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711"/>
  <workbookPr defaultThemeVersion="166925"/>
  <mc:AlternateContent xmlns:mc="http://schemas.openxmlformats.org/markup-compatibility/2006">
    <mc:Choice Requires="x15">
      <x15ac:absPath xmlns:x15ac="http://schemas.microsoft.com/office/spreadsheetml/2010/11/ac" url="https://ethreesf-my.sharepoint.com/personal/femi_ethree_com/Documents/CPUC IRP Resource Potential, Land-Use, and Busbar Mapping Tasks/IRP-TPP Working Group Data/2021_2022 TPP Busbar Mapping Data/"/>
    </mc:Choice>
  </mc:AlternateContent>
  <xr:revisionPtr revIDLastSave="97" documentId="13_ncr:1_{1BCB6753-DE06-40AD-916A-6D1D46B5A560}" xr6:coauthVersionLast="46" xr6:coauthVersionMax="46" xr10:uidLastSave="{72EC965D-310A-4BB4-8A40-7F7815320014}"/>
  <bookViews>
    <workbookView xWindow="-120" yWindow="-120" windowWidth="29040" windowHeight="15840" firstSheet="1" activeTab="1" xr2:uid="{19D901AA-3838-40C5-B95C-E035AAAEF219}"/>
  </bookViews>
  <sheets>
    <sheet name="ReadMe" sheetId="6" r:id="rId1"/>
    <sheet name="sumByRESOLVEZone" sheetId="5" r:id="rId2"/>
    <sheet name="CREZ_NAMES" sheetId="3" r:id="rId3"/>
    <sheet name="Gen_List" sheetId="2" r:id="rId4"/>
  </sheets>
  <externalReferences>
    <externalReference r:id="rId5"/>
    <externalReference r:id="rId6"/>
    <externalReference r:id="rId7"/>
    <externalReference r:id="rId8"/>
  </externalReferences>
  <definedNames>
    <definedName name="__123Graph_A" hidden="1">[1]Sheet1!#REF!</definedName>
    <definedName name="__123Graph_ADA" hidden="1">[1]Sheet1!#REF!</definedName>
    <definedName name="__123Graph_ADEPREC2" hidden="1">[1]Sheet1!#REF!</definedName>
    <definedName name="__123Graph_ATREND" hidden="1">[1]Sheet1!#REF!</definedName>
    <definedName name="__123Graph_B" hidden="1">[1]Sheet1!#REF!</definedName>
    <definedName name="__123Graph_BTREND" hidden="1">[1]Sheet1!#REF!</definedName>
    <definedName name="__123Graph_C" hidden="1">[1]Sheet1!#REF!</definedName>
    <definedName name="__123Graph_CTREND" hidden="1">[1]Sheet1!#REF!</definedName>
    <definedName name="__123Graph_X" hidden="1">[1]Sheet1!#REF!</definedName>
    <definedName name="__123Graph_XTREND" hidden="1">[1]Sheet1!#REF!</definedName>
    <definedName name="__FDS_HYPERLINK_TOGGLE_STATE__" hidden="1">"ON"</definedName>
    <definedName name="_1__123Graph_A_FABP_L.WK1_FAB" hidden="1">[1]Sheet1!#REF!</definedName>
    <definedName name="_2__123Graph_ADEPREC" hidden="1">[1]Sheet1!#REF!</definedName>
    <definedName name="_3__123Graph_B_FABP_L.WK1_FAB" hidden="1">[1]Sheet1!#REF!</definedName>
    <definedName name="_4__123Graph_C_FABP_L.WK1_FAB" hidden="1">[1]Sheet1!#REF!</definedName>
    <definedName name="_5__123Graph_X_FABP_L.WK1_FAB" hidden="1">[1]Sheet1!#REF!</definedName>
    <definedName name="_Fill" hidden="1">#REF!</definedName>
    <definedName name="_xlnm._FilterDatabase" localSheetId="3" hidden="1">Gen_List!$B$8:$B$3953</definedName>
    <definedName name="_Key1" hidden="1">[1]Sheet1!#REF!</definedName>
    <definedName name="_Order1" hidden="1">255</definedName>
    <definedName name="_Order2" hidden="1">255</definedName>
    <definedName name="_Sort" hidden="1">[1]Sheet1!#REF!</definedName>
    <definedName name="_Table2_In1" hidden="1">#REF!</definedName>
    <definedName name="_Table2_In2" hidden="1">#REF!</definedName>
    <definedName name="_Table2_Out" hidden="1">#REF!</definedName>
    <definedName name="asd" hidden="1">[1]Sheet1!#REF!</definedName>
    <definedName name="asdf" hidden="1">[1]Sheet1!#REF!</definedName>
    <definedName name="BLPB1" hidden="1">'[2]One-Pager'!$A$5</definedName>
    <definedName name="BLPB2" hidden="1">'[2]One-Pager'!$B$5</definedName>
    <definedName name="BLPB3" hidden="1">'[2]One-Pager'!$A$6</definedName>
    <definedName name="BLPB4" hidden="1">'[2]One-Pager'!$A$2</definedName>
    <definedName name="BLPB5" hidden="1">'[2]One-Pager'!$Q$3</definedName>
    <definedName name="BLPB6" hidden="1">'[2]One-Pager'!$I$2</definedName>
    <definedName name="BLPB7" hidden="1">'[2]One-Pager'!$G$2</definedName>
    <definedName name="BLPB8" hidden="1">'[2]One-Pager'!$F$6</definedName>
    <definedName name="BLPH1" hidden="1">#REF!</definedName>
    <definedName name="BLPH10" hidden="1">#REF!</definedName>
    <definedName name="BLPH11" hidden="1">#REF!</definedName>
    <definedName name="BLPH12" hidden="1">#REF!</definedName>
    <definedName name="BLPH13" hidden="1">#REF!</definedName>
    <definedName name="BLPH14" hidden="1">#REF!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 hidden="1">#REF!</definedName>
    <definedName name="costTableYr">[3]Output_Table!$D$8:$AL$8</definedName>
    <definedName name="ctGenList">Gen_List!$C$4</definedName>
    <definedName name="ctProject">'[3]Supply - Curve'!$C$3</definedName>
    <definedName name="Earnings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nv_screen">[3]Dashboard!$C$5</definedName>
    <definedName name="FDP_0_1_aUrv" hidden="1">#REF!</definedName>
    <definedName name="FDP_1_1_aUrv" hidden="1">#REF!</definedName>
    <definedName name="FDP_10_1_aDrv" hidden="1">#REF!</definedName>
    <definedName name="FDP_100_1_aUrv" hidden="1">#REF!</definedName>
    <definedName name="FDP_101_1_aUrv" hidden="1">#REF!</definedName>
    <definedName name="FDP_102_1_aUrv" hidden="1">#REF!</definedName>
    <definedName name="FDP_103_1_aUrv" hidden="1">#REF!</definedName>
    <definedName name="FDP_104_1_aUrv" hidden="1">#REF!</definedName>
    <definedName name="FDP_105_1_aUrv" hidden="1">#REF!</definedName>
    <definedName name="FDP_106_1_aUrv" hidden="1">#REF!</definedName>
    <definedName name="FDP_107_1_aUrv" hidden="1">#REF!</definedName>
    <definedName name="FDP_108_1_aUrv" hidden="1">#REF!</definedName>
    <definedName name="FDP_109_1_aUrv" hidden="1">#REF!</definedName>
    <definedName name="FDP_11_1_aDrv" hidden="1">#REF!</definedName>
    <definedName name="FDP_110_1_aUrv" hidden="1">#REF!</definedName>
    <definedName name="FDP_111_1_aUrv" hidden="1">#REF!</definedName>
    <definedName name="FDP_112_1_aUrv" hidden="1">#REF!</definedName>
    <definedName name="FDP_113_1_aUrv" hidden="1">#REF!</definedName>
    <definedName name="FDP_114_1_aUrv" hidden="1">#REF!</definedName>
    <definedName name="FDP_115_1_aUrv" hidden="1">#REF!</definedName>
    <definedName name="FDP_116_1_aUrv" hidden="1">#REF!</definedName>
    <definedName name="FDP_117_1_aUrv" hidden="1">#REF!</definedName>
    <definedName name="FDP_118_1_aUrv" hidden="1">#REF!</definedName>
    <definedName name="FDP_119_1_aUrv" hidden="1">#REF!</definedName>
    <definedName name="FDP_12_1_aDrv" hidden="1">#REF!</definedName>
    <definedName name="FDP_120_1_aUrv" hidden="1">#REF!</definedName>
    <definedName name="FDP_121_1_aUrv" hidden="1">#REF!</definedName>
    <definedName name="FDP_122_1_aUrv" hidden="1">#REF!</definedName>
    <definedName name="FDP_123_1_aUrv" hidden="1">#REF!</definedName>
    <definedName name="FDP_124_1_aUrv" hidden="1">#REF!</definedName>
    <definedName name="FDP_125_1_aUrv" hidden="1">#REF!</definedName>
    <definedName name="FDP_126_1_aUrv" hidden="1">#REF!</definedName>
    <definedName name="FDP_127_1_aUrv" hidden="1">#REF!</definedName>
    <definedName name="FDP_128_1_aUrv" hidden="1">#REF!</definedName>
    <definedName name="FDP_129_1_aUrv" hidden="1">#REF!</definedName>
    <definedName name="FDP_13_1_aUrv" hidden="1">#REF!</definedName>
    <definedName name="FDP_130_1_aUrv" hidden="1">#REF!</definedName>
    <definedName name="FDP_131_1_aSrv" hidden="1">#REF!</definedName>
    <definedName name="FDP_132_1_aUrv" hidden="1">#REF!</definedName>
    <definedName name="FDP_133_1_aUrv" hidden="1">#REF!</definedName>
    <definedName name="FDP_134_1_aUrv" hidden="1">#REF!</definedName>
    <definedName name="FDP_135_1_aUrv" hidden="1">#REF!</definedName>
    <definedName name="FDP_136_1_aSrv" hidden="1">#REF!</definedName>
    <definedName name="FDP_137_1_aUrv" hidden="1">#REF!</definedName>
    <definedName name="FDP_138_1_aUrv" hidden="1">#REF!</definedName>
    <definedName name="FDP_139_1_aUrv" hidden="1">#REF!</definedName>
    <definedName name="FDP_14_1_aUrv" hidden="1">#REF!</definedName>
    <definedName name="FDP_140_1_aUrv" hidden="1">#REF!</definedName>
    <definedName name="FDP_141_1_aUrv" hidden="1">#REF!</definedName>
    <definedName name="FDP_142_1_aUrv" hidden="1">#REF!</definedName>
    <definedName name="FDP_143_1_aUrv" hidden="1">#REF!</definedName>
    <definedName name="FDP_144_1_aUrv" hidden="1">#REF!</definedName>
    <definedName name="FDP_145_1_aUrv" hidden="1">#REF!</definedName>
    <definedName name="FDP_146_1_aUrv" hidden="1">#REF!</definedName>
    <definedName name="FDP_147_1_aUrv" hidden="1">#REF!</definedName>
    <definedName name="FDP_148_1_aUrv" hidden="1">#REF!</definedName>
    <definedName name="FDP_149_1_aUrv" hidden="1">#REF!</definedName>
    <definedName name="FDP_15_1_aUrv" hidden="1">#REF!</definedName>
    <definedName name="FDP_150_1_aSrv" hidden="1">#REF!</definedName>
    <definedName name="FDP_151_1_aUrv" hidden="1">#REF!</definedName>
    <definedName name="FDP_152_1_aSrv" hidden="1">#REF!</definedName>
    <definedName name="FDP_153_1_aUrv" hidden="1">#REF!</definedName>
    <definedName name="FDP_154_1_aSrv" hidden="1">#REF!</definedName>
    <definedName name="FDP_155_1_aUrv" hidden="1">#REF!</definedName>
    <definedName name="FDP_156_1_aSrv" hidden="1">#REF!</definedName>
    <definedName name="FDP_157_1_aUrv" hidden="1">#REF!</definedName>
    <definedName name="FDP_158_1_aSrv" hidden="1">#REF!</definedName>
    <definedName name="FDP_159_1_aUrv" hidden="1">#REF!</definedName>
    <definedName name="FDP_16_1_aUrv" hidden="1">#REF!</definedName>
    <definedName name="FDP_160_1_aSrv" hidden="1">#REF!</definedName>
    <definedName name="FDP_161_1_aDrv" hidden="1">#REF!</definedName>
    <definedName name="FDP_162_1_aDrv" hidden="1">#REF!</definedName>
    <definedName name="FDP_163_1_aDrv" hidden="1">#REF!</definedName>
    <definedName name="FDP_164_1_aDrv" hidden="1">#REF!</definedName>
    <definedName name="FDP_165_1_aDrv" hidden="1">#REF!</definedName>
    <definedName name="FDP_166_1_aDrv" hidden="1">#REF!</definedName>
    <definedName name="FDP_167_1_aDrv" hidden="1">#REF!</definedName>
    <definedName name="FDP_168_1_aDrv" hidden="1">#REF!</definedName>
    <definedName name="FDP_169_1_aDrv" hidden="1">#REF!</definedName>
    <definedName name="FDP_17_1_aUrv" hidden="1">#REF!</definedName>
    <definedName name="FDP_170_1_aDrv" hidden="1">#REF!</definedName>
    <definedName name="FDP_171_1_aDrv" hidden="1">#REF!</definedName>
    <definedName name="FDP_172_1_aDrv" hidden="1">#REF!</definedName>
    <definedName name="FDP_173_1_aDrv" hidden="1">#REF!</definedName>
    <definedName name="FDP_174_1_aUrv" hidden="1">#REF!</definedName>
    <definedName name="FDP_175_1_aUrv" hidden="1">#REF!</definedName>
    <definedName name="FDP_176_1_aUrv" hidden="1">#REF!</definedName>
    <definedName name="FDP_177_1_aUrv" hidden="1">#REF!</definedName>
    <definedName name="FDP_178_1_aUrv" hidden="1">#REF!</definedName>
    <definedName name="FDP_179_1_aUrv" hidden="1">#REF!</definedName>
    <definedName name="FDP_18_1_aUrv" hidden="1">#REF!</definedName>
    <definedName name="FDP_180_1_aUdv" hidden="1">#REF!</definedName>
    <definedName name="FDP_181_1_aUdv" hidden="1">#REF!</definedName>
    <definedName name="FDP_182_1_aUdv" hidden="1">#REF!</definedName>
    <definedName name="FDP_183_1_aUdv" hidden="1">#REF!</definedName>
    <definedName name="FDP_184_1_aUdv" hidden="1">#REF!</definedName>
    <definedName name="FDP_185_1_aUdv" hidden="1">#REF!</definedName>
    <definedName name="FDP_186_1_aUdv" hidden="1">#REF!</definedName>
    <definedName name="FDP_187_1_aUdv" hidden="1">#REF!</definedName>
    <definedName name="FDP_188_1_aUdv" hidden="1">#REF!</definedName>
    <definedName name="FDP_189_1_aUdv" hidden="1">#REF!</definedName>
    <definedName name="FDP_19_1_aUrv" hidden="1">#REF!</definedName>
    <definedName name="FDP_190_1_aUdv" hidden="1">#REF!</definedName>
    <definedName name="FDP_191_1_aUdv" hidden="1">#REF!</definedName>
    <definedName name="FDP_192_1_aUdv" hidden="1">#REF!</definedName>
    <definedName name="FDP_193_1_aUdv" hidden="1">#REF!</definedName>
    <definedName name="FDP_194_1_aUdv" hidden="1">#REF!</definedName>
    <definedName name="FDP_195_1_aUdv" hidden="1">#REF!</definedName>
    <definedName name="FDP_196_1_aUdv" hidden="1">#REF!</definedName>
    <definedName name="FDP_196_1aUdv1" hidden="1">#REF!</definedName>
    <definedName name="FDP_197_1_aUdv" hidden="1">#REF!</definedName>
    <definedName name="FDP_198_1_aUdv" hidden="1">#REF!</definedName>
    <definedName name="FDP_199_1_aUdv" hidden="1">#REF!</definedName>
    <definedName name="FDP_2_1_aUrv" hidden="1">#REF!</definedName>
    <definedName name="FDP_20_1_aUrv" hidden="1">#REF!</definedName>
    <definedName name="FDP_21_1_aUrv" hidden="1">#REF!</definedName>
    <definedName name="FDP_22_1_aUrv" hidden="1">#REF!</definedName>
    <definedName name="FDP_23_1_aDrv" hidden="1">#REF!</definedName>
    <definedName name="FDP_24_1_aUrv" hidden="1">#REF!</definedName>
    <definedName name="FDP_25_1_aUrv" hidden="1">#REF!</definedName>
    <definedName name="FDP_26_1_aUrv" hidden="1">#REF!</definedName>
    <definedName name="FDP_27_1_aUrv" hidden="1">#REF!</definedName>
    <definedName name="FDP_28_1_aUrv" hidden="1">#REF!</definedName>
    <definedName name="FDP_29_1_aDrv" hidden="1">#REF!</definedName>
    <definedName name="FDP_3_1_aUrv" hidden="1">#REF!</definedName>
    <definedName name="FDP_30_1_aUrv" hidden="1">#REF!</definedName>
    <definedName name="FDP_31_1_aUrv" hidden="1">#REF!</definedName>
    <definedName name="FDP_32_1_aUrv" hidden="1">#REF!</definedName>
    <definedName name="FDP_33_1_aUrv" hidden="1">#REF!</definedName>
    <definedName name="FDP_34_1_aUrv" hidden="1">#REF!</definedName>
    <definedName name="FDP_35_1_aSrv" hidden="1">#REF!</definedName>
    <definedName name="FDP_36_1_aUrv" hidden="1">#REF!</definedName>
    <definedName name="FDP_37_1_aUrv" hidden="1">#REF!</definedName>
    <definedName name="FDP_38_1_aUrv" hidden="1">#REF!</definedName>
    <definedName name="FDP_39_1_aUrv" hidden="1">#REF!</definedName>
    <definedName name="FDP_4_1_aUrv" hidden="1">#REF!</definedName>
    <definedName name="FDP_40_1_aUrv" hidden="1">#REF!</definedName>
    <definedName name="FDP_41_1_aSrv" hidden="1">#REF!</definedName>
    <definedName name="FDP_42_1_aSrv" hidden="1">#REF!</definedName>
    <definedName name="FDP_43_1_aUrv" hidden="1">#REF!</definedName>
    <definedName name="FDP_44_1_aUrv" hidden="1">#REF!</definedName>
    <definedName name="FDP_45_1_aUrv" hidden="1">#REF!</definedName>
    <definedName name="FDP_46_1_aUrv" hidden="1">#REF!</definedName>
    <definedName name="FDP_47_1_aUrv" hidden="1">#REF!</definedName>
    <definedName name="FDP_48_1_aSrv" hidden="1">#REF!</definedName>
    <definedName name="FDP_49_1_aUrv" hidden="1">#REF!</definedName>
    <definedName name="FDP_5_1_aUrv" hidden="1">#REF!</definedName>
    <definedName name="FDP_50_1_aUrv" hidden="1">#REF!</definedName>
    <definedName name="FDP_51_1_aUrv" hidden="1">#REF!</definedName>
    <definedName name="FDP_52_1_aUrv" hidden="1">#REF!</definedName>
    <definedName name="FDP_53_1_aUrv" hidden="1">#REF!</definedName>
    <definedName name="FDP_54_1_aUrv" hidden="1">#REF!</definedName>
    <definedName name="FDP_55_1_aUrv" hidden="1">#REF!</definedName>
    <definedName name="FDP_56_1_aUrv" hidden="1">#REF!</definedName>
    <definedName name="FDP_57_1_aUrv" hidden="1">#REF!</definedName>
    <definedName name="FDP_58_1_aUrv" hidden="1">#REF!</definedName>
    <definedName name="FDP_59_1_aUrv" hidden="1">#REF!</definedName>
    <definedName name="FDP_6_1_aUrv" hidden="1">#REF!</definedName>
    <definedName name="FDP_60_1_aUrv" hidden="1">#REF!</definedName>
    <definedName name="FDP_61_1_aSrv" hidden="1">#REF!</definedName>
    <definedName name="FDP_62_1_aSrv" hidden="1">#REF!</definedName>
    <definedName name="FDP_63_1_aUrv" hidden="1">#REF!</definedName>
    <definedName name="FDP_64_1_aSrv" hidden="1">#REF!</definedName>
    <definedName name="FDP_65_1_aSrv" hidden="1">#REF!</definedName>
    <definedName name="FDP_66_1_aUrv" hidden="1">#REF!</definedName>
    <definedName name="FDP_67_1_aUrv" hidden="1">#REF!</definedName>
    <definedName name="FDP_68_1_aUrv" hidden="1">#REF!</definedName>
    <definedName name="FDP_69_1_aUrv" hidden="1">#REF!</definedName>
    <definedName name="FDP_7_1_aUrv" hidden="1">#REF!</definedName>
    <definedName name="FDP_70_1_aDrv" hidden="1">#REF!</definedName>
    <definedName name="FDP_71_1_aUrv" hidden="1">#REF!</definedName>
    <definedName name="FDP_72_1_aDrv" hidden="1">#REF!</definedName>
    <definedName name="FDP_73_1_aUrv" hidden="1">#REF!</definedName>
    <definedName name="FDP_74_1_aUrv" hidden="1">#REF!</definedName>
    <definedName name="FDP_75_1_aSrv" hidden="1">#REF!</definedName>
    <definedName name="FDP_76_1_aUrv" hidden="1">#REF!</definedName>
    <definedName name="FDP_77_1_aUrv" hidden="1">#REF!</definedName>
    <definedName name="FDP_78_1_aUrv" hidden="1">#REF!</definedName>
    <definedName name="FDP_79_1_aUrv" hidden="1">#REF!</definedName>
    <definedName name="FDP_8_1_aDrv" hidden="1">#REF!</definedName>
    <definedName name="FDP_80_1_aUrv" hidden="1">#REF!</definedName>
    <definedName name="FDP_81_1_aSrv" hidden="1">#REF!</definedName>
    <definedName name="FDP_82_1_aUrv" hidden="1">#REF!</definedName>
    <definedName name="FDP_83_1_aSrv" hidden="1">#REF!</definedName>
    <definedName name="FDP_84_1_aUrv" hidden="1">#REF!</definedName>
    <definedName name="FDP_85_1_aUrv" hidden="1">#REF!</definedName>
    <definedName name="FDP_86_1_aUrv" hidden="1">#REF!</definedName>
    <definedName name="FDP_87_1_aSrv" hidden="1">#REF!</definedName>
    <definedName name="FDP_88_1_aUrv" hidden="1">#REF!</definedName>
    <definedName name="FDP_89_1_aSrv" hidden="1">#REF!</definedName>
    <definedName name="FDP_9_1_aDrv" hidden="1">#REF!</definedName>
    <definedName name="FDP_90_1_aUrv" hidden="1">#REF!</definedName>
    <definedName name="FDP_91_1_aUrv" hidden="1">#REF!</definedName>
    <definedName name="FDP_92_1_aSrv" hidden="1">#REF!</definedName>
    <definedName name="FDP_93_1_aDrv" hidden="1">#REF!</definedName>
    <definedName name="FDP_94_1_aUrv" hidden="1">#REF!</definedName>
    <definedName name="FDP_95_1_aUrv" hidden="1">#REF!</definedName>
    <definedName name="FDP_96_1_aUrv" hidden="1">#REF!</definedName>
    <definedName name="FDP_97_1_aUrv" hidden="1">#REF!</definedName>
    <definedName name="FDP_98_1_aUrv" hidden="1">#REF!</definedName>
    <definedName name="FDP_99_1_aUrv" hidden="1">#REF!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FAX" hidden="1">"c2100"</definedName>
    <definedName name="IQ_BOARD_MEMBER_OFFICE" hidden="1">"c2098"</definedName>
    <definedName name="IQ_BOARD_MEMBER_PHONE" hidden="1">"c2099"</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100000</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LT_DEBT" hidden="1">"c2086"</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"IQ_REVENUE_EST"</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39146.6970023148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LASTCLOSE" hidden="1">"c1855"</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minEquityIPP">[3]Resource_Characteristics!$F$53</definedName>
    <definedName name="resourceID">[3]Resource_Characteristics!$B$11</definedName>
    <definedName name="resources">[3]Resource_Characteristics!$I$14:$AH$14</definedName>
    <definedName name="sc_remainingpotential">'[3]Supply - Curve'!$AT$8</definedName>
    <definedName name="sc_resolvename">'[3]Supply - Curve'!$AO$8</definedName>
    <definedName name="sencount" hidden="1">1</definedName>
    <definedName name="solargraph" hidden="1">[1]Sheet1!#REF!</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definedName>
    <definedName name="tableCapital">[3]Output_Table!$C$9:$C$34</definedName>
    <definedName name="tableCapital2">[3]Output_Table!$D$9:$AL$34</definedName>
    <definedName name="tableFixed">[3]Output_Table!$C$298:$C$323</definedName>
    <definedName name="tableFixed2">[3]Output_Table!$D$298:$AL$323</definedName>
    <definedName name="tableFixedOM">[3]Output_Table!$C$113:$C$138</definedName>
    <definedName name="tableFixedOM2">[3]Output_Table!$D$113:$AL$138</definedName>
    <definedName name="tableFuel">[3]Output_Table!$C$192:$C$217</definedName>
    <definedName name="tableFuel2">[3]Output_Table!$D$192:$AL$217</definedName>
    <definedName name="tableInterconnect">[3]Output_Table!$C$35:$C$60</definedName>
    <definedName name="tableInterconnect2">[3]Output_Table!$D$35:$AL$60</definedName>
    <definedName name="tableITC">[3]Output_Table!$C$87:$C$112</definedName>
    <definedName name="tableITC2">[3]Output_Table!$D$87:$AL$112</definedName>
    <definedName name="tablePerRepl">[3]Output_Table!$C$139:$C$164</definedName>
    <definedName name="tablePerRepl2">[3]Output_Table!$D$139:$AL$164</definedName>
    <definedName name="tablePropTax">[3]Output_Table!$C$61:$C$86</definedName>
    <definedName name="tablePropTax2">[3]Output_Table!$D$61:$AL$86</definedName>
    <definedName name="tablePTC">[3]Output_Table!$C$218:$C$243</definedName>
    <definedName name="tablePTC2">[3]Output_Table!$D$218:$AL$243</definedName>
    <definedName name="tableVarOM">[3]Output_Table!$C$166:$C$191</definedName>
    <definedName name="tableVarOM2">[3]Output_Table!$D$166:$AL$191</definedName>
    <definedName name="taxcredits">[3]Dashboard!#REF!</definedName>
    <definedName name="td_losses">[3]Lists!$CB$8</definedName>
    <definedName name="wrn.ALL." hidden="1">{#N/A,#N/A,FALSE,"ASSUMPTIONS";#N/A,#N/A,FALSE,"Valuation Summary";"page1",#N/A,FALSE,"PRESENTATION";"page2",#N/A,FALSE,"PRESENTATION";#N/A,#N/A,FALSE,"ORIGINAL_ROLLBACK"}</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PRES_OUT."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_CURRENT._.PAGE." hidden="1">{"CURRENT",#N/A,FALSE,"REGISTER"}</definedName>
    <definedName name="wrn.PRINT_HISTORY." hidden="1">{"HISTORY",#N/A,FALSE,"REGISTER"}</definedName>
    <definedName name="wrn.printall." hidden="1">{"page1",#N/A,FALSE,"DCM";"page2",#N/A,FALSE,"DCM";"page3",#N/A,FALSE,"DCM";"page4",#N/A,FALSE,"DCM";"page5",#N/A,FALSE,"DCM";"page6",#N/A,FALSE,"DCM";"page7",#N/A,FALSE,"DCM";"page8",#N/A,FALSE,"DCM"}</definedName>
    <definedName name="wrn.Summary." hidden="1">{"page1",#N/A,FALSE,"DCM";"page3",#N/A,FALSE,"DCM"}</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hidden="1">{"page1",#N/A,FALSE,"DCM";"page2",#N/A,FALSE,"DCM";"page3",#N/A,FALSE,"DCM";"page4",#N/A,FALSE,"DCM";"page5",#N/A,FALSE,"DCM";"page6",#N/A,FALSE,"DCM";"page7",#N/A,FALSE,"DCM";"page8",#N/A,FALSE,"DCM"}</definedName>
    <definedName name="yearID">[3]Resource_Characteristics!$B$12</definedName>
  </definedNames>
  <calcPr calcId="191028" calcCompleted="0"/>
  <pivotCaches>
    <pivotCache cacheId="1763"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3953" i="2" l="1"/>
  <c r="AC3953" i="2"/>
  <c r="AD3953" i="2" s="1"/>
  <c r="AB3953" i="2"/>
  <c r="AA3953" i="2"/>
  <c r="Z3953" i="2"/>
  <c r="Y3953" i="2"/>
  <c r="X3953" i="2"/>
  <c r="W3953" i="2"/>
  <c r="M3953" i="2"/>
  <c r="L3953" i="2"/>
  <c r="AF3952" i="2"/>
  <c r="AC3952" i="2"/>
  <c r="AD3952" i="2" s="1"/>
  <c r="AB3952" i="2"/>
  <c r="AA3952" i="2"/>
  <c r="Z3952" i="2"/>
  <c r="Y3952" i="2"/>
  <c r="X3952" i="2"/>
  <c r="W3952" i="2"/>
  <c r="M3952" i="2"/>
  <c r="L3952" i="2"/>
  <c r="AF3951" i="2"/>
  <c r="AD3951" i="2"/>
  <c r="AC3951" i="2"/>
  <c r="AB3951" i="2"/>
  <c r="AA3951" i="2"/>
  <c r="Z3951" i="2"/>
  <c r="Y3951" i="2"/>
  <c r="X3951" i="2"/>
  <c r="W3951" i="2"/>
  <c r="M3951" i="2"/>
  <c r="L3951" i="2" s="1"/>
  <c r="AF3950" i="2"/>
  <c r="AC3950" i="2"/>
  <c r="AD3950" i="2" s="1"/>
  <c r="AB3950" i="2"/>
  <c r="AA3950" i="2"/>
  <c r="Z3950" i="2"/>
  <c r="Y3950" i="2"/>
  <c r="X3950" i="2"/>
  <c r="W3950" i="2"/>
  <c r="M3950" i="2"/>
  <c r="L3950" i="2"/>
  <c r="AF3949" i="2"/>
  <c r="AC3949" i="2"/>
  <c r="AD3949" i="2" s="1"/>
  <c r="AB3949" i="2"/>
  <c r="AA3949" i="2"/>
  <c r="Z3949" i="2"/>
  <c r="Y3949" i="2"/>
  <c r="X3949" i="2"/>
  <c r="W3949" i="2"/>
  <c r="M3949" i="2"/>
  <c r="L3949" i="2"/>
  <c r="AF3948" i="2"/>
  <c r="AC3948" i="2"/>
  <c r="AD3948" i="2" s="1"/>
  <c r="AB3948" i="2"/>
  <c r="AA3948" i="2"/>
  <c r="Z3948" i="2"/>
  <c r="Y3948" i="2"/>
  <c r="X3948" i="2"/>
  <c r="W3948" i="2"/>
  <c r="M3948" i="2"/>
  <c r="L3948" i="2"/>
  <c r="AF3947" i="2"/>
  <c r="AD3947" i="2"/>
  <c r="AC3947" i="2"/>
  <c r="AB3947" i="2"/>
  <c r="AA3947" i="2"/>
  <c r="Z3947" i="2"/>
  <c r="Y3947" i="2"/>
  <c r="X3947" i="2"/>
  <c r="W3947" i="2"/>
  <c r="M3947" i="2"/>
  <c r="L3947" i="2" s="1"/>
  <c r="AF3946" i="2"/>
  <c r="AC3946" i="2"/>
  <c r="AD3946" i="2" s="1"/>
  <c r="AB3946" i="2"/>
  <c r="AA3946" i="2"/>
  <c r="Z3946" i="2"/>
  <c r="Y3946" i="2"/>
  <c r="X3946" i="2"/>
  <c r="W3946" i="2"/>
  <c r="M3946" i="2"/>
  <c r="L3946" i="2"/>
  <c r="AF3945" i="2"/>
  <c r="AD3945" i="2"/>
  <c r="AC3945" i="2"/>
  <c r="AB3945" i="2"/>
  <c r="AA3945" i="2"/>
  <c r="Z3945" i="2"/>
  <c r="Y3945" i="2"/>
  <c r="X3945" i="2"/>
  <c r="W3945" i="2"/>
  <c r="M3945" i="2"/>
  <c r="L3945" i="2" s="1"/>
  <c r="AF3944" i="2"/>
  <c r="AC3944" i="2"/>
  <c r="AD3944" i="2" s="1"/>
  <c r="AB3944" i="2"/>
  <c r="AA3944" i="2"/>
  <c r="Z3944" i="2"/>
  <c r="Y3944" i="2"/>
  <c r="X3944" i="2"/>
  <c r="W3944" i="2"/>
  <c r="M3944" i="2"/>
  <c r="L3944" i="2"/>
  <c r="AF3943" i="2"/>
  <c r="AC3943" i="2"/>
  <c r="AD3943" i="2" s="1"/>
  <c r="AB3943" i="2"/>
  <c r="AA3943" i="2"/>
  <c r="Z3943" i="2"/>
  <c r="Y3943" i="2"/>
  <c r="X3943" i="2"/>
  <c r="W3943" i="2"/>
  <c r="M3943" i="2"/>
  <c r="L3943" i="2"/>
  <c r="AF3942" i="2"/>
  <c r="AC3942" i="2"/>
  <c r="AD3942" i="2" s="1"/>
  <c r="AB3942" i="2"/>
  <c r="AA3942" i="2"/>
  <c r="Z3942" i="2"/>
  <c r="Y3942" i="2"/>
  <c r="X3942" i="2"/>
  <c r="W3942" i="2"/>
  <c r="M3942" i="2"/>
  <c r="L3942" i="2"/>
  <c r="AF3941" i="2"/>
  <c r="AD3941" i="2"/>
  <c r="AC3941" i="2"/>
  <c r="AB3941" i="2"/>
  <c r="AA3941" i="2"/>
  <c r="Z3941" i="2"/>
  <c r="Y3941" i="2"/>
  <c r="X3941" i="2"/>
  <c r="W3941" i="2"/>
  <c r="M3941" i="2"/>
  <c r="L3941" i="2" s="1"/>
  <c r="AF3940" i="2"/>
  <c r="AC3940" i="2"/>
  <c r="AD3940" i="2" s="1"/>
  <c r="AB3940" i="2"/>
  <c r="AA3940" i="2"/>
  <c r="Z3940" i="2"/>
  <c r="Y3940" i="2"/>
  <c r="X3940" i="2"/>
  <c r="W3940" i="2"/>
  <c r="M3940" i="2"/>
  <c r="L3940" i="2"/>
  <c r="AF3939" i="2"/>
  <c r="AD3939" i="2"/>
  <c r="AC3939" i="2"/>
  <c r="AB3939" i="2"/>
  <c r="AA3939" i="2"/>
  <c r="Z3939" i="2"/>
  <c r="Y3939" i="2"/>
  <c r="X3939" i="2"/>
  <c r="W3939" i="2"/>
  <c r="M3939" i="2"/>
  <c r="L3939" i="2" s="1"/>
  <c r="AF3938" i="2"/>
  <c r="AC3938" i="2"/>
  <c r="AD3938" i="2" s="1"/>
  <c r="AB3938" i="2"/>
  <c r="AA3938" i="2"/>
  <c r="Z3938" i="2"/>
  <c r="Y3938" i="2"/>
  <c r="X3938" i="2"/>
  <c r="W3938" i="2"/>
  <c r="M3938" i="2"/>
  <c r="L3938" i="2"/>
  <c r="AF3937" i="2"/>
  <c r="AD3937" i="2"/>
  <c r="AC3937" i="2"/>
  <c r="AB3937" i="2"/>
  <c r="AA3937" i="2"/>
  <c r="Z3937" i="2"/>
  <c r="Y3937" i="2"/>
  <c r="X3937" i="2"/>
  <c r="W3937" i="2"/>
  <c r="M3937" i="2"/>
  <c r="L3937" i="2" s="1"/>
  <c r="AF3936" i="2"/>
  <c r="AC3936" i="2"/>
  <c r="AD3936" i="2" s="1"/>
  <c r="AB3936" i="2"/>
  <c r="AA3936" i="2"/>
  <c r="Z3936" i="2"/>
  <c r="Y3936" i="2"/>
  <c r="X3936" i="2"/>
  <c r="W3936" i="2"/>
  <c r="M3936" i="2"/>
  <c r="L3936" i="2"/>
  <c r="AF3935" i="2"/>
  <c r="AC3935" i="2"/>
  <c r="AD3935" i="2" s="1"/>
  <c r="AB3935" i="2"/>
  <c r="AA3935" i="2"/>
  <c r="Z3935" i="2"/>
  <c r="Y3935" i="2"/>
  <c r="X3935" i="2"/>
  <c r="W3935" i="2"/>
  <c r="M3935" i="2"/>
  <c r="L3935" i="2"/>
  <c r="AF3934" i="2"/>
  <c r="AC3934" i="2"/>
  <c r="AD3934" i="2" s="1"/>
  <c r="AB3934" i="2"/>
  <c r="AA3934" i="2"/>
  <c r="Z3934" i="2"/>
  <c r="Y3934" i="2"/>
  <c r="X3934" i="2"/>
  <c r="W3934" i="2"/>
  <c r="M3934" i="2"/>
  <c r="L3934" i="2"/>
  <c r="AF3933" i="2"/>
  <c r="AC3933" i="2"/>
  <c r="AD3933" i="2" s="1"/>
  <c r="AB3933" i="2"/>
  <c r="AA3933" i="2"/>
  <c r="Z3933" i="2"/>
  <c r="Y3933" i="2"/>
  <c r="X3933" i="2"/>
  <c r="W3933" i="2"/>
  <c r="M3933" i="2"/>
  <c r="L3933" i="2"/>
  <c r="AF3932" i="2"/>
  <c r="AC3932" i="2"/>
  <c r="AD3932" i="2" s="1"/>
  <c r="AB3932" i="2"/>
  <c r="AA3932" i="2"/>
  <c r="Z3932" i="2"/>
  <c r="Y3932" i="2"/>
  <c r="X3932" i="2"/>
  <c r="W3932" i="2"/>
  <c r="M3932" i="2"/>
  <c r="L3932" i="2"/>
  <c r="AF3931" i="2"/>
  <c r="AD3931" i="2"/>
  <c r="AC3931" i="2"/>
  <c r="AB3931" i="2"/>
  <c r="AA3931" i="2"/>
  <c r="Z3931" i="2"/>
  <c r="Y3931" i="2"/>
  <c r="X3931" i="2"/>
  <c r="W3931" i="2"/>
  <c r="M3931" i="2"/>
  <c r="L3931" i="2" s="1"/>
  <c r="AF3930" i="2"/>
  <c r="AC3930" i="2"/>
  <c r="AD3930" i="2" s="1"/>
  <c r="AB3930" i="2"/>
  <c r="AA3930" i="2"/>
  <c r="Z3930" i="2"/>
  <c r="Y3930" i="2"/>
  <c r="X3930" i="2"/>
  <c r="W3930" i="2"/>
  <c r="M3930" i="2"/>
  <c r="L3930" i="2"/>
  <c r="AF3929" i="2"/>
  <c r="AD3929" i="2"/>
  <c r="AC3929" i="2"/>
  <c r="AB3929" i="2"/>
  <c r="AA3929" i="2"/>
  <c r="Z3929" i="2"/>
  <c r="Y3929" i="2"/>
  <c r="X3929" i="2"/>
  <c r="W3929" i="2"/>
  <c r="M3929" i="2"/>
  <c r="L3929" i="2" s="1"/>
  <c r="AF3928" i="2"/>
  <c r="AC3928" i="2"/>
  <c r="AD3928" i="2" s="1"/>
  <c r="AB3928" i="2"/>
  <c r="AA3928" i="2"/>
  <c r="Z3928" i="2"/>
  <c r="Y3928" i="2"/>
  <c r="X3928" i="2"/>
  <c r="W3928" i="2"/>
  <c r="M3928" i="2"/>
  <c r="L3928" i="2"/>
  <c r="AF3927" i="2"/>
  <c r="AC3927" i="2"/>
  <c r="AD3927" i="2" s="1"/>
  <c r="AB3927" i="2"/>
  <c r="AA3927" i="2"/>
  <c r="Z3927" i="2"/>
  <c r="Y3927" i="2"/>
  <c r="X3927" i="2"/>
  <c r="W3927" i="2"/>
  <c r="M3927" i="2"/>
  <c r="L3927" i="2"/>
  <c r="AF3926" i="2"/>
  <c r="AC3926" i="2"/>
  <c r="AD3926" i="2" s="1"/>
  <c r="AB3926" i="2"/>
  <c r="AA3926" i="2"/>
  <c r="Z3926" i="2"/>
  <c r="Y3926" i="2"/>
  <c r="X3926" i="2"/>
  <c r="W3926" i="2"/>
  <c r="M3926" i="2"/>
  <c r="L3926" i="2"/>
  <c r="AF3925" i="2"/>
  <c r="AD3925" i="2"/>
  <c r="AC3925" i="2"/>
  <c r="AB3925" i="2"/>
  <c r="AA3925" i="2"/>
  <c r="Z3925" i="2"/>
  <c r="Y3925" i="2"/>
  <c r="X3925" i="2"/>
  <c r="W3925" i="2"/>
  <c r="M3925" i="2"/>
  <c r="L3925" i="2" s="1"/>
  <c r="AF3924" i="2"/>
  <c r="AC3924" i="2"/>
  <c r="AD3924" i="2" s="1"/>
  <c r="AB3924" i="2"/>
  <c r="AA3924" i="2"/>
  <c r="Z3924" i="2"/>
  <c r="Y3924" i="2"/>
  <c r="X3924" i="2"/>
  <c r="W3924" i="2"/>
  <c r="M3924" i="2"/>
  <c r="L3924" i="2"/>
  <c r="AF3923" i="2"/>
  <c r="AD3923" i="2"/>
  <c r="AC3923" i="2"/>
  <c r="AB3923" i="2"/>
  <c r="AA3923" i="2"/>
  <c r="Z3923" i="2"/>
  <c r="Y3923" i="2"/>
  <c r="X3923" i="2"/>
  <c r="W3923" i="2"/>
  <c r="M3923" i="2"/>
  <c r="L3923" i="2" s="1"/>
  <c r="AF3922" i="2"/>
  <c r="AC3922" i="2"/>
  <c r="AD3922" i="2" s="1"/>
  <c r="AB3922" i="2"/>
  <c r="AA3922" i="2"/>
  <c r="Z3922" i="2"/>
  <c r="Y3922" i="2"/>
  <c r="X3922" i="2"/>
  <c r="W3922" i="2"/>
  <c r="M3922" i="2"/>
  <c r="L3922" i="2"/>
  <c r="AF3921" i="2"/>
  <c r="AD3921" i="2"/>
  <c r="AC3921" i="2"/>
  <c r="AB3921" i="2"/>
  <c r="AA3921" i="2"/>
  <c r="Z3921" i="2"/>
  <c r="Y3921" i="2"/>
  <c r="X3921" i="2"/>
  <c r="W3921" i="2"/>
  <c r="M3921" i="2"/>
  <c r="L3921" i="2" s="1"/>
  <c r="AF3920" i="2"/>
  <c r="AC3920" i="2"/>
  <c r="AD3920" i="2" s="1"/>
  <c r="AB3920" i="2"/>
  <c r="AA3920" i="2"/>
  <c r="Z3920" i="2"/>
  <c r="Y3920" i="2"/>
  <c r="X3920" i="2"/>
  <c r="W3920" i="2"/>
  <c r="M3920" i="2"/>
  <c r="L3920" i="2"/>
  <c r="AF3919" i="2"/>
  <c r="AC3919" i="2"/>
  <c r="AD3919" i="2" s="1"/>
  <c r="AB3919" i="2"/>
  <c r="AA3919" i="2"/>
  <c r="Z3919" i="2"/>
  <c r="Y3919" i="2"/>
  <c r="X3919" i="2"/>
  <c r="W3919" i="2"/>
  <c r="M3919" i="2"/>
  <c r="L3919" i="2"/>
  <c r="AF3918" i="2"/>
  <c r="AC3918" i="2"/>
  <c r="AD3918" i="2" s="1"/>
  <c r="AB3918" i="2"/>
  <c r="AA3918" i="2"/>
  <c r="Z3918" i="2"/>
  <c r="Y3918" i="2"/>
  <c r="X3918" i="2"/>
  <c r="W3918" i="2"/>
  <c r="M3918" i="2"/>
  <c r="L3918" i="2"/>
  <c r="AF3917" i="2"/>
  <c r="AC3917" i="2"/>
  <c r="AD3917" i="2" s="1"/>
  <c r="AB3917" i="2"/>
  <c r="AA3917" i="2"/>
  <c r="Z3917" i="2"/>
  <c r="Y3917" i="2"/>
  <c r="X3917" i="2"/>
  <c r="W3917" i="2"/>
  <c r="M3917" i="2"/>
  <c r="L3917" i="2"/>
  <c r="AF3916" i="2"/>
  <c r="AC3916" i="2"/>
  <c r="AD3916" i="2" s="1"/>
  <c r="AB3916" i="2"/>
  <c r="AA3916" i="2"/>
  <c r="Z3916" i="2"/>
  <c r="Y3916" i="2"/>
  <c r="X3916" i="2"/>
  <c r="W3916" i="2"/>
  <c r="M3916" i="2"/>
  <c r="L3916" i="2"/>
  <c r="AF3915" i="2"/>
  <c r="AD3915" i="2"/>
  <c r="AC3915" i="2"/>
  <c r="AB3915" i="2"/>
  <c r="AA3915" i="2"/>
  <c r="Z3915" i="2"/>
  <c r="Y3915" i="2"/>
  <c r="X3915" i="2"/>
  <c r="W3915" i="2"/>
  <c r="M3915" i="2"/>
  <c r="L3915" i="2" s="1"/>
  <c r="AF3914" i="2"/>
  <c r="AC3914" i="2"/>
  <c r="AD3914" i="2" s="1"/>
  <c r="AB3914" i="2"/>
  <c r="AA3914" i="2"/>
  <c r="Z3914" i="2"/>
  <c r="Y3914" i="2"/>
  <c r="X3914" i="2"/>
  <c r="W3914" i="2"/>
  <c r="M3914" i="2"/>
  <c r="L3914" i="2"/>
  <c r="AF3913" i="2"/>
  <c r="AD3913" i="2"/>
  <c r="AC3913" i="2"/>
  <c r="AB3913" i="2"/>
  <c r="AA3913" i="2"/>
  <c r="Z3913" i="2"/>
  <c r="Y3913" i="2"/>
  <c r="X3913" i="2"/>
  <c r="W3913" i="2"/>
  <c r="M3913" i="2"/>
  <c r="L3913" i="2" s="1"/>
  <c r="AF3912" i="2"/>
  <c r="AC3912" i="2"/>
  <c r="AD3912" i="2" s="1"/>
  <c r="AB3912" i="2"/>
  <c r="AA3912" i="2"/>
  <c r="Z3912" i="2"/>
  <c r="Y3912" i="2"/>
  <c r="X3912" i="2"/>
  <c r="W3912" i="2"/>
  <c r="M3912" i="2"/>
  <c r="L3912" i="2"/>
  <c r="AF3911" i="2"/>
  <c r="AC3911" i="2"/>
  <c r="AD3911" i="2" s="1"/>
  <c r="AB3911" i="2"/>
  <c r="AA3911" i="2"/>
  <c r="Z3911" i="2"/>
  <c r="Y3911" i="2"/>
  <c r="X3911" i="2"/>
  <c r="W3911" i="2"/>
  <c r="M3911" i="2"/>
  <c r="L3911" i="2"/>
  <c r="AF3910" i="2"/>
  <c r="AC3910" i="2"/>
  <c r="AD3910" i="2" s="1"/>
  <c r="AB3910" i="2"/>
  <c r="AA3910" i="2"/>
  <c r="Z3910" i="2"/>
  <c r="Y3910" i="2"/>
  <c r="X3910" i="2"/>
  <c r="W3910" i="2"/>
  <c r="M3910" i="2"/>
  <c r="L3910" i="2"/>
  <c r="AF3909" i="2"/>
  <c r="AD3909" i="2"/>
  <c r="AC3909" i="2"/>
  <c r="AB3909" i="2"/>
  <c r="AA3909" i="2"/>
  <c r="Z3909" i="2"/>
  <c r="Y3909" i="2"/>
  <c r="X3909" i="2"/>
  <c r="W3909" i="2"/>
  <c r="M3909" i="2"/>
  <c r="L3909" i="2" s="1"/>
  <c r="AF3908" i="2"/>
  <c r="AC3908" i="2"/>
  <c r="AD3908" i="2" s="1"/>
  <c r="AB3908" i="2"/>
  <c r="AA3908" i="2"/>
  <c r="Z3908" i="2"/>
  <c r="Y3908" i="2"/>
  <c r="X3908" i="2"/>
  <c r="W3908" i="2"/>
  <c r="M3908" i="2"/>
  <c r="L3908" i="2"/>
  <c r="AF3907" i="2"/>
  <c r="AD3907" i="2"/>
  <c r="AC3907" i="2"/>
  <c r="AB3907" i="2"/>
  <c r="AA3907" i="2"/>
  <c r="Z3907" i="2"/>
  <c r="Y3907" i="2"/>
  <c r="X3907" i="2"/>
  <c r="W3907" i="2"/>
  <c r="M3907" i="2"/>
  <c r="L3907" i="2" s="1"/>
  <c r="AF3906" i="2"/>
  <c r="AC3906" i="2"/>
  <c r="AD3906" i="2" s="1"/>
  <c r="AB3906" i="2"/>
  <c r="AA3906" i="2"/>
  <c r="Z3906" i="2"/>
  <c r="Y3906" i="2"/>
  <c r="X3906" i="2"/>
  <c r="W3906" i="2"/>
  <c r="M3906" i="2"/>
  <c r="L3906" i="2"/>
  <c r="AF3905" i="2"/>
  <c r="AD3905" i="2"/>
  <c r="AC3905" i="2"/>
  <c r="AB3905" i="2"/>
  <c r="AA3905" i="2"/>
  <c r="Z3905" i="2"/>
  <c r="Y3905" i="2"/>
  <c r="X3905" i="2"/>
  <c r="W3905" i="2"/>
  <c r="M3905" i="2"/>
  <c r="L3905" i="2" s="1"/>
  <c r="AF3904" i="2"/>
  <c r="AC3904" i="2"/>
  <c r="AD3904" i="2" s="1"/>
  <c r="AB3904" i="2"/>
  <c r="AA3904" i="2"/>
  <c r="Z3904" i="2"/>
  <c r="Y3904" i="2"/>
  <c r="X3904" i="2"/>
  <c r="W3904" i="2"/>
  <c r="M3904" i="2"/>
  <c r="L3904" i="2"/>
  <c r="AF3903" i="2"/>
  <c r="AC3903" i="2"/>
  <c r="AD3903" i="2" s="1"/>
  <c r="AB3903" i="2"/>
  <c r="AA3903" i="2"/>
  <c r="Z3903" i="2"/>
  <c r="Y3903" i="2"/>
  <c r="X3903" i="2"/>
  <c r="W3903" i="2"/>
  <c r="M3903" i="2"/>
  <c r="L3903" i="2"/>
  <c r="AF3902" i="2"/>
  <c r="AC3902" i="2"/>
  <c r="AD3902" i="2" s="1"/>
  <c r="AB3902" i="2"/>
  <c r="AA3902" i="2"/>
  <c r="Z3902" i="2"/>
  <c r="Y3902" i="2"/>
  <c r="X3902" i="2"/>
  <c r="W3902" i="2"/>
  <c r="M3902" i="2"/>
  <c r="L3902" i="2"/>
  <c r="AF3901" i="2"/>
  <c r="AC3901" i="2"/>
  <c r="AD3901" i="2" s="1"/>
  <c r="AB3901" i="2"/>
  <c r="AA3901" i="2"/>
  <c r="Z3901" i="2"/>
  <c r="Y3901" i="2"/>
  <c r="X3901" i="2"/>
  <c r="W3901" i="2"/>
  <c r="M3901" i="2"/>
  <c r="L3901" i="2"/>
  <c r="AF3900" i="2"/>
  <c r="AC3900" i="2"/>
  <c r="AD3900" i="2" s="1"/>
  <c r="AB3900" i="2"/>
  <c r="AA3900" i="2"/>
  <c r="Z3900" i="2"/>
  <c r="Y3900" i="2"/>
  <c r="X3900" i="2"/>
  <c r="W3900" i="2"/>
  <c r="M3900" i="2"/>
  <c r="L3900" i="2"/>
  <c r="AF3899" i="2"/>
  <c r="AD3899" i="2"/>
  <c r="AC3899" i="2"/>
  <c r="AB3899" i="2"/>
  <c r="AA3899" i="2"/>
  <c r="Z3899" i="2"/>
  <c r="Y3899" i="2"/>
  <c r="X3899" i="2"/>
  <c r="W3899" i="2"/>
  <c r="M3899" i="2"/>
  <c r="L3899" i="2" s="1"/>
  <c r="AF3898" i="2"/>
  <c r="AC3898" i="2"/>
  <c r="AD3898" i="2" s="1"/>
  <c r="AB3898" i="2"/>
  <c r="AA3898" i="2"/>
  <c r="Z3898" i="2"/>
  <c r="Y3898" i="2"/>
  <c r="X3898" i="2"/>
  <c r="W3898" i="2"/>
  <c r="M3898" i="2"/>
  <c r="L3898" i="2"/>
  <c r="AF3897" i="2"/>
  <c r="AD3897" i="2"/>
  <c r="AC3897" i="2"/>
  <c r="AB3897" i="2"/>
  <c r="AA3897" i="2"/>
  <c r="Z3897" i="2"/>
  <c r="Y3897" i="2"/>
  <c r="X3897" i="2"/>
  <c r="W3897" i="2"/>
  <c r="M3897" i="2"/>
  <c r="L3897" i="2" s="1"/>
  <c r="AF3896" i="2"/>
  <c r="AC3896" i="2"/>
  <c r="AD3896" i="2" s="1"/>
  <c r="AB3896" i="2"/>
  <c r="AA3896" i="2"/>
  <c r="Z3896" i="2"/>
  <c r="Y3896" i="2"/>
  <c r="X3896" i="2"/>
  <c r="W3896" i="2"/>
  <c r="M3896" i="2"/>
  <c r="L3896" i="2"/>
  <c r="AF3895" i="2"/>
  <c r="AC3895" i="2"/>
  <c r="AD3895" i="2" s="1"/>
  <c r="AB3895" i="2"/>
  <c r="AA3895" i="2"/>
  <c r="Z3895" i="2"/>
  <c r="Y3895" i="2"/>
  <c r="X3895" i="2"/>
  <c r="W3895" i="2"/>
  <c r="M3895" i="2"/>
  <c r="L3895" i="2"/>
  <c r="AF3894" i="2"/>
  <c r="AC3894" i="2"/>
  <c r="AD3894" i="2" s="1"/>
  <c r="AB3894" i="2"/>
  <c r="AA3894" i="2"/>
  <c r="Z3894" i="2"/>
  <c r="Y3894" i="2"/>
  <c r="X3894" i="2"/>
  <c r="W3894" i="2"/>
  <c r="M3894" i="2"/>
  <c r="L3894" i="2"/>
  <c r="AF3893" i="2"/>
  <c r="AD3893" i="2"/>
  <c r="AC3893" i="2"/>
  <c r="AB3893" i="2"/>
  <c r="AA3893" i="2"/>
  <c r="Z3893" i="2"/>
  <c r="Y3893" i="2"/>
  <c r="X3893" i="2"/>
  <c r="W3893" i="2"/>
  <c r="M3893" i="2"/>
  <c r="L3893" i="2" s="1"/>
  <c r="AF3892" i="2"/>
  <c r="AC3892" i="2"/>
  <c r="AD3892" i="2" s="1"/>
  <c r="AB3892" i="2"/>
  <c r="AA3892" i="2"/>
  <c r="Z3892" i="2"/>
  <c r="Y3892" i="2"/>
  <c r="X3892" i="2"/>
  <c r="W3892" i="2"/>
  <c r="M3892" i="2"/>
  <c r="L3892" i="2"/>
  <c r="AF3891" i="2"/>
  <c r="AD3891" i="2"/>
  <c r="AC3891" i="2"/>
  <c r="AB3891" i="2"/>
  <c r="AA3891" i="2"/>
  <c r="Z3891" i="2"/>
  <c r="Y3891" i="2"/>
  <c r="X3891" i="2"/>
  <c r="W3891" i="2"/>
  <c r="M3891" i="2"/>
  <c r="L3891" i="2" s="1"/>
  <c r="AF3890" i="2"/>
  <c r="AC3890" i="2"/>
  <c r="AD3890" i="2" s="1"/>
  <c r="AB3890" i="2"/>
  <c r="AA3890" i="2"/>
  <c r="Z3890" i="2"/>
  <c r="Y3890" i="2"/>
  <c r="X3890" i="2"/>
  <c r="W3890" i="2"/>
  <c r="M3890" i="2"/>
  <c r="L3890" i="2"/>
  <c r="AF3889" i="2"/>
  <c r="AD3889" i="2"/>
  <c r="AC3889" i="2"/>
  <c r="AB3889" i="2"/>
  <c r="AA3889" i="2"/>
  <c r="Z3889" i="2"/>
  <c r="Y3889" i="2"/>
  <c r="X3889" i="2"/>
  <c r="W3889" i="2"/>
  <c r="M3889" i="2"/>
  <c r="L3889" i="2" s="1"/>
  <c r="AF3888" i="2"/>
  <c r="AC3888" i="2"/>
  <c r="AD3888" i="2" s="1"/>
  <c r="AB3888" i="2"/>
  <c r="AA3888" i="2"/>
  <c r="Z3888" i="2"/>
  <c r="Y3888" i="2"/>
  <c r="X3888" i="2"/>
  <c r="W3888" i="2"/>
  <c r="M3888" i="2"/>
  <c r="L3888" i="2"/>
  <c r="AF3887" i="2"/>
  <c r="AC3887" i="2"/>
  <c r="AD3887" i="2" s="1"/>
  <c r="AB3887" i="2"/>
  <c r="AA3887" i="2"/>
  <c r="Z3887" i="2"/>
  <c r="Y3887" i="2"/>
  <c r="X3887" i="2"/>
  <c r="W3887" i="2"/>
  <c r="M3887" i="2"/>
  <c r="L3887" i="2"/>
  <c r="AF3886" i="2"/>
  <c r="AC3886" i="2"/>
  <c r="AD3886" i="2" s="1"/>
  <c r="AB3886" i="2"/>
  <c r="AA3886" i="2"/>
  <c r="Z3886" i="2"/>
  <c r="Y3886" i="2"/>
  <c r="X3886" i="2"/>
  <c r="W3886" i="2"/>
  <c r="M3886" i="2"/>
  <c r="L3886" i="2"/>
  <c r="AF3885" i="2"/>
  <c r="AD3885" i="2"/>
  <c r="AC3885" i="2"/>
  <c r="AB3885" i="2"/>
  <c r="AA3885" i="2"/>
  <c r="Z3885" i="2"/>
  <c r="Y3885" i="2"/>
  <c r="X3885" i="2"/>
  <c r="W3885" i="2"/>
  <c r="M3885" i="2"/>
  <c r="L3885" i="2" s="1"/>
  <c r="AF3884" i="2"/>
  <c r="AC3884" i="2"/>
  <c r="AD3884" i="2" s="1"/>
  <c r="AB3884" i="2"/>
  <c r="AA3884" i="2"/>
  <c r="Z3884" i="2"/>
  <c r="Y3884" i="2"/>
  <c r="X3884" i="2"/>
  <c r="W3884" i="2"/>
  <c r="M3884" i="2"/>
  <c r="L3884" i="2"/>
  <c r="AF3883" i="2"/>
  <c r="AC3883" i="2"/>
  <c r="AD3883" i="2" s="1"/>
  <c r="AB3883" i="2"/>
  <c r="AA3883" i="2"/>
  <c r="Z3883" i="2"/>
  <c r="Y3883" i="2"/>
  <c r="X3883" i="2"/>
  <c r="W3883" i="2"/>
  <c r="M3883" i="2"/>
  <c r="L3883" i="2"/>
  <c r="AF3882" i="2"/>
  <c r="AC3882" i="2"/>
  <c r="AD3882" i="2" s="1"/>
  <c r="AB3882" i="2"/>
  <c r="AA3882" i="2"/>
  <c r="Z3882" i="2"/>
  <c r="Y3882" i="2"/>
  <c r="X3882" i="2"/>
  <c r="W3882" i="2"/>
  <c r="M3882" i="2"/>
  <c r="L3882" i="2"/>
  <c r="AF3881" i="2"/>
  <c r="AD3881" i="2"/>
  <c r="AC3881" i="2"/>
  <c r="AB3881" i="2"/>
  <c r="AA3881" i="2"/>
  <c r="Z3881" i="2"/>
  <c r="Y3881" i="2"/>
  <c r="X3881" i="2"/>
  <c r="W3881" i="2"/>
  <c r="M3881" i="2"/>
  <c r="L3881" i="2" s="1"/>
  <c r="AF3880" i="2"/>
  <c r="AC3880" i="2"/>
  <c r="AD3880" i="2" s="1"/>
  <c r="AB3880" i="2"/>
  <c r="AA3880" i="2"/>
  <c r="Z3880" i="2"/>
  <c r="Y3880" i="2"/>
  <c r="X3880" i="2"/>
  <c r="W3880" i="2"/>
  <c r="M3880" i="2"/>
  <c r="L3880" i="2"/>
  <c r="AF3879" i="2"/>
  <c r="AC3879" i="2"/>
  <c r="AD3879" i="2" s="1"/>
  <c r="AB3879" i="2"/>
  <c r="AA3879" i="2"/>
  <c r="Z3879" i="2"/>
  <c r="Y3879" i="2"/>
  <c r="X3879" i="2"/>
  <c r="W3879" i="2"/>
  <c r="M3879" i="2"/>
  <c r="L3879" i="2"/>
  <c r="AF3878" i="2"/>
  <c r="AC3878" i="2"/>
  <c r="AD3878" i="2" s="1"/>
  <c r="AB3878" i="2"/>
  <c r="AA3878" i="2"/>
  <c r="Z3878" i="2"/>
  <c r="Y3878" i="2"/>
  <c r="X3878" i="2"/>
  <c r="W3878" i="2"/>
  <c r="M3878" i="2"/>
  <c r="L3878" i="2"/>
  <c r="AF3877" i="2"/>
  <c r="AD3877" i="2"/>
  <c r="AC3877" i="2"/>
  <c r="AB3877" i="2"/>
  <c r="AA3877" i="2"/>
  <c r="Z3877" i="2"/>
  <c r="Y3877" i="2"/>
  <c r="X3877" i="2"/>
  <c r="W3877" i="2"/>
  <c r="M3877" i="2"/>
  <c r="L3877" i="2" s="1"/>
  <c r="AF3876" i="2"/>
  <c r="AC3876" i="2"/>
  <c r="AD3876" i="2" s="1"/>
  <c r="AB3876" i="2"/>
  <c r="AA3876" i="2"/>
  <c r="Z3876" i="2"/>
  <c r="Y3876" i="2"/>
  <c r="X3876" i="2"/>
  <c r="W3876" i="2"/>
  <c r="M3876" i="2"/>
  <c r="L3876" i="2"/>
  <c r="AF3875" i="2"/>
  <c r="AD3875" i="2"/>
  <c r="AC3875" i="2"/>
  <c r="AB3875" i="2"/>
  <c r="AA3875" i="2"/>
  <c r="Z3875" i="2"/>
  <c r="Y3875" i="2"/>
  <c r="X3875" i="2"/>
  <c r="W3875" i="2"/>
  <c r="M3875" i="2"/>
  <c r="L3875" i="2" s="1"/>
  <c r="AF3874" i="2"/>
  <c r="AC3874" i="2"/>
  <c r="AD3874" i="2" s="1"/>
  <c r="AB3874" i="2"/>
  <c r="AA3874" i="2"/>
  <c r="Z3874" i="2"/>
  <c r="Y3874" i="2"/>
  <c r="X3874" i="2"/>
  <c r="W3874" i="2"/>
  <c r="M3874" i="2"/>
  <c r="L3874" i="2"/>
  <c r="AF3873" i="2"/>
  <c r="AD3873" i="2"/>
  <c r="AC3873" i="2"/>
  <c r="AB3873" i="2"/>
  <c r="AA3873" i="2"/>
  <c r="Z3873" i="2"/>
  <c r="Y3873" i="2"/>
  <c r="X3873" i="2"/>
  <c r="W3873" i="2"/>
  <c r="M3873" i="2"/>
  <c r="L3873" i="2" s="1"/>
  <c r="AF3872" i="2"/>
  <c r="AC3872" i="2"/>
  <c r="AD3872" i="2" s="1"/>
  <c r="AB3872" i="2"/>
  <c r="AA3872" i="2"/>
  <c r="Z3872" i="2"/>
  <c r="Y3872" i="2"/>
  <c r="X3872" i="2"/>
  <c r="W3872" i="2"/>
  <c r="M3872" i="2"/>
  <c r="L3872" i="2"/>
  <c r="AF3871" i="2"/>
  <c r="AC3871" i="2"/>
  <c r="AD3871" i="2" s="1"/>
  <c r="AB3871" i="2"/>
  <c r="AA3871" i="2"/>
  <c r="Z3871" i="2"/>
  <c r="Y3871" i="2"/>
  <c r="X3871" i="2"/>
  <c r="W3871" i="2"/>
  <c r="M3871" i="2"/>
  <c r="L3871" i="2"/>
  <c r="AF3870" i="2"/>
  <c r="AC3870" i="2"/>
  <c r="AD3870" i="2" s="1"/>
  <c r="AB3870" i="2"/>
  <c r="AA3870" i="2"/>
  <c r="Z3870" i="2"/>
  <c r="Y3870" i="2"/>
  <c r="X3870" i="2"/>
  <c r="W3870" i="2"/>
  <c r="M3870" i="2"/>
  <c r="L3870" i="2"/>
  <c r="AF3869" i="2"/>
  <c r="AD3869" i="2"/>
  <c r="AC3869" i="2"/>
  <c r="AB3869" i="2"/>
  <c r="AA3869" i="2"/>
  <c r="Z3869" i="2"/>
  <c r="Y3869" i="2"/>
  <c r="X3869" i="2"/>
  <c r="W3869" i="2"/>
  <c r="M3869" i="2"/>
  <c r="L3869" i="2" s="1"/>
  <c r="AF3868" i="2"/>
  <c r="AC3868" i="2"/>
  <c r="AD3868" i="2" s="1"/>
  <c r="AB3868" i="2"/>
  <c r="AA3868" i="2"/>
  <c r="Z3868" i="2"/>
  <c r="Y3868" i="2"/>
  <c r="X3868" i="2"/>
  <c r="W3868" i="2"/>
  <c r="M3868" i="2"/>
  <c r="L3868" i="2"/>
  <c r="AF3867" i="2"/>
  <c r="AC3867" i="2"/>
  <c r="AD3867" i="2" s="1"/>
  <c r="AB3867" i="2"/>
  <c r="AA3867" i="2"/>
  <c r="Z3867" i="2"/>
  <c r="Y3867" i="2"/>
  <c r="X3867" i="2"/>
  <c r="W3867" i="2"/>
  <c r="M3867" i="2"/>
  <c r="L3867" i="2"/>
  <c r="AF3866" i="2"/>
  <c r="AC3866" i="2"/>
  <c r="AD3866" i="2" s="1"/>
  <c r="AB3866" i="2"/>
  <c r="AA3866" i="2"/>
  <c r="Z3866" i="2"/>
  <c r="Y3866" i="2"/>
  <c r="X3866" i="2"/>
  <c r="W3866" i="2"/>
  <c r="M3866" i="2"/>
  <c r="L3866" i="2"/>
  <c r="AF3865" i="2"/>
  <c r="AD3865" i="2"/>
  <c r="AC3865" i="2"/>
  <c r="AB3865" i="2"/>
  <c r="AA3865" i="2"/>
  <c r="Z3865" i="2"/>
  <c r="Y3865" i="2"/>
  <c r="X3865" i="2"/>
  <c r="W3865" i="2"/>
  <c r="M3865" i="2"/>
  <c r="L3865" i="2" s="1"/>
  <c r="AF3864" i="2"/>
  <c r="AC3864" i="2"/>
  <c r="AD3864" i="2" s="1"/>
  <c r="AB3864" i="2"/>
  <c r="AA3864" i="2"/>
  <c r="Z3864" i="2"/>
  <c r="Y3864" i="2"/>
  <c r="X3864" i="2"/>
  <c r="W3864" i="2"/>
  <c r="M3864" i="2"/>
  <c r="L3864" i="2"/>
  <c r="AF3863" i="2"/>
  <c r="AC3863" i="2"/>
  <c r="AD3863" i="2" s="1"/>
  <c r="AB3863" i="2"/>
  <c r="AA3863" i="2"/>
  <c r="Z3863" i="2"/>
  <c r="Y3863" i="2"/>
  <c r="X3863" i="2"/>
  <c r="W3863" i="2"/>
  <c r="M3863" i="2"/>
  <c r="L3863" i="2"/>
  <c r="AF3862" i="2"/>
  <c r="AC3862" i="2"/>
  <c r="AD3862" i="2" s="1"/>
  <c r="AB3862" i="2"/>
  <c r="AA3862" i="2"/>
  <c r="Z3862" i="2"/>
  <c r="Y3862" i="2"/>
  <c r="X3862" i="2"/>
  <c r="W3862" i="2"/>
  <c r="M3862" i="2"/>
  <c r="L3862" i="2"/>
  <c r="AF3861" i="2"/>
  <c r="AD3861" i="2"/>
  <c r="AC3861" i="2"/>
  <c r="AB3861" i="2"/>
  <c r="AA3861" i="2"/>
  <c r="Z3861" i="2"/>
  <c r="Y3861" i="2"/>
  <c r="X3861" i="2"/>
  <c r="W3861" i="2"/>
  <c r="M3861" i="2"/>
  <c r="L3861" i="2" s="1"/>
  <c r="AF3860" i="2"/>
  <c r="AC3860" i="2"/>
  <c r="AD3860" i="2" s="1"/>
  <c r="AB3860" i="2"/>
  <c r="AA3860" i="2"/>
  <c r="Z3860" i="2"/>
  <c r="Y3860" i="2"/>
  <c r="X3860" i="2"/>
  <c r="W3860" i="2"/>
  <c r="M3860" i="2"/>
  <c r="L3860" i="2"/>
  <c r="AF3859" i="2"/>
  <c r="AD3859" i="2"/>
  <c r="AC3859" i="2"/>
  <c r="AB3859" i="2"/>
  <c r="AA3859" i="2"/>
  <c r="Z3859" i="2"/>
  <c r="Y3859" i="2"/>
  <c r="X3859" i="2"/>
  <c r="W3859" i="2"/>
  <c r="M3859" i="2"/>
  <c r="L3859" i="2" s="1"/>
  <c r="AF3858" i="2"/>
  <c r="AC3858" i="2"/>
  <c r="AD3858" i="2" s="1"/>
  <c r="AB3858" i="2"/>
  <c r="AA3858" i="2"/>
  <c r="Z3858" i="2"/>
  <c r="Y3858" i="2"/>
  <c r="X3858" i="2"/>
  <c r="W3858" i="2"/>
  <c r="M3858" i="2"/>
  <c r="L3858" i="2"/>
  <c r="AF3857" i="2"/>
  <c r="AD3857" i="2"/>
  <c r="AC3857" i="2"/>
  <c r="AB3857" i="2"/>
  <c r="AA3857" i="2"/>
  <c r="Z3857" i="2"/>
  <c r="Y3857" i="2"/>
  <c r="X3857" i="2"/>
  <c r="W3857" i="2"/>
  <c r="M3857" i="2"/>
  <c r="L3857" i="2" s="1"/>
  <c r="AF3856" i="2"/>
  <c r="AC3856" i="2"/>
  <c r="AD3856" i="2" s="1"/>
  <c r="AB3856" i="2"/>
  <c r="AA3856" i="2"/>
  <c r="Z3856" i="2"/>
  <c r="Y3856" i="2"/>
  <c r="X3856" i="2"/>
  <c r="W3856" i="2"/>
  <c r="M3856" i="2"/>
  <c r="L3856" i="2"/>
  <c r="AF3855" i="2"/>
  <c r="AC3855" i="2"/>
  <c r="AD3855" i="2" s="1"/>
  <c r="AB3855" i="2"/>
  <c r="AA3855" i="2"/>
  <c r="Z3855" i="2"/>
  <c r="Y3855" i="2"/>
  <c r="X3855" i="2"/>
  <c r="W3855" i="2"/>
  <c r="M3855" i="2"/>
  <c r="L3855" i="2"/>
  <c r="AF3854" i="2"/>
  <c r="AC3854" i="2"/>
  <c r="AD3854" i="2" s="1"/>
  <c r="AB3854" i="2"/>
  <c r="AA3854" i="2"/>
  <c r="Z3854" i="2"/>
  <c r="Y3854" i="2"/>
  <c r="X3854" i="2"/>
  <c r="W3854" i="2"/>
  <c r="M3854" i="2"/>
  <c r="L3854" i="2"/>
  <c r="AF3853" i="2"/>
  <c r="AD3853" i="2"/>
  <c r="AC3853" i="2"/>
  <c r="AB3853" i="2"/>
  <c r="AA3853" i="2"/>
  <c r="Z3853" i="2"/>
  <c r="Y3853" i="2"/>
  <c r="X3853" i="2"/>
  <c r="W3853" i="2"/>
  <c r="M3853" i="2"/>
  <c r="L3853" i="2" s="1"/>
  <c r="AF3852" i="2"/>
  <c r="AC3852" i="2"/>
  <c r="AD3852" i="2" s="1"/>
  <c r="AB3852" i="2"/>
  <c r="AA3852" i="2"/>
  <c r="Z3852" i="2"/>
  <c r="Y3852" i="2"/>
  <c r="X3852" i="2"/>
  <c r="W3852" i="2"/>
  <c r="M3852" i="2"/>
  <c r="L3852" i="2"/>
  <c r="AF3851" i="2"/>
  <c r="AC3851" i="2"/>
  <c r="AD3851" i="2" s="1"/>
  <c r="AB3851" i="2"/>
  <c r="AA3851" i="2"/>
  <c r="Z3851" i="2"/>
  <c r="Y3851" i="2"/>
  <c r="X3851" i="2"/>
  <c r="W3851" i="2"/>
  <c r="M3851" i="2"/>
  <c r="L3851" i="2"/>
  <c r="AF3850" i="2"/>
  <c r="AC3850" i="2"/>
  <c r="AD3850" i="2" s="1"/>
  <c r="AB3850" i="2"/>
  <c r="AA3850" i="2"/>
  <c r="Z3850" i="2"/>
  <c r="Y3850" i="2"/>
  <c r="X3850" i="2"/>
  <c r="W3850" i="2"/>
  <c r="M3850" i="2"/>
  <c r="L3850" i="2"/>
  <c r="AF3849" i="2"/>
  <c r="AD3849" i="2"/>
  <c r="AC3849" i="2"/>
  <c r="AB3849" i="2"/>
  <c r="AA3849" i="2"/>
  <c r="Z3849" i="2"/>
  <c r="Y3849" i="2"/>
  <c r="X3849" i="2"/>
  <c r="W3849" i="2"/>
  <c r="M3849" i="2"/>
  <c r="L3849" i="2" s="1"/>
  <c r="AF3848" i="2"/>
  <c r="AC3848" i="2"/>
  <c r="AD3848" i="2" s="1"/>
  <c r="AB3848" i="2"/>
  <c r="AA3848" i="2"/>
  <c r="Z3848" i="2"/>
  <c r="Y3848" i="2"/>
  <c r="X3848" i="2"/>
  <c r="W3848" i="2"/>
  <c r="M3848" i="2"/>
  <c r="L3848" i="2"/>
  <c r="AF3847" i="2"/>
  <c r="AC3847" i="2"/>
  <c r="AD3847" i="2" s="1"/>
  <c r="AB3847" i="2"/>
  <c r="AA3847" i="2"/>
  <c r="Z3847" i="2"/>
  <c r="Y3847" i="2"/>
  <c r="X3847" i="2"/>
  <c r="W3847" i="2"/>
  <c r="M3847" i="2"/>
  <c r="L3847" i="2"/>
  <c r="AF3846" i="2"/>
  <c r="AC3846" i="2"/>
  <c r="AD3846" i="2" s="1"/>
  <c r="AB3846" i="2"/>
  <c r="AA3846" i="2"/>
  <c r="Z3846" i="2"/>
  <c r="Y3846" i="2"/>
  <c r="X3846" i="2"/>
  <c r="W3846" i="2"/>
  <c r="M3846" i="2"/>
  <c r="L3846" i="2"/>
  <c r="AF3845" i="2"/>
  <c r="AD3845" i="2"/>
  <c r="AC3845" i="2"/>
  <c r="AB3845" i="2"/>
  <c r="AA3845" i="2"/>
  <c r="Z3845" i="2"/>
  <c r="Y3845" i="2"/>
  <c r="X3845" i="2"/>
  <c r="W3845" i="2"/>
  <c r="M3845" i="2"/>
  <c r="L3845" i="2" s="1"/>
  <c r="AF3844" i="2"/>
  <c r="AC3844" i="2"/>
  <c r="AD3844" i="2" s="1"/>
  <c r="AB3844" i="2"/>
  <c r="AA3844" i="2"/>
  <c r="Z3844" i="2"/>
  <c r="Y3844" i="2"/>
  <c r="X3844" i="2"/>
  <c r="W3844" i="2"/>
  <c r="M3844" i="2"/>
  <c r="L3844" i="2"/>
  <c r="AF3843" i="2"/>
  <c r="AD3843" i="2"/>
  <c r="AC3843" i="2"/>
  <c r="AB3843" i="2"/>
  <c r="AA3843" i="2"/>
  <c r="Z3843" i="2"/>
  <c r="Y3843" i="2"/>
  <c r="X3843" i="2"/>
  <c r="W3843" i="2"/>
  <c r="M3843" i="2"/>
  <c r="L3843" i="2" s="1"/>
  <c r="AF3842" i="2"/>
  <c r="AC3842" i="2"/>
  <c r="AD3842" i="2" s="1"/>
  <c r="AB3842" i="2"/>
  <c r="AA3842" i="2"/>
  <c r="Z3842" i="2"/>
  <c r="Y3842" i="2"/>
  <c r="X3842" i="2"/>
  <c r="W3842" i="2"/>
  <c r="M3842" i="2"/>
  <c r="L3842" i="2"/>
  <c r="AF3841" i="2"/>
  <c r="AD3841" i="2"/>
  <c r="AC3841" i="2"/>
  <c r="AB3841" i="2"/>
  <c r="AA3841" i="2"/>
  <c r="Z3841" i="2"/>
  <c r="Y3841" i="2"/>
  <c r="X3841" i="2"/>
  <c r="W3841" i="2"/>
  <c r="M3841" i="2"/>
  <c r="L3841" i="2" s="1"/>
  <c r="AF3840" i="2"/>
  <c r="AC3840" i="2"/>
  <c r="AD3840" i="2" s="1"/>
  <c r="AB3840" i="2"/>
  <c r="AA3840" i="2"/>
  <c r="Z3840" i="2"/>
  <c r="Y3840" i="2"/>
  <c r="X3840" i="2"/>
  <c r="W3840" i="2"/>
  <c r="M3840" i="2"/>
  <c r="L3840" i="2"/>
  <c r="AF3839" i="2"/>
  <c r="AC3839" i="2"/>
  <c r="AD3839" i="2" s="1"/>
  <c r="AB3839" i="2"/>
  <c r="AA3839" i="2"/>
  <c r="Z3839" i="2"/>
  <c r="Y3839" i="2"/>
  <c r="X3839" i="2"/>
  <c r="W3839" i="2"/>
  <c r="M3839" i="2"/>
  <c r="L3839" i="2"/>
  <c r="AF3838" i="2"/>
  <c r="AC3838" i="2"/>
  <c r="AD3838" i="2" s="1"/>
  <c r="AB3838" i="2"/>
  <c r="AA3838" i="2"/>
  <c r="Z3838" i="2"/>
  <c r="Y3838" i="2"/>
  <c r="X3838" i="2"/>
  <c r="W3838" i="2"/>
  <c r="M3838" i="2"/>
  <c r="L3838" i="2"/>
  <c r="AF3837" i="2"/>
  <c r="AD3837" i="2"/>
  <c r="AC3837" i="2"/>
  <c r="AB3837" i="2"/>
  <c r="AA3837" i="2"/>
  <c r="Z3837" i="2"/>
  <c r="Y3837" i="2"/>
  <c r="X3837" i="2"/>
  <c r="W3837" i="2"/>
  <c r="M3837" i="2"/>
  <c r="L3837" i="2" s="1"/>
  <c r="AF3836" i="2"/>
  <c r="AC3836" i="2"/>
  <c r="AD3836" i="2" s="1"/>
  <c r="AB3836" i="2"/>
  <c r="AA3836" i="2"/>
  <c r="Z3836" i="2"/>
  <c r="Y3836" i="2"/>
  <c r="X3836" i="2"/>
  <c r="W3836" i="2"/>
  <c r="M3836" i="2"/>
  <c r="L3836" i="2"/>
  <c r="AF3835" i="2"/>
  <c r="AD3835" i="2"/>
  <c r="AC3835" i="2"/>
  <c r="AB3835" i="2"/>
  <c r="AA3835" i="2"/>
  <c r="Z3835" i="2"/>
  <c r="Y3835" i="2"/>
  <c r="X3835" i="2"/>
  <c r="W3835" i="2"/>
  <c r="M3835" i="2"/>
  <c r="L3835" i="2" s="1"/>
  <c r="AF3834" i="2"/>
  <c r="AC3834" i="2"/>
  <c r="AD3834" i="2" s="1"/>
  <c r="AB3834" i="2"/>
  <c r="AA3834" i="2"/>
  <c r="Z3834" i="2"/>
  <c r="Y3834" i="2"/>
  <c r="X3834" i="2"/>
  <c r="W3834" i="2"/>
  <c r="M3834" i="2"/>
  <c r="L3834" i="2"/>
  <c r="AF3833" i="2"/>
  <c r="AD3833" i="2"/>
  <c r="AC3833" i="2"/>
  <c r="AB3833" i="2"/>
  <c r="AA3833" i="2"/>
  <c r="Z3833" i="2"/>
  <c r="Y3833" i="2"/>
  <c r="X3833" i="2"/>
  <c r="W3833" i="2"/>
  <c r="M3833" i="2"/>
  <c r="L3833" i="2" s="1"/>
  <c r="AF3832" i="2"/>
  <c r="AC3832" i="2"/>
  <c r="AD3832" i="2" s="1"/>
  <c r="AB3832" i="2"/>
  <c r="AA3832" i="2"/>
  <c r="Z3832" i="2"/>
  <c r="Y3832" i="2"/>
  <c r="X3832" i="2"/>
  <c r="W3832" i="2"/>
  <c r="M3832" i="2"/>
  <c r="L3832" i="2"/>
  <c r="AF3831" i="2"/>
  <c r="AC3831" i="2"/>
  <c r="AD3831" i="2" s="1"/>
  <c r="AB3831" i="2"/>
  <c r="AA3831" i="2"/>
  <c r="Z3831" i="2"/>
  <c r="Y3831" i="2"/>
  <c r="X3831" i="2"/>
  <c r="W3831" i="2"/>
  <c r="M3831" i="2"/>
  <c r="L3831" i="2"/>
  <c r="AF3830" i="2"/>
  <c r="AC3830" i="2"/>
  <c r="AD3830" i="2" s="1"/>
  <c r="AB3830" i="2"/>
  <c r="AA3830" i="2"/>
  <c r="Z3830" i="2"/>
  <c r="Y3830" i="2"/>
  <c r="X3830" i="2"/>
  <c r="W3830" i="2"/>
  <c r="M3830" i="2"/>
  <c r="L3830" i="2"/>
  <c r="AF3829" i="2"/>
  <c r="AD3829" i="2"/>
  <c r="AC3829" i="2"/>
  <c r="AB3829" i="2"/>
  <c r="AA3829" i="2"/>
  <c r="Z3829" i="2"/>
  <c r="Y3829" i="2"/>
  <c r="X3829" i="2"/>
  <c r="W3829" i="2"/>
  <c r="M3829" i="2"/>
  <c r="L3829" i="2" s="1"/>
  <c r="AF3828" i="2"/>
  <c r="AC3828" i="2"/>
  <c r="AD3828" i="2" s="1"/>
  <c r="AB3828" i="2"/>
  <c r="AA3828" i="2"/>
  <c r="Z3828" i="2"/>
  <c r="Y3828" i="2"/>
  <c r="X3828" i="2"/>
  <c r="W3828" i="2"/>
  <c r="M3828" i="2"/>
  <c r="L3828" i="2"/>
  <c r="AF3827" i="2"/>
  <c r="AD3827" i="2"/>
  <c r="AC3827" i="2"/>
  <c r="AB3827" i="2"/>
  <c r="AA3827" i="2"/>
  <c r="Z3827" i="2"/>
  <c r="Y3827" i="2"/>
  <c r="X3827" i="2"/>
  <c r="W3827" i="2"/>
  <c r="M3827" i="2"/>
  <c r="L3827" i="2" s="1"/>
  <c r="AF3826" i="2"/>
  <c r="AC3826" i="2"/>
  <c r="AD3826" i="2" s="1"/>
  <c r="AB3826" i="2"/>
  <c r="AA3826" i="2"/>
  <c r="Z3826" i="2"/>
  <c r="Y3826" i="2"/>
  <c r="X3826" i="2"/>
  <c r="W3826" i="2"/>
  <c r="M3826" i="2"/>
  <c r="L3826" i="2"/>
  <c r="AF3825" i="2"/>
  <c r="AD3825" i="2"/>
  <c r="AC3825" i="2"/>
  <c r="AB3825" i="2"/>
  <c r="AA3825" i="2"/>
  <c r="Z3825" i="2"/>
  <c r="Y3825" i="2"/>
  <c r="X3825" i="2"/>
  <c r="W3825" i="2"/>
  <c r="M3825" i="2"/>
  <c r="L3825" i="2" s="1"/>
  <c r="AF3824" i="2"/>
  <c r="AC3824" i="2"/>
  <c r="AD3824" i="2" s="1"/>
  <c r="AB3824" i="2"/>
  <c r="AA3824" i="2"/>
  <c r="Z3824" i="2"/>
  <c r="Y3824" i="2"/>
  <c r="X3824" i="2"/>
  <c r="W3824" i="2"/>
  <c r="M3824" i="2"/>
  <c r="L3824" i="2"/>
  <c r="AF3823" i="2"/>
  <c r="AC3823" i="2"/>
  <c r="AD3823" i="2" s="1"/>
  <c r="AB3823" i="2"/>
  <c r="AA3823" i="2"/>
  <c r="Z3823" i="2"/>
  <c r="Y3823" i="2"/>
  <c r="X3823" i="2"/>
  <c r="W3823" i="2"/>
  <c r="M3823" i="2"/>
  <c r="L3823" i="2"/>
  <c r="AF3822" i="2"/>
  <c r="AC3822" i="2"/>
  <c r="AD3822" i="2" s="1"/>
  <c r="AB3822" i="2"/>
  <c r="AA3822" i="2"/>
  <c r="Z3822" i="2"/>
  <c r="Y3822" i="2"/>
  <c r="X3822" i="2"/>
  <c r="W3822" i="2"/>
  <c r="M3822" i="2"/>
  <c r="L3822" i="2"/>
  <c r="AF3821" i="2"/>
  <c r="AD3821" i="2"/>
  <c r="AC3821" i="2"/>
  <c r="AB3821" i="2"/>
  <c r="AA3821" i="2"/>
  <c r="Z3821" i="2"/>
  <c r="Y3821" i="2"/>
  <c r="X3821" i="2"/>
  <c r="W3821" i="2"/>
  <c r="M3821" i="2"/>
  <c r="L3821" i="2" s="1"/>
  <c r="AF3820" i="2"/>
  <c r="AC3820" i="2"/>
  <c r="AD3820" i="2" s="1"/>
  <c r="AB3820" i="2"/>
  <c r="AA3820" i="2"/>
  <c r="Z3820" i="2"/>
  <c r="Y3820" i="2"/>
  <c r="X3820" i="2"/>
  <c r="W3820" i="2"/>
  <c r="M3820" i="2"/>
  <c r="L3820" i="2"/>
  <c r="AF3819" i="2"/>
  <c r="AD3819" i="2"/>
  <c r="AC3819" i="2"/>
  <c r="AB3819" i="2"/>
  <c r="AA3819" i="2"/>
  <c r="Z3819" i="2"/>
  <c r="Y3819" i="2"/>
  <c r="X3819" i="2"/>
  <c r="W3819" i="2"/>
  <c r="M3819" i="2"/>
  <c r="L3819" i="2" s="1"/>
  <c r="AF3818" i="2"/>
  <c r="AC3818" i="2"/>
  <c r="AD3818" i="2" s="1"/>
  <c r="AB3818" i="2"/>
  <c r="AA3818" i="2"/>
  <c r="Z3818" i="2"/>
  <c r="Y3818" i="2"/>
  <c r="X3818" i="2"/>
  <c r="W3818" i="2"/>
  <c r="M3818" i="2"/>
  <c r="L3818" i="2"/>
  <c r="AF3817" i="2"/>
  <c r="AD3817" i="2"/>
  <c r="AC3817" i="2"/>
  <c r="AB3817" i="2"/>
  <c r="AA3817" i="2"/>
  <c r="Z3817" i="2"/>
  <c r="Y3817" i="2"/>
  <c r="X3817" i="2"/>
  <c r="W3817" i="2"/>
  <c r="M3817" i="2"/>
  <c r="L3817" i="2" s="1"/>
  <c r="AF3816" i="2"/>
  <c r="AC3816" i="2"/>
  <c r="AD3816" i="2" s="1"/>
  <c r="AB3816" i="2"/>
  <c r="AA3816" i="2"/>
  <c r="Z3816" i="2"/>
  <c r="Y3816" i="2"/>
  <c r="X3816" i="2"/>
  <c r="W3816" i="2"/>
  <c r="M3816" i="2"/>
  <c r="L3816" i="2"/>
  <c r="AF3815" i="2"/>
  <c r="AC3815" i="2"/>
  <c r="AD3815" i="2" s="1"/>
  <c r="AB3815" i="2"/>
  <c r="AA3815" i="2"/>
  <c r="Z3815" i="2"/>
  <c r="Y3815" i="2"/>
  <c r="X3815" i="2"/>
  <c r="W3815" i="2"/>
  <c r="M3815" i="2"/>
  <c r="L3815" i="2"/>
  <c r="AF3814" i="2"/>
  <c r="AC3814" i="2"/>
  <c r="AD3814" i="2" s="1"/>
  <c r="AB3814" i="2"/>
  <c r="AA3814" i="2"/>
  <c r="Z3814" i="2"/>
  <c r="Y3814" i="2"/>
  <c r="X3814" i="2"/>
  <c r="W3814" i="2"/>
  <c r="M3814" i="2"/>
  <c r="L3814" i="2"/>
  <c r="AF3813" i="2"/>
  <c r="AD3813" i="2"/>
  <c r="AC3813" i="2"/>
  <c r="AB3813" i="2"/>
  <c r="AA3813" i="2"/>
  <c r="Z3813" i="2"/>
  <c r="Y3813" i="2"/>
  <c r="X3813" i="2"/>
  <c r="W3813" i="2"/>
  <c r="M3813" i="2"/>
  <c r="L3813" i="2" s="1"/>
  <c r="AF3812" i="2"/>
  <c r="AC3812" i="2"/>
  <c r="AD3812" i="2" s="1"/>
  <c r="AB3812" i="2"/>
  <c r="AA3812" i="2"/>
  <c r="Z3812" i="2"/>
  <c r="Y3812" i="2"/>
  <c r="X3812" i="2"/>
  <c r="W3812" i="2"/>
  <c r="M3812" i="2"/>
  <c r="L3812" i="2"/>
  <c r="AF3811" i="2"/>
  <c r="AD3811" i="2"/>
  <c r="AC3811" i="2"/>
  <c r="AB3811" i="2"/>
  <c r="AA3811" i="2"/>
  <c r="Z3811" i="2"/>
  <c r="Y3811" i="2"/>
  <c r="X3811" i="2"/>
  <c r="W3811" i="2"/>
  <c r="M3811" i="2"/>
  <c r="L3811" i="2" s="1"/>
  <c r="AF3810" i="2"/>
  <c r="AC3810" i="2"/>
  <c r="AD3810" i="2" s="1"/>
  <c r="AB3810" i="2"/>
  <c r="AA3810" i="2"/>
  <c r="Z3810" i="2"/>
  <c r="Y3810" i="2"/>
  <c r="X3810" i="2"/>
  <c r="W3810" i="2"/>
  <c r="M3810" i="2"/>
  <c r="L3810" i="2"/>
  <c r="AF3809" i="2"/>
  <c r="AD3809" i="2"/>
  <c r="AC3809" i="2"/>
  <c r="AB3809" i="2"/>
  <c r="AA3809" i="2"/>
  <c r="Z3809" i="2"/>
  <c r="Y3809" i="2"/>
  <c r="X3809" i="2"/>
  <c r="W3809" i="2"/>
  <c r="M3809" i="2"/>
  <c r="L3809" i="2" s="1"/>
  <c r="AF3808" i="2"/>
  <c r="AC3808" i="2"/>
  <c r="AD3808" i="2" s="1"/>
  <c r="AB3808" i="2"/>
  <c r="AA3808" i="2"/>
  <c r="Z3808" i="2"/>
  <c r="Y3808" i="2"/>
  <c r="X3808" i="2"/>
  <c r="W3808" i="2"/>
  <c r="M3808" i="2"/>
  <c r="L3808" i="2"/>
  <c r="AF3807" i="2"/>
  <c r="AC3807" i="2"/>
  <c r="AD3807" i="2" s="1"/>
  <c r="AB3807" i="2"/>
  <c r="AA3807" i="2"/>
  <c r="Z3807" i="2"/>
  <c r="Y3807" i="2"/>
  <c r="X3807" i="2"/>
  <c r="W3807" i="2"/>
  <c r="M3807" i="2"/>
  <c r="L3807" i="2"/>
  <c r="AF3806" i="2"/>
  <c r="AC3806" i="2"/>
  <c r="AD3806" i="2" s="1"/>
  <c r="AB3806" i="2"/>
  <c r="AA3806" i="2"/>
  <c r="Z3806" i="2"/>
  <c r="Y3806" i="2"/>
  <c r="X3806" i="2"/>
  <c r="W3806" i="2"/>
  <c r="M3806" i="2"/>
  <c r="L3806" i="2"/>
  <c r="AF3805" i="2"/>
  <c r="AD3805" i="2"/>
  <c r="AC3805" i="2"/>
  <c r="AB3805" i="2"/>
  <c r="AA3805" i="2"/>
  <c r="Z3805" i="2"/>
  <c r="Y3805" i="2"/>
  <c r="X3805" i="2"/>
  <c r="W3805" i="2"/>
  <c r="M3805" i="2"/>
  <c r="L3805" i="2" s="1"/>
  <c r="AF3804" i="2"/>
  <c r="AC3804" i="2"/>
  <c r="AD3804" i="2" s="1"/>
  <c r="AB3804" i="2"/>
  <c r="AA3804" i="2"/>
  <c r="Z3804" i="2"/>
  <c r="Y3804" i="2"/>
  <c r="X3804" i="2"/>
  <c r="W3804" i="2"/>
  <c r="M3804" i="2"/>
  <c r="L3804" i="2"/>
  <c r="AF3803" i="2"/>
  <c r="AD3803" i="2"/>
  <c r="AC3803" i="2"/>
  <c r="AB3803" i="2"/>
  <c r="AA3803" i="2"/>
  <c r="Z3803" i="2"/>
  <c r="Y3803" i="2"/>
  <c r="X3803" i="2"/>
  <c r="W3803" i="2"/>
  <c r="M3803" i="2"/>
  <c r="L3803" i="2" s="1"/>
  <c r="AF3802" i="2"/>
  <c r="AC3802" i="2"/>
  <c r="AD3802" i="2" s="1"/>
  <c r="AB3802" i="2"/>
  <c r="AA3802" i="2"/>
  <c r="Z3802" i="2"/>
  <c r="Y3802" i="2"/>
  <c r="X3802" i="2"/>
  <c r="W3802" i="2"/>
  <c r="M3802" i="2"/>
  <c r="L3802" i="2"/>
  <c r="AF3801" i="2"/>
  <c r="AD3801" i="2"/>
  <c r="AC3801" i="2"/>
  <c r="AB3801" i="2"/>
  <c r="AA3801" i="2"/>
  <c r="Z3801" i="2"/>
  <c r="Y3801" i="2"/>
  <c r="X3801" i="2"/>
  <c r="W3801" i="2"/>
  <c r="M3801" i="2"/>
  <c r="L3801" i="2" s="1"/>
  <c r="AF3800" i="2"/>
  <c r="AC3800" i="2"/>
  <c r="AD3800" i="2" s="1"/>
  <c r="AB3800" i="2"/>
  <c r="AA3800" i="2"/>
  <c r="Z3800" i="2"/>
  <c r="Y3800" i="2"/>
  <c r="X3800" i="2"/>
  <c r="W3800" i="2"/>
  <c r="M3800" i="2"/>
  <c r="L3800" i="2"/>
  <c r="AF3799" i="2"/>
  <c r="AC3799" i="2"/>
  <c r="AD3799" i="2" s="1"/>
  <c r="AB3799" i="2"/>
  <c r="AA3799" i="2"/>
  <c r="Z3799" i="2"/>
  <c r="Y3799" i="2"/>
  <c r="X3799" i="2"/>
  <c r="W3799" i="2"/>
  <c r="M3799" i="2"/>
  <c r="L3799" i="2"/>
  <c r="AF3798" i="2"/>
  <c r="AC3798" i="2"/>
  <c r="AD3798" i="2" s="1"/>
  <c r="AB3798" i="2"/>
  <c r="AA3798" i="2"/>
  <c r="Z3798" i="2"/>
  <c r="Y3798" i="2"/>
  <c r="X3798" i="2"/>
  <c r="W3798" i="2"/>
  <c r="M3798" i="2"/>
  <c r="L3798" i="2"/>
  <c r="AF3797" i="2"/>
  <c r="AD3797" i="2"/>
  <c r="AC3797" i="2"/>
  <c r="AB3797" i="2"/>
  <c r="AA3797" i="2"/>
  <c r="Z3797" i="2"/>
  <c r="Y3797" i="2"/>
  <c r="X3797" i="2"/>
  <c r="W3797" i="2"/>
  <c r="M3797" i="2"/>
  <c r="L3797" i="2" s="1"/>
  <c r="AF3796" i="2"/>
  <c r="AC3796" i="2"/>
  <c r="AD3796" i="2" s="1"/>
  <c r="AB3796" i="2"/>
  <c r="AA3796" i="2"/>
  <c r="Z3796" i="2"/>
  <c r="Y3796" i="2"/>
  <c r="X3796" i="2"/>
  <c r="W3796" i="2"/>
  <c r="M3796" i="2"/>
  <c r="L3796" i="2"/>
  <c r="AF3795" i="2"/>
  <c r="AD3795" i="2"/>
  <c r="AC3795" i="2"/>
  <c r="AB3795" i="2"/>
  <c r="AA3795" i="2"/>
  <c r="Z3795" i="2"/>
  <c r="Y3795" i="2"/>
  <c r="X3795" i="2"/>
  <c r="W3795" i="2"/>
  <c r="M3795" i="2"/>
  <c r="L3795" i="2" s="1"/>
  <c r="AF3794" i="2"/>
  <c r="AC3794" i="2"/>
  <c r="AD3794" i="2" s="1"/>
  <c r="AB3794" i="2"/>
  <c r="AA3794" i="2"/>
  <c r="Z3794" i="2"/>
  <c r="Y3794" i="2"/>
  <c r="X3794" i="2"/>
  <c r="W3794" i="2"/>
  <c r="M3794" i="2"/>
  <c r="L3794" i="2"/>
  <c r="AF3793" i="2"/>
  <c r="AC3793" i="2"/>
  <c r="AD3793" i="2" s="1"/>
  <c r="AB3793" i="2"/>
  <c r="AA3793" i="2"/>
  <c r="Z3793" i="2"/>
  <c r="Y3793" i="2"/>
  <c r="X3793" i="2"/>
  <c r="W3793" i="2"/>
  <c r="M3793" i="2"/>
  <c r="L3793" i="2"/>
  <c r="AF3792" i="2"/>
  <c r="AC3792" i="2"/>
  <c r="AD3792" i="2" s="1"/>
  <c r="AB3792" i="2"/>
  <c r="AA3792" i="2"/>
  <c r="Z3792" i="2"/>
  <c r="Y3792" i="2"/>
  <c r="X3792" i="2"/>
  <c r="W3792" i="2"/>
  <c r="M3792" i="2"/>
  <c r="L3792" i="2"/>
  <c r="AF3791" i="2"/>
  <c r="AC3791" i="2"/>
  <c r="AD3791" i="2" s="1"/>
  <c r="AB3791" i="2"/>
  <c r="AA3791" i="2"/>
  <c r="Z3791" i="2"/>
  <c r="Y3791" i="2"/>
  <c r="X3791" i="2"/>
  <c r="W3791" i="2"/>
  <c r="M3791" i="2"/>
  <c r="L3791" i="2"/>
  <c r="AF3790" i="2"/>
  <c r="AC3790" i="2"/>
  <c r="AD3790" i="2" s="1"/>
  <c r="AB3790" i="2"/>
  <c r="AA3790" i="2"/>
  <c r="Z3790" i="2"/>
  <c r="Y3790" i="2"/>
  <c r="X3790" i="2"/>
  <c r="W3790" i="2"/>
  <c r="M3790" i="2"/>
  <c r="L3790" i="2"/>
  <c r="AF3789" i="2"/>
  <c r="AD3789" i="2"/>
  <c r="AC3789" i="2"/>
  <c r="AB3789" i="2"/>
  <c r="AA3789" i="2"/>
  <c r="Z3789" i="2"/>
  <c r="Y3789" i="2"/>
  <c r="X3789" i="2"/>
  <c r="W3789" i="2"/>
  <c r="M3789" i="2"/>
  <c r="L3789" i="2" s="1"/>
  <c r="AF3788" i="2"/>
  <c r="AC3788" i="2"/>
  <c r="AD3788" i="2" s="1"/>
  <c r="AB3788" i="2"/>
  <c r="AA3788" i="2"/>
  <c r="Z3788" i="2"/>
  <c r="Y3788" i="2"/>
  <c r="X3788" i="2"/>
  <c r="W3788" i="2"/>
  <c r="M3788" i="2"/>
  <c r="L3788" i="2"/>
  <c r="AF3787" i="2"/>
  <c r="AC3787" i="2"/>
  <c r="AD3787" i="2" s="1"/>
  <c r="AB3787" i="2"/>
  <c r="AA3787" i="2"/>
  <c r="Z3787" i="2"/>
  <c r="Y3787" i="2"/>
  <c r="X3787" i="2"/>
  <c r="W3787" i="2"/>
  <c r="M3787" i="2"/>
  <c r="L3787" i="2"/>
  <c r="AF3786" i="2"/>
  <c r="AC3786" i="2"/>
  <c r="AD3786" i="2" s="1"/>
  <c r="AB3786" i="2"/>
  <c r="AA3786" i="2"/>
  <c r="Z3786" i="2"/>
  <c r="Y3786" i="2"/>
  <c r="X3786" i="2"/>
  <c r="W3786" i="2"/>
  <c r="M3786" i="2"/>
  <c r="L3786" i="2"/>
  <c r="AF3785" i="2"/>
  <c r="AC3785" i="2"/>
  <c r="AD3785" i="2" s="1"/>
  <c r="AB3785" i="2"/>
  <c r="AA3785" i="2"/>
  <c r="Z3785" i="2"/>
  <c r="Y3785" i="2"/>
  <c r="X3785" i="2"/>
  <c r="W3785" i="2"/>
  <c r="M3785" i="2"/>
  <c r="L3785" i="2"/>
  <c r="AF3784" i="2"/>
  <c r="AC3784" i="2"/>
  <c r="AD3784" i="2" s="1"/>
  <c r="AB3784" i="2"/>
  <c r="AA3784" i="2"/>
  <c r="Z3784" i="2"/>
  <c r="Y3784" i="2"/>
  <c r="X3784" i="2"/>
  <c r="W3784" i="2"/>
  <c r="M3784" i="2"/>
  <c r="L3784" i="2" s="1"/>
  <c r="AF3783" i="2"/>
  <c r="AC3783" i="2"/>
  <c r="AD3783" i="2" s="1"/>
  <c r="AB3783" i="2"/>
  <c r="AA3783" i="2"/>
  <c r="Z3783" i="2"/>
  <c r="Y3783" i="2"/>
  <c r="X3783" i="2"/>
  <c r="W3783" i="2"/>
  <c r="M3783" i="2"/>
  <c r="L3783" i="2"/>
  <c r="AF3782" i="2"/>
  <c r="AD3782" i="2"/>
  <c r="AC3782" i="2"/>
  <c r="AB3782" i="2"/>
  <c r="AA3782" i="2"/>
  <c r="Z3782" i="2"/>
  <c r="Y3782" i="2"/>
  <c r="X3782" i="2"/>
  <c r="W3782" i="2"/>
  <c r="M3782" i="2"/>
  <c r="L3782" i="2" s="1"/>
  <c r="AF3781" i="2"/>
  <c r="AC3781" i="2"/>
  <c r="AD3781" i="2" s="1"/>
  <c r="AB3781" i="2"/>
  <c r="AA3781" i="2"/>
  <c r="Z3781" i="2"/>
  <c r="Y3781" i="2"/>
  <c r="X3781" i="2"/>
  <c r="W3781" i="2"/>
  <c r="M3781" i="2"/>
  <c r="L3781" i="2"/>
  <c r="AF3780" i="2"/>
  <c r="AC3780" i="2"/>
  <c r="AD3780" i="2" s="1"/>
  <c r="AB3780" i="2"/>
  <c r="AA3780" i="2"/>
  <c r="Z3780" i="2"/>
  <c r="Y3780" i="2"/>
  <c r="X3780" i="2"/>
  <c r="W3780" i="2"/>
  <c r="M3780" i="2"/>
  <c r="L3780" i="2"/>
  <c r="AF3779" i="2"/>
  <c r="AC3779" i="2"/>
  <c r="AD3779" i="2" s="1"/>
  <c r="AB3779" i="2"/>
  <c r="AA3779" i="2"/>
  <c r="Z3779" i="2"/>
  <c r="Y3779" i="2"/>
  <c r="X3779" i="2"/>
  <c r="W3779" i="2"/>
  <c r="M3779" i="2"/>
  <c r="L3779" i="2"/>
  <c r="AF3778" i="2"/>
  <c r="AC3778" i="2"/>
  <c r="AD3778" i="2" s="1"/>
  <c r="AB3778" i="2"/>
  <c r="AA3778" i="2"/>
  <c r="Z3778" i="2"/>
  <c r="Y3778" i="2"/>
  <c r="X3778" i="2"/>
  <c r="W3778" i="2"/>
  <c r="M3778" i="2"/>
  <c r="L3778" i="2"/>
  <c r="AF3777" i="2"/>
  <c r="AC3777" i="2"/>
  <c r="AD3777" i="2" s="1"/>
  <c r="AB3777" i="2"/>
  <c r="AA3777" i="2"/>
  <c r="Z3777" i="2"/>
  <c r="Y3777" i="2"/>
  <c r="X3777" i="2"/>
  <c r="W3777" i="2"/>
  <c r="M3777" i="2"/>
  <c r="L3777" i="2"/>
  <c r="AF3776" i="2"/>
  <c r="AD3776" i="2"/>
  <c r="AC3776" i="2"/>
  <c r="AB3776" i="2"/>
  <c r="AA3776" i="2"/>
  <c r="Z3776" i="2"/>
  <c r="Y3776" i="2"/>
  <c r="X3776" i="2"/>
  <c r="W3776" i="2"/>
  <c r="M3776" i="2"/>
  <c r="L3776" i="2" s="1"/>
  <c r="AF3775" i="2"/>
  <c r="AC3775" i="2"/>
  <c r="AD3775" i="2" s="1"/>
  <c r="AB3775" i="2"/>
  <c r="AA3775" i="2"/>
  <c r="Z3775" i="2"/>
  <c r="Y3775" i="2"/>
  <c r="X3775" i="2"/>
  <c r="W3775" i="2"/>
  <c r="M3775" i="2"/>
  <c r="L3775" i="2"/>
  <c r="AF3774" i="2"/>
  <c r="AD3774" i="2"/>
  <c r="AC3774" i="2"/>
  <c r="AB3774" i="2"/>
  <c r="AA3774" i="2"/>
  <c r="Z3774" i="2"/>
  <c r="Y3774" i="2"/>
  <c r="X3774" i="2"/>
  <c r="W3774" i="2"/>
  <c r="M3774" i="2"/>
  <c r="L3774" i="2" s="1"/>
  <c r="AF3773" i="2"/>
  <c r="AC3773" i="2"/>
  <c r="AD3773" i="2" s="1"/>
  <c r="AB3773" i="2"/>
  <c r="AA3773" i="2"/>
  <c r="Z3773" i="2"/>
  <c r="Y3773" i="2"/>
  <c r="X3773" i="2"/>
  <c r="W3773" i="2"/>
  <c r="M3773" i="2"/>
  <c r="L3773" i="2"/>
  <c r="AF3772" i="2"/>
  <c r="AC3772" i="2"/>
  <c r="AD3772" i="2" s="1"/>
  <c r="AB3772" i="2"/>
  <c r="AA3772" i="2"/>
  <c r="Z3772" i="2"/>
  <c r="Y3772" i="2"/>
  <c r="X3772" i="2"/>
  <c r="W3772" i="2"/>
  <c r="M3772" i="2"/>
  <c r="L3772" i="2"/>
  <c r="AF3771" i="2"/>
  <c r="AC3771" i="2"/>
  <c r="AD3771" i="2" s="1"/>
  <c r="AB3771" i="2"/>
  <c r="AA3771" i="2"/>
  <c r="Z3771" i="2"/>
  <c r="Y3771" i="2"/>
  <c r="X3771" i="2"/>
  <c r="W3771" i="2"/>
  <c r="M3771" i="2"/>
  <c r="L3771" i="2"/>
  <c r="AF3770" i="2"/>
  <c r="AC3770" i="2"/>
  <c r="AD3770" i="2" s="1"/>
  <c r="AB3770" i="2"/>
  <c r="AA3770" i="2"/>
  <c r="Z3770" i="2"/>
  <c r="Y3770" i="2"/>
  <c r="X3770" i="2"/>
  <c r="W3770" i="2"/>
  <c r="M3770" i="2"/>
  <c r="L3770" i="2"/>
  <c r="AF3769" i="2"/>
  <c r="AC3769" i="2"/>
  <c r="AD3769" i="2" s="1"/>
  <c r="AB3769" i="2"/>
  <c r="AA3769" i="2"/>
  <c r="Z3769" i="2"/>
  <c r="Y3769" i="2"/>
  <c r="X3769" i="2"/>
  <c r="W3769" i="2"/>
  <c r="M3769" i="2"/>
  <c r="L3769" i="2"/>
  <c r="AF3768" i="2"/>
  <c r="AD3768" i="2"/>
  <c r="AC3768" i="2"/>
  <c r="AB3768" i="2"/>
  <c r="AA3768" i="2"/>
  <c r="Z3768" i="2"/>
  <c r="Y3768" i="2"/>
  <c r="X3768" i="2"/>
  <c r="W3768" i="2"/>
  <c r="M3768" i="2"/>
  <c r="L3768" i="2" s="1"/>
  <c r="AF3767" i="2"/>
  <c r="AC3767" i="2"/>
  <c r="AD3767" i="2" s="1"/>
  <c r="AB3767" i="2"/>
  <c r="AA3767" i="2"/>
  <c r="Z3767" i="2"/>
  <c r="Y3767" i="2"/>
  <c r="X3767" i="2"/>
  <c r="W3767" i="2"/>
  <c r="M3767" i="2"/>
  <c r="L3767" i="2"/>
  <c r="AF3766" i="2"/>
  <c r="AD3766" i="2"/>
  <c r="AC3766" i="2"/>
  <c r="AB3766" i="2"/>
  <c r="AA3766" i="2"/>
  <c r="Z3766" i="2"/>
  <c r="Y3766" i="2"/>
  <c r="X3766" i="2"/>
  <c r="W3766" i="2"/>
  <c r="M3766" i="2"/>
  <c r="L3766" i="2" s="1"/>
  <c r="AF3765" i="2"/>
  <c r="AC3765" i="2"/>
  <c r="AD3765" i="2" s="1"/>
  <c r="AB3765" i="2"/>
  <c r="AA3765" i="2"/>
  <c r="Z3765" i="2"/>
  <c r="Y3765" i="2"/>
  <c r="X3765" i="2"/>
  <c r="W3765" i="2"/>
  <c r="M3765" i="2"/>
  <c r="L3765" i="2"/>
  <c r="AF3764" i="2"/>
  <c r="AC3764" i="2"/>
  <c r="AD3764" i="2" s="1"/>
  <c r="AB3764" i="2"/>
  <c r="AA3764" i="2"/>
  <c r="Z3764" i="2"/>
  <c r="Y3764" i="2"/>
  <c r="X3764" i="2"/>
  <c r="W3764" i="2"/>
  <c r="M3764" i="2"/>
  <c r="L3764" i="2"/>
  <c r="AF3763" i="2"/>
  <c r="AC3763" i="2"/>
  <c r="AD3763" i="2" s="1"/>
  <c r="AB3763" i="2"/>
  <c r="AA3763" i="2"/>
  <c r="Z3763" i="2"/>
  <c r="Y3763" i="2"/>
  <c r="X3763" i="2"/>
  <c r="W3763" i="2"/>
  <c r="M3763" i="2"/>
  <c r="L3763" i="2"/>
  <c r="AF3762" i="2"/>
  <c r="AC3762" i="2"/>
  <c r="AD3762" i="2" s="1"/>
  <c r="AB3762" i="2"/>
  <c r="AA3762" i="2"/>
  <c r="Z3762" i="2"/>
  <c r="Y3762" i="2"/>
  <c r="X3762" i="2"/>
  <c r="W3762" i="2"/>
  <c r="M3762" i="2"/>
  <c r="L3762" i="2"/>
  <c r="AF3761" i="2"/>
  <c r="AC3761" i="2"/>
  <c r="AD3761" i="2" s="1"/>
  <c r="AB3761" i="2"/>
  <c r="AA3761" i="2"/>
  <c r="Z3761" i="2"/>
  <c r="Y3761" i="2"/>
  <c r="X3761" i="2"/>
  <c r="W3761" i="2"/>
  <c r="M3761" i="2"/>
  <c r="L3761" i="2"/>
  <c r="AF3760" i="2"/>
  <c r="AD3760" i="2"/>
  <c r="AC3760" i="2"/>
  <c r="AB3760" i="2"/>
  <c r="AA3760" i="2"/>
  <c r="Z3760" i="2"/>
  <c r="Y3760" i="2"/>
  <c r="X3760" i="2"/>
  <c r="W3760" i="2"/>
  <c r="M3760" i="2"/>
  <c r="L3760" i="2" s="1"/>
  <c r="AF3759" i="2"/>
  <c r="AC3759" i="2"/>
  <c r="AD3759" i="2" s="1"/>
  <c r="AB3759" i="2"/>
  <c r="AA3759" i="2"/>
  <c r="Z3759" i="2"/>
  <c r="Y3759" i="2"/>
  <c r="X3759" i="2"/>
  <c r="W3759" i="2"/>
  <c r="M3759" i="2"/>
  <c r="L3759" i="2"/>
  <c r="AF3758" i="2"/>
  <c r="AD3758" i="2"/>
  <c r="AC3758" i="2"/>
  <c r="AB3758" i="2"/>
  <c r="AA3758" i="2"/>
  <c r="Z3758" i="2"/>
  <c r="Y3758" i="2"/>
  <c r="X3758" i="2"/>
  <c r="W3758" i="2"/>
  <c r="M3758" i="2"/>
  <c r="L3758" i="2" s="1"/>
  <c r="AF3757" i="2"/>
  <c r="AC3757" i="2"/>
  <c r="AD3757" i="2" s="1"/>
  <c r="AB3757" i="2"/>
  <c r="AA3757" i="2"/>
  <c r="Z3757" i="2"/>
  <c r="Y3757" i="2"/>
  <c r="X3757" i="2"/>
  <c r="W3757" i="2"/>
  <c r="M3757" i="2"/>
  <c r="L3757" i="2"/>
  <c r="AF3756" i="2"/>
  <c r="AC3756" i="2"/>
  <c r="AD3756" i="2" s="1"/>
  <c r="AB3756" i="2"/>
  <c r="AA3756" i="2"/>
  <c r="Z3756" i="2"/>
  <c r="Y3756" i="2"/>
  <c r="X3756" i="2"/>
  <c r="W3756" i="2"/>
  <c r="M3756" i="2"/>
  <c r="L3756" i="2"/>
  <c r="AF3755" i="2"/>
  <c r="AC3755" i="2"/>
  <c r="AD3755" i="2" s="1"/>
  <c r="AB3755" i="2"/>
  <c r="AA3755" i="2"/>
  <c r="Z3755" i="2"/>
  <c r="Y3755" i="2"/>
  <c r="X3755" i="2"/>
  <c r="W3755" i="2"/>
  <c r="M3755" i="2"/>
  <c r="L3755" i="2"/>
  <c r="AF3754" i="2"/>
  <c r="AC3754" i="2"/>
  <c r="AD3754" i="2" s="1"/>
  <c r="AB3754" i="2"/>
  <c r="AA3754" i="2"/>
  <c r="Z3754" i="2"/>
  <c r="Y3754" i="2"/>
  <c r="X3754" i="2"/>
  <c r="W3754" i="2"/>
  <c r="M3754" i="2"/>
  <c r="L3754" i="2"/>
  <c r="AF3753" i="2"/>
  <c r="AC3753" i="2"/>
  <c r="AD3753" i="2" s="1"/>
  <c r="AB3753" i="2"/>
  <c r="AA3753" i="2"/>
  <c r="Z3753" i="2"/>
  <c r="Y3753" i="2"/>
  <c r="X3753" i="2"/>
  <c r="W3753" i="2"/>
  <c r="M3753" i="2"/>
  <c r="L3753" i="2"/>
  <c r="AF3752" i="2"/>
  <c r="AD3752" i="2"/>
  <c r="AC3752" i="2"/>
  <c r="AB3752" i="2"/>
  <c r="AA3752" i="2"/>
  <c r="Z3752" i="2"/>
  <c r="Y3752" i="2"/>
  <c r="X3752" i="2"/>
  <c r="W3752" i="2"/>
  <c r="M3752" i="2"/>
  <c r="L3752" i="2" s="1"/>
  <c r="AF3751" i="2"/>
  <c r="AC3751" i="2"/>
  <c r="AD3751" i="2" s="1"/>
  <c r="AB3751" i="2"/>
  <c r="AA3751" i="2"/>
  <c r="Z3751" i="2"/>
  <c r="Y3751" i="2"/>
  <c r="X3751" i="2"/>
  <c r="W3751" i="2"/>
  <c r="M3751" i="2"/>
  <c r="L3751" i="2"/>
  <c r="AF3750" i="2"/>
  <c r="AD3750" i="2"/>
  <c r="AC3750" i="2"/>
  <c r="AB3750" i="2"/>
  <c r="AA3750" i="2"/>
  <c r="Z3750" i="2"/>
  <c r="Y3750" i="2"/>
  <c r="X3750" i="2"/>
  <c r="W3750" i="2"/>
  <c r="M3750" i="2"/>
  <c r="L3750" i="2" s="1"/>
  <c r="AF3749" i="2"/>
  <c r="AC3749" i="2"/>
  <c r="AD3749" i="2" s="1"/>
  <c r="AB3749" i="2"/>
  <c r="AA3749" i="2"/>
  <c r="Z3749" i="2"/>
  <c r="Y3749" i="2"/>
  <c r="X3749" i="2"/>
  <c r="W3749" i="2"/>
  <c r="M3749" i="2"/>
  <c r="L3749" i="2"/>
  <c r="AF3748" i="2"/>
  <c r="AC3748" i="2"/>
  <c r="AD3748" i="2" s="1"/>
  <c r="AB3748" i="2"/>
  <c r="AA3748" i="2"/>
  <c r="Z3748" i="2"/>
  <c r="Y3748" i="2"/>
  <c r="X3748" i="2"/>
  <c r="W3748" i="2"/>
  <c r="M3748" i="2"/>
  <c r="L3748" i="2"/>
  <c r="AF3747" i="2"/>
  <c r="AC3747" i="2"/>
  <c r="AD3747" i="2" s="1"/>
  <c r="AB3747" i="2"/>
  <c r="AA3747" i="2"/>
  <c r="Z3747" i="2"/>
  <c r="Y3747" i="2"/>
  <c r="X3747" i="2"/>
  <c r="W3747" i="2"/>
  <c r="M3747" i="2"/>
  <c r="L3747" i="2"/>
  <c r="AF3746" i="2"/>
  <c r="AC3746" i="2"/>
  <c r="AD3746" i="2" s="1"/>
  <c r="AB3746" i="2"/>
  <c r="AA3746" i="2"/>
  <c r="Z3746" i="2"/>
  <c r="Y3746" i="2"/>
  <c r="X3746" i="2"/>
  <c r="W3746" i="2"/>
  <c r="M3746" i="2"/>
  <c r="L3746" i="2"/>
  <c r="AF3745" i="2"/>
  <c r="AC3745" i="2"/>
  <c r="AD3745" i="2" s="1"/>
  <c r="AB3745" i="2"/>
  <c r="AA3745" i="2"/>
  <c r="Z3745" i="2"/>
  <c r="Y3745" i="2"/>
  <c r="X3745" i="2"/>
  <c r="W3745" i="2"/>
  <c r="M3745" i="2"/>
  <c r="L3745" i="2"/>
  <c r="AF3744" i="2"/>
  <c r="AD3744" i="2"/>
  <c r="AC3744" i="2"/>
  <c r="AB3744" i="2"/>
  <c r="AA3744" i="2"/>
  <c r="Z3744" i="2"/>
  <c r="Y3744" i="2"/>
  <c r="X3744" i="2"/>
  <c r="W3744" i="2"/>
  <c r="M3744" i="2"/>
  <c r="L3744" i="2" s="1"/>
  <c r="AF3743" i="2"/>
  <c r="AC3743" i="2"/>
  <c r="AD3743" i="2" s="1"/>
  <c r="AB3743" i="2"/>
  <c r="AA3743" i="2"/>
  <c r="Z3743" i="2"/>
  <c r="Y3743" i="2"/>
  <c r="X3743" i="2"/>
  <c r="W3743" i="2"/>
  <c r="M3743" i="2"/>
  <c r="L3743" i="2"/>
  <c r="AF3742" i="2"/>
  <c r="AD3742" i="2"/>
  <c r="AC3742" i="2"/>
  <c r="AB3742" i="2"/>
  <c r="AA3742" i="2"/>
  <c r="Z3742" i="2"/>
  <c r="Y3742" i="2"/>
  <c r="X3742" i="2"/>
  <c r="W3742" i="2"/>
  <c r="M3742" i="2"/>
  <c r="L3742" i="2" s="1"/>
  <c r="AF3741" i="2"/>
  <c r="AC3741" i="2"/>
  <c r="AD3741" i="2" s="1"/>
  <c r="AB3741" i="2"/>
  <c r="AA3741" i="2"/>
  <c r="Z3741" i="2"/>
  <c r="Y3741" i="2"/>
  <c r="X3741" i="2"/>
  <c r="W3741" i="2"/>
  <c r="M3741" i="2"/>
  <c r="L3741" i="2"/>
  <c r="AF3740" i="2"/>
  <c r="AC3740" i="2"/>
  <c r="AD3740" i="2" s="1"/>
  <c r="AB3740" i="2"/>
  <c r="AA3740" i="2"/>
  <c r="Z3740" i="2"/>
  <c r="Y3740" i="2"/>
  <c r="X3740" i="2"/>
  <c r="W3740" i="2"/>
  <c r="M3740" i="2"/>
  <c r="L3740" i="2"/>
  <c r="AF3739" i="2"/>
  <c r="AC3739" i="2"/>
  <c r="AD3739" i="2" s="1"/>
  <c r="AB3739" i="2"/>
  <c r="AA3739" i="2"/>
  <c r="Z3739" i="2"/>
  <c r="Y3739" i="2"/>
  <c r="X3739" i="2"/>
  <c r="W3739" i="2"/>
  <c r="M3739" i="2"/>
  <c r="L3739" i="2"/>
  <c r="AF3738" i="2"/>
  <c r="AC3738" i="2"/>
  <c r="AD3738" i="2" s="1"/>
  <c r="AB3738" i="2"/>
  <c r="AA3738" i="2"/>
  <c r="Z3738" i="2"/>
  <c r="Y3738" i="2"/>
  <c r="X3738" i="2"/>
  <c r="W3738" i="2"/>
  <c r="M3738" i="2"/>
  <c r="L3738" i="2"/>
  <c r="AF3737" i="2"/>
  <c r="AC3737" i="2"/>
  <c r="AD3737" i="2" s="1"/>
  <c r="AB3737" i="2"/>
  <c r="AA3737" i="2"/>
  <c r="Z3737" i="2"/>
  <c r="Y3737" i="2"/>
  <c r="X3737" i="2"/>
  <c r="W3737" i="2"/>
  <c r="M3737" i="2"/>
  <c r="L3737" i="2"/>
  <c r="AF3736" i="2"/>
  <c r="AD3736" i="2"/>
  <c r="AC3736" i="2"/>
  <c r="AB3736" i="2"/>
  <c r="AA3736" i="2"/>
  <c r="Z3736" i="2"/>
  <c r="Y3736" i="2"/>
  <c r="X3736" i="2"/>
  <c r="W3736" i="2"/>
  <c r="M3736" i="2"/>
  <c r="L3736" i="2" s="1"/>
  <c r="AF3735" i="2"/>
  <c r="AC3735" i="2"/>
  <c r="AD3735" i="2" s="1"/>
  <c r="AB3735" i="2"/>
  <c r="AA3735" i="2"/>
  <c r="Z3735" i="2"/>
  <c r="Y3735" i="2"/>
  <c r="X3735" i="2"/>
  <c r="W3735" i="2"/>
  <c r="M3735" i="2"/>
  <c r="L3735" i="2"/>
  <c r="AF3734" i="2"/>
  <c r="AD3734" i="2"/>
  <c r="AC3734" i="2"/>
  <c r="AB3734" i="2"/>
  <c r="AA3734" i="2"/>
  <c r="Z3734" i="2"/>
  <c r="Y3734" i="2"/>
  <c r="X3734" i="2"/>
  <c r="W3734" i="2"/>
  <c r="M3734" i="2"/>
  <c r="L3734" i="2" s="1"/>
  <c r="AF3733" i="2"/>
  <c r="AC3733" i="2"/>
  <c r="AD3733" i="2" s="1"/>
  <c r="AB3733" i="2"/>
  <c r="AA3733" i="2"/>
  <c r="Z3733" i="2"/>
  <c r="Y3733" i="2"/>
  <c r="X3733" i="2"/>
  <c r="W3733" i="2"/>
  <c r="M3733" i="2"/>
  <c r="L3733" i="2"/>
  <c r="AF3732" i="2"/>
  <c r="AC3732" i="2"/>
  <c r="AD3732" i="2" s="1"/>
  <c r="AB3732" i="2"/>
  <c r="AA3732" i="2"/>
  <c r="Z3732" i="2"/>
  <c r="Y3732" i="2"/>
  <c r="X3732" i="2"/>
  <c r="W3732" i="2"/>
  <c r="M3732" i="2"/>
  <c r="L3732" i="2"/>
  <c r="AF3731" i="2"/>
  <c r="AC3731" i="2"/>
  <c r="AD3731" i="2" s="1"/>
  <c r="AB3731" i="2"/>
  <c r="AA3731" i="2"/>
  <c r="Z3731" i="2"/>
  <c r="Y3731" i="2"/>
  <c r="X3731" i="2"/>
  <c r="W3731" i="2"/>
  <c r="M3731" i="2"/>
  <c r="L3731" i="2"/>
  <c r="AF3730" i="2"/>
  <c r="AC3730" i="2"/>
  <c r="AD3730" i="2" s="1"/>
  <c r="AB3730" i="2"/>
  <c r="AA3730" i="2"/>
  <c r="Z3730" i="2"/>
  <c r="Y3730" i="2"/>
  <c r="X3730" i="2"/>
  <c r="W3730" i="2"/>
  <c r="M3730" i="2"/>
  <c r="L3730" i="2"/>
  <c r="AF3729" i="2"/>
  <c r="AC3729" i="2"/>
  <c r="AD3729" i="2" s="1"/>
  <c r="AB3729" i="2"/>
  <c r="AA3729" i="2"/>
  <c r="Z3729" i="2"/>
  <c r="Y3729" i="2"/>
  <c r="X3729" i="2"/>
  <c r="W3729" i="2"/>
  <c r="M3729" i="2"/>
  <c r="L3729" i="2"/>
  <c r="AF3728" i="2"/>
  <c r="AD3728" i="2"/>
  <c r="AC3728" i="2"/>
  <c r="AB3728" i="2"/>
  <c r="AA3728" i="2"/>
  <c r="Z3728" i="2"/>
  <c r="Y3728" i="2"/>
  <c r="X3728" i="2"/>
  <c r="W3728" i="2"/>
  <c r="M3728" i="2"/>
  <c r="L3728" i="2" s="1"/>
  <c r="AF3727" i="2"/>
  <c r="AC3727" i="2"/>
  <c r="AD3727" i="2" s="1"/>
  <c r="AB3727" i="2"/>
  <c r="AA3727" i="2"/>
  <c r="Z3727" i="2"/>
  <c r="Y3727" i="2"/>
  <c r="X3727" i="2"/>
  <c r="W3727" i="2"/>
  <c r="M3727" i="2"/>
  <c r="L3727" i="2"/>
  <c r="AF3726" i="2"/>
  <c r="AD3726" i="2"/>
  <c r="AC3726" i="2"/>
  <c r="AB3726" i="2"/>
  <c r="AA3726" i="2"/>
  <c r="Z3726" i="2"/>
  <c r="Y3726" i="2"/>
  <c r="X3726" i="2"/>
  <c r="W3726" i="2"/>
  <c r="M3726" i="2"/>
  <c r="L3726" i="2" s="1"/>
  <c r="AF3725" i="2"/>
  <c r="AC3725" i="2"/>
  <c r="AD3725" i="2" s="1"/>
  <c r="AB3725" i="2"/>
  <c r="AA3725" i="2"/>
  <c r="Z3725" i="2"/>
  <c r="Y3725" i="2"/>
  <c r="X3725" i="2"/>
  <c r="W3725" i="2"/>
  <c r="M3725" i="2"/>
  <c r="L3725" i="2"/>
  <c r="AF3724" i="2"/>
  <c r="AD3724" i="2"/>
  <c r="AC3724" i="2"/>
  <c r="AB3724" i="2"/>
  <c r="AA3724" i="2"/>
  <c r="Z3724" i="2"/>
  <c r="Y3724" i="2"/>
  <c r="X3724" i="2"/>
  <c r="W3724" i="2"/>
  <c r="M3724" i="2"/>
  <c r="L3724" i="2" s="1"/>
  <c r="AF3723" i="2"/>
  <c r="AC3723" i="2"/>
  <c r="AD3723" i="2" s="1"/>
  <c r="AB3723" i="2"/>
  <c r="AA3723" i="2"/>
  <c r="Z3723" i="2"/>
  <c r="Y3723" i="2"/>
  <c r="X3723" i="2"/>
  <c r="W3723" i="2"/>
  <c r="M3723" i="2"/>
  <c r="L3723" i="2"/>
  <c r="AF3722" i="2"/>
  <c r="AC3722" i="2"/>
  <c r="AD3722" i="2" s="1"/>
  <c r="AB3722" i="2"/>
  <c r="AA3722" i="2"/>
  <c r="Z3722" i="2"/>
  <c r="Y3722" i="2"/>
  <c r="X3722" i="2"/>
  <c r="W3722" i="2"/>
  <c r="M3722" i="2"/>
  <c r="L3722" i="2"/>
  <c r="AF3721" i="2"/>
  <c r="AC3721" i="2"/>
  <c r="AD3721" i="2" s="1"/>
  <c r="AB3721" i="2"/>
  <c r="AA3721" i="2"/>
  <c r="Z3721" i="2"/>
  <c r="Y3721" i="2"/>
  <c r="X3721" i="2"/>
  <c r="W3721" i="2"/>
  <c r="M3721" i="2"/>
  <c r="L3721" i="2"/>
  <c r="AF3720" i="2"/>
  <c r="AD3720" i="2"/>
  <c r="AC3720" i="2"/>
  <c r="AB3720" i="2"/>
  <c r="AA3720" i="2"/>
  <c r="Z3720" i="2"/>
  <c r="Y3720" i="2"/>
  <c r="X3720" i="2"/>
  <c r="W3720" i="2"/>
  <c r="M3720" i="2"/>
  <c r="L3720" i="2" s="1"/>
  <c r="AF3719" i="2"/>
  <c r="AC3719" i="2"/>
  <c r="AD3719" i="2" s="1"/>
  <c r="AB3719" i="2"/>
  <c r="AA3719" i="2"/>
  <c r="Z3719" i="2"/>
  <c r="Y3719" i="2"/>
  <c r="X3719" i="2"/>
  <c r="W3719" i="2"/>
  <c r="M3719" i="2"/>
  <c r="L3719" i="2"/>
  <c r="AF3718" i="2"/>
  <c r="AD3718" i="2"/>
  <c r="AC3718" i="2"/>
  <c r="AB3718" i="2"/>
  <c r="AA3718" i="2"/>
  <c r="Z3718" i="2"/>
  <c r="Y3718" i="2"/>
  <c r="X3718" i="2"/>
  <c r="W3718" i="2"/>
  <c r="M3718" i="2"/>
  <c r="L3718" i="2" s="1"/>
  <c r="AF3717" i="2"/>
  <c r="AC3717" i="2"/>
  <c r="AD3717" i="2" s="1"/>
  <c r="AB3717" i="2"/>
  <c r="AA3717" i="2"/>
  <c r="Z3717" i="2"/>
  <c r="Y3717" i="2"/>
  <c r="X3717" i="2"/>
  <c r="W3717" i="2"/>
  <c r="M3717" i="2"/>
  <c r="L3717" i="2"/>
  <c r="AF3716" i="2"/>
  <c r="AD3716" i="2"/>
  <c r="AC3716" i="2"/>
  <c r="AB3716" i="2"/>
  <c r="AA3716" i="2"/>
  <c r="Z3716" i="2"/>
  <c r="Y3716" i="2"/>
  <c r="X3716" i="2"/>
  <c r="W3716" i="2"/>
  <c r="M3716" i="2"/>
  <c r="L3716" i="2" s="1"/>
  <c r="AF3715" i="2"/>
  <c r="AC3715" i="2"/>
  <c r="AD3715" i="2" s="1"/>
  <c r="AB3715" i="2"/>
  <c r="AA3715" i="2"/>
  <c r="Z3715" i="2"/>
  <c r="Y3715" i="2"/>
  <c r="X3715" i="2"/>
  <c r="W3715" i="2"/>
  <c r="M3715" i="2"/>
  <c r="L3715" i="2"/>
  <c r="AF3714" i="2"/>
  <c r="AC3714" i="2"/>
  <c r="AD3714" i="2" s="1"/>
  <c r="AB3714" i="2"/>
  <c r="AA3714" i="2"/>
  <c r="Z3714" i="2"/>
  <c r="Y3714" i="2"/>
  <c r="X3714" i="2"/>
  <c r="W3714" i="2"/>
  <c r="M3714" i="2"/>
  <c r="L3714" i="2"/>
  <c r="AF3713" i="2"/>
  <c r="AC3713" i="2"/>
  <c r="AD3713" i="2" s="1"/>
  <c r="AB3713" i="2"/>
  <c r="AA3713" i="2"/>
  <c r="Z3713" i="2"/>
  <c r="Y3713" i="2"/>
  <c r="X3713" i="2"/>
  <c r="W3713" i="2"/>
  <c r="M3713" i="2"/>
  <c r="L3713" i="2"/>
  <c r="AF3712" i="2"/>
  <c r="AD3712" i="2"/>
  <c r="AC3712" i="2"/>
  <c r="AB3712" i="2"/>
  <c r="AA3712" i="2"/>
  <c r="Z3712" i="2"/>
  <c r="Y3712" i="2"/>
  <c r="X3712" i="2"/>
  <c r="W3712" i="2"/>
  <c r="M3712" i="2"/>
  <c r="L3712" i="2" s="1"/>
  <c r="AF3711" i="2"/>
  <c r="AC3711" i="2"/>
  <c r="AD3711" i="2" s="1"/>
  <c r="AB3711" i="2"/>
  <c r="AA3711" i="2"/>
  <c r="Z3711" i="2"/>
  <c r="Y3711" i="2"/>
  <c r="X3711" i="2"/>
  <c r="W3711" i="2"/>
  <c r="M3711" i="2"/>
  <c r="L3711" i="2"/>
  <c r="AF3710" i="2"/>
  <c r="AD3710" i="2"/>
  <c r="AC3710" i="2"/>
  <c r="AB3710" i="2"/>
  <c r="AA3710" i="2"/>
  <c r="Z3710" i="2"/>
  <c r="Y3710" i="2"/>
  <c r="X3710" i="2"/>
  <c r="W3710" i="2"/>
  <c r="M3710" i="2"/>
  <c r="L3710" i="2" s="1"/>
  <c r="AF3709" i="2"/>
  <c r="AC3709" i="2"/>
  <c r="AD3709" i="2" s="1"/>
  <c r="AB3709" i="2"/>
  <c r="AA3709" i="2"/>
  <c r="Z3709" i="2"/>
  <c r="Y3709" i="2"/>
  <c r="X3709" i="2"/>
  <c r="W3709" i="2"/>
  <c r="M3709" i="2"/>
  <c r="L3709" i="2"/>
  <c r="AF3708" i="2"/>
  <c r="AD3708" i="2"/>
  <c r="AC3708" i="2"/>
  <c r="AB3708" i="2"/>
  <c r="AA3708" i="2"/>
  <c r="Z3708" i="2"/>
  <c r="Y3708" i="2"/>
  <c r="X3708" i="2"/>
  <c r="W3708" i="2"/>
  <c r="M3708" i="2"/>
  <c r="L3708" i="2" s="1"/>
  <c r="AF3707" i="2"/>
  <c r="AC3707" i="2"/>
  <c r="AD3707" i="2" s="1"/>
  <c r="AB3707" i="2"/>
  <c r="AA3707" i="2"/>
  <c r="Z3707" i="2"/>
  <c r="Y3707" i="2"/>
  <c r="X3707" i="2"/>
  <c r="W3707" i="2"/>
  <c r="M3707" i="2"/>
  <c r="L3707" i="2"/>
  <c r="AF3706" i="2"/>
  <c r="AD3706" i="2"/>
  <c r="AC3706" i="2"/>
  <c r="AB3706" i="2"/>
  <c r="AA3706" i="2"/>
  <c r="Z3706" i="2"/>
  <c r="Y3706" i="2"/>
  <c r="X3706" i="2"/>
  <c r="W3706" i="2"/>
  <c r="M3706" i="2"/>
  <c r="L3706" i="2" s="1"/>
  <c r="AF3705" i="2"/>
  <c r="AC3705" i="2"/>
  <c r="AD3705" i="2" s="1"/>
  <c r="AB3705" i="2"/>
  <c r="AA3705" i="2"/>
  <c r="Z3705" i="2"/>
  <c r="Y3705" i="2"/>
  <c r="X3705" i="2"/>
  <c r="W3705" i="2"/>
  <c r="M3705" i="2"/>
  <c r="L3705" i="2"/>
  <c r="AF3704" i="2"/>
  <c r="AC3704" i="2"/>
  <c r="AD3704" i="2" s="1"/>
  <c r="AB3704" i="2"/>
  <c r="AA3704" i="2"/>
  <c r="Z3704" i="2"/>
  <c r="Y3704" i="2"/>
  <c r="X3704" i="2"/>
  <c r="W3704" i="2"/>
  <c r="M3704" i="2"/>
  <c r="L3704" i="2"/>
  <c r="AF3703" i="2"/>
  <c r="AC3703" i="2"/>
  <c r="AD3703" i="2" s="1"/>
  <c r="AB3703" i="2"/>
  <c r="AA3703" i="2"/>
  <c r="Z3703" i="2"/>
  <c r="Y3703" i="2"/>
  <c r="X3703" i="2"/>
  <c r="W3703" i="2"/>
  <c r="M3703" i="2"/>
  <c r="L3703" i="2"/>
  <c r="AF3702" i="2"/>
  <c r="AD3702" i="2"/>
  <c r="AC3702" i="2"/>
  <c r="AB3702" i="2"/>
  <c r="AA3702" i="2"/>
  <c r="Z3702" i="2"/>
  <c r="Y3702" i="2"/>
  <c r="X3702" i="2"/>
  <c r="W3702" i="2"/>
  <c r="M3702" i="2"/>
  <c r="L3702" i="2" s="1"/>
  <c r="AF3701" i="2"/>
  <c r="AC3701" i="2"/>
  <c r="AD3701" i="2" s="1"/>
  <c r="AB3701" i="2"/>
  <c r="AA3701" i="2"/>
  <c r="Z3701" i="2"/>
  <c r="Y3701" i="2"/>
  <c r="X3701" i="2"/>
  <c r="W3701" i="2"/>
  <c r="M3701" i="2"/>
  <c r="L3701" i="2"/>
  <c r="AF3700" i="2"/>
  <c r="AC3700" i="2"/>
  <c r="AD3700" i="2" s="1"/>
  <c r="AB3700" i="2"/>
  <c r="AA3700" i="2"/>
  <c r="Z3700" i="2"/>
  <c r="Y3700" i="2"/>
  <c r="X3700" i="2"/>
  <c r="W3700" i="2"/>
  <c r="M3700" i="2"/>
  <c r="L3700" i="2"/>
  <c r="AF3699" i="2"/>
  <c r="AC3699" i="2"/>
  <c r="AD3699" i="2" s="1"/>
  <c r="AB3699" i="2"/>
  <c r="AA3699" i="2"/>
  <c r="Z3699" i="2"/>
  <c r="Y3699" i="2"/>
  <c r="X3699" i="2"/>
  <c r="W3699" i="2"/>
  <c r="M3699" i="2"/>
  <c r="L3699" i="2"/>
  <c r="AF3698" i="2"/>
  <c r="AC3698" i="2"/>
  <c r="AD3698" i="2" s="1"/>
  <c r="AB3698" i="2"/>
  <c r="AA3698" i="2"/>
  <c r="Z3698" i="2"/>
  <c r="Y3698" i="2"/>
  <c r="X3698" i="2"/>
  <c r="W3698" i="2"/>
  <c r="M3698" i="2"/>
  <c r="L3698" i="2"/>
  <c r="AF3697" i="2"/>
  <c r="AD3697" i="2"/>
  <c r="AC3697" i="2"/>
  <c r="AB3697" i="2"/>
  <c r="AA3697" i="2"/>
  <c r="Z3697" i="2"/>
  <c r="Y3697" i="2"/>
  <c r="X3697" i="2"/>
  <c r="W3697" i="2"/>
  <c r="M3697" i="2"/>
  <c r="L3697" i="2" s="1"/>
  <c r="AF3696" i="2"/>
  <c r="AC3696" i="2"/>
  <c r="AD3696" i="2" s="1"/>
  <c r="AB3696" i="2"/>
  <c r="AA3696" i="2"/>
  <c r="Z3696" i="2"/>
  <c r="Y3696" i="2"/>
  <c r="X3696" i="2"/>
  <c r="W3696" i="2"/>
  <c r="M3696" i="2"/>
  <c r="L3696" i="2"/>
  <c r="AF3695" i="2"/>
  <c r="AC3695" i="2"/>
  <c r="AD3695" i="2" s="1"/>
  <c r="AB3695" i="2"/>
  <c r="AA3695" i="2"/>
  <c r="Z3695" i="2"/>
  <c r="Y3695" i="2"/>
  <c r="X3695" i="2"/>
  <c r="W3695" i="2"/>
  <c r="M3695" i="2"/>
  <c r="L3695" i="2"/>
  <c r="AF3694" i="2"/>
  <c r="AC3694" i="2"/>
  <c r="AD3694" i="2" s="1"/>
  <c r="AB3694" i="2"/>
  <c r="AA3694" i="2"/>
  <c r="Z3694" i="2"/>
  <c r="Y3694" i="2"/>
  <c r="X3694" i="2"/>
  <c r="W3694" i="2"/>
  <c r="M3694" i="2"/>
  <c r="L3694" i="2"/>
  <c r="AF3693" i="2"/>
  <c r="AC3693" i="2"/>
  <c r="AD3693" i="2" s="1"/>
  <c r="AB3693" i="2"/>
  <c r="AA3693" i="2"/>
  <c r="Z3693" i="2"/>
  <c r="Y3693" i="2"/>
  <c r="X3693" i="2"/>
  <c r="W3693" i="2"/>
  <c r="M3693" i="2"/>
  <c r="L3693" i="2"/>
  <c r="AF3692" i="2"/>
  <c r="AC3692" i="2"/>
  <c r="AD3692" i="2" s="1"/>
  <c r="AB3692" i="2"/>
  <c r="AA3692" i="2"/>
  <c r="Z3692" i="2"/>
  <c r="Y3692" i="2"/>
  <c r="X3692" i="2"/>
  <c r="W3692" i="2"/>
  <c r="M3692" i="2"/>
  <c r="L3692" i="2"/>
  <c r="AF3691" i="2"/>
  <c r="AD3691" i="2"/>
  <c r="AC3691" i="2"/>
  <c r="AB3691" i="2"/>
  <c r="AA3691" i="2"/>
  <c r="Z3691" i="2"/>
  <c r="Y3691" i="2"/>
  <c r="X3691" i="2"/>
  <c r="W3691" i="2"/>
  <c r="M3691" i="2"/>
  <c r="L3691" i="2" s="1"/>
  <c r="AF3690" i="2"/>
  <c r="AC3690" i="2"/>
  <c r="AD3690" i="2" s="1"/>
  <c r="AB3690" i="2"/>
  <c r="AA3690" i="2"/>
  <c r="Z3690" i="2"/>
  <c r="Y3690" i="2"/>
  <c r="X3690" i="2"/>
  <c r="W3690" i="2"/>
  <c r="M3690" i="2"/>
  <c r="L3690" i="2"/>
  <c r="AF3689" i="2"/>
  <c r="AD3689" i="2"/>
  <c r="AC3689" i="2"/>
  <c r="AB3689" i="2"/>
  <c r="AA3689" i="2"/>
  <c r="Z3689" i="2"/>
  <c r="Y3689" i="2"/>
  <c r="X3689" i="2"/>
  <c r="W3689" i="2"/>
  <c r="M3689" i="2"/>
  <c r="L3689" i="2" s="1"/>
  <c r="AF3688" i="2"/>
  <c r="AC3688" i="2"/>
  <c r="AD3688" i="2" s="1"/>
  <c r="AB3688" i="2"/>
  <c r="AA3688" i="2"/>
  <c r="Z3688" i="2"/>
  <c r="Y3688" i="2"/>
  <c r="X3688" i="2"/>
  <c r="W3688" i="2"/>
  <c r="M3688" i="2"/>
  <c r="L3688" i="2"/>
  <c r="AF3687" i="2"/>
  <c r="AC3687" i="2"/>
  <c r="AD3687" i="2" s="1"/>
  <c r="AB3687" i="2"/>
  <c r="AA3687" i="2"/>
  <c r="Z3687" i="2"/>
  <c r="Y3687" i="2"/>
  <c r="X3687" i="2"/>
  <c r="W3687" i="2"/>
  <c r="M3687" i="2"/>
  <c r="L3687" i="2"/>
  <c r="AF3686" i="2"/>
  <c r="AC3686" i="2"/>
  <c r="AD3686" i="2" s="1"/>
  <c r="AB3686" i="2"/>
  <c r="AA3686" i="2"/>
  <c r="Z3686" i="2"/>
  <c r="Y3686" i="2"/>
  <c r="X3686" i="2"/>
  <c r="W3686" i="2"/>
  <c r="M3686" i="2"/>
  <c r="L3686" i="2"/>
  <c r="AF3685" i="2"/>
  <c r="AD3685" i="2"/>
  <c r="AC3685" i="2"/>
  <c r="AB3685" i="2"/>
  <c r="AA3685" i="2"/>
  <c r="Z3685" i="2"/>
  <c r="Y3685" i="2"/>
  <c r="X3685" i="2"/>
  <c r="W3685" i="2"/>
  <c r="M3685" i="2"/>
  <c r="L3685" i="2" s="1"/>
  <c r="AF3684" i="2"/>
  <c r="AC3684" i="2"/>
  <c r="AD3684" i="2" s="1"/>
  <c r="AB3684" i="2"/>
  <c r="AA3684" i="2"/>
  <c r="Z3684" i="2"/>
  <c r="Y3684" i="2"/>
  <c r="X3684" i="2"/>
  <c r="W3684" i="2"/>
  <c r="M3684" i="2"/>
  <c r="L3684" i="2"/>
  <c r="AF3683" i="2"/>
  <c r="AC3683" i="2"/>
  <c r="AD3683" i="2" s="1"/>
  <c r="AB3683" i="2"/>
  <c r="AA3683" i="2"/>
  <c r="Z3683" i="2"/>
  <c r="Y3683" i="2"/>
  <c r="X3683" i="2"/>
  <c r="W3683" i="2"/>
  <c r="M3683" i="2"/>
  <c r="L3683" i="2"/>
  <c r="AF3682" i="2"/>
  <c r="AC3682" i="2"/>
  <c r="AD3682" i="2" s="1"/>
  <c r="AB3682" i="2"/>
  <c r="AA3682" i="2"/>
  <c r="Z3682" i="2"/>
  <c r="Y3682" i="2"/>
  <c r="X3682" i="2"/>
  <c r="W3682" i="2"/>
  <c r="M3682" i="2"/>
  <c r="L3682" i="2"/>
  <c r="AF3681" i="2"/>
  <c r="AD3681" i="2"/>
  <c r="AC3681" i="2"/>
  <c r="AB3681" i="2"/>
  <c r="AA3681" i="2"/>
  <c r="Z3681" i="2"/>
  <c r="Y3681" i="2"/>
  <c r="X3681" i="2"/>
  <c r="W3681" i="2"/>
  <c r="M3681" i="2"/>
  <c r="L3681" i="2" s="1"/>
  <c r="AF3680" i="2"/>
  <c r="AC3680" i="2"/>
  <c r="AD3680" i="2" s="1"/>
  <c r="AB3680" i="2"/>
  <c r="AA3680" i="2"/>
  <c r="Z3680" i="2"/>
  <c r="Y3680" i="2"/>
  <c r="X3680" i="2"/>
  <c r="W3680" i="2"/>
  <c r="M3680" i="2"/>
  <c r="L3680" i="2"/>
  <c r="AF3679" i="2"/>
  <c r="AC3679" i="2"/>
  <c r="AD3679" i="2" s="1"/>
  <c r="AB3679" i="2"/>
  <c r="AA3679" i="2"/>
  <c r="Z3679" i="2"/>
  <c r="Y3679" i="2"/>
  <c r="X3679" i="2"/>
  <c r="W3679" i="2"/>
  <c r="M3679" i="2"/>
  <c r="L3679" i="2"/>
  <c r="AF3678" i="2"/>
  <c r="AC3678" i="2"/>
  <c r="AD3678" i="2" s="1"/>
  <c r="AB3678" i="2"/>
  <c r="AA3678" i="2"/>
  <c r="Z3678" i="2"/>
  <c r="Y3678" i="2"/>
  <c r="X3678" i="2"/>
  <c r="W3678" i="2"/>
  <c r="M3678" i="2"/>
  <c r="L3678" i="2"/>
  <c r="AF3677" i="2"/>
  <c r="AC3677" i="2"/>
  <c r="AD3677" i="2" s="1"/>
  <c r="AB3677" i="2"/>
  <c r="AA3677" i="2"/>
  <c r="Z3677" i="2"/>
  <c r="Y3677" i="2"/>
  <c r="X3677" i="2"/>
  <c r="W3677" i="2"/>
  <c r="M3677" i="2"/>
  <c r="L3677" i="2"/>
  <c r="AF3676" i="2"/>
  <c r="AC3676" i="2"/>
  <c r="AD3676" i="2" s="1"/>
  <c r="AB3676" i="2"/>
  <c r="AA3676" i="2"/>
  <c r="Z3676" i="2"/>
  <c r="Y3676" i="2"/>
  <c r="X3676" i="2"/>
  <c r="W3676" i="2"/>
  <c r="M3676" i="2"/>
  <c r="L3676" i="2"/>
  <c r="AF3675" i="2"/>
  <c r="AD3675" i="2"/>
  <c r="AC3675" i="2"/>
  <c r="AB3675" i="2"/>
  <c r="AA3675" i="2"/>
  <c r="Z3675" i="2"/>
  <c r="Y3675" i="2"/>
  <c r="X3675" i="2"/>
  <c r="W3675" i="2"/>
  <c r="M3675" i="2"/>
  <c r="L3675" i="2" s="1"/>
  <c r="AF3674" i="2"/>
  <c r="AC3674" i="2"/>
  <c r="AD3674" i="2" s="1"/>
  <c r="AB3674" i="2"/>
  <c r="AA3674" i="2"/>
  <c r="Z3674" i="2"/>
  <c r="Y3674" i="2"/>
  <c r="X3674" i="2"/>
  <c r="W3674" i="2"/>
  <c r="M3674" i="2"/>
  <c r="L3674" i="2"/>
  <c r="AF3673" i="2"/>
  <c r="AD3673" i="2"/>
  <c r="AC3673" i="2"/>
  <c r="AB3673" i="2"/>
  <c r="AA3673" i="2"/>
  <c r="Z3673" i="2"/>
  <c r="Y3673" i="2"/>
  <c r="X3673" i="2"/>
  <c r="W3673" i="2"/>
  <c r="M3673" i="2"/>
  <c r="L3673" i="2" s="1"/>
  <c r="AF3672" i="2"/>
  <c r="AC3672" i="2"/>
  <c r="AD3672" i="2" s="1"/>
  <c r="AB3672" i="2"/>
  <c r="AA3672" i="2"/>
  <c r="Z3672" i="2"/>
  <c r="Y3672" i="2"/>
  <c r="X3672" i="2"/>
  <c r="W3672" i="2"/>
  <c r="M3672" i="2"/>
  <c r="L3672" i="2"/>
  <c r="AF3671" i="2"/>
  <c r="AC3671" i="2"/>
  <c r="AD3671" i="2" s="1"/>
  <c r="AB3671" i="2"/>
  <c r="AA3671" i="2"/>
  <c r="Z3671" i="2"/>
  <c r="Y3671" i="2"/>
  <c r="X3671" i="2"/>
  <c r="W3671" i="2"/>
  <c r="M3671" i="2"/>
  <c r="L3671" i="2"/>
  <c r="AF3670" i="2"/>
  <c r="AC3670" i="2"/>
  <c r="AD3670" i="2" s="1"/>
  <c r="AB3670" i="2"/>
  <c r="AA3670" i="2"/>
  <c r="Z3670" i="2"/>
  <c r="Y3670" i="2"/>
  <c r="X3670" i="2"/>
  <c r="W3670" i="2"/>
  <c r="M3670" i="2"/>
  <c r="L3670" i="2"/>
  <c r="AF3669" i="2"/>
  <c r="AD3669" i="2"/>
  <c r="AC3669" i="2"/>
  <c r="AB3669" i="2"/>
  <c r="AA3669" i="2"/>
  <c r="Z3669" i="2"/>
  <c r="Y3669" i="2"/>
  <c r="X3669" i="2"/>
  <c r="W3669" i="2"/>
  <c r="M3669" i="2"/>
  <c r="L3669" i="2" s="1"/>
  <c r="AF3668" i="2"/>
  <c r="AC3668" i="2"/>
  <c r="AD3668" i="2" s="1"/>
  <c r="AB3668" i="2"/>
  <c r="AA3668" i="2"/>
  <c r="Z3668" i="2"/>
  <c r="Y3668" i="2"/>
  <c r="X3668" i="2"/>
  <c r="W3668" i="2"/>
  <c r="M3668" i="2"/>
  <c r="L3668" i="2"/>
  <c r="AF3667" i="2"/>
  <c r="AC3667" i="2"/>
  <c r="AD3667" i="2" s="1"/>
  <c r="AB3667" i="2"/>
  <c r="AA3667" i="2"/>
  <c r="Z3667" i="2"/>
  <c r="Y3667" i="2"/>
  <c r="X3667" i="2"/>
  <c r="W3667" i="2"/>
  <c r="M3667" i="2"/>
  <c r="L3667" i="2"/>
  <c r="AF3666" i="2"/>
  <c r="AC3666" i="2"/>
  <c r="AD3666" i="2" s="1"/>
  <c r="AB3666" i="2"/>
  <c r="AA3666" i="2"/>
  <c r="Z3666" i="2"/>
  <c r="Y3666" i="2"/>
  <c r="X3666" i="2"/>
  <c r="W3666" i="2"/>
  <c r="M3666" i="2"/>
  <c r="L3666" i="2"/>
  <c r="AF3665" i="2"/>
  <c r="AD3665" i="2"/>
  <c r="AC3665" i="2"/>
  <c r="AB3665" i="2"/>
  <c r="AA3665" i="2"/>
  <c r="Z3665" i="2"/>
  <c r="Y3665" i="2"/>
  <c r="X3665" i="2"/>
  <c r="W3665" i="2"/>
  <c r="M3665" i="2"/>
  <c r="L3665" i="2" s="1"/>
  <c r="AF3664" i="2"/>
  <c r="AC3664" i="2"/>
  <c r="AD3664" i="2" s="1"/>
  <c r="AB3664" i="2"/>
  <c r="AA3664" i="2"/>
  <c r="Z3664" i="2"/>
  <c r="Y3664" i="2"/>
  <c r="X3664" i="2"/>
  <c r="W3664" i="2"/>
  <c r="M3664" i="2"/>
  <c r="L3664" i="2"/>
  <c r="AF3663" i="2"/>
  <c r="AD3663" i="2"/>
  <c r="AC3663" i="2"/>
  <c r="AB3663" i="2"/>
  <c r="AA3663" i="2"/>
  <c r="Z3663" i="2"/>
  <c r="Y3663" i="2"/>
  <c r="X3663" i="2"/>
  <c r="W3663" i="2"/>
  <c r="M3663" i="2"/>
  <c r="L3663" i="2" s="1"/>
  <c r="AF3662" i="2"/>
  <c r="AC3662" i="2"/>
  <c r="AD3662" i="2" s="1"/>
  <c r="AB3662" i="2"/>
  <c r="AA3662" i="2"/>
  <c r="Z3662" i="2"/>
  <c r="Y3662" i="2"/>
  <c r="X3662" i="2"/>
  <c r="W3662" i="2"/>
  <c r="M3662" i="2"/>
  <c r="L3662" i="2"/>
  <c r="AF3661" i="2"/>
  <c r="AC3661" i="2"/>
  <c r="AD3661" i="2" s="1"/>
  <c r="AB3661" i="2"/>
  <c r="AA3661" i="2"/>
  <c r="Z3661" i="2"/>
  <c r="Y3661" i="2"/>
  <c r="X3661" i="2"/>
  <c r="W3661" i="2"/>
  <c r="M3661" i="2"/>
  <c r="L3661" i="2"/>
  <c r="AF3660" i="2"/>
  <c r="AC3660" i="2"/>
  <c r="AD3660" i="2" s="1"/>
  <c r="AB3660" i="2"/>
  <c r="AA3660" i="2"/>
  <c r="Z3660" i="2"/>
  <c r="Y3660" i="2"/>
  <c r="X3660" i="2"/>
  <c r="W3660" i="2"/>
  <c r="M3660" i="2"/>
  <c r="L3660" i="2"/>
  <c r="AF3659" i="2"/>
  <c r="AD3659" i="2"/>
  <c r="AC3659" i="2"/>
  <c r="AB3659" i="2"/>
  <c r="AA3659" i="2"/>
  <c r="Z3659" i="2"/>
  <c r="Y3659" i="2"/>
  <c r="X3659" i="2"/>
  <c r="W3659" i="2"/>
  <c r="M3659" i="2"/>
  <c r="L3659" i="2" s="1"/>
  <c r="AF3658" i="2"/>
  <c r="AC3658" i="2"/>
  <c r="AD3658" i="2" s="1"/>
  <c r="AB3658" i="2"/>
  <c r="AA3658" i="2"/>
  <c r="Z3658" i="2"/>
  <c r="Y3658" i="2"/>
  <c r="X3658" i="2"/>
  <c r="W3658" i="2"/>
  <c r="M3658" i="2"/>
  <c r="L3658" i="2"/>
  <c r="AF3657" i="2"/>
  <c r="AD3657" i="2"/>
  <c r="AC3657" i="2"/>
  <c r="AB3657" i="2"/>
  <c r="AA3657" i="2"/>
  <c r="Z3657" i="2"/>
  <c r="Y3657" i="2"/>
  <c r="X3657" i="2"/>
  <c r="W3657" i="2"/>
  <c r="M3657" i="2"/>
  <c r="L3657" i="2" s="1"/>
  <c r="AF3656" i="2"/>
  <c r="AC3656" i="2"/>
  <c r="AD3656" i="2" s="1"/>
  <c r="AB3656" i="2"/>
  <c r="AA3656" i="2"/>
  <c r="Z3656" i="2"/>
  <c r="Y3656" i="2"/>
  <c r="X3656" i="2"/>
  <c r="W3656" i="2"/>
  <c r="M3656" i="2"/>
  <c r="L3656" i="2"/>
  <c r="AF3655" i="2"/>
  <c r="AC3655" i="2"/>
  <c r="AD3655" i="2" s="1"/>
  <c r="AB3655" i="2"/>
  <c r="AA3655" i="2"/>
  <c r="Z3655" i="2"/>
  <c r="Y3655" i="2"/>
  <c r="X3655" i="2"/>
  <c r="W3655" i="2"/>
  <c r="M3655" i="2"/>
  <c r="L3655" i="2"/>
  <c r="AF3654" i="2"/>
  <c r="AC3654" i="2"/>
  <c r="AD3654" i="2" s="1"/>
  <c r="AB3654" i="2"/>
  <c r="AA3654" i="2"/>
  <c r="Z3654" i="2"/>
  <c r="Y3654" i="2"/>
  <c r="X3654" i="2"/>
  <c r="W3654" i="2"/>
  <c r="M3654" i="2"/>
  <c r="L3654" i="2"/>
  <c r="AF3653" i="2"/>
  <c r="AD3653" i="2"/>
  <c r="AC3653" i="2"/>
  <c r="AB3653" i="2"/>
  <c r="AA3653" i="2"/>
  <c r="Z3653" i="2"/>
  <c r="Y3653" i="2"/>
  <c r="X3653" i="2"/>
  <c r="W3653" i="2"/>
  <c r="M3653" i="2"/>
  <c r="L3653" i="2" s="1"/>
  <c r="AF3652" i="2"/>
  <c r="AC3652" i="2"/>
  <c r="AD3652" i="2" s="1"/>
  <c r="AB3652" i="2"/>
  <c r="AA3652" i="2"/>
  <c r="Z3652" i="2"/>
  <c r="Y3652" i="2"/>
  <c r="X3652" i="2"/>
  <c r="W3652" i="2"/>
  <c r="M3652" i="2"/>
  <c r="L3652" i="2"/>
  <c r="AF3651" i="2"/>
  <c r="AC3651" i="2"/>
  <c r="AD3651" i="2" s="1"/>
  <c r="AB3651" i="2"/>
  <c r="AA3651" i="2"/>
  <c r="Z3651" i="2"/>
  <c r="Y3651" i="2"/>
  <c r="X3651" i="2"/>
  <c r="W3651" i="2"/>
  <c r="M3651" i="2"/>
  <c r="L3651" i="2"/>
  <c r="AF3650" i="2"/>
  <c r="AC3650" i="2"/>
  <c r="AD3650" i="2" s="1"/>
  <c r="AB3650" i="2"/>
  <c r="AA3650" i="2"/>
  <c r="Z3650" i="2"/>
  <c r="Y3650" i="2"/>
  <c r="X3650" i="2"/>
  <c r="W3650" i="2"/>
  <c r="M3650" i="2"/>
  <c r="L3650" i="2"/>
  <c r="AF3649" i="2"/>
  <c r="AD3649" i="2"/>
  <c r="AC3649" i="2"/>
  <c r="AB3649" i="2"/>
  <c r="AA3649" i="2"/>
  <c r="Z3649" i="2"/>
  <c r="Y3649" i="2"/>
  <c r="X3649" i="2"/>
  <c r="W3649" i="2"/>
  <c r="M3649" i="2"/>
  <c r="L3649" i="2" s="1"/>
  <c r="AF3648" i="2"/>
  <c r="AC3648" i="2"/>
  <c r="AD3648" i="2" s="1"/>
  <c r="AB3648" i="2"/>
  <c r="AA3648" i="2"/>
  <c r="Z3648" i="2"/>
  <c r="Y3648" i="2"/>
  <c r="X3648" i="2"/>
  <c r="W3648" i="2"/>
  <c r="M3648" i="2"/>
  <c r="L3648" i="2"/>
  <c r="AF3647" i="2"/>
  <c r="AD3647" i="2"/>
  <c r="AC3647" i="2"/>
  <c r="AB3647" i="2"/>
  <c r="AA3647" i="2"/>
  <c r="Z3647" i="2"/>
  <c r="Y3647" i="2"/>
  <c r="X3647" i="2"/>
  <c r="W3647" i="2"/>
  <c r="M3647" i="2"/>
  <c r="L3647" i="2" s="1"/>
  <c r="AF3646" i="2"/>
  <c r="AC3646" i="2"/>
  <c r="AD3646" i="2" s="1"/>
  <c r="AB3646" i="2"/>
  <c r="AA3646" i="2"/>
  <c r="Z3646" i="2"/>
  <c r="Y3646" i="2"/>
  <c r="X3646" i="2"/>
  <c r="W3646" i="2"/>
  <c r="M3646" i="2"/>
  <c r="L3646" i="2"/>
  <c r="AF3645" i="2"/>
  <c r="AC3645" i="2"/>
  <c r="AD3645" i="2" s="1"/>
  <c r="AB3645" i="2"/>
  <c r="AA3645" i="2"/>
  <c r="Z3645" i="2"/>
  <c r="Y3645" i="2"/>
  <c r="X3645" i="2"/>
  <c r="W3645" i="2"/>
  <c r="M3645" i="2"/>
  <c r="L3645" i="2"/>
  <c r="AF3644" i="2"/>
  <c r="AC3644" i="2"/>
  <c r="AD3644" i="2" s="1"/>
  <c r="AB3644" i="2"/>
  <c r="AA3644" i="2"/>
  <c r="Z3644" i="2"/>
  <c r="Y3644" i="2"/>
  <c r="X3644" i="2"/>
  <c r="W3644" i="2"/>
  <c r="M3644" i="2"/>
  <c r="L3644" i="2"/>
  <c r="AF3643" i="2"/>
  <c r="AD3643" i="2"/>
  <c r="AC3643" i="2"/>
  <c r="AB3643" i="2"/>
  <c r="AA3643" i="2"/>
  <c r="Z3643" i="2"/>
  <c r="Y3643" i="2"/>
  <c r="X3643" i="2"/>
  <c r="W3643" i="2"/>
  <c r="M3643" i="2"/>
  <c r="L3643" i="2" s="1"/>
  <c r="AF3642" i="2"/>
  <c r="AC3642" i="2"/>
  <c r="AD3642" i="2" s="1"/>
  <c r="AB3642" i="2"/>
  <c r="AA3642" i="2"/>
  <c r="Z3642" i="2"/>
  <c r="Y3642" i="2"/>
  <c r="X3642" i="2"/>
  <c r="W3642" i="2"/>
  <c r="M3642" i="2"/>
  <c r="L3642" i="2"/>
  <c r="AF3641" i="2"/>
  <c r="AD3641" i="2"/>
  <c r="AC3641" i="2"/>
  <c r="AB3641" i="2"/>
  <c r="AA3641" i="2"/>
  <c r="Z3641" i="2"/>
  <c r="Y3641" i="2"/>
  <c r="X3641" i="2"/>
  <c r="W3641" i="2"/>
  <c r="M3641" i="2"/>
  <c r="L3641" i="2" s="1"/>
  <c r="AF3640" i="2"/>
  <c r="AC3640" i="2"/>
  <c r="AD3640" i="2" s="1"/>
  <c r="AB3640" i="2"/>
  <c r="AA3640" i="2"/>
  <c r="Z3640" i="2"/>
  <c r="Y3640" i="2"/>
  <c r="X3640" i="2"/>
  <c r="W3640" i="2"/>
  <c r="M3640" i="2"/>
  <c r="L3640" i="2"/>
  <c r="AF3639" i="2"/>
  <c r="AC3639" i="2"/>
  <c r="AD3639" i="2" s="1"/>
  <c r="AB3639" i="2"/>
  <c r="AA3639" i="2"/>
  <c r="Z3639" i="2"/>
  <c r="Y3639" i="2"/>
  <c r="X3639" i="2"/>
  <c r="W3639" i="2"/>
  <c r="M3639" i="2"/>
  <c r="L3639" i="2"/>
  <c r="AF3638" i="2"/>
  <c r="AC3638" i="2"/>
  <c r="AD3638" i="2" s="1"/>
  <c r="AB3638" i="2"/>
  <c r="AA3638" i="2"/>
  <c r="Z3638" i="2"/>
  <c r="Y3638" i="2"/>
  <c r="X3638" i="2"/>
  <c r="W3638" i="2"/>
  <c r="M3638" i="2"/>
  <c r="L3638" i="2"/>
  <c r="AF3637" i="2"/>
  <c r="AD3637" i="2"/>
  <c r="AC3637" i="2"/>
  <c r="AB3637" i="2"/>
  <c r="AA3637" i="2"/>
  <c r="Z3637" i="2"/>
  <c r="Y3637" i="2"/>
  <c r="X3637" i="2"/>
  <c r="W3637" i="2"/>
  <c r="M3637" i="2"/>
  <c r="L3637" i="2" s="1"/>
  <c r="AF3636" i="2"/>
  <c r="AC3636" i="2"/>
  <c r="AD3636" i="2" s="1"/>
  <c r="AB3636" i="2"/>
  <c r="AA3636" i="2"/>
  <c r="Z3636" i="2"/>
  <c r="Y3636" i="2"/>
  <c r="X3636" i="2"/>
  <c r="W3636" i="2"/>
  <c r="M3636" i="2"/>
  <c r="L3636" i="2"/>
  <c r="AF3635" i="2"/>
  <c r="AC3635" i="2"/>
  <c r="AD3635" i="2" s="1"/>
  <c r="AB3635" i="2"/>
  <c r="AA3635" i="2"/>
  <c r="Z3635" i="2"/>
  <c r="Y3635" i="2"/>
  <c r="X3635" i="2"/>
  <c r="W3635" i="2"/>
  <c r="M3635" i="2"/>
  <c r="L3635" i="2"/>
  <c r="AF3634" i="2"/>
  <c r="AC3634" i="2"/>
  <c r="AD3634" i="2" s="1"/>
  <c r="AB3634" i="2"/>
  <c r="AA3634" i="2"/>
  <c r="Z3634" i="2"/>
  <c r="Y3634" i="2"/>
  <c r="X3634" i="2"/>
  <c r="W3634" i="2"/>
  <c r="M3634" i="2"/>
  <c r="L3634" i="2"/>
  <c r="AF3633" i="2"/>
  <c r="AD3633" i="2"/>
  <c r="AC3633" i="2"/>
  <c r="AB3633" i="2"/>
  <c r="AA3633" i="2"/>
  <c r="Z3633" i="2"/>
  <c r="Y3633" i="2"/>
  <c r="X3633" i="2"/>
  <c r="W3633" i="2"/>
  <c r="M3633" i="2"/>
  <c r="L3633" i="2" s="1"/>
  <c r="AF3632" i="2"/>
  <c r="AC3632" i="2"/>
  <c r="AD3632" i="2" s="1"/>
  <c r="AB3632" i="2"/>
  <c r="AA3632" i="2"/>
  <c r="Z3632" i="2"/>
  <c r="Y3632" i="2"/>
  <c r="X3632" i="2"/>
  <c r="W3632" i="2"/>
  <c r="M3632" i="2"/>
  <c r="L3632" i="2"/>
  <c r="AF3631" i="2"/>
  <c r="AD3631" i="2"/>
  <c r="AC3631" i="2"/>
  <c r="AB3631" i="2"/>
  <c r="AA3631" i="2"/>
  <c r="Z3631" i="2"/>
  <c r="Y3631" i="2"/>
  <c r="X3631" i="2"/>
  <c r="W3631" i="2"/>
  <c r="M3631" i="2"/>
  <c r="L3631" i="2" s="1"/>
  <c r="AF3630" i="2"/>
  <c r="AC3630" i="2"/>
  <c r="AD3630" i="2" s="1"/>
  <c r="AB3630" i="2"/>
  <c r="AA3630" i="2"/>
  <c r="Z3630" i="2"/>
  <c r="Y3630" i="2"/>
  <c r="X3630" i="2"/>
  <c r="W3630" i="2"/>
  <c r="M3630" i="2"/>
  <c r="L3630" i="2"/>
  <c r="AF3629" i="2"/>
  <c r="AC3629" i="2"/>
  <c r="AD3629" i="2" s="1"/>
  <c r="AB3629" i="2"/>
  <c r="AA3629" i="2"/>
  <c r="Z3629" i="2"/>
  <c r="Y3629" i="2"/>
  <c r="X3629" i="2"/>
  <c r="W3629" i="2"/>
  <c r="M3629" i="2"/>
  <c r="L3629" i="2"/>
  <c r="AF3628" i="2"/>
  <c r="AC3628" i="2"/>
  <c r="AD3628" i="2" s="1"/>
  <c r="AB3628" i="2"/>
  <c r="AA3628" i="2"/>
  <c r="Z3628" i="2"/>
  <c r="Y3628" i="2"/>
  <c r="X3628" i="2"/>
  <c r="W3628" i="2"/>
  <c r="M3628" i="2"/>
  <c r="L3628" i="2"/>
  <c r="AF3627" i="2"/>
  <c r="AD3627" i="2"/>
  <c r="AC3627" i="2"/>
  <c r="AB3627" i="2"/>
  <c r="AA3627" i="2"/>
  <c r="Z3627" i="2"/>
  <c r="Y3627" i="2"/>
  <c r="X3627" i="2"/>
  <c r="W3627" i="2"/>
  <c r="M3627" i="2"/>
  <c r="L3627" i="2" s="1"/>
  <c r="AF3626" i="2"/>
  <c r="AC3626" i="2"/>
  <c r="AD3626" i="2" s="1"/>
  <c r="AB3626" i="2"/>
  <c r="AA3626" i="2"/>
  <c r="Z3626" i="2"/>
  <c r="Y3626" i="2"/>
  <c r="X3626" i="2"/>
  <c r="W3626" i="2"/>
  <c r="M3626" i="2"/>
  <c r="L3626" i="2"/>
  <c r="AF3625" i="2"/>
  <c r="AD3625" i="2"/>
  <c r="AC3625" i="2"/>
  <c r="AB3625" i="2"/>
  <c r="AA3625" i="2"/>
  <c r="Z3625" i="2"/>
  <c r="Y3625" i="2"/>
  <c r="X3625" i="2"/>
  <c r="W3625" i="2"/>
  <c r="M3625" i="2"/>
  <c r="L3625" i="2" s="1"/>
  <c r="AF3624" i="2"/>
  <c r="AC3624" i="2"/>
  <c r="AD3624" i="2" s="1"/>
  <c r="AB3624" i="2"/>
  <c r="AA3624" i="2"/>
  <c r="Z3624" i="2"/>
  <c r="Y3624" i="2"/>
  <c r="X3624" i="2"/>
  <c r="W3624" i="2"/>
  <c r="M3624" i="2"/>
  <c r="L3624" i="2"/>
  <c r="AF3623" i="2"/>
  <c r="AC3623" i="2"/>
  <c r="AD3623" i="2" s="1"/>
  <c r="AB3623" i="2"/>
  <c r="AA3623" i="2"/>
  <c r="Z3623" i="2"/>
  <c r="Y3623" i="2"/>
  <c r="X3623" i="2"/>
  <c r="W3623" i="2"/>
  <c r="M3623" i="2"/>
  <c r="L3623" i="2"/>
  <c r="AF3622" i="2"/>
  <c r="AC3622" i="2"/>
  <c r="AD3622" i="2" s="1"/>
  <c r="AB3622" i="2"/>
  <c r="AA3622" i="2"/>
  <c r="Z3622" i="2"/>
  <c r="Y3622" i="2"/>
  <c r="X3622" i="2"/>
  <c r="W3622" i="2"/>
  <c r="M3622" i="2"/>
  <c r="L3622" i="2"/>
  <c r="AF3621" i="2"/>
  <c r="AD3621" i="2"/>
  <c r="AC3621" i="2"/>
  <c r="AB3621" i="2"/>
  <c r="AA3621" i="2"/>
  <c r="Z3621" i="2"/>
  <c r="Y3621" i="2"/>
  <c r="X3621" i="2"/>
  <c r="W3621" i="2"/>
  <c r="M3621" i="2"/>
  <c r="L3621" i="2" s="1"/>
  <c r="AF3620" i="2"/>
  <c r="AC3620" i="2"/>
  <c r="AD3620" i="2" s="1"/>
  <c r="AB3620" i="2"/>
  <c r="AA3620" i="2"/>
  <c r="Z3620" i="2"/>
  <c r="Y3620" i="2"/>
  <c r="X3620" i="2"/>
  <c r="W3620" i="2"/>
  <c r="M3620" i="2"/>
  <c r="L3620" i="2"/>
  <c r="AF3619" i="2"/>
  <c r="AC3619" i="2"/>
  <c r="AD3619" i="2" s="1"/>
  <c r="AB3619" i="2"/>
  <c r="AA3619" i="2"/>
  <c r="Z3619" i="2"/>
  <c r="Y3619" i="2"/>
  <c r="X3619" i="2"/>
  <c r="W3619" i="2"/>
  <c r="M3619" i="2"/>
  <c r="L3619" i="2"/>
  <c r="AF3618" i="2"/>
  <c r="AC3618" i="2"/>
  <c r="AD3618" i="2" s="1"/>
  <c r="AB3618" i="2"/>
  <c r="AA3618" i="2"/>
  <c r="Z3618" i="2"/>
  <c r="Y3618" i="2"/>
  <c r="X3618" i="2"/>
  <c r="W3618" i="2"/>
  <c r="M3618" i="2"/>
  <c r="L3618" i="2"/>
  <c r="AF3617" i="2"/>
  <c r="AD3617" i="2"/>
  <c r="AC3617" i="2"/>
  <c r="AB3617" i="2"/>
  <c r="AA3617" i="2"/>
  <c r="Z3617" i="2"/>
  <c r="Y3617" i="2"/>
  <c r="X3617" i="2"/>
  <c r="W3617" i="2"/>
  <c r="M3617" i="2"/>
  <c r="L3617" i="2" s="1"/>
  <c r="AF3616" i="2"/>
  <c r="AC3616" i="2"/>
  <c r="AD3616" i="2" s="1"/>
  <c r="AB3616" i="2"/>
  <c r="AA3616" i="2"/>
  <c r="Z3616" i="2"/>
  <c r="Y3616" i="2"/>
  <c r="X3616" i="2"/>
  <c r="W3616" i="2"/>
  <c r="M3616" i="2"/>
  <c r="L3616" i="2"/>
  <c r="AF3615" i="2"/>
  <c r="AD3615" i="2"/>
  <c r="AC3615" i="2"/>
  <c r="AB3615" i="2"/>
  <c r="AA3615" i="2"/>
  <c r="Z3615" i="2"/>
  <c r="Y3615" i="2"/>
  <c r="X3615" i="2"/>
  <c r="W3615" i="2"/>
  <c r="M3615" i="2"/>
  <c r="L3615" i="2" s="1"/>
  <c r="AF3614" i="2"/>
  <c r="AC3614" i="2"/>
  <c r="AD3614" i="2" s="1"/>
  <c r="AB3614" i="2"/>
  <c r="AA3614" i="2"/>
  <c r="Z3614" i="2"/>
  <c r="Y3614" i="2"/>
  <c r="X3614" i="2"/>
  <c r="W3614" i="2"/>
  <c r="M3614" i="2"/>
  <c r="L3614" i="2"/>
  <c r="AF3613" i="2"/>
  <c r="AC3613" i="2"/>
  <c r="AD3613" i="2" s="1"/>
  <c r="AB3613" i="2"/>
  <c r="AA3613" i="2"/>
  <c r="Z3613" i="2"/>
  <c r="Y3613" i="2"/>
  <c r="X3613" i="2"/>
  <c r="W3613" i="2"/>
  <c r="M3613" i="2"/>
  <c r="L3613" i="2"/>
  <c r="AF3612" i="2"/>
  <c r="AC3612" i="2"/>
  <c r="AD3612" i="2" s="1"/>
  <c r="AB3612" i="2"/>
  <c r="AA3612" i="2"/>
  <c r="Z3612" i="2"/>
  <c r="Y3612" i="2"/>
  <c r="X3612" i="2"/>
  <c r="W3612" i="2"/>
  <c r="M3612" i="2"/>
  <c r="L3612" i="2"/>
  <c r="AF3611" i="2"/>
  <c r="AD3611" i="2"/>
  <c r="AC3611" i="2"/>
  <c r="AB3611" i="2"/>
  <c r="AA3611" i="2"/>
  <c r="Z3611" i="2"/>
  <c r="Y3611" i="2"/>
  <c r="X3611" i="2"/>
  <c r="W3611" i="2"/>
  <c r="M3611" i="2"/>
  <c r="L3611" i="2" s="1"/>
  <c r="AF3610" i="2"/>
  <c r="AC3610" i="2"/>
  <c r="AD3610" i="2" s="1"/>
  <c r="AB3610" i="2"/>
  <c r="AA3610" i="2"/>
  <c r="Z3610" i="2"/>
  <c r="Y3610" i="2"/>
  <c r="X3610" i="2"/>
  <c r="W3610" i="2"/>
  <c r="M3610" i="2"/>
  <c r="L3610" i="2"/>
  <c r="AF3609" i="2"/>
  <c r="AD3609" i="2"/>
  <c r="AC3609" i="2"/>
  <c r="AB3609" i="2"/>
  <c r="AA3609" i="2"/>
  <c r="Z3609" i="2"/>
  <c r="Y3609" i="2"/>
  <c r="X3609" i="2"/>
  <c r="W3609" i="2"/>
  <c r="M3609" i="2"/>
  <c r="L3609" i="2" s="1"/>
  <c r="AF3608" i="2"/>
  <c r="AC3608" i="2"/>
  <c r="AD3608" i="2" s="1"/>
  <c r="AB3608" i="2"/>
  <c r="AA3608" i="2"/>
  <c r="Z3608" i="2"/>
  <c r="Y3608" i="2"/>
  <c r="X3608" i="2"/>
  <c r="W3608" i="2"/>
  <c r="M3608" i="2"/>
  <c r="L3608" i="2"/>
  <c r="AF3607" i="2"/>
  <c r="AC3607" i="2"/>
  <c r="AD3607" i="2" s="1"/>
  <c r="AB3607" i="2"/>
  <c r="AA3607" i="2"/>
  <c r="Z3607" i="2"/>
  <c r="Y3607" i="2"/>
  <c r="X3607" i="2"/>
  <c r="W3607" i="2"/>
  <c r="M3607" i="2"/>
  <c r="L3607" i="2"/>
  <c r="AF3606" i="2"/>
  <c r="AC3606" i="2"/>
  <c r="AD3606" i="2" s="1"/>
  <c r="AB3606" i="2"/>
  <c r="AA3606" i="2"/>
  <c r="Z3606" i="2"/>
  <c r="Y3606" i="2"/>
  <c r="X3606" i="2"/>
  <c r="W3606" i="2"/>
  <c r="M3606" i="2"/>
  <c r="L3606" i="2"/>
  <c r="AF3605" i="2"/>
  <c r="AD3605" i="2"/>
  <c r="AC3605" i="2"/>
  <c r="AB3605" i="2"/>
  <c r="AA3605" i="2"/>
  <c r="Z3605" i="2"/>
  <c r="Y3605" i="2"/>
  <c r="X3605" i="2"/>
  <c r="W3605" i="2"/>
  <c r="M3605" i="2"/>
  <c r="L3605" i="2" s="1"/>
  <c r="AF3604" i="2"/>
  <c r="AC3604" i="2"/>
  <c r="AD3604" i="2" s="1"/>
  <c r="AB3604" i="2"/>
  <c r="AA3604" i="2"/>
  <c r="Z3604" i="2"/>
  <c r="Y3604" i="2"/>
  <c r="X3604" i="2"/>
  <c r="W3604" i="2"/>
  <c r="M3604" i="2"/>
  <c r="L3604" i="2"/>
  <c r="AF3603" i="2"/>
  <c r="AC3603" i="2"/>
  <c r="AD3603" i="2" s="1"/>
  <c r="AB3603" i="2"/>
  <c r="AA3603" i="2"/>
  <c r="Z3603" i="2"/>
  <c r="Y3603" i="2"/>
  <c r="X3603" i="2"/>
  <c r="W3603" i="2"/>
  <c r="M3603" i="2"/>
  <c r="L3603" i="2"/>
  <c r="AF3602" i="2"/>
  <c r="AC3602" i="2"/>
  <c r="AD3602" i="2" s="1"/>
  <c r="AB3602" i="2"/>
  <c r="AA3602" i="2"/>
  <c r="Z3602" i="2"/>
  <c r="Y3602" i="2"/>
  <c r="X3602" i="2"/>
  <c r="W3602" i="2"/>
  <c r="M3602" i="2"/>
  <c r="L3602" i="2"/>
  <c r="AF3601" i="2"/>
  <c r="AD3601" i="2"/>
  <c r="AC3601" i="2"/>
  <c r="AB3601" i="2"/>
  <c r="AA3601" i="2"/>
  <c r="Z3601" i="2"/>
  <c r="Y3601" i="2"/>
  <c r="X3601" i="2"/>
  <c r="W3601" i="2"/>
  <c r="M3601" i="2"/>
  <c r="L3601" i="2" s="1"/>
  <c r="AF3600" i="2"/>
  <c r="AC3600" i="2"/>
  <c r="AD3600" i="2" s="1"/>
  <c r="AB3600" i="2"/>
  <c r="AA3600" i="2"/>
  <c r="Z3600" i="2"/>
  <c r="Y3600" i="2"/>
  <c r="X3600" i="2"/>
  <c r="W3600" i="2"/>
  <c r="M3600" i="2"/>
  <c r="L3600" i="2"/>
  <c r="AF3599" i="2"/>
  <c r="AD3599" i="2"/>
  <c r="AC3599" i="2"/>
  <c r="AB3599" i="2"/>
  <c r="AA3599" i="2"/>
  <c r="Z3599" i="2"/>
  <c r="Y3599" i="2"/>
  <c r="X3599" i="2"/>
  <c r="W3599" i="2"/>
  <c r="M3599" i="2"/>
  <c r="L3599" i="2" s="1"/>
  <c r="AF3598" i="2"/>
  <c r="AC3598" i="2"/>
  <c r="AD3598" i="2" s="1"/>
  <c r="AB3598" i="2"/>
  <c r="AA3598" i="2"/>
  <c r="Z3598" i="2"/>
  <c r="Y3598" i="2"/>
  <c r="X3598" i="2"/>
  <c r="W3598" i="2"/>
  <c r="M3598" i="2"/>
  <c r="L3598" i="2"/>
  <c r="AF3597" i="2"/>
  <c r="AC3597" i="2"/>
  <c r="AD3597" i="2" s="1"/>
  <c r="AB3597" i="2"/>
  <c r="AA3597" i="2"/>
  <c r="Z3597" i="2"/>
  <c r="Y3597" i="2"/>
  <c r="X3597" i="2"/>
  <c r="W3597" i="2"/>
  <c r="M3597" i="2"/>
  <c r="L3597" i="2"/>
  <c r="AF3596" i="2"/>
  <c r="AC3596" i="2"/>
  <c r="AD3596" i="2" s="1"/>
  <c r="AB3596" i="2"/>
  <c r="AA3596" i="2"/>
  <c r="Z3596" i="2"/>
  <c r="Y3596" i="2"/>
  <c r="X3596" i="2"/>
  <c r="W3596" i="2"/>
  <c r="M3596" i="2"/>
  <c r="L3596" i="2"/>
  <c r="AF3595" i="2"/>
  <c r="AD3595" i="2"/>
  <c r="AC3595" i="2"/>
  <c r="AB3595" i="2"/>
  <c r="AA3595" i="2"/>
  <c r="Z3595" i="2"/>
  <c r="Y3595" i="2"/>
  <c r="X3595" i="2"/>
  <c r="W3595" i="2"/>
  <c r="M3595" i="2"/>
  <c r="L3595" i="2" s="1"/>
  <c r="AF3594" i="2"/>
  <c r="AC3594" i="2"/>
  <c r="AD3594" i="2" s="1"/>
  <c r="AB3594" i="2"/>
  <c r="AA3594" i="2"/>
  <c r="Z3594" i="2"/>
  <c r="Y3594" i="2"/>
  <c r="X3594" i="2"/>
  <c r="W3594" i="2"/>
  <c r="M3594" i="2"/>
  <c r="L3594" i="2"/>
  <c r="AF3593" i="2"/>
  <c r="AC3593" i="2"/>
  <c r="AD3593" i="2" s="1"/>
  <c r="AB3593" i="2"/>
  <c r="AA3593" i="2"/>
  <c r="Z3593" i="2"/>
  <c r="Y3593" i="2"/>
  <c r="X3593" i="2"/>
  <c r="W3593" i="2"/>
  <c r="M3593" i="2"/>
  <c r="L3593" i="2"/>
  <c r="AF3592" i="2"/>
  <c r="AC3592" i="2"/>
  <c r="AD3592" i="2" s="1"/>
  <c r="AB3592" i="2"/>
  <c r="AA3592" i="2"/>
  <c r="Z3592" i="2"/>
  <c r="Y3592" i="2"/>
  <c r="X3592" i="2"/>
  <c r="W3592" i="2"/>
  <c r="M3592" i="2"/>
  <c r="L3592" i="2"/>
  <c r="AF3591" i="2"/>
  <c r="AC3591" i="2"/>
  <c r="AD3591" i="2" s="1"/>
  <c r="AB3591" i="2"/>
  <c r="AA3591" i="2"/>
  <c r="Z3591" i="2"/>
  <c r="Y3591" i="2"/>
  <c r="X3591" i="2"/>
  <c r="W3591" i="2"/>
  <c r="M3591" i="2"/>
  <c r="L3591" i="2"/>
  <c r="AF3590" i="2"/>
  <c r="AC3590" i="2"/>
  <c r="AD3590" i="2" s="1"/>
  <c r="AB3590" i="2"/>
  <c r="AA3590" i="2"/>
  <c r="Z3590" i="2"/>
  <c r="Y3590" i="2"/>
  <c r="X3590" i="2"/>
  <c r="W3590" i="2"/>
  <c r="M3590" i="2"/>
  <c r="L3590" i="2"/>
  <c r="AF3589" i="2"/>
  <c r="AD3589" i="2"/>
  <c r="AC3589" i="2"/>
  <c r="AB3589" i="2"/>
  <c r="AA3589" i="2"/>
  <c r="Z3589" i="2"/>
  <c r="Y3589" i="2"/>
  <c r="X3589" i="2"/>
  <c r="W3589" i="2"/>
  <c r="M3589" i="2"/>
  <c r="L3589" i="2" s="1"/>
  <c r="AF3588" i="2"/>
  <c r="AC3588" i="2"/>
  <c r="AD3588" i="2" s="1"/>
  <c r="AB3588" i="2"/>
  <c r="AA3588" i="2"/>
  <c r="Z3588" i="2"/>
  <c r="Y3588" i="2"/>
  <c r="X3588" i="2"/>
  <c r="W3588" i="2"/>
  <c r="M3588" i="2"/>
  <c r="L3588" i="2" s="1"/>
  <c r="AF3587" i="2"/>
  <c r="AC3587" i="2"/>
  <c r="AD3587" i="2" s="1"/>
  <c r="AB3587" i="2"/>
  <c r="AA3587" i="2"/>
  <c r="Z3587" i="2"/>
  <c r="Y3587" i="2"/>
  <c r="X3587" i="2"/>
  <c r="W3587" i="2"/>
  <c r="M3587" i="2"/>
  <c r="L3587" i="2"/>
  <c r="AF3586" i="2"/>
  <c r="AD3586" i="2"/>
  <c r="AC3586" i="2"/>
  <c r="AB3586" i="2"/>
  <c r="AA3586" i="2"/>
  <c r="Z3586" i="2"/>
  <c r="Y3586" i="2"/>
  <c r="X3586" i="2"/>
  <c r="W3586" i="2"/>
  <c r="M3586" i="2"/>
  <c r="L3586" i="2" s="1"/>
  <c r="AF3585" i="2"/>
  <c r="AC3585" i="2"/>
  <c r="AD3585" i="2" s="1"/>
  <c r="AB3585" i="2"/>
  <c r="AA3585" i="2"/>
  <c r="Z3585" i="2"/>
  <c r="Y3585" i="2"/>
  <c r="X3585" i="2"/>
  <c r="W3585" i="2"/>
  <c r="M3585" i="2"/>
  <c r="L3585" i="2"/>
  <c r="AF3584" i="2"/>
  <c r="AD3584" i="2"/>
  <c r="AC3584" i="2"/>
  <c r="AB3584" i="2"/>
  <c r="AA3584" i="2"/>
  <c r="Z3584" i="2"/>
  <c r="Y3584" i="2"/>
  <c r="X3584" i="2"/>
  <c r="W3584" i="2"/>
  <c r="M3584" i="2"/>
  <c r="L3584" i="2" s="1"/>
  <c r="AF3583" i="2"/>
  <c r="AD3583" i="2"/>
  <c r="AC3583" i="2"/>
  <c r="AB3583" i="2"/>
  <c r="AA3583" i="2"/>
  <c r="Z3583" i="2"/>
  <c r="Y3583" i="2"/>
  <c r="X3583" i="2"/>
  <c r="W3583" i="2"/>
  <c r="M3583" i="2"/>
  <c r="L3583" i="2" s="1"/>
  <c r="AF3582" i="2"/>
  <c r="AD3582" i="2"/>
  <c r="AC3582" i="2"/>
  <c r="AB3582" i="2"/>
  <c r="AA3582" i="2"/>
  <c r="Z3582" i="2"/>
  <c r="Y3582" i="2"/>
  <c r="X3582" i="2"/>
  <c r="W3582" i="2"/>
  <c r="M3582" i="2"/>
  <c r="L3582" i="2" s="1"/>
  <c r="AF3581" i="2"/>
  <c r="AC3581" i="2"/>
  <c r="AD3581" i="2" s="1"/>
  <c r="AB3581" i="2"/>
  <c r="AA3581" i="2"/>
  <c r="Z3581" i="2"/>
  <c r="Y3581" i="2"/>
  <c r="X3581" i="2"/>
  <c r="W3581" i="2"/>
  <c r="M3581" i="2"/>
  <c r="L3581" i="2"/>
  <c r="AF3580" i="2"/>
  <c r="AD3580" i="2"/>
  <c r="AC3580" i="2"/>
  <c r="AB3580" i="2"/>
  <c r="AA3580" i="2"/>
  <c r="Z3580" i="2"/>
  <c r="Y3580" i="2"/>
  <c r="X3580" i="2"/>
  <c r="W3580" i="2"/>
  <c r="M3580" i="2"/>
  <c r="L3580" i="2" s="1"/>
  <c r="AF3579" i="2"/>
  <c r="AC3579" i="2"/>
  <c r="AD3579" i="2" s="1"/>
  <c r="AB3579" i="2"/>
  <c r="AA3579" i="2"/>
  <c r="Z3579" i="2"/>
  <c r="Y3579" i="2"/>
  <c r="X3579" i="2"/>
  <c r="W3579" i="2"/>
  <c r="M3579" i="2"/>
  <c r="L3579" i="2"/>
  <c r="AF3578" i="2"/>
  <c r="AD3578" i="2"/>
  <c r="AC3578" i="2"/>
  <c r="AB3578" i="2"/>
  <c r="AA3578" i="2"/>
  <c r="Z3578" i="2"/>
  <c r="Y3578" i="2"/>
  <c r="X3578" i="2"/>
  <c r="W3578" i="2"/>
  <c r="M3578" i="2"/>
  <c r="L3578" i="2" s="1"/>
  <c r="AF3577" i="2"/>
  <c r="AC3577" i="2"/>
  <c r="AD3577" i="2" s="1"/>
  <c r="AB3577" i="2"/>
  <c r="AA3577" i="2"/>
  <c r="Z3577" i="2"/>
  <c r="Y3577" i="2"/>
  <c r="X3577" i="2"/>
  <c r="W3577" i="2"/>
  <c r="M3577" i="2"/>
  <c r="L3577" i="2"/>
  <c r="AF3576" i="2"/>
  <c r="AD3576" i="2"/>
  <c r="AC3576" i="2"/>
  <c r="AB3576" i="2"/>
  <c r="AA3576" i="2"/>
  <c r="Z3576" i="2"/>
  <c r="Y3576" i="2"/>
  <c r="X3576" i="2"/>
  <c r="W3576" i="2"/>
  <c r="M3576" i="2"/>
  <c r="L3576" i="2" s="1"/>
  <c r="AF3575" i="2"/>
  <c r="AD3575" i="2"/>
  <c r="AC3575" i="2"/>
  <c r="AB3575" i="2"/>
  <c r="AA3575" i="2"/>
  <c r="Z3575" i="2"/>
  <c r="Y3575" i="2"/>
  <c r="X3575" i="2"/>
  <c r="W3575" i="2"/>
  <c r="M3575" i="2"/>
  <c r="L3575" i="2" s="1"/>
  <c r="AF3574" i="2"/>
  <c r="AD3574" i="2"/>
  <c r="AC3574" i="2"/>
  <c r="AB3574" i="2"/>
  <c r="AA3574" i="2"/>
  <c r="Z3574" i="2"/>
  <c r="Y3574" i="2"/>
  <c r="X3574" i="2"/>
  <c r="W3574" i="2"/>
  <c r="M3574" i="2"/>
  <c r="L3574" i="2" s="1"/>
  <c r="AF3573" i="2"/>
  <c r="AC3573" i="2"/>
  <c r="AD3573" i="2" s="1"/>
  <c r="AB3573" i="2"/>
  <c r="AA3573" i="2"/>
  <c r="Z3573" i="2"/>
  <c r="Y3573" i="2"/>
  <c r="X3573" i="2"/>
  <c r="W3573" i="2"/>
  <c r="M3573" i="2"/>
  <c r="L3573" i="2"/>
  <c r="AF3572" i="2"/>
  <c r="AD3572" i="2"/>
  <c r="AC3572" i="2"/>
  <c r="AB3572" i="2"/>
  <c r="AA3572" i="2"/>
  <c r="Z3572" i="2"/>
  <c r="Y3572" i="2"/>
  <c r="X3572" i="2"/>
  <c r="W3572" i="2"/>
  <c r="M3572" i="2"/>
  <c r="L3572" i="2" s="1"/>
  <c r="AF3571" i="2"/>
  <c r="AC3571" i="2"/>
  <c r="AD3571" i="2" s="1"/>
  <c r="AB3571" i="2"/>
  <c r="AA3571" i="2"/>
  <c r="Z3571" i="2"/>
  <c r="Y3571" i="2"/>
  <c r="X3571" i="2"/>
  <c r="W3571" i="2"/>
  <c r="M3571" i="2"/>
  <c r="L3571" i="2"/>
  <c r="AF3570" i="2"/>
  <c r="AD3570" i="2"/>
  <c r="AC3570" i="2"/>
  <c r="AB3570" i="2"/>
  <c r="AA3570" i="2"/>
  <c r="Z3570" i="2"/>
  <c r="Y3570" i="2"/>
  <c r="X3570" i="2"/>
  <c r="W3570" i="2"/>
  <c r="M3570" i="2"/>
  <c r="L3570" i="2" s="1"/>
  <c r="AF3569" i="2"/>
  <c r="AC3569" i="2"/>
  <c r="AD3569" i="2" s="1"/>
  <c r="AB3569" i="2"/>
  <c r="AA3569" i="2"/>
  <c r="Z3569" i="2"/>
  <c r="Y3569" i="2"/>
  <c r="X3569" i="2"/>
  <c r="W3569" i="2"/>
  <c r="M3569" i="2"/>
  <c r="L3569" i="2"/>
  <c r="AF3568" i="2"/>
  <c r="AD3568" i="2"/>
  <c r="AC3568" i="2"/>
  <c r="AB3568" i="2"/>
  <c r="AA3568" i="2"/>
  <c r="Z3568" i="2"/>
  <c r="Y3568" i="2"/>
  <c r="X3568" i="2"/>
  <c r="W3568" i="2"/>
  <c r="M3568" i="2"/>
  <c r="L3568" i="2" s="1"/>
  <c r="AF3567" i="2"/>
  <c r="AD3567" i="2"/>
  <c r="AC3567" i="2"/>
  <c r="AB3567" i="2"/>
  <c r="AA3567" i="2"/>
  <c r="Z3567" i="2"/>
  <c r="Y3567" i="2"/>
  <c r="X3567" i="2"/>
  <c r="W3567" i="2"/>
  <c r="M3567" i="2"/>
  <c r="L3567" i="2" s="1"/>
  <c r="AF3566" i="2"/>
  <c r="AD3566" i="2"/>
  <c r="AC3566" i="2"/>
  <c r="AB3566" i="2"/>
  <c r="AA3566" i="2"/>
  <c r="Z3566" i="2"/>
  <c r="Y3566" i="2"/>
  <c r="X3566" i="2"/>
  <c r="W3566" i="2"/>
  <c r="M3566" i="2"/>
  <c r="L3566" i="2" s="1"/>
  <c r="AF3565" i="2"/>
  <c r="AC3565" i="2"/>
  <c r="AD3565" i="2" s="1"/>
  <c r="AB3565" i="2"/>
  <c r="AA3565" i="2"/>
  <c r="Z3565" i="2"/>
  <c r="Y3565" i="2"/>
  <c r="X3565" i="2"/>
  <c r="W3565" i="2"/>
  <c r="M3565" i="2"/>
  <c r="L3565" i="2"/>
  <c r="AF3564" i="2"/>
  <c r="AD3564" i="2"/>
  <c r="AC3564" i="2"/>
  <c r="AB3564" i="2"/>
  <c r="AA3564" i="2"/>
  <c r="Z3564" i="2"/>
  <c r="Y3564" i="2"/>
  <c r="X3564" i="2"/>
  <c r="W3564" i="2"/>
  <c r="M3564" i="2"/>
  <c r="L3564" i="2" s="1"/>
  <c r="AF3563" i="2"/>
  <c r="AC3563" i="2"/>
  <c r="AD3563" i="2" s="1"/>
  <c r="AB3563" i="2"/>
  <c r="AA3563" i="2"/>
  <c r="Z3563" i="2"/>
  <c r="Y3563" i="2"/>
  <c r="X3563" i="2"/>
  <c r="W3563" i="2"/>
  <c r="M3563" i="2"/>
  <c r="L3563" i="2"/>
  <c r="AF3562" i="2"/>
  <c r="AD3562" i="2"/>
  <c r="AC3562" i="2"/>
  <c r="AB3562" i="2"/>
  <c r="AA3562" i="2"/>
  <c r="Z3562" i="2"/>
  <c r="Y3562" i="2"/>
  <c r="X3562" i="2"/>
  <c r="W3562" i="2"/>
  <c r="M3562" i="2"/>
  <c r="L3562" i="2" s="1"/>
  <c r="AF3561" i="2"/>
  <c r="AC3561" i="2"/>
  <c r="AD3561" i="2" s="1"/>
  <c r="AB3561" i="2"/>
  <c r="AA3561" i="2"/>
  <c r="Z3561" i="2"/>
  <c r="Y3561" i="2"/>
  <c r="X3561" i="2"/>
  <c r="W3561" i="2"/>
  <c r="M3561" i="2"/>
  <c r="L3561" i="2"/>
  <c r="AF3560" i="2"/>
  <c r="AD3560" i="2"/>
  <c r="AC3560" i="2"/>
  <c r="AB3560" i="2"/>
  <c r="AA3560" i="2"/>
  <c r="Z3560" i="2"/>
  <c r="Y3560" i="2"/>
  <c r="X3560" i="2"/>
  <c r="W3560" i="2"/>
  <c r="M3560" i="2"/>
  <c r="L3560" i="2" s="1"/>
  <c r="AF3559" i="2"/>
  <c r="AD3559" i="2"/>
  <c r="AC3559" i="2"/>
  <c r="AB3559" i="2"/>
  <c r="AA3559" i="2"/>
  <c r="Z3559" i="2"/>
  <c r="Y3559" i="2"/>
  <c r="X3559" i="2"/>
  <c r="W3559" i="2"/>
  <c r="M3559" i="2"/>
  <c r="L3559" i="2" s="1"/>
  <c r="AF3558" i="2"/>
  <c r="AD3558" i="2"/>
  <c r="AC3558" i="2"/>
  <c r="AB3558" i="2"/>
  <c r="AA3558" i="2"/>
  <c r="Z3558" i="2"/>
  <c r="Y3558" i="2"/>
  <c r="X3558" i="2"/>
  <c r="W3558" i="2"/>
  <c r="M3558" i="2"/>
  <c r="L3558" i="2" s="1"/>
  <c r="AF3557" i="2"/>
  <c r="AC3557" i="2"/>
  <c r="AD3557" i="2" s="1"/>
  <c r="AB3557" i="2"/>
  <c r="AA3557" i="2"/>
  <c r="Z3557" i="2"/>
  <c r="Y3557" i="2"/>
  <c r="X3557" i="2"/>
  <c r="W3557" i="2"/>
  <c r="M3557" i="2"/>
  <c r="L3557" i="2"/>
  <c r="AF3556" i="2"/>
  <c r="AD3556" i="2"/>
  <c r="AC3556" i="2"/>
  <c r="AB3556" i="2"/>
  <c r="AA3556" i="2"/>
  <c r="Z3556" i="2"/>
  <c r="Y3556" i="2"/>
  <c r="X3556" i="2"/>
  <c r="W3556" i="2"/>
  <c r="M3556" i="2"/>
  <c r="L3556" i="2" s="1"/>
  <c r="AF3555" i="2"/>
  <c r="AC3555" i="2"/>
  <c r="AD3555" i="2" s="1"/>
  <c r="AB3555" i="2"/>
  <c r="AA3555" i="2"/>
  <c r="Z3555" i="2"/>
  <c r="Y3555" i="2"/>
  <c r="X3555" i="2"/>
  <c r="W3555" i="2"/>
  <c r="M3555" i="2"/>
  <c r="L3555" i="2"/>
  <c r="AF3554" i="2"/>
  <c r="AD3554" i="2"/>
  <c r="AC3554" i="2"/>
  <c r="AB3554" i="2"/>
  <c r="AA3554" i="2"/>
  <c r="Z3554" i="2"/>
  <c r="Y3554" i="2"/>
  <c r="X3554" i="2"/>
  <c r="W3554" i="2"/>
  <c r="M3554" i="2"/>
  <c r="L3554" i="2" s="1"/>
  <c r="AF3553" i="2"/>
  <c r="AC3553" i="2"/>
  <c r="AD3553" i="2" s="1"/>
  <c r="AB3553" i="2"/>
  <c r="AA3553" i="2"/>
  <c r="Z3553" i="2"/>
  <c r="Y3553" i="2"/>
  <c r="X3553" i="2"/>
  <c r="W3553" i="2"/>
  <c r="M3553" i="2"/>
  <c r="L3553" i="2"/>
  <c r="AF3552" i="2"/>
  <c r="AD3552" i="2"/>
  <c r="AC3552" i="2"/>
  <c r="AB3552" i="2"/>
  <c r="AA3552" i="2"/>
  <c r="Z3552" i="2"/>
  <c r="Y3552" i="2"/>
  <c r="X3552" i="2"/>
  <c r="W3552" i="2"/>
  <c r="M3552" i="2"/>
  <c r="L3552" i="2" s="1"/>
  <c r="AF3551" i="2"/>
  <c r="AD3551" i="2"/>
  <c r="AC3551" i="2"/>
  <c r="AB3551" i="2"/>
  <c r="AA3551" i="2"/>
  <c r="Z3551" i="2"/>
  <c r="Y3551" i="2"/>
  <c r="X3551" i="2"/>
  <c r="W3551" i="2"/>
  <c r="M3551" i="2"/>
  <c r="L3551" i="2" s="1"/>
  <c r="AF3550" i="2"/>
  <c r="AD3550" i="2"/>
  <c r="AC3550" i="2"/>
  <c r="AB3550" i="2"/>
  <c r="AA3550" i="2"/>
  <c r="Z3550" i="2"/>
  <c r="Y3550" i="2"/>
  <c r="X3550" i="2"/>
  <c r="W3550" i="2"/>
  <c r="M3550" i="2"/>
  <c r="L3550" i="2" s="1"/>
  <c r="AF3549" i="2"/>
  <c r="AC3549" i="2"/>
  <c r="AD3549" i="2" s="1"/>
  <c r="AB3549" i="2"/>
  <c r="AA3549" i="2"/>
  <c r="Z3549" i="2"/>
  <c r="Y3549" i="2"/>
  <c r="X3549" i="2"/>
  <c r="W3549" i="2"/>
  <c r="M3549" i="2"/>
  <c r="L3549" i="2"/>
  <c r="AF3548" i="2"/>
  <c r="AD3548" i="2"/>
  <c r="AC3548" i="2"/>
  <c r="AB3548" i="2"/>
  <c r="AA3548" i="2"/>
  <c r="Z3548" i="2"/>
  <c r="Y3548" i="2"/>
  <c r="X3548" i="2"/>
  <c r="W3548" i="2"/>
  <c r="M3548" i="2"/>
  <c r="L3548" i="2" s="1"/>
  <c r="AF3547" i="2"/>
  <c r="AC3547" i="2"/>
  <c r="AD3547" i="2" s="1"/>
  <c r="AB3547" i="2"/>
  <c r="AA3547" i="2"/>
  <c r="Z3547" i="2"/>
  <c r="Y3547" i="2"/>
  <c r="X3547" i="2"/>
  <c r="W3547" i="2"/>
  <c r="M3547" i="2"/>
  <c r="L3547" i="2"/>
  <c r="AF3546" i="2"/>
  <c r="AD3546" i="2"/>
  <c r="AC3546" i="2"/>
  <c r="AB3546" i="2"/>
  <c r="AA3546" i="2"/>
  <c r="Z3546" i="2"/>
  <c r="Y3546" i="2"/>
  <c r="X3546" i="2"/>
  <c r="W3546" i="2"/>
  <c r="M3546" i="2"/>
  <c r="L3546" i="2" s="1"/>
  <c r="AF3545" i="2"/>
  <c r="AC3545" i="2"/>
  <c r="AD3545" i="2" s="1"/>
  <c r="AB3545" i="2"/>
  <c r="AA3545" i="2"/>
  <c r="Z3545" i="2"/>
  <c r="Y3545" i="2"/>
  <c r="X3545" i="2"/>
  <c r="W3545" i="2"/>
  <c r="M3545" i="2"/>
  <c r="L3545" i="2"/>
  <c r="AF3544" i="2"/>
  <c r="AD3544" i="2"/>
  <c r="AC3544" i="2"/>
  <c r="AB3544" i="2"/>
  <c r="AA3544" i="2"/>
  <c r="Z3544" i="2"/>
  <c r="Y3544" i="2"/>
  <c r="X3544" i="2"/>
  <c r="W3544" i="2"/>
  <c r="M3544" i="2"/>
  <c r="L3544" i="2" s="1"/>
  <c r="AF3543" i="2"/>
  <c r="AD3543" i="2"/>
  <c r="AC3543" i="2"/>
  <c r="AB3543" i="2"/>
  <c r="AA3543" i="2"/>
  <c r="Z3543" i="2"/>
  <c r="Y3543" i="2"/>
  <c r="X3543" i="2"/>
  <c r="W3543" i="2"/>
  <c r="M3543" i="2"/>
  <c r="L3543" i="2" s="1"/>
  <c r="AF3542" i="2"/>
  <c r="AD3542" i="2"/>
  <c r="AC3542" i="2"/>
  <c r="AB3542" i="2"/>
  <c r="AA3542" i="2"/>
  <c r="Z3542" i="2"/>
  <c r="Y3542" i="2"/>
  <c r="X3542" i="2"/>
  <c r="W3542" i="2"/>
  <c r="M3542" i="2"/>
  <c r="L3542" i="2" s="1"/>
  <c r="AF3541" i="2"/>
  <c r="AC3541" i="2"/>
  <c r="AD3541" i="2" s="1"/>
  <c r="AB3541" i="2"/>
  <c r="AA3541" i="2"/>
  <c r="Z3541" i="2"/>
  <c r="Y3541" i="2"/>
  <c r="X3541" i="2"/>
  <c r="W3541" i="2"/>
  <c r="M3541" i="2"/>
  <c r="L3541" i="2"/>
  <c r="AF3540" i="2"/>
  <c r="AD3540" i="2"/>
  <c r="AC3540" i="2"/>
  <c r="AB3540" i="2"/>
  <c r="AA3540" i="2"/>
  <c r="Z3540" i="2"/>
  <c r="Y3540" i="2"/>
  <c r="X3540" i="2"/>
  <c r="W3540" i="2"/>
  <c r="M3540" i="2"/>
  <c r="L3540" i="2" s="1"/>
  <c r="AF3539" i="2"/>
  <c r="AC3539" i="2"/>
  <c r="AD3539" i="2" s="1"/>
  <c r="AB3539" i="2"/>
  <c r="AA3539" i="2"/>
  <c r="Z3539" i="2"/>
  <c r="Y3539" i="2"/>
  <c r="X3539" i="2"/>
  <c r="W3539" i="2"/>
  <c r="M3539" i="2"/>
  <c r="L3539" i="2"/>
  <c r="AF3538" i="2"/>
  <c r="AD3538" i="2"/>
  <c r="AC3538" i="2"/>
  <c r="AB3538" i="2"/>
  <c r="AA3538" i="2"/>
  <c r="Z3538" i="2"/>
  <c r="Y3538" i="2"/>
  <c r="X3538" i="2"/>
  <c r="W3538" i="2"/>
  <c r="M3538" i="2"/>
  <c r="L3538" i="2" s="1"/>
  <c r="AF3537" i="2"/>
  <c r="AC3537" i="2"/>
  <c r="AD3537" i="2" s="1"/>
  <c r="AB3537" i="2"/>
  <c r="AA3537" i="2"/>
  <c r="Z3537" i="2"/>
  <c r="Y3537" i="2"/>
  <c r="X3537" i="2"/>
  <c r="W3537" i="2"/>
  <c r="M3537" i="2"/>
  <c r="L3537" i="2"/>
  <c r="AF3536" i="2"/>
  <c r="AD3536" i="2"/>
  <c r="AC3536" i="2"/>
  <c r="AB3536" i="2"/>
  <c r="AA3536" i="2"/>
  <c r="Z3536" i="2"/>
  <c r="Y3536" i="2"/>
  <c r="X3536" i="2"/>
  <c r="W3536" i="2"/>
  <c r="M3536" i="2"/>
  <c r="L3536" i="2" s="1"/>
  <c r="AF3535" i="2"/>
  <c r="AD3535" i="2"/>
  <c r="AC3535" i="2"/>
  <c r="AB3535" i="2"/>
  <c r="AA3535" i="2"/>
  <c r="Z3535" i="2"/>
  <c r="Y3535" i="2"/>
  <c r="X3535" i="2"/>
  <c r="W3535" i="2"/>
  <c r="M3535" i="2"/>
  <c r="L3535" i="2" s="1"/>
  <c r="AF3534" i="2"/>
  <c r="AD3534" i="2"/>
  <c r="AC3534" i="2"/>
  <c r="AB3534" i="2"/>
  <c r="AA3534" i="2"/>
  <c r="Z3534" i="2"/>
  <c r="Y3534" i="2"/>
  <c r="X3534" i="2"/>
  <c r="W3534" i="2"/>
  <c r="M3534" i="2"/>
  <c r="L3534" i="2" s="1"/>
  <c r="AF3533" i="2"/>
  <c r="AC3533" i="2"/>
  <c r="AD3533" i="2" s="1"/>
  <c r="AB3533" i="2"/>
  <c r="AA3533" i="2"/>
  <c r="Z3533" i="2"/>
  <c r="Y3533" i="2"/>
  <c r="X3533" i="2"/>
  <c r="W3533" i="2"/>
  <c r="M3533" i="2"/>
  <c r="L3533" i="2"/>
  <c r="AF3532" i="2"/>
  <c r="AD3532" i="2"/>
  <c r="AC3532" i="2"/>
  <c r="AB3532" i="2"/>
  <c r="AA3532" i="2"/>
  <c r="Z3532" i="2"/>
  <c r="Y3532" i="2"/>
  <c r="X3532" i="2"/>
  <c r="W3532" i="2"/>
  <c r="M3532" i="2"/>
  <c r="L3532" i="2" s="1"/>
  <c r="AF3531" i="2"/>
  <c r="AC3531" i="2"/>
  <c r="AD3531" i="2" s="1"/>
  <c r="AB3531" i="2"/>
  <c r="AA3531" i="2"/>
  <c r="Z3531" i="2"/>
  <c r="Y3531" i="2"/>
  <c r="X3531" i="2"/>
  <c r="W3531" i="2"/>
  <c r="M3531" i="2"/>
  <c r="L3531" i="2"/>
  <c r="AF3530" i="2"/>
  <c r="AD3530" i="2"/>
  <c r="AC3530" i="2"/>
  <c r="AB3530" i="2"/>
  <c r="AA3530" i="2"/>
  <c r="Z3530" i="2"/>
  <c r="Y3530" i="2"/>
  <c r="X3530" i="2"/>
  <c r="W3530" i="2"/>
  <c r="M3530" i="2"/>
  <c r="L3530" i="2" s="1"/>
  <c r="AF3529" i="2"/>
  <c r="AC3529" i="2"/>
  <c r="AD3529" i="2" s="1"/>
  <c r="AB3529" i="2"/>
  <c r="AA3529" i="2"/>
  <c r="Z3529" i="2"/>
  <c r="Y3529" i="2"/>
  <c r="X3529" i="2"/>
  <c r="W3529" i="2"/>
  <c r="M3529" i="2"/>
  <c r="L3529" i="2"/>
  <c r="AF3528" i="2"/>
  <c r="AD3528" i="2"/>
  <c r="AC3528" i="2"/>
  <c r="AB3528" i="2"/>
  <c r="AA3528" i="2"/>
  <c r="Z3528" i="2"/>
  <c r="Y3528" i="2"/>
  <c r="X3528" i="2"/>
  <c r="W3528" i="2"/>
  <c r="M3528" i="2"/>
  <c r="L3528" i="2" s="1"/>
  <c r="AF3527" i="2"/>
  <c r="AD3527" i="2"/>
  <c r="AC3527" i="2"/>
  <c r="AB3527" i="2"/>
  <c r="AA3527" i="2"/>
  <c r="Z3527" i="2"/>
  <c r="Y3527" i="2"/>
  <c r="X3527" i="2"/>
  <c r="W3527" i="2"/>
  <c r="M3527" i="2"/>
  <c r="L3527" i="2" s="1"/>
  <c r="AF3526" i="2"/>
  <c r="AD3526" i="2"/>
  <c r="AC3526" i="2"/>
  <c r="AB3526" i="2"/>
  <c r="AA3526" i="2"/>
  <c r="Z3526" i="2"/>
  <c r="Y3526" i="2"/>
  <c r="X3526" i="2"/>
  <c r="W3526" i="2"/>
  <c r="M3526" i="2"/>
  <c r="L3526" i="2" s="1"/>
  <c r="AF3525" i="2"/>
  <c r="AC3525" i="2"/>
  <c r="AD3525" i="2" s="1"/>
  <c r="AB3525" i="2"/>
  <c r="AA3525" i="2"/>
  <c r="Z3525" i="2"/>
  <c r="Y3525" i="2"/>
  <c r="X3525" i="2"/>
  <c r="W3525" i="2"/>
  <c r="M3525" i="2"/>
  <c r="L3525" i="2"/>
  <c r="AF3524" i="2"/>
  <c r="AD3524" i="2"/>
  <c r="AC3524" i="2"/>
  <c r="AB3524" i="2"/>
  <c r="AA3524" i="2"/>
  <c r="Z3524" i="2"/>
  <c r="Y3524" i="2"/>
  <c r="X3524" i="2"/>
  <c r="W3524" i="2"/>
  <c r="M3524" i="2"/>
  <c r="L3524" i="2" s="1"/>
  <c r="AF3523" i="2"/>
  <c r="AC3523" i="2"/>
  <c r="AD3523" i="2" s="1"/>
  <c r="AB3523" i="2"/>
  <c r="AA3523" i="2"/>
  <c r="Z3523" i="2"/>
  <c r="Y3523" i="2"/>
  <c r="X3523" i="2"/>
  <c r="W3523" i="2"/>
  <c r="M3523" i="2"/>
  <c r="L3523" i="2"/>
  <c r="AF3522" i="2"/>
  <c r="AD3522" i="2"/>
  <c r="AC3522" i="2"/>
  <c r="AB3522" i="2"/>
  <c r="AA3522" i="2"/>
  <c r="Z3522" i="2"/>
  <c r="Y3522" i="2"/>
  <c r="X3522" i="2"/>
  <c r="W3522" i="2"/>
  <c r="M3522" i="2"/>
  <c r="L3522" i="2" s="1"/>
  <c r="AF3521" i="2"/>
  <c r="AC3521" i="2"/>
  <c r="AD3521" i="2" s="1"/>
  <c r="AB3521" i="2"/>
  <c r="AA3521" i="2"/>
  <c r="Z3521" i="2"/>
  <c r="Y3521" i="2"/>
  <c r="X3521" i="2"/>
  <c r="W3521" i="2"/>
  <c r="M3521" i="2"/>
  <c r="L3521" i="2"/>
  <c r="AF3520" i="2"/>
  <c r="AD3520" i="2"/>
  <c r="AC3520" i="2"/>
  <c r="AB3520" i="2"/>
  <c r="AA3520" i="2"/>
  <c r="Z3520" i="2"/>
  <c r="Y3520" i="2"/>
  <c r="X3520" i="2"/>
  <c r="W3520" i="2"/>
  <c r="M3520" i="2"/>
  <c r="L3520" i="2" s="1"/>
  <c r="AF3519" i="2"/>
  <c r="AD3519" i="2"/>
  <c r="AC3519" i="2"/>
  <c r="AB3519" i="2"/>
  <c r="AA3519" i="2"/>
  <c r="Z3519" i="2"/>
  <c r="Y3519" i="2"/>
  <c r="X3519" i="2"/>
  <c r="W3519" i="2"/>
  <c r="M3519" i="2"/>
  <c r="L3519" i="2" s="1"/>
  <c r="AF3518" i="2"/>
  <c r="AD3518" i="2"/>
  <c r="AC3518" i="2"/>
  <c r="AB3518" i="2"/>
  <c r="AA3518" i="2"/>
  <c r="Z3518" i="2"/>
  <c r="Y3518" i="2"/>
  <c r="X3518" i="2"/>
  <c r="W3518" i="2"/>
  <c r="M3518" i="2"/>
  <c r="L3518" i="2" s="1"/>
  <c r="AF3517" i="2"/>
  <c r="AC3517" i="2"/>
  <c r="AD3517" i="2" s="1"/>
  <c r="AB3517" i="2"/>
  <c r="AA3517" i="2"/>
  <c r="Z3517" i="2"/>
  <c r="Y3517" i="2"/>
  <c r="X3517" i="2"/>
  <c r="W3517" i="2"/>
  <c r="M3517" i="2"/>
  <c r="L3517" i="2"/>
  <c r="AF3516" i="2"/>
  <c r="AD3516" i="2"/>
  <c r="AC3516" i="2"/>
  <c r="AB3516" i="2"/>
  <c r="AA3516" i="2"/>
  <c r="Z3516" i="2"/>
  <c r="Y3516" i="2"/>
  <c r="X3516" i="2"/>
  <c r="W3516" i="2"/>
  <c r="M3516" i="2"/>
  <c r="L3516" i="2" s="1"/>
  <c r="AF3515" i="2"/>
  <c r="AC3515" i="2"/>
  <c r="AD3515" i="2" s="1"/>
  <c r="AB3515" i="2"/>
  <c r="AA3515" i="2"/>
  <c r="Z3515" i="2"/>
  <c r="Y3515" i="2"/>
  <c r="X3515" i="2"/>
  <c r="W3515" i="2"/>
  <c r="M3515" i="2"/>
  <c r="L3515" i="2"/>
  <c r="AF3514" i="2"/>
  <c r="AD3514" i="2"/>
  <c r="AC3514" i="2"/>
  <c r="AB3514" i="2"/>
  <c r="AA3514" i="2"/>
  <c r="Z3514" i="2"/>
  <c r="Y3514" i="2"/>
  <c r="X3514" i="2"/>
  <c r="W3514" i="2"/>
  <c r="M3514" i="2"/>
  <c r="L3514" i="2" s="1"/>
  <c r="AF3513" i="2"/>
  <c r="AC3513" i="2"/>
  <c r="AD3513" i="2" s="1"/>
  <c r="AB3513" i="2"/>
  <c r="AA3513" i="2"/>
  <c r="Z3513" i="2"/>
  <c r="Y3513" i="2"/>
  <c r="X3513" i="2"/>
  <c r="W3513" i="2"/>
  <c r="M3513" i="2"/>
  <c r="L3513" i="2"/>
  <c r="AF3512" i="2"/>
  <c r="AD3512" i="2"/>
  <c r="AC3512" i="2"/>
  <c r="AB3512" i="2"/>
  <c r="AA3512" i="2"/>
  <c r="Z3512" i="2"/>
  <c r="Y3512" i="2"/>
  <c r="X3512" i="2"/>
  <c r="W3512" i="2"/>
  <c r="M3512" i="2"/>
  <c r="L3512" i="2" s="1"/>
  <c r="AF3511" i="2"/>
  <c r="AD3511" i="2"/>
  <c r="AC3511" i="2"/>
  <c r="AB3511" i="2"/>
  <c r="AA3511" i="2"/>
  <c r="Z3511" i="2"/>
  <c r="Y3511" i="2"/>
  <c r="X3511" i="2"/>
  <c r="W3511" i="2"/>
  <c r="M3511" i="2"/>
  <c r="L3511" i="2" s="1"/>
  <c r="AF3510" i="2"/>
  <c r="AD3510" i="2"/>
  <c r="AC3510" i="2"/>
  <c r="AB3510" i="2"/>
  <c r="AA3510" i="2"/>
  <c r="Z3510" i="2"/>
  <c r="Y3510" i="2"/>
  <c r="X3510" i="2"/>
  <c r="W3510" i="2"/>
  <c r="M3510" i="2"/>
  <c r="L3510" i="2" s="1"/>
  <c r="AF3509" i="2"/>
  <c r="AC3509" i="2"/>
  <c r="AD3509" i="2" s="1"/>
  <c r="AB3509" i="2"/>
  <c r="AA3509" i="2"/>
  <c r="Z3509" i="2"/>
  <c r="Y3509" i="2"/>
  <c r="X3509" i="2"/>
  <c r="W3509" i="2"/>
  <c r="M3509" i="2"/>
  <c r="L3509" i="2"/>
  <c r="AF3508" i="2"/>
  <c r="AD3508" i="2"/>
  <c r="AC3508" i="2"/>
  <c r="AB3508" i="2"/>
  <c r="AA3508" i="2"/>
  <c r="Z3508" i="2"/>
  <c r="Y3508" i="2"/>
  <c r="X3508" i="2"/>
  <c r="W3508" i="2"/>
  <c r="M3508" i="2"/>
  <c r="L3508" i="2" s="1"/>
  <c r="AF3507" i="2"/>
  <c r="AC3507" i="2"/>
  <c r="AD3507" i="2" s="1"/>
  <c r="AB3507" i="2"/>
  <c r="AA3507" i="2"/>
  <c r="Z3507" i="2"/>
  <c r="Y3507" i="2"/>
  <c r="X3507" i="2"/>
  <c r="W3507" i="2"/>
  <c r="M3507" i="2"/>
  <c r="L3507" i="2"/>
  <c r="AF3506" i="2"/>
  <c r="AD3506" i="2"/>
  <c r="AC3506" i="2"/>
  <c r="AB3506" i="2"/>
  <c r="AA3506" i="2"/>
  <c r="Z3506" i="2"/>
  <c r="Y3506" i="2"/>
  <c r="X3506" i="2"/>
  <c r="W3506" i="2"/>
  <c r="M3506" i="2"/>
  <c r="L3506" i="2" s="1"/>
  <c r="AF3505" i="2"/>
  <c r="AC3505" i="2"/>
  <c r="AD3505" i="2" s="1"/>
  <c r="AB3505" i="2"/>
  <c r="AA3505" i="2"/>
  <c r="Z3505" i="2"/>
  <c r="Y3505" i="2"/>
  <c r="X3505" i="2"/>
  <c r="W3505" i="2"/>
  <c r="M3505" i="2"/>
  <c r="L3505" i="2"/>
  <c r="AF3504" i="2"/>
  <c r="AD3504" i="2"/>
  <c r="AC3504" i="2"/>
  <c r="AB3504" i="2"/>
  <c r="AA3504" i="2"/>
  <c r="Z3504" i="2"/>
  <c r="Y3504" i="2"/>
  <c r="X3504" i="2"/>
  <c r="W3504" i="2"/>
  <c r="M3504" i="2"/>
  <c r="L3504" i="2" s="1"/>
  <c r="AF3503" i="2"/>
  <c r="AD3503" i="2"/>
  <c r="AC3503" i="2"/>
  <c r="AB3503" i="2"/>
  <c r="AA3503" i="2"/>
  <c r="Z3503" i="2"/>
  <c r="Y3503" i="2"/>
  <c r="X3503" i="2"/>
  <c r="W3503" i="2"/>
  <c r="M3503" i="2"/>
  <c r="L3503" i="2" s="1"/>
  <c r="AF3502" i="2"/>
  <c r="AD3502" i="2"/>
  <c r="AC3502" i="2"/>
  <c r="AB3502" i="2"/>
  <c r="AA3502" i="2"/>
  <c r="Z3502" i="2"/>
  <c r="Y3502" i="2"/>
  <c r="X3502" i="2"/>
  <c r="W3502" i="2"/>
  <c r="M3502" i="2"/>
  <c r="L3502" i="2" s="1"/>
  <c r="AF3501" i="2"/>
  <c r="AC3501" i="2"/>
  <c r="AD3501" i="2" s="1"/>
  <c r="AB3501" i="2"/>
  <c r="AA3501" i="2"/>
  <c r="Z3501" i="2"/>
  <c r="Y3501" i="2"/>
  <c r="X3501" i="2"/>
  <c r="W3501" i="2"/>
  <c r="M3501" i="2"/>
  <c r="L3501" i="2"/>
  <c r="AF3500" i="2"/>
  <c r="AD3500" i="2"/>
  <c r="AC3500" i="2"/>
  <c r="AB3500" i="2"/>
  <c r="AA3500" i="2"/>
  <c r="Z3500" i="2"/>
  <c r="Y3500" i="2"/>
  <c r="X3500" i="2"/>
  <c r="W3500" i="2"/>
  <c r="M3500" i="2"/>
  <c r="L3500" i="2" s="1"/>
  <c r="AF3499" i="2"/>
  <c r="AC3499" i="2"/>
  <c r="AD3499" i="2" s="1"/>
  <c r="AB3499" i="2"/>
  <c r="AA3499" i="2"/>
  <c r="Z3499" i="2"/>
  <c r="Y3499" i="2"/>
  <c r="X3499" i="2"/>
  <c r="W3499" i="2"/>
  <c r="M3499" i="2"/>
  <c r="L3499" i="2"/>
  <c r="AF3498" i="2"/>
  <c r="AD3498" i="2"/>
  <c r="AC3498" i="2"/>
  <c r="AB3498" i="2"/>
  <c r="AA3498" i="2"/>
  <c r="Z3498" i="2"/>
  <c r="Y3498" i="2"/>
  <c r="X3498" i="2"/>
  <c r="W3498" i="2"/>
  <c r="M3498" i="2"/>
  <c r="L3498" i="2" s="1"/>
  <c r="AF3497" i="2"/>
  <c r="AC3497" i="2"/>
  <c r="AD3497" i="2" s="1"/>
  <c r="AB3497" i="2"/>
  <c r="AA3497" i="2"/>
  <c r="Z3497" i="2"/>
  <c r="Y3497" i="2"/>
  <c r="X3497" i="2"/>
  <c r="W3497" i="2"/>
  <c r="M3497" i="2"/>
  <c r="L3497" i="2"/>
  <c r="AF3496" i="2"/>
  <c r="AD3496" i="2"/>
  <c r="AC3496" i="2"/>
  <c r="AB3496" i="2"/>
  <c r="AA3496" i="2"/>
  <c r="Z3496" i="2"/>
  <c r="Y3496" i="2"/>
  <c r="X3496" i="2"/>
  <c r="W3496" i="2"/>
  <c r="M3496" i="2"/>
  <c r="L3496" i="2" s="1"/>
  <c r="AF3495" i="2"/>
  <c r="AD3495" i="2"/>
  <c r="AC3495" i="2"/>
  <c r="AB3495" i="2"/>
  <c r="AA3495" i="2"/>
  <c r="Z3495" i="2"/>
  <c r="Y3495" i="2"/>
  <c r="X3495" i="2"/>
  <c r="W3495" i="2"/>
  <c r="M3495" i="2"/>
  <c r="L3495" i="2" s="1"/>
  <c r="AF3494" i="2"/>
  <c r="AD3494" i="2"/>
  <c r="AC3494" i="2"/>
  <c r="AB3494" i="2"/>
  <c r="AA3494" i="2"/>
  <c r="Z3494" i="2"/>
  <c r="Y3494" i="2"/>
  <c r="X3494" i="2"/>
  <c r="W3494" i="2"/>
  <c r="M3494" i="2"/>
  <c r="L3494" i="2" s="1"/>
  <c r="AF3493" i="2"/>
  <c r="AC3493" i="2"/>
  <c r="AD3493" i="2" s="1"/>
  <c r="AB3493" i="2"/>
  <c r="AA3493" i="2"/>
  <c r="Z3493" i="2"/>
  <c r="Y3493" i="2"/>
  <c r="X3493" i="2"/>
  <c r="W3493" i="2"/>
  <c r="M3493" i="2"/>
  <c r="L3493" i="2"/>
  <c r="AF3492" i="2"/>
  <c r="AD3492" i="2"/>
  <c r="AC3492" i="2"/>
  <c r="AB3492" i="2"/>
  <c r="AA3492" i="2"/>
  <c r="Z3492" i="2"/>
  <c r="Y3492" i="2"/>
  <c r="X3492" i="2"/>
  <c r="W3492" i="2"/>
  <c r="M3492" i="2"/>
  <c r="L3492" i="2" s="1"/>
  <c r="AF3491" i="2"/>
  <c r="AC3491" i="2"/>
  <c r="AD3491" i="2" s="1"/>
  <c r="AB3491" i="2"/>
  <c r="AA3491" i="2"/>
  <c r="Z3491" i="2"/>
  <c r="Y3491" i="2"/>
  <c r="X3491" i="2"/>
  <c r="W3491" i="2"/>
  <c r="M3491" i="2"/>
  <c r="L3491" i="2"/>
  <c r="AF3490" i="2"/>
  <c r="AD3490" i="2"/>
  <c r="AC3490" i="2"/>
  <c r="AB3490" i="2"/>
  <c r="AA3490" i="2"/>
  <c r="Z3490" i="2"/>
  <c r="Y3490" i="2"/>
  <c r="X3490" i="2"/>
  <c r="W3490" i="2"/>
  <c r="M3490" i="2"/>
  <c r="L3490" i="2" s="1"/>
  <c r="AF3489" i="2"/>
  <c r="AC3489" i="2"/>
  <c r="AD3489" i="2" s="1"/>
  <c r="AB3489" i="2"/>
  <c r="AA3489" i="2"/>
  <c r="Z3489" i="2"/>
  <c r="Y3489" i="2"/>
  <c r="X3489" i="2"/>
  <c r="W3489" i="2"/>
  <c r="M3489" i="2"/>
  <c r="L3489" i="2"/>
  <c r="AF3488" i="2"/>
  <c r="AD3488" i="2"/>
  <c r="AC3488" i="2"/>
  <c r="AB3488" i="2"/>
  <c r="AA3488" i="2"/>
  <c r="Z3488" i="2"/>
  <c r="Y3488" i="2"/>
  <c r="X3488" i="2"/>
  <c r="W3488" i="2"/>
  <c r="M3488" i="2"/>
  <c r="L3488" i="2" s="1"/>
  <c r="AF3487" i="2"/>
  <c r="AD3487" i="2"/>
  <c r="AC3487" i="2"/>
  <c r="AB3487" i="2"/>
  <c r="AA3487" i="2"/>
  <c r="Z3487" i="2"/>
  <c r="Y3487" i="2"/>
  <c r="X3487" i="2"/>
  <c r="W3487" i="2"/>
  <c r="M3487" i="2"/>
  <c r="L3487" i="2" s="1"/>
  <c r="AF3486" i="2"/>
  <c r="AD3486" i="2"/>
  <c r="AC3486" i="2"/>
  <c r="AB3486" i="2"/>
  <c r="AA3486" i="2"/>
  <c r="Z3486" i="2"/>
  <c r="Y3486" i="2"/>
  <c r="X3486" i="2"/>
  <c r="W3486" i="2"/>
  <c r="M3486" i="2"/>
  <c r="L3486" i="2" s="1"/>
  <c r="AF3485" i="2"/>
  <c r="AC3485" i="2"/>
  <c r="AD3485" i="2" s="1"/>
  <c r="AB3485" i="2"/>
  <c r="AA3485" i="2"/>
  <c r="Z3485" i="2"/>
  <c r="Y3485" i="2"/>
  <c r="X3485" i="2"/>
  <c r="W3485" i="2"/>
  <c r="M3485" i="2"/>
  <c r="L3485" i="2"/>
  <c r="AF3484" i="2"/>
  <c r="AD3484" i="2"/>
  <c r="AC3484" i="2"/>
  <c r="AB3484" i="2"/>
  <c r="AA3484" i="2"/>
  <c r="Z3484" i="2"/>
  <c r="Y3484" i="2"/>
  <c r="X3484" i="2"/>
  <c r="W3484" i="2"/>
  <c r="M3484" i="2"/>
  <c r="L3484" i="2" s="1"/>
  <c r="AF3483" i="2"/>
  <c r="AC3483" i="2"/>
  <c r="AD3483" i="2" s="1"/>
  <c r="AB3483" i="2"/>
  <c r="AA3483" i="2"/>
  <c r="Z3483" i="2"/>
  <c r="Y3483" i="2"/>
  <c r="X3483" i="2"/>
  <c r="W3483" i="2"/>
  <c r="M3483" i="2"/>
  <c r="L3483" i="2"/>
  <c r="AF3482" i="2"/>
  <c r="AD3482" i="2"/>
  <c r="AC3482" i="2"/>
  <c r="AB3482" i="2"/>
  <c r="AA3482" i="2"/>
  <c r="Z3482" i="2"/>
  <c r="Y3482" i="2"/>
  <c r="X3482" i="2"/>
  <c r="W3482" i="2"/>
  <c r="M3482" i="2"/>
  <c r="L3482" i="2" s="1"/>
  <c r="AF3481" i="2"/>
  <c r="AC3481" i="2"/>
  <c r="AD3481" i="2" s="1"/>
  <c r="AB3481" i="2"/>
  <c r="AA3481" i="2"/>
  <c r="Z3481" i="2"/>
  <c r="Y3481" i="2"/>
  <c r="X3481" i="2"/>
  <c r="W3481" i="2"/>
  <c r="M3481" i="2"/>
  <c r="L3481" i="2"/>
  <c r="AF3480" i="2"/>
  <c r="AD3480" i="2"/>
  <c r="AC3480" i="2"/>
  <c r="AB3480" i="2"/>
  <c r="AA3480" i="2"/>
  <c r="Z3480" i="2"/>
  <c r="Y3480" i="2"/>
  <c r="X3480" i="2"/>
  <c r="W3480" i="2"/>
  <c r="M3480" i="2"/>
  <c r="L3480" i="2" s="1"/>
  <c r="AF3479" i="2"/>
  <c r="AD3479" i="2"/>
  <c r="AC3479" i="2"/>
  <c r="AB3479" i="2"/>
  <c r="AA3479" i="2"/>
  <c r="Z3479" i="2"/>
  <c r="Y3479" i="2"/>
  <c r="X3479" i="2"/>
  <c r="W3479" i="2"/>
  <c r="M3479" i="2"/>
  <c r="L3479" i="2" s="1"/>
  <c r="AF3478" i="2"/>
  <c r="AD3478" i="2"/>
  <c r="AC3478" i="2"/>
  <c r="AB3478" i="2"/>
  <c r="AA3478" i="2"/>
  <c r="Z3478" i="2"/>
  <c r="Y3478" i="2"/>
  <c r="X3478" i="2"/>
  <c r="W3478" i="2"/>
  <c r="M3478" i="2"/>
  <c r="L3478" i="2" s="1"/>
  <c r="AF3477" i="2"/>
  <c r="AC3477" i="2"/>
  <c r="AD3477" i="2" s="1"/>
  <c r="AB3477" i="2"/>
  <c r="AA3477" i="2"/>
  <c r="Z3477" i="2"/>
  <c r="Y3477" i="2"/>
  <c r="X3477" i="2"/>
  <c r="W3477" i="2"/>
  <c r="M3477" i="2"/>
  <c r="L3477" i="2"/>
  <c r="AF3476" i="2"/>
  <c r="AD3476" i="2"/>
  <c r="AC3476" i="2"/>
  <c r="AB3476" i="2"/>
  <c r="AA3476" i="2"/>
  <c r="Z3476" i="2"/>
  <c r="Y3476" i="2"/>
  <c r="X3476" i="2"/>
  <c r="W3476" i="2"/>
  <c r="M3476" i="2"/>
  <c r="L3476" i="2" s="1"/>
  <c r="AF3475" i="2"/>
  <c r="AC3475" i="2"/>
  <c r="AD3475" i="2" s="1"/>
  <c r="AB3475" i="2"/>
  <c r="AA3475" i="2"/>
  <c r="Z3475" i="2"/>
  <c r="Y3475" i="2"/>
  <c r="X3475" i="2"/>
  <c r="W3475" i="2"/>
  <c r="M3475" i="2"/>
  <c r="L3475" i="2"/>
  <c r="AF3474" i="2"/>
  <c r="AD3474" i="2"/>
  <c r="AC3474" i="2"/>
  <c r="AB3474" i="2"/>
  <c r="AA3474" i="2"/>
  <c r="Z3474" i="2"/>
  <c r="Y3474" i="2"/>
  <c r="X3474" i="2"/>
  <c r="W3474" i="2"/>
  <c r="M3474" i="2"/>
  <c r="L3474" i="2" s="1"/>
  <c r="AF3473" i="2"/>
  <c r="AC3473" i="2"/>
  <c r="AD3473" i="2" s="1"/>
  <c r="AB3473" i="2"/>
  <c r="AA3473" i="2"/>
  <c r="Z3473" i="2"/>
  <c r="Y3473" i="2"/>
  <c r="X3473" i="2"/>
  <c r="W3473" i="2"/>
  <c r="M3473" i="2"/>
  <c r="L3473" i="2"/>
  <c r="AF3472" i="2"/>
  <c r="AD3472" i="2"/>
  <c r="AC3472" i="2"/>
  <c r="AB3472" i="2"/>
  <c r="AA3472" i="2"/>
  <c r="Z3472" i="2"/>
  <c r="Y3472" i="2"/>
  <c r="X3472" i="2"/>
  <c r="W3472" i="2"/>
  <c r="M3472" i="2"/>
  <c r="L3472" i="2" s="1"/>
  <c r="AF3471" i="2"/>
  <c r="AD3471" i="2"/>
  <c r="AC3471" i="2"/>
  <c r="AB3471" i="2"/>
  <c r="AA3471" i="2"/>
  <c r="Z3471" i="2"/>
  <c r="Y3471" i="2"/>
  <c r="X3471" i="2"/>
  <c r="W3471" i="2"/>
  <c r="M3471" i="2"/>
  <c r="L3471" i="2" s="1"/>
  <c r="AF3470" i="2"/>
  <c r="AD3470" i="2"/>
  <c r="AC3470" i="2"/>
  <c r="AB3470" i="2"/>
  <c r="AA3470" i="2"/>
  <c r="Z3470" i="2"/>
  <c r="Y3470" i="2"/>
  <c r="X3470" i="2"/>
  <c r="W3470" i="2"/>
  <c r="M3470" i="2"/>
  <c r="L3470" i="2" s="1"/>
  <c r="AF3469" i="2"/>
  <c r="AC3469" i="2"/>
  <c r="AD3469" i="2" s="1"/>
  <c r="AB3469" i="2"/>
  <c r="AA3469" i="2"/>
  <c r="Z3469" i="2"/>
  <c r="Y3469" i="2"/>
  <c r="X3469" i="2"/>
  <c r="W3469" i="2"/>
  <c r="M3469" i="2"/>
  <c r="L3469" i="2"/>
  <c r="AF3468" i="2"/>
  <c r="AD3468" i="2"/>
  <c r="AC3468" i="2"/>
  <c r="AB3468" i="2"/>
  <c r="AA3468" i="2"/>
  <c r="Z3468" i="2"/>
  <c r="Y3468" i="2"/>
  <c r="X3468" i="2"/>
  <c r="W3468" i="2"/>
  <c r="M3468" i="2"/>
  <c r="L3468" i="2" s="1"/>
  <c r="AF3467" i="2"/>
  <c r="AC3467" i="2"/>
  <c r="AD3467" i="2" s="1"/>
  <c r="AB3467" i="2"/>
  <c r="AA3467" i="2"/>
  <c r="Z3467" i="2"/>
  <c r="Y3467" i="2"/>
  <c r="X3467" i="2"/>
  <c r="W3467" i="2"/>
  <c r="M3467" i="2"/>
  <c r="L3467" i="2"/>
  <c r="AF3466" i="2"/>
  <c r="AD3466" i="2"/>
  <c r="AC3466" i="2"/>
  <c r="AB3466" i="2"/>
  <c r="AA3466" i="2"/>
  <c r="Z3466" i="2"/>
  <c r="Y3466" i="2"/>
  <c r="X3466" i="2"/>
  <c r="W3466" i="2"/>
  <c r="M3466" i="2"/>
  <c r="L3466" i="2" s="1"/>
  <c r="AF3465" i="2"/>
  <c r="AC3465" i="2"/>
  <c r="AD3465" i="2" s="1"/>
  <c r="AB3465" i="2"/>
  <c r="AA3465" i="2"/>
  <c r="Z3465" i="2"/>
  <c r="Y3465" i="2"/>
  <c r="X3465" i="2"/>
  <c r="W3465" i="2"/>
  <c r="M3465" i="2"/>
  <c r="L3465" i="2"/>
  <c r="AF3464" i="2"/>
  <c r="AD3464" i="2"/>
  <c r="AC3464" i="2"/>
  <c r="AB3464" i="2"/>
  <c r="AA3464" i="2"/>
  <c r="Z3464" i="2"/>
  <c r="Y3464" i="2"/>
  <c r="X3464" i="2"/>
  <c r="W3464" i="2"/>
  <c r="M3464" i="2"/>
  <c r="L3464" i="2" s="1"/>
  <c r="AF3463" i="2"/>
  <c r="AD3463" i="2"/>
  <c r="AC3463" i="2"/>
  <c r="AB3463" i="2"/>
  <c r="AA3463" i="2"/>
  <c r="Z3463" i="2"/>
  <c r="Y3463" i="2"/>
  <c r="X3463" i="2"/>
  <c r="W3463" i="2"/>
  <c r="M3463" i="2"/>
  <c r="L3463" i="2" s="1"/>
  <c r="AF3462" i="2"/>
  <c r="AD3462" i="2"/>
  <c r="AC3462" i="2"/>
  <c r="AB3462" i="2"/>
  <c r="AA3462" i="2"/>
  <c r="Z3462" i="2"/>
  <c r="Y3462" i="2"/>
  <c r="X3462" i="2"/>
  <c r="W3462" i="2"/>
  <c r="M3462" i="2"/>
  <c r="L3462" i="2" s="1"/>
  <c r="AF3461" i="2"/>
  <c r="AC3461" i="2"/>
  <c r="AD3461" i="2" s="1"/>
  <c r="AB3461" i="2"/>
  <c r="AA3461" i="2"/>
  <c r="Z3461" i="2"/>
  <c r="Y3461" i="2"/>
  <c r="X3461" i="2"/>
  <c r="W3461" i="2"/>
  <c r="M3461" i="2"/>
  <c r="L3461" i="2"/>
  <c r="AF3460" i="2"/>
  <c r="AD3460" i="2"/>
  <c r="AC3460" i="2"/>
  <c r="AB3460" i="2"/>
  <c r="AA3460" i="2"/>
  <c r="Z3460" i="2"/>
  <c r="Y3460" i="2"/>
  <c r="X3460" i="2"/>
  <c r="W3460" i="2"/>
  <c r="M3460" i="2"/>
  <c r="L3460" i="2" s="1"/>
  <c r="AF3459" i="2"/>
  <c r="AC3459" i="2"/>
  <c r="AD3459" i="2" s="1"/>
  <c r="AB3459" i="2"/>
  <c r="AA3459" i="2"/>
  <c r="Z3459" i="2"/>
  <c r="Y3459" i="2"/>
  <c r="X3459" i="2"/>
  <c r="W3459" i="2"/>
  <c r="M3459" i="2"/>
  <c r="L3459" i="2"/>
  <c r="AF3458" i="2"/>
  <c r="AD3458" i="2"/>
  <c r="AC3458" i="2"/>
  <c r="AB3458" i="2"/>
  <c r="AA3458" i="2"/>
  <c r="Z3458" i="2"/>
  <c r="Y3458" i="2"/>
  <c r="X3458" i="2"/>
  <c r="W3458" i="2"/>
  <c r="M3458" i="2"/>
  <c r="L3458" i="2" s="1"/>
  <c r="AF3457" i="2"/>
  <c r="AC3457" i="2"/>
  <c r="AD3457" i="2" s="1"/>
  <c r="AB3457" i="2"/>
  <c r="AA3457" i="2"/>
  <c r="Z3457" i="2"/>
  <c r="Y3457" i="2"/>
  <c r="X3457" i="2"/>
  <c r="W3457" i="2"/>
  <c r="M3457" i="2"/>
  <c r="L3457" i="2"/>
  <c r="AF3456" i="2"/>
  <c r="AD3456" i="2"/>
  <c r="AC3456" i="2"/>
  <c r="AB3456" i="2"/>
  <c r="AA3456" i="2"/>
  <c r="Z3456" i="2"/>
  <c r="Y3456" i="2"/>
  <c r="X3456" i="2"/>
  <c r="W3456" i="2"/>
  <c r="M3456" i="2"/>
  <c r="L3456" i="2" s="1"/>
  <c r="AF3455" i="2"/>
  <c r="AD3455" i="2"/>
  <c r="AC3455" i="2"/>
  <c r="AB3455" i="2"/>
  <c r="AA3455" i="2"/>
  <c r="Z3455" i="2"/>
  <c r="Y3455" i="2"/>
  <c r="X3455" i="2"/>
  <c r="W3455" i="2"/>
  <c r="M3455" i="2"/>
  <c r="L3455" i="2" s="1"/>
  <c r="AF3454" i="2"/>
  <c r="AD3454" i="2"/>
  <c r="AC3454" i="2"/>
  <c r="AB3454" i="2"/>
  <c r="AA3454" i="2"/>
  <c r="Z3454" i="2"/>
  <c r="Y3454" i="2"/>
  <c r="X3454" i="2"/>
  <c r="W3454" i="2"/>
  <c r="M3454" i="2"/>
  <c r="L3454" i="2" s="1"/>
  <c r="AF3453" i="2"/>
  <c r="AC3453" i="2"/>
  <c r="AD3453" i="2" s="1"/>
  <c r="AB3453" i="2"/>
  <c r="AA3453" i="2"/>
  <c r="Z3453" i="2"/>
  <c r="Y3453" i="2"/>
  <c r="X3453" i="2"/>
  <c r="W3453" i="2"/>
  <c r="M3453" i="2"/>
  <c r="L3453" i="2"/>
  <c r="AF3452" i="2"/>
  <c r="AD3452" i="2"/>
  <c r="AC3452" i="2"/>
  <c r="AB3452" i="2"/>
  <c r="AA3452" i="2"/>
  <c r="Z3452" i="2"/>
  <c r="Y3452" i="2"/>
  <c r="X3452" i="2"/>
  <c r="W3452" i="2"/>
  <c r="M3452" i="2"/>
  <c r="L3452" i="2" s="1"/>
  <c r="AF3451" i="2"/>
  <c r="AD3451" i="2"/>
  <c r="AC3451" i="2"/>
  <c r="AB3451" i="2"/>
  <c r="AA3451" i="2"/>
  <c r="Z3451" i="2"/>
  <c r="Y3451" i="2"/>
  <c r="X3451" i="2"/>
  <c r="W3451" i="2"/>
  <c r="M3451" i="2"/>
  <c r="L3451" i="2" s="1"/>
  <c r="AF3450" i="2"/>
  <c r="AD3450" i="2"/>
  <c r="AC3450" i="2"/>
  <c r="AB3450" i="2"/>
  <c r="AA3450" i="2"/>
  <c r="Z3450" i="2"/>
  <c r="Y3450" i="2"/>
  <c r="X3450" i="2"/>
  <c r="W3450" i="2"/>
  <c r="M3450" i="2"/>
  <c r="L3450" i="2" s="1"/>
  <c r="AF3449" i="2"/>
  <c r="AC3449" i="2"/>
  <c r="AD3449" i="2" s="1"/>
  <c r="AB3449" i="2"/>
  <c r="AA3449" i="2"/>
  <c r="Z3449" i="2"/>
  <c r="Y3449" i="2"/>
  <c r="X3449" i="2"/>
  <c r="W3449" i="2"/>
  <c r="M3449" i="2"/>
  <c r="L3449" i="2"/>
  <c r="AF3448" i="2"/>
  <c r="AD3448" i="2"/>
  <c r="AC3448" i="2"/>
  <c r="AB3448" i="2"/>
  <c r="AA3448" i="2"/>
  <c r="Z3448" i="2"/>
  <c r="Y3448" i="2"/>
  <c r="X3448" i="2"/>
  <c r="W3448" i="2"/>
  <c r="M3448" i="2"/>
  <c r="L3448" i="2" s="1"/>
  <c r="AF3447" i="2"/>
  <c r="AD3447" i="2"/>
  <c r="AC3447" i="2"/>
  <c r="AB3447" i="2"/>
  <c r="AA3447" i="2"/>
  <c r="Z3447" i="2"/>
  <c r="Y3447" i="2"/>
  <c r="X3447" i="2"/>
  <c r="W3447" i="2"/>
  <c r="M3447" i="2"/>
  <c r="L3447" i="2" s="1"/>
  <c r="AF3446" i="2"/>
  <c r="AD3446" i="2"/>
  <c r="AC3446" i="2"/>
  <c r="AB3446" i="2"/>
  <c r="AA3446" i="2"/>
  <c r="Z3446" i="2"/>
  <c r="Y3446" i="2"/>
  <c r="X3446" i="2"/>
  <c r="W3446" i="2"/>
  <c r="M3446" i="2"/>
  <c r="L3446" i="2" s="1"/>
  <c r="AF3445" i="2"/>
  <c r="AC3445" i="2"/>
  <c r="AD3445" i="2" s="1"/>
  <c r="AB3445" i="2"/>
  <c r="AA3445" i="2"/>
  <c r="Z3445" i="2"/>
  <c r="Y3445" i="2"/>
  <c r="X3445" i="2"/>
  <c r="W3445" i="2"/>
  <c r="M3445" i="2"/>
  <c r="L3445" i="2"/>
  <c r="AF3444" i="2"/>
  <c r="AD3444" i="2"/>
  <c r="AC3444" i="2"/>
  <c r="AB3444" i="2"/>
  <c r="AA3444" i="2"/>
  <c r="Z3444" i="2"/>
  <c r="Y3444" i="2"/>
  <c r="X3444" i="2"/>
  <c r="W3444" i="2"/>
  <c r="M3444" i="2"/>
  <c r="L3444" i="2" s="1"/>
  <c r="AF3443" i="2"/>
  <c r="AC3443" i="2"/>
  <c r="AD3443" i="2" s="1"/>
  <c r="AB3443" i="2"/>
  <c r="AA3443" i="2"/>
  <c r="Z3443" i="2"/>
  <c r="Y3443" i="2"/>
  <c r="X3443" i="2"/>
  <c r="W3443" i="2"/>
  <c r="M3443" i="2"/>
  <c r="L3443" i="2"/>
  <c r="AF3442" i="2"/>
  <c r="AD3442" i="2"/>
  <c r="AC3442" i="2"/>
  <c r="AB3442" i="2"/>
  <c r="AA3442" i="2"/>
  <c r="Z3442" i="2"/>
  <c r="Y3442" i="2"/>
  <c r="X3442" i="2"/>
  <c r="W3442" i="2"/>
  <c r="M3442" i="2"/>
  <c r="L3442" i="2" s="1"/>
  <c r="AF3441" i="2"/>
  <c r="AC3441" i="2"/>
  <c r="AD3441" i="2" s="1"/>
  <c r="AB3441" i="2"/>
  <c r="AA3441" i="2"/>
  <c r="Z3441" i="2"/>
  <c r="Y3441" i="2"/>
  <c r="X3441" i="2"/>
  <c r="W3441" i="2"/>
  <c r="M3441" i="2"/>
  <c r="L3441" i="2"/>
  <c r="AF3440" i="2"/>
  <c r="AD3440" i="2"/>
  <c r="AC3440" i="2"/>
  <c r="AB3440" i="2"/>
  <c r="AA3440" i="2"/>
  <c r="Z3440" i="2"/>
  <c r="Y3440" i="2"/>
  <c r="X3440" i="2"/>
  <c r="W3440" i="2"/>
  <c r="M3440" i="2"/>
  <c r="L3440" i="2" s="1"/>
  <c r="AF3439" i="2"/>
  <c r="AD3439" i="2"/>
  <c r="AC3439" i="2"/>
  <c r="AB3439" i="2"/>
  <c r="AA3439" i="2"/>
  <c r="Z3439" i="2"/>
  <c r="Y3439" i="2"/>
  <c r="X3439" i="2"/>
  <c r="W3439" i="2"/>
  <c r="M3439" i="2"/>
  <c r="L3439" i="2" s="1"/>
  <c r="AF3438" i="2"/>
  <c r="AD3438" i="2"/>
  <c r="AC3438" i="2"/>
  <c r="AB3438" i="2"/>
  <c r="AA3438" i="2"/>
  <c r="Z3438" i="2"/>
  <c r="Y3438" i="2"/>
  <c r="X3438" i="2"/>
  <c r="W3438" i="2"/>
  <c r="M3438" i="2"/>
  <c r="L3438" i="2" s="1"/>
  <c r="AF3437" i="2"/>
  <c r="AC3437" i="2"/>
  <c r="AD3437" i="2" s="1"/>
  <c r="AB3437" i="2"/>
  <c r="AA3437" i="2"/>
  <c r="Z3437" i="2"/>
  <c r="Y3437" i="2"/>
  <c r="X3437" i="2"/>
  <c r="W3437" i="2"/>
  <c r="M3437" i="2"/>
  <c r="L3437" i="2"/>
  <c r="AF3436" i="2"/>
  <c r="AD3436" i="2"/>
  <c r="AC3436" i="2"/>
  <c r="AB3436" i="2"/>
  <c r="AA3436" i="2"/>
  <c r="Z3436" i="2"/>
  <c r="Y3436" i="2"/>
  <c r="X3436" i="2"/>
  <c r="W3436" i="2"/>
  <c r="M3436" i="2"/>
  <c r="L3436" i="2" s="1"/>
  <c r="AF3435" i="2"/>
  <c r="AD3435" i="2"/>
  <c r="AC3435" i="2"/>
  <c r="AB3435" i="2"/>
  <c r="AA3435" i="2"/>
  <c r="Z3435" i="2"/>
  <c r="Y3435" i="2"/>
  <c r="X3435" i="2"/>
  <c r="W3435" i="2"/>
  <c r="M3435" i="2"/>
  <c r="L3435" i="2" s="1"/>
  <c r="AF3434" i="2"/>
  <c r="AD3434" i="2"/>
  <c r="AC3434" i="2"/>
  <c r="AB3434" i="2"/>
  <c r="AA3434" i="2"/>
  <c r="Z3434" i="2"/>
  <c r="Y3434" i="2"/>
  <c r="X3434" i="2"/>
  <c r="W3434" i="2"/>
  <c r="M3434" i="2"/>
  <c r="L3434" i="2" s="1"/>
  <c r="AF3433" i="2"/>
  <c r="AC3433" i="2"/>
  <c r="AD3433" i="2" s="1"/>
  <c r="AB3433" i="2"/>
  <c r="AA3433" i="2"/>
  <c r="Z3433" i="2"/>
  <c r="Y3433" i="2"/>
  <c r="X3433" i="2"/>
  <c r="W3433" i="2"/>
  <c r="M3433" i="2"/>
  <c r="L3433" i="2"/>
  <c r="AF3432" i="2"/>
  <c r="AD3432" i="2"/>
  <c r="AC3432" i="2"/>
  <c r="AB3432" i="2"/>
  <c r="AA3432" i="2"/>
  <c r="Z3432" i="2"/>
  <c r="Y3432" i="2"/>
  <c r="X3432" i="2"/>
  <c r="W3432" i="2"/>
  <c r="M3432" i="2"/>
  <c r="L3432" i="2" s="1"/>
  <c r="AF3431" i="2"/>
  <c r="AD3431" i="2"/>
  <c r="AC3431" i="2"/>
  <c r="AB3431" i="2"/>
  <c r="AA3431" i="2"/>
  <c r="Z3431" i="2"/>
  <c r="Y3431" i="2"/>
  <c r="X3431" i="2"/>
  <c r="W3431" i="2"/>
  <c r="M3431" i="2"/>
  <c r="L3431" i="2" s="1"/>
  <c r="AF3430" i="2"/>
  <c r="AD3430" i="2"/>
  <c r="AC3430" i="2"/>
  <c r="AB3430" i="2"/>
  <c r="AA3430" i="2"/>
  <c r="Z3430" i="2"/>
  <c r="Y3430" i="2"/>
  <c r="X3430" i="2"/>
  <c r="W3430" i="2"/>
  <c r="M3430" i="2"/>
  <c r="L3430" i="2" s="1"/>
  <c r="AF3429" i="2"/>
  <c r="AC3429" i="2"/>
  <c r="AD3429" i="2" s="1"/>
  <c r="AB3429" i="2"/>
  <c r="AA3429" i="2"/>
  <c r="Z3429" i="2"/>
  <c r="Y3429" i="2"/>
  <c r="X3429" i="2"/>
  <c r="W3429" i="2"/>
  <c r="M3429" i="2"/>
  <c r="L3429" i="2"/>
  <c r="AF3428" i="2"/>
  <c r="AD3428" i="2"/>
  <c r="AC3428" i="2"/>
  <c r="AB3428" i="2"/>
  <c r="AA3428" i="2"/>
  <c r="Z3428" i="2"/>
  <c r="Y3428" i="2"/>
  <c r="X3428" i="2"/>
  <c r="W3428" i="2"/>
  <c r="M3428" i="2"/>
  <c r="L3428" i="2" s="1"/>
  <c r="AF3427" i="2"/>
  <c r="AC3427" i="2"/>
  <c r="AD3427" i="2" s="1"/>
  <c r="AB3427" i="2"/>
  <c r="AA3427" i="2"/>
  <c r="Z3427" i="2"/>
  <c r="Y3427" i="2"/>
  <c r="X3427" i="2"/>
  <c r="W3427" i="2"/>
  <c r="M3427" i="2"/>
  <c r="L3427" i="2"/>
  <c r="AF3426" i="2"/>
  <c r="AD3426" i="2"/>
  <c r="AC3426" i="2"/>
  <c r="AB3426" i="2"/>
  <c r="AA3426" i="2"/>
  <c r="Z3426" i="2"/>
  <c r="Y3426" i="2"/>
  <c r="X3426" i="2"/>
  <c r="W3426" i="2"/>
  <c r="M3426" i="2"/>
  <c r="L3426" i="2" s="1"/>
  <c r="AF3425" i="2"/>
  <c r="AC3425" i="2"/>
  <c r="AD3425" i="2" s="1"/>
  <c r="AB3425" i="2"/>
  <c r="AA3425" i="2"/>
  <c r="Z3425" i="2"/>
  <c r="Y3425" i="2"/>
  <c r="X3425" i="2"/>
  <c r="W3425" i="2"/>
  <c r="M3425" i="2"/>
  <c r="L3425" i="2"/>
  <c r="AF3424" i="2"/>
  <c r="AD3424" i="2"/>
  <c r="AC3424" i="2"/>
  <c r="AB3424" i="2"/>
  <c r="AA3424" i="2"/>
  <c r="Z3424" i="2"/>
  <c r="Y3424" i="2"/>
  <c r="X3424" i="2"/>
  <c r="W3424" i="2"/>
  <c r="M3424" i="2"/>
  <c r="L3424" i="2" s="1"/>
  <c r="AF3423" i="2"/>
  <c r="AD3423" i="2"/>
  <c r="AC3423" i="2"/>
  <c r="AB3423" i="2"/>
  <c r="AA3423" i="2"/>
  <c r="Z3423" i="2"/>
  <c r="Y3423" i="2"/>
  <c r="X3423" i="2"/>
  <c r="W3423" i="2"/>
  <c r="M3423" i="2"/>
  <c r="L3423" i="2" s="1"/>
  <c r="AF3422" i="2"/>
  <c r="AD3422" i="2"/>
  <c r="AC3422" i="2"/>
  <c r="AB3422" i="2"/>
  <c r="AA3422" i="2"/>
  <c r="Z3422" i="2"/>
  <c r="Y3422" i="2"/>
  <c r="X3422" i="2"/>
  <c r="W3422" i="2"/>
  <c r="M3422" i="2"/>
  <c r="L3422" i="2" s="1"/>
  <c r="AF3421" i="2"/>
  <c r="AC3421" i="2"/>
  <c r="AD3421" i="2" s="1"/>
  <c r="AB3421" i="2"/>
  <c r="AA3421" i="2"/>
  <c r="Z3421" i="2"/>
  <c r="Y3421" i="2"/>
  <c r="X3421" i="2"/>
  <c r="W3421" i="2"/>
  <c r="M3421" i="2"/>
  <c r="L3421" i="2"/>
  <c r="AF3420" i="2"/>
  <c r="AD3420" i="2"/>
  <c r="AC3420" i="2"/>
  <c r="AB3420" i="2"/>
  <c r="AA3420" i="2"/>
  <c r="Z3420" i="2"/>
  <c r="Y3420" i="2"/>
  <c r="X3420" i="2"/>
  <c r="W3420" i="2"/>
  <c r="M3420" i="2"/>
  <c r="L3420" i="2" s="1"/>
  <c r="AF3419" i="2"/>
  <c r="AD3419" i="2"/>
  <c r="AC3419" i="2"/>
  <c r="AB3419" i="2"/>
  <c r="AA3419" i="2"/>
  <c r="Z3419" i="2"/>
  <c r="Y3419" i="2"/>
  <c r="X3419" i="2"/>
  <c r="W3419" i="2"/>
  <c r="M3419" i="2"/>
  <c r="L3419" i="2" s="1"/>
  <c r="AF3418" i="2"/>
  <c r="AD3418" i="2"/>
  <c r="AC3418" i="2"/>
  <c r="AB3418" i="2"/>
  <c r="AA3418" i="2"/>
  <c r="Z3418" i="2"/>
  <c r="Y3418" i="2"/>
  <c r="X3418" i="2"/>
  <c r="W3418" i="2"/>
  <c r="M3418" i="2"/>
  <c r="L3418" i="2" s="1"/>
  <c r="AF3417" i="2"/>
  <c r="AC3417" i="2"/>
  <c r="AD3417" i="2" s="1"/>
  <c r="AB3417" i="2"/>
  <c r="AA3417" i="2"/>
  <c r="Z3417" i="2"/>
  <c r="Y3417" i="2"/>
  <c r="X3417" i="2"/>
  <c r="W3417" i="2"/>
  <c r="M3417" i="2"/>
  <c r="L3417" i="2"/>
  <c r="AF3416" i="2"/>
  <c r="AD3416" i="2"/>
  <c r="AC3416" i="2"/>
  <c r="AB3416" i="2"/>
  <c r="AA3416" i="2"/>
  <c r="Z3416" i="2"/>
  <c r="Y3416" i="2"/>
  <c r="X3416" i="2"/>
  <c r="W3416" i="2"/>
  <c r="M3416" i="2"/>
  <c r="L3416" i="2" s="1"/>
  <c r="AF3415" i="2"/>
  <c r="AD3415" i="2"/>
  <c r="AC3415" i="2"/>
  <c r="AB3415" i="2"/>
  <c r="AA3415" i="2"/>
  <c r="Z3415" i="2"/>
  <c r="Y3415" i="2"/>
  <c r="X3415" i="2"/>
  <c r="W3415" i="2"/>
  <c r="M3415" i="2"/>
  <c r="L3415" i="2" s="1"/>
  <c r="AF3414" i="2"/>
  <c r="AD3414" i="2"/>
  <c r="AC3414" i="2"/>
  <c r="AB3414" i="2"/>
  <c r="AA3414" i="2"/>
  <c r="Z3414" i="2"/>
  <c r="Y3414" i="2"/>
  <c r="X3414" i="2"/>
  <c r="W3414" i="2"/>
  <c r="M3414" i="2"/>
  <c r="L3414" i="2" s="1"/>
  <c r="AF3413" i="2"/>
  <c r="AC3413" i="2"/>
  <c r="AD3413" i="2" s="1"/>
  <c r="AB3413" i="2"/>
  <c r="AA3413" i="2"/>
  <c r="Z3413" i="2"/>
  <c r="Y3413" i="2"/>
  <c r="X3413" i="2"/>
  <c r="W3413" i="2"/>
  <c r="M3413" i="2"/>
  <c r="L3413" i="2"/>
  <c r="AF3412" i="2"/>
  <c r="AD3412" i="2"/>
  <c r="AC3412" i="2"/>
  <c r="AB3412" i="2"/>
  <c r="AA3412" i="2"/>
  <c r="Z3412" i="2"/>
  <c r="Y3412" i="2"/>
  <c r="X3412" i="2"/>
  <c r="W3412" i="2"/>
  <c r="M3412" i="2"/>
  <c r="L3412" i="2" s="1"/>
  <c r="AF3411" i="2"/>
  <c r="AC3411" i="2"/>
  <c r="AD3411" i="2" s="1"/>
  <c r="AB3411" i="2"/>
  <c r="AA3411" i="2"/>
  <c r="Z3411" i="2"/>
  <c r="Y3411" i="2"/>
  <c r="X3411" i="2"/>
  <c r="W3411" i="2"/>
  <c r="M3411" i="2"/>
  <c r="L3411" i="2"/>
  <c r="AF3410" i="2"/>
  <c r="AD3410" i="2"/>
  <c r="AC3410" i="2"/>
  <c r="AB3410" i="2"/>
  <c r="AA3410" i="2"/>
  <c r="Z3410" i="2"/>
  <c r="Y3410" i="2"/>
  <c r="X3410" i="2"/>
  <c r="W3410" i="2"/>
  <c r="M3410" i="2"/>
  <c r="L3410" i="2" s="1"/>
  <c r="AF3409" i="2"/>
  <c r="AC3409" i="2"/>
  <c r="AD3409" i="2" s="1"/>
  <c r="AB3409" i="2"/>
  <c r="AA3409" i="2"/>
  <c r="Z3409" i="2"/>
  <c r="Y3409" i="2"/>
  <c r="X3409" i="2"/>
  <c r="W3409" i="2"/>
  <c r="M3409" i="2"/>
  <c r="L3409" i="2"/>
  <c r="AF3408" i="2"/>
  <c r="AD3408" i="2"/>
  <c r="AC3408" i="2"/>
  <c r="AB3408" i="2"/>
  <c r="AA3408" i="2"/>
  <c r="Z3408" i="2"/>
  <c r="Y3408" i="2"/>
  <c r="X3408" i="2"/>
  <c r="W3408" i="2"/>
  <c r="M3408" i="2"/>
  <c r="L3408" i="2" s="1"/>
  <c r="AF3407" i="2"/>
  <c r="AD3407" i="2"/>
  <c r="AC3407" i="2"/>
  <c r="AB3407" i="2"/>
  <c r="AA3407" i="2"/>
  <c r="Z3407" i="2"/>
  <c r="Y3407" i="2"/>
  <c r="X3407" i="2"/>
  <c r="W3407" i="2"/>
  <c r="M3407" i="2"/>
  <c r="L3407" i="2" s="1"/>
  <c r="AF3406" i="2"/>
  <c r="AD3406" i="2"/>
  <c r="AC3406" i="2"/>
  <c r="AB3406" i="2"/>
  <c r="AA3406" i="2"/>
  <c r="Z3406" i="2"/>
  <c r="Y3406" i="2"/>
  <c r="X3406" i="2"/>
  <c r="W3406" i="2"/>
  <c r="M3406" i="2"/>
  <c r="L3406" i="2" s="1"/>
  <c r="AF3405" i="2"/>
  <c r="AC3405" i="2"/>
  <c r="AD3405" i="2" s="1"/>
  <c r="AB3405" i="2"/>
  <c r="AA3405" i="2"/>
  <c r="Z3405" i="2"/>
  <c r="Y3405" i="2"/>
  <c r="X3405" i="2"/>
  <c r="W3405" i="2"/>
  <c r="M3405" i="2"/>
  <c r="L3405" i="2"/>
  <c r="AF3404" i="2"/>
  <c r="AD3404" i="2"/>
  <c r="AC3404" i="2"/>
  <c r="AB3404" i="2"/>
  <c r="AA3404" i="2"/>
  <c r="Z3404" i="2"/>
  <c r="Y3404" i="2"/>
  <c r="X3404" i="2"/>
  <c r="W3404" i="2"/>
  <c r="M3404" i="2"/>
  <c r="L3404" i="2" s="1"/>
  <c r="AF3403" i="2"/>
  <c r="AD3403" i="2"/>
  <c r="AC3403" i="2"/>
  <c r="AB3403" i="2"/>
  <c r="AA3403" i="2"/>
  <c r="Z3403" i="2"/>
  <c r="Y3403" i="2"/>
  <c r="X3403" i="2"/>
  <c r="W3403" i="2"/>
  <c r="M3403" i="2"/>
  <c r="L3403" i="2" s="1"/>
  <c r="AF3402" i="2"/>
  <c r="AD3402" i="2"/>
  <c r="AC3402" i="2"/>
  <c r="AB3402" i="2"/>
  <c r="AA3402" i="2"/>
  <c r="Z3402" i="2"/>
  <c r="Y3402" i="2"/>
  <c r="X3402" i="2"/>
  <c r="W3402" i="2"/>
  <c r="M3402" i="2"/>
  <c r="L3402" i="2" s="1"/>
  <c r="AF3401" i="2"/>
  <c r="AC3401" i="2"/>
  <c r="AD3401" i="2" s="1"/>
  <c r="AB3401" i="2"/>
  <c r="AA3401" i="2"/>
  <c r="Z3401" i="2"/>
  <c r="Y3401" i="2"/>
  <c r="X3401" i="2"/>
  <c r="W3401" i="2"/>
  <c r="M3401" i="2"/>
  <c r="L3401" i="2"/>
  <c r="AF3400" i="2"/>
  <c r="AD3400" i="2"/>
  <c r="AC3400" i="2"/>
  <c r="AB3400" i="2"/>
  <c r="AA3400" i="2"/>
  <c r="Z3400" i="2"/>
  <c r="Y3400" i="2"/>
  <c r="X3400" i="2"/>
  <c r="W3400" i="2"/>
  <c r="M3400" i="2"/>
  <c r="L3400" i="2" s="1"/>
  <c r="AF3399" i="2"/>
  <c r="AD3399" i="2"/>
  <c r="AC3399" i="2"/>
  <c r="AB3399" i="2"/>
  <c r="AA3399" i="2"/>
  <c r="Z3399" i="2"/>
  <c r="Y3399" i="2"/>
  <c r="X3399" i="2"/>
  <c r="W3399" i="2"/>
  <c r="M3399" i="2"/>
  <c r="L3399" i="2" s="1"/>
  <c r="AF3398" i="2"/>
  <c r="AD3398" i="2"/>
  <c r="AC3398" i="2"/>
  <c r="AB3398" i="2"/>
  <c r="AA3398" i="2"/>
  <c r="Z3398" i="2"/>
  <c r="Y3398" i="2"/>
  <c r="X3398" i="2"/>
  <c r="W3398" i="2"/>
  <c r="M3398" i="2"/>
  <c r="L3398" i="2" s="1"/>
  <c r="AF3397" i="2"/>
  <c r="AC3397" i="2"/>
  <c r="AD3397" i="2" s="1"/>
  <c r="AB3397" i="2"/>
  <c r="AA3397" i="2"/>
  <c r="Z3397" i="2"/>
  <c r="Y3397" i="2"/>
  <c r="X3397" i="2"/>
  <c r="W3397" i="2"/>
  <c r="M3397" i="2"/>
  <c r="L3397" i="2"/>
  <c r="AF3396" i="2"/>
  <c r="AD3396" i="2"/>
  <c r="AC3396" i="2"/>
  <c r="AB3396" i="2"/>
  <c r="AA3396" i="2"/>
  <c r="Z3396" i="2"/>
  <c r="Y3396" i="2"/>
  <c r="X3396" i="2"/>
  <c r="W3396" i="2"/>
  <c r="M3396" i="2"/>
  <c r="L3396" i="2" s="1"/>
  <c r="AF3395" i="2"/>
  <c r="AC3395" i="2"/>
  <c r="AD3395" i="2" s="1"/>
  <c r="AB3395" i="2"/>
  <c r="AA3395" i="2"/>
  <c r="Z3395" i="2"/>
  <c r="Y3395" i="2"/>
  <c r="X3395" i="2"/>
  <c r="W3395" i="2"/>
  <c r="M3395" i="2"/>
  <c r="L3395" i="2"/>
  <c r="AF3394" i="2"/>
  <c r="AD3394" i="2"/>
  <c r="AC3394" i="2"/>
  <c r="AB3394" i="2"/>
  <c r="AA3394" i="2"/>
  <c r="Z3394" i="2"/>
  <c r="Y3394" i="2"/>
  <c r="X3394" i="2"/>
  <c r="W3394" i="2"/>
  <c r="M3394" i="2"/>
  <c r="L3394" i="2" s="1"/>
  <c r="AF3393" i="2"/>
  <c r="AC3393" i="2"/>
  <c r="AD3393" i="2" s="1"/>
  <c r="AB3393" i="2"/>
  <c r="AA3393" i="2"/>
  <c r="Z3393" i="2"/>
  <c r="Y3393" i="2"/>
  <c r="X3393" i="2"/>
  <c r="W3393" i="2"/>
  <c r="M3393" i="2"/>
  <c r="L3393" i="2"/>
  <c r="AF3392" i="2"/>
  <c r="AD3392" i="2"/>
  <c r="AC3392" i="2"/>
  <c r="AB3392" i="2"/>
  <c r="AA3392" i="2"/>
  <c r="Z3392" i="2"/>
  <c r="Y3392" i="2"/>
  <c r="X3392" i="2"/>
  <c r="W3392" i="2"/>
  <c r="M3392" i="2"/>
  <c r="L3392" i="2" s="1"/>
  <c r="AF3391" i="2"/>
  <c r="AD3391" i="2"/>
  <c r="AC3391" i="2"/>
  <c r="AB3391" i="2"/>
  <c r="AA3391" i="2"/>
  <c r="Z3391" i="2"/>
  <c r="Y3391" i="2"/>
  <c r="X3391" i="2"/>
  <c r="W3391" i="2"/>
  <c r="M3391" i="2"/>
  <c r="L3391" i="2" s="1"/>
  <c r="AF3390" i="2"/>
  <c r="AD3390" i="2"/>
  <c r="AC3390" i="2"/>
  <c r="AB3390" i="2"/>
  <c r="AA3390" i="2"/>
  <c r="Z3390" i="2"/>
  <c r="Y3390" i="2"/>
  <c r="X3390" i="2"/>
  <c r="W3390" i="2"/>
  <c r="M3390" i="2"/>
  <c r="L3390" i="2" s="1"/>
  <c r="AF3389" i="2"/>
  <c r="AC3389" i="2"/>
  <c r="AD3389" i="2" s="1"/>
  <c r="AB3389" i="2"/>
  <c r="AA3389" i="2"/>
  <c r="Z3389" i="2"/>
  <c r="Y3389" i="2"/>
  <c r="X3389" i="2"/>
  <c r="W3389" i="2"/>
  <c r="M3389" i="2"/>
  <c r="L3389" i="2"/>
  <c r="AF3388" i="2"/>
  <c r="AD3388" i="2"/>
  <c r="AC3388" i="2"/>
  <c r="AB3388" i="2"/>
  <c r="AA3388" i="2"/>
  <c r="Z3388" i="2"/>
  <c r="Y3388" i="2"/>
  <c r="X3388" i="2"/>
  <c r="W3388" i="2"/>
  <c r="M3388" i="2"/>
  <c r="L3388" i="2" s="1"/>
  <c r="AF3387" i="2"/>
  <c r="AD3387" i="2"/>
  <c r="AC3387" i="2"/>
  <c r="AB3387" i="2"/>
  <c r="AA3387" i="2"/>
  <c r="Z3387" i="2"/>
  <c r="Y3387" i="2"/>
  <c r="X3387" i="2"/>
  <c r="W3387" i="2"/>
  <c r="M3387" i="2"/>
  <c r="L3387" i="2" s="1"/>
  <c r="AF3386" i="2"/>
  <c r="AD3386" i="2"/>
  <c r="AC3386" i="2"/>
  <c r="AB3386" i="2"/>
  <c r="AA3386" i="2"/>
  <c r="Z3386" i="2"/>
  <c r="Y3386" i="2"/>
  <c r="X3386" i="2"/>
  <c r="W3386" i="2"/>
  <c r="M3386" i="2"/>
  <c r="L3386" i="2" s="1"/>
  <c r="AF3385" i="2"/>
  <c r="AC3385" i="2"/>
  <c r="AD3385" i="2" s="1"/>
  <c r="AB3385" i="2"/>
  <c r="AA3385" i="2"/>
  <c r="Z3385" i="2"/>
  <c r="Y3385" i="2"/>
  <c r="X3385" i="2"/>
  <c r="W3385" i="2"/>
  <c r="M3385" i="2"/>
  <c r="L3385" i="2"/>
  <c r="AF3384" i="2"/>
  <c r="AD3384" i="2"/>
  <c r="AC3384" i="2"/>
  <c r="AB3384" i="2"/>
  <c r="AA3384" i="2"/>
  <c r="Z3384" i="2"/>
  <c r="Y3384" i="2"/>
  <c r="X3384" i="2"/>
  <c r="W3384" i="2"/>
  <c r="M3384" i="2"/>
  <c r="L3384" i="2" s="1"/>
  <c r="AF3383" i="2"/>
  <c r="AD3383" i="2"/>
  <c r="AC3383" i="2"/>
  <c r="AB3383" i="2"/>
  <c r="AA3383" i="2"/>
  <c r="Z3383" i="2"/>
  <c r="Y3383" i="2"/>
  <c r="X3383" i="2"/>
  <c r="W3383" i="2"/>
  <c r="M3383" i="2"/>
  <c r="L3383" i="2" s="1"/>
  <c r="AF3382" i="2"/>
  <c r="AD3382" i="2"/>
  <c r="AC3382" i="2"/>
  <c r="AB3382" i="2"/>
  <c r="AA3382" i="2"/>
  <c r="Z3382" i="2"/>
  <c r="Y3382" i="2"/>
  <c r="X3382" i="2"/>
  <c r="W3382" i="2"/>
  <c r="M3382" i="2"/>
  <c r="L3382" i="2" s="1"/>
  <c r="AF3381" i="2"/>
  <c r="AC3381" i="2"/>
  <c r="AD3381" i="2" s="1"/>
  <c r="AB3381" i="2"/>
  <c r="AA3381" i="2"/>
  <c r="Z3381" i="2"/>
  <c r="Y3381" i="2"/>
  <c r="X3381" i="2"/>
  <c r="W3381" i="2"/>
  <c r="M3381" i="2"/>
  <c r="L3381" i="2"/>
  <c r="AF3380" i="2"/>
  <c r="AD3380" i="2"/>
  <c r="AC3380" i="2"/>
  <c r="AB3380" i="2"/>
  <c r="AA3380" i="2"/>
  <c r="Z3380" i="2"/>
  <c r="Y3380" i="2"/>
  <c r="X3380" i="2"/>
  <c r="W3380" i="2"/>
  <c r="M3380" i="2"/>
  <c r="L3380" i="2" s="1"/>
  <c r="AF3379" i="2"/>
  <c r="AC3379" i="2"/>
  <c r="AD3379" i="2" s="1"/>
  <c r="AB3379" i="2"/>
  <c r="AA3379" i="2"/>
  <c r="Z3379" i="2"/>
  <c r="Y3379" i="2"/>
  <c r="X3379" i="2"/>
  <c r="W3379" i="2"/>
  <c r="M3379" i="2"/>
  <c r="L3379" i="2"/>
  <c r="AF3378" i="2"/>
  <c r="AD3378" i="2"/>
  <c r="AC3378" i="2"/>
  <c r="AB3378" i="2"/>
  <c r="AA3378" i="2"/>
  <c r="Z3378" i="2"/>
  <c r="Y3378" i="2"/>
  <c r="X3378" i="2"/>
  <c r="W3378" i="2"/>
  <c r="M3378" i="2"/>
  <c r="L3378" i="2" s="1"/>
  <c r="AF3377" i="2"/>
  <c r="AC3377" i="2"/>
  <c r="AD3377" i="2" s="1"/>
  <c r="AB3377" i="2"/>
  <c r="AA3377" i="2"/>
  <c r="Z3377" i="2"/>
  <c r="Y3377" i="2"/>
  <c r="X3377" i="2"/>
  <c r="W3377" i="2"/>
  <c r="M3377" i="2"/>
  <c r="L3377" i="2"/>
  <c r="AF3376" i="2"/>
  <c r="AD3376" i="2"/>
  <c r="AC3376" i="2"/>
  <c r="AB3376" i="2"/>
  <c r="AA3376" i="2"/>
  <c r="Z3376" i="2"/>
  <c r="Y3376" i="2"/>
  <c r="X3376" i="2"/>
  <c r="W3376" i="2"/>
  <c r="M3376" i="2"/>
  <c r="L3376" i="2" s="1"/>
  <c r="AF3375" i="2"/>
  <c r="AD3375" i="2"/>
  <c r="AC3375" i="2"/>
  <c r="AB3375" i="2"/>
  <c r="AA3375" i="2"/>
  <c r="Z3375" i="2"/>
  <c r="Y3375" i="2"/>
  <c r="X3375" i="2"/>
  <c r="W3375" i="2"/>
  <c r="M3375" i="2"/>
  <c r="L3375" i="2" s="1"/>
  <c r="AF3374" i="2"/>
  <c r="AD3374" i="2"/>
  <c r="AC3374" i="2"/>
  <c r="AB3374" i="2"/>
  <c r="AA3374" i="2"/>
  <c r="Z3374" i="2"/>
  <c r="Y3374" i="2"/>
  <c r="X3374" i="2"/>
  <c r="W3374" i="2"/>
  <c r="M3374" i="2"/>
  <c r="L3374" i="2" s="1"/>
  <c r="AF3373" i="2"/>
  <c r="AC3373" i="2"/>
  <c r="AD3373" i="2" s="1"/>
  <c r="AB3373" i="2"/>
  <c r="AA3373" i="2"/>
  <c r="Z3373" i="2"/>
  <c r="Y3373" i="2"/>
  <c r="X3373" i="2"/>
  <c r="W3373" i="2"/>
  <c r="M3373" i="2"/>
  <c r="L3373" i="2"/>
  <c r="AF3372" i="2"/>
  <c r="AD3372" i="2"/>
  <c r="AC3372" i="2"/>
  <c r="AB3372" i="2"/>
  <c r="AA3372" i="2"/>
  <c r="Z3372" i="2"/>
  <c r="Y3372" i="2"/>
  <c r="X3372" i="2"/>
  <c r="W3372" i="2"/>
  <c r="M3372" i="2"/>
  <c r="L3372" i="2" s="1"/>
  <c r="AF3371" i="2"/>
  <c r="AD3371" i="2"/>
  <c r="AC3371" i="2"/>
  <c r="AB3371" i="2"/>
  <c r="AA3371" i="2"/>
  <c r="Z3371" i="2"/>
  <c r="Y3371" i="2"/>
  <c r="X3371" i="2"/>
  <c r="W3371" i="2"/>
  <c r="M3371" i="2"/>
  <c r="L3371" i="2" s="1"/>
  <c r="AF3370" i="2"/>
  <c r="AD3370" i="2"/>
  <c r="AC3370" i="2"/>
  <c r="AB3370" i="2"/>
  <c r="AA3370" i="2"/>
  <c r="Z3370" i="2"/>
  <c r="Y3370" i="2"/>
  <c r="X3370" i="2"/>
  <c r="W3370" i="2"/>
  <c r="M3370" i="2"/>
  <c r="L3370" i="2" s="1"/>
  <c r="AF3369" i="2"/>
  <c r="AC3369" i="2"/>
  <c r="AD3369" i="2" s="1"/>
  <c r="AB3369" i="2"/>
  <c r="AA3369" i="2"/>
  <c r="Z3369" i="2"/>
  <c r="Y3369" i="2"/>
  <c r="X3369" i="2"/>
  <c r="W3369" i="2"/>
  <c r="M3369" i="2"/>
  <c r="L3369" i="2"/>
  <c r="AF3368" i="2"/>
  <c r="AD3368" i="2"/>
  <c r="AC3368" i="2"/>
  <c r="AB3368" i="2"/>
  <c r="AA3368" i="2"/>
  <c r="Z3368" i="2"/>
  <c r="Y3368" i="2"/>
  <c r="X3368" i="2"/>
  <c r="W3368" i="2"/>
  <c r="M3368" i="2"/>
  <c r="L3368" i="2" s="1"/>
  <c r="AF3367" i="2"/>
  <c r="AD3367" i="2"/>
  <c r="AC3367" i="2"/>
  <c r="AB3367" i="2"/>
  <c r="AA3367" i="2"/>
  <c r="Z3367" i="2"/>
  <c r="Y3367" i="2"/>
  <c r="X3367" i="2"/>
  <c r="W3367" i="2"/>
  <c r="M3367" i="2"/>
  <c r="L3367" i="2" s="1"/>
  <c r="AF3366" i="2"/>
  <c r="AD3366" i="2"/>
  <c r="AC3366" i="2"/>
  <c r="AB3366" i="2"/>
  <c r="AA3366" i="2"/>
  <c r="Z3366" i="2"/>
  <c r="Y3366" i="2"/>
  <c r="X3366" i="2"/>
  <c r="W3366" i="2"/>
  <c r="M3366" i="2"/>
  <c r="L3366" i="2" s="1"/>
  <c r="AF3365" i="2"/>
  <c r="AC3365" i="2"/>
  <c r="AD3365" i="2" s="1"/>
  <c r="AB3365" i="2"/>
  <c r="AA3365" i="2"/>
  <c r="Z3365" i="2"/>
  <c r="Y3365" i="2"/>
  <c r="X3365" i="2"/>
  <c r="W3365" i="2"/>
  <c r="M3365" i="2"/>
  <c r="L3365" i="2"/>
  <c r="AF3364" i="2"/>
  <c r="AD3364" i="2"/>
  <c r="AC3364" i="2"/>
  <c r="AB3364" i="2"/>
  <c r="AA3364" i="2"/>
  <c r="Z3364" i="2"/>
  <c r="Y3364" i="2"/>
  <c r="X3364" i="2"/>
  <c r="W3364" i="2"/>
  <c r="M3364" i="2"/>
  <c r="L3364" i="2" s="1"/>
  <c r="AF3363" i="2"/>
  <c r="AC3363" i="2"/>
  <c r="AD3363" i="2" s="1"/>
  <c r="AB3363" i="2"/>
  <c r="AA3363" i="2"/>
  <c r="Z3363" i="2"/>
  <c r="Y3363" i="2"/>
  <c r="X3363" i="2"/>
  <c r="W3363" i="2"/>
  <c r="M3363" i="2"/>
  <c r="L3363" i="2"/>
  <c r="AF3362" i="2"/>
  <c r="AD3362" i="2"/>
  <c r="AC3362" i="2"/>
  <c r="AB3362" i="2"/>
  <c r="AA3362" i="2"/>
  <c r="Z3362" i="2"/>
  <c r="Y3362" i="2"/>
  <c r="X3362" i="2"/>
  <c r="W3362" i="2"/>
  <c r="M3362" i="2"/>
  <c r="L3362" i="2" s="1"/>
  <c r="AF3361" i="2"/>
  <c r="AC3361" i="2"/>
  <c r="AD3361" i="2" s="1"/>
  <c r="AB3361" i="2"/>
  <c r="AA3361" i="2"/>
  <c r="Z3361" i="2"/>
  <c r="Y3361" i="2"/>
  <c r="X3361" i="2"/>
  <c r="W3361" i="2"/>
  <c r="M3361" i="2"/>
  <c r="L3361" i="2"/>
  <c r="AF3360" i="2"/>
  <c r="AD3360" i="2"/>
  <c r="AC3360" i="2"/>
  <c r="AB3360" i="2"/>
  <c r="AA3360" i="2"/>
  <c r="Z3360" i="2"/>
  <c r="Y3360" i="2"/>
  <c r="X3360" i="2"/>
  <c r="W3360" i="2"/>
  <c r="M3360" i="2"/>
  <c r="L3360" i="2" s="1"/>
  <c r="AF3359" i="2"/>
  <c r="AD3359" i="2"/>
  <c r="AC3359" i="2"/>
  <c r="AB3359" i="2"/>
  <c r="AA3359" i="2"/>
  <c r="Z3359" i="2"/>
  <c r="Y3359" i="2"/>
  <c r="X3359" i="2"/>
  <c r="W3359" i="2"/>
  <c r="M3359" i="2"/>
  <c r="L3359" i="2" s="1"/>
  <c r="AF3358" i="2"/>
  <c r="AD3358" i="2"/>
  <c r="AC3358" i="2"/>
  <c r="AB3358" i="2"/>
  <c r="AA3358" i="2"/>
  <c r="Z3358" i="2"/>
  <c r="Y3358" i="2"/>
  <c r="X3358" i="2"/>
  <c r="W3358" i="2"/>
  <c r="M3358" i="2"/>
  <c r="L3358" i="2" s="1"/>
  <c r="AF3357" i="2"/>
  <c r="AC3357" i="2"/>
  <c r="AD3357" i="2" s="1"/>
  <c r="AB3357" i="2"/>
  <c r="AA3357" i="2"/>
  <c r="Z3357" i="2"/>
  <c r="Y3357" i="2"/>
  <c r="X3357" i="2"/>
  <c r="W3357" i="2"/>
  <c r="M3357" i="2"/>
  <c r="L3357" i="2"/>
  <c r="AF3356" i="2"/>
  <c r="AD3356" i="2"/>
  <c r="AC3356" i="2"/>
  <c r="AB3356" i="2"/>
  <c r="AA3356" i="2"/>
  <c r="Z3356" i="2"/>
  <c r="Y3356" i="2"/>
  <c r="X3356" i="2"/>
  <c r="W3356" i="2"/>
  <c r="M3356" i="2"/>
  <c r="L3356" i="2" s="1"/>
  <c r="AF3355" i="2"/>
  <c r="AD3355" i="2"/>
  <c r="AC3355" i="2"/>
  <c r="AB3355" i="2"/>
  <c r="AA3355" i="2"/>
  <c r="Z3355" i="2"/>
  <c r="Y3355" i="2"/>
  <c r="X3355" i="2"/>
  <c r="W3355" i="2"/>
  <c r="M3355" i="2"/>
  <c r="L3355" i="2" s="1"/>
  <c r="AF3354" i="2"/>
  <c r="AD3354" i="2"/>
  <c r="AC3354" i="2"/>
  <c r="AB3354" i="2"/>
  <c r="AA3354" i="2"/>
  <c r="Z3354" i="2"/>
  <c r="Y3354" i="2"/>
  <c r="X3354" i="2"/>
  <c r="W3354" i="2"/>
  <c r="M3354" i="2"/>
  <c r="L3354" i="2" s="1"/>
  <c r="AF3353" i="2"/>
  <c r="AC3353" i="2"/>
  <c r="AD3353" i="2" s="1"/>
  <c r="AB3353" i="2"/>
  <c r="AA3353" i="2"/>
  <c r="Z3353" i="2"/>
  <c r="Y3353" i="2"/>
  <c r="X3353" i="2"/>
  <c r="W3353" i="2"/>
  <c r="M3353" i="2"/>
  <c r="L3353" i="2"/>
  <c r="AF3352" i="2"/>
  <c r="AD3352" i="2"/>
  <c r="AC3352" i="2"/>
  <c r="AB3352" i="2"/>
  <c r="AA3352" i="2"/>
  <c r="Z3352" i="2"/>
  <c r="Y3352" i="2"/>
  <c r="X3352" i="2"/>
  <c r="W3352" i="2"/>
  <c r="M3352" i="2"/>
  <c r="L3352" i="2" s="1"/>
  <c r="AF3351" i="2"/>
  <c r="AD3351" i="2"/>
  <c r="AC3351" i="2"/>
  <c r="AB3351" i="2"/>
  <c r="AA3351" i="2"/>
  <c r="Z3351" i="2"/>
  <c r="Y3351" i="2"/>
  <c r="X3351" i="2"/>
  <c r="W3351" i="2"/>
  <c r="M3351" i="2"/>
  <c r="L3351" i="2" s="1"/>
  <c r="AF3350" i="2"/>
  <c r="AD3350" i="2"/>
  <c r="AC3350" i="2"/>
  <c r="AB3350" i="2"/>
  <c r="AA3350" i="2"/>
  <c r="Z3350" i="2"/>
  <c r="Y3350" i="2"/>
  <c r="X3350" i="2"/>
  <c r="W3350" i="2"/>
  <c r="M3350" i="2"/>
  <c r="L3350" i="2" s="1"/>
  <c r="AF3349" i="2"/>
  <c r="AC3349" i="2"/>
  <c r="AD3349" i="2" s="1"/>
  <c r="AB3349" i="2"/>
  <c r="AA3349" i="2"/>
  <c r="Z3349" i="2"/>
  <c r="Y3349" i="2"/>
  <c r="X3349" i="2"/>
  <c r="W3349" i="2"/>
  <c r="M3349" i="2"/>
  <c r="L3349" i="2"/>
  <c r="AF3348" i="2"/>
  <c r="AD3348" i="2"/>
  <c r="AC3348" i="2"/>
  <c r="AB3348" i="2"/>
  <c r="AA3348" i="2"/>
  <c r="Z3348" i="2"/>
  <c r="Y3348" i="2"/>
  <c r="X3348" i="2"/>
  <c r="W3348" i="2"/>
  <c r="M3348" i="2"/>
  <c r="L3348" i="2" s="1"/>
  <c r="AF3347" i="2"/>
  <c r="AC3347" i="2"/>
  <c r="AD3347" i="2" s="1"/>
  <c r="AB3347" i="2"/>
  <c r="AA3347" i="2"/>
  <c r="Z3347" i="2"/>
  <c r="Y3347" i="2"/>
  <c r="X3347" i="2"/>
  <c r="W3347" i="2"/>
  <c r="M3347" i="2"/>
  <c r="L3347" i="2"/>
  <c r="AF3346" i="2"/>
  <c r="AD3346" i="2"/>
  <c r="AC3346" i="2"/>
  <c r="AB3346" i="2"/>
  <c r="AA3346" i="2"/>
  <c r="Z3346" i="2"/>
  <c r="Y3346" i="2"/>
  <c r="X3346" i="2"/>
  <c r="W3346" i="2"/>
  <c r="M3346" i="2"/>
  <c r="L3346" i="2" s="1"/>
  <c r="AF3345" i="2"/>
  <c r="AC3345" i="2"/>
  <c r="AD3345" i="2" s="1"/>
  <c r="AB3345" i="2"/>
  <c r="AA3345" i="2"/>
  <c r="Z3345" i="2"/>
  <c r="Y3345" i="2"/>
  <c r="X3345" i="2"/>
  <c r="W3345" i="2"/>
  <c r="M3345" i="2"/>
  <c r="L3345" i="2"/>
  <c r="AF3344" i="2"/>
  <c r="AD3344" i="2"/>
  <c r="AC3344" i="2"/>
  <c r="AB3344" i="2"/>
  <c r="AA3344" i="2"/>
  <c r="Z3344" i="2"/>
  <c r="Y3344" i="2"/>
  <c r="X3344" i="2"/>
  <c r="W3344" i="2"/>
  <c r="M3344" i="2"/>
  <c r="L3344" i="2" s="1"/>
  <c r="AF3343" i="2"/>
  <c r="AD3343" i="2"/>
  <c r="AC3343" i="2"/>
  <c r="AB3343" i="2"/>
  <c r="AA3343" i="2"/>
  <c r="Z3343" i="2"/>
  <c r="Y3343" i="2"/>
  <c r="X3343" i="2"/>
  <c r="W3343" i="2"/>
  <c r="M3343" i="2"/>
  <c r="L3343" i="2" s="1"/>
  <c r="AF3342" i="2"/>
  <c r="AD3342" i="2"/>
  <c r="AC3342" i="2"/>
  <c r="AB3342" i="2"/>
  <c r="AA3342" i="2"/>
  <c r="Z3342" i="2"/>
  <c r="Y3342" i="2"/>
  <c r="X3342" i="2"/>
  <c r="W3342" i="2"/>
  <c r="M3342" i="2"/>
  <c r="L3342" i="2" s="1"/>
  <c r="AF3341" i="2"/>
  <c r="AC3341" i="2"/>
  <c r="AD3341" i="2" s="1"/>
  <c r="AB3341" i="2"/>
  <c r="AA3341" i="2"/>
  <c r="Z3341" i="2"/>
  <c r="Y3341" i="2"/>
  <c r="X3341" i="2"/>
  <c r="W3341" i="2"/>
  <c r="M3341" i="2"/>
  <c r="L3341" i="2"/>
  <c r="AF3340" i="2"/>
  <c r="AD3340" i="2"/>
  <c r="AC3340" i="2"/>
  <c r="AB3340" i="2"/>
  <c r="AA3340" i="2"/>
  <c r="Z3340" i="2"/>
  <c r="Y3340" i="2"/>
  <c r="X3340" i="2"/>
  <c r="W3340" i="2"/>
  <c r="M3340" i="2"/>
  <c r="L3340" i="2" s="1"/>
  <c r="AF3339" i="2"/>
  <c r="AD3339" i="2"/>
  <c r="AC3339" i="2"/>
  <c r="AB3339" i="2"/>
  <c r="AA3339" i="2"/>
  <c r="Z3339" i="2"/>
  <c r="Y3339" i="2"/>
  <c r="X3339" i="2"/>
  <c r="W3339" i="2"/>
  <c r="M3339" i="2"/>
  <c r="L3339" i="2" s="1"/>
  <c r="AF3338" i="2"/>
  <c r="AD3338" i="2"/>
  <c r="AC3338" i="2"/>
  <c r="AB3338" i="2"/>
  <c r="AA3338" i="2"/>
  <c r="Z3338" i="2"/>
  <c r="Y3338" i="2"/>
  <c r="X3338" i="2"/>
  <c r="W3338" i="2"/>
  <c r="M3338" i="2"/>
  <c r="L3338" i="2" s="1"/>
  <c r="AF3337" i="2"/>
  <c r="AC3337" i="2"/>
  <c r="AD3337" i="2" s="1"/>
  <c r="AB3337" i="2"/>
  <c r="AA3337" i="2"/>
  <c r="Z3337" i="2"/>
  <c r="Y3337" i="2"/>
  <c r="X3337" i="2"/>
  <c r="W3337" i="2"/>
  <c r="M3337" i="2"/>
  <c r="L3337" i="2"/>
  <c r="AF3336" i="2"/>
  <c r="AD3336" i="2"/>
  <c r="AC3336" i="2"/>
  <c r="AB3336" i="2"/>
  <c r="AA3336" i="2"/>
  <c r="Z3336" i="2"/>
  <c r="Y3336" i="2"/>
  <c r="X3336" i="2"/>
  <c r="W3336" i="2"/>
  <c r="M3336" i="2"/>
  <c r="L3336" i="2" s="1"/>
  <c r="AF3335" i="2"/>
  <c r="AD3335" i="2"/>
  <c r="AC3335" i="2"/>
  <c r="AB3335" i="2"/>
  <c r="AA3335" i="2"/>
  <c r="Z3335" i="2"/>
  <c r="Y3335" i="2"/>
  <c r="X3335" i="2"/>
  <c r="W3335" i="2"/>
  <c r="M3335" i="2"/>
  <c r="L3335" i="2" s="1"/>
  <c r="AF3334" i="2"/>
  <c r="AD3334" i="2"/>
  <c r="AC3334" i="2"/>
  <c r="AB3334" i="2"/>
  <c r="AA3334" i="2"/>
  <c r="Z3334" i="2"/>
  <c r="Y3334" i="2"/>
  <c r="X3334" i="2"/>
  <c r="W3334" i="2"/>
  <c r="M3334" i="2"/>
  <c r="L3334" i="2" s="1"/>
  <c r="AF3333" i="2"/>
  <c r="AC3333" i="2"/>
  <c r="AD3333" i="2" s="1"/>
  <c r="AB3333" i="2"/>
  <c r="AA3333" i="2"/>
  <c r="Z3333" i="2"/>
  <c r="Y3333" i="2"/>
  <c r="X3333" i="2"/>
  <c r="W3333" i="2"/>
  <c r="M3333" i="2"/>
  <c r="L3333" i="2"/>
  <c r="AF3332" i="2"/>
  <c r="AD3332" i="2"/>
  <c r="AC3332" i="2"/>
  <c r="AB3332" i="2"/>
  <c r="AA3332" i="2"/>
  <c r="Z3332" i="2"/>
  <c r="Y3332" i="2"/>
  <c r="X3332" i="2"/>
  <c r="W3332" i="2"/>
  <c r="M3332" i="2"/>
  <c r="L3332" i="2" s="1"/>
  <c r="AF3331" i="2"/>
  <c r="AC3331" i="2"/>
  <c r="AD3331" i="2" s="1"/>
  <c r="AB3331" i="2"/>
  <c r="AA3331" i="2"/>
  <c r="Z3331" i="2"/>
  <c r="Y3331" i="2"/>
  <c r="X3331" i="2"/>
  <c r="W3331" i="2"/>
  <c r="M3331" i="2"/>
  <c r="L3331" i="2"/>
  <c r="AF3330" i="2"/>
  <c r="AD3330" i="2"/>
  <c r="AC3330" i="2"/>
  <c r="AB3330" i="2"/>
  <c r="AA3330" i="2"/>
  <c r="Z3330" i="2"/>
  <c r="Y3330" i="2"/>
  <c r="X3330" i="2"/>
  <c r="W3330" i="2"/>
  <c r="M3330" i="2"/>
  <c r="L3330" i="2" s="1"/>
  <c r="AF3329" i="2"/>
  <c r="AC3329" i="2"/>
  <c r="AD3329" i="2" s="1"/>
  <c r="AB3329" i="2"/>
  <c r="AA3329" i="2"/>
  <c r="Z3329" i="2"/>
  <c r="Y3329" i="2"/>
  <c r="X3329" i="2"/>
  <c r="W3329" i="2"/>
  <c r="M3329" i="2"/>
  <c r="L3329" i="2"/>
  <c r="AF3328" i="2"/>
  <c r="AD3328" i="2"/>
  <c r="AC3328" i="2"/>
  <c r="AB3328" i="2"/>
  <c r="AA3328" i="2"/>
  <c r="Z3328" i="2"/>
  <c r="Y3328" i="2"/>
  <c r="X3328" i="2"/>
  <c r="W3328" i="2"/>
  <c r="M3328" i="2"/>
  <c r="L3328" i="2" s="1"/>
  <c r="AF3327" i="2"/>
  <c r="AD3327" i="2"/>
  <c r="AC3327" i="2"/>
  <c r="AB3327" i="2"/>
  <c r="AA3327" i="2"/>
  <c r="Z3327" i="2"/>
  <c r="Y3327" i="2"/>
  <c r="X3327" i="2"/>
  <c r="W3327" i="2"/>
  <c r="M3327" i="2"/>
  <c r="L3327" i="2" s="1"/>
  <c r="AF3326" i="2"/>
  <c r="AD3326" i="2"/>
  <c r="AC3326" i="2"/>
  <c r="AB3326" i="2"/>
  <c r="AA3326" i="2"/>
  <c r="Z3326" i="2"/>
  <c r="Y3326" i="2"/>
  <c r="X3326" i="2"/>
  <c r="W3326" i="2"/>
  <c r="M3326" i="2"/>
  <c r="L3326" i="2" s="1"/>
  <c r="AF3325" i="2"/>
  <c r="AC3325" i="2"/>
  <c r="AD3325" i="2" s="1"/>
  <c r="AB3325" i="2"/>
  <c r="AA3325" i="2"/>
  <c r="Z3325" i="2"/>
  <c r="Y3325" i="2"/>
  <c r="X3325" i="2"/>
  <c r="W3325" i="2"/>
  <c r="M3325" i="2"/>
  <c r="L3325" i="2"/>
  <c r="AF3324" i="2"/>
  <c r="AD3324" i="2"/>
  <c r="AC3324" i="2"/>
  <c r="AB3324" i="2"/>
  <c r="AA3324" i="2"/>
  <c r="Z3324" i="2"/>
  <c r="Y3324" i="2"/>
  <c r="X3324" i="2"/>
  <c r="W3324" i="2"/>
  <c r="M3324" i="2"/>
  <c r="L3324" i="2" s="1"/>
  <c r="AF3323" i="2"/>
  <c r="AD3323" i="2"/>
  <c r="AC3323" i="2"/>
  <c r="AB3323" i="2"/>
  <c r="AA3323" i="2"/>
  <c r="Z3323" i="2"/>
  <c r="Y3323" i="2"/>
  <c r="X3323" i="2"/>
  <c r="W3323" i="2"/>
  <c r="M3323" i="2"/>
  <c r="L3323" i="2" s="1"/>
  <c r="AF3322" i="2"/>
  <c r="AD3322" i="2"/>
  <c r="AC3322" i="2"/>
  <c r="AB3322" i="2"/>
  <c r="AA3322" i="2"/>
  <c r="Z3322" i="2"/>
  <c r="Y3322" i="2"/>
  <c r="X3322" i="2"/>
  <c r="W3322" i="2"/>
  <c r="M3322" i="2"/>
  <c r="L3322" i="2" s="1"/>
  <c r="AF3321" i="2"/>
  <c r="AC3321" i="2"/>
  <c r="AD3321" i="2" s="1"/>
  <c r="AB3321" i="2"/>
  <c r="AA3321" i="2"/>
  <c r="Z3321" i="2"/>
  <c r="Y3321" i="2"/>
  <c r="X3321" i="2"/>
  <c r="W3321" i="2"/>
  <c r="M3321" i="2"/>
  <c r="L3321" i="2"/>
  <c r="AF3320" i="2"/>
  <c r="AD3320" i="2"/>
  <c r="AC3320" i="2"/>
  <c r="AB3320" i="2"/>
  <c r="AA3320" i="2"/>
  <c r="Z3320" i="2"/>
  <c r="Y3320" i="2"/>
  <c r="X3320" i="2"/>
  <c r="W3320" i="2"/>
  <c r="M3320" i="2"/>
  <c r="L3320" i="2" s="1"/>
  <c r="AF3319" i="2"/>
  <c r="AD3319" i="2"/>
  <c r="AC3319" i="2"/>
  <c r="AB3319" i="2"/>
  <c r="AA3319" i="2"/>
  <c r="Z3319" i="2"/>
  <c r="Y3319" i="2"/>
  <c r="X3319" i="2"/>
  <c r="W3319" i="2"/>
  <c r="M3319" i="2"/>
  <c r="L3319" i="2" s="1"/>
  <c r="AF3318" i="2"/>
  <c r="AD3318" i="2"/>
  <c r="AC3318" i="2"/>
  <c r="AB3318" i="2"/>
  <c r="AA3318" i="2"/>
  <c r="Z3318" i="2"/>
  <c r="Y3318" i="2"/>
  <c r="X3318" i="2"/>
  <c r="W3318" i="2"/>
  <c r="M3318" i="2"/>
  <c r="L3318" i="2" s="1"/>
  <c r="AF3317" i="2"/>
  <c r="AC3317" i="2"/>
  <c r="AD3317" i="2" s="1"/>
  <c r="AB3317" i="2"/>
  <c r="AA3317" i="2"/>
  <c r="Z3317" i="2"/>
  <c r="Y3317" i="2"/>
  <c r="X3317" i="2"/>
  <c r="W3317" i="2"/>
  <c r="M3317" i="2"/>
  <c r="L3317" i="2"/>
  <c r="AF3316" i="2"/>
  <c r="AC3316" i="2"/>
  <c r="AD3316" i="2" s="1"/>
  <c r="AB3316" i="2"/>
  <c r="AA3316" i="2"/>
  <c r="Z3316" i="2"/>
  <c r="Y3316" i="2"/>
  <c r="X3316" i="2"/>
  <c r="W3316" i="2"/>
  <c r="M3316" i="2"/>
  <c r="L3316" i="2"/>
  <c r="AF3315" i="2"/>
  <c r="AD3315" i="2"/>
  <c r="AC3315" i="2"/>
  <c r="AB3315" i="2"/>
  <c r="AA3315" i="2"/>
  <c r="Z3315" i="2"/>
  <c r="Y3315" i="2"/>
  <c r="X3315" i="2"/>
  <c r="W3315" i="2"/>
  <c r="M3315" i="2"/>
  <c r="L3315" i="2" s="1"/>
  <c r="AF3314" i="2"/>
  <c r="AC3314" i="2"/>
  <c r="AD3314" i="2" s="1"/>
  <c r="AB3314" i="2"/>
  <c r="AA3314" i="2"/>
  <c r="Z3314" i="2"/>
  <c r="Y3314" i="2"/>
  <c r="X3314" i="2"/>
  <c r="W3314" i="2"/>
  <c r="M3314" i="2"/>
  <c r="L3314" i="2"/>
  <c r="AF3313" i="2"/>
  <c r="AC3313" i="2"/>
  <c r="AD3313" i="2" s="1"/>
  <c r="AB3313" i="2"/>
  <c r="AA3313" i="2"/>
  <c r="Z3313" i="2"/>
  <c r="Y3313" i="2"/>
  <c r="X3313" i="2"/>
  <c r="W3313" i="2"/>
  <c r="M3313" i="2"/>
  <c r="L3313" i="2"/>
  <c r="AF3312" i="2"/>
  <c r="AD3312" i="2"/>
  <c r="AC3312" i="2"/>
  <c r="AB3312" i="2"/>
  <c r="AA3312" i="2"/>
  <c r="Z3312" i="2"/>
  <c r="Y3312" i="2"/>
  <c r="X3312" i="2"/>
  <c r="W3312" i="2"/>
  <c r="M3312" i="2"/>
  <c r="L3312" i="2" s="1"/>
  <c r="AF3311" i="2"/>
  <c r="AC3311" i="2"/>
  <c r="AD3311" i="2" s="1"/>
  <c r="AB3311" i="2"/>
  <c r="AA3311" i="2"/>
  <c r="Z3311" i="2"/>
  <c r="Y3311" i="2"/>
  <c r="X3311" i="2"/>
  <c r="W3311" i="2"/>
  <c r="M3311" i="2"/>
  <c r="L3311" i="2"/>
  <c r="AF3310" i="2"/>
  <c r="AD3310" i="2"/>
  <c r="AC3310" i="2"/>
  <c r="AB3310" i="2"/>
  <c r="AA3310" i="2"/>
  <c r="Z3310" i="2"/>
  <c r="Y3310" i="2"/>
  <c r="X3310" i="2"/>
  <c r="W3310" i="2"/>
  <c r="M3310" i="2"/>
  <c r="L3310" i="2" s="1"/>
  <c r="AF3309" i="2"/>
  <c r="AC3309" i="2"/>
  <c r="AD3309" i="2" s="1"/>
  <c r="AB3309" i="2"/>
  <c r="AA3309" i="2"/>
  <c r="Z3309" i="2"/>
  <c r="Y3309" i="2"/>
  <c r="X3309" i="2"/>
  <c r="W3309" i="2"/>
  <c r="M3309" i="2"/>
  <c r="L3309" i="2"/>
  <c r="AF3308" i="2"/>
  <c r="AC3308" i="2"/>
  <c r="AD3308" i="2" s="1"/>
  <c r="AB3308" i="2"/>
  <c r="AA3308" i="2"/>
  <c r="Z3308" i="2"/>
  <c r="Y3308" i="2"/>
  <c r="X3308" i="2"/>
  <c r="W3308" i="2"/>
  <c r="M3308" i="2"/>
  <c r="L3308" i="2"/>
  <c r="AF3307" i="2"/>
  <c r="AC3307" i="2"/>
  <c r="AD3307" i="2" s="1"/>
  <c r="AB3307" i="2"/>
  <c r="AA3307" i="2"/>
  <c r="Z3307" i="2"/>
  <c r="Y3307" i="2"/>
  <c r="X3307" i="2"/>
  <c r="W3307" i="2"/>
  <c r="M3307" i="2"/>
  <c r="L3307" i="2"/>
  <c r="AF3306" i="2"/>
  <c r="AD3306" i="2"/>
  <c r="AC3306" i="2"/>
  <c r="AB3306" i="2"/>
  <c r="AA3306" i="2"/>
  <c r="Z3306" i="2"/>
  <c r="Y3306" i="2"/>
  <c r="X3306" i="2"/>
  <c r="W3306" i="2"/>
  <c r="M3306" i="2"/>
  <c r="L3306" i="2" s="1"/>
  <c r="AF3305" i="2"/>
  <c r="AD3305" i="2"/>
  <c r="AC3305" i="2"/>
  <c r="AB3305" i="2"/>
  <c r="AA3305" i="2"/>
  <c r="Z3305" i="2"/>
  <c r="Y3305" i="2"/>
  <c r="X3305" i="2"/>
  <c r="W3305" i="2"/>
  <c r="M3305" i="2"/>
  <c r="L3305" i="2" s="1"/>
  <c r="AF3304" i="2"/>
  <c r="AC3304" i="2"/>
  <c r="AD3304" i="2" s="1"/>
  <c r="AB3304" i="2"/>
  <c r="AA3304" i="2"/>
  <c r="Z3304" i="2"/>
  <c r="Y3304" i="2"/>
  <c r="X3304" i="2"/>
  <c r="W3304" i="2"/>
  <c r="M3304" i="2"/>
  <c r="L3304" i="2"/>
  <c r="AF3303" i="2"/>
  <c r="AD3303" i="2"/>
  <c r="AC3303" i="2"/>
  <c r="AB3303" i="2"/>
  <c r="AA3303" i="2"/>
  <c r="Z3303" i="2"/>
  <c r="Y3303" i="2"/>
  <c r="X3303" i="2"/>
  <c r="W3303" i="2"/>
  <c r="M3303" i="2"/>
  <c r="L3303" i="2" s="1"/>
  <c r="AF3302" i="2"/>
  <c r="AC3302" i="2"/>
  <c r="AD3302" i="2" s="1"/>
  <c r="AB3302" i="2"/>
  <c r="AA3302" i="2"/>
  <c r="Z3302" i="2"/>
  <c r="Y3302" i="2"/>
  <c r="X3302" i="2"/>
  <c r="W3302" i="2"/>
  <c r="M3302" i="2"/>
  <c r="L3302" i="2"/>
  <c r="AF3301" i="2"/>
  <c r="AC3301" i="2"/>
  <c r="AD3301" i="2" s="1"/>
  <c r="AB3301" i="2"/>
  <c r="AA3301" i="2"/>
  <c r="Z3301" i="2"/>
  <c r="Y3301" i="2"/>
  <c r="X3301" i="2"/>
  <c r="W3301" i="2"/>
  <c r="M3301" i="2"/>
  <c r="L3301" i="2"/>
  <c r="AF3300" i="2"/>
  <c r="AD3300" i="2"/>
  <c r="AC3300" i="2"/>
  <c r="AB3300" i="2"/>
  <c r="AA3300" i="2"/>
  <c r="Z3300" i="2"/>
  <c r="Y3300" i="2"/>
  <c r="X3300" i="2"/>
  <c r="W3300" i="2"/>
  <c r="M3300" i="2"/>
  <c r="L3300" i="2" s="1"/>
  <c r="AF3299" i="2"/>
  <c r="AD3299" i="2"/>
  <c r="AC3299" i="2"/>
  <c r="AB3299" i="2"/>
  <c r="AA3299" i="2"/>
  <c r="Z3299" i="2"/>
  <c r="Y3299" i="2"/>
  <c r="X3299" i="2"/>
  <c r="W3299" i="2"/>
  <c r="M3299" i="2"/>
  <c r="L3299" i="2" s="1"/>
  <c r="AF3298" i="2"/>
  <c r="AC3298" i="2"/>
  <c r="AD3298" i="2" s="1"/>
  <c r="AB3298" i="2"/>
  <c r="AA3298" i="2"/>
  <c r="Z3298" i="2"/>
  <c r="Y3298" i="2"/>
  <c r="X3298" i="2"/>
  <c r="W3298" i="2"/>
  <c r="M3298" i="2"/>
  <c r="L3298" i="2"/>
  <c r="AF3297" i="2"/>
  <c r="AC3297" i="2"/>
  <c r="AD3297" i="2" s="1"/>
  <c r="AB3297" i="2"/>
  <c r="AA3297" i="2"/>
  <c r="Z3297" i="2"/>
  <c r="Y3297" i="2"/>
  <c r="X3297" i="2"/>
  <c r="W3297" i="2"/>
  <c r="M3297" i="2"/>
  <c r="L3297" i="2"/>
  <c r="AF3296" i="2"/>
  <c r="AD3296" i="2"/>
  <c r="AC3296" i="2"/>
  <c r="AB3296" i="2"/>
  <c r="AA3296" i="2"/>
  <c r="Z3296" i="2"/>
  <c r="Y3296" i="2"/>
  <c r="X3296" i="2"/>
  <c r="W3296" i="2"/>
  <c r="M3296" i="2"/>
  <c r="L3296" i="2" s="1"/>
  <c r="AF3295" i="2"/>
  <c r="AC3295" i="2"/>
  <c r="AD3295" i="2" s="1"/>
  <c r="AB3295" i="2"/>
  <c r="AA3295" i="2"/>
  <c r="Z3295" i="2"/>
  <c r="Y3295" i="2"/>
  <c r="X3295" i="2"/>
  <c r="W3295" i="2"/>
  <c r="M3295" i="2"/>
  <c r="L3295" i="2"/>
  <c r="AF3294" i="2"/>
  <c r="AD3294" i="2"/>
  <c r="AC3294" i="2"/>
  <c r="AB3294" i="2"/>
  <c r="AA3294" i="2"/>
  <c r="Z3294" i="2"/>
  <c r="Y3294" i="2"/>
  <c r="X3294" i="2"/>
  <c r="W3294" i="2"/>
  <c r="M3294" i="2"/>
  <c r="L3294" i="2" s="1"/>
  <c r="AF3293" i="2"/>
  <c r="AC3293" i="2"/>
  <c r="AD3293" i="2" s="1"/>
  <c r="AB3293" i="2"/>
  <c r="AA3293" i="2"/>
  <c r="Z3293" i="2"/>
  <c r="Y3293" i="2"/>
  <c r="X3293" i="2"/>
  <c r="W3293" i="2"/>
  <c r="M3293" i="2"/>
  <c r="L3293" i="2"/>
  <c r="AF3292" i="2"/>
  <c r="AC3292" i="2"/>
  <c r="AD3292" i="2" s="1"/>
  <c r="AB3292" i="2"/>
  <c r="AA3292" i="2"/>
  <c r="Z3292" i="2"/>
  <c r="Y3292" i="2"/>
  <c r="X3292" i="2"/>
  <c r="W3292" i="2"/>
  <c r="M3292" i="2"/>
  <c r="L3292" i="2"/>
  <c r="AF3291" i="2"/>
  <c r="AC3291" i="2"/>
  <c r="AD3291" i="2" s="1"/>
  <c r="AB3291" i="2"/>
  <c r="AA3291" i="2"/>
  <c r="Z3291" i="2"/>
  <c r="Y3291" i="2"/>
  <c r="X3291" i="2"/>
  <c r="W3291" i="2"/>
  <c r="M3291" i="2"/>
  <c r="L3291" i="2"/>
  <c r="AF3290" i="2"/>
  <c r="AD3290" i="2"/>
  <c r="AC3290" i="2"/>
  <c r="AB3290" i="2"/>
  <c r="AA3290" i="2"/>
  <c r="Z3290" i="2"/>
  <c r="Y3290" i="2"/>
  <c r="X3290" i="2"/>
  <c r="W3290" i="2"/>
  <c r="M3290" i="2"/>
  <c r="L3290" i="2" s="1"/>
  <c r="AF3289" i="2"/>
  <c r="AD3289" i="2"/>
  <c r="AC3289" i="2"/>
  <c r="AB3289" i="2"/>
  <c r="AA3289" i="2"/>
  <c r="Z3289" i="2"/>
  <c r="Y3289" i="2"/>
  <c r="X3289" i="2"/>
  <c r="W3289" i="2"/>
  <c r="M3289" i="2"/>
  <c r="L3289" i="2" s="1"/>
  <c r="AF3288" i="2"/>
  <c r="AC3288" i="2"/>
  <c r="AD3288" i="2" s="1"/>
  <c r="AB3288" i="2"/>
  <c r="AA3288" i="2"/>
  <c r="Z3288" i="2"/>
  <c r="Y3288" i="2"/>
  <c r="X3288" i="2"/>
  <c r="W3288" i="2"/>
  <c r="M3288" i="2"/>
  <c r="L3288" i="2"/>
  <c r="AF3287" i="2"/>
  <c r="AD3287" i="2"/>
  <c r="AC3287" i="2"/>
  <c r="AB3287" i="2"/>
  <c r="AA3287" i="2"/>
  <c r="Z3287" i="2"/>
  <c r="Y3287" i="2"/>
  <c r="X3287" i="2"/>
  <c r="W3287" i="2"/>
  <c r="M3287" i="2"/>
  <c r="L3287" i="2" s="1"/>
  <c r="AF3286" i="2"/>
  <c r="AC3286" i="2"/>
  <c r="AD3286" i="2" s="1"/>
  <c r="AB3286" i="2"/>
  <c r="AA3286" i="2"/>
  <c r="Z3286" i="2"/>
  <c r="Y3286" i="2"/>
  <c r="X3286" i="2"/>
  <c r="W3286" i="2"/>
  <c r="M3286" i="2"/>
  <c r="L3286" i="2"/>
  <c r="AF3285" i="2"/>
  <c r="AC3285" i="2"/>
  <c r="AD3285" i="2" s="1"/>
  <c r="AB3285" i="2"/>
  <c r="AA3285" i="2"/>
  <c r="Z3285" i="2"/>
  <c r="Y3285" i="2"/>
  <c r="X3285" i="2"/>
  <c r="W3285" i="2"/>
  <c r="M3285" i="2"/>
  <c r="L3285" i="2"/>
  <c r="AF3284" i="2"/>
  <c r="AC3284" i="2"/>
  <c r="AD3284" i="2" s="1"/>
  <c r="AB3284" i="2"/>
  <c r="AA3284" i="2"/>
  <c r="Z3284" i="2"/>
  <c r="Y3284" i="2"/>
  <c r="X3284" i="2"/>
  <c r="W3284" i="2"/>
  <c r="M3284" i="2"/>
  <c r="L3284" i="2"/>
  <c r="AF3283" i="2"/>
  <c r="AD3283" i="2"/>
  <c r="AC3283" i="2"/>
  <c r="AB3283" i="2"/>
  <c r="AA3283" i="2"/>
  <c r="Z3283" i="2"/>
  <c r="Y3283" i="2"/>
  <c r="X3283" i="2"/>
  <c r="W3283" i="2"/>
  <c r="M3283" i="2"/>
  <c r="L3283" i="2" s="1"/>
  <c r="AF3282" i="2"/>
  <c r="AD3282" i="2"/>
  <c r="AC3282" i="2"/>
  <c r="AB3282" i="2"/>
  <c r="AA3282" i="2"/>
  <c r="Z3282" i="2"/>
  <c r="Y3282" i="2"/>
  <c r="X3282" i="2"/>
  <c r="W3282" i="2"/>
  <c r="M3282" i="2"/>
  <c r="L3282" i="2" s="1"/>
  <c r="AF3281" i="2"/>
  <c r="AC3281" i="2"/>
  <c r="AD3281" i="2" s="1"/>
  <c r="AB3281" i="2"/>
  <c r="AA3281" i="2"/>
  <c r="Z3281" i="2"/>
  <c r="Y3281" i="2"/>
  <c r="X3281" i="2"/>
  <c r="W3281" i="2"/>
  <c r="M3281" i="2"/>
  <c r="L3281" i="2"/>
  <c r="AF3280" i="2"/>
  <c r="AD3280" i="2"/>
  <c r="AC3280" i="2"/>
  <c r="AB3280" i="2"/>
  <c r="AA3280" i="2"/>
  <c r="Z3280" i="2"/>
  <c r="Y3280" i="2"/>
  <c r="X3280" i="2"/>
  <c r="W3280" i="2"/>
  <c r="M3280" i="2"/>
  <c r="L3280" i="2" s="1"/>
  <c r="AF3279" i="2"/>
  <c r="AD3279" i="2"/>
  <c r="AC3279" i="2"/>
  <c r="AB3279" i="2"/>
  <c r="AA3279" i="2"/>
  <c r="Z3279" i="2"/>
  <c r="Y3279" i="2"/>
  <c r="X3279" i="2"/>
  <c r="W3279" i="2"/>
  <c r="M3279" i="2"/>
  <c r="L3279" i="2" s="1"/>
  <c r="AF3278" i="2"/>
  <c r="AD3278" i="2"/>
  <c r="AC3278" i="2"/>
  <c r="AB3278" i="2"/>
  <c r="AA3278" i="2"/>
  <c r="Z3278" i="2"/>
  <c r="Y3278" i="2"/>
  <c r="X3278" i="2"/>
  <c r="W3278" i="2"/>
  <c r="M3278" i="2"/>
  <c r="L3278" i="2" s="1"/>
  <c r="AF3277" i="2"/>
  <c r="AC3277" i="2"/>
  <c r="AD3277" i="2" s="1"/>
  <c r="AB3277" i="2"/>
  <c r="AA3277" i="2"/>
  <c r="Z3277" i="2"/>
  <c r="Y3277" i="2"/>
  <c r="X3277" i="2"/>
  <c r="W3277" i="2"/>
  <c r="M3277" i="2"/>
  <c r="L3277" i="2"/>
  <c r="AF3276" i="2"/>
  <c r="AD3276" i="2"/>
  <c r="AC3276" i="2"/>
  <c r="AB3276" i="2"/>
  <c r="AA3276" i="2"/>
  <c r="Z3276" i="2"/>
  <c r="Y3276" i="2"/>
  <c r="X3276" i="2"/>
  <c r="W3276" i="2"/>
  <c r="M3276" i="2"/>
  <c r="L3276" i="2" s="1"/>
  <c r="AF3275" i="2"/>
  <c r="AD3275" i="2"/>
  <c r="AC3275" i="2"/>
  <c r="AB3275" i="2"/>
  <c r="AA3275" i="2"/>
  <c r="Z3275" i="2"/>
  <c r="Y3275" i="2"/>
  <c r="X3275" i="2"/>
  <c r="W3275" i="2"/>
  <c r="M3275" i="2"/>
  <c r="L3275" i="2" s="1"/>
  <c r="AF3274" i="2"/>
  <c r="AD3274" i="2"/>
  <c r="AC3274" i="2"/>
  <c r="AB3274" i="2"/>
  <c r="AA3274" i="2"/>
  <c r="Z3274" i="2"/>
  <c r="Y3274" i="2"/>
  <c r="X3274" i="2"/>
  <c r="W3274" i="2"/>
  <c r="M3274" i="2"/>
  <c r="L3274" i="2" s="1"/>
  <c r="AF3273" i="2"/>
  <c r="AD3273" i="2"/>
  <c r="AC3273" i="2"/>
  <c r="AB3273" i="2"/>
  <c r="AA3273" i="2"/>
  <c r="Z3273" i="2"/>
  <c r="Y3273" i="2"/>
  <c r="X3273" i="2"/>
  <c r="W3273" i="2"/>
  <c r="M3273" i="2"/>
  <c r="L3273" i="2" s="1"/>
  <c r="AF3272" i="2"/>
  <c r="AC3272" i="2"/>
  <c r="AD3272" i="2" s="1"/>
  <c r="AB3272" i="2"/>
  <c r="AA3272" i="2"/>
  <c r="Z3272" i="2"/>
  <c r="Y3272" i="2"/>
  <c r="X3272" i="2"/>
  <c r="W3272" i="2"/>
  <c r="M3272" i="2"/>
  <c r="L3272" i="2"/>
  <c r="AF3271" i="2"/>
  <c r="AD3271" i="2"/>
  <c r="AC3271" i="2"/>
  <c r="AB3271" i="2"/>
  <c r="AA3271" i="2"/>
  <c r="Z3271" i="2"/>
  <c r="Y3271" i="2"/>
  <c r="X3271" i="2"/>
  <c r="W3271" i="2"/>
  <c r="M3271" i="2"/>
  <c r="L3271" i="2" s="1"/>
  <c r="AF3270" i="2"/>
  <c r="AC3270" i="2"/>
  <c r="AD3270" i="2" s="1"/>
  <c r="AB3270" i="2"/>
  <c r="AA3270" i="2"/>
  <c r="Z3270" i="2"/>
  <c r="Y3270" i="2"/>
  <c r="X3270" i="2"/>
  <c r="W3270" i="2"/>
  <c r="M3270" i="2"/>
  <c r="L3270" i="2"/>
  <c r="AF3269" i="2"/>
  <c r="AD3269" i="2"/>
  <c r="AC3269" i="2"/>
  <c r="AB3269" i="2"/>
  <c r="AA3269" i="2"/>
  <c r="Z3269" i="2"/>
  <c r="Y3269" i="2"/>
  <c r="X3269" i="2"/>
  <c r="W3269" i="2"/>
  <c r="M3269" i="2"/>
  <c r="L3269" i="2" s="1"/>
  <c r="AF3268" i="2"/>
  <c r="AD3268" i="2"/>
  <c r="AC3268" i="2"/>
  <c r="AB3268" i="2"/>
  <c r="AA3268" i="2"/>
  <c r="Z3268" i="2"/>
  <c r="Y3268" i="2"/>
  <c r="X3268" i="2"/>
  <c r="W3268" i="2"/>
  <c r="M3268" i="2"/>
  <c r="L3268" i="2" s="1"/>
  <c r="AF3267" i="2"/>
  <c r="AD3267" i="2"/>
  <c r="AC3267" i="2"/>
  <c r="AB3267" i="2"/>
  <c r="AA3267" i="2"/>
  <c r="Z3267" i="2"/>
  <c r="Y3267" i="2"/>
  <c r="X3267" i="2"/>
  <c r="W3267" i="2"/>
  <c r="M3267" i="2"/>
  <c r="L3267" i="2" s="1"/>
  <c r="AF3266" i="2"/>
  <c r="AD3266" i="2"/>
  <c r="AC3266" i="2"/>
  <c r="AB3266" i="2"/>
  <c r="AA3266" i="2"/>
  <c r="Z3266" i="2"/>
  <c r="Y3266" i="2"/>
  <c r="X3266" i="2"/>
  <c r="W3266" i="2"/>
  <c r="M3266" i="2"/>
  <c r="L3266" i="2" s="1"/>
  <c r="AF3265" i="2"/>
  <c r="AC3265" i="2"/>
  <c r="AD3265" i="2" s="1"/>
  <c r="AB3265" i="2"/>
  <c r="AA3265" i="2"/>
  <c r="Z3265" i="2"/>
  <c r="Y3265" i="2"/>
  <c r="X3265" i="2"/>
  <c r="W3265" i="2"/>
  <c r="M3265" i="2"/>
  <c r="L3265" i="2"/>
  <c r="AF3264" i="2"/>
  <c r="AD3264" i="2"/>
  <c r="AC3264" i="2"/>
  <c r="AB3264" i="2"/>
  <c r="AA3264" i="2"/>
  <c r="Z3264" i="2"/>
  <c r="Y3264" i="2"/>
  <c r="X3264" i="2"/>
  <c r="W3264" i="2"/>
  <c r="M3264" i="2"/>
  <c r="L3264" i="2" s="1"/>
  <c r="AF3263" i="2"/>
  <c r="AC3263" i="2"/>
  <c r="AD3263" i="2" s="1"/>
  <c r="AB3263" i="2"/>
  <c r="AA3263" i="2"/>
  <c r="Z3263" i="2"/>
  <c r="Y3263" i="2"/>
  <c r="X3263" i="2"/>
  <c r="W3263" i="2"/>
  <c r="M3263" i="2"/>
  <c r="L3263" i="2"/>
  <c r="AF3262" i="2"/>
  <c r="AC3262" i="2"/>
  <c r="AD3262" i="2" s="1"/>
  <c r="AB3262" i="2"/>
  <c r="AA3262" i="2"/>
  <c r="Z3262" i="2"/>
  <c r="Y3262" i="2"/>
  <c r="X3262" i="2"/>
  <c r="W3262" i="2"/>
  <c r="M3262" i="2"/>
  <c r="L3262" i="2"/>
  <c r="AF3261" i="2"/>
  <c r="AC3261" i="2"/>
  <c r="AD3261" i="2" s="1"/>
  <c r="AB3261" i="2"/>
  <c r="AA3261" i="2"/>
  <c r="Z3261" i="2"/>
  <c r="Y3261" i="2"/>
  <c r="X3261" i="2"/>
  <c r="W3261" i="2"/>
  <c r="M3261" i="2"/>
  <c r="L3261" i="2"/>
  <c r="AF3260" i="2"/>
  <c r="AD3260" i="2"/>
  <c r="AC3260" i="2"/>
  <c r="AB3260" i="2"/>
  <c r="AA3260" i="2"/>
  <c r="Z3260" i="2"/>
  <c r="Y3260" i="2"/>
  <c r="X3260" i="2"/>
  <c r="W3260" i="2"/>
  <c r="M3260" i="2"/>
  <c r="L3260" i="2" s="1"/>
  <c r="AF3259" i="2"/>
  <c r="AD3259" i="2"/>
  <c r="AC3259" i="2"/>
  <c r="AB3259" i="2"/>
  <c r="AA3259" i="2"/>
  <c r="Z3259" i="2"/>
  <c r="Y3259" i="2"/>
  <c r="X3259" i="2"/>
  <c r="W3259" i="2"/>
  <c r="M3259" i="2"/>
  <c r="L3259" i="2" s="1"/>
  <c r="AF3258" i="2"/>
  <c r="AD3258" i="2"/>
  <c r="AC3258" i="2"/>
  <c r="AB3258" i="2"/>
  <c r="AA3258" i="2"/>
  <c r="Z3258" i="2"/>
  <c r="Y3258" i="2"/>
  <c r="X3258" i="2"/>
  <c r="W3258" i="2"/>
  <c r="M3258" i="2"/>
  <c r="L3258" i="2" s="1"/>
  <c r="AF3257" i="2"/>
  <c r="AD3257" i="2"/>
  <c r="AC3257" i="2"/>
  <c r="AB3257" i="2"/>
  <c r="AA3257" i="2"/>
  <c r="Z3257" i="2"/>
  <c r="Y3257" i="2"/>
  <c r="X3257" i="2"/>
  <c r="W3257" i="2"/>
  <c r="M3257" i="2"/>
  <c r="L3257" i="2" s="1"/>
  <c r="AF3256" i="2"/>
  <c r="AC3256" i="2"/>
  <c r="AD3256" i="2" s="1"/>
  <c r="AB3256" i="2"/>
  <c r="AA3256" i="2"/>
  <c r="Z3256" i="2"/>
  <c r="Y3256" i="2"/>
  <c r="X3256" i="2"/>
  <c r="W3256" i="2"/>
  <c r="M3256" i="2"/>
  <c r="L3256" i="2"/>
  <c r="AF3255" i="2"/>
  <c r="AC3255" i="2"/>
  <c r="AD3255" i="2" s="1"/>
  <c r="AB3255" i="2"/>
  <c r="AA3255" i="2"/>
  <c r="Z3255" i="2"/>
  <c r="Y3255" i="2"/>
  <c r="X3255" i="2"/>
  <c r="W3255" i="2"/>
  <c r="M3255" i="2"/>
  <c r="L3255" i="2"/>
  <c r="AF3254" i="2"/>
  <c r="AC3254" i="2"/>
  <c r="AD3254" i="2" s="1"/>
  <c r="AB3254" i="2"/>
  <c r="AA3254" i="2"/>
  <c r="Z3254" i="2"/>
  <c r="Y3254" i="2"/>
  <c r="X3254" i="2"/>
  <c r="W3254" i="2"/>
  <c r="M3254" i="2"/>
  <c r="L3254" i="2"/>
  <c r="AF3253" i="2"/>
  <c r="AD3253" i="2"/>
  <c r="AC3253" i="2"/>
  <c r="AB3253" i="2"/>
  <c r="AA3253" i="2"/>
  <c r="Z3253" i="2"/>
  <c r="Y3253" i="2"/>
  <c r="X3253" i="2"/>
  <c r="W3253" i="2"/>
  <c r="M3253" i="2"/>
  <c r="L3253" i="2" s="1"/>
  <c r="AF3252" i="2"/>
  <c r="AD3252" i="2"/>
  <c r="AC3252" i="2"/>
  <c r="AB3252" i="2"/>
  <c r="AA3252" i="2"/>
  <c r="Z3252" i="2"/>
  <c r="Y3252" i="2"/>
  <c r="X3252" i="2"/>
  <c r="W3252" i="2"/>
  <c r="M3252" i="2"/>
  <c r="L3252" i="2" s="1"/>
  <c r="AF3251" i="2"/>
  <c r="AD3251" i="2"/>
  <c r="AC3251" i="2"/>
  <c r="AB3251" i="2"/>
  <c r="AA3251" i="2"/>
  <c r="Z3251" i="2"/>
  <c r="Y3251" i="2"/>
  <c r="X3251" i="2"/>
  <c r="W3251" i="2"/>
  <c r="M3251" i="2"/>
  <c r="L3251" i="2" s="1"/>
  <c r="AF3250" i="2"/>
  <c r="AD3250" i="2"/>
  <c r="AC3250" i="2"/>
  <c r="AB3250" i="2"/>
  <c r="AA3250" i="2"/>
  <c r="Z3250" i="2"/>
  <c r="Y3250" i="2"/>
  <c r="X3250" i="2"/>
  <c r="W3250" i="2"/>
  <c r="M3250" i="2"/>
  <c r="L3250" i="2" s="1"/>
  <c r="AF3249" i="2"/>
  <c r="AC3249" i="2"/>
  <c r="AD3249" i="2" s="1"/>
  <c r="AB3249" i="2"/>
  <c r="AA3249" i="2"/>
  <c r="Z3249" i="2"/>
  <c r="Y3249" i="2"/>
  <c r="X3249" i="2"/>
  <c r="W3249" i="2"/>
  <c r="M3249" i="2"/>
  <c r="L3249" i="2"/>
  <c r="AF3248" i="2"/>
  <c r="AD3248" i="2"/>
  <c r="AC3248" i="2"/>
  <c r="AB3248" i="2"/>
  <c r="AA3248" i="2"/>
  <c r="Z3248" i="2"/>
  <c r="Y3248" i="2"/>
  <c r="X3248" i="2"/>
  <c r="W3248" i="2"/>
  <c r="M3248" i="2"/>
  <c r="L3248" i="2" s="1"/>
  <c r="AF3247" i="2"/>
  <c r="AC3247" i="2"/>
  <c r="AD3247" i="2" s="1"/>
  <c r="AB3247" i="2"/>
  <c r="AA3247" i="2"/>
  <c r="Z3247" i="2"/>
  <c r="Y3247" i="2"/>
  <c r="X3247" i="2"/>
  <c r="W3247" i="2"/>
  <c r="M3247" i="2"/>
  <c r="L3247" i="2"/>
  <c r="AF3246" i="2"/>
  <c r="AC3246" i="2"/>
  <c r="AD3246" i="2" s="1"/>
  <c r="AB3246" i="2"/>
  <c r="AA3246" i="2"/>
  <c r="Z3246" i="2"/>
  <c r="Y3246" i="2"/>
  <c r="X3246" i="2"/>
  <c r="W3246" i="2"/>
  <c r="M3246" i="2"/>
  <c r="L3246" i="2"/>
  <c r="AF3245" i="2"/>
  <c r="AD3245" i="2"/>
  <c r="AC3245" i="2"/>
  <c r="AB3245" i="2"/>
  <c r="AA3245" i="2"/>
  <c r="Z3245" i="2"/>
  <c r="Y3245" i="2"/>
  <c r="X3245" i="2"/>
  <c r="W3245" i="2"/>
  <c r="M3245" i="2"/>
  <c r="L3245" i="2" s="1"/>
  <c r="AF3244" i="2"/>
  <c r="AD3244" i="2"/>
  <c r="AC3244" i="2"/>
  <c r="AB3244" i="2"/>
  <c r="AA3244" i="2"/>
  <c r="Z3244" i="2"/>
  <c r="Y3244" i="2"/>
  <c r="X3244" i="2"/>
  <c r="W3244" i="2"/>
  <c r="M3244" i="2"/>
  <c r="L3244" i="2" s="1"/>
  <c r="AF3243" i="2"/>
  <c r="AD3243" i="2"/>
  <c r="AC3243" i="2"/>
  <c r="AB3243" i="2"/>
  <c r="AA3243" i="2"/>
  <c r="Z3243" i="2"/>
  <c r="Y3243" i="2"/>
  <c r="X3243" i="2"/>
  <c r="W3243" i="2"/>
  <c r="M3243" i="2"/>
  <c r="L3243" i="2" s="1"/>
  <c r="AF3242" i="2"/>
  <c r="AD3242" i="2"/>
  <c r="AC3242" i="2"/>
  <c r="AB3242" i="2"/>
  <c r="AA3242" i="2"/>
  <c r="Z3242" i="2"/>
  <c r="Y3242" i="2"/>
  <c r="X3242" i="2"/>
  <c r="W3242" i="2"/>
  <c r="M3242" i="2"/>
  <c r="L3242" i="2" s="1"/>
  <c r="AF3241" i="2"/>
  <c r="AD3241" i="2"/>
  <c r="AC3241" i="2"/>
  <c r="AB3241" i="2"/>
  <c r="AA3241" i="2"/>
  <c r="Z3241" i="2"/>
  <c r="Y3241" i="2"/>
  <c r="X3241" i="2"/>
  <c r="W3241" i="2"/>
  <c r="M3241" i="2"/>
  <c r="L3241" i="2" s="1"/>
  <c r="AF3240" i="2"/>
  <c r="AC3240" i="2"/>
  <c r="AD3240" i="2" s="1"/>
  <c r="AB3240" i="2"/>
  <c r="AA3240" i="2"/>
  <c r="Z3240" i="2"/>
  <c r="Y3240" i="2"/>
  <c r="X3240" i="2"/>
  <c r="W3240" i="2"/>
  <c r="M3240" i="2"/>
  <c r="L3240" i="2"/>
  <c r="AF3239" i="2"/>
  <c r="AC3239" i="2"/>
  <c r="AD3239" i="2" s="1"/>
  <c r="AB3239" i="2"/>
  <c r="AA3239" i="2"/>
  <c r="Z3239" i="2"/>
  <c r="Y3239" i="2"/>
  <c r="X3239" i="2"/>
  <c r="W3239" i="2"/>
  <c r="M3239" i="2"/>
  <c r="L3239" i="2"/>
  <c r="AF3238" i="2"/>
  <c r="AC3238" i="2"/>
  <c r="AD3238" i="2" s="1"/>
  <c r="AB3238" i="2"/>
  <c r="AA3238" i="2"/>
  <c r="Z3238" i="2"/>
  <c r="Y3238" i="2"/>
  <c r="X3238" i="2"/>
  <c r="W3238" i="2"/>
  <c r="M3238" i="2"/>
  <c r="L3238" i="2"/>
  <c r="AF3237" i="2"/>
  <c r="AD3237" i="2"/>
  <c r="AC3237" i="2"/>
  <c r="AB3237" i="2"/>
  <c r="AA3237" i="2"/>
  <c r="Z3237" i="2"/>
  <c r="Y3237" i="2"/>
  <c r="X3237" i="2"/>
  <c r="W3237" i="2"/>
  <c r="M3237" i="2"/>
  <c r="L3237" i="2" s="1"/>
  <c r="AF3236" i="2"/>
  <c r="AD3236" i="2"/>
  <c r="AC3236" i="2"/>
  <c r="AB3236" i="2"/>
  <c r="AA3236" i="2"/>
  <c r="Z3236" i="2"/>
  <c r="Y3236" i="2"/>
  <c r="X3236" i="2"/>
  <c r="W3236" i="2"/>
  <c r="M3236" i="2"/>
  <c r="L3236" i="2" s="1"/>
  <c r="AF3235" i="2"/>
  <c r="AD3235" i="2"/>
  <c r="AC3235" i="2"/>
  <c r="AB3235" i="2"/>
  <c r="AA3235" i="2"/>
  <c r="Z3235" i="2"/>
  <c r="Y3235" i="2"/>
  <c r="X3235" i="2"/>
  <c r="W3235" i="2"/>
  <c r="M3235" i="2"/>
  <c r="L3235" i="2" s="1"/>
  <c r="AF3234" i="2"/>
  <c r="AD3234" i="2"/>
  <c r="AC3234" i="2"/>
  <c r="AB3234" i="2"/>
  <c r="AA3234" i="2"/>
  <c r="Z3234" i="2"/>
  <c r="Y3234" i="2"/>
  <c r="X3234" i="2"/>
  <c r="W3234" i="2"/>
  <c r="M3234" i="2"/>
  <c r="L3234" i="2" s="1"/>
  <c r="AF3233" i="2"/>
  <c r="AC3233" i="2"/>
  <c r="AD3233" i="2" s="1"/>
  <c r="AB3233" i="2"/>
  <c r="AA3233" i="2"/>
  <c r="Z3233" i="2"/>
  <c r="Y3233" i="2"/>
  <c r="X3233" i="2"/>
  <c r="W3233" i="2"/>
  <c r="M3233" i="2"/>
  <c r="L3233" i="2"/>
  <c r="AF3232" i="2"/>
  <c r="AD3232" i="2"/>
  <c r="AC3232" i="2"/>
  <c r="AB3232" i="2"/>
  <c r="AA3232" i="2"/>
  <c r="Z3232" i="2"/>
  <c r="Y3232" i="2"/>
  <c r="X3232" i="2"/>
  <c r="W3232" i="2"/>
  <c r="M3232" i="2"/>
  <c r="L3232" i="2" s="1"/>
  <c r="AF3231" i="2"/>
  <c r="AD3231" i="2"/>
  <c r="AC3231" i="2"/>
  <c r="AB3231" i="2"/>
  <c r="AA3231" i="2"/>
  <c r="Z3231" i="2"/>
  <c r="Y3231" i="2"/>
  <c r="X3231" i="2"/>
  <c r="W3231" i="2"/>
  <c r="M3231" i="2"/>
  <c r="L3231" i="2" s="1"/>
  <c r="AF3230" i="2"/>
  <c r="AC3230" i="2"/>
  <c r="AD3230" i="2" s="1"/>
  <c r="AB3230" i="2"/>
  <c r="AA3230" i="2"/>
  <c r="Z3230" i="2"/>
  <c r="Y3230" i="2"/>
  <c r="X3230" i="2"/>
  <c r="W3230" i="2"/>
  <c r="M3230" i="2"/>
  <c r="L3230" i="2"/>
  <c r="AF3229" i="2"/>
  <c r="AD3229" i="2"/>
  <c r="AC3229" i="2"/>
  <c r="AB3229" i="2"/>
  <c r="AA3229" i="2"/>
  <c r="Z3229" i="2"/>
  <c r="Y3229" i="2"/>
  <c r="X3229" i="2"/>
  <c r="W3229" i="2"/>
  <c r="M3229" i="2"/>
  <c r="L3229" i="2" s="1"/>
  <c r="AF3228" i="2"/>
  <c r="AD3228" i="2"/>
  <c r="AC3228" i="2"/>
  <c r="AB3228" i="2"/>
  <c r="AA3228" i="2"/>
  <c r="Z3228" i="2"/>
  <c r="Y3228" i="2"/>
  <c r="X3228" i="2"/>
  <c r="W3228" i="2"/>
  <c r="M3228" i="2"/>
  <c r="L3228" i="2" s="1"/>
  <c r="AF3227" i="2"/>
  <c r="AD3227" i="2"/>
  <c r="AC3227" i="2"/>
  <c r="AB3227" i="2"/>
  <c r="AA3227" i="2"/>
  <c r="Z3227" i="2"/>
  <c r="Y3227" i="2"/>
  <c r="X3227" i="2"/>
  <c r="W3227" i="2"/>
  <c r="M3227" i="2"/>
  <c r="L3227" i="2" s="1"/>
  <c r="AF3226" i="2"/>
  <c r="AD3226" i="2"/>
  <c r="AC3226" i="2"/>
  <c r="AB3226" i="2"/>
  <c r="AA3226" i="2"/>
  <c r="Z3226" i="2"/>
  <c r="Y3226" i="2"/>
  <c r="X3226" i="2"/>
  <c r="W3226" i="2"/>
  <c r="M3226" i="2"/>
  <c r="L3226" i="2" s="1"/>
  <c r="AF3225" i="2"/>
  <c r="AD3225" i="2"/>
  <c r="AC3225" i="2"/>
  <c r="AB3225" i="2"/>
  <c r="AA3225" i="2"/>
  <c r="Z3225" i="2"/>
  <c r="Y3225" i="2"/>
  <c r="X3225" i="2"/>
  <c r="W3225" i="2"/>
  <c r="M3225" i="2"/>
  <c r="L3225" i="2" s="1"/>
  <c r="AF3224" i="2"/>
  <c r="AC3224" i="2"/>
  <c r="AD3224" i="2" s="1"/>
  <c r="AB3224" i="2"/>
  <c r="AA3224" i="2"/>
  <c r="Z3224" i="2"/>
  <c r="Y3224" i="2"/>
  <c r="X3224" i="2"/>
  <c r="W3224" i="2"/>
  <c r="M3224" i="2"/>
  <c r="L3224" i="2"/>
  <c r="AF3223" i="2"/>
  <c r="AC3223" i="2"/>
  <c r="AD3223" i="2" s="1"/>
  <c r="AB3223" i="2"/>
  <c r="AA3223" i="2"/>
  <c r="Z3223" i="2"/>
  <c r="Y3223" i="2"/>
  <c r="X3223" i="2"/>
  <c r="W3223" i="2"/>
  <c r="M3223" i="2"/>
  <c r="L3223" i="2"/>
  <c r="AF3222" i="2"/>
  <c r="AD3222" i="2"/>
  <c r="AC3222" i="2"/>
  <c r="AB3222" i="2"/>
  <c r="AA3222" i="2"/>
  <c r="Z3222" i="2"/>
  <c r="Y3222" i="2"/>
  <c r="X3222" i="2"/>
  <c r="W3222" i="2"/>
  <c r="M3222" i="2"/>
  <c r="L3222" i="2" s="1"/>
  <c r="AF3221" i="2"/>
  <c r="AD3221" i="2"/>
  <c r="AC3221" i="2"/>
  <c r="AB3221" i="2"/>
  <c r="AA3221" i="2"/>
  <c r="Z3221" i="2"/>
  <c r="Y3221" i="2"/>
  <c r="X3221" i="2"/>
  <c r="W3221" i="2"/>
  <c r="M3221" i="2"/>
  <c r="L3221" i="2" s="1"/>
  <c r="AF3220" i="2"/>
  <c r="AD3220" i="2"/>
  <c r="AC3220" i="2"/>
  <c r="AB3220" i="2"/>
  <c r="AA3220" i="2"/>
  <c r="Z3220" i="2"/>
  <c r="Y3220" i="2"/>
  <c r="X3220" i="2"/>
  <c r="W3220" i="2"/>
  <c r="M3220" i="2"/>
  <c r="L3220" i="2" s="1"/>
  <c r="AF3219" i="2"/>
  <c r="AD3219" i="2"/>
  <c r="AC3219" i="2"/>
  <c r="AB3219" i="2"/>
  <c r="AA3219" i="2"/>
  <c r="Z3219" i="2"/>
  <c r="Y3219" i="2"/>
  <c r="X3219" i="2"/>
  <c r="W3219" i="2"/>
  <c r="M3219" i="2"/>
  <c r="L3219" i="2" s="1"/>
  <c r="AF3218" i="2"/>
  <c r="AC3218" i="2"/>
  <c r="AD3218" i="2" s="1"/>
  <c r="AB3218" i="2"/>
  <c r="AA3218" i="2"/>
  <c r="Z3218" i="2"/>
  <c r="Y3218" i="2"/>
  <c r="X3218" i="2"/>
  <c r="W3218" i="2"/>
  <c r="M3218" i="2"/>
  <c r="L3218" i="2"/>
  <c r="AF3217" i="2"/>
  <c r="AC3217" i="2"/>
  <c r="AD3217" i="2" s="1"/>
  <c r="AB3217" i="2"/>
  <c r="AA3217" i="2"/>
  <c r="Z3217" i="2"/>
  <c r="Y3217" i="2"/>
  <c r="X3217" i="2"/>
  <c r="W3217" i="2"/>
  <c r="M3217" i="2"/>
  <c r="L3217" i="2"/>
  <c r="AF3216" i="2"/>
  <c r="AD3216" i="2"/>
  <c r="AC3216" i="2"/>
  <c r="AB3216" i="2"/>
  <c r="AA3216" i="2"/>
  <c r="Z3216" i="2"/>
  <c r="Y3216" i="2"/>
  <c r="X3216" i="2"/>
  <c r="W3216" i="2"/>
  <c r="M3216" i="2"/>
  <c r="L3216" i="2" s="1"/>
  <c r="AF3215" i="2"/>
  <c r="AC3215" i="2"/>
  <c r="AD3215" i="2" s="1"/>
  <c r="AB3215" i="2"/>
  <c r="AA3215" i="2"/>
  <c r="Z3215" i="2"/>
  <c r="Y3215" i="2"/>
  <c r="X3215" i="2"/>
  <c r="W3215" i="2"/>
  <c r="M3215" i="2"/>
  <c r="L3215" i="2"/>
  <c r="AF3214" i="2"/>
  <c r="AC3214" i="2"/>
  <c r="AD3214" i="2" s="1"/>
  <c r="AB3214" i="2"/>
  <c r="AA3214" i="2"/>
  <c r="Z3214" i="2"/>
  <c r="Y3214" i="2"/>
  <c r="X3214" i="2"/>
  <c r="W3214" i="2"/>
  <c r="M3214" i="2"/>
  <c r="L3214" i="2"/>
  <c r="AF3213" i="2"/>
  <c r="AD3213" i="2"/>
  <c r="AC3213" i="2"/>
  <c r="AB3213" i="2"/>
  <c r="AA3213" i="2"/>
  <c r="Z3213" i="2"/>
  <c r="Y3213" i="2"/>
  <c r="X3213" i="2"/>
  <c r="W3213" i="2"/>
  <c r="M3213" i="2"/>
  <c r="L3213" i="2" s="1"/>
  <c r="AF3212" i="2"/>
  <c r="AD3212" i="2"/>
  <c r="AC3212" i="2"/>
  <c r="AB3212" i="2"/>
  <c r="AA3212" i="2"/>
  <c r="Z3212" i="2"/>
  <c r="Y3212" i="2"/>
  <c r="X3212" i="2"/>
  <c r="W3212" i="2"/>
  <c r="M3212" i="2"/>
  <c r="L3212" i="2" s="1"/>
  <c r="AF3211" i="2"/>
  <c r="AC3211" i="2"/>
  <c r="AD3211" i="2" s="1"/>
  <c r="AB3211" i="2"/>
  <c r="AA3211" i="2"/>
  <c r="Z3211" i="2"/>
  <c r="Y3211" i="2"/>
  <c r="X3211" i="2"/>
  <c r="W3211" i="2"/>
  <c r="M3211" i="2"/>
  <c r="L3211" i="2"/>
  <c r="AF3210" i="2"/>
  <c r="AD3210" i="2"/>
  <c r="AC3210" i="2"/>
  <c r="AB3210" i="2"/>
  <c r="AA3210" i="2"/>
  <c r="Z3210" i="2"/>
  <c r="Y3210" i="2"/>
  <c r="X3210" i="2"/>
  <c r="W3210" i="2"/>
  <c r="M3210" i="2"/>
  <c r="L3210" i="2" s="1"/>
  <c r="AF3209" i="2"/>
  <c r="AD3209" i="2"/>
  <c r="AC3209" i="2"/>
  <c r="AB3209" i="2"/>
  <c r="AA3209" i="2"/>
  <c r="Z3209" i="2"/>
  <c r="Y3209" i="2"/>
  <c r="X3209" i="2"/>
  <c r="W3209" i="2"/>
  <c r="M3209" i="2"/>
  <c r="L3209" i="2" s="1"/>
  <c r="AF3208" i="2"/>
  <c r="AC3208" i="2"/>
  <c r="AD3208" i="2" s="1"/>
  <c r="AB3208" i="2"/>
  <c r="AA3208" i="2"/>
  <c r="Z3208" i="2"/>
  <c r="Y3208" i="2"/>
  <c r="X3208" i="2"/>
  <c r="W3208" i="2"/>
  <c r="M3208" i="2"/>
  <c r="L3208" i="2"/>
  <c r="AF3207" i="2"/>
  <c r="AC3207" i="2"/>
  <c r="AD3207" i="2" s="1"/>
  <c r="AB3207" i="2"/>
  <c r="AA3207" i="2"/>
  <c r="Z3207" i="2"/>
  <c r="Y3207" i="2"/>
  <c r="X3207" i="2"/>
  <c r="W3207" i="2"/>
  <c r="M3207" i="2"/>
  <c r="L3207" i="2"/>
  <c r="AF3206" i="2"/>
  <c r="AD3206" i="2"/>
  <c r="AC3206" i="2"/>
  <c r="AB3206" i="2"/>
  <c r="AA3206" i="2"/>
  <c r="Z3206" i="2"/>
  <c r="Y3206" i="2"/>
  <c r="X3206" i="2"/>
  <c r="W3206" i="2"/>
  <c r="M3206" i="2"/>
  <c r="L3206" i="2" s="1"/>
  <c r="AF3205" i="2"/>
  <c r="AD3205" i="2"/>
  <c r="AC3205" i="2"/>
  <c r="AB3205" i="2"/>
  <c r="AA3205" i="2"/>
  <c r="Z3205" i="2"/>
  <c r="Y3205" i="2"/>
  <c r="X3205" i="2"/>
  <c r="W3205" i="2"/>
  <c r="M3205" i="2"/>
  <c r="L3205" i="2" s="1"/>
  <c r="AF3204" i="2"/>
  <c r="AD3204" i="2"/>
  <c r="AC3204" i="2"/>
  <c r="AB3204" i="2"/>
  <c r="AA3204" i="2"/>
  <c r="Z3204" i="2"/>
  <c r="Y3204" i="2"/>
  <c r="X3204" i="2"/>
  <c r="W3204" i="2"/>
  <c r="M3204" i="2"/>
  <c r="L3204" i="2" s="1"/>
  <c r="AF3203" i="2"/>
  <c r="AD3203" i="2"/>
  <c r="AC3203" i="2"/>
  <c r="AB3203" i="2"/>
  <c r="AA3203" i="2"/>
  <c r="Z3203" i="2"/>
  <c r="Y3203" i="2"/>
  <c r="X3203" i="2"/>
  <c r="W3203" i="2"/>
  <c r="M3203" i="2"/>
  <c r="L3203" i="2" s="1"/>
  <c r="AF3202" i="2"/>
  <c r="AC3202" i="2"/>
  <c r="AD3202" i="2" s="1"/>
  <c r="AB3202" i="2"/>
  <c r="AA3202" i="2"/>
  <c r="Z3202" i="2"/>
  <c r="Y3202" i="2"/>
  <c r="X3202" i="2"/>
  <c r="W3202" i="2"/>
  <c r="M3202" i="2"/>
  <c r="L3202" i="2"/>
  <c r="AF3201" i="2"/>
  <c r="AC3201" i="2"/>
  <c r="AD3201" i="2" s="1"/>
  <c r="AB3201" i="2"/>
  <c r="AA3201" i="2"/>
  <c r="Z3201" i="2"/>
  <c r="Y3201" i="2"/>
  <c r="X3201" i="2"/>
  <c r="W3201" i="2"/>
  <c r="M3201" i="2"/>
  <c r="L3201" i="2"/>
  <c r="AF3200" i="2"/>
  <c r="AD3200" i="2"/>
  <c r="AC3200" i="2"/>
  <c r="AB3200" i="2"/>
  <c r="AA3200" i="2"/>
  <c r="Z3200" i="2"/>
  <c r="Y3200" i="2"/>
  <c r="X3200" i="2"/>
  <c r="W3200" i="2"/>
  <c r="M3200" i="2"/>
  <c r="L3200" i="2" s="1"/>
  <c r="AF3199" i="2"/>
  <c r="AC3199" i="2"/>
  <c r="AD3199" i="2" s="1"/>
  <c r="AB3199" i="2"/>
  <c r="AA3199" i="2"/>
  <c r="Z3199" i="2"/>
  <c r="Y3199" i="2"/>
  <c r="X3199" i="2"/>
  <c r="W3199" i="2"/>
  <c r="M3199" i="2"/>
  <c r="L3199" i="2"/>
  <c r="AF3198" i="2"/>
  <c r="AC3198" i="2"/>
  <c r="AD3198" i="2" s="1"/>
  <c r="AB3198" i="2"/>
  <c r="AA3198" i="2"/>
  <c r="Z3198" i="2"/>
  <c r="Y3198" i="2"/>
  <c r="X3198" i="2"/>
  <c r="W3198" i="2"/>
  <c r="M3198" i="2"/>
  <c r="L3198" i="2"/>
  <c r="AF3197" i="2"/>
  <c r="AD3197" i="2"/>
  <c r="AC3197" i="2"/>
  <c r="AB3197" i="2"/>
  <c r="AA3197" i="2"/>
  <c r="Z3197" i="2"/>
  <c r="Y3197" i="2"/>
  <c r="X3197" i="2"/>
  <c r="W3197" i="2"/>
  <c r="M3197" i="2"/>
  <c r="L3197" i="2" s="1"/>
  <c r="AF3196" i="2"/>
  <c r="AD3196" i="2"/>
  <c r="AC3196" i="2"/>
  <c r="AB3196" i="2"/>
  <c r="AA3196" i="2"/>
  <c r="Z3196" i="2"/>
  <c r="Y3196" i="2"/>
  <c r="X3196" i="2"/>
  <c r="W3196" i="2"/>
  <c r="M3196" i="2"/>
  <c r="L3196" i="2" s="1"/>
  <c r="AF3195" i="2"/>
  <c r="AC3195" i="2"/>
  <c r="AD3195" i="2" s="1"/>
  <c r="AB3195" i="2"/>
  <c r="AA3195" i="2"/>
  <c r="Z3195" i="2"/>
  <c r="Y3195" i="2"/>
  <c r="X3195" i="2"/>
  <c r="W3195" i="2"/>
  <c r="M3195" i="2"/>
  <c r="L3195" i="2"/>
  <c r="AF3194" i="2"/>
  <c r="AD3194" i="2"/>
  <c r="AC3194" i="2"/>
  <c r="AB3194" i="2"/>
  <c r="AA3194" i="2"/>
  <c r="Z3194" i="2"/>
  <c r="Y3194" i="2"/>
  <c r="X3194" i="2"/>
  <c r="W3194" i="2"/>
  <c r="M3194" i="2"/>
  <c r="L3194" i="2" s="1"/>
  <c r="AF3193" i="2"/>
  <c r="AD3193" i="2"/>
  <c r="AC3193" i="2"/>
  <c r="AB3193" i="2"/>
  <c r="AA3193" i="2"/>
  <c r="Z3193" i="2"/>
  <c r="Y3193" i="2"/>
  <c r="X3193" i="2"/>
  <c r="W3193" i="2"/>
  <c r="M3193" i="2"/>
  <c r="L3193" i="2" s="1"/>
  <c r="AF3192" i="2"/>
  <c r="AC3192" i="2"/>
  <c r="AD3192" i="2" s="1"/>
  <c r="AB3192" i="2"/>
  <c r="AA3192" i="2"/>
  <c r="Z3192" i="2"/>
  <c r="Y3192" i="2"/>
  <c r="X3192" i="2"/>
  <c r="W3192" i="2"/>
  <c r="M3192" i="2"/>
  <c r="L3192" i="2"/>
  <c r="AF3191" i="2"/>
  <c r="AC3191" i="2"/>
  <c r="AD3191" i="2" s="1"/>
  <c r="AB3191" i="2"/>
  <c r="AA3191" i="2"/>
  <c r="Z3191" i="2"/>
  <c r="Y3191" i="2"/>
  <c r="X3191" i="2"/>
  <c r="W3191" i="2"/>
  <c r="M3191" i="2"/>
  <c r="L3191" i="2"/>
  <c r="AF3190" i="2"/>
  <c r="AC3190" i="2"/>
  <c r="AD3190" i="2" s="1"/>
  <c r="AB3190" i="2"/>
  <c r="AA3190" i="2"/>
  <c r="Z3190" i="2"/>
  <c r="Y3190" i="2"/>
  <c r="X3190" i="2"/>
  <c r="W3190" i="2"/>
  <c r="M3190" i="2"/>
  <c r="L3190" i="2"/>
  <c r="AF3189" i="2"/>
  <c r="AD3189" i="2"/>
  <c r="AC3189" i="2"/>
  <c r="AB3189" i="2"/>
  <c r="AA3189" i="2"/>
  <c r="Z3189" i="2"/>
  <c r="Y3189" i="2"/>
  <c r="X3189" i="2"/>
  <c r="W3189" i="2"/>
  <c r="M3189" i="2"/>
  <c r="L3189" i="2" s="1"/>
  <c r="AF3188" i="2"/>
  <c r="AD3188" i="2"/>
  <c r="AC3188" i="2"/>
  <c r="AB3188" i="2"/>
  <c r="AA3188" i="2"/>
  <c r="Z3188" i="2"/>
  <c r="Y3188" i="2"/>
  <c r="X3188" i="2"/>
  <c r="W3188" i="2"/>
  <c r="M3188" i="2"/>
  <c r="L3188" i="2" s="1"/>
  <c r="AF3187" i="2"/>
  <c r="AD3187" i="2"/>
  <c r="AC3187" i="2"/>
  <c r="AB3187" i="2"/>
  <c r="AA3187" i="2"/>
  <c r="Z3187" i="2"/>
  <c r="Y3187" i="2"/>
  <c r="X3187" i="2"/>
  <c r="W3187" i="2"/>
  <c r="M3187" i="2"/>
  <c r="L3187" i="2" s="1"/>
  <c r="AF3186" i="2"/>
  <c r="AC3186" i="2"/>
  <c r="AD3186" i="2" s="1"/>
  <c r="AB3186" i="2"/>
  <c r="AA3186" i="2"/>
  <c r="Z3186" i="2"/>
  <c r="Y3186" i="2"/>
  <c r="X3186" i="2"/>
  <c r="W3186" i="2"/>
  <c r="M3186" i="2"/>
  <c r="L3186" i="2"/>
  <c r="AF3185" i="2"/>
  <c r="AC3185" i="2"/>
  <c r="AD3185" i="2" s="1"/>
  <c r="AB3185" i="2"/>
  <c r="AA3185" i="2"/>
  <c r="Z3185" i="2"/>
  <c r="Y3185" i="2"/>
  <c r="X3185" i="2"/>
  <c r="W3185" i="2"/>
  <c r="M3185" i="2"/>
  <c r="L3185" i="2"/>
  <c r="AF3184" i="2"/>
  <c r="AD3184" i="2"/>
  <c r="AC3184" i="2"/>
  <c r="AB3184" i="2"/>
  <c r="AA3184" i="2"/>
  <c r="Z3184" i="2"/>
  <c r="Y3184" i="2"/>
  <c r="X3184" i="2"/>
  <c r="W3184" i="2"/>
  <c r="M3184" i="2"/>
  <c r="L3184" i="2" s="1"/>
  <c r="AF3183" i="2"/>
  <c r="AC3183" i="2"/>
  <c r="AD3183" i="2" s="1"/>
  <c r="AB3183" i="2"/>
  <c r="AA3183" i="2"/>
  <c r="Z3183" i="2"/>
  <c r="Y3183" i="2"/>
  <c r="X3183" i="2"/>
  <c r="W3183" i="2"/>
  <c r="M3183" i="2"/>
  <c r="L3183" i="2"/>
  <c r="AF3182" i="2"/>
  <c r="AC3182" i="2"/>
  <c r="AD3182" i="2" s="1"/>
  <c r="AB3182" i="2"/>
  <c r="AA3182" i="2"/>
  <c r="Z3182" i="2"/>
  <c r="Y3182" i="2"/>
  <c r="X3182" i="2"/>
  <c r="W3182" i="2"/>
  <c r="M3182" i="2"/>
  <c r="L3182" i="2"/>
  <c r="AF3181" i="2"/>
  <c r="AD3181" i="2"/>
  <c r="AC3181" i="2"/>
  <c r="AB3181" i="2"/>
  <c r="AA3181" i="2"/>
  <c r="Z3181" i="2"/>
  <c r="Y3181" i="2"/>
  <c r="X3181" i="2"/>
  <c r="W3181" i="2"/>
  <c r="M3181" i="2"/>
  <c r="L3181" i="2" s="1"/>
  <c r="AF3180" i="2"/>
  <c r="AD3180" i="2"/>
  <c r="AC3180" i="2"/>
  <c r="AB3180" i="2"/>
  <c r="AA3180" i="2"/>
  <c r="Z3180" i="2"/>
  <c r="Y3180" i="2"/>
  <c r="X3180" i="2"/>
  <c r="W3180" i="2"/>
  <c r="M3180" i="2"/>
  <c r="L3180" i="2" s="1"/>
  <c r="AF3179" i="2"/>
  <c r="AC3179" i="2"/>
  <c r="AD3179" i="2" s="1"/>
  <c r="AB3179" i="2"/>
  <c r="AA3179" i="2"/>
  <c r="Z3179" i="2"/>
  <c r="Y3179" i="2"/>
  <c r="X3179" i="2"/>
  <c r="W3179" i="2"/>
  <c r="M3179" i="2"/>
  <c r="L3179" i="2"/>
  <c r="AF3178" i="2"/>
  <c r="AD3178" i="2"/>
  <c r="AC3178" i="2"/>
  <c r="AB3178" i="2"/>
  <c r="AA3178" i="2"/>
  <c r="Z3178" i="2"/>
  <c r="Y3178" i="2"/>
  <c r="X3178" i="2"/>
  <c r="W3178" i="2"/>
  <c r="M3178" i="2"/>
  <c r="L3178" i="2" s="1"/>
  <c r="AF3177" i="2"/>
  <c r="AD3177" i="2"/>
  <c r="AC3177" i="2"/>
  <c r="AB3177" i="2"/>
  <c r="AA3177" i="2"/>
  <c r="Z3177" i="2"/>
  <c r="Y3177" i="2"/>
  <c r="X3177" i="2"/>
  <c r="W3177" i="2"/>
  <c r="M3177" i="2"/>
  <c r="L3177" i="2" s="1"/>
  <c r="AF3176" i="2"/>
  <c r="AC3176" i="2"/>
  <c r="AD3176" i="2" s="1"/>
  <c r="AB3176" i="2"/>
  <c r="AA3176" i="2"/>
  <c r="Z3176" i="2"/>
  <c r="Y3176" i="2"/>
  <c r="X3176" i="2"/>
  <c r="W3176" i="2"/>
  <c r="M3176" i="2"/>
  <c r="L3176" i="2"/>
  <c r="AF3175" i="2"/>
  <c r="AC3175" i="2"/>
  <c r="AD3175" i="2" s="1"/>
  <c r="AB3175" i="2"/>
  <c r="AA3175" i="2"/>
  <c r="Z3175" i="2"/>
  <c r="Y3175" i="2"/>
  <c r="X3175" i="2"/>
  <c r="W3175" i="2"/>
  <c r="M3175" i="2"/>
  <c r="L3175" i="2"/>
  <c r="AF3174" i="2"/>
  <c r="AC3174" i="2"/>
  <c r="AD3174" i="2" s="1"/>
  <c r="AB3174" i="2"/>
  <c r="AA3174" i="2"/>
  <c r="Z3174" i="2"/>
  <c r="Y3174" i="2"/>
  <c r="X3174" i="2"/>
  <c r="W3174" i="2"/>
  <c r="M3174" i="2"/>
  <c r="L3174" i="2"/>
  <c r="AF3173" i="2"/>
  <c r="AD3173" i="2"/>
  <c r="AC3173" i="2"/>
  <c r="AB3173" i="2"/>
  <c r="AA3173" i="2"/>
  <c r="Z3173" i="2"/>
  <c r="Y3173" i="2"/>
  <c r="X3173" i="2"/>
  <c r="W3173" i="2"/>
  <c r="M3173" i="2"/>
  <c r="L3173" i="2" s="1"/>
  <c r="AF3172" i="2"/>
  <c r="AD3172" i="2"/>
  <c r="AC3172" i="2"/>
  <c r="AB3172" i="2"/>
  <c r="AA3172" i="2"/>
  <c r="Z3172" i="2"/>
  <c r="Y3172" i="2"/>
  <c r="X3172" i="2"/>
  <c r="W3172" i="2"/>
  <c r="M3172" i="2"/>
  <c r="L3172" i="2" s="1"/>
  <c r="AF3171" i="2"/>
  <c r="AD3171" i="2"/>
  <c r="AC3171" i="2"/>
  <c r="AB3171" i="2"/>
  <c r="AA3171" i="2"/>
  <c r="Z3171" i="2"/>
  <c r="Y3171" i="2"/>
  <c r="X3171" i="2"/>
  <c r="W3171" i="2"/>
  <c r="M3171" i="2"/>
  <c r="L3171" i="2" s="1"/>
  <c r="AF3170" i="2"/>
  <c r="AC3170" i="2"/>
  <c r="AD3170" i="2" s="1"/>
  <c r="AB3170" i="2"/>
  <c r="AA3170" i="2"/>
  <c r="Z3170" i="2"/>
  <c r="Y3170" i="2"/>
  <c r="X3170" i="2"/>
  <c r="W3170" i="2"/>
  <c r="M3170" i="2"/>
  <c r="L3170" i="2"/>
  <c r="AF3169" i="2"/>
  <c r="AC3169" i="2"/>
  <c r="AD3169" i="2" s="1"/>
  <c r="AB3169" i="2"/>
  <c r="AA3169" i="2"/>
  <c r="Z3169" i="2"/>
  <c r="Y3169" i="2"/>
  <c r="X3169" i="2"/>
  <c r="W3169" i="2"/>
  <c r="M3169" i="2"/>
  <c r="L3169" i="2"/>
  <c r="AF3168" i="2"/>
  <c r="AD3168" i="2"/>
  <c r="AC3168" i="2"/>
  <c r="AB3168" i="2"/>
  <c r="AA3168" i="2"/>
  <c r="Z3168" i="2"/>
  <c r="Y3168" i="2"/>
  <c r="X3168" i="2"/>
  <c r="W3168" i="2"/>
  <c r="M3168" i="2"/>
  <c r="L3168" i="2" s="1"/>
  <c r="AF3167" i="2"/>
  <c r="AD3167" i="2"/>
  <c r="AC3167" i="2"/>
  <c r="AB3167" i="2"/>
  <c r="AA3167" i="2"/>
  <c r="Z3167" i="2"/>
  <c r="Y3167" i="2"/>
  <c r="X3167" i="2"/>
  <c r="W3167" i="2"/>
  <c r="M3167" i="2"/>
  <c r="L3167" i="2" s="1"/>
  <c r="AF3166" i="2"/>
  <c r="AC3166" i="2"/>
  <c r="AD3166" i="2" s="1"/>
  <c r="AB3166" i="2"/>
  <c r="AA3166" i="2"/>
  <c r="Z3166" i="2"/>
  <c r="Y3166" i="2"/>
  <c r="X3166" i="2"/>
  <c r="W3166" i="2"/>
  <c r="M3166" i="2"/>
  <c r="L3166" i="2"/>
  <c r="AF3165" i="2"/>
  <c r="AD3165" i="2"/>
  <c r="AC3165" i="2"/>
  <c r="AB3165" i="2"/>
  <c r="AA3165" i="2"/>
  <c r="Z3165" i="2"/>
  <c r="Y3165" i="2"/>
  <c r="X3165" i="2"/>
  <c r="W3165" i="2"/>
  <c r="M3165" i="2"/>
  <c r="L3165" i="2" s="1"/>
  <c r="AF3164" i="2"/>
  <c r="AD3164" i="2"/>
  <c r="AC3164" i="2"/>
  <c r="AB3164" i="2"/>
  <c r="AA3164" i="2"/>
  <c r="Z3164" i="2"/>
  <c r="Y3164" i="2"/>
  <c r="X3164" i="2"/>
  <c r="W3164" i="2"/>
  <c r="M3164" i="2"/>
  <c r="L3164" i="2" s="1"/>
  <c r="AF3163" i="2"/>
  <c r="AC3163" i="2"/>
  <c r="AD3163" i="2" s="1"/>
  <c r="AB3163" i="2"/>
  <c r="AA3163" i="2"/>
  <c r="Z3163" i="2"/>
  <c r="Y3163" i="2"/>
  <c r="X3163" i="2"/>
  <c r="W3163" i="2"/>
  <c r="M3163" i="2"/>
  <c r="L3163" i="2"/>
  <c r="AF3162" i="2"/>
  <c r="AD3162" i="2"/>
  <c r="AC3162" i="2"/>
  <c r="AB3162" i="2"/>
  <c r="AA3162" i="2"/>
  <c r="Z3162" i="2"/>
  <c r="Y3162" i="2"/>
  <c r="X3162" i="2"/>
  <c r="W3162" i="2"/>
  <c r="M3162" i="2"/>
  <c r="L3162" i="2" s="1"/>
  <c r="AF3161" i="2"/>
  <c r="AD3161" i="2"/>
  <c r="AC3161" i="2"/>
  <c r="AB3161" i="2"/>
  <c r="AA3161" i="2"/>
  <c r="Z3161" i="2"/>
  <c r="Y3161" i="2"/>
  <c r="X3161" i="2"/>
  <c r="W3161" i="2"/>
  <c r="M3161" i="2"/>
  <c r="L3161" i="2" s="1"/>
  <c r="AF3160" i="2"/>
  <c r="AC3160" i="2"/>
  <c r="AD3160" i="2" s="1"/>
  <c r="AB3160" i="2"/>
  <c r="AA3160" i="2"/>
  <c r="Z3160" i="2"/>
  <c r="Y3160" i="2"/>
  <c r="X3160" i="2"/>
  <c r="W3160" i="2"/>
  <c r="M3160" i="2"/>
  <c r="L3160" i="2"/>
  <c r="AF3159" i="2"/>
  <c r="AC3159" i="2"/>
  <c r="AD3159" i="2" s="1"/>
  <c r="AB3159" i="2"/>
  <c r="AA3159" i="2"/>
  <c r="Z3159" i="2"/>
  <c r="Y3159" i="2"/>
  <c r="X3159" i="2"/>
  <c r="W3159" i="2"/>
  <c r="M3159" i="2"/>
  <c r="L3159" i="2"/>
  <c r="AF3158" i="2"/>
  <c r="AC3158" i="2"/>
  <c r="AD3158" i="2" s="1"/>
  <c r="AB3158" i="2"/>
  <c r="AA3158" i="2"/>
  <c r="Z3158" i="2"/>
  <c r="Y3158" i="2"/>
  <c r="X3158" i="2"/>
  <c r="W3158" i="2"/>
  <c r="M3158" i="2"/>
  <c r="L3158" i="2"/>
  <c r="AF3157" i="2"/>
  <c r="AD3157" i="2"/>
  <c r="AC3157" i="2"/>
  <c r="AB3157" i="2"/>
  <c r="AA3157" i="2"/>
  <c r="Z3157" i="2"/>
  <c r="Y3157" i="2"/>
  <c r="X3157" i="2"/>
  <c r="W3157" i="2"/>
  <c r="M3157" i="2"/>
  <c r="L3157" i="2" s="1"/>
  <c r="AF3156" i="2"/>
  <c r="AD3156" i="2"/>
  <c r="AC3156" i="2"/>
  <c r="AB3156" i="2"/>
  <c r="AA3156" i="2"/>
  <c r="Z3156" i="2"/>
  <c r="Y3156" i="2"/>
  <c r="X3156" i="2"/>
  <c r="W3156" i="2"/>
  <c r="M3156" i="2"/>
  <c r="L3156" i="2" s="1"/>
  <c r="AF3155" i="2"/>
  <c r="AD3155" i="2"/>
  <c r="AC3155" i="2"/>
  <c r="AB3155" i="2"/>
  <c r="AA3155" i="2"/>
  <c r="Z3155" i="2"/>
  <c r="Y3155" i="2"/>
  <c r="X3155" i="2"/>
  <c r="W3155" i="2"/>
  <c r="M3155" i="2"/>
  <c r="L3155" i="2" s="1"/>
  <c r="AF3154" i="2"/>
  <c r="AD3154" i="2"/>
  <c r="AC3154" i="2"/>
  <c r="AB3154" i="2"/>
  <c r="AA3154" i="2"/>
  <c r="Z3154" i="2"/>
  <c r="Y3154" i="2"/>
  <c r="X3154" i="2"/>
  <c r="W3154" i="2"/>
  <c r="M3154" i="2"/>
  <c r="L3154" i="2" s="1"/>
  <c r="AF3153" i="2"/>
  <c r="AC3153" i="2"/>
  <c r="AD3153" i="2" s="1"/>
  <c r="AB3153" i="2"/>
  <c r="AA3153" i="2"/>
  <c r="Z3153" i="2"/>
  <c r="Y3153" i="2"/>
  <c r="X3153" i="2"/>
  <c r="W3153" i="2"/>
  <c r="M3153" i="2"/>
  <c r="L3153" i="2"/>
  <c r="AF3152" i="2"/>
  <c r="AD3152" i="2"/>
  <c r="AC3152" i="2"/>
  <c r="AB3152" i="2"/>
  <c r="AA3152" i="2"/>
  <c r="Z3152" i="2"/>
  <c r="Y3152" i="2"/>
  <c r="X3152" i="2"/>
  <c r="W3152" i="2"/>
  <c r="M3152" i="2"/>
  <c r="L3152" i="2" s="1"/>
  <c r="AF3151" i="2"/>
  <c r="AD3151" i="2"/>
  <c r="AC3151" i="2"/>
  <c r="AB3151" i="2"/>
  <c r="AA3151" i="2"/>
  <c r="Z3151" i="2"/>
  <c r="Y3151" i="2"/>
  <c r="X3151" i="2"/>
  <c r="W3151" i="2"/>
  <c r="M3151" i="2"/>
  <c r="L3151" i="2" s="1"/>
  <c r="AF3150" i="2"/>
  <c r="AC3150" i="2"/>
  <c r="AD3150" i="2" s="1"/>
  <c r="AB3150" i="2"/>
  <c r="AA3150" i="2"/>
  <c r="Z3150" i="2"/>
  <c r="Y3150" i="2"/>
  <c r="X3150" i="2"/>
  <c r="W3150" i="2"/>
  <c r="M3150" i="2"/>
  <c r="L3150" i="2"/>
  <c r="AF3149" i="2"/>
  <c r="AD3149" i="2"/>
  <c r="AC3149" i="2"/>
  <c r="AB3149" i="2"/>
  <c r="AA3149" i="2"/>
  <c r="Z3149" i="2"/>
  <c r="Y3149" i="2"/>
  <c r="X3149" i="2"/>
  <c r="W3149" i="2"/>
  <c r="M3149" i="2"/>
  <c r="L3149" i="2" s="1"/>
  <c r="AF3148" i="2"/>
  <c r="AD3148" i="2"/>
  <c r="AC3148" i="2"/>
  <c r="AB3148" i="2"/>
  <c r="AA3148" i="2"/>
  <c r="Z3148" i="2"/>
  <c r="Y3148" i="2"/>
  <c r="X3148" i="2"/>
  <c r="W3148" i="2"/>
  <c r="M3148" i="2"/>
  <c r="L3148" i="2" s="1"/>
  <c r="AF3147" i="2"/>
  <c r="AC3147" i="2"/>
  <c r="AD3147" i="2" s="1"/>
  <c r="AB3147" i="2"/>
  <c r="AA3147" i="2"/>
  <c r="Z3147" i="2"/>
  <c r="Y3147" i="2"/>
  <c r="X3147" i="2"/>
  <c r="W3147" i="2"/>
  <c r="M3147" i="2"/>
  <c r="L3147" i="2"/>
  <c r="AF3146" i="2"/>
  <c r="AD3146" i="2"/>
  <c r="AC3146" i="2"/>
  <c r="AB3146" i="2"/>
  <c r="AA3146" i="2"/>
  <c r="Z3146" i="2"/>
  <c r="Y3146" i="2"/>
  <c r="X3146" i="2"/>
  <c r="W3146" i="2"/>
  <c r="M3146" i="2"/>
  <c r="L3146" i="2" s="1"/>
  <c r="AF3145" i="2"/>
  <c r="AD3145" i="2"/>
  <c r="AC3145" i="2"/>
  <c r="AB3145" i="2"/>
  <c r="AA3145" i="2"/>
  <c r="Z3145" i="2"/>
  <c r="Y3145" i="2"/>
  <c r="X3145" i="2"/>
  <c r="W3145" i="2"/>
  <c r="M3145" i="2"/>
  <c r="L3145" i="2" s="1"/>
  <c r="AF3144" i="2"/>
  <c r="AC3144" i="2"/>
  <c r="AD3144" i="2" s="1"/>
  <c r="AB3144" i="2"/>
  <c r="AA3144" i="2"/>
  <c r="Z3144" i="2"/>
  <c r="Y3144" i="2"/>
  <c r="X3144" i="2"/>
  <c r="W3144" i="2"/>
  <c r="M3144" i="2"/>
  <c r="L3144" i="2"/>
  <c r="AF3143" i="2"/>
  <c r="AC3143" i="2"/>
  <c r="AD3143" i="2" s="1"/>
  <c r="AB3143" i="2"/>
  <c r="AA3143" i="2"/>
  <c r="Z3143" i="2"/>
  <c r="Y3143" i="2"/>
  <c r="X3143" i="2"/>
  <c r="W3143" i="2"/>
  <c r="M3143" i="2"/>
  <c r="L3143" i="2"/>
  <c r="AF3142" i="2"/>
  <c r="AC3142" i="2"/>
  <c r="AD3142" i="2" s="1"/>
  <c r="AB3142" i="2"/>
  <c r="AA3142" i="2"/>
  <c r="Z3142" i="2"/>
  <c r="Y3142" i="2"/>
  <c r="X3142" i="2"/>
  <c r="W3142" i="2"/>
  <c r="M3142" i="2"/>
  <c r="L3142" i="2"/>
  <c r="AF3141" i="2"/>
  <c r="AD3141" i="2"/>
  <c r="AC3141" i="2"/>
  <c r="AB3141" i="2"/>
  <c r="AA3141" i="2"/>
  <c r="Z3141" i="2"/>
  <c r="Y3141" i="2"/>
  <c r="X3141" i="2"/>
  <c r="W3141" i="2"/>
  <c r="M3141" i="2"/>
  <c r="L3141" i="2" s="1"/>
  <c r="AF3140" i="2"/>
  <c r="AD3140" i="2"/>
  <c r="AC3140" i="2"/>
  <c r="AB3140" i="2"/>
  <c r="AA3140" i="2"/>
  <c r="Z3140" i="2"/>
  <c r="Y3140" i="2"/>
  <c r="X3140" i="2"/>
  <c r="W3140" i="2"/>
  <c r="M3140" i="2"/>
  <c r="L3140" i="2" s="1"/>
  <c r="AF3139" i="2"/>
  <c r="AD3139" i="2"/>
  <c r="AC3139" i="2"/>
  <c r="AB3139" i="2"/>
  <c r="AA3139" i="2"/>
  <c r="Z3139" i="2"/>
  <c r="Y3139" i="2"/>
  <c r="X3139" i="2"/>
  <c r="W3139" i="2"/>
  <c r="M3139" i="2"/>
  <c r="L3139" i="2" s="1"/>
  <c r="AF3138" i="2"/>
  <c r="AC3138" i="2"/>
  <c r="AD3138" i="2" s="1"/>
  <c r="AB3138" i="2"/>
  <c r="AA3138" i="2"/>
  <c r="Z3138" i="2"/>
  <c r="Y3138" i="2"/>
  <c r="X3138" i="2"/>
  <c r="W3138" i="2"/>
  <c r="M3138" i="2"/>
  <c r="L3138" i="2"/>
  <c r="AF3137" i="2"/>
  <c r="AC3137" i="2"/>
  <c r="AD3137" i="2" s="1"/>
  <c r="AB3137" i="2"/>
  <c r="AA3137" i="2"/>
  <c r="Z3137" i="2"/>
  <c r="Y3137" i="2"/>
  <c r="X3137" i="2"/>
  <c r="W3137" i="2"/>
  <c r="M3137" i="2"/>
  <c r="L3137" i="2"/>
  <c r="AF3136" i="2"/>
  <c r="AD3136" i="2"/>
  <c r="AC3136" i="2"/>
  <c r="AB3136" i="2"/>
  <c r="AA3136" i="2"/>
  <c r="Z3136" i="2"/>
  <c r="Y3136" i="2"/>
  <c r="X3136" i="2"/>
  <c r="W3136" i="2"/>
  <c r="M3136" i="2"/>
  <c r="L3136" i="2" s="1"/>
  <c r="AF3135" i="2"/>
  <c r="AC3135" i="2"/>
  <c r="AD3135" i="2" s="1"/>
  <c r="AB3135" i="2"/>
  <c r="AA3135" i="2"/>
  <c r="Z3135" i="2"/>
  <c r="Y3135" i="2"/>
  <c r="X3135" i="2"/>
  <c r="W3135" i="2"/>
  <c r="M3135" i="2"/>
  <c r="L3135" i="2"/>
  <c r="AF3134" i="2"/>
  <c r="AC3134" i="2"/>
  <c r="AD3134" i="2" s="1"/>
  <c r="AB3134" i="2"/>
  <c r="AA3134" i="2"/>
  <c r="Z3134" i="2"/>
  <c r="Y3134" i="2"/>
  <c r="X3134" i="2"/>
  <c r="W3134" i="2"/>
  <c r="M3134" i="2"/>
  <c r="L3134" i="2"/>
  <c r="AF3133" i="2"/>
  <c r="AD3133" i="2"/>
  <c r="AC3133" i="2"/>
  <c r="AB3133" i="2"/>
  <c r="AA3133" i="2"/>
  <c r="Z3133" i="2"/>
  <c r="Y3133" i="2"/>
  <c r="X3133" i="2"/>
  <c r="W3133" i="2"/>
  <c r="M3133" i="2"/>
  <c r="L3133" i="2" s="1"/>
  <c r="AF3132" i="2"/>
  <c r="AD3132" i="2"/>
  <c r="AC3132" i="2"/>
  <c r="AB3132" i="2"/>
  <c r="AA3132" i="2"/>
  <c r="Z3132" i="2"/>
  <c r="Y3132" i="2"/>
  <c r="X3132" i="2"/>
  <c r="W3132" i="2"/>
  <c r="M3132" i="2"/>
  <c r="L3132" i="2" s="1"/>
  <c r="AF3131" i="2"/>
  <c r="AC3131" i="2"/>
  <c r="AD3131" i="2" s="1"/>
  <c r="AB3131" i="2"/>
  <c r="AA3131" i="2"/>
  <c r="Z3131" i="2"/>
  <c r="Y3131" i="2"/>
  <c r="X3131" i="2"/>
  <c r="W3131" i="2"/>
  <c r="M3131" i="2"/>
  <c r="L3131" i="2"/>
  <c r="AF3130" i="2"/>
  <c r="AD3130" i="2"/>
  <c r="AC3130" i="2"/>
  <c r="AB3130" i="2"/>
  <c r="AA3130" i="2"/>
  <c r="Z3130" i="2"/>
  <c r="Y3130" i="2"/>
  <c r="X3130" i="2"/>
  <c r="W3130" i="2"/>
  <c r="M3130" i="2"/>
  <c r="L3130" i="2" s="1"/>
  <c r="AF3129" i="2"/>
  <c r="AD3129" i="2"/>
  <c r="AC3129" i="2"/>
  <c r="AB3129" i="2"/>
  <c r="AA3129" i="2"/>
  <c r="Z3129" i="2"/>
  <c r="Y3129" i="2"/>
  <c r="X3129" i="2"/>
  <c r="W3129" i="2"/>
  <c r="M3129" i="2"/>
  <c r="L3129" i="2" s="1"/>
  <c r="AF3128" i="2"/>
  <c r="AC3128" i="2"/>
  <c r="AD3128" i="2" s="1"/>
  <c r="AB3128" i="2"/>
  <c r="AA3128" i="2"/>
  <c r="Z3128" i="2"/>
  <c r="Y3128" i="2"/>
  <c r="X3128" i="2"/>
  <c r="W3128" i="2"/>
  <c r="M3128" i="2"/>
  <c r="L3128" i="2"/>
  <c r="AF3127" i="2"/>
  <c r="AC3127" i="2"/>
  <c r="AD3127" i="2" s="1"/>
  <c r="AB3127" i="2"/>
  <c r="AA3127" i="2"/>
  <c r="Z3127" i="2"/>
  <c r="Y3127" i="2"/>
  <c r="X3127" i="2"/>
  <c r="W3127" i="2"/>
  <c r="M3127" i="2"/>
  <c r="L3127" i="2"/>
  <c r="AF3126" i="2"/>
  <c r="AD3126" i="2"/>
  <c r="AC3126" i="2"/>
  <c r="AB3126" i="2"/>
  <c r="AA3126" i="2"/>
  <c r="Z3126" i="2"/>
  <c r="Y3126" i="2"/>
  <c r="X3126" i="2"/>
  <c r="W3126" i="2"/>
  <c r="M3126" i="2"/>
  <c r="L3126" i="2" s="1"/>
  <c r="AF3125" i="2"/>
  <c r="AD3125" i="2"/>
  <c r="AC3125" i="2"/>
  <c r="AB3125" i="2"/>
  <c r="AA3125" i="2"/>
  <c r="Z3125" i="2"/>
  <c r="Y3125" i="2"/>
  <c r="X3125" i="2"/>
  <c r="W3125" i="2"/>
  <c r="M3125" i="2"/>
  <c r="L3125" i="2" s="1"/>
  <c r="AF3124" i="2"/>
  <c r="AD3124" i="2"/>
  <c r="AC3124" i="2"/>
  <c r="AB3124" i="2"/>
  <c r="AA3124" i="2"/>
  <c r="Z3124" i="2"/>
  <c r="Y3124" i="2"/>
  <c r="X3124" i="2"/>
  <c r="W3124" i="2"/>
  <c r="M3124" i="2"/>
  <c r="L3124" i="2" s="1"/>
  <c r="AF3123" i="2"/>
  <c r="AD3123" i="2"/>
  <c r="AC3123" i="2"/>
  <c r="AB3123" i="2"/>
  <c r="AA3123" i="2"/>
  <c r="Z3123" i="2"/>
  <c r="Y3123" i="2"/>
  <c r="X3123" i="2"/>
  <c r="W3123" i="2"/>
  <c r="M3123" i="2"/>
  <c r="L3123" i="2" s="1"/>
  <c r="AF3122" i="2"/>
  <c r="AC3122" i="2"/>
  <c r="AD3122" i="2" s="1"/>
  <c r="AB3122" i="2"/>
  <c r="AA3122" i="2"/>
  <c r="Z3122" i="2"/>
  <c r="Y3122" i="2"/>
  <c r="X3122" i="2"/>
  <c r="W3122" i="2"/>
  <c r="M3122" i="2"/>
  <c r="L3122" i="2"/>
  <c r="AF3121" i="2"/>
  <c r="AC3121" i="2"/>
  <c r="AD3121" i="2" s="1"/>
  <c r="AB3121" i="2"/>
  <c r="AA3121" i="2"/>
  <c r="Z3121" i="2"/>
  <c r="Y3121" i="2"/>
  <c r="X3121" i="2"/>
  <c r="W3121" i="2"/>
  <c r="M3121" i="2"/>
  <c r="L3121" i="2"/>
  <c r="AF3120" i="2"/>
  <c r="AD3120" i="2"/>
  <c r="AC3120" i="2"/>
  <c r="AB3120" i="2"/>
  <c r="AA3120" i="2"/>
  <c r="Z3120" i="2"/>
  <c r="Y3120" i="2"/>
  <c r="X3120" i="2"/>
  <c r="W3120" i="2"/>
  <c r="M3120" i="2"/>
  <c r="L3120" i="2" s="1"/>
  <c r="AF3119" i="2"/>
  <c r="AC3119" i="2"/>
  <c r="AD3119" i="2" s="1"/>
  <c r="AB3119" i="2"/>
  <c r="AA3119" i="2"/>
  <c r="Z3119" i="2"/>
  <c r="Y3119" i="2"/>
  <c r="X3119" i="2"/>
  <c r="W3119" i="2"/>
  <c r="M3119" i="2"/>
  <c r="L3119" i="2"/>
  <c r="AF3118" i="2"/>
  <c r="AC3118" i="2"/>
  <c r="AD3118" i="2" s="1"/>
  <c r="AB3118" i="2"/>
  <c r="AA3118" i="2"/>
  <c r="Z3118" i="2"/>
  <c r="Y3118" i="2"/>
  <c r="X3118" i="2"/>
  <c r="W3118" i="2"/>
  <c r="M3118" i="2"/>
  <c r="L3118" i="2"/>
  <c r="AF3117" i="2"/>
  <c r="AD3117" i="2"/>
  <c r="AC3117" i="2"/>
  <c r="AB3117" i="2"/>
  <c r="AA3117" i="2"/>
  <c r="Z3117" i="2"/>
  <c r="Y3117" i="2"/>
  <c r="X3117" i="2"/>
  <c r="W3117" i="2"/>
  <c r="M3117" i="2"/>
  <c r="L3117" i="2" s="1"/>
  <c r="AF3116" i="2"/>
  <c r="AD3116" i="2"/>
  <c r="AC3116" i="2"/>
  <c r="AB3116" i="2"/>
  <c r="AA3116" i="2"/>
  <c r="Z3116" i="2"/>
  <c r="Y3116" i="2"/>
  <c r="X3116" i="2"/>
  <c r="W3116" i="2"/>
  <c r="M3116" i="2"/>
  <c r="L3116" i="2" s="1"/>
  <c r="AF3115" i="2"/>
  <c r="AC3115" i="2"/>
  <c r="AD3115" i="2" s="1"/>
  <c r="AB3115" i="2"/>
  <c r="AA3115" i="2"/>
  <c r="Z3115" i="2"/>
  <c r="Y3115" i="2"/>
  <c r="X3115" i="2"/>
  <c r="W3115" i="2"/>
  <c r="M3115" i="2"/>
  <c r="L3115" i="2"/>
  <c r="AF3114" i="2"/>
  <c r="AD3114" i="2"/>
  <c r="AC3114" i="2"/>
  <c r="AB3114" i="2"/>
  <c r="AA3114" i="2"/>
  <c r="Z3114" i="2"/>
  <c r="Y3114" i="2"/>
  <c r="X3114" i="2"/>
  <c r="W3114" i="2"/>
  <c r="M3114" i="2"/>
  <c r="L3114" i="2" s="1"/>
  <c r="AF3113" i="2"/>
  <c r="AD3113" i="2"/>
  <c r="AC3113" i="2"/>
  <c r="AB3113" i="2"/>
  <c r="AA3113" i="2"/>
  <c r="Z3113" i="2"/>
  <c r="Y3113" i="2"/>
  <c r="X3113" i="2"/>
  <c r="W3113" i="2"/>
  <c r="M3113" i="2"/>
  <c r="L3113" i="2" s="1"/>
  <c r="AF3112" i="2"/>
  <c r="AC3112" i="2"/>
  <c r="AD3112" i="2" s="1"/>
  <c r="AB3112" i="2"/>
  <c r="AA3112" i="2"/>
  <c r="Z3112" i="2"/>
  <c r="Y3112" i="2"/>
  <c r="X3112" i="2"/>
  <c r="W3112" i="2"/>
  <c r="M3112" i="2"/>
  <c r="L3112" i="2"/>
  <c r="AF3111" i="2"/>
  <c r="AC3111" i="2"/>
  <c r="AD3111" i="2" s="1"/>
  <c r="AB3111" i="2"/>
  <c r="AA3111" i="2"/>
  <c r="Z3111" i="2"/>
  <c r="Y3111" i="2"/>
  <c r="X3111" i="2"/>
  <c r="W3111" i="2"/>
  <c r="M3111" i="2"/>
  <c r="L3111" i="2"/>
  <c r="AF3110" i="2"/>
  <c r="AD3110" i="2"/>
  <c r="AC3110" i="2"/>
  <c r="AB3110" i="2"/>
  <c r="AA3110" i="2"/>
  <c r="Z3110" i="2"/>
  <c r="Y3110" i="2"/>
  <c r="X3110" i="2"/>
  <c r="W3110" i="2"/>
  <c r="M3110" i="2"/>
  <c r="L3110" i="2" s="1"/>
  <c r="AF3109" i="2"/>
  <c r="AD3109" i="2"/>
  <c r="AC3109" i="2"/>
  <c r="AB3109" i="2"/>
  <c r="AA3109" i="2"/>
  <c r="Z3109" i="2"/>
  <c r="Y3109" i="2"/>
  <c r="X3109" i="2"/>
  <c r="W3109" i="2"/>
  <c r="M3109" i="2"/>
  <c r="L3109" i="2" s="1"/>
  <c r="AF3108" i="2"/>
  <c r="AD3108" i="2"/>
  <c r="AC3108" i="2"/>
  <c r="AB3108" i="2"/>
  <c r="AA3108" i="2"/>
  <c r="Z3108" i="2"/>
  <c r="Y3108" i="2"/>
  <c r="X3108" i="2"/>
  <c r="W3108" i="2"/>
  <c r="M3108" i="2"/>
  <c r="L3108" i="2" s="1"/>
  <c r="AF3107" i="2"/>
  <c r="AD3107" i="2"/>
  <c r="AC3107" i="2"/>
  <c r="AB3107" i="2"/>
  <c r="AA3107" i="2"/>
  <c r="Z3107" i="2"/>
  <c r="Y3107" i="2"/>
  <c r="X3107" i="2"/>
  <c r="W3107" i="2"/>
  <c r="M3107" i="2"/>
  <c r="L3107" i="2" s="1"/>
  <c r="AF3106" i="2"/>
  <c r="AC3106" i="2"/>
  <c r="AD3106" i="2" s="1"/>
  <c r="AB3106" i="2"/>
  <c r="AA3106" i="2"/>
  <c r="Z3106" i="2"/>
  <c r="Y3106" i="2"/>
  <c r="X3106" i="2"/>
  <c r="W3106" i="2"/>
  <c r="M3106" i="2"/>
  <c r="L3106" i="2" s="1"/>
  <c r="AF3105" i="2"/>
  <c r="AC3105" i="2"/>
  <c r="AD3105" i="2" s="1"/>
  <c r="AB3105" i="2"/>
  <c r="AA3105" i="2"/>
  <c r="Z3105" i="2"/>
  <c r="Y3105" i="2"/>
  <c r="X3105" i="2"/>
  <c r="W3105" i="2"/>
  <c r="M3105" i="2"/>
  <c r="L3105" i="2"/>
  <c r="AF3104" i="2"/>
  <c r="AD3104" i="2"/>
  <c r="AC3104" i="2"/>
  <c r="AB3104" i="2"/>
  <c r="AA3104" i="2"/>
  <c r="Z3104" i="2"/>
  <c r="Y3104" i="2"/>
  <c r="X3104" i="2"/>
  <c r="W3104" i="2"/>
  <c r="M3104" i="2"/>
  <c r="L3104" i="2" s="1"/>
  <c r="AF3103" i="2"/>
  <c r="AC3103" i="2"/>
  <c r="AD3103" i="2" s="1"/>
  <c r="AB3103" i="2"/>
  <c r="AA3103" i="2"/>
  <c r="Z3103" i="2"/>
  <c r="Y3103" i="2"/>
  <c r="X3103" i="2"/>
  <c r="W3103" i="2"/>
  <c r="M3103" i="2"/>
  <c r="L3103" i="2"/>
  <c r="AF3102" i="2"/>
  <c r="AC3102" i="2"/>
  <c r="AD3102" i="2" s="1"/>
  <c r="AB3102" i="2"/>
  <c r="AA3102" i="2"/>
  <c r="Z3102" i="2"/>
  <c r="Y3102" i="2"/>
  <c r="X3102" i="2"/>
  <c r="W3102" i="2"/>
  <c r="M3102" i="2"/>
  <c r="L3102" i="2"/>
  <c r="AF3101" i="2"/>
  <c r="AD3101" i="2"/>
  <c r="AC3101" i="2"/>
  <c r="AB3101" i="2"/>
  <c r="AA3101" i="2"/>
  <c r="Z3101" i="2"/>
  <c r="Y3101" i="2"/>
  <c r="X3101" i="2"/>
  <c r="W3101" i="2"/>
  <c r="M3101" i="2"/>
  <c r="L3101" i="2" s="1"/>
  <c r="AF3100" i="2"/>
  <c r="AD3100" i="2"/>
  <c r="AC3100" i="2"/>
  <c r="AB3100" i="2"/>
  <c r="AA3100" i="2"/>
  <c r="Z3100" i="2"/>
  <c r="Y3100" i="2"/>
  <c r="X3100" i="2"/>
  <c r="W3100" i="2"/>
  <c r="M3100" i="2"/>
  <c r="L3100" i="2" s="1"/>
  <c r="AF3099" i="2"/>
  <c r="AC3099" i="2"/>
  <c r="AD3099" i="2" s="1"/>
  <c r="AB3099" i="2"/>
  <c r="AA3099" i="2"/>
  <c r="Z3099" i="2"/>
  <c r="Y3099" i="2"/>
  <c r="X3099" i="2"/>
  <c r="W3099" i="2"/>
  <c r="M3099" i="2"/>
  <c r="L3099" i="2"/>
  <c r="AF3098" i="2"/>
  <c r="AD3098" i="2"/>
  <c r="AC3098" i="2"/>
  <c r="AB3098" i="2"/>
  <c r="AA3098" i="2"/>
  <c r="Z3098" i="2"/>
  <c r="Y3098" i="2"/>
  <c r="X3098" i="2"/>
  <c r="W3098" i="2"/>
  <c r="M3098" i="2"/>
  <c r="L3098" i="2" s="1"/>
  <c r="AF3097" i="2"/>
  <c r="AD3097" i="2"/>
  <c r="AC3097" i="2"/>
  <c r="AB3097" i="2"/>
  <c r="AA3097" i="2"/>
  <c r="Z3097" i="2"/>
  <c r="Y3097" i="2"/>
  <c r="X3097" i="2"/>
  <c r="W3097" i="2"/>
  <c r="M3097" i="2"/>
  <c r="L3097" i="2" s="1"/>
  <c r="AF3096" i="2"/>
  <c r="AC3096" i="2"/>
  <c r="AD3096" i="2" s="1"/>
  <c r="AB3096" i="2"/>
  <c r="AA3096" i="2"/>
  <c r="Z3096" i="2"/>
  <c r="Y3096" i="2"/>
  <c r="X3096" i="2"/>
  <c r="W3096" i="2"/>
  <c r="M3096" i="2"/>
  <c r="L3096" i="2"/>
  <c r="AF3095" i="2"/>
  <c r="AC3095" i="2"/>
  <c r="AD3095" i="2" s="1"/>
  <c r="AB3095" i="2"/>
  <c r="AA3095" i="2"/>
  <c r="Z3095" i="2"/>
  <c r="Y3095" i="2"/>
  <c r="X3095" i="2"/>
  <c r="W3095" i="2"/>
  <c r="M3095" i="2"/>
  <c r="L3095" i="2"/>
  <c r="AF3094" i="2"/>
  <c r="AC3094" i="2"/>
  <c r="AD3094" i="2" s="1"/>
  <c r="AB3094" i="2"/>
  <c r="AA3094" i="2"/>
  <c r="Z3094" i="2"/>
  <c r="Y3094" i="2"/>
  <c r="X3094" i="2"/>
  <c r="W3094" i="2"/>
  <c r="M3094" i="2"/>
  <c r="L3094" i="2"/>
  <c r="AF3093" i="2"/>
  <c r="AD3093" i="2"/>
  <c r="AC3093" i="2"/>
  <c r="AB3093" i="2"/>
  <c r="AA3093" i="2"/>
  <c r="Z3093" i="2"/>
  <c r="Y3093" i="2"/>
  <c r="X3093" i="2"/>
  <c r="W3093" i="2"/>
  <c r="M3093" i="2"/>
  <c r="L3093" i="2" s="1"/>
  <c r="AF3092" i="2"/>
  <c r="AD3092" i="2"/>
  <c r="AC3092" i="2"/>
  <c r="AB3092" i="2"/>
  <c r="AA3092" i="2"/>
  <c r="Z3092" i="2"/>
  <c r="Y3092" i="2"/>
  <c r="X3092" i="2"/>
  <c r="W3092" i="2"/>
  <c r="M3092" i="2"/>
  <c r="L3092" i="2" s="1"/>
  <c r="AF3091" i="2"/>
  <c r="AD3091" i="2"/>
  <c r="AC3091" i="2"/>
  <c r="AB3091" i="2"/>
  <c r="AA3091" i="2"/>
  <c r="Z3091" i="2"/>
  <c r="Y3091" i="2"/>
  <c r="X3091" i="2"/>
  <c r="W3091" i="2"/>
  <c r="M3091" i="2"/>
  <c r="L3091" i="2" s="1"/>
  <c r="AF3090" i="2"/>
  <c r="AC3090" i="2"/>
  <c r="AD3090" i="2" s="1"/>
  <c r="AB3090" i="2"/>
  <c r="AA3090" i="2"/>
  <c r="Z3090" i="2"/>
  <c r="Y3090" i="2"/>
  <c r="X3090" i="2"/>
  <c r="W3090" i="2"/>
  <c r="M3090" i="2"/>
  <c r="L3090" i="2"/>
  <c r="AF3089" i="2"/>
  <c r="AC3089" i="2"/>
  <c r="AD3089" i="2" s="1"/>
  <c r="AB3089" i="2"/>
  <c r="AA3089" i="2"/>
  <c r="Z3089" i="2"/>
  <c r="Y3089" i="2"/>
  <c r="X3089" i="2"/>
  <c r="W3089" i="2"/>
  <c r="M3089" i="2"/>
  <c r="L3089" i="2"/>
  <c r="AF3088" i="2"/>
  <c r="AD3088" i="2"/>
  <c r="AC3088" i="2"/>
  <c r="AB3088" i="2"/>
  <c r="AA3088" i="2"/>
  <c r="Z3088" i="2"/>
  <c r="Y3088" i="2"/>
  <c r="X3088" i="2"/>
  <c r="W3088" i="2"/>
  <c r="M3088" i="2"/>
  <c r="L3088" i="2" s="1"/>
  <c r="AF3087" i="2"/>
  <c r="AD3087" i="2"/>
  <c r="AC3087" i="2"/>
  <c r="AB3087" i="2"/>
  <c r="AA3087" i="2"/>
  <c r="Z3087" i="2"/>
  <c r="Y3087" i="2"/>
  <c r="X3087" i="2"/>
  <c r="W3087" i="2"/>
  <c r="M3087" i="2"/>
  <c r="L3087" i="2" s="1"/>
  <c r="AF3086" i="2"/>
  <c r="AC3086" i="2"/>
  <c r="AD3086" i="2" s="1"/>
  <c r="AB3086" i="2"/>
  <c r="AA3086" i="2"/>
  <c r="Z3086" i="2"/>
  <c r="Y3086" i="2"/>
  <c r="X3086" i="2"/>
  <c r="W3086" i="2"/>
  <c r="M3086" i="2"/>
  <c r="L3086" i="2"/>
  <c r="AF3085" i="2"/>
  <c r="AD3085" i="2"/>
  <c r="AC3085" i="2"/>
  <c r="AB3085" i="2"/>
  <c r="AA3085" i="2"/>
  <c r="Z3085" i="2"/>
  <c r="Y3085" i="2"/>
  <c r="X3085" i="2"/>
  <c r="W3085" i="2"/>
  <c r="M3085" i="2"/>
  <c r="L3085" i="2" s="1"/>
  <c r="AF3084" i="2"/>
  <c r="AD3084" i="2"/>
  <c r="AC3084" i="2"/>
  <c r="AB3084" i="2"/>
  <c r="AA3084" i="2"/>
  <c r="Z3084" i="2"/>
  <c r="Y3084" i="2"/>
  <c r="X3084" i="2"/>
  <c r="W3084" i="2"/>
  <c r="M3084" i="2"/>
  <c r="L3084" i="2" s="1"/>
  <c r="AF3083" i="2"/>
  <c r="AC3083" i="2"/>
  <c r="AD3083" i="2" s="1"/>
  <c r="AB3083" i="2"/>
  <c r="AA3083" i="2"/>
  <c r="Z3083" i="2"/>
  <c r="Y3083" i="2"/>
  <c r="X3083" i="2"/>
  <c r="W3083" i="2"/>
  <c r="M3083" i="2"/>
  <c r="L3083" i="2"/>
  <c r="AF3082" i="2"/>
  <c r="AD3082" i="2"/>
  <c r="AC3082" i="2"/>
  <c r="AB3082" i="2"/>
  <c r="AA3082" i="2"/>
  <c r="Z3082" i="2"/>
  <c r="Y3082" i="2"/>
  <c r="X3082" i="2"/>
  <c r="W3082" i="2"/>
  <c r="M3082" i="2"/>
  <c r="L3082" i="2" s="1"/>
  <c r="AF3081" i="2"/>
  <c r="AD3081" i="2"/>
  <c r="AC3081" i="2"/>
  <c r="AB3081" i="2"/>
  <c r="AA3081" i="2"/>
  <c r="Z3081" i="2"/>
  <c r="Y3081" i="2"/>
  <c r="X3081" i="2"/>
  <c r="W3081" i="2"/>
  <c r="M3081" i="2"/>
  <c r="L3081" i="2" s="1"/>
  <c r="AF3080" i="2"/>
  <c r="AC3080" i="2"/>
  <c r="AD3080" i="2" s="1"/>
  <c r="AB3080" i="2"/>
  <c r="AA3080" i="2"/>
  <c r="Z3080" i="2"/>
  <c r="Y3080" i="2"/>
  <c r="X3080" i="2"/>
  <c r="W3080" i="2"/>
  <c r="M3080" i="2"/>
  <c r="L3080" i="2"/>
  <c r="AF3079" i="2"/>
  <c r="AC3079" i="2"/>
  <c r="AD3079" i="2" s="1"/>
  <c r="AB3079" i="2"/>
  <c r="AA3079" i="2"/>
  <c r="Z3079" i="2"/>
  <c r="Y3079" i="2"/>
  <c r="X3079" i="2"/>
  <c r="W3079" i="2"/>
  <c r="M3079" i="2"/>
  <c r="L3079" i="2"/>
  <c r="AF3078" i="2"/>
  <c r="AC3078" i="2"/>
  <c r="AD3078" i="2" s="1"/>
  <c r="AB3078" i="2"/>
  <c r="AA3078" i="2"/>
  <c r="Z3078" i="2"/>
  <c r="Y3078" i="2"/>
  <c r="X3078" i="2"/>
  <c r="W3078" i="2"/>
  <c r="M3078" i="2"/>
  <c r="L3078" i="2"/>
  <c r="AF3077" i="2"/>
  <c r="AD3077" i="2"/>
  <c r="AC3077" i="2"/>
  <c r="AB3077" i="2"/>
  <c r="AA3077" i="2"/>
  <c r="Z3077" i="2"/>
  <c r="Y3077" i="2"/>
  <c r="X3077" i="2"/>
  <c r="W3077" i="2"/>
  <c r="M3077" i="2"/>
  <c r="L3077" i="2" s="1"/>
  <c r="AF3076" i="2"/>
  <c r="AD3076" i="2"/>
  <c r="AC3076" i="2"/>
  <c r="AB3076" i="2"/>
  <c r="AA3076" i="2"/>
  <c r="Z3076" i="2"/>
  <c r="Y3076" i="2"/>
  <c r="X3076" i="2"/>
  <c r="W3076" i="2"/>
  <c r="M3076" i="2"/>
  <c r="L3076" i="2" s="1"/>
  <c r="AF3075" i="2"/>
  <c r="AD3075" i="2"/>
  <c r="AC3075" i="2"/>
  <c r="AB3075" i="2"/>
  <c r="AA3075" i="2"/>
  <c r="Z3075" i="2"/>
  <c r="Y3075" i="2"/>
  <c r="X3075" i="2"/>
  <c r="W3075" i="2"/>
  <c r="M3075" i="2"/>
  <c r="L3075" i="2" s="1"/>
  <c r="AF3074" i="2"/>
  <c r="AD3074" i="2"/>
  <c r="AC3074" i="2"/>
  <c r="AB3074" i="2"/>
  <c r="AA3074" i="2"/>
  <c r="Z3074" i="2"/>
  <c r="Y3074" i="2"/>
  <c r="X3074" i="2"/>
  <c r="W3074" i="2"/>
  <c r="M3074" i="2"/>
  <c r="L3074" i="2" s="1"/>
  <c r="AF3073" i="2"/>
  <c r="AC3073" i="2"/>
  <c r="AD3073" i="2" s="1"/>
  <c r="AB3073" i="2"/>
  <c r="AA3073" i="2"/>
  <c r="Z3073" i="2"/>
  <c r="Y3073" i="2"/>
  <c r="X3073" i="2"/>
  <c r="W3073" i="2"/>
  <c r="M3073" i="2"/>
  <c r="L3073" i="2"/>
  <c r="AF3072" i="2"/>
  <c r="AD3072" i="2"/>
  <c r="AC3072" i="2"/>
  <c r="AB3072" i="2"/>
  <c r="AA3072" i="2"/>
  <c r="Z3072" i="2"/>
  <c r="Y3072" i="2"/>
  <c r="X3072" i="2"/>
  <c r="W3072" i="2"/>
  <c r="M3072" i="2"/>
  <c r="L3072" i="2" s="1"/>
  <c r="AF3071" i="2"/>
  <c r="AD3071" i="2"/>
  <c r="AC3071" i="2"/>
  <c r="AB3071" i="2"/>
  <c r="AA3071" i="2"/>
  <c r="Z3071" i="2"/>
  <c r="Y3071" i="2"/>
  <c r="X3071" i="2"/>
  <c r="W3071" i="2"/>
  <c r="M3071" i="2"/>
  <c r="L3071" i="2" s="1"/>
  <c r="AF3070" i="2"/>
  <c r="AC3070" i="2"/>
  <c r="AD3070" i="2" s="1"/>
  <c r="AB3070" i="2"/>
  <c r="AA3070" i="2"/>
  <c r="Z3070" i="2"/>
  <c r="Y3070" i="2"/>
  <c r="X3070" i="2"/>
  <c r="W3070" i="2"/>
  <c r="M3070" i="2"/>
  <c r="L3070" i="2"/>
  <c r="AF3069" i="2"/>
  <c r="AD3069" i="2"/>
  <c r="AC3069" i="2"/>
  <c r="AB3069" i="2"/>
  <c r="AA3069" i="2"/>
  <c r="Z3069" i="2"/>
  <c r="Y3069" i="2"/>
  <c r="X3069" i="2"/>
  <c r="W3069" i="2"/>
  <c r="M3069" i="2"/>
  <c r="L3069" i="2" s="1"/>
  <c r="AF3068" i="2"/>
  <c r="AD3068" i="2"/>
  <c r="AC3068" i="2"/>
  <c r="AB3068" i="2"/>
  <c r="AA3068" i="2"/>
  <c r="Z3068" i="2"/>
  <c r="Y3068" i="2"/>
  <c r="X3068" i="2"/>
  <c r="W3068" i="2"/>
  <c r="M3068" i="2"/>
  <c r="L3068" i="2" s="1"/>
  <c r="AF3067" i="2"/>
  <c r="AC3067" i="2"/>
  <c r="AD3067" i="2" s="1"/>
  <c r="AB3067" i="2"/>
  <c r="AA3067" i="2"/>
  <c r="Z3067" i="2"/>
  <c r="Y3067" i="2"/>
  <c r="X3067" i="2"/>
  <c r="W3067" i="2"/>
  <c r="M3067" i="2"/>
  <c r="L3067" i="2"/>
  <c r="AF3066" i="2"/>
  <c r="AD3066" i="2"/>
  <c r="AC3066" i="2"/>
  <c r="AB3066" i="2"/>
  <c r="AA3066" i="2"/>
  <c r="Z3066" i="2"/>
  <c r="Y3066" i="2"/>
  <c r="X3066" i="2"/>
  <c r="W3066" i="2"/>
  <c r="M3066" i="2"/>
  <c r="L3066" i="2" s="1"/>
  <c r="AF3065" i="2"/>
  <c r="AD3065" i="2"/>
  <c r="AC3065" i="2"/>
  <c r="AB3065" i="2"/>
  <c r="AA3065" i="2"/>
  <c r="Z3065" i="2"/>
  <c r="Y3065" i="2"/>
  <c r="X3065" i="2"/>
  <c r="W3065" i="2"/>
  <c r="M3065" i="2"/>
  <c r="L3065" i="2" s="1"/>
  <c r="AF3064" i="2"/>
  <c r="AC3064" i="2"/>
  <c r="AD3064" i="2" s="1"/>
  <c r="AB3064" i="2"/>
  <c r="AA3064" i="2"/>
  <c r="Z3064" i="2"/>
  <c r="Y3064" i="2"/>
  <c r="X3064" i="2"/>
  <c r="W3064" i="2"/>
  <c r="M3064" i="2"/>
  <c r="L3064" i="2"/>
  <c r="AF3063" i="2"/>
  <c r="AC3063" i="2"/>
  <c r="AD3063" i="2" s="1"/>
  <c r="AB3063" i="2"/>
  <c r="AA3063" i="2"/>
  <c r="Z3063" i="2"/>
  <c r="Y3063" i="2"/>
  <c r="X3063" i="2"/>
  <c r="W3063" i="2"/>
  <c r="M3063" i="2"/>
  <c r="L3063" i="2"/>
  <c r="AF3062" i="2"/>
  <c r="AD3062" i="2"/>
  <c r="AC3062" i="2"/>
  <c r="AB3062" i="2"/>
  <c r="AA3062" i="2"/>
  <c r="Z3062" i="2"/>
  <c r="Y3062" i="2"/>
  <c r="X3062" i="2"/>
  <c r="W3062" i="2"/>
  <c r="M3062" i="2"/>
  <c r="L3062" i="2" s="1"/>
  <c r="AF3061" i="2"/>
  <c r="AD3061" i="2"/>
  <c r="AC3061" i="2"/>
  <c r="AB3061" i="2"/>
  <c r="AA3061" i="2"/>
  <c r="Z3061" i="2"/>
  <c r="Y3061" i="2"/>
  <c r="X3061" i="2"/>
  <c r="W3061" i="2"/>
  <c r="M3061" i="2"/>
  <c r="L3061" i="2" s="1"/>
  <c r="AF3060" i="2"/>
  <c r="AD3060" i="2"/>
  <c r="AC3060" i="2"/>
  <c r="AB3060" i="2"/>
  <c r="AA3060" i="2"/>
  <c r="Z3060" i="2"/>
  <c r="Y3060" i="2"/>
  <c r="X3060" i="2"/>
  <c r="W3060" i="2"/>
  <c r="M3060" i="2"/>
  <c r="L3060" i="2" s="1"/>
  <c r="AF3059" i="2"/>
  <c r="AD3059" i="2"/>
  <c r="AC3059" i="2"/>
  <c r="AB3059" i="2"/>
  <c r="AA3059" i="2"/>
  <c r="Z3059" i="2"/>
  <c r="Y3059" i="2"/>
  <c r="X3059" i="2"/>
  <c r="W3059" i="2"/>
  <c r="M3059" i="2"/>
  <c r="L3059" i="2" s="1"/>
  <c r="AF3058" i="2"/>
  <c r="AC3058" i="2"/>
  <c r="AD3058" i="2" s="1"/>
  <c r="AB3058" i="2"/>
  <c r="AA3058" i="2"/>
  <c r="Z3058" i="2"/>
  <c r="Y3058" i="2"/>
  <c r="X3058" i="2"/>
  <c r="W3058" i="2"/>
  <c r="M3058" i="2"/>
  <c r="L3058" i="2"/>
  <c r="AF3057" i="2"/>
  <c r="AC3057" i="2"/>
  <c r="AD3057" i="2" s="1"/>
  <c r="AB3057" i="2"/>
  <c r="AA3057" i="2"/>
  <c r="Z3057" i="2"/>
  <c r="Y3057" i="2"/>
  <c r="X3057" i="2"/>
  <c r="W3057" i="2"/>
  <c r="M3057" i="2"/>
  <c r="L3057" i="2"/>
  <c r="AF3056" i="2"/>
  <c r="AD3056" i="2"/>
  <c r="AC3056" i="2"/>
  <c r="AB3056" i="2"/>
  <c r="AA3056" i="2"/>
  <c r="Z3056" i="2"/>
  <c r="Y3056" i="2"/>
  <c r="X3056" i="2"/>
  <c r="W3056" i="2"/>
  <c r="M3056" i="2"/>
  <c r="L3056" i="2" s="1"/>
  <c r="AF3055" i="2"/>
  <c r="AD3055" i="2"/>
  <c r="AC3055" i="2"/>
  <c r="AB3055" i="2"/>
  <c r="AA3055" i="2"/>
  <c r="Z3055" i="2"/>
  <c r="Y3055" i="2"/>
  <c r="X3055" i="2"/>
  <c r="W3055" i="2"/>
  <c r="M3055" i="2"/>
  <c r="L3055" i="2" s="1"/>
  <c r="AF3054" i="2"/>
  <c r="AC3054" i="2"/>
  <c r="AD3054" i="2" s="1"/>
  <c r="AB3054" i="2"/>
  <c r="AA3054" i="2"/>
  <c r="Z3054" i="2"/>
  <c r="Y3054" i="2"/>
  <c r="X3054" i="2"/>
  <c r="W3054" i="2"/>
  <c r="M3054" i="2"/>
  <c r="L3054" i="2"/>
  <c r="AF3053" i="2"/>
  <c r="AD3053" i="2"/>
  <c r="AC3053" i="2"/>
  <c r="AB3053" i="2"/>
  <c r="AA3053" i="2"/>
  <c r="Z3053" i="2"/>
  <c r="Y3053" i="2"/>
  <c r="X3053" i="2"/>
  <c r="W3053" i="2"/>
  <c r="M3053" i="2"/>
  <c r="L3053" i="2" s="1"/>
  <c r="AF3052" i="2"/>
  <c r="AD3052" i="2"/>
  <c r="AC3052" i="2"/>
  <c r="AB3052" i="2"/>
  <c r="AA3052" i="2"/>
  <c r="Z3052" i="2"/>
  <c r="Y3052" i="2"/>
  <c r="X3052" i="2"/>
  <c r="W3052" i="2"/>
  <c r="M3052" i="2"/>
  <c r="L3052" i="2" s="1"/>
  <c r="AF3051" i="2"/>
  <c r="AC3051" i="2"/>
  <c r="AD3051" i="2" s="1"/>
  <c r="AB3051" i="2"/>
  <c r="AA3051" i="2"/>
  <c r="Z3051" i="2"/>
  <c r="Y3051" i="2"/>
  <c r="X3051" i="2"/>
  <c r="W3051" i="2"/>
  <c r="M3051" i="2"/>
  <c r="L3051" i="2"/>
  <c r="AF3050" i="2"/>
  <c r="AD3050" i="2"/>
  <c r="AC3050" i="2"/>
  <c r="AB3050" i="2"/>
  <c r="AA3050" i="2"/>
  <c r="Z3050" i="2"/>
  <c r="Y3050" i="2"/>
  <c r="X3050" i="2"/>
  <c r="W3050" i="2"/>
  <c r="M3050" i="2"/>
  <c r="L3050" i="2" s="1"/>
  <c r="AF3049" i="2"/>
  <c r="AD3049" i="2"/>
  <c r="AC3049" i="2"/>
  <c r="AB3049" i="2"/>
  <c r="AA3049" i="2"/>
  <c r="Z3049" i="2"/>
  <c r="Y3049" i="2"/>
  <c r="X3049" i="2"/>
  <c r="W3049" i="2"/>
  <c r="M3049" i="2"/>
  <c r="L3049" i="2" s="1"/>
  <c r="AF3048" i="2"/>
  <c r="AC3048" i="2"/>
  <c r="AD3048" i="2" s="1"/>
  <c r="AB3048" i="2"/>
  <c r="AA3048" i="2"/>
  <c r="Z3048" i="2"/>
  <c r="Y3048" i="2"/>
  <c r="X3048" i="2"/>
  <c r="W3048" i="2"/>
  <c r="M3048" i="2"/>
  <c r="L3048" i="2"/>
  <c r="AF3047" i="2"/>
  <c r="AC3047" i="2"/>
  <c r="AD3047" i="2" s="1"/>
  <c r="AB3047" i="2"/>
  <c r="AA3047" i="2"/>
  <c r="Z3047" i="2"/>
  <c r="Y3047" i="2"/>
  <c r="X3047" i="2"/>
  <c r="W3047" i="2"/>
  <c r="M3047" i="2"/>
  <c r="L3047" i="2"/>
  <c r="AF3046" i="2"/>
  <c r="AD3046" i="2"/>
  <c r="AC3046" i="2"/>
  <c r="AB3046" i="2"/>
  <c r="AA3046" i="2"/>
  <c r="Z3046" i="2"/>
  <c r="Y3046" i="2"/>
  <c r="X3046" i="2"/>
  <c r="W3046" i="2"/>
  <c r="M3046" i="2"/>
  <c r="L3046" i="2" s="1"/>
  <c r="AF3045" i="2"/>
  <c r="AD3045" i="2"/>
  <c r="AC3045" i="2"/>
  <c r="AB3045" i="2"/>
  <c r="AA3045" i="2"/>
  <c r="Z3045" i="2"/>
  <c r="Y3045" i="2"/>
  <c r="X3045" i="2"/>
  <c r="W3045" i="2"/>
  <c r="M3045" i="2"/>
  <c r="L3045" i="2" s="1"/>
  <c r="AF3044" i="2"/>
  <c r="AD3044" i="2"/>
  <c r="AC3044" i="2"/>
  <c r="AB3044" i="2"/>
  <c r="AA3044" i="2"/>
  <c r="Z3044" i="2"/>
  <c r="Y3044" i="2"/>
  <c r="X3044" i="2"/>
  <c r="W3044" i="2"/>
  <c r="M3044" i="2"/>
  <c r="L3044" i="2" s="1"/>
  <c r="AF3043" i="2"/>
  <c r="AD3043" i="2"/>
  <c r="AC3043" i="2"/>
  <c r="AB3043" i="2"/>
  <c r="AA3043" i="2"/>
  <c r="Z3043" i="2"/>
  <c r="Y3043" i="2"/>
  <c r="X3043" i="2"/>
  <c r="W3043" i="2"/>
  <c r="M3043" i="2"/>
  <c r="L3043" i="2" s="1"/>
  <c r="AF3042" i="2"/>
  <c r="AC3042" i="2"/>
  <c r="AD3042" i="2" s="1"/>
  <c r="AB3042" i="2"/>
  <c r="AA3042" i="2"/>
  <c r="Z3042" i="2"/>
  <c r="Y3042" i="2"/>
  <c r="X3042" i="2"/>
  <c r="W3042" i="2"/>
  <c r="M3042" i="2"/>
  <c r="L3042" i="2"/>
  <c r="AF3041" i="2"/>
  <c r="AC3041" i="2"/>
  <c r="AD3041" i="2" s="1"/>
  <c r="AB3041" i="2"/>
  <c r="AA3041" i="2"/>
  <c r="Z3041" i="2"/>
  <c r="Y3041" i="2"/>
  <c r="X3041" i="2"/>
  <c r="W3041" i="2"/>
  <c r="M3041" i="2"/>
  <c r="L3041" i="2"/>
  <c r="AF3040" i="2"/>
  <c r="AD3040" i="2"/>
  <c r="AC3040" i="2"/>
  <c r="AB3040" i="2"/>
  <c r="AA3040" i="2"/>
  <c r="Z3040" i="2"/>
  <c r="Y3040" i="2"/>
  <c r="X3040" i="2"/>
  <c r="W3040" i="2"/>
  <c r="M3040" i="2"/>
  <c r="L3040" i="2" s="1"/>
  <c r="AF3039" i="2"/>
  <c r="AD3039" i="2"/>
  <c r="AC3039" i="2"/>
  <c r="AB3039" i="2"/>
  <c r="AA3039" i="2"/>
  <c r="Z3039" i="2"/>
  <c r="Y3039" i="2"/>
  <c r="X3039" i="2"/>
  <c r="W3039" i="2"/>
  <c r="M3039" i="2"/>
  <c r="L3039" i="2" s="1"/>
  <c r="AF3038" i="2"/>
  <c r="AC3038" i="2"/>
  <c r="AD3038" i="2" s="1"/>
  <c r="AB3038" i="2"/>
  <c r="AA3038" i="2"/>
  <c r="Z3038" i="2"/>
  <c r="Y3038" i="2"/>
  <c r="X3038" i="2"/>
  <c r="W3038" i="2"/>
  <c r="M3038" i="2"/>
  <c r="L3038" i="2"/>
  <c r="AF3037" i="2"/>
  <c r="AD3037" i="2"/>
  <c r="AC3037" i="2"/>
  <c r="AB3037" i="2"/>
  <c r="AA3037" i="2"/>
  <c r="Z3037" i="2"/>
  <c r="Y3037" i="2"/>
  <c r="X3037" i="2"/>
  <c r="W3037" i="2"/>
  <c r="M3037" i="2"/>
  <c r="L3037" i="2" s="1"/>
  <c r="AF3036" i="2"/>
  <c r="AD3036" i="2"/>
  <c r="AC3036" i="2"/>
  <c r="AB3036" i="2"/>
  <c r="AA3036" i="2"/>
  <c r="Z3036" i="2"/>
  <c r="Y3036" i="2"/>
  <c r="X3036" i="2"/>
  <c r="W3036" i="2"/>
  <c r="M3036" i="2"/>
  <c r="L3036" i="2" s="1"/>
  <c r="AF3035" i="2"/>
  <c r="AC3035" i="2"/>
  <c r="AD3035" i="2" s="1"/>
  <c r="AB3035" i="2"/>
  <c r="AA3035" i="2"/>
  <c r="Z3035" i="2"/>
  <c r="Y3035" i="2"/>
  <c r="X3035" i="2"/>
  <c r="W3035" i="2"/>
  <c r="M3035" i="2"/>
  <c r="L3035" i="2"/>
  <c r="AF3034" i="2"/>
  <c r="AD3034" i="2"/>
  <c r="AC3034" i="2"/>
  <c r="AB3034" i="2"/>
  <c r="AA3034" i="2"/>
  <c r="Z3034" i="2"/>
  <c r="Y3034" i="2"/>
  <c r="X3034" i="2"/>
  <c r="W3034" i="2"/>
  <c r="M3034" i="2"/>
  <c r="L3034" i="2" s="1"/>
  <c r="AF3033" i="2"/>
  <c r="AD3033" i="2"/>
  <c r="AC3033" i="2"/>
  <c r="AB3033" i="2"/>
  <c r="AA3033" i="2"/>
  <c r="Z3033" i="2"/>
  <c r="Y3033" i="2"/>
  <c r="X3033" i="2"/>
  <c r="W3033" i="2"/>
  <c r="M3033" i="2"/>
  <c r="L3033" i="2" s="1"/>
  <c r="AF3032" i="2"/>
  <c r="AC3032" i="2"/>
  <c r="AD3032" i="2" s="1"/>
  <c r="AB3032" i="2"/>
  <c r="AA3032" i="2"/>
  <c r="Z3032" i="2"/>
  <c r="Y3032" i="2"/>
  <c r="X3032" i="2"/>
  <c r="W3032" i="2"/>
  <c r="M3032" i="2"/>
  <c r="L3032" i="2"/>
  <c r="AF3031" i="2"/>
  <c r="AC3031" i="2"/>
  <c r="AD3031" i="2" s="1"/>
  <c r="AB3031" i="2"/>
  <c r="AA3031" i="2"/>
  <c r="Z3031" i="2"/>
  <c r="Y3031" i="2"/>
  <c r="X3031" i="2"/>
  <c r="W3031" i="2"/>
  <c r="M3031" i="2"/>
  <c r="L3031" i="2"/>
  <c r="AF3030" i="2"/>
  <c r="AD3030" i="2"/>
  <c r="AC3030" i="2"/>
  <c r="AB3030" i="2"/>
  <c r="AA3030" i="2"/>
  <c r="Z3030" i="2"/>
  <c r="Y3030" i="2"/>
  <c r="X3030" i="2"/>
  <c r="W3030" i="2"/>
  <c r="M3030" i="2"/>
  <c r="L3030" i="2" s="1"/>
  <c r="AF3029" i="2"/>
  <c r="AD3029" i="2"/>
  <c r="AC3029" i="2"/>
  <c r="AB3029" i="2"/>
  <c r="AA3029" i="2"/>
  <c r="Z3029" i="2"/>
  <c r="Y3029" i="2"/>
  <c r="X3029" i="2"/>
  <c r="W3029" i="2"/>
  <c r="M3029" i="2"/>
  <c r="L3029" i="2" s="1"/>
  <c r="AF3028" i="2"/>
  <c r="AD3028" i="2"/>
  <c r="AC3028" i="2"/>
  <c r="AB3028" i="2"/>
  <c r="AA3028" i="2"/>
  <c r="Z3028" i="2"/>
  <c r="Y3028" i="2"/>
  <c r="X3028" i="2"/>
  <c r="W3028" i="2"/>
  <c r="M3028" i="2"/>
  <c r="L3028" i="2" s="1"/>
  <c r="AF3027" i="2"/>
  <c r="AC3027" i="2"/>
  <c r="AD3027" i="2" s="1"/>
  <c r="AB3027" i="2"/>
  <c r="AA3027" i="2"/>
  <c r="Z3027" i="2"/>
  <c r="Y3027" i="2"/>
  <c r="X3027" i="2"/>
  <c r="W3027" i="2"/>
  <c r="M3027" i="2"/>
  <c r="L3027" i="2"/>
  <c r="AF3026" i="2"/>
  <c r="AC3026" i="2"/>
  <c r="AD3026" i="2" s="1"/>
  <c r="AB3026" i="2"/>
  <c r="AA3026" i="2"/>
  <c r="Z3026" i="2"/>
  <c r="Y3026" i="2"/>
  <c r="X3026" i="2"/>
  <c r="W3026" i="2"/>
  <c r="M3026" i="2"/>
  <c r="L3026" i="2"/>
  <c r="AF3025" i="2"/>
  <c r="AC3025" i="2"/>
  <c r="AD3025" i="2" s="1"/>
  <c r="AB3025" i="2"/>
  <c r="AA3025" i="2"/>
  <c r="Z3025" i="2"/>
  <c r="Y3025" i="2"/>
  <c r="X3025" i="2"/>
  <c r="W3025" i="2"/>
  <c r="M3025" i="2"/>
  <c r="L3025" i="2"/>
  <c r="AF3024" i="2"/>
  <c r="AD3024" i="2"/>
  <c r="AC3024" i="2"/>
  <c r="AB3024" i="2"/>
  <c r="AA3024" i="2"/>
  <c r="Z3024" i="2"/>
  <c r="Y3024" i="2"/>
  <c r="X3024" i="2"/>
  <c r="W3024" i="2"/>
  <c r="M3024" i="2"/>
  <c r="L3024" i="2" s="1"/>
  <c r="AF3023" i="2"/>
  <c r="AD3023" i="2"/>
  <c r="AC3023" i="2"/>
  <c r="AB3023" i="2"/>
  <c r="AA3023" i="2"/>
  <c r="Z3023" i="2"/>
  <c r="Y3023" i="2"/>
  <c r="X3023" i="2"/>
  <c r="W3023" i="2"/>
  <c r="M3023" i="2"/>
  <c r="L3023" i="2" s="1"/>
  <c r="AF3022" i="2"/>
  <c r="AC3022" i="2"/>
  <c r="AD3022" i="2" s="1"/>
  <c r="AB3022" i="2"/>
  <c r="AA3022" i="2"/>
  <c r="Z3022" i="2"/>
  <c r="Y3022" i="2"/>
  <c r="X3022" i="2"/>
  <c r="W3022" i="2"/>
  <c r="M3022" i="2"/>
  <c r="L3022" i="2"/>
  <c r="AF3021" i="2"/>
  <c r="AD3021" i="2"/>
  <c r="AC3021" i="2"/>
  <c r="AB3021" i="2"/>
  <c r="AA3021" i="2"/>
  <c r="Z3021" i="2"/>
  <c r="Y3021" i="2"/>
  <c r="X3021" i="2"/>
  <c r="W3021" i="2"/>
  <c r="M3021" i="2"/>
  <c r="L3021" i="2" s="1"/>
  <c r="AF3020" i="2"/>
  <c r="AD3020" i="2"/>
  <c r="AC3020" i="2"/>
  <c r="AB3020" i="2"/>
  <c r="AA3020" i="2"/>
  <c r="Z3020" i="2"/>
  <c r="Y3020" i="2"/>
  <c r="X3020" i="2"/>
  <c r="W3020" i="2"/>
  <c r="M3020" i="2"/>
  <c r="L3020" i="2" s="1"/>
  <c r="AF3019" i="2"/>
  <c r="AC3019" i="2"/>
  <c r="AD3019" i="2" s="1"/>
  <c r="AB3019" i="2"/>
  <c r="AA3019" i="2"/>
  <c r="Z3019" i="2"/>
  <c r="Y3019" i="2"/>
  <c r="X3019" i="2"/>
  <c r="W3019" i="2"/>
  <c r="M3019" i="2"/>
  <c r="L3019" i="2" s="1"/>
  <c r="AF3018" i="2"/>
  <c r="AD3018" i="2"/>
  <c r="AC3018" i="2"/>
  <c r="AB3018" i="2"/>
  <c r="AA3018" i="2"/>
  <c r="Z3018" i="2"/>
  <c r="Y3018" i="2"/>
  <c r="X3018" i="2"/>
  <c r="W3018" i="2"/>
  <c r="M3018" i="2"/>
  <c r="L3018" i="2" s="1"/>
  <c r="AF3017" i="2"/>
  <c r="AC3017" i="2"/>
  <c r="AD3017" i="2" s="1"/>
  <c r="AB3017" i="2"/>
  <c r="AA3017" i="2"/>
  <c r="Z3017" i="2"/>
  <c r="Y3017" i="2"/>
  <c r="X3017" i="2"/>
  <c r="W3017" i="2"/>
  <c r="M3017" i="2"/>
  <c r="L3017" i="2"/>
  <c r="AF3016" i="2"/>
  <c r="AC3016" i="2"/>
  <c r="AD3016" i="2" s="1"/>
  <c r="AB3016" i="2"/>
  <c r="AA3016" i="2"/>
  <c r="Z3016" i="2"/>
  <c r="Y3016" i="2"/>
  <c r="X3016" i="2"/>
  <c r="W3016" i="2"/>
  <c r="M3016" i="2"/>
  <c r="L3016" i="2"/>
  <c r="AF3015" i="2"/>
  <c r="AC3015" i="2"/>
  <c r="AD3015" i="2" s="1"/>
  <c r="AB3015" i="2"/>
  <c r="AA3015" i="2"/>
  <c r="Z3015" i="2"/>
  <c r="Y3015" i="2"/>
  <c r="X3015" i="2"/>
  <c r="W3015" i="2"/>
  <c r="M3015" i="2"/>
  <c r="L3015" i="2"/>
  <c r="AF3014" i="2"/>
  <c r="AC3014" i="2"/>
  <c r="AD3014" i="2" s="1"/>
  <c r="AB3014" i="2"/>
  <c r="AA3014" i="2"/>
  <c r="Z3014" i="2"/>
  <c r="Y3014" i="2"/>
  <c r="X3014" i="2"/>
  <c r="W3014" i="2"/>
  <c r="M3014" i="2"/>
  <c r="L3014" i="2"/>
  <c r="AF3013" i="2"/>
  <c r="AD3013" i="2"/>
  <c r="AC3013" i="2"/>
  <c r="AB3013" i="2"/>
  <c r="AA3013" i="2"/>
  <c r="Z3013" i="2"/>
  <c r="Y3013" i="2"/>
  <c r="X3013" i="2"/>
  <c r="W3013" i="2"/>
  <c r="M3013" i="2"/>
  <c r="L3013" i="2" s="1"/>
  <c r="AF3012" i="2"/>
  <c r="AD3012" i="2"/>
  <c r="AC3012" i="2"/>
  <c r="AB3012" i="2"/>
  <c r="AA3012" i="2"/>
  <c r="Z3012" i="2"/>
  <c r="Y3012" i="2"/>
  <c r="X3012" i="2"/>
  <c r="W3012" i="2"/>
  <c r="M3012" i="2"/>
  <c r="L3012" i="2" s="1"/>
  <c r="AF3011" i="2"/>
  <c r="AD3011" i="2"/>
  <c r="AC3011" i="2"/>
  <c r="AB3011" i="2"/>
  <c r="AA3011" i="2"/>
  <c r="Z3011" i="2"/>
  <c r="Y3011" i="2"/>
  <c r="X3011" i="2"/>
  <c r="W3011" i="2"/>
  <c r="M3011" i="2"/>
  <c r="L3011" i="2" s="1"/>
  <c r="AF3010" i="2"/>
  <c r="AD3010" i="2"/>
  <c r="AC3010" i="2"/>
  <c r="AB3010" i="2"/>
  <c r="AA3010" i="2"/>
  <c r="Z3010" i="2"/>
  <c r="Y3010" i="2"/>
  <c r="X3010" i="2"/>
  <c r="W3010" i="2"/>
  <c r="M3010" i="2"/>
  <c r="L3010" i="2" s="1"/>
  <c r="AF3009" i="2"/>
  <c r="AC3009" i="2"/>
  <c r="AD3009" i="2" s="1"/>
  <c r="AB3009" i="2"/>
  <c r="AA3009" i="2"/>
  <c r="Z3009" i="2"/>
  <c r="Y3009" i="2"/>
  <c r="X3009" i="2"/>
  <c r="W3009" i="2"/>
  <c r="M3009" i="2"/>
  <c r="L3009" i="2"/>
  <c r="AF3008" i="2"/>
  <c r="AC3008" i="2"/>
  <c r="AD3008" i="2" s="1"/>
  <c r="AB3008" i="2"/>
  <c r="AA3008" i="2"/>
  <c r="Z3008" i="2"/>
  <c r="Y3008" i="2"/>
  <c r="X3008" i="2"/>
  <c r="W3008" i="2"/>
  <c r="M3008" i="2"/>
  <c r="L3008" i="2"/>
  <c r="AF3007" i="2"/>
  <c r="AC3007" i="2"/>
  <c r="AD3007" i="2" s="1"/>
  <c r="AB3007" i="2"/>
  <c r="AA3007" i="2"/>
  <c r="Z3007" i="2"/>
  <c r="Y3007" i="2"/>
  <c r="X3007" i="2"/>
  <c r="W3007" i="2"/>
  <c r="M3007" i="2"/>
  <c r="L3007" i="2"/>
  <c r="AF3006" i="2"/>
  <c r="AC3006" i="2"/>
  <c r="AD3006" i="2" s="1"/>
  <c r="AB3006" i="2"/>
  <c r="AA3006" i="2"/>
  <c r="Z3006" i="2"/>
  <c r="Y3006" i="2"/>
  <c r="X3006" i="2"/>
  <c r="W3006" i="2"/>
  <c r="M3006" i="2"/>
  <c r="L3006" i="2"/>
  <c r="AF3005" i="2"/>
  <c r="AD3005" i="2"/>
  <c r="AC3005" i="2"/>
  <c r="AB3005" i="2"/>
  <c r="AA3005" i="2"/>
  <c r="Z3005" i="2"/>
  <c r="Y3005" i="2"/>
  <c r="X3005" i="2"/>
  <c r="W3005" i="2"/>
  <c r="M3005" i="2"/>
  <c r="L3005" i="2" s="1"/>
  <c r="AF3004" i="2"/>
  <c r="AD3004" i="2"/>
  <c r="AC3004" i="2"/>
  <c r="AB3004" i="2"/>
  <c r="AA3004" i="2"/>
  <c r="Z3004" i="2"/>
  <c r="Y3004" i="2"/>
  <c r="X3004" i="2"/>
  <c r="W3004" i="2"/>
  <c r="M3004" i="2"/>
  <c r="L3004" i="2" s="1"/>
  <c r="AF3003" i="2"/>
  <c r="AD3003" i="2"/>
  <c r="AC3003" i="2"/>
  <c r="AB3003" i="2"/>
  <c r="AA3003" i="2"/>
  <c r="Z3003" i="2"/>
  <c r="Y3003" i="2"/>
  <c r="X3003" i="2"/>
  <c r="W3003" i="2"/>
  <c r="M3003" i="2"/>
  <c r="L3003" i="2" s="1"/>
  <c r="AF3002" i="2"/>
  <c r="AD3002" i="2"/>
  <c r="AC3002" i="2"/>
  <c r="AB3002" i="2"/>
  <c r="AA3002" i="2"/>
  <c r="Z3002" i="2"/>
  <c r="Y3002" i="2"/>
  <c r="X3002" i="2"/>
  <c r="W3002" i="2"/>
  <c r="M3002" i="2"/>
  <c r="L3002" i="2" s="1"/>
  <c r="AF3001" i="2"/>
  <c r="AC3001" i="2"/>
  <c r="AD3001" i="2" s="1"/>
  <c r="AB3001" i="2"/>
  <c r="AA3001" i="2"/>
  <c r="Z3001" i="2"/>
  <c r="Y3001" i="2"/>
  <c r="X3001" i="2"/>
  <c r="W3001" i="2"/>
  <c r="M3001" i="2"/>
  <c r="L3001" i="2"/>
  <c r="AF3000" i="2"/>
  <c r="AC3000" i="2"/>
  <c r="AD3000" i="2" s="1"/>
  <c r="AB3000" i="2"/>
  <c r="AA3000" i="2"/>
  <c r="Z3000" i="2"/>
  <c r="Y3000" i="2"/>
  <c r="X3000" i="2"/>
  <c r="W3000" i="2"/>
  <c r="M3000" i="2"/>
  <c r="L3000" i="2"/>
  <c r="AF2999" i="2"/>
  <c r="AC2999" i="2"/>
  <c r="AD2999" i="2" s="1"/>
  <c r="AB2999" i="2"/>
  <c r="AA2999" i="2"/>
  <c r="Z2999" i="2"/>
  <c r="Y2999" i="2"/>
  <c r="X2999" i="2"/>
  <c r="W2999" i="2"/>
  <c r="M2999" i="2"/>
  <c r="L2999" i="2"/>
  <c r="AF2998" i="2"/>
  <c r="AC2998" i="2"/>
  <c r="AD2998" i="2" s="1"/>
  <c r="AB2998" i="2"/>
  <c r="AA2998" i="2"/>
  <c r="Z2998" i="2"/>
  <c r="Y2998" i="2"/>
  <c r="X2998" i="2"/>
  <c r="W2998" i="2"/>
  <c r="M2998" i="2"/>
  <c r="L2998" i="2"/>
  <c r="AF2997" i="2"/>
  <c r="AD2997" i="2"/>
  <c r="AC2997" i="2"/>
  <c r="AB2997" i="2"/>
  <c r="AA2997" i="2"/>
  <c r="Z2997" i="2"/>
  <c r="Y2997" i="2"/>
  <c r="X2997" i="2"/>
  <c r="W2997" i="2"/>
  <c r="M2997" i="2"/>
  <c r="L2997" i="2" s="1"/>
  <c r="AF2996" i="2"/>
  <c r="AD2996" i="2"/>
  <c r="AC2996" i="2"/>
  <c r="AB2996" i="2"/>
  <c r="AA2996" i="2"/>
  <c r="Z2996" i="2"/>
  <c r="Y2996" i="2"/>
  <c r="X2996" i="2"/>
  <c r="W2996" i="2"/>
  <c r="M2996" i="2"/>
  <c r="L2996" i="2" s="1"/>
  <c r="AF2995" i="2"/>
  <c r="AD2995" i="2"/>
  <c r="AC2995" i="2"/>
  <c r="AB2995" i="2"/>
  <c r="AA2995" i="2"/>
  <c r="Z2995" i="2"/>
  <c r="Y2995" i="2"/>
  <c r="X2995" i="2"/>
  <c r="W2995" i="2"/>
  <c r="M2995" i="2"/>
  <c r="L2995" i="2" s="1"/>
  <c r="AF2994" i="2"/>
  <c r="AD2994" i="2"/>
  <c r="AC2994" i="2"/>
  <c r="AB2994" i="2"/>
  <c r="AA2994" i="2"/>
  <c r="Z2994" i="2"/>
  <c r="Y2994" i="2"/>
  <c r="X2994" i="2"/>
  <c r="W2994" i="2"/>
  <c r="M2994" i="2"/>
  <c r="L2994" i="2" s="1"/>
  <c r="AF2993" i="2"/>
  <c r="AC2993" i="2"/>
  <c r="AD2993" i="2" s="1"/>
  <c r="AB2993" i="2"/>
  <c r="AA2993" i="2"/>
  <c r="Z2993" i="2"/>
  <c r="Y2993" i="2"/>
  <c r="X2993" i="2"/>
  <c r="W2993" i="2"/>
  <c r="M2993" i="2"/>
  <c r="L2993" i="2"/>
  <c r="AF2992" i="2"/>
  <c r="AC2992" i="2"/>
  <c r="AD2992" i="2" s="1"/>
  <c r="AB2992" i="2"/>
  <c r="AA2992" i="2"/>
  <c r="Z2992" i="2"/>
  <c r="Y2992" i="2"/>
  <c r="X2992" i="2"/>
  <c r="W2992" i="2"/>
  <c r="M2992" i="2"/>
  <c r="L2992" i="2"/>
  <c r="AF2991" i="2"/>
  <c r="AC2991" i="2"/>
  <c r="AD2991" i="2" s="1"/>
  <c r="AB2991" i="2"/>
  <c r="AA2991" i="2"/>
  <c r="Z2991" i="2"/>
  <c r="Y2991" i="2"/>
  <c r="X2991" i="2"/>
  <c r="W2991" i="2"/>
  <c r="M2991" i="2"/>
  <c r="L2991" i="2"/>
  <c r="AF2990" i="2"/>
  <c r="AC2990" i="2"/>
  <c r="AD2990" i="2" s="1"/>
  <c r="AB2990" i="2"/>
  <c r="AA2990" i="2"/>
  <c r="Z2990" i="2"/>
  <c r="Y2990" i="2"/>
  <c r="X2990" i="2"/>
  <c r="W2990" i="2"/>
  <c r="M2990" i="2"/>
  <c r="L2990" i="2"/>
  <c r="AF2989" i="2"/>
  <c r="AD2989" i="2"/>
  <c r="AC2989" i="2"/>
  <c r="AB2989" i="2"/>
  <c r="AA2989" i="2"/>
  <c r="Z2989" i="2"/>
  <c r="Y2989" i="2"/>
  <c r="X2989" i="2"/>
  <c r="W2989" i="2"/>
  <c r="M2989" i="2"/>
  <c r="L2989" i="2" s="1"/>
  <c r="AF2988" i="2"/>
  <c r="AD2988" i="2"/>
  <c r="AC2988" i="2"/>
  <c r="AB2988" i="2"/>
  <c r="AA2988" i="2"/>
  <c r="Z2988" i="2"/>
  <c r="Y2988" i="2"/>
  <c r="X2988" i="2"/>
  <c r="W2988" i="2"/>
  <c r="M2988" i="2"/>
  <c r="L2988" i="2" s="1"/>
  <c r="AF2987" i="2"/>
  <c r="AD2987" i="2"/>
  <c r="AC2987" i="2"/>
  <c r="AB2987" i="2"/>
  <c r="AA2987" i="2"/>
  <c r="Z2987" i="2"/>
  <c r="Y2987" i="2"/>
  <c r="X2987" i="2"/>
  <c r="W2987" i="2"/>
  <c r="M2987" i="2"/>
  <c r="L2987" i="2" s="1"/>
  <c r="AF2986" i="2"/>
  <c r="AD2986" i="2"/>
  <c r="AC2986" i="2"/>
  <c r="AB2986" i="2"/>
  <c r="AA2986" i="2"/>
  <c r="Z2986" i="2"/>
  <c r="Y2986" i="2"/>
  <c r="X2986" i="2"/>
  <c r="W2986" i="2"/>
  <c r="M2986" i="2"/>
  <c r="L2986" i="2" s="1"/>
  <c r="AF2985" i="2"/>
  <c r="AC2985" i="2"/>
  <c r="AD2985" i="2" s="1"/>
  <c r="AB2985" i="2"/>
  <c r="AA2985" i="2"/>
  <c r="Z2985" i="2"/>
  <c r="Y2985" i="2"/>
  <c r="X2985" i="2"/>
  <c r="W2985" i="2"/>
  <c r="M2985" i="2"/>
  <c r="L2985" i="2"/>
  <c r="AF2984" i="2"/>
  <c r="AC2984" i="2"/>
  <c r="AD2984" i="2" s="1"/>
  <c r="AB2984" i="2"/>
  <c r="AA2984" i="2"/>
  <c r="Z2984" i="2"/>
  <c r="Y2984" i="2"/>
  <c r="X2984" i="2"/>
  <c r="W2984" i="2"/>
  <c r="M2984" i="2"/>
  <c r="L2984" i="2"/>
  <c r="AF2983" i="2"/>
  <c r="AC2983" i="2"/>
  <c r="AD2983" i="2" s="1"/>
  <c r="AB2983" i="2"/>
  <c r="AA2983" i="2"/>
  <c r="Z2983" i="2"/>
  <c r="Y2983" i="2"/>
  <c r="X2983" i="2"/>
  <c r="W2983" i="2"/>
  <c r="M2983" i="2"/>
  <c r="L2983" i="2"/>
  <c r="AF2982" i="2"/>
  <c r="AC2982" i="2"/>
  <c r="AD2982" i="2" s="1"/>
  <c r="AB2982" i="2"/>
  <c r="AA2982" i="2"/>
  <c r="Z2982" i="2"/>
  <c r="Y2982" i="2"/>
  <c r="X2982" i="2"/>
  <c r="W2982" i="2"/>
  <c r="M2982" i="2"/>
  <c r="L2982" i="2"/>
  <c r="AF2981" i="2"/>
  <c r="AD2981" i="2"/>
  <c r="AC2981" i="2"/>
  <c r="AB2981" i="2"/>
  <c r="AA2981" i="2"/>
  <c r="Z2981" i="2"/>
  <c r="Y2981" i="2"/>
  <c r="X2981" i="2"/>
  <c r="W2981" i="2"/>
  <c r="M2981" i="2"/>
  <c r="L2981" i="2" s="1"/>
  <c r="AF2980" i="2"/>
  <c r="AD2980" i="2"/>
  <c r="AC2980" i="2"/>
  <c r="AB2980" i="2"/>
  <c r="AA2980" i="2"/>
  <c r="Z2980" i="2"/>
  <c r="Y2980" i="2"/>
  <c r="X2980" i="2"/>
  <c r="W2980" i="2"/>
  <c r="M2980" i="2"/>
  <c r="L2980" i="2" s="1"/>
  <c r="AF2979" i="2"/>
  <c r="AD2979" i="2"/>
  <c r="AC2979" i="2"/>
  <c r="AB2979" i="2"/>
  <c r="AA2979" i="2"/>
  <c r="Z2979" i="2"/>
  <c r="Y2979" i="2"/>
  <c r="X2979" i="2"/>
  <c r="W2979" i="2"/>
  <c r="M2979" i="2"/>
  <c r="L2979" i="2" s="1"/>
  <c r="AF2978" i="2"/>
  <c r="AD2978" i="2"/>
  <c r="AC2978" i="2"/>
  <c r="AB2978" i="2"/>
  <c r="AA2978" i="2"/>
  <c r="Z2978" i="2"/>
  <c r="Y2978" i="2"/>
  <c r="X2978" i="2"/>
  <c r="W2978" i="2"/>
  <c r="M2978" i="2"/>
  <c r="L2978" i="2" s="1"/>
  <c r="AF2977" i="2"/>
  <c r="AC2977" i="2"/>
  <c r="AD2977" i="2" s="1"/>
  <c r="AB2977" i="2"/>
  <c r="AA2977" i="2"/>
  <c r="Z2977" i="2"/>
  <c r="Y2977" i="2"/>
  <c r="X2977" i="2"/>
  <c r="W2977" i="2"/>
  <c r="M2977" i="2"/>
  <c r="L2977" i="2"/>
  <c r="AF2976" i="2"/>
  <c r="AC2976" i="2"/>
  <c r="AD2976" i="2" s="1"/>
  <c r="AB2976" i="2"/>
  <c r="AA2976" i="2"/>
  <c r="Z2976" i="2"/>
  <c r="Y2976" i="2"/>
  <c r="X2976" i="2"/>
  <c r="W2976" i="2"/>
  <c r="M2976" i="2"/>
  <c r="L2976" i="2"/>
  <c r="AF2975" i="2"/>
  <c r="AC2975" i="2"/>
  <c r="AD2975" i="2" s="1"/>
  <c r="AB2975" i="2"/>
  <c r="AA2975" i="2"/>
  <c r="Z2975" i="2"/>
  <c r="Y2975" i="2"/>
  <c r="X2975" i="2"/>
  <c r="W2975" i="2"/>
  <c r="M2975" i="2"/>
  <c r="L2975" i="2"/>
  <c r="AF2974" i="2"/>
  <c r="AC2974" i="2"/>
  <c r="AD2974" i="2" s="1"/>
  <c r="AB2974" i="2"/>
  <c r="AA2974" i="2"/>
  <c r="Z2974" i="2"/>
  <c r="Y2974" i="2"/>
  <c r="X2974" i="2"/>
  <c r="W2974" i="2"/>
  <c r="M2974" i="2"/>
  <c r="L2974" i="2"/>
  <c r="AF2973" i="2"/>
  <c r="AD2973" i="2"/>
  <c r="AC2973" i="2"/>
  <c r="AB2973" i="2"/>
  <c r="AA2973" i="2"/>
  <c r="Z2973" i="2"/>
  <c r="Y2973" i="2"/>
  <c r="X2973" i="2"/>
  <c r="W2973" i="2"/>
  <c r="M2973" i="2"/>
  <c r="L2973" i="2" s="1"/>
  <c r="AF2972" i="2"/>
  <c r="AD2972" i="2"/>
  <c r="AC2972" i="2"/>
  <c r="AB2972" i="2"/>
  <c r="AA2972" i="2"/>
  <c r="Z2972" i="2"/>
  <c r="Y2972" i="2"/>
  <c r="X2972" i="2"/>
  <c r="W2972" i="2"/>
  <c r="M2972" i="2"/>
  <c r="L2972" i="2" s="1"/>
  <c r="AF2971" i="2"/>
  <c r="AD2971" i="2"/>
  <c r="AC2971" i="2"/>
  <c r="AB2971" i="2"/>
  <c r="AA2971" i="2"/>
  <c r="Z2971" i="2"/>
  <c r="Y2971" i="2"/>
  <c r="X2971" i="2"/>
  <c r="W2971" i="2"/>
  <c r="M2971" i="2"/>
  <c r="L2971" i="2" s="1"/>
  <c r="AF2970" i="2"/>
  <c r="AD2970" i="2"/>
  <c r="AC2970" i="2"/>
  <c r="AB2970" i="2"/>
  <c r="AA2970" i="2"/>
  <c r="Z2970" i="2"/>
  <c r="Y2970" i="2"/>
  <c r="X2970" i="2"/>
  <c r="W2970" i="2"/>
  <c r="M2970" i="2"/>
  <c r="L2970" i="2" s="1"/>
  <c r="AF2969" i="2"/>
  <c r="AC2969" i="2"/>
  <c r="AD2969" i="2" s="1"/>
  <c r="AB2969" i="2"/>
  <c r="AA2969" i="2"/>
  <c r="Z2969" i="2"/>
  <c r="Y2969" i="2"/>
  <c r="X2969" i="2"/>
  <c r="W2969" i="2"/>
  <c r="M2969" i="2"/>
  <c r="L2969" i="2"/>
  <c r="AF2968" i="2"/>
  <c r="AC2968" i="2"/>
  <c r="AD2968" i="2" s="1"/>
  <c r="AB2968" i="2"/>
  <c r="AA2968" i="2"/>
  <c r="Z2968" i="2"/>
  <c r="Y2968" i="2"/>
  <c r="X2968" i="2"/>
  <c r="W2968" i="2"/>
  <c r="M2968" i="2"/>
  <c r="L2968" i="2"/>
  <c r="AF2967" i="2"/>
  <c r="AC2967" i="2"/>
  <c r="AD2967" i="2" s="1"/>
  <c r="AB2967" i="2"/>
  <c r="AA2967" i="2"/>
  <c r="Z2967" i="2"/>
  <c r="Y2967" i="2"/>
  <c r="X2967" i="2"/>
  <c r="W2967" i="2"/>
  <c r="M2967" i="2"/>
  <c r="L2967" i="2"/>
  <c r="AF2966" i="2"/>
  <c r="AC2966" i="2"/>
  <c r="AD2966" i="2" s="1"/>
  <c r="AB2966" i="2"/>
  <c r="AA2966" i="2"/>
  <c r="Z2966" i="2"/>
  <c r="Y2966" i="2"/>
  <c r="X2966" i="2"/>
  <c r="W2966" i="2"/>
  <c r="M2966" i="2"/>
  <c r="L2966" i="2"/>
  <c r="AF2965" i="2"/>
  <c r="AD2965" i="2"/>
  <c r="AC2965" i="2"/>
  <c r="AB2965" i="2"/>
  <c r="AA2965" i="2"/>
  <c r="Z2965" i="2"/>
  <c r="Y2965" i="2"/>
  <c r="X2965" i="2"/>
  <c r="W2965" i="2"/>
  <c r="M2965" i="2"/>
  <c r="L2965" i="2" s="1"/>
  <c r="AF2964" i="2"/>
  <c r="AD2964" i="2"/>
  <c r="AC2964" i="2"/>
  <c r="AB2964" i="2"/>
  <c r="AA2964" i="2"/>
  <c r="Z2964" i="2"/>
  <c r="Y2964" i="2"/>
  <c r="X2964" i="2"/>
  <c r="W2964" i="2"/>
  <c r="M2964" i="2"/>
  <c r="L2964" i="2" s="1"/>
  <c r="AF2963" i="2"/>
  <c r="AD2963" i="2"/>
  <c r="AC2963" i="2"/>
  <c r="AB2963" i="2"/>
  <c r="AA2963" i="2"/>
  <c r="Z2963" i="2"/>
  <c r="Y2963" i="2"/>
  <c r="X2963" i="2"/>
  <c r="W2963" i="2"/>
  <c r="M2963" i="2"/>
  <c r="L2963" i="2" s="1"/>
  <c r="AF2962" i="2"/>
  <c r="AD2962" i="2"/>
  <c r="AC2962" i="2"/>
  <c r="AB2962" i="2"/>
  <c r="AA2962" i="2"/>
  <c r="Z2962" i="2"/>
  <c r="Y2962" i="2"/>
  <c r="X2962" i="2"/>
  <c r="W2962" i="2"/>
  <c r="M2962" i="2"/>
  <c r="L2962" i="2" s="1"/>
  <c r="AF2961" i="2"/>
  <c r="AC2961" i="2"/>
  <c r="AD2961" i="2" s="1"/>
  <c r="AB2961" i="2"/>
  <c r="AA2961" i="2"/>
  <c r="Z2961" i="2"/>
  <c r="Y2961" i="2"/>
  <c r="X2961" i="2"/>
  <c r="W2961" i="2"/>
  <c r="M2961" i="2"/>
  <c r="L2961" i="2"/>
  <c r="AF2960" i="2"/>
  <c r="AC2960" i="2"/>
  <c r="AD2960" i="2" s="1"/>
  <c r="AB2960" i="2"/>
  <c r="AA2960" i="2"/>
  <c r="Z2960" i="2"/>
  <c r="Y2960" i="2"/>
  <c r="X2960" i="2"/>
  <c r="W2960" i="2"/>
  <c r="M2960" i="2"/>
  <c r="L2960" i="2"/>
  <c r="AF2959" i="2"/>
  <c r="AC2959" i="2"/>
  <c r="AD2959" i="2" s="1"/>
  <c r="AB2959" i="2"/>
  <c r="AA2959" i="2"/>
  <c r="Z2959" i="2"/>
  <c r="Y2959" i="2"/>
  <c r="X2959" i="2"/>
  <c r="W2959" i="2"/>
  <c r="M2959" i="2"/>
  <c r="L2959" i="2"/>
  <c r="AF2958" i="2"/>
  <c r="AC2958" i="2"/>
  <c r="AD2958" i="2" s="1"/>
  <c r="AB2958" i="2"/>
  <c r="AA2958" i="2"/>
  <c r="Z2958" i="2"/>
  <c r="Y2958" i="2"/>
  <c r="X2958" i="2"/>
  <c r="W2958" i="2"/>
  <c r="M2958" i="2"/>
  <c r="L2958" i="2"/>
  <c r="AF2957" i="2"/>
  <c r="AD2957" i="2"/>
  <c r="AC2957" i="2"/>
  <c r="AB2957" i="2"/>
  <c r="AA2957" i="2"/>
  <c r="Z2957" i="2"/>
  <c r="Y2957" i="2"/>
  <c r="X2957" i="2"/>
  <c r="W2957" i="2"/>
  <c r="M2957" i="2"/>
  <c r="L2957" i="2" s="1"/>
  <c r="AF2956" i="2"/>
  <c r="AD2956" i="2"/>
  <c r="AC2956" i="2"/>
  <c r="AB2956" i="2"/>
  <c r="AA2956" i="2"/>
  <c r="Z2956" i="2"/>
  <c r="Y2956" i="2"/>
  <c r="X2956" i="2"/>
  <c r="W2956" i="2"/>
  <c r="M2956" i="2"/>
  <c r="L2956" i="2" s="1"/>
  <c r="AF2955" i="2"/>
  <c r="AD2955" i="2"/>
  <c r="AC2955" i="2"/>
  <c r="AB2955" i="2"/>
  <c r="AA2955" i="2"/>
  <c r="Z2955" i="2"/>
  <c r="Y2955" i="2"/>
  <c r="X2955" i="2"/>
  <c r="W2955" i="2"/>
  <c r="M2955" i="2"/>
  <c r="L2955" i="2" s="1"/>
  <c r="AF2954" i="2"/>
  <c r="AD2954" i="2"/>
  <c r="AC2954" i="2"/>
  <c r="AB2954" i="2"/>
  <c r="AA2954" i="2"/>
  <c r="Z2954" i="2"/>
  <c r="Y2954" i="2"/>
  <c r="X2954" i="2"/>
  <c r="W2954" i="2"/>
  <c r="M2954" i="2"/>
  <c r="L2954" i="2" s="1"/>
  <c r="AF2953" i="2"/>
  <c r="AC2953" i="2"/>
  <c r="AD2953" i="2" s="1"/>
  <c r="AB2953" i="2"/>
  <c r="AA2953" i="2"/>
  <c r="Z2953" i="2"/>
  <c r="Y2953" i="2"/>
  <c r="X2953" i="2"/>
  <c r="W2953" i="2"/>
  <c r="M2953" i="2"/>
  <c r="L2953" i="2"/>
  <c r="AF2952" i="2"/>
  <c r="AC2952" i="2"/>
  <c r="AD2952" i="2" s="1"/>
  <c r="AB2952" i="2"/>
  <c r="AA2952" i="2"/>
  <c r="Z2952" i="2"/>
  <c r="Y2952" i="2"/>
  <c r="X2952" i="2"/>
  <c r="W2952" i="2"/>
  <c r="M2952" i="2"/>
  <c r="L2952" i="2"/>
  <c r="AF2951" i="2"/>
  <c r="AC2951" i="2"/>
  <c r="AD2951" i="2" s="1"/>
  <c r="AB2951" i="2"/>
  <c r="AA2951" i="2"/>
  <c r="Z2951" i="2"/>
  <c r="Y2951" i="2"/>
  <c r="X2951" i="2"/>
  <c r="W2951" i="2"/>
  <c r="M2951" i="2"/>
  <c r="L2951" i="2"/>
  <c r="AF2950" i="2"/>
  <c r="AC2950" i="2"/>
  <c r="AD2950" i="2" s="1"/>
  <c r="AB2950" i="2"/>
  <c r="AA2950" i="2"/>
  <c r="Z2950" i="2"/>
  <c r="Y2950" i="2"/>
  <c r="X2950" i="2"/>
  <c r="W2950" i="2"/>
  <c r="M2950" i="2"/>
  <c r="L2950" i="2"/>
  <c r="AF2949" i="2"/>
  <c r="AD2949" i="2"/>
  <c r="AC2949" i="2"/>
  <c r="AB2949" i="2"/>
  <c r="AA2949" i="2"/>
  <c r="Z2949" i="2"/>
  <c r="Y2949" i="2"/>
  <c r="X2949" i="2"/>
  <c r="W2949" i="2"/>
  <c r="M2949" i="2"/>
  <c r="L2949" i="2" s="1"/>
  <c r="AF2948" i="2"/>
  <c r="AD2948" i="2"/>
  <c r="AC2948" i="2"/>
  <c r="AB2948" i="2"/>
  <c r="AA2948" i="2"/>
  <c r="Z2948" i="2"/>
  <c r="Y2948" i="2"/>
  <c r="X2948" i="2"/>
  <c r="W2948" i="2"/>
  <c r="M2948" i="2"/>
  <c r="L2948" i="2" s="1"/>
  <c r="AF2947" i="2"/>
  <c r="AD2947" i="2"/>
  <c r="AC2947" i="2"/>
  <c r="AB2947" i="2"/>
  <c r="AA2947" i="2"/>
  <c r="Z2947" i="2"/>
  <c r="Y2947" i="2"/>
  <c r="X2947" i="2"/>
  <c r="W2947" i="2"/>
  <c r="M2947" i="2"/>
  <c r="L2947" i="2" s="1"/>
  <c r="AF2946" i="2"/>
  <c r="AD2946" i="2"/>
  <c r="AC2946" i="2"/>
  <c r="AB2946" i="2"/>
  <c r="AA2946" i="2"/>
  <c r="Z2946" i="2"/>
  <c r="Y2946" i="2"/>
  <c r="X2946" i="2"/>
  <c r="W2946" i="2"/>
  <c r="M2946" i="2"/>
  <c r="L2946" i="2" s="1"/>
  <c r="AF2945" i="2"/>
  <c r="AC2945" i="2"/>
  <c r="AD2945" i="2" s="1"/>
  <c r="AB2945" i="2"/>
  <c r="AA2945" i="2"/>
  <c r="Z2945" i="2"/>
  <c r="Y2945" i="2"/>
  <c r="X2945" i="2"/>
  <c r="W2945" i="2"/>
  <c r="M2945" i="2"/>
  <c r="L2945" i="2"/>
  <c r="AF2944" i="2"/>
  <c r="AC2944" i="2"/>
  <c r="AD2944" i="2" s="1"/>
  <c r="AB2944" i="2"/>
  <c r="AA2944" i="2"/>
  <c r="Z2944" i="2"/>
  <c r="Y2944" i="2"/>
  <c r="X2944" i="2"/>
  <c r="W2944" i="2"/>
  <c r="M2944" i="2"/>
  <c r="L2944" i="2"/>
  <c r="AF2943" i="2"/>
  <c r="AC2943" i="2"/>
  <c r="AD2943" i="2" s="1"/>
  <c r="AB2943" i="2"/>
  <c r="AA2943" i="2"/>
  <c r="Z2943" i="2"/>
  <c r="Y2943" i="2"/>
  <c r="X2943" i="2"/>
  <c r="W2943" i="2"/>
  <c r="M2943" i="2"/>
  <c r="L2943" i="2"/>
  <c r="AF2942" i="2"/>
  <c r="AC2942" i="2"/>
  <c r="AD2942" i="2" s="1"/>
  <c r="AB2942" i="2"/>
  <c r="AA2942" i="2"/>
  <c r="Z2942" i="2"/>
  <c r="Y2942" i="2"/>
  <c r="X2942" i="2"/>
  <c r="W2942" i="2"/>
  <c r="M2942" i="2"/>
  <c r="L2942" i="2"/>
  <c r="AF2941" i="2"/>
  <c r="AD2941" i="2"/>
  <c r="AC2941" i="2"/>
  <c r="AB2941" i="2"/>
  <c r="AA2941" i="2"/>
  <c r="Z2941" i="2"/>
  <c r="Y2941" i="2"/>
  <c r="X2941" i="2"/>
  <c r="W2941" i="2"/>
  <c r="M2941" i="2"/>
  <c r="L2941" i="2" s="1"/>
  <c r="AF2940" i="2"/>
  <c r="AD2940" i="2"/>
  <c r="AC2940" i="2"/>
  <c r="AB2940" i="2"/>
  <c r="AA2940" i="2"/>
  <c r="Z2940" i="2"/>
  <c r="Y2940" i="2"/>
  <c r="X2940" i="2"/>
  <c r="W2940" i="2"/>
  <c r="M2940" i="2"/>
  <c r="L2940" i="2" s="1"/>
  <c r="AF2939" i="2"/>
  <c r="AD2939" i="2"/>
  <c r="AC2939" i="2"/>
  <c r="AB2939" i="2"/>
  <c r="AA2939" i="2"/>
  <c r="Z2939" i="2"/>
  <c r="Y2939" i="2"/>
  <c r="X2939" i="2"/>
  <c r="W2939" i="2"/>
  <c r="M2939" i="2"/>
  <c r="L2939" i="2" s="1"/>
  <c r="AF2938" i="2"/>
  <c r="AD2938" i="2"/>
  <c r="AC2938" i="2"/>
  <c r="AB2938" i="2"/>
  <c r="AA2938" i="2"/>
  <c r="Z2938" i="2"/>
  <c r="Y2938" i="2"/>
  <c r="X2938" i="2"/>
  <c r="W2938" i="2"/>
  <c r="M2938" i="2"/>
  <c r="L2938" i="2" s="1"/>
  <c r="AF2937" i="2"/>
  <c r="AC2937" i="2"/>
  <c r="AD2937" i="2" s="1"/>
  <c r="AB2937" i="2"/>
  <c r="AA2937" i="2"/>
  <c r="Z2937" i="2"/>
  <c r="Y2937" i="2"/>
  <c r="X2937" i="2"/>
  <c r="W2937" i="2"/>
  <c r="M2937" i="2"/>
  <c r="L2937" i="2"/>
  <c r="AF2936" i="2"/>
  <c r="AC2936" i="2"/>
  <c r="AD2936" i="2" s="1"/>
  <c r="AB2936" i="2"/>
  <c r="AA2936" i="2"/>
  <c r="Z2936" i="2"/>
  <c r="Y2936" i="2"/>
  <c r="X2936" i="2"/>
  <c r="W2936" i="2"/>
  <c r="M2936" i="2"/>
  <c r="L2936" i="2"/>
  <c r="AF2935" i="2"/>
  <c r="AC2935" i="2"/>
  <c r="AD2935" i="2" s="1"/>
  <c r="AB2935" i="2"/>
  <c r="AA2935" i="2"/>
  <c r="Z2935" i="2"/>
  <c r="Y2935" i="2"/>
  <c r="X2935" i="2"/>
  <c r="W2935" i="2"/>
  <c r="M2935" i="2"/>
  <c r="L2935" i="2"/>
  <c r="AF2934" i="2"/>
  <c r="AC2934" i="2"/>
  <c r="AD2934" i="2" s="1"/>
  <c r="AB2934" i="2"/>
  <c r="AA2934" i="2"/>
  <c r="Z2934" i="2"/>
  <c r="Y2934" i="2"/>
  <c r="X2934" i="2"/>
  <c r="W2934" i="2"/>
  <c r="M2934" i="2"/>
  <c r="L2934" i="2"/>
  <c r="AF2933" i="2"/>
  <c r="AD2933" i="2"/>
  <c r="AC2933" i="2"/>
  <c r="AB2933" i="2"/>
  <c r="AA2933" i="2"/>
  <c r="Z2933" i="2"/>
  <c r="Y2933" i="2"/>
  <c r="X2933" i="2"/>
  <c r="W2933" i="2"/>
  <c r="M2933" i="2"/>
  <c r="L2933" i="2" s="1"/>
  <c r="AF2932" i="2"/>
  <c r="AD2932" i="2"/>
  <c r="AC2932" i="2"/>
  <c r="AB2932" i="2"/>
  <c r="AA2932" i="2"/>
  <c r="Z2932" i="2"/>
  <c r="Y2932" i="2"/>
  <c r="X2932" i="2"/>
  <c r="W2932" i="2"/>
  <c r="M2932" i="2"/>
  <c r="L2932" i="2" s="1"/>
  <c r="AF2931" i="2"/>
  <c r="AD2931" i="2"/>
  <c r="AC2931" i="2"/>
  <c r="AB2931" i="2"/>
  <c r="AA2931" i="2"/>
  <c r="Z2931" i="2"/>
  <c r="Y2931" i="2"/>
  <c r="X2931" i="2"/>
  <c r="W2931" i="2"/>
  <c r="M2931" i="2"/>
  <c r="L2931" i="2" s="1"/>
  <c r="AF2930" i="2"/>
  <c r="AD2930" i="2"/>
  <c r="AC2930" i="2"/>
  <c r="AB2930" i="2"/>
  <c r="AA2930" i="2"/>
  <c r="Z2930" i="2"/>
  <c r="Y2930" i="2"/>
  <c r="X2930" i="2"/>
  <c r="W2930" i="2"/>
  <c r="M2930" i="2"/>
  <c r="L2930" i="2" s="1"/>
  <c r="AF2929" i="2"/>
  <c r="AC2929" i="2"/>
  <c r="AD2929" i="2" s="1"/>
  <c r="AB2929" i="2"/>
  <c r="AA2929" i="2"/>
  <c r="Z2929" i="2"/>
  <c r="Y2929" i="2"/>
  <c r="X2929" i="2"/>
  <c r="W2929" i="2"/>
  <c r="M2929" i="2"/>
  <c r="L2929" i="2"/>
  <c r="AF2928" i="2"/>
  <c r="AC2928" i="2"/>
  <c r="AD2928" i="2" s="1"/>
  <c r="AB2928" i="2"/>
  <c r="AA2928" i="2"/>
  <c r="Z2928" i="2"/>
  <c r="Y2928" i="2"/>
  <c r="X2928" i="2"/>
  <c r="W2928" i="2"/>
  <c r="M2928" i="2"/>
  <c r="L2928" i="2"/>
  <c r="AF2927" i="2"/>
  <c r="AC2927" i="2"/>
  <c r="AD2927" i="2" s="1"/>
  <c r="AB2927" i="2"/>
  <c r="AA2927" i="2"/>
  <c r="Z2927" i="2"/>
  <c r="Y2927" i="2"/>
  <c r="X2927" i="2"/>
  <c r="W2927" i="2"/>
  <c r="M2927" i="2"/>
  <c r="L2927" i="2"/>
  <c r="AF2926" i="2"/>
  <c r="AC2926" i="2"/>
  <c r="AD2926" i="2" s="1"/>
  <c r="AB2926" i="2"/>
  <c r="AA2926" i="2"/>
  <c r="Z2926" i="2"/>
  <c r="Y2926" i="2"/>
  <c r="X2926" i="2"/>
  <c r="W2926" i="2"/>
  <c r="M2926" i="2"/>
  <c r="L2926" i="2"/>
  <c r="AF2925" i="2"/>
  <c r="AD2925" i="2"/>
  <c r="AC2925" i="2"/>
  <c r="AB2925" i="2"/>
  <c r="AA2925" i="2"/>
  <c r="Z2925" i="2"/>
  <c r="Y2925" i="2"/>
  <c r="X2925" i="2"/>
  <c r="W2925" i="2"/>
  <c r="M2925" i="2"/>
  <c r="L2925" i="2" s="1"/>
  <c r="AF2924" i="2"/>
  <c r="AD2924" i="2"/>
  <c r="AC2924" i="2"/>
  <c r="AB2924" i="2"/>
  <c r="AA2924" i="2"/>
  <c r="Z2924" i="2"/>
  <c r="Y2924" i="2"/>
  <c r="X2924" i="2"/>
  <c r="W2924" i="2"/>
  <c r="M2924" i="2"/>
  <c r="L2924" i="2" s="1"/>
  <c r="AF2923" i="2"/>
  <c r="AD2923" i="2"/>
  <c r="AC2923" i="2"/>
  <c r="AB2923" i="2"/>
  <c r="AA2923" i="2"/>
  <c r="Z2923" i="2"/>
  <c r="Y2923" i="2"/>
  <c r="X2923" i="2"/>
  <c r="W2923" i="2"/>
  <c r="M2923" i="2"/>
  <c r="L2923" i="2" s="1"/>
  <c r="AF2922" i="2"/>
  <c r="AD2922" i="2"/>
  <c r="AC2922" i="2"/>
  <c r="AB2922" i="2"/>
  <c r="AA2922" i="2"/>
  <c r="Z2922" i="2"/>
  <c r="Y2922" i="2"/>
  <c r="X2922" i="2"/>
  <c r="W2922" i="2"/>
  <c r="M2922" i="2"/>
  <c r="L2922" i="2" s="1"/>
  <c r="AF2921" i="2"/>
  <c r="AC2921" i="2"/>
  <c r="AD2921" i="2" s="1"/>
  <c r="AB2921" i="2"/>
  <c r="AA2921" i="2"/>
  <c r="Z2921" i="2"/>
  <c r="Y2921" i="2"/>
  <c r="X2921" i="2"/>
  <c r="W2921" i="2"/>
  <c r="M2921" i="2"/>
  <c r="L2921" i="2"/>
  <c r="AF2920" i="2"/>
  <c r="AC2920" i="2"/>
  <c r="AD2920" i="2" s="1"/>
  <c r="AB2920" i="2"/>
  <c r="AA2920" i="2"/>
  <c r="Z2920" i="2"/>
  <c r="Y2920" i="2"/>
  <c r="X2920" i="2"/>
  <c r="W2920" i="2"/>
  <c r="M2920" i="2"/>
  <c r="L2920" i="2"/>
  <c r="AF2919" i="2"/>
  <c r="AC2919" i="2"/>
  <c r="AD2919" i="2" s="1"/>
  <c r="AB2919" i="2"/>
  <c r="AA2919" i="2"/>
  <c r="Z2919" i="2"/>
  <c r="Y2919" i="2"/>
  <c r="X2919" i="2"/>
  <c r="W2919" i="2"/>
  <c r="M2919" i="2"/>
  <c r="L2919" i="2"/>
  <c r="AF2918" i="2"/>
  <c r="AC2918" i="2"/>
  <c r="AD2918" i="2" s="1"/>
  <c r="AB2918" i="2"/>
  <c r="AA2918" i="2"/>
  <c r="Z2918" i="2"/>
  <c r="Y2918" i="2"/>
  <c r="X2918" i="2"/>
  <c r="W2918" i="2"/>
  <c r="M2918" i="2"/>
  <c r="L2918" i="2"/>
  <c r="AF2917" i="2"/>
  <c r="AD2917" i="2"/>
  <c r="AC2917" i="2"/>
  <c r="AB2917" i="2"/>
  <c r="AA2917" i="2"/>
  <c r="Z2917" i="2"/>
  <c r="Y2917" i="2"/>
  <c r="X2917" i="2"/>
  <c r="W2917" i="2"/>
  <c r="M2917" i="2"/>
  <c r="L2917" i="2" s="1"/>
  <c r="AF2916" i="2"/>
  <c r="AD2916" i="2"/>
  <c r="AC2916" i="2"/>
  <c r="AB2916" i="2"/>
  <c r="AA2916" i="2"/>
  <c r="Z2916" i="2"/>
  <c r="Y2916" i="2"/>
  <c r="X2916" i="2"/>
  <c r="W2916" i="2"/>
  <c r="M2916" i="2"/>
  <c r="L2916" i="2" s="1"/>
  <c r="AF2915" i="2"/>
  <c r="AD2915" i="2"/>
  <c r="AC2915" i="2"/>
  <c r="AB2915" i="2"/>
  <c r="AA2915" i="2"/>
  <c r="Z2915" i="2"/>
  <c r="Y2915" i="2"/>
  <c r="X2915" i="2"/>
  <c r="W2915" i="2"/>
  <c r="M2915" i="2"/>
  <c r="L2915" i="2" s="1"/>
  <c r="AF2914" i="2"/>
  <c r="AD2914" i="2"/>
  <c r="AC2914" i="2"/>
  <c r="AB2914" i="2"/>
  <c r="AA2914" i="2"/>
  <c r="Z2914" i="2"/>
  <c r="Y2914" i="2"/>
  <c r="X2914" i="2"/>
  <c r="W2914" i="2"/>
  <c r="M2914" i="2"/>
  <c r="L2914" i="2" s="1"/>
  <c r="AF2913" i="2"/>
  <c r="AC2913" i="2"/>
  <c r="AD2913" i="2" s="1"/>
  <c r="AB2913" i="2"/>
  <c r="AA2913" i="2"/>
  <c r="Z2913" i="2"/>
  <c r="Y2913" i="2"/>
  <c r="X2913" i="2"/>
  <c r="W2913" i="2"/>
  <c r="M2913" i="2"/>
  <c r="L2913" i="2"/>
  <c r="AF2912" i="2"/>
  <c r="AC2912" i="2"/>
  <c r="AD2912" i="2" s="1"/>
  <c r="AB2912" i="2"/>
  <c r="AA2912" i="2"/>
  <c r="Z2912" i="2"/>
  <c r="Y2912" i="2"/>
  <c r="X2912" i="2"/>
  <c r="W2912" i="2"/>
  <c r="M2912" i="2"/>
  <c r="L2912" i="2"/>
  <c r="AF2911" i="2"/>
  <c r="AC2911" i="2"/>
  <c r="AD2911" i="2" s="1"/>
  <c r="AB2911" i="2"/>
  <c r="AA2911" i="2"/>
  <c r="Z2911" i="2"/>
  <c r="Y2911" i="2"/>
  <c r="X2911" i="2"/>
  <c r="W2911" i="2"/>
  <c r="M2911" i="2"/>
  <c r="L2911" i="2"/>
  <c r="AF2910" i="2"/>
  <c r="AC2910" i="2"/>
  <c r="AD2910" i="2" s="1"/>
  <c r="AB2910" i="2"/>
  <c r="AA2910" i="2"/>
  <c r="Z2910" i="2"/>
  <c r="Y2910" i="2"/>
  <c r="X2910" i="2"/>
  <c r="W2910" i="2"/>
  <c r="M2910" i="2"/>
  <c r="L2910" i="2"/>
  <c r="AF2909" i="2"/>
  <c r="AD2909" i="2"/>
  <c r="AC2909" i="2"/>
  <c r="AB2909" i="2"/>
  <c r="AA2909" i="2"/>
  <c r="Z2909" i="2"/>
  <c r="Y2909" i="2"/>
  <c r="X2909" i="2"/>
  <c r="W2909" i="2"/>
  <c r="M2909" i="2"/>
  <c r="L2909" i="2" s="1"/>
  <c r="AF2908" i="2"/>
  <c r="AD2908" i="2"/>
  <c r="AC2908" i="2"/>
  <c r="AB2908" i="2"/>
  <c r="AA2908" i="2"/>
  <c r="Z2908" i="2"/>
  <c r="Y2908" i="2"/>
  <c r="X2908" i="2"/>
  <c r="W2908" i="2"/>
  <c r="M2908" i="2"/>
  <c r="L2908" i="2" s="1"/>
  <c r="AF2907" i="2"/>
  <c r="AD2907" i="2"/>
  <c r="AC2907" i="2"/>
  <c r="AB2907" i="2"/>
  <c r="AA2907" i="2"/>
  <c r="Z2907" i="2"/>
  <c r="Y2907" i="2"/>
  <c r="X2907" i="2"/>
  <c r="W2907" i="2"/>
  <c r="M2907" i="2"/>
  <c r="L2907" i="2" s="1"/>
  <c r="AF2906" i="2"/>
  <c r="AD2906" i="2"/>
  <c r="AC2906" i="2"/>
  <c r="AB2906" i="2"/>
  <c r="AA2906" i="2"/>
  <c r="Z2906" i="2"/>
  <c r="Y2906" i="2"/>
  <c r="X2906" i="2"/>
  <c r="W2906" i="2"/>
  <c r="M2906" i="2"/>
  <c r="L2906" i="2" s="1"/>
  <c r="AF2905" i="2"/>
  <c r="AC2905" i="2"/>
  <c r="AD2905" i="2" s="1"/>
  <c r="AB2905" i="2"/>
  <c r="AA2905" i="2"/>
  <c r="Z2905" i="2"/>
  <c r="Y2905" i="2"/>
  <c r="X2905" i="2"/>
  <c r="W2905" i="2"/>
  <c r="M2905" i="2"/>
  <c r="L2905" i="2"/>
  <c r="AF2904" i="2"/>
  <c r="AC2904" i="2"/>
  <c r="AD2904" i="2" s="1"/>
  <c r="AB2904" i="2"/>
  <c r="AA2904" i="2"/>
  <c r="Z2904" i="2"/>
  <c r="Y2904" i="2"/>
  <c r="X2904" i="2"/>
  <c r="W2904" i="2"/>
  <c r="M2904" i="2"/>
  <c r="L2904" i="2"/>
  <c r="AF2903" i="2"/>
  <c r="AC2903" i="2"/>
  <c r="AD2903" i="2" s="1"/>
  <c r="AB2903" i="2"/>
  <c r="AA2903" i="2"/>
  <c r="Z2903" i="2"/>
  <c r="Y2903" i="2"/>
  <c r="X2903" i="2"/>
  <c r="W2903" i="2"/>
  <c r="M2903" i="2"/>
  <c r="L2903" i="2"/>
  <c r="AF2902" i="2"/>
  <c r="AC2902" i="2"/>
  <c r="AD2902" i="2" s="1"/>
  <c r="AB2902" i="2"/>
  <c r="AA2902" i="2"/>
  <c r="Z2902" i="2"/>
  <c r="Y2902" i="2"/>
  <c r="X2902" i="2"/>
  <c r="W2902" i="2"/>
  <c r="M2902" i="2"/>
  <c r="L2902" i="2"/>
  <c r="AF2901" i="2"/>
  <c r="AD2901" i="2"/>
  <c r="AC2901" i="2"/>
  <c r="AB2901" i="2"/>
  <c r="AA2901" i="2"/>
  <c r="Z2901" i="2"/>
  <c r="Y2901" i="2"/>
  <c r="X2901" i="2"/>
  <c r="W2901" i="2"/>
  <c r="M2901" i="2"/>
  <c r="L2901" i="2" s="1"/>
  <c r="AF2900" i="2"/>
  <c r="AD2900" i="2"/>
  <c r="AC2900" i="2"/>
  <c r="AB2900" i="2"/>
  <c r="AA2900" i="2"/>
  <c r="Z2900" i="2"/>
  <c r="Y2900" i="2"/>
  <c r="X2900" i="2"/>
  <c r="W2900" i="2"/>
  <c r="M2900" i="2"/>
  <c r="L2900" i="2" s="1"/>
  <c r="AF2899" i="2"/>
  <c r="AD2899" i="2"/>
  <c r="AC2899" i="2"/>
  <c r="AB2899" i="2"/>
  <c r="AA2899" i="2"/>
  <c r="Z2899" i="2"/>
  <c r="Y2899" i="2"/>
  <c r="X2899" i="2"/>
  <c r="W2899" i="2"/>
  <c r="M2899" i="2"/>
  <c r="L2899" i="2" s="1"/>
  <c r="AF2898" i="2"/>
  <c r="AD2898" i="2"/>
  <c r="AC2898" i="2"/>
  <c r="AB2898" i="2"/>
  <c r="AA2898" i="2"/>
  <c r="Z2898" i="2"/>
  <c r="Y2898" i="2"/>
  <c r="X2898" i="2"/>
  <c r="W2898" i="2"/>
  <c r="M2898" i="2"/>
  <c r="L2898" i="2" s="1"/>
  <c r="AF2897" i="2"/>
  <c r="AC2897" i="2"/>
  <c r="AD2897" i="2" s="1"/>
  <c r="AB2897" i="2"/>
  <c r="AA2897" i="2"/>
  <c r="Z2897" i="2"/>
  <c r="Y2897" i="2"/>
  <c r="X2897" i="2"/>
  <c r="W2897" i="2"/>
  <c r="M2897" i="2"/>
  <c r="L2897" i="2"/>
  <c r="AF2896" i="2"/>
  <c r="AC2896" i="2"/>
  <c r="AD2896" i="2" s="1"/>
  <c r="AB2896" i="2"/>
  <c r="AA2896" i="2"/>
  <c r="Z2896" i="2"/>
  <c r="Y2896" i="2"/>
  <c r="X2896" i="2"/>
  <c r="W2896" i="2"/>
  <c r="M2896" i="2"/>
  <c r="L2896" i="2"/>
  <c r="AF2895" i="2"/>
  <c r="AC2895" i="2"/>
  <c r="AD2895" i="2" s="1"/>
  <c r="AB2895" i="2"/>
  <c r="AA2895" i="2"/>
  <c r="Z2895" i="2"/>
  <c r="Y2895" i="2"/>
  <c r="X2895" i="2"/>
  <c r="W2895" i="2"/>
  <c r="M2895" i="2"/>
  <c r="L2895" i="2"/>
  <c r="AF2894" i="2"/>
  <c r="AC2894" i="2"/>
  <c r="AD2894" i="2" s="1"/>
  <c r="AB2894" i="2"/>
  <c r="AA2894" i="2"/>
  <c r="Z2894" i="2"/>
  <c r="Y2894" i="2"/>
  <c r="X2894" i="2"/>
  <c r="W2894" i="2"/>
  <c r="M2894" i="2"/>
  <c r="L2894" i="2"/>
  <c r="AF2893" i="2"/>
  <c r="AD2893" i="2"/>
  <c r="AC2893" i="2"/>
  <c r="AB2893" i="2"/>
  <c r="AA2893" i="2"/>
  <c r="Z2893" i="2"/>
  <c r="Y2893" i="2"/>
  <c r="X2893" i="2"/>
  <c r="W2893" i="2"/>
  <c r="M2893" i="2"/>
  <c r="L2893" i="2" s="1"/>
  <c r="AF2892" i="2"/>
  <c r="AD2892" i="2"/>
  <c r="AC2892" i="2"/>
  <c r="AB2892" i="2"/>
  <c r="AA2892" i="2"/>
  <c r="Z2892" i="2"/>
  <c r="Y2892" i="2"/>
  <c r="X2892" i="2"/>
  <c r="W2892" i="2"/>
  <c r="M2892" i="2"/>
  <c r="L2892" i="2" s="1"/>
  <c r="AF2891" i="2"/>
  <c r="AD2891" i="2"/>
  <c r="AC2891" i="2"/>
  <c r="AB2891" i="2"/>
  <c r="AA2891" i="2"/>
  <c r="Z2891" i="2"/>
  <c r="Y2891" i="2"/>
  <c r="X2891" i="2"/>
  <c r="W2891" i="2"/>
  <c r="M2891" i="2"/>
  <c r="L2891" i="2" s="1"/>
  <c r="AF2890" i="2"/>
  <c r="AC2890" i="2"/>
  <c r="AD2890" i="2" s="1"/>
  <c r="AB2890" i="2"/>
  <c r="AA2890" i="2"/>
  <c r="Z2890" i="2"/>
  <c r="Y2890" i="2"/>
  <c r="X2890" i="2"/>
  <c r="W2890" i="2"/>
  <c r="M2890" i="2"/>
  <c r="L2890" i="2"/>
  <c r="AF2889" i="2"/>
  <c r="AC2889" i="2"/>
  <c r="AD2889" i="2" s="1"/>
  <c r="AB2889" i="2"/>
  <c r="AA2889" i="2"/>
  <c r="Z2889" i="2"/>
  <c r="Y2889" i="2"/>
  <c r="X2889" i="2"/>
  <c r="W2889" i="2"/>
  <c r="M2889" i="2"/>
  <c r="L2889" i="2"/>
  <c r="AF2888" i="2"/>
  <c r="AC2888" i="2"/>
  <c r="AD2888" i="2" s="1"/>
  <c r="AB2888" i="2"/>
  <c r="AA2888" i="2"/>
  <c r="Z2888" i="2"/>
  <c r="Y2888" i="2"/>
  <c r="X2888" i="2"/>
  <c r="W2888" i="2"/>
  <c r="M2888" i="2"/>
  <c r="L2888" i="2"/>
  <c r="AF2887" i="2"/>
  <c r="AC2887" i="2"/>
  <c r="AD2887" i="2" s="1"/>
  <c r="AB2887" i="2"/>
  <c r="AA2887" i="2"/>
  <c r="Z2887" i="2"/>
  <c r="Y2887" i="2"/>
  <c r="X2887" i="2"/>
  <c r="W2887" i="2"/>
  <c r="M2887" i="2"/>
  <c r="L2887" i="2"/>
  <c r="AF2886" i="2"/>
  <c r="AC2886" i="2"/>
  <c r="AD2886" i="2" s="1"/>
  <c r="AB2886" i="2"/>
  <c r="AA2886" i="2"/>
  <c r="Z2886" i="2"/>
  <c r="Y2886" i="2"/>
  <c r="X2886" i="2"/>
  <c r="W2886" i="2"/>
  <c r="M2886" i="2"/>
  <c r="L2886" i="2"/>
  <c r="AF2885" i="2"/>
  <c r="AD2885" i="2"/>
  <c r="AC2885" i="2"/>
  <c r="AB2885" i="2"/>
  <c r="AA2885" i="2"/>
  <c r="Z2885" i="2"/>
  <c r="Y2885" i="2"/>
  <c r="X2885" i="2"/>
  <c r="W2885" i="2"/>
  <c r="M2885" i="2"/>
  <c r="L2885" i="2" s="1"/>
  <c r="AF2884" i="2"/>
  <c r="AD2884" i="2"/>
  <c r="AC2884" i="2"/>
  <c r="AB2884" i="2"/>
  <c r="AA2884" i="2"/>
  <c r="Z2884" i="2"/>
  <c r="Y2884" i="2"/>
  <c r="X2884" i="2"/>
  <c r="W2884" i="2"/>
  <c r="M2884" i="2"/>
  <c r="L2884" i="2" s="1"/>
  <c r="AF2883" i="2"/>
  <c r="AC2883" i="2"/>
  <c r="AD2883" i="2" s="1"/>
  <c r="AB2883" i="2"/>
  <c r="AA2883" i="2"/>
  <c r="Z2883" i="2"/>
  <c r="Y2883" i="2"/>
  <c r="X2883" i="2"/>
  <c r="W2883" i="2"/>
  <c r="M2883" i="2"/>
  <c r="L2883" i="2"/>
  <c r="AF2882" i="2"/>
  <c r="AD2882" i="2"/>
  <c r="AC2882" i="2"/>
  <c r="AB2882" i="2"/>
  <c r="AA2882" i="2"/>
  <c r="Z2882" i="2"/>
  <c r="Y2882" i="2"/>
  <c r="X2882" i="2"/>
  <c r="W2882" i="2"/>
  <c r="M2882" i="2"/>
  <c r="L2882" i="2" s="1"/>
  <c r="AF2881" i="2"/>
  <c r="AC2881" i="2"/>
  <c r="AD2881" i="2" s="1"/>
  <c r="AB2881" i="2"/>
  <c r="AA2881" i="2"/>
  <c r="Z2881" i="2"/>
  <c r="Y2881" i="2"/>
  <c r="X2881" i="2"/>
  <c r="W2881" i="2"/>
  <c r="M2881" i="2"/>
  <c r="L2881" i="2"/>
  <c r="AF2880" i="2"/>
  <c r="AC2880" i="2"/>
  <c r="AD2880" i="2" s="1"/>
  <c r="AB2880" i="2"/>
  <c r="AA2880" i="2"/>
  <c r="Z2880" i="2"/>
  <c r="Y2880" i="2"/>
  <c r="X2880" i="2"/>
  <c r="W2880" i="2"/>
  <c r="M2880" i="2"/>
  <c r="L2880" i="2"/>
  <c r="AF2879" i="2"/>
  <c r="AC2879" i="2"/>
  <c r="AD2879" i="2" s="1"/>
  <c r="AB2879" i="2"/>
  <c r="AA2879" i="2"/>
  <c r="Z2879" i="2"/>
  <c r="Y2879" i="2"/>
  <c r="X2879" i="2"/>
  <c r="W2879" i="2"/>
  <c r="M2879" i="2"/>
  <c r="L2879" i="2"/>
  <c r="AF2878" i="2"/>
  <c r="AC2878" i="2"/>
  <c r="AD2878" i="2" s="1"/>
  <c r="AB2878" i="2"/>
  <c r="AA2878" i="2"/>
  <c r="Z2878" i="2"/>
  <c r="Y2878" i="2"/>
  <c r="X2878" i="2"/>
  <c r="W2878" i="2"/>
  <c r="M2878" i="2"/>
  <c r="L2878" i="2"/>
  <c r="AF2877" i="2"/>
  <c r="AD2877" i="2"/>
  <c r="AC2877" i="2"/>
  <c r="AB2877" i="2"/>
  <c r="AA2877" i="2"/>
  <c r="Z2877" i="2"/>
  <c r="Y2877" i="2"/>
  <c r="X2877" i="2"/>
  <c r="W2877" i="2"/>
  <c r="M2877" i="2"/>
  <c r="L2877" i="2" s="1"/>
  <c r="AF2876" i="2"/>
  <c r="AD2876" i="2"/>
  <c r="AC2876" i="2"/>
  <c r="AB2876" i="2"/>
  <c r="AA2876" i="2"/>
  <c r="Z2876" i="2"/>
  <c r="Y2876" i="2"/>
  <c r="X2876" i="2"/>
  <c r="W2876" i="2"/>
  <c r="M2876" i="2"/>
  <c r="L2876" i="2" s="1"/>
  <c r="AF2875" i="2"/>
  <c r="AD2875" i="2"/>
  <c r="AC2875" i="2"/>
  <c r="AB2875" i="2"/>
  <c r="AA2875" i="2"/>
  <c r="Z2875" i="2"/>
  <c r="Y2875" i="2"/>
  <c r="X2875" i="2"/>
  <c r="W2875" i="2"/>
  <c r="M2875" i="2"/>
  <c r="L2875" i="2" s="1"/>
  <c r="AF2874" i="2"/>
  <c r="AC2874" i="2"/>
  <c r="AD2874" i="2" s="1"/>
  <c r="AB2874" i="2"/>
  <c r="AA2874" i="2"/>
  <c r="Z2874" i="2"/>
  <c r="Y2874" i="2"/>
  <c r="X2874" i="2"/>
  <c r="W2874" i="2"/>
  <c r="M2874" i="2"/>
  <c r="L2874" i="2"/>
  <c r="AF2873" i="2"/>
  <c r="AC2873" i="2"/>
  <c r="AD2873" i="2" s="1"/>
  <c r="AB2873" i="2"/>
  <c r="AA2873" i="2"/>
  <c r="Z2873" i="2"/>
  <c r="Y2873" i="2"/>
  <c r="X2873" i="2"/>
  <c r="W2873" i="2"/>
  <c r="M2873" i="2"/>
  <c r="L2873" i="2"/>
  <c r="AF2872" i="2"/>
  <c r="AC2872" i="2"/>
  <c r="AD2872" i="2" s="1"/>
  <c r="AB2872" i="2"/>
  <c r="AA2872" i="2"/>
  <c r="Z2872" i="2"/>
  <c r="Y2872" i="2"/>
  <c r="X2872" i="2"/>
  <c r="W2872" i="2"/>
  <c r="M2872" i="2"/>
  <c r="L2872" i="2"/>
  <c r="AF2871" i="2"/>
  <c r="AC2871" i="2"/>
  <c r="AD2871" i="2" s="1"/>
  <c r="AB2871" i="2"/>
  <c r="AA2871" i="2"/>
  <c r="Z2871" i="2"/>
  <c r="Y2871" i="2"/>
  <c r="X2871" i="2"/>
  <c r="W2871" i="2"/>
  <c r="M2871" i="2"/>
  <c r="L2871" i="2"/>
  <c r="AF2870" i="2"/>
  <c r="AC2870" i="2"/>
  <c r="AD2870" i="2" s="1"/>
  <c r="AB2870" i="2"/>
  <c r="AA2870" i="2"/>
  <c r="Z2870" i="2"/>
  <c r="Y2870" i="2"/>
  <c r="X2870" i="2"/>
  <c r="W2870" i="2"/>
  <c r="M2870" i="2"/>
  <c r="L2870" i="2"/>
  <c r="AF2869" i="2"/>
  <c r="AD2869" i="2"/>
  <c r="AC2869" i="2"/>
  <c r="AB2869" i="2"/>
  <c r="AA2869" i="2"/>
  <c r="Z2869" i="2"/>
  <c r="Y2869" i="2"/>
  <c r="X2869" i="2"/>
  <c r="W2869" i="2"/>
  <c r="M2869" i="2"/>
  <c r="L2869" i="2" s="1"/>
  <c r="AF2868" i="2"/>
  <c r="AD2868" i="2"/>
  <c r="AC2868" i="2"/>
  <c r="AB2868" i="2"/>
  <c r="AA2868" i="2"/>
  <c r="Z2868" i="2"/>
  <c r="Y2868" i="2"/>
  <c r="X2868" i="2"/>
  <c r="W2868" i="2"/>
  <c r="M2868" i="2"/>
  <c r="L2868" i="2" s="1"/>
  <c r="AF2867" i="2"/>
  <c r="AC2867" i="2"/>
  <c r="AD2867" i="2" s="1"/>
  <c r="AB2867" i="2"/>
  <c r="AA2867" i="2"/>
  <c r="Z2867" i="2"/>
  <c r="Y2867" i="2"/>
  <c r="X2867" i="2"/>
  <c r="W2867" i="2"/>
  <c r="M2867" i="2"/>
  <c r="L2867" i="2"/>
  <c r="AF2866" i="2"/>
  <c r="AD2866" i="2"/>
  <c r="AC2866" i="2"/>
  <c r="AB2866" i="2"/>
  <c r="AA2866" i="2"/>
  <c r="Z2866" i="2"/>
  <c r="Y2866" i="2"/>
  <c r="X2866" i="2"/>
  <c r="W2866" i="2"/>
  <c r="M2866" i="2"/>
  <c r="L2866" i="2" s="1"/>
  <c r="AF2865" i="2"/>
  <c r="AD2865" i="2"/>
  <c r="AC2865" i="2"/>
  <c r="AB2865" i="2"/>
  <c r="AA2865" i="2"/>
  <c r="Z2865" i="2"/>
  <c r="Y2865" i="2"/>
  <c r="X2865" i="2"/>
  <c r="W2865" i="2"/>
  <c r="M2865" i="2"/>
  <c r="L2865" i="2" s="1"/>
  <c r="AF2864" i="2"/>
  <c r="AC2864" i="2"/>
  <c r="AD2864" i="2" s="1"/>
  <c r="AB2864" i="2"/>
  <c r="AA2864" i="2"/>
  <c r="Z2864" i="2"/>
  <c r="Y2864" i="2"/>
  <c r="X2864" i="2"/>
  <c r="W2864" i="2"/>
  <c r="M2864" i="2"/>
  <c r="L2864" i="2"/>
  <c r="AF2863" i="2"/>
  <c r="AC2863" i="2"/>
  <c r="AD2863" i="2" s="1"/>
  <c r="AB2863" i="2"/>
  <c r="AA2863" i="2"/>
  <c r="Z2863" i="2"/>
  <c r="Y2863" i="2"/>
  <c r="X2863" i="2"/>
  <c r="W2863" i="2"/>
  <c r="M2863" i="2"/>
  <c r="L2863" i="2"/>
  <c r="AF2862" i="2"/>
  <c r="AC2862" i="2"/>
  <c r="AD2862" i="2" s="1"/>
  <c r="AB2862" i="2"/>
  <c r="AA2862" i="2"/>
  <c r="Z2862" i="2"/>
  <c r="Y2862" i="2"/>
  <c r="X2862" i="2"/>
  <c r="W2862" i="2"/>
  <c r="M2862" i="2"/>
  <c r="L2862" i="2"/>
  <c r="AF2861" i="2"/>
  <c r="AD2861" i="2"/>
  <c r="AC2861" i="2"/>
  <c r="AB2861" i="2"/>
  <c r="AA2861" i="2"/>
  <c r="Z2861" i="2"/>
  <c r="Y2861" i="2"/>
  <c r="X2861" i="2"/>
  <c r="W2861" i="2"/>
  <c r="M2861" i="2"/>
  <c r="L2861" i="2" s="1"/>
  <c r="AF2860" i="2"/>
  <c r="AD2860" i="2"/>
  <c r="AC2860" i="2"/>
  <c r="AB2860" i="2"/>
  <c r="AA2860" i="2"/>
  <c r="Z2860" i="2"/>
  <c r="Y2860" i="2"/>
  <c r="X2860" i="2"/>
  <c r="W2860" i="2"/>
  <c r="M2860" i="2"/>
  <c r="L2860" i="2" s="1"/>
  <c r="AF2859" i="2"/>
  <c r="AD2859" i="2"/>
  <c r="AC2859" i="2"/>
  <c r="AB2859" i="2"/>
  <c r="AA2859" i="2"/>
  <c r="Z2859" i="2"/>
  <c r="Y2859" i="2"/>
  <c r="X2859" i="2"/>
  <c r="W2859" i="2"/>
  <c r="M2859" i="2"/>
  <c r="L2859" i="2" s="1"/>
  <c r="AF2858" i="2"/>
  <c r="AC2858" i="2"/>
  <c r="AD2858" i="2" s="1"/>
  <c r="AB2858" i="2"/>
  <c r="AA2858" i="2"/>
  <c r="Z2858" i="2"/>
  <c r="Y2858" i="2"/>
  <c r="X2858" i="2"/>
  <c r="W2858" i="2"/>
  <c r="M2858" i="2"/>
  <c r="L2858" i="2"/>
  <c r="AF2857" i="2"/>
  <c r="AC2857" i="2"/>
  <c r="AD2857" i="2" s="1"/>
  <c r="AB2857" i="2"/>
  <c r="AA2857" i="2"/>
  <c r="Z2857" i="2"/>
  <c r="Y2857" i="2"/>
  <c r="X2857" i="2"/>
  <c r="W2857" i="2"/>
  <c r="M2857" i="2"/>
  <c r="L2857" i="2"/>
  <c r="AF2856" i="2"/>
  <c r="AD2856" i="2"/>
  <c r="AC2856" i="2"/>
  <c r="AB2856" i="2"/>
  <c r="AA2856" i="2"/>
  <c r="Z2856" i="2"/>
  <c r="Y2856" i="2"/>
  <c r="X2856" i="2"/>
  <c r="W2856" i="2"/>
  <c r="M2856" i="2"/>
  <c r="L2856" i="2" s="1"/>
  <c r="AF2855" i="2"/>
  <c r="AC2855" i="2"/>
  <c r="AD2855" i="2" s="1"/>
  <c r="AB2855" i="2"/>
  <c r="AA2855" i="2"/>
  <c r="Z2855" i="2"/>
  <c r="Y2855" i="2"/>
  <c r="X2855" i="2"/>
  <c r="W2855" i="2"/>
  <c r="M2855" i="2"/>
  <c r="L2855" i="2"/>
  <c r="AF2854" i="2"/>
  <c r="AC2854" i="2"/>
  <c r="AD2854" i="2" s="1"/>
  <c r="AB2854" i="2"/>
  <c r="AA2854" i="2"/>
  <c r="Z2854" i="2"/>
  <c r="Y2854" i="2"/>
  <c r="X2854" i="2"/>
  <c r="W2854" i="2"/>
  <c r="M2854" i="2"/>
  <c r="L2854" i="2"/>
  <c r="AF2853" i="2"/>
  <c r="AD2853" i="2"/>
  <c r="AC2853" i="2"/>
  <c r="AB2853" i="2"/>
  <c r="AA2853" i="2"/>
  <c r="Z2853" i="2"/>
  <c r="Y2853" i="2"/>
  <c r="X2853" i="2"/>
  <c r="W2853" i="2"/>
  <c r="M2853" i="2"/>
  <c r="L2853" i="2" s="1"/>
  <c r="AF2852" i="2"/>
  <c r="AD2852" i="2"/>
  <c r="AC2852" i="2"/>
  <c r="AB2852" i="2"/>
  <c r="AA2852" i="2"/>
  <c r="Z2852" i="2"/>
  <c r="Y2852" i="2"/>
  <c r="X2852" i="2"/>
  <c r="W2852" i="2"/>
  <c r="M2852" i="2"/>
  <c r="L2852" i="2" s="1"/>
  <c r="AF2851" i="2"/>
  <c r="AC2851" i="2"/>
  <c r="AD2851" i="2" s="1"/>
  <c r="AB2851" i="2"/>
  <c r="AA2851" i="2"/>
  <c r="Z2851" i="2"/>
  <c r="Y2851" i="2"/>
  <c r="X2851" i="2"/>
  <c r="W2851" i="2"/>
  <c r="M2851" i="2"/>
  <c r="L2851" i="2"/>
  <c r="AF2850" i="2"/>
  <c r="AD2850" i="2"/>
  <c r="AC2850" i="2"/>
  <c r="AB2850" i="2"/>
  <c r="AA2850" i="2"/>
  <c r="Z2850" i="2"/>
  <c r="Y2850" i="2"/>
  <c r="X2850" i="2"/>
  <c r="W2850" i="2"/>
  <c r="M2850" i="2"/>
  <c r="L2850" i="2" s="1"/>
  <c r="AF2849" i="2"/>
  <c r="AD2849" i="2"/>
  <c r="AC2849" i="2"/>
  <c r="AB2849" i="2"/>
  <c r="AA2849" i="2"/>
  <c r="Z2849" i="2"/>
  <c r="Y2849" i="2"/>
  <c r="X2849" i="2"/>
  <c r="W2849" i="2"/>
  <c r="M2849" i="2"/>
  <c r="L2849" i="2" s="1"/>
  <c r="AF2848" i="2"/>
  <c r="AC2848" i="2"/>
  <c r="AD2848" i="2" s="1"/>
  <c r="AB2848" i="2"/>
  <c r="AA2848" i="2"/>
  <c r="Z2848" i="2"/>
  <c r="Y2848" i="2"/>
  <c r="X2848" i="2"/>
  <c r="W2848" i="2"/>
  <c r="M2848" i="2"/>
  <c r="L2848" i="2"/>
  <c r="AF2847" i="2"/>
  <c r="AC2847" i="2"/>
  <c r="AD2847" i="2" s="1"/>
  <c r="AB2847" i="2"/>
  <c r="AA2847" i="2"/>
  <c r="Z2847" i="2"/>
  <c r="Y2847" i="2"/>
  <c r="X2847" i="2"/>
  <c r="W2847" i="2"/>
  <c r="M2847" i="2"/>
  <c r="L2847" i="2"/>
  <c r="AF2846" i="2"/>
  <c r="AC2846" i="2"/>
  <c r="AD2846" i="2" s="1"/>
  <c r="AB2846" i="2"/>
  <c r="AA2846" i="2"/>
  <c r="Z2846" i="2"/>
  <c r="Y2846" i="2"/>
  <c r="X2846" i="2"/>
  <c r="W2846" i="2"/>
  <c r="M2846" i="2"/>
  <c r="L2846" i="2"/>
  <c r="AF2845" i="2"/>
  <c r="AD2845" i="2"/>
  <c r="AC2845" i="2"/>
  <c r="AB2845" i="2"/>
  <c r="AA2845" i="2"/>
  <c r="Z2845" i="2"/>
  <c r="Y2845" i="2"/>
  <c r="X2845" i="2"/>
  <c r="W2845" i="2"/>
  <c r="M2845" i="2"/>
  <c r="L2845" i="2" s="1"/>
  <c r="AF2844" i="2"/>
  <c r="AD2844" i="2"/>
  <c r="AC2844" i="2"/>
  <c r="AB2844" i="2"/>
  <c r="AA2844" i="2"/>
  <c r="Z2844" i="2"/>
  <c r="Y2844" i="2"/>
  <c r="X2844" i="2"/>
  <c r="W2844" i="2"/>
  <c r="M2844" i="2"/>
  <c r="L2844" i="2" s="1"/>
  <c r="AF2843" i="2"/>
  <c r="AD2843" i="2"/>
  <c r="AC2843" i="2"/>
  <c r="AB2843" i="2"/>
  <c r="AA2843" i="2"/>
  <c r="Z2843" i="2"/>
  <c r="Y2843" i="2"/>
  <c r="X2843" i="2"/>
  <c r="W2843" i="2"/>
  <c r="M2843" i="2"/>
  <c r="L2843" i="2" s="1"/>
  <c r="AF2842" i="2"/>
  <c r="AC2842" i="2"/>
  <c r="AD2842" i="2" s="1"/>
  <c r="AB2842" i="2"/>
  <c r="AA2842" i="2"/>
  <c r="Z2842" i="2"/>
  <c r="Y2842" i="2"/>
  <c r="X2842" i="2"/>
  <c r="W2842" i="2"/>
  <c r="M2842" i="2"/>
  <c r="L2842" i="2"/>
  <c r="AF2841" i="2"/>
  <c r="AC2841" i="2"/>
  <c r="AD2841" i="2" s="1"/>
  <c r="AB2841" i="2"/>
  <c r="AA2841" i="2"/>
  <c r="Z2841" i="2"/>
  <c r="Y2841" i="2"/>
  <c r="X2841" i="2"/>
  <c r="W2841" i="2"/>
  <c r="M2841" i="2"/>
  <c r="L2841" i="2"/>
  <c r="AF2840" i="2"/>
  <c r="AD2840" i="2"/>
  <c r="AC2840" i="2"/>
  <c r="AB2840" i="2"/>
  <c r="AA2840" i="2"/>
  <c r="Z2840" i="2"/>
  <c r="Y2840" i="2"/>
  <c r="X2840" i="2"/>
  <c r="W2840" i="2"/>
  <c r="M2840" i="2"/>
  <c r="L2840" i="2" s="1"/>
  <c r="AF2839" i="2"/>
  <c r="AC2839" i="2"/>
  <c r="AD2839" i="2" s="1"/>
  <c r="AB2839" i="2"/>
  <c r="AA2839" i="2"/>
  <c r="Z2839" i="2"/>
  <c r="Y2839" i="2"/>
  <c r="X2839" i="2"/>
  <c r="W2839" i="2"/>
  <c r="M2839" i="2"/>
  <c r="L2839" i="2"/>
  <c r="AF2838" i="2"/>
  <c r="AC2838" i="2"/>
  <c r="AD2838" i="2" s="1"/>
  <c r="AB2838" i="2"/>
  <c r="AA2838" i="2"/>
  <c r="Z2838" i="2"/>
  <c r="Y2838" i="2"/>
  <c r="X2838" i="2"/>
  <c r="W2838" i="2"/>
  <c r="M2838" i="2"/>
  <c r="L2838" i="2"/>
  <c r="AF2837" i="2"/>
  <c r="AD2837" i="2"/>
  <c r="AC2837" i="2"/>
  <c r="AB2837" i="2"/>
  <c r="AA2837" i="2"/>
  <c r="Z2837" i="2"/>
  <c r="Y2837" i="2"/>
  <c r="X2837" i="2"/>
  <c r="W2837" i="2"/>
  <c r="M2837" i="2"/>
  <c r="L2837" i="2" s="1"/>
  <c r="AF2836" i="2"/>
  <c r="AD2836" i="2"/>
  <c r="AC2836" i="2"/>
  <c r="AB2836" i="2"/>
  <c r="AA2836" i="2"/>
  <c r="Z2836" i="2"/>
  <c r="Y2836" i="2"/>
  <c r="X2836" i="2"/>
  <c r="W2836" i="2"/>
  <c r="M2836" i="2"/>
  <c r="L2836" i="2" s="1"/>
  <c r="AF2835" i="2"/>
  <c r="AC2835" i="2"/>
  <c r="AD2835" i="2" s="1"/>
  <c r="AB2835" i="2"/>
  <c r="AA2835" i="2"/>
  <c r="Z2835" i="2"/>
  <c r="Y2835" i="2"/>
  <c r="X2835" i="2"/>
  <c r="W2835" i="2"/>
  <c r="M2835" i="2"/>
  <c r="L2835" i="2"/>
  <c r="AF2834" i="2"/>
  <c r="AD2834" i="2"/>
  <c r="AC2834" i="2"/>
  <c r="AB2834" i="2"/>
  <c r="AA2834" i="2"/>
  <c r="Z2834" i="2"/>
  <c r="Y2834" i="2"/>
  <c r="X2834" i="2"/>
  <c r="W2834" i="2"/>
  <c r="M2834" i="2"/>
  <c r="L2834" i="2" s="1"/>
  <c r="AF2833" i="2"/>
  <c r="AD2833" i="2"/>
  <c r="AC2833" i="2"/>
  <c r="AB2833" i="2"/>
  <c r="AA2833" i="2"/>
  <c r="Z2833" i="2"/>
  <c r="Y2833" i="2"/>
  <c r="X2833" i="2"/>
  <c r="W2833" i="2"/>
  <c r="M2833" i="2"/>
  <c r="L2833" i="2" s="1"/>
  <c r="AF2832" i="2"/>
  <c r="AD2832" i="2"/>
  <c r="AC2832" i="2"/>
  <c r="AB2832" i="2"/>
  <c r="AA2832" i="2"/>
  <c r="Z2832" i="2"/>
  <c r="Y2832" i="2"/>
  <c r="X2832" i="2"/>
  <c r="W2832" i="2"/>
  <c r="M2832" i="2"/>
  <c r="L2832" i="2" s="1"/>
  <c r="AF2831" i="2"/>
  <c r="AC2831" i="2"/>
  <c r="AD2831" i="2" s="1"/>
  <c r="AB2831" i="2"/>
  <c r="AA2831" i="2"/>
  <c r="Z2831" i="2"/>
  <c r="Y2831" i="2"/>
  <c r="X2831" i="2"/>
  <c r="W2831" i="2"/>
  <c r="M2831" i="2"/>
  <c r="L2831" i="2"/>
  <c r="AF2830" i="2"/>
  <c r="AC2830" i="2"/>
  <c r="AD2830" i="2" s="1"/>
  <c r="AB2830" i="2"/>
  <c r="AA2830" i="2"/>
  <c r="Z2830" i="2"/>
  <c r="Y2830" i="2"/>
  <c r="X2830" i="2"/>
  <c r="W2830" i="2"/>
  <c r="M2830" i="2"/>
  <c r="L2830" i="2"/>
  <c r="AF2829" i="2"/>
  <c r="AD2829" i="2"/>
  <c r="AC2829" i="2"/>
  <c r="AB2829" i="2"/>
  <c r="AA2829" i="2"/>
  <c r="Z2829" i="2"/>
  <c r="Y2829" i="2"/>
  <c r="X2829" i="2"/>
  <c r="W2829" i="2"/>
  <c r="M2829" i="2"/>
  <c r="L2829" i="2" s="1"/>
  <c r="AF2828" i="2"/>
  <c r="AD2828" i="2"/>
  <c r="AC2828" i="2"/>
  <c r="AB2828" i="2"/>
  <c r="AA2828" i="2"/>
  <c r="Z2828" i="2"/>
  <c r="Y2828" i="2"/>
  <c r="X2828" i="2"/>
  <c r="W2828" i="2"/>
  <c r="M2828" i="2"/>
  <c r="L2828" i="2" s="1"/>
  <c r="AF2827" i="2"/>
  <c r="AD2827" i="2"/>
  <c r="AC2827" i="2"/>
  <c r="AB2827" i="2"/>
  <c r="AA2827" i="2"/>
  <c r="Z2827" i="2"/>
  <c r="Y2827" i="2"/>
  <c r="X2827" i="2"/>
  <c r="W2827" i="2"/>
  <c r="M2827" i="2"/>
  <c r="L2827" i="2" s="1"/>
  <c r="AF2826" i="2"/>
  <c r="AC2826" i="2"/>
  <c r="AD2826" i="2" s="1"/>
  <c r="AB2826" i="2"/>
  <c r="AA2826" i="2"/>
  <c r="Z2826" i="2"/>
  <c r="Y2826" i="2"/>
  <c r="X2826" i="2"/>
  <c r="W2826" i="2"/>
  <c r="M2826" i="2"/>
  <c r="L2826" i="2"/>
  <c r="AF2825" i="2"/>
  <c r="AD2825" i="2"/>
  <c r="AC2825" i="2"/>
  <c r="AB2825" i="2"/>
  <c r="AA2825" i="2"/>
  <c r="Z2825" i="2"/>
  <c r="Y2825" i="2"/>
  <c r="X2825" i="2"/>
  <c r="W2825" i="2"/>
  <c r="M2825" i="2"/>
  <c r="L2825" i="2" s="1"/>
  <c r="AF2824" i="2"/>
  <c r="AD2824" i="2"/>
  <c r="AC2824" i="2"/>
  <c r="AB2824" i="2"/>
  <c r="AA2824" i="2"/>
  <c r="Z2824" i="2"/>
  <c r="Y2824" i="2"/>
  <c r="X2824" i="2"/>
  <c r="W2824" i="2"/>
  <c r="M2824" i="2"/>
  <c r="L2824" i="2" s="1"/>
  <c r="AF2823" i="2"/>
  <c r="AC2823" i="2"/>
  <c r="AD2823" i="2" s="1"/>
  <c r="AB2823" i="2"/>
  <c r="AA2823" i="2"/>
  <c r="Z2823" i="2"/>
  <c r="Y2823" i="2"/>
  <c r="X2823" i="2"/>
  <c r="W2823" i="2"/>
  <c r="M2823" i="2"/>
  <c r="L2823" i="2"/>
  <c r="AF2822" i="2"/>
  <c r="AD2822" i="2"/>
  <c r="AC2822" i="2"/>
  <c r="AB2822" i="2"/>
  <c r="AA2822" i="2"/>
  <c r="Z2822" i="2"/>
  <c r="Y2822" i="2"/>
  <c r="X2822" i="2"/>
  <c r="W2822" i="2"/>
  <c r="M2822" i="2"/>
  <c r="L2822" i="2" s="1"/>
  <c r="AF2821" i="2"/>
  <c r="AD2821" i="2"/>
  <c r="AC2821" i="2"/>
  <c r="AB2821" i="2"/>
  <c r="AA2821" i="2"/>
  <c r="Z2821" i="2"/>
  <c r="Y2821" i="2"/>
  <c r="X2821" i="2"/>
  <c r="W2821" i="2"/>
  <c r="M2821" i="2"/>
  <c r="L2821" i="2" s="1"/>
  <c r="AF2820" i="2"/>
  <c r="AD2820" i="2"/>
  <c r="AC2820" i="2"/>
  <c r="AB2820" i="2"/>
  <c r="AA2820" i="2"/>
  <c r="Z2820" i="2"/>
  <c r="Y2820" i="2"/>
  <c r="X2820" i="2"/>
  <c r="W2820" i="2"/>
  <c r="M2820" i="2"/>
  <c r="L2820" i="2" s="1"/>
  <c r="AF2819" i="2"/>
  <c r="AC2819" i="2"/>
  <c r="AD2819" i="2" s="1"/>
  <c r="AB2819" i="2"/>
  <c r="AA2819" i="2"/>
  <c r="Z2819" i="2"/>
  <c r="Y2819" i="2"/>
  <c r="X2819" i="2"/>
  <c r="W2819" i="2"/>
  <c r="M2819" i="2"/>
  <c r="L2819" i="2"/>
  <c r="AF2818" i="2"/>
  <c r="AD2818" i="2"/>
  <c r="AC2818" i="2"/>
  <c r="AB2818" i="2"/>
  <c r="AA2818" i="2"/>
  <c r="Z2818" i="2"/>
  <c r="Y2818" i="2"/>
  <c r="X2818" i="2"/>
  <c r="W2818" i="2"/>
  <c r="M2818" i="2"/>
  <c r="L2818" i="2" s="1"/>
  <c r="AF2817" i="2"/>
  <c r="AD2817" i="2"/>
  <c r="AC2817" i="2"/>
  <c r="AB2817" i="2"/>
  <c r="AA2817" i="2"/>
  <c r="Z2817" i="2"/>
  <c r="Y2817" i="2"/>
  <c r="X2817" i="2"/>
  <c r="W2817" i="2"/>
  <c r="M2817" i="2"/>
  <c r="L2817" i="2" s="1"/>
  <c r="AF2816" i="2"/>
  <c r="AD2816" i="2"/>
  <c r="AC2816" i="2"/>
  <c r="AB2816" i="2"/>
  <c r="AA2816" i="2"/>
  <c r="Z2816" i="2"/>
  <c r="Y2816" i="2"/>
  <c r="X2816" i="2"/>
  <c r="W2816" i="2"/>
  <c r="M2816" i="2"/>
  <c r="L2816" i="2" s="1"/>
  <c r="AF2815" i="2"/>
  <c r="AD2815" i="2"/>
  <c r="AC2815" i="2"/>
  <c r="AB2815" i="2"/>
  <c r="AA2815" i="2"/>
  <c r="Z2815" i="2"/>
  <c r="Y2815" i="2"/>
  <c r="X2815" i="2"/>
  <c r="W2815" i="2"/>
  <c r="M2815" i="2"/>
  <c r="L2815" i="2" s="1"/>
  <c r="AF2814" i="2"/>
  <c r="AC2814" i="2"/>
  <c r="AD2814" i="2" s="1"/>
  <c r="AB2814" i="2"/>
  <c r="AA2814" i="2"/>
  <c r="Z2814" i="2"/>
  <c r="Y2814" i="2"/>
  <c r="X2814" i="2"/>
  <c r="W2814" i="2"/>
  <c r="M2814" i="2"/>
  <c r="L2814" i="2"/>
  <c r="AF2813" i="2"/>
  <c r="AD2813" i="2"/>
  <c r="AC2813" i="2"/>
  <c r="AB2813" i="2"/>
  <c r="AA2813" i="2"/>
  <c r="Z2813" i="2"/>
  <c r="Y2813" i="2"/>
  <c r="X2813" i="2"/>
  <c r="W2813" i="2"/>
  <c r="M2813" i="2"/>
  <c r="L2813" i="2" s="1"/>
  <c r="AF2812" i="2"/>
  <c r="AD2812" i="2"/>
  <c r="AC2812" i="2"/>
  <c r="AB2812" i="2"/>
  <c r="AA2812" i="2"/>
  <c r="Z2812" i="2"/>
  <c r="Y2812" i="2"/>
  <c r="X2812" i="2"/>
  <c r="W2812" i="2"/>
  <c r="M2812" i="2"/>
  <c r="L2812" i="2" s="1"/>
  <c r="AF2811" i="2"/>
  <c r="AD2811" i="2"/>
  <c r="AC2811" i="2"/>
  <c r="AB2811" i="2"/>
  <c r="AA2811" i="2"/>
  <c r="Z2811" i="2"/>
  <c r="Y2811" i="2"/>
  <c r="X2811" i="2"/>
  <c r="W2811" i="2"/>
  <c r="M2811" i="2"/>
  <c r="L2811" i="2" s="1"/>
  <c r="AF2810" i="2"/>
  <c r="AC2810" i="2"/>
  <c r="AD2810" i="2" s="1"/>
  <c r="AB2810" i="2"/>
  <c r="AA2810" i="2"/>
  <c r="Z2810" i="2"/>
  <c r="Y2810" i="2"/>
  <c r="X2810" i="2"/>
  <c r="W2810" i="2"/>
  <c r="M2810" i="2"/>
  <c r="L2810" i="2"/>
  <c r="AF2809" i="2"/>
  <c r="AD2809" i="2"/>
  <c r="AC2809" i="2"/>
  <c r="AB2809" i="2"/>
  <c r="AA2809" i="2"/>
  <c r="Z2809" i="2"/>
  <c r="Y2809" i="2"/>
  <c r="X2809" i="2"/>
  <c r="W2809" i="2"/>
  <c r="M2809" i="2"/>
  <c r="L2809" i="2" s="1"/>
  <c r="AF2808" i="2"/>
  <c r="AD2808" i="2"/>
  <c r="AC2808" i="2"/>
  <c r="AB2808" i="2"/>
  <c r="AA2808" i="2"/>
  <c r="Z2808" i="2"/>
  <c r="Y2808" i="2"/>
  <c r="X2808" i="2"/>
  <c r="W2808" i="2"/>
  <c r="M2808" i="2"/>
  <c r="L2808" i="2" s="1"/>
  <c r="AF2807" i="2"/>
  <c r="AC2807" i="2"/>
  <c r="AD2807" i="2" s="1"/>
  <c r="AB2807" i="2"/>
  <c r="AA2807" i="2"/>
  <c r="Z2807" i="2"/>
  <c r="Y2807" i="2"/>
  <c r="X2807" i="2"/>
  <c r="W2807" i="2"/>
  <c r="M2807" i="2"/>
  <c r="L2807" i="2"/>
  <c r="AF2806" i="2"/>
  <c r="AD2806" i="2"/>
  <c r="AC2806" i="2"/>
  <c r="AB2806" i="2"/>
  <c r="AA2806" i="2"/>
  <c r="Z2806" i="2"/>
  <c r="Y2806" i="2"/>
  <c r="X2806" i="2"/>
  <c r="W2806" i="2"/>
  <c r="M2806" i="2"/>
  <c r="L2806" i="2" s="1"/>
  <c r="AF2805" i="2"/>
  <c r="AD2805" i="2"/>
  <c r="AC2805" i="2"/>
  <c r="AB2805" i="2"/>
  <c r="AA2805" i="2"/>
  <c r="Z2805" i="2"/>
  <c r="Y2805" i="2"/>
  <c r="X2805" i="2"/>
  <c r="W2805" i="2"/>
  <c r="M2805" i="2"/>
  <c r="L2805" i="2" s="1"/>
  <c r="AF2804" i="2"/>
  <c r="AD2804" i="2"/>
  <c r="AC2804" i="2"/>
  <c r="AB2804" i="2"/>
  <c r="AA2804" i="2"/>
  <c r="Z2804" i="2"/>
  <c r="Y2804" i="2"/>
  <c r="X2804" i="2"/>
  <c r="W2804" i="2"/>
  <c r="M2804" i="2"/>
  <c r="L2804" i="2" s="1"/>
  <c r="AF2803" i="2"/>
  <c r="AC2803" i="2"/>
  <c r="AD2803" i="2" s="1"/>
  <c r="AB2803" i="2"/>
  <c r="AA2803" i="2"/>
  <c r="Z2803" i="2"/>
  <c r="Y2803" i="2"/>
  <c r="X2803" i="2"/>
  <c r="W2803" i="2"/>
  <c r="M2803" i="2"/>
  <c r="L2803" i="2"/>
  <c r="AF2802" i="2"/>
  <c r="AD2802" i="2"/>
  <c r="AC2802" i="2"/>
  <c r="AB2802" i="2"/>
  <c r="AA2802" i="2"/>
  <c r="Z2802" i="2"/>
  <c r="Y2802" i="2"/>
  <c r="X2802" i="2"/>
  <c r="W2802" i="2"/>
  <c r="M2802" i="2"/>
  <c r="L2802" i="2" s="1"/>
  <c r="AF2801" i="2"/>
  <c r="AD2801" i="2"/>
  <c r="AC2801" i="2"/>
  <c r="AB2801" i="2"/>
  <c r="AA2801" i="2"/>
  <c r="Z2801" i="2"/>
  <c r="Y2801" i="2"/>
  <c r="X2801" i="2"/>
  <c r="W2801" i="2"/>
  <c r="M2801" i="2"/>
  <c r="L2801" i="2" s="1"/>
  <c r="AF2800" i="2"/>
  <c r="AD2800" i="2"/>
  <c r="AC2800" i="2"/>
  <c r="AB2800" i="2"/>
  <c r="AA2800" i="2"/>
  <c r="Z2800" i="2"/>
  <c r="Y2800" i="2"/>
  <c r="X2800" i="2"/>
  <c r="W2800" i="2"/>
  <c r="M2800" i="2"/>
  <c r="L2800" i="2" s="1"/>
  <c r="AF2799" i="2"/>
  <c r="AD2799" i="2"/>
  <c r="AC2799" i="2"/>
  <c r="AB2799" i="2"/>
  <c r="AA2799" i="2"/>
  <c r="Z2799" i="2"/>
  <c r="Y2799" i="2"/>
  <c r="X2799" i="2"/>
  <c r="W2799" i="2"/>
  <c r="M2799" i="2"/>
  <c r="L2799" i="2" s="1"/>
  <c r="AF2798" i="2"/>
  <c r="AC2798" i="2"/>
  <c r="AD2798" i="2" s="1"/>
  <c r="AB2798" i="2"/>
  <c r="AA2798" i="2"/>
  <c r="Z2798" i="2"/>
  <c r="Y2798" i="2"/>
  <c r="X2798" i="2"/>
  <c r="W2798" i="2"/>
  <c r="M2798" i="2"/>
  <c r="L2798" i="2"/>
  <c r="AF2797" i="2"/>
  <c r="AD2797" i="2"/>
  <c r="AC2797" i="2"/>
  <c r="AB2797" i="2"/>
  <c r="AA2797" i="2"/>
  <c r="Z2797" i="2"/>
  <c r="Y2797" i="2"/>
  <c r="X2797" i="2"/>
  <c r="W2797" i="2"/>
  <c r="M2797" i="2"/>
  <c r="L2797" i="2" s="1"/>
  <c r="AF2796" i="2"/>
  <c r="AD2796" i="2"/>
  <c r="AC2796" i="2"/>
  <c r="AB2796" i="2"/>
  <c r="AA2796" i="2"/>
  <c r="Z2796" i="2"/>
  <c r="Y2796" i="2"/>
  <c r="X2796" i="2"/>
  <c r="W2796" i="2"/>
  <c r="M2796" i="2"/>
  <c r="L2796" i="2" s="1"/>
  <c r="AF2795" i="2"/>
  <c r="AD2795" i="2"/>
  <c r="AC2795" i="2"/>
  <c r="AB2795" i="2"/>
  <c r="AA2795" i="2"/>
  <c r="Z2795" i="2"/>
  <c r="Y2795" i="2"/>
  <c r="X2795" i="2"/>
  <c r="W2795" i="2"/>
  <c r="M2795" i="2"/>
  <c r="L2795" i="2" s="1"/>
  <c r="AF2794" i="2"/>
  <c r="AC2794" i="2"/>
  <c r="AD2794" i="2" s="1"/>
  <c r="AB2794" i="2"/>
  <c r="AA2794" i="2"/>
  <c r="Z2794" i="2"/>
  <c r="Y2794" i="2"/>
  <c r="X2794" i="2"/>
  <c r="W2794" i="2"/>
  <c r="M2794" i="2"/>
  <c r="L2794" i="2"/>
  <c r="AF2793" i="2"/>
  <c r="AD2793" i="2"/>
  <c r="AC2793" i="2"/>
  <c r="AB2793" i="2"/>
  <c r="AA2793" i="2"/>
  <c r="Z2793" i="2"/>
  <c r="Y2793" i="2"/>
  <c r="X2793" i="2"/>
  <c r="W2793" i="2"/>
  <c r="M2793" i="2"/>
  <c r="L2793" i="2" s="1"/>
  <c r="AF2792" i="2"/>
  <c r="AD2792" i="2"/>
  <c r="AC2792" i="2"/>
  <c r="AB2792" i="2"/>
  <c r="AA2792" i="2"/>
  <c r="Z2792" i="2"/>
  <c r="Y2792" i="2"/>
  <c r="X2792" i="2"/>
  <c r="W2792" i="2"/>
  <c r="M2792" i="2"/>
  <c r="L2792" i="2" s="1"/>
  <c r="AF2791" i="2"/>
  <c r="AC2791" i="2"/>
  <c r="AD2791" i="2" s="1"/>
  <c r="AB2791" i="2"/>
  <c r="AA2791" i="2"/>
  <c r="Z2791" i="2"/>
  <c r="Y2791" i="2"/>
  <c r="X2791" i="2"/>
  <c r="W2791" i="2"/>
  <c r="M2791" i="2"/>
  <c r="L2791" i="2"/>
  <c r="AF2790" i="2"/>
  <c r="AD2790" i="2"/>
  <c r="AC2790" i="2"/>
  <c r="AB2790" i="2"/>
  <c r="AA2790" i="2"/>
  <c r="Z2790" i="2"/>
  <c r="Y2790" i="2"/>
  <c r="X2790" i="2"/>
  <c r="W2790" i="2"/>
  <c r="M2790" i="2"/>
  <c r="L2790" i="2" s="1"/>
  <c r="AF2789" i="2"/>
  <c r="AD2789" i="2"/>
  <c r="AC2789" i="2"/>
  <c r="AB2789" i="2"/>
  <c r="AA2789" i="2"/>
  <c r="Z2789" i="2"/>
  <c r="Y2789" i="2"/>
  <c r="X2789" i="2"/>
  <c r="W2789" i="2"/>
  <c r="M2789" i="2"/>
  <c r="L2789" i="2" s="1"/>
  <c r="AF2788" i="2"/>
  <c r="AD2788" i="2"/>
  <c r="AC2788" i="2"/>
  <c r="AB2788" i="2"/>
  <c r="AA2788" i="2"/>
  <c r="Z2788" i="2"/>
  <c r="Y2788" i="2"/>
  <c r="X2788" i="2"/>
  <c r="W2788" i="2"/>
  <c r="M2788" i="2"/>
  <c r="L2788" i="2" s="1"/>
  <c r="AF2787" i="2"/>
  <c r="AC2787" i="2"/>
  <c r="AD2787" i="2" s="1"/>
  <c r="AB2787" i="2"/>
  <c r="AA2787" i="2"/>
  <c r="Z2787" i="2"/>
  <c r="Y2787" i="2"/>
  <c r="X2787" i="2"/>
  <c r="W2787" i="2"/>
  <c r="M2787" i="2"/>
  <c r="L2787" i="2"/>
  <c r="AF2786" i="2"/>
  <c r="AD2786" i="2"/>
  <c r="AC2786" i="2"/>
  <c r="AB2786" i="2"/>
  <c r="AA2786" i="2"/>
  <c r="Z2786" i="2"/>
  <c r="Y2786" i="2"/>
  <c r="X2786" i="2"/>
  <c r="W2786" i="2"/>
  <c r="M2786" i="2"/>
  <c r="L2786" i="2" s="1"/>
  <c r="AF2785" i="2"/>
  <c r="AD2785" i="2"/>
  <c r="AC2785" i="2"/>
  <c r="AB2785" i="2"/>
  <c r="AA2785" i="2"/>
  <c r="Z2785" i="2"/>
  <c r="Y2785" i="2"/>
  <c r="X2785" i="2"/>
  <c r="W2785" i="2"/>
  <c r="M2785" i="2"/>
  <c r="L2785" i="2" s="1"/>
  <c r="AF2784" i="2"/>
  <c r="AD2784" i="2"/>
  <c r="AC2784" i="2"/>
  <c r="AB2784" i="2"/>
  <c r="AA2784" i="2"/>
  <c r="Z2784" i="2"/>
  <c r="Y2784" i="2"/>
  <c r="X2784" i="2"/>
  <c r="W2784" i="2"/>
  <c r="M2784" i="2"/>
  <c r="L2784" i="2" s="1"/>
  <c r="AF2783" i="2"/>
  <c r="AD2783" i="2"/>
  <c r="AC2783" i="2"/>
  <c r="AB2783" i="2"/>
  <c r="AA2783" i="2"/>
  <c r="Z2783" i="2"/>
  <c r="Y2783" i="2"/>
  <c r="X2783" i="2"/>
  <c r="W2783" i="2"/>
  <c r="M2783" i="2"/>
  <c r="L2783" i="2" s="1"/>
  <c r="AF2782" i="2"/>
  <c r="AC2782" i="2"/>
  <c r="AD2782" i="2" s="1"/>
  <c r="AB2782" i="2"/>
  <c r="AA2782" i="2"/>
  <c r="Z2782" i="2"/>
  <c r="Y2782" i="2"/>
  <c r="X2782" i="2"/>
  <c r="W2782" i="2"/>
  <c r="M2782" i="2"/>
  <c r="L2782" i="2"/>
  <c r="AF2781" i="2"/>
  <c r="AD2781" i="2"/>
  <c r="AC2781" i="2"/>
  <c r="AB2781" i="2"/>
  <c r="AA2781" i="2"/>
  <c r="Z2781" i="2"/>
  <c r="Y2781" i="2"/>
  <c r="X2781" i="2"/>
  <c r="W2781" i="2"/>
  <c r="M2781" i="2"/>
  <c r="L2781" i="2" s="1"/>
  <c r="AF2780" i="2"/>
  <c r="AD2780" i="2"/>
  <c r="AC2780" i="2"/>
  <c r="AB2780" i="2"/>
  <c r="AA2780" i="2"/>
  <c r="Z2780" i="2"/>
  <c r="Y2780" i="2"/>
  <c r="X2780" i="2"/>
  <c r="W2780" i="2"/>
  <c r="M2780" i="2"/>
  <c r="L2780" i="2" s="1"/>
  <c r="AF2779" i="2"/>
  <c r="AD2779" i="2"/>
  <c r="AC2779" i="2"/>
  <c r="AB2779" i="2"/>
  <c r="AA2779" i="2"/>
  <c r="Z2779" i="2"/>
  <c r="Y2779" i="2"/>
  <c r="X2779" i="2"/>
  <c r="W2779" i="2"/>
  <c r="M2779" i="2"/>
  <c r="L2779" i="2" s="1"/>
  <c r="AF2778" i="2"/>
  <c r="AC2778" i="2"/>
  <c r="AD2778" i="2" s="1"/>
  <c r="AB2778" i="2"/>
  <c r="AA2778" i="2"/>
  <c r="Z2778" i="2"/>
  <c r="Y2778" i="2"/>
  <c r="X2778" i="2"/>
  <c r="W2778" i="2"/>
  <c r="M2778" i="2"/>
  <c r="L2778" i="2"/>
  <c r="AF2777" i="2"/>
  <c r="AD2777" i="2"/>
  <c r="AC2777" i="2"/>
  <c r="AB2777" i="2"/>
  <c r="AA2777" i="2"/>
  <c r="Z2777" i="2"/>
  <c r="Y2777" i="2"/>
  <c r="X2777" i="2"/>
  <c r="W2777" i="2"/>
  <c r="M2777" i="2"/>
  <c r="L2777" i="2" s="1"/>
  <c r="AF2776" i="2"/>
  <c r="AD2776" i="2"/>
  <c r="AC2776" i="2"/>
  <c r="AB2776" i="2"/>
  <c r="AA2776" i="2"/>
  <c r="Z2776" i="2"/>
  <c r="Y2776" i="2"/>
  <c r="X2776" i="2"/>
  <c r="W2776" i="2"/>
  <c r="M2776" i="2"/>
  <c r="L2776" i="2" s="1"/>
  <c r="AF2775" i="2"/>
  <c r="AC2775" i="2"/>
  <c r="AD2775" i="2" s="1"/>
  <c r="AB2775" i="2"/>
  <c r="AA2775" i="2"/>
  <c r="Z2775" i="2"/>
  <c r="Y2775" i="2"/>
  <c r="X2775" i="2"/>
  <c r="W2775" i="2"/>
  <c r="M2775" i="2"/>
  <c r="L2775" i="2"/>
  <c r="AF2774" i="2"/>
  <c r="AD2774" i="2"/>
  <c r="AC2774" i="2"/>
  <c r="AB2774" i="2"/>
  <c r="AA2774" i="2"/>
  <c r="Z2774" i="2"/>
  <c r="Y2774" i="2"/>
  <c r="X2774" i="2"/>
  <c r="W2774" i="2"/>
  <c r="M2774" i="2"/>
  <c r="L2774" i="2" s="1"/>
  <c r="AF2773" i="2"/>
  <c r="AD2773" i="2"/>
  <c r="AC2773" i="2"/>
  <c r="AB2773" i="2"/>
  <c r="AA2773" i="2"/>
  <c r="Z2773" i="2"/>
  <c r="Y2773" i="2"/>
  <c r="X2773" i="2"/>
  <c r="W2773" i="2"/>
  <c r="M2773" i="2"/>
  <c r="L2773" i="2" s="1"/>
  <c r="AF2772" i="2"/>
  <c r="AD2772" i="2"/>
  <c r="AC2772" i="2"/>
  <c r="AB2772" i="2"/>
  <c r="AA2772" i="2"/>
  <c r="Z2772" i="2"/>
  <c r="Y2772" i="2"/>
  <c r="X2772" i="2"/>
  <c r="W2772" i="2"/>
  <c r="M2772" i="2"/>
  <c r="L2772" i="2" s="1"/>
  <c r="AF2771" i="2"/>
  <c r="AC2771" i="2"/>
  <c r="AD2771" i="2" s="1"/>
  <c r="AB2771" i="2"/>
  <c r="AA2771" i="2"/>
  <c r="Z2771" i="2"/>
  <c r="Y2771" i="2"/>
  <c r="X2771" i="2"/>
  <c r="W2771" i="2"/>
  <c r="M2771" i="2"/>
  <c r="L2771" i="2"/>
  <c r="AF2770" i="2"/>
  <c r="AD2770" i="2"/>
  <c r="AC2770" i="2"/>
  <c r="AB2770" i="2"/>
  <c r="AA2770" i="2"/>
  <c r="Z2770" i="2"/>
  <c r="Y2770" i="2"/>
  <c r="X2770" i="2"/>
  <c r="W2770" i="2"/>
  <c r="M2770" i="2"/>
  <c r="L2770" i="2" s="1"/>
  <c r="AF2769" i="2"/>
  <c r="AD2769" i="2"/>
  <c r="AC2769" i="2"/>
  <c r="AB2769" i="2"/>
  <c r="AA2769" i="2"/>
  <c r="Z2769" i="2"/>
  <c r="Y2769" i="2"/>
  <c r="X2769" i="2"/>
  <c r="W2769" i="2"/>
  <c r="M2769" i="2"/>
  <c r="L2769" i="2" s="1"/>
  <c r="AF2768" i="2"/>
  <c r="AD2768" i="2"/>
  <c r="AC2768" i="2"/>
  <c r="AB2768" i="2"/>
  <c r="AA2768" i="2"/>
  <c r="Z2768" i="2"/>
  <c r="Y2768" i="2"/>
  <c r="X2768" i="2"/>
  <c r="W2768" i="2"/>
  <c r="M2768" i="2"/>
  <c r="L2768" i="2" s="1"/>
  <c r="AF2767" i="2"/>
  <c r="AD2767" i="2"/>
  <c r="AC2767" i="2"/>
  <c r="AB2767" i="2"/>
  <c r="AA2767" i="2"/>
  <c r="Z2767" i="2"/>
  <c r="Y2767" i="2"/>
  <c r="X2767" i="2"/>
  <c r="W2767" i="2"/>
  <c r="M2767" i="2"/>
  <c r="L2767" i="2" s="1"/>
  <c r="AF2766" i="2"/>
  <c r="AC2766" i="2"/>
  <c r="AD2766" i="2" s="1"/>
  <c r="AB2766" i="2"/>
  <c r="AA2766" i="2"/>
  <c r="Z2766" i="2"/>
  <c r="Y2766" i="2"/>
  <c r="X2766" i="2"/>
  <c r="W2766" i="2"/>
  <c r="M2766" i="2"/>
  <c r="L2766" i="2"/>
  <c r="AF2765" i="2"/>
  <c r="AD2765" i="2"/>
  <c r="AC2765" i="2"/>
  <c r="AB2765" i="2"/>
  <c r="AA2765" i="2"/>
  <c r="Z2765" i="2"/>
  <c r="Y2765" i="2"/>
  <c r="X2765" i="2"/>
  <c r="W2765" i="2"/>
  <c r="M2765" i="2"/>
  <c r="L2765" i="2" s="1"/>
  <c r="AF2764" i="2"/>
  <c r="AD2764" i="2"/>
  <c r="AC2764" i="2"/>
  <c r="AB2764" i="2"/>
  <c r="AA2764" i="2"/>
  <c r="Z2764" i="2"/>
  <c r="Y2764" i="2"/>
  <c r="X2764" i="2"/>
  <c r="W2764" i="2"/>
  <c r="M2764" i="2"/>
  <c r="L2764" i="2" s="1"/>
  <c r="AF2763" i="2"/>
  <c r="AD2763" i="2"/>
  <c r="AC2763" i="2"/>
  <c r="AB2763" i="2"/>
  <c r="AA2763" i="2"/>
  <c r="Z2763" i="2"/>
  <c r="Y2763" i="2"/>
  <c r="X2763" i="2"/>
  <c r="W2763" i="2"/>
  <c r="M2763" i="2"/>
  <c r="L2763" i="2" s="1"/>
  <c r="AF2762" i="2"/>
  <c r="AC2762" i="2"/>
  <c r="AD2762" i="2" s="1"/>
  <c r="AB2762" i="2"/>
  <c r="AA2762" i="2"/>
  <c r="Z2762" i="2"/>
  <c r="Y2762" i="2"/>
  <c r="X2762" i="2"/>
  <c r="W2762" i="2"/>
  <c r="M2762" i="2"/>
  <c r="L2762" i="2"/>
  <c r="AF2761" i="2"/>
  <c r="AD2761" i="2"/>
  <c r="AC2761" i="2"/>
  <c r="AB2761" i="2"/>
  <c r="AA2761" i="2"/>
  <c r="Z2761" i="2"/>
  <c r="Y2761" i="2"/>
  <c r="X2761" i="2"/>
  <c r="W2761" i="2"/>
  <c r="M2761" i="2"/>
  <c r="L2761" i="2" s="1"/>
  <c r="AF2760" i="2"/>
  <c r="AD2760" i="2"/>
  <c r="AC2760" i="2"/>
  <c r="AB2760" i="2"/>
  <c r="AA2760" i="2"/>
  <c r="Z2760" i="2"/>
  <c r="Y2760" i="2"/>
  <c r="X2760" i="2"/>
  <c r="W2760" i="2"/>
  <c r="M2760" i="2"/>
  <c r="L2760" i="2" s="1"/>
  <c r="AF2759" i="2"/>
  <c r="AC2759" i="2"/>
  <c r="AD2759" i="2" s="1"/>
  <c r="AB2759" i="2"/>
  <c r="AA2759" i="2"/>
  <c r="Z2759" i="2"/>
  <c r="Y2759" i="2"/>
  <c r="X2759" i="2"/>
  <c r="W2759" i="2"/>
  <c r="M2759" i="2"/>
  <c r="L2759" i="2"/>
  <c r="AF2758" i="2"/>
  <c r="AD2758" i="2"/>
  <c r="AC2758" i="2"/>
  <c r="AB2758" i="2"/>
  <c r="AA2758" i="2"/>
  <c r="Z2758" i="2"/>
  <c r="Y2758" i="2"/>
  <c r="X2758" i="2"/>
  <c r="W2758" i="2"/>
  <c r="M2758" i="2"/>
  <c r="L2758" i="2" s="1"/>
  <c r="AF2757" i="2"/>
  <c r="AD2757" i="2"/>
  <c r="AC2757" i="2"/>
  <c r="AB2757" i="2"/>
  <c r="AA2757" i="2"/>
  <c r="Z2757" i="2"/>
  <c r="Y2757" i="2"/>
  <c r="X2757" i="2"/>
  <c r="W2757" i="2"/>
  <c r="M2757" i="2"/>
  <c r="L2757" i="2" s="1"/>
  <c r="AF2756" i="2"/>
  <c r="AD2756" i="2"/>
  <c r="AC2756" i="2"/>
  <c r="AB2756" i="2"/>
  <c r="AA2756" i="2"/>
  <c r="Z2756" i="2"/>
  <c r="Y2756" i="2"/>
  <c r="X2756" i="2"/>
  <c r="W2756" i="2"/>
  <c r="M2756" i="2"/>
  <c r="L2756" i="2" s="1"/>
  <c r="AF2755" i="2"/>
  <c r="AD2755" i="2"/>
  <c r="AC2755" i="2"/>
  <c r="AB2755" i="2"/>
  <c r="AA2755" i="2"/>
  <c r="Z2755" i="2"/>
  <c r="Y2755" i="2"/>
  <c r="X2755" i="2"/>
  <c r="W2755" i="2"/>
  <c r="M2755" i="2"/>
  <c r="L2755" i="2" s="1"/>
  <c r="AF2754" i="2"/>
  <c r="AD2754" i="2"/>
  <c r="AC2754" i="2"/>
  <c r="AB2754" i="2"/>
  <c r="AA2754" i="2"/>
  <c r="Z2754" i="2"/>
  <c r="Y2754" i="2"/>
  <c r="X2754" i="2"/>
  <c r="W2754" i="2"/>
  <c r="M2754" i="2"/>
  <c r="L2754" i="2" s="1"/>
  <c r="AF2753" i="2"/>
  <c r="AD2753" i="2"/>
  <c r="AC2753" i="2"/>
  <c r="AB2753" i="2"/>
  <c r="AA2753" i="2"/>
  <c r="Z2753" i="2"/>
  <c r="Y2753" i="2"/>
  <c r="X2753" i="2"/>
  <c r="W2753" i="2"/>
  <c r="M2753" i="2"/>
  <c r="L2753" i="2" s="1"/>
  <c r="AF2752" i="2"/>
  <c r="AC2752" i="2"/>
  <c r="AD2752" i="2" s="1"/>
  <c r="AB2752" i="2"/>
  <c r="AA2752" i="2"/>
  <c r="Z2752" i="2"/>
  <c r="Y2752" i="2"/>
  <c r="X2752" i="2"/>
  <c r="W2752" i="2"/>
  <c r="M2752" i="2"/>
  <c r="L2752" i="2"/>
  <c r="AF2751" i="2"/>
  <c r="AD2751" i="2"/>
  <c r="AC2751" i="2"/>
  <c r="AB2751" i="2"/>
  <c r="AA2751" i="2"/>
  <c r="Z2751" i="2"/>
  <c r="Y2751" i="2"/>
  <c r="X2751" i="2"/>
  <c r="W2751" i="2"/>
  <c r="M2751" i="2"/>
  <c r="L2751" i="2" s="1"/>
  <c r="AF2750" i="2"/>
  <c r="AC2750" i="2"/>
  <c r="AD2750" i="2" s="1"/>
  <c r="AB2750" i="2"/>
  <c r="AA2750" i="2"/>
  <c r="Z2750" i="2"/>
  <c r="Y2750" i="2"/>
  <c r="X2750" i="2"/>
  <c r="W2750" i="2"/>
  <c r="M2750" i="2"/>
  <c r="L2750" i="2"/>
  <c r="AF2749" i="2"/>
  <c r="AC2749" i="2"/>
  <c r="AD2749" i="2" s="1"/>
  <c r="AB2749" i="2"/>
  <c r="AA2749" i="2"/>
  <c r="Z2749" i="2"/>
  <c r="Y2749" i="2"/>
  <c r="X2749" i="2"/>
  <c r="W2749" i="2"/>
  <c r="M2749" i="2"/>
  <c r="L2749" i="2"/>
  <c r="AF2748" i="2"/>
  <c r="AD2748" i="2"/>
  <c r="AC2748" i="2"/>
  <c r="AB2748" i="2"/>
  <c r="AA2748" i="2"/>
  <c r="Z2748" i="2"/>
  <c r="Y2748" i="2"/>
  <c r="X2748" i="2"/>
  <c r="W2748" i="2"/>
  <c r="M2748" i="2"/>
  <c r="L2748" i="2" s="1"/>
  <c r="AF2747" i="2"/>
  <c r="AC2747" i="2"/>
  <c r="AD2747" i="2" s="1"/>
  <c r="AB2747" i="2"/>
  <c r="AA2747" i="2"/>
  <c r="Z2747" i="2"/>
  <c r="Y2747" i="2"/>
  <c r="X2747" i="2"/>
  <c r="W2747" i="2"/>
  <c r="M2747" i="2"/>
  <c r="L2747" i="2"/>
  <c r="AF2746" i="2"/>
  <c r="AC2746" i="2"/>
  <c r="AD2746" i="2" s="1"/>
  <c r="AB2746" i="2"/>
  <c r="AA2746" i="2"/>
  <c r="Z2746" i="2"/>
  <c r="Y2746" i="2"/>
  <c r="X2746" i="2"/>
  <c r="W2746" i="2"/>
  <c r="M2746" i="2"/>
  <c r="L2746" i="2"/>
  <c r="AF2745" i="2"/>
  <c r="AD2745" i="2"/>
  <c r="AC2745" i="2"/>
  <c r="AB2745" i="2"/>
  <c r="AA2745" i="2"/>
  <c r="Z2745" i="2"/>
  <c r="Y2745" i="2"/>
  <c r="X2745" i="2"/>
  <c r="W2745" i="2"/>
  <c r="M2745" i="2"/>
  <c r="L2745" i="2" s="1"/>
  <c r="AF2744" i="2"/>
  <c r="AD2744" i="2"/>
  <c r="AC2744" i="2"/>
  <c r="AB2744" i="2"/>
  <c r="AA2744" i="2"/>
  <c r="Z2744" i="2"/>
  <c r="Y2744" i="2"/>
  <c r="X2744" i="2"/>
  <c r="W2744" i="2"/>
  <c r="M2744" i="2"/>
  <c r="L2744" i="2" s="1"/>
  <c r="AF2743" i="2"/>
  <c r="AC2743" i="2"/>
  <c r="AD2743" i="2" s="1"/>
  <c r="AB2743" i="2"/>
  <c r="AA2743" i="2"/>
  <c r="Z2743" i="2"/>
  <c r="Y2743" i="2"/>
  <c r="X2743" i="2"/>
  <c r="W2743" i="2"/>
  <c r="M2743" i="2"/>
  <c r="L2743" i="2"/>
  <c r="AF2742" i="2"/>
  <c r="AC2742" i="2"/>
  <c r="AD2742" i="2" s="1"/>
  <c r="AB2742" i="2"/>
  <c r="AA2742" i="2"/>
  <c r="Z2742" i="2"/>
  <c r="Y2742" i="2"/>
  <c r="X2742" i="2"/>
  <c r="W2742" i="2"/>
  <c r="M2742" i="2"/>
  <c r="L2742" i="2"/>
  <c r="AF2741" i="2"/>
  <c r="AC2741" i="2"/>
  <c r="AD2741" i="2" s="1"/>
  <c r="AB2741" i="2"/>
  <c r="AA2741" i="2"/>
  <c r="Z2741" i="2"/>
  <c r="Y2741" i="2"/>
  <c r="X2741" i="2"/>
  <c r="W2741" i="2"/>
  <c r="M2741" i="2"/>
  <c r="L2741" i="2"/>
  <c r="AF2740" i="2"/>
  <c r="AD2740" i="2"/>
  <c r="AC2740" i="2"/>
  <c r="AB2740" i="2"/>
  <c r="AA2740" i="2"/>
  <c r="Z2740" i="2"/>
  <c r="Y2740" i="2"/>
  <c r="X2740" i="2"/>
  <c r="W2740" i="2"/>
  <c r="M2740" i="2"/>
  <c r="L2740" i="2" s="1"/>
  <c r="AF2739" i="2"/>
  <c r="AC2739" i="2"/>
  <c r="AD2739" i="2" s="1"/>
  <c r="AB2739" i="2"/>
  <c r="AA2739" i="2"/>
  <c r="Z2739" i="2"/>
  <c r="Y2739" i="2"/>
  <c r="X2739" i="2"/>
  <c r="W2739" i="2"/>
  <c r="M2739" i="2"/>
  <c r="L2739" i="2"/>
  <c r="AF2738" i="2"/>
  <c r="AD2738" i="2"/>
  <c r="AC2738" i="2"/>
  <c r="AB2738" i="2"/>
  <c r="AA2738" i="2"/>
  <c r="Z2738" i="2"/>
  <c r="Y2738" i="2"/>
  <c r="X2738" i="2"/>
  <c r="W2738" i="2"/>
  <c r="M2738" i="2"/>
  <c r="L2738" i="2" s="1"/>
  <c r="AF2737" i="2"/>
  <c r="AC2737" i="2"/>
  <c r="AD2737" i="2" s="1"/>
  <c r="AB2737" i="2"/>
  <c r="AA2737" i="2"/>
  <c r="Z2737" i="2"/>
  <c r="Y2737" i="2"/>
  <c r="X2737" i="2"/>
  <c r="W2737" i="2"/>
  <c r="M2737" i="2"/>
  <c r="L2737" i="2"/>
  <c r="AF2736" i="2"/>
  <c r="AD2736" i="2"/>
  <c r="AC2736" i="2"/>
  <c r="AB2736" i="2"/>
  <c r="AA2736" i="2"/>
  <c r="Z2736" i="2"/>
  <c r="Y2736" i="2"/>
  <c r="X2736" i="2"/>
  <c r="W2736" i="2"/>
  <c r="M2736" i="2"/>
  <c r="L2736" i="2" s="1"/>
  <c r="AF2735" i="2"/>
  <c r="AC2735" i="2"/>
  <c r="AD2735" i="2" s="1"/>
  <c r="AB2735" i="2"/>
  <c r="AA2735" i="2"/>
  <c r="Z2735" i="2"/>
  <c r="Y2735" i="2"/>
  <c r="X2735" i="2"/>
  <c r="W2735" i="2"/>
  <c r="M2735" i="2"/>
  <c r="L2735" i="2"/>
  <c r="AF2734" i="2"/>
  <c r="AD2734" i="2"/>
  <c r="AC2734" i="2"/>
  <c r="AB2734" i="2"/>
  <c r="AA2734" i="2"/>
  <c r="Z2734" i="2"/>
  <c r="Y2734" i="2"/>
  <c r="X2734" i="2"/>
  <c r="W2734" i="2"/>
  <c r="M2734" i="2"/>
  <c r="L2734" i="2" s="1"/>
  <c r="AF2733" i="2"/>
  <c r="AC2733" i="2"/>
  <c r="AD2733" i="2" s="1"/>
  <c r="AB2733" i="2"/>
  <c r="AA2733" i="2"/>
  <c r="Z2733" i="2"/>
  <c r="Y2733" i="2"/>
  <c r="X2733" i="2"/>
  <c r="W2733" i="2"/>
  <c r="M2733" i="2"/>
  <c r="L2733" i="2"/>
  <c r="AF2732" i="2"/>
  <c r="AC2732" i="2"/>
  <c r="AD2732" i="2" s="1"/>
  <c r="AB2732" i="2"/>
  <c r="AA2732" i="2"/>
  <c r="Z2732" i="2"/>
  <c r="Y2732" i="2"/>
  <c r="X2732" i="2"/>
  <c r="W2732" i="2"/>
  <c r="M2732" i="2"/>
  <c r="L2732" i="2"/>
  <c r="AF2731" i="2"/>
  <c r="AC2731" i="2"/>
  <c r="AD2731" i="2" s="1"/>
  <c r="AB2731" i="2"/>
  <c r="AA2731" i="2"/>
  <c r="Z2731" i="2"/>
  <c r="Y2731" i="2"/>
  <c r="X2731" i="2"/>
  <c r="W2731" i="2"/>
  <c r="M2731" i="2"/>
  <c r="L2731" i="2"/>
  <c r="AF2730" i="2"/>
  <c r="AC2730" i="2"/>
  <c r="AD2730" i="2" s="1"/>
  <c r="AB2730" i="2"/>
  <c r="AA2730" i="2"/>
  <c r="Z2730" i="2"/>
  <c r="Y2730" i="2"/>
  <c r="X2730" i="2"/>
  <c r="W2730" i="2"/>
  <c r="M2730" i="2"/>
  <c r="L2730" i="2"/>
  <c r="AF2729" i="2"/>
  <c r="AC2729" i="2"/>
  <c r="AD2729" i="2" s="1"/>
  <c r="AB2729" i="2"/>
  <c r="AA2729" i="2"/>
  <c r="Z2729" i="2"/>
  <c r="Y2729" i="2"/>
  <c r="X2729" i="2"/>
  <c r="W2729" i="2"/>
  <c r="M2729" i="2"/>
  <c r="L2729" i="2"/>
  <c r="AF2728" i="2"/>
  <c r="AD2728" i="2"/>
  <c r="AC2728" i="2"/>
  <c r="AB2728" i="2"/>
  <c r="AA2728" i="2"/>
  <c r="Z2728" i="2"/>
  <c r="Y2728" i="2"/>
  <c r="X2728" i="2"/>
  <c r="W2728" i="2"/>
  <c r="M2728" i="2"/>
  <c r="L2728" i="2" s="1"/>
  <c r="AF2727" i="2"/>
  <c r="AC2727" i="2"/>
  <c r="AD2727" i="2" s="1"/>
  <c r="AB2727" i="2"/>
  <c r="AA2727" i="2"/>
  <c r="Z2727" i="2"/>
  <c r="Y2727" i="2"/>
  <c r="X2727" i="2"/>
  <c r="W2727" i="2"/>
  <c r="M2727" i="2"/>
  <c r="L2727" i="2"/>
  <c r="AF2726" i="2"/>
  <c r="AC2726" i="2"/>
  <c r="AD2726" i="2" s="1"/>
  <c r="AB2726" i="2"/>
  <c r="AA2726" i="2"/>
  <c r="Z2726" i="2"/>
  <c r="Y2726" i="2"/>
  <c r="X2726" i="2"/>
  <c r="W2726" i="2"/>
  <c r="M2726" i="2"/>
  <c r="L2726" i="2"/>
  <c r="AF2725" i="2"/>
  <c r="AC2725" i="2"/>
  <c r="AD2725" i="2" s="1"/>
  <c r="AB2725" i="2"/>
  <c r="AA2725" i="2"/>
  <c r="Z2725" i="2"/>
  <c r="Y2725" i="2"/>
  <c r="X2725" i="2"/>
  <c r="W2725" i="2"/>
  <c r="M2725" i="2"/>
  <c r="L2725" i="2"/>
  <c r="AF2724" i="2"/>
  <c r="AC2724" i="2"/>
  <c r="AD2724" i="2" s="1"/>
  <c r="AB2724" i="2"/>
  <c r="AA2724" i="2"/>
  <c r="Z2724" i="2"/>
  <c r="Y2724" i="2"/>
  <c r="X2724" i="2"/>
  <c r="W2724" i="2"/>
  <c r="M2724" i="2"/>
  <c r="L2724" i="2"/>
  <c r="AF2723" i="2"/>
  <c r="AC2723" i="2"/>
  <c r="AD2723" i="2" s="1"/>
  <c r="AB2723" i="2"/>
  <c r="AA2723" i="2"/>
  <c r="Z2723" i="2"/>
  <c r="Y2723" i="2"/>
  <c r="X2723" i="2"/>
  <c r="W2723" i="2"/>
  <c r="M2723" i="2"/>
  <c r="L2723" i="2"/>
  <c r="AF2722" i="2"/>
  <c r="AD2722" i="2"/>
  <c r="AC2722" i="2"/>
  <c r="AB2722" i="2"/>
  <c r="AA2722" i="2"/>
  <c r="Z2722" i="2"/>
  <c r="Y2722" i="2"/>
  <c r="X2722" i="2"/>
  <c r="W2722" i="2"/>
  <c r="M2722" i="2"/>
  <c r="L2722" i="2" s="1"/>
  <c r="AF2721" i="2"/>
  <c r="AC2721" i="2"/>
  <c r="AD2721" i="2" s="1"/>
  <c r="AB2721" i="2"/>
  <c r="AA2721" i="2"/>
  <c r="Z2721" i="2"/>
  <c r="Y2721" i="2"/>
  <c r="X2721" i="2"/>
  <c r="W2721" i="2"/>
  <c r="M2721" i="2"/>
  <c r="L2721" i="2"/>
  <c r="AF2720" i="2"/>
  <c r="AD2720" i="2"/>
  <c r="AC2720" i="2"/>
  <c r="AB2720" i="2"/>
  <c r="AA2720" i="2"/>
  <c r="Z2720" i="2"/>
  <c r="Y2720" i="2"/>
  <c r="X2720" i="2"/>
  <c r="W2720" i="2"/>
  <c r="M2720" i="2"/>
  <c r="L2720" i="2" s="1"/>
  <c r="AF2719" i="2"/>
  <c r="AC2719" i="2"/>
  <c r="AD2719" i="2" s="1"/>
  <c r="AB2719" i="2"/>
  <c r="AA2719" i="2"/>
  <c r="Z2719" i="2"/>
  <c r="Y2719" i="2"/>
  <c r="X2719" i="2"/>
  <c r="W2719" i="2"/>
  <c r="M2719" i="2"/>
  <c r="L2719" i="2"/>
  <c r="AF2718" i="2"/>
  <c r="AD2718" i="2"/>
  <c r="AC2718" i="2"/>
  <c r="AB2718" i="2"/>
  <c r="AA2718" i="2"/>
  <c r="Z2718" i="2"/>
  <c r="Y2718" i="2"/>
  <c r="X2718" i="2"/>
  <c r="W2718" i="2"/>
  <c r="M2718" i="2"/>
  <c r="L2718" i="2" s="1"/>
  <c r="AF2717" i="2"/>
  <c r="AC2717" i="2"/>
  <c r="AD2717" i="2" s="1"/>
  <c r="AB2717" i="2"/>
  <c r="AA2717" i="2"/>
  <c r="Z2717" i="2"/>
  <c r="Y2717" i="2"/>
  <c r="X2717" i="2"/>
  <c r="W2717" i="2"/>
  <c r="M2717" i="2"/>
  <c r="L2717" i="2"/>
  <c r="AF2716" i="2"/>
  <c r="AC2716" i="2"/>
  <c r="AD2716" i="2" s="1"/>
  <c r="AB2716" i="2"/>
  <c r="AA2716" i="2"/>
  <c r="Z2716" i="2"/>
  <c r="Y2716" i="2"/>
  <c r="X2716" i="2"/>
  <c r="W2716" i="2"/>
  <c r="M2716" i="2"/>
  <c r="L2716" i="2"/>
  <c r="AF2715" i="2"/>
  <c r="AC2715" i="2"/>
  <c r="AD2715" i="2" s="1"/>
  <c r="AB2715" i="2"/>
  <c r="AA2715" i="2"/>
  <c r="Z2715" i="2"/>
  <c r="Y2715" i="2"/>
  <c r="X2715" i="2"/>
  <c r="W2715" i="2"/>
  <c r="M2715" i="2"/>
  <c r="L2715" i="2"/>
  <c r="AF2714" i="2"/>
  <c r="AD2714" i="2"/>
  <c r="AC2714" i="2"/>
  <c r="AB2714" i="2"/>
  <c r="AA2714" i="2"/>
  <c r="Z2714" i="2"/>
  <c r="Y2714" i="2"/>
  <c r="X2714" i="2"/>
  <c r="W2714" i="2"/>
  <c r="M2714" i="2"/>
  <c r="L2714" i="2" s="1"/>
  <c r="AF2713" i="2"/>
  <c r="AC2713" i="2"/>
  <c r="AD2713" i="2" s="1"/>
  <c r="AB2713" i="2"/>
  <c r="AA2713" i="2"/>
  <c r="Z2713" i="2"/>
  <c r="Y2713" i="2"/>
  <c r="X2713" i="2"/>
  <c r="W2713" i="2"/>
  <c r="M2713" i="2"/>
  <c r="L2713" i="2"/>
  <c r="AF2712" i="2"/>
  <c r="AD2712" i="2"/>
  <c r="AC2712" i="2"/>
  <c r="AB2712" i="2"/>
  <c r="AA2712" i="2"/>
  <c r="Z2712" i="2"/>
  <c r="Y2712" i="2"/>
  <c r="X2712" i="2"/>
  <c r="W2712" i="2"/>
  <c r="M2712" i="2"/>
  <c r="L2712" i="2" s="1"/>
  <c r="AF2711" i="2"/>
  <c r="AC2711" i="2"/>
  <c r="AD2711" i="2" s="1"/>
  <c r="AB2711" i="2"/>
  <c r="AA2711" i="2"/>
  <c r="Z2711" i="2"/>
  <c r="Y2711" i="2"/>
  <c r="X2711" i="2"/>
  <c r="W2711" i="2"/>
  <c r="M2711" i="2"/>
  <c r="L2711" i="2"/>
  <c r="AF2710" i="2"/>
  <c r="AC2710" i="2"/>
  <c r="AD2710" i="2" s="1"/>
  <c r="AB2710" i="2"/>
  <c r="AA2710" i="2"/>
  <c r="Z2710" i="2"/>
  <c r="Y2710" i="2"/>
  <c r="X2710" i="2"/>
  <c r="W2710" i="2"/>
  <c r="M2710" i="2"/>
  <c r="L2710" i="2"/>
  <c r="AF2709" i="2"/>
  <c r="AC2709" i="2"/>
  <c r="AD2709" i="2" s="1"/>
  <c r="AB2709" i="2"/>
  <c r="AA2709" i="2"/>
  <c r="Z2709" i="2"/>
  <c r="Y2709" i="2"/>
  <c r="X2709" i="2"/>
  <c r="W2709" i="2"/>
  <c r="M2709" i="2"/>
  <c r="L2709" i="2"/>
  <c r="AF2708" i="2"/>
  <c r="AD2708" i="2"/>
  <c r="AC2708" i="2"/>
  <c r="AB2708" i="2"/>
  <c r="AA2708" i="2"/>
  <c r="Z2708" i="2"/>
  <c r="Y2708" i="2"/>
  <c r="X2708" i="2"/>
  <c r="W2708" i="2"/>
  <c r="M2708" i="2"/>
  <c r="L2708" i="2" s="1"/>
  <c r="AF2707" i="2"/>
  <c r="AC2707" i="2"/>
  <c r="AD2707" i="2" s="1"/>
  <c r="AB2707" i="2"/>
  <c r="AA2707" i="2"/>
  <c r="Z2707" i="2"/>
  <c r="Y2707" i="2"/>
  <c r="X2707" i="2"/>
  <c r="W2707" i="2"/>
  <c r="M2707" i="2"/>
  <c r="L2707" i="2"/>
  <c r="AF2706" i="2"/>
  <c r="AC2706" i="2"/>
  <c r="AD2706" i="2" s="1"/>
  <c r="AB2706" i="2"/>
  <c r="AA2706" i="2"/>
  <c r="Z2706" i="2"/>
  <c r="Y2706" i="2"/>
  <c r="X2706" i="2"/>
  <c r="W2706" i="2"/>
  <c r="M2706" i="2"/>
  <c r="L2706" i="2"/>
  <c r="AF2705" i="2"/>
  <c r="AC2705" i="2"/>
  <c r="AD2705" i="2" s="1"/>
  <c r="AB2705" i="2"/>
  <c r="AA2705" i="2"/>
  <c r="Z2705" i="2"/>
  <c r="Y2705" i="2"/>
  <c r="X2705" i="2"/>
  <c r="W2705" i="2"/>
  <c r="M2705" i="2"/>
  <c r="L2705" i="2"/>
  <c r="AF2704" i="2"/>
  <c r="AD2704" i="2"/>
  <c r="AC2704" i="2"/>
  <c r="AB2704" i="2"/>
  <c r="AA2704" i="2"/>
  <c r="Z2704" i="2"/>
  <c r="Y2704" i="2"/>
  <c r="X2704" i="2"/>
  <c r="W2704" i="2"/>
  <c r="M2704" i="2"/>
  <c r="L2704" i="2" s="1"/>
  <c r="AF2703" i="2"/>
  <c r="AC2703" i="2"/>
  <c r="AD2703" i="2" s="1"/>
  <c r="AB2703" i="2"/>
  <c r="AA2703" i="2"/>
  <c r="Z2703" i="2"/>
  <c r="Y2703" i="2"/>
  <c r="X2703" i="2"/>
  <c r="W2703" i="2"/>
  <c r="M2703" i="2"/>
  <c r="L2703" i="2"/>
  <c r="AF2702" i="2"/>
  <c r="AD2702" i="2"/>
  <c r="AC2702" i="2"/>
  <c r="AB2702" i="2"/>
  <c r="AA2702" i="2"/>
  <c r="Z2702" i="2"/>
  <c r="Y2702" i="2"/>
  <c r="X2702" i="2"/>
  <c r="W2702" i="2"/>
  <c r="M2702" i="2"/>
  <c r="L2702" i="2" s="1"/>
  <c r="AF2701" i="2"/>
  <c r="AC2701" i="2"/>
  <c r="AD2701" i="2" s="1"/>
  <c r="AB2701" i="2"/>
  <c r="AA2701" i="2"/>
  <c r="Z2701" i="2"/>
  <c r="Y2701" i="2"/>
  <c r="X2701" i="2"/>
  <c r="W2701" i="2"/>
  <c r="M2701" i="2"/>
  <c r="L2701" i="2"/>
  <c r="AF2700" i="2"/>
  <c r="AC2700" i="2"/>
  <c r="AD2700" i="2" s="1"/>
  <c r="AB2700" i="2"/>
  <c r="AA2700" i="2"/>
  <c r="Z2700" i="2"/>
  <c r="Y2700" i="2"/>
  <c r="X2700" i="2"/>
  <c r="W2700" i="2"/>
  <c r="M2700" i="2"/>
  <c r="L2700" i="2"/>
  <c r="AF2699" i="2"/>
  <c r="AC2699" i="2"/>
  <c r="AD2699" i="2" s="1"/>
  <c r="AB2699" i="2"/>
  <c r="AA2699" i="2"/>
  <c r="Z2699" i="2"/>
  <c r="Y2699" i="2"/>
  <c r="X2699" i="2"/>
  <c r="W2699" i="2"/>
  <c r="M2699" i="2"/>
  <c r="L2699" i="2"/>
  <c r="AF2698" i="2"/>
  <c r="AD2698" i="2"/>
  <c r="AC2698" i="2"/>
  <c r="AB2698" i="2"/>
  <c r="AA2698" i="2"/>
  <c r="Z2698" i="2"/>
  <c r="Y2698" i="2"/>
  <c r="X2698" i="2"/>
  <c r="W2698" i="2"/>
  <c r="M2698" i="2"/>
  <c r="L2698" i="2" s="1"/>
  <c r="AF2697" i="2"/>
  <c r="AC2697" i="2"/>
  <c r="AD2697" i="2" s="1"/>
  <c r="AB2697" i="2"/>
  <c r="AA2697" i="2"/>
  <c r="Z2697" i="2"/>
  <c r="Y2697" i="2"/>
  <c r="X2697" i="2"/>
  <c r="W2697" i="2"/>
  <c r="M2697" i="2"/>
  <c r="L2697" i="2"/>
  <c r="AF2696" i="2"/>
  <c r="AD2696" i="2"/>
  <c r="AC2696" i="2"/>
  <c r="AB2696" i="2"/>
  <c r="AA2696" i="2"/>
  <c r="Z2696" i="2"/>
  <c r="Y2696" i="2"/>
  <c r="X2696" i="2"/>
  <c r="W2696" i="2"/>
  <c r="M2696" i="2"/>
  <c r="L2696" i="2" s="1"/>
  <c r="AF2695" i="2"/>
  <c r="AC2695" i="2"/>
  <c r="AD2695" i="2" s="1"/>
  <c r="AB2695" i="2"/>
  <c r="AA2695" i="2"/>
  <c r="Z2695" i="2"/>
  <c r="Y2695" i="2"/>
  <c r="X2695" i="2"/>
  <c r="W2695" i="2"/>
  <c r="M2695" i="2"/>
  <c r="L2695" i="2"/>
  <c r="AF2694" i="2"/>
  <c r="AC2694" i="2"/>
  <c r="AD2694" i="2" s="1"/>
  <c r="AB2694" i="2"/>
  <c r="AA2694" i="2"/>
  <c r="Z2694" i="2"/>
  <c r="Y2694" i="2"/>
  <c r="X2694" i="2"/>
  <c r="W2694" i="2"/>
  <c r="M2694" i="2"/>
  <c r="L2694" i="2"/>
  <c r="AF2693" i="2"/>
  <c r="AC2693" i="2"/>
  <c r="AD2693" i="2" s="1"/>
  <c r="AB2693" i="2"/>
  <c r="AA2693" i="2"/>
  <c r="Z2693" i="2"/>
  <c r="Y2693" i="2"/>
  <c r="X2693" i="2"/>
  <c r="W2693" i="2"/>
  <c r="M2693" i="2"/>
  <c r="L2693" i="2"/>
  <c r="AF2692" i="2"/>
  <c r="AC2692" i="2"/>
  <c r="AD2692" i="2" s="1"/>
  <c r="AB2692" i="2"/>
  <c r="AA2692" i="2"/>
  <c r="Z2692" i="2"/>
  <c r="Y2692" i="2"/>
  <c r="X2692" i="2"/>
  <c r="W2692" i="2"/>
  <c r="M2692" i="2"/>
  <c r="L2692" i="2"/>
  <c r="AF2691" i="2"/>
  <c r="AC2691" i="2"/>
  <c r="AD2691" i="2" s="1"/>
  <c r="AB2691" i="2"/>
  <c r="AA2691" i="2"/>
  <c r="Z2691" i="2"/>
  <c r="Y2691" i="2"/>
  <c r="X2691" i="2"/>
  <c r="W2691" i="2"/>
  <c r="M2691" i="2"/>
  <c r="L2691" i="2"/>
  <c r="AF2690" i="2"/>
  <c r="AC2690" i="2"/>
  <c r="AD2690" i="2" s="1"/>
  <c r="AB2690" i="2"/>
  <c r="AA2690" i="2"/>
  <c r="Z2690" i="2"/>
  <c r="Y2690" i="2"/>
  <c r="X2690" i="2"/>
  <c r="W2690" i="2"/>
  <c r="M2690" i="2"/>
  <c r="L2690" i="2"/>
  <c r="AF2689" i="2"/>
  <c r="AC2689" i="2"/>
  <c r="AD2689" i="2" s="1"/>
  <c r="AB2689" i="2"/>
  <c r="AA2689" i="2"/>
  <c r="Z2689" i="2"/>
  <c r="Y2689" i="2"/>
  <c r="X2689" i="2"/>
  <c r="W2689" i="2"/>
  <c r="M2689" i="2"/>
  <c r="L2689" i="2"/>
  <c r="AF2688" i="2"/>
  <c r="AD2688" i="2"/>
  <c r="AC2688" i="2"/>
  <c r="AB2688" i="2"/>
  <c r="AA2688" i="2"/>
  <c r="Z2688" i="2"/>
  <c r="Y2688" i="2"/>
  <c r="X2688" i="2"/>
  <c r="W2688" i="2"/>
  <c r="M2688" i="2"/>
  <c r="L2688" i="2" s="1"/>
  <c r="AF2687" i="2"/>
  <c r="AC2687" i="2"/>
  <c r="AD2687" i="2" s="1"/>
  <c r="AB2687" i="2"/>
  <c r="AA2687" i="2"/>
  <c r="Z2687" i="2"/>
  <c r="Y2687" i="2"/>
  <c r="X2687" i="2"/>
  <c r="W2687" i="2"/>
  <c r="M2687" i="2"/>
  <c r="L2687" i="2"/>
  <c r="AF2686" i="2"/>
  <c r="AD2686" i="2"/>
  <c r="AC2686" i="2"/>
  <c r="AB2686" i="2"/>
  <c r="AA2686" i="2"/>
  <c r="Z2686" i="2"/>
  <c r="Y2686" i="2"/>
  <c r="X2686" i="2"/>
  <c r="W2686" i="2"/>
  <c r="M2686" i="2"/>
  <c r="L2686" i="2" s="1"/>
  <c r="AF2685" i="2"/>
  <c r="AC2685" i="2"/>
  <c r="AD2685" i="2" s="1"/>
  <c r="AB2685" i="2"/>
  <c r="AA2685" i="2"/>
  <c r="Z2685" i="2"/>
  <c r="Y2685" i="2"/>
  <c r="X2685" i="2"/>
  <c r="W2685" i="2"/>
  <c r="M2685" i="2"/>
  <c r="L2685" i="2"/>
  <c r="AF2684" i="2"/>
  <c r="AC2684" i="2"/>
  <c r="AD2684" i="2" s="1"/>
  <c r="AB2684" i="2"/>
  <c r="AA2684" i="2"/>
  <c r="Z2684" i="2"/>
  <c r="Y2684" i="2"/>
  <c r="X2684" i="2"/>
  <c r="W2684" i="2"/>
  <c r="M2684" i="2"/>
  <c r="L2684" i="2"/>
  <c r="AF2683" i="2"/>
  <c r="AC2683" i="2"/>
  <c r="AD2683" i="2" s="1"/>
  <c r="AB2683" i="2"/>
  <c r="AA2683" i="2"/>
  <c r="Z2683" i="2"/>
  <c r="Y2683" i="2"/>
  <c r="X2683" i="2"/>
  <c r="W2683" i="2"/>
  <c r="M2683" i="2"/>
  <c r="L2683" i="2"/>
  <c r="AF2682" i="2"/>
  <c r="AD2682" i="2"/>
  <c r="AC2682" i="2"/>
  <c r="AB2682" i="2"/>
  <c r="AA2682" i="2"/>
  <c r="Z2682" i="2"/>
  <c r="Y2682" i="2"/>
  <c r="X2682" i="2"/>
  <c r="W2682" i="2"/>
  <c r="M2682" i="2"/>
  <c r="L2682" i="2" s="1"/>
  <c r="AF2681" i="2"/>
  <c r="AC2681" i="2"/>
  <c r="AD2681" i="2" s="1"/>
  <c r="AB2681" i="2"/>
  <c r="AA2681" i="2"/>
  <c r="Z2681" i="2"/>
  <c r="Y2681" i="2"/>
  <c r="X2681" i="2"/>
  <c r="W2681" i="2"/>
  <c r="M2681" i="2"/>
  <c r="L2681" i="2"/>
  <c r="AF2680" i="2"/>
  <c r="AC2680" i="2"/>
  <c r="AD2680" i="2" s="1"/>
  <c r="AB2680" i="2"/>
  <c r="AA2680" i="2"/>
  <c r="Z2680" i="2"/>
  <c r="Y2680" i="2"/>
  <c r="X2680" i="2"/>
  <c r="W2680" i="2"/>
  <c r="M2680" i="2"/>
  <c r="L2680" i="2"/>
  <c r="AF2679" i="2"/>
  <c r="AC2679" i="2"/>
  <c r="AD2679" i="2" s="1"/>
  <c r="AB2679" i="2"/>
  <c r="AA2679" i="2"/>
  <c r="Z2679" i="2"/>
  <c r="Y2679" i="2"/>
  <c r="X2679" i="2"/>
  <c r="W2679" i="2"/>
  <c r="M2679" i="2"/>
  <c r="L2679" i="2"/>
  <c r="AF2678" i="2"/>
  <c r="AC2678" i="2"/>
  <c r="AD2678" i="2" s="1"/>
  <c r="AB2678" i="2"/>
  <c r="AA2678" i="2"/>
  <c r="Z2678" i="2"/>
  <c r="Y2678" i="2"/>
  <c r="X2678" i="2"/>
  <c r="W2678" i="2"/>
  <c r="M2678" i="2"/>
  <c r="L2678" i="2"/>
  <c r="AF2677" i="2"/>
  <c r="AC2677" i="2"/>
  <c r="AD2677" i="2" s="1"/>
  <c r="AB2677" i="2"/>
  <c r="AA2677" i="2"/>
  <c r="Z2677" i="2"/>
  <c r="Y2677" i="2"/>
  <c r="X2677" i="2"/>
  <c r="W2677" i="2"/>
  <c r="M2677" i="2"/>
  <c r="L2677" i="2"/>
  <c r="AF2676" i="2"/>
  <c r="AC2676" i="2"/>
  <c r="AD2676" i="2" s="1"/>
  <c r="AB2676" i="2"/>
  <c r="AA2676" i="2"/>
  <c r="Z2676" i="2"/>
  <c r="Y2676" i="2"/>
  <c r="X2676" i="2"/>
  <c r="W2676" i="2"/>
  <c r="M2676" i="2"/>
  <c r="L2676" i="2"/>
  <c r="AF2675" i="2"/>
  <c r="AC2675" i="2"/>
  <c r="AD2675" i="2" s="1"/>
  <c r="AB2675" i="2"/>
  <c r="AA2675" i="2"/>
  <c r="Z2675" i="2"/>
  <c r="Y2675" i="2"/>
  <c r="X2675" i="2"/>
  <c r="W2675" i="2"/>
  <c r="M2675" i="2"/>
  <c r="L2675" i="2"/>
  <c r="AF2674" i="2"/>
  <c r="AD2674" i="2"/>
  <c r="AC2674" i="2"/>
  <c r="AB2674" i="2"/>
  <c r="AA2674" i="2"/>
  <c r="Z2674" i="2"/>
  <c r="Y2674" i="2"/>
  <c r="X2674" i="2"/>
  <c r="W2674" i="2"/>
  <c r="M2674" i="2"/>
  <c r="L2674" i="2" s="1"/>
  <c r="AF2673" i="2"/>
  <c r="AC2673" i="2"/>
  <c r="AD2673" i="2" s="1"/>
  <c r="AB2673" i="2"/>
  <c r="AA2673" i="2"/>
  <c r="Z2673" i="2"/>
  <c r="Y2673" i="2"/>
  <c r="X2673" i="2"/>
  <c r="W2673" i="2"/>
  <c r="M2673" i="2"/>
  <c r="L2673" i="2"/>
  <c r="AF2672" i="2"/>
  <c r="AD2672" i="2"/>
  <c r="AC2672" i="2"/>
  <c r="AB2672" i="2"/>
  <c r="AA2672" i="2"/>
  <c r="Z2672" i="2"/>
  <c r="Y2672" i="2"/>
  <c r="X2672" i="2"/>
  <c r="W2672" i="2"/>
  <c r="M2672" i="2"/>
  <c r="L2672" i="2" s="1"/>
  <c r="AF2671" i="2"/>
  <c r="AC2671" i="2"/>
  <c r="AD2671" i="2" s="1"/>
  <c r="AB2671" i="2"/>
  <c r="AA2671" i="2"/>
  <c r="Z2671" i="2"/>
  <c r="Y2671" i="2"/>
  <c r="X2671" i="2"/>
  <c r="W2671" i="2"/>
  <c r="M2671" i="2"/>
  <c r="L2671" i="2"/>
  <c r="AF2670" i="2"/>
  <c r="AD2670" i="2"/>
  <c r="AC2670" i="2"/>
  <c r="AB2670" i="2"/>
  <c r="AA2670" i="2"/>
  <c r="Z2670" i="2"/>
  <c r="Y2670" i="2"/>
  <c r="X2670" i="2"/>
  <c r="W2670" i="2"/>
  <c r="M2670" i="2"/>
  <c r="L2670" i="2" s="1"/>
  <c r="AF2669" i="2"/>
  <c r="AC2669" i="2"/>
  <c r="AD2669" i="2" s="1"/>
  <c r="AB2669" i="2"/>
  <c r="AA2669" i="2"/>
  <c r="Z2669" i="2"/>
  <c r="Y2669" i="2"/>
  <c r="X2669" i="2"/>
  <c r="W2669" i="2"/>
  <c r="M2669" i="2"/>
  <c r="L2669" i="2"/>
  <c r="AF2668" i="2"/>
  <c r="AC2668" i="2"/>
  <c r="AD2668" i="2" s="1"/>
  <c r="AB2668" i="2"/>
  <c r="AA2668" i="2"/>
  <c r="Z2668" i="2"/>
  <c r="Y2668" i="2"/>
  <c r="X2668" i="2"/>
  <c r="W2668" i="2"/>
  <c r="M2668" i="2"/>
  <c r="L2668" i="2"/>
  <c r="AF2667" i="2"/>
  <c r="AC2667" i="2"/>
  <c r="AD2667" i="2" s="1"/>
  <c r="AB2667" i="2"/>
  <c r="AA2667" i="2"/>
  <c r="Z2667" i="2"/>
  <c r="Y2667" i="2"/>
  <c r="X2667" i="2"/>
  <c r="W2667" i="2"/>
  <c r="M2667" i="2"/>
  <c r="L2667" i="2"/>
  <c r="AF2666" i="2"/>
  <c r="AD2666" i="2"/>
  <c r="AC2666" i="2"/>
  <c r="AB2666" i="2"/>
  <c r="AA2666" i="2"/>
  <c r="Z2666" i="2"/>
  <c r="Y2666" i="2"/>
  <c r="X2666" i="2"/>
  <c r="W2666" i="2"/>
  <c r="M2666" i="2"/>
  <c r="L2666" i="2" s="1"/>
  <c r="AF2665" i="2"/>
  <c r="AC2665" i="2"/>
  <c r="AD2665" i="2" s="1"/>
  <c r="AB2665" i="2"/>
  <c r="AA2665" i="2"/>
  <c r="Z2665" i="2"/>
  <c r="Y2665" i="2"/>
  <c r="X2665" i="2"/>
  <c r="W2665" i="2"/>
  <c r="M2665" i="2"/>
  <c r="L2665" i="2"/>
  <c r="AF2664" i="2"/>
  <c r="AC2664" i="2"/>
  <c r="AD2664" i="2" s="1"/>
  <c r="AB2664" i="2"/>
  <c r="AA2664" i="2"/>
  <c r="Z2664" i="2"/>
  <c r="Y2664" i="2"/>
  <c r="X2664" i="2"/>
  <c r="W2664" i="2"/>
  <c r="M2664" i="2"/>
  <c r="L2664" i="2"/>
  <c r="AF2663" i="2"/>
  <c r="AC2663" i="2"/>
  <c r="AD2663" i="2" s="1"/>
  <c r="AB2663" i="2"/>
  <c r="AA2663" i="2"/>
  <c r="Z2663" i="2"/>
  <c r="Y2663" i="2"/>
  <c r="X2663" i="2"/>
  <c r="W2663" i="2"/>
  <c r="M2663" i="2"/>
  <c r="L2663" i="2"/>
  <c r="AF2662" i="2"/>
  <c r="AC2662" i="2"/>
  <c r="AD2662" i="2" s="1"/>
  <c r="AB2662" i="2"/>
  <c r="AA2662" i="2"/>
  <c r="Z2662" i="2"/>
  <c r="Y2662" i="2"/>
  <c r="X2662" i="2"/>
  <c r="W2662" i="2"/>
  <c r="M2662" i="2"/>
  <c r="L2662" i="2"/>
  <c r="AF2661" i="2"/>
  <c r="AC2661" i="2"/>
  <c r="AD2661" i="2" s="1"/>
  <c r="AB2661" i="2"/>
  <c r="AA2661" i="2"/>
  <c r="Z2661" i="2"/>
  <c r="Y2661" i="2"/>
  <c r="X2661" i="2"/>
  <c r="W2661" i="2"/>
  <c r="M2661" i="2"/>
  <c r="L2661" i="2"/>
  <c r="AF2660" i="2"/>
  <c r="AC2660" i="2"/>
  <c r="AD2660" i="2" s="1"/>
  <c r="AB2660" i="2"/>
  <c r="AA2660" i="2"/>
  <c r="Z2660" i="2"/>
  <c r="Y2660" i="2"/>
  <c r="X2660" i="2"/>
  <c r="W2660" i="2"/>
  <c r="M2660" i="2"/>
  <c r="L2660" i="2"/>
  <c r="AF2659" i="2"/>
  <c r="AC2659" i="2"/>
  <c r="AD2659" i="2" s="1"/>
  <c r="AB2659" i="2"/>
  <c r="AA2659" i="2"/>
  <c r="Z2659" i="2"/>
  <c r="Y2659" i="2"/>
  <c r="X2659" i="2"/>
  <c r="W2659" i="2"/>
  <c r="M2659" i="2"/>
  <c r="L2659" i="2"/>
  <c r="AF2658" i="2"/>
  <c r="AD2658" i="2"/>
  <c r="AC2658" i="2"/>
  <c r="AB2658" i="2"/>
  <c r="AA2658" i="2"/>
  <c r="Z2658" i="2"/>
  <c r="Y2658" i="2"/>
  <c r="X2658" i="2"/>
  <c r="W2658" i="2"/>
  <c r="M2658" i="2"/>
  <c r="L2658" i="2" s="1"/>
  <c r="AF2657" i="2"/>
  <c r="AC2657" i="2"/>
  <c r="AD2657" i="2" s="1"/>
  <c r="AB2657" i="2"/>
  <c r="AA2657" i="2"/>
  <c r="Z2657" i="2"/>
  <c r="Y2657" i="2"/>
  <c r="X2657" i="2"/>
  <c r="W2657" i="2"/>
  <c r="M2657" i="2"/>
  <c r="L2657" i="2"/>
  <c r="AF2656" i="2"/>
  <c r="AD2656" i="2"/>
  <c r="AC2656" i="2"/>
  <c r="AB2656" i="2"/>
  <c r="AA2656" i="2"/>
  <c r="Z2656" i="2"/>
  <c r="Y2656" i="2"/>
  <c r="X2656" i="2"/>
  <c r="W2656" i="2"/>
  <c r="M2656" i="2"/>
  <c r="L2656" i="2" s="1"/>
  <c r="AF2655" i="2"/>
  <c r="AC2655" i="2"/>
  <c r="AD2655" i="2" s="1"/>
  <c r="AB2655" i="2"/>
  <c r="AA2655" i="2"/>
  <c r="Z2655" i="2"/>
  <c r="Y2655" i="2"/>
  <c r="X2655" i="2"/>
  <c r="W2655" i="2"/>
  <c r="M2655" i="2"/>
  <c r="L2655" i="2"/>
  <c r="AF2654" i="2"/>
  <c r="AD2654" i="2"/>
  <c r="AC2654" i="2"/>
  <c r="AB2654" i="2"/>
  <c r="AA2654" i="2"/>
  <c r="Z2654" i="2"/>
  <c r="Y2654" i="2"/>
  <c r="X2654" i="2"/>
  <c r="W2654" i="2"/>
  <c r="M2654" i="2"/>
  <c r="L2654" i="2" s="1"/>
  <c r="AF2653" i="2"/>
  <c r="AC2653" i="2"/>
  <c r="AD2653" i="2" s="1"/>
  <c r="AB2653" i="2"/>
  <c r="AA2653" i="2"/>
  <c r="Z2653" i="2"/>
  <c r="Y2653" i="2"/>
  <c r="X2653" i="2"/>
  <c r="W2653" i="2"/>
  <c r="M2653" i="2"/>
  <c r="L2653" i="2"/>
  <c r="AF2652" i="2"/>
  <c r="AC2652" i="2"/>
  <c r="AD2652" i="2" s="1"/>
  <c r="AB2652" i="2"/>
  <c r="AA2652" i="2"/>
  <c r="Z2652" i="2"/>
  <c r="Y2652" i="2"/>
  <c r="X2652" i="2"/>
  <c r="W2652" i="2"/>
  <c r="M2652" i="2"/>
  <c r="L2652" i="2"/>
  <c r="AF2651" i="2"/>
  <c r="AC2651" i="2"/>
  <c r="AD2651" i="2" s="1"/>
  <c r="AB2651" i="2"/>
  <c r="AA2651" i="2"/>
  <c r="Z2651" i="2"/>
  <c r="Y2651" i="2"/>
  <c r="X2651" i="2"/>
  <c r="W2651" i="2"/>
  <c r="M2651" i="2"/>
  <c r="L2651" i="2"/>
  <c r="AF2650" i="2"/>
  <c r="AD2650" i="2"/>
  <c r="AC2650" i="2"/>
  <c r="AB2650" i="2"/>
  <c r="AA2650" i="2"/>
  <c r="Z2650" i="2"/>
  <c r="Y2650" i="2"/>
  <c r="X2650" i="2"/>
  <c r="W2650" i="2"/>
  <c r="M2650" i="2"/>
  <c r="L2650" i="2" s="1"/>
  <c r="AF2649" i="2"/>
  <c r="AC2649" i="2"/>
  <c r="AD2649" i="2" s="1"/>
  <c r="AB2649" i="2"/>
  <c r="AA2649" i="2"/>
  <c r="Z2649" i="2"/>
  <c r="Y2649" i="2"/>
  <c r="X2649" i="2"/>
  <c r="W2649" i="2"/>
  <c r="M2649" i="2"/>
  <c r="L2649" i="2"/>
  <c r="AF2648" i="2"/>
  <c r="AC2648" i="2"/>
  <c r="AD2648" i="2" s="1"/>
  <c r="AB2648" i="2"/>
  <c r="AA2648" i="2"/>
  <c r="Z2648" i="2"/>
  <c r="Y2648" i="2"/>
  <c r="X2648" i="2"/>
  <c r="W2648" i="2"/>
  <c r="M2648" i="2"/>
  <c r="L2648" i="2"/>
  <c r="AF2647" i="2"/>
  <c r="AC2647" i="2"/>
  <c r="AD2647" i="2" s="1"/>
  <c r="AB2647" i="2"/>
  <c r="AA2647" i="2"/>
  <c r="Z2647" i="2"/>
  <c r="Y2647" i="2"/>
  <c r="X2647" i="2"/>
  <c r="W2647" i="2"/>
  <c r="M2647" i="2"/>
  <c r="L2647" i="2"/>
  <c r="AF2646" i="2"/>
  <c r="AC2646" i="2"/>
  <c r="AD2646" i="2" s="1"/>
  <c r="AB2646" i="2"/>
  <c r="AA2646" i="2"/>
  <c r="Z2646" i="2"/>
  <c r="Y2646" i="2"/>
  <c r="X2646" i="2"/>
  <c r="W2646" i="2"/>
  <c r="M2646" i="2"/>
  <c r="L2646" i="2"/>
  <c r="AF2645" i="2"/>
  <c r="AC2645" i="2"/>
  <c r="AD2645" i="2" s="1"/>
  <c r="AB2645" i="2"/>
  <c r="AA2645" i="2"/>
  <c r="Z2645" i="2"/>
  <c r="Y2645" i="2"/>
  <c r="X2645" i="2"/>
  <c r="W2645" i="2"/>
  <c r="M2645" i="2"/>
  <c r="L2645" i="2"/>
  <c r="AF2644" i="2"/>
  <c r="AC2644" i="2"/>
  <c r="AD2644" i="2" s="1"/>
  <c r="AB2644" i="2"/>
  <c r="AA2644" i="2"/>
  <c r="Z2644" i="2"/>
  <c r="Y2644" i="2"/>
  <c r="X2644" i="2"/>
  <c r="W2644" i="2"/>
  <c r="M2644" i="2"/>
  <c r="L2644" i="2"/>
  <c r="AF2643" i="2"/>
  <c r="AC2643" i="2"/>
  <c r="AD2643" i="2" s="1"/>
  <c r="AB2643" i="2"/>
  <c r="AA2643" i="2"/>
  <c r="Z2643" i="2"/>
  <c r="Y2643" i="2"/>
  <c r="X2643" i="2"/>
  <c r="W2643" i="2"/>
  <c r="M2643" i="2"/>
  <c r="L2643" i="2"/>
  <c r="AF2642" i="2"/>
  <c r="AD2642" i="2"/>
  <c r="AC2642" i="2"/>
  <c r="AB2642" i="2"/>
  <c r="AA2642" i="2"/>
  <c r="Z2642" i="2"/>
  <c r="Y2642" i="2"/>
  <c r="X2642" i="2"/>
  <c r="W2642" i="2"/>
  <c r="M2642" i="2"/>
  <c r="L2642" i="2" s="1"/>
  <c r="AF2641" i="2"/>
  <c r="AC2641" i="2"/>
  <c r="AD2641" i="2" s="1"/>
  <c r="AB2641" i="2"/>
  <c r="AA2641" i="2"/>
  <c r="Z2641" i="2"/>
  <c r="Y2641" i="2"/>
  <c r="X2641" i="2"/>
  <c r="W2641" i="2"/>
  <c r="M2641" i="2"/>
  <c r="L2641" i="2"/>
  <c r="AF2640" i="2"/>
  <c r="AD2640" i="2"/>
  <c r="AC2640" i="2"/>
  <c r="AB2640" i="2"/>
  <c r="AA2640" i="2"/>
  <c r="Z2640" i="2"/>
  <c r="Y2640" i="2"/>
  <c r="X2640" i="2"/>
  <c r="W2640" i="2"/>
  <c r="M2640" i="2"/>
  <c r="L2640" i="2" s="1"/>
  <c r="AF2639" i="2"/>
  <c r="AC2639" i="2"/>
  <c r="AD2639" i="2" s="1"/>
  <c r="AB2639" i="2"/>
  <c r="AA2639" i="2"/>
  <c r="Z2639" i="2"/>
  <c r="Y2639" i="2"/>
  <c r="X2639" i="2"/>
  <c r="W2639" i="2"/>
  <c r="M2639" i="2"/>
  <c r="L2639" i="2"/>
  <c r="AF2638" i="2"/>
  <c r="AD2638" i="2"/>
  <c r="AC2638" i="2"/>
  <c r="AB2638" i="2"/>
  <c r="AA2638" i="2"/>
  <c r="Z2638" i="2"/>
  <c r="Y2638" i="2"/>
  <c r="X2638" i="2"/>
  <c r="W2638" i="2"/>
  <c r="M2638" i="2"/>
  <c r="L2638" i="2" s="1"/>
  <c r="AF2637" i="2"/>
  <c r="AC2637" i="2"/>
  <c r="AD2637" i="2" s="1"/>
  <c r="AB2637" i="2"/>
  <c r="AA2637" i="2"/>
  <c r="Z2637" i="2"/>
  <c r="Y2637" i="2"/>
  <c r="X2637" i="2"/>
  <c r="W2637" i="2"/>
  <c r="M2637" i="2"/>
  <c r="L2637" i="2"/>
  <c r="AF2636" i="2"/>
  <c r="AC2636" i="2"/>
  <c r="AD2636" i="2" s="1"/>
  <c r="AB2636" i="2"/>
  <c r="AA2636" i="2"/>
  <c r="Z2636" i="2"/>
  <c r="Y2636" i="2"/>
  <c r="X2636" i="2"/>
  <c r="W2636" i="2"/>
  <c r="M2636" i="2"/>
  <c r="L2636" i="2"/>
  <c r="AF2635" i="2"/>
  <c r="AC2635" i="2"/>
  <c r="AD2635" i="2" s="1"/>
  <c r="AB2635" i="2"/>
  <c r="AA2635" i="2"/>
  <c r="Z2635" i="2"/>
  <c r="Y2635" i="2"/>
  <c r="X2635" i="2"/>
  <c r="W2635" i="2"/>
  <c r="M2635" i="2"/>
  <c r="L2635" i="2"/>
  <c r="AF2634" i="2"/>
  <c r="AD2634" i="2"/>
  <c r="AC2634" i="2"/>
  <c r="AB2634" i="2"/>
  <c r="AA2634" i="2"/>
  <c r="Z2634" i="2"/>
  <c r="Y2634" i="2"/>
  <c r="X2634" i="2"/>
  <c r="W2634" i="2"/>
  <c r="M2634" i="2"/>
  <c r="L2634" i="2" s="1"/>
  <c r="AF2633" i="2"/>
  <c r="AC2633" i="2"/>
  <c r="AD2633" i="2" s="1"/>
  <c r="AB2633" i="2"/>
  <c r="AA2633" i="2"/>
  <c r="Z2633" i="2"/>
  <c r="Y2633" i="2"/>
  <c r="X2633" i="2"/>
  <c r="W2633" i="2"/>
  <c r="M2633" i="2"/>
  <c r="L2633" i="2"/>
  <c r="AF2632" i="2"/>
  <c r="AC2632" i="2"/>
  <c r="AD2632" i="2" s="1"/>
  <c r="AB2632" i="2"/>
  <c r="AA2632" i="2"/>
  <c r="Z2632" i="2"/>
  <c r="Y2632" i="2"/>
  <c r="X2632" i="2"/>
  <c r="W2632" i="2"/>
  <c r="M2632" i="2"/>
  <c r="L2632" i="2"/>
  <c r="AF2631" i="2"/>
  <c r="AC2631" i="2"/>
  <c r="AD2631" i="2" s="1"/>
  <c r="AB2631" i="2"/>
  <c r="AA2631" i="2"/>
  <c r="Z2631" i="2"/>
  <c r="Y2631" i="2"/>
  <c r="X2631" i="2"/>
  <c r="W2631" i="2"/>
  <c r="M2631" i="2"/>
  <c r="L2631" i="2"/>
  <c r="AF2630" i="2"/>
  <c r="AC2630" i="2"/>
  <c r="AD2630" i="2" s="1"/>
  <c r="AB2630" i="2"/>
  <c r="AA2630" i="2"/>
  <c r="Z2630" i="2"/>
  <c r="Y2630" i="2"/>
  <c r="X2630" i="2"/>
  <c r="W2630" i="2"/>
  <c r="M2630" i="2"/>
  <c r="L2630" i="2"/>
  <c r="AF2629" i="2"/>
  <c r="AC2629" i="2"/>
  <c r="AD2629" i="2" s="1"/>
  <c r="AB2629" i="2"/>
  <c r="AA2629" i="2"/>
  <c r="Z2629" i="2"/>
  <c r="Y2629" i="2"/>
  <c r="X2629" i="2"/>
  <c r="W2629" i="2"/>
  <c r="M2629" i="2"/>
  <c r="L2629" i="2"/>
  <c r="AF2628" i="2"/>
  <c r="AC2628" i="2"/>
  <c r="AD2628" i="2" s="1"/>
  <c r="AB2628" i="2"/>
  <c r="AA2628" i="2"/>
  <c r="Z2628" i="2"/>
  <c r="Y2628" i="2"/>
  <c r="X2628" i="2"/>
  <c r="W2628" i="2"/>
  <c r="M2628" i="2"/>
  <c r="L2628" i="2"/>
  <c r="AF2627" i="2"/>
  <c r="AC2627" i="2"/>
  <c r="AD2627" i="2" s="1"/>
  <c r="AB2627" i="2"/>
  <c r="AA2627" i="2"/>
  <c r="Z2627" i="2"/>
  <c r="Y2627" i="2"/>
  <c r="X2627" i="2"/>
  <c r="W2627" i="2"/>
  <c r="M2627" i="2"/>
  <c r="L2627" i="2"/>
  <c r="AF2626" i="2"/>
  <c r="AD2626" i="2"/>
  <c r="AC2626" i="2"/>
  <c r="AB2626" i="2"/>
  <c r="AA2626" i="2"/>
  <c r="Z2626" i="2"/>
  <c r="Y2626" i="2"/>
  <c r="X2626" i="2"/>
  <c r="W2626" i="2"/>
  <c r="M2626" i="2"/>
  <c r="L2626" i="2" s="1"/>
  <c r="AF2625" i="2"/>
  <c r="AC2625" i="2"/>
  <c r="AD2625" i="2" s="1"/>
  <c r="AB2625" i="2"/>
  <c r="AA2625" i="2"/>
  <c r="Z2625" i="2"/>
  <c r="Y2625" i="2"/>
  <c r="X2625" i="2"/>
  <c r="W2625" i="2"/>
  <c r="M2625" i="2"/>
  <c r="L2625" i="2"/>
  <c r="AF2624" i="2"/>
  <c r="AD2624" i="2"/>
  <c r="AC2624" i="2"/>
  <c r="AB2624" i="2"/>
  <c r="AA2624" i="2"/>
  <c r="Z2624" i="2"/>
  <c r="Y2624" i="2"/>
  <c r="X2624" i="2"/>
  <c r="W2624" i="2"/>
  <c r="M2624" i="2"/>
  <c r="L2624" i="2" s="1"/>
  <c r="AF2623" i="2"/>
  <c r="AC2623" i="2"/>
  <c r="AD2623" i="2" s="1"/>
  <c r="AB2623" i="2"/>
  <c r="AA2623" i="2"/>
  <c r="Z2623" i="2"/>
  <c r="Y2623" i="2"/>
  <c r="X2623" i="2"/>
  <c r="W2623" i="2"/>
  <c r="M2623" i="2"/>
  <c r="L2623" i="2"/>
  <c r="AF2622" i="2"/>
  <c r="AD2622" i="2"/>
  <c r="AC2622" i="2"/>
  <c r="AB2622" i="2"/>
  <c r="AA2622" i="2"/>
  <c r="Z2622" i="2"/>
  <c r="Y2622" i="2"/>
  <c r="X2622" i="2"/>
  <c r="W2622" i="2"/>
  <c r="M2622" i="2"/>
  <c r="L2622" i="2" s="1"/>
  <c r="AF2621" i="2"/>
  <c r="AC2621" i="2"/>
  <c r="AD2621" i="2" s="1"/>
  <c r="AB2621" i="2"/>
  <c r="AA2621" i="2"/>
  <c r="Z2621" i="2"/>
  <c r="Y2621" i="2"/>
  <c r="X2621" i="2"/>
  <c r="W2621" i="2"/>
  <c r="M2621" i="2"/>
  <c r="L2621" i="2"/>
  <c r="AF2620" i="2"/>
  <c r="AC2620" i="2"/>
  <c r="AD2620" i="2" s="1"/>
  <c r="AB2620" i="2"/>
  <c r="AA2620" i="2"/>
  <c r="Z2620" i="2"/>
  <c r="Y2620" i="2"/>
  <c r="X2620" i="2"/>
  <c r="W2620" i="2"/>
  <c r="M2620" i="2"/>
  <c r="L2620" i="2"/>
  <c r="AF2619" i="2"/>
  <c r="AC2619" i="2"/>
  <c r="AD2619" i="2" s="1"/>
  <c r="AB2619" i="2"/>
  <c r="AA2619" i="2"/>
  <c r="Z2619" i="2"/>
  <c r="Y2619" i="2"/>
  <c r="X2619" i="2"/>
  <c r="W2619" i="2"/>
  <c r="M2619" i="2"/>
  <c r="L2619" i="2"/>
  <c r="AF2618" i="2"/>
  <c r="AD2618" i="2"/>
  <c r="AC2618" i="2"/>
  <c r="AB2618" i="2"/>
  <c r="AA2618" i="2"/>
  <c r="Z2618" i="2"/>
  <c r="Y2618" i="2"/>
  <c r="X2618" i="2"/>
  <c r="W2618" i="2"/>
  <c r="M2618" i="2"/>
  <c r="L2618" i="2" s="1"/>
  <c r="AF2617" i="2"/>
  <c r="AC2617" i="2"/>
  <c r="AD2617" i="2" s="1"/>
  <c r="AB2617" i="2"/>
  <c r="AA2617" i="2"/>
  <c r="Z2617" i="2"/>
  <c r="Y2617" i="2"/>
  <c r="X2617" i="2"/>
  <c r="W2617" i="2"/>
  <c r="M2617" i="2"/>
  <c r="L2617" i="2"/>
  <c r="AF2616" i="2"/>
  <c r="AC2616" i="2"/>
  <c r="AD2616" i="2" s="1"/>
  <c r="AB2616" i="2"/>
  <c r="AA2616" i="2"/>
  <c r="Z2616" i="2"/>
  <c r="Y2616" i="2"/>
  <c r="X2616" i="2"/>
  <c r="W2616" i="2"/>
  <c r="M2616" i="2"/>
  <c r="L2616" i="2"/>
  <c r="AF2615" i="2"/>
  <c r="AC2615" i="2"/>
  <c r="AD2615" i="2" s="1"/>
  <c r="AB2615" i="2"/>
  <c r="AA2615" i="2"/>
  <c r="Z2615" i="2"/>
  <c r="Y2615" i="2"/>
  <c r="X2615" i="2"/>
  <c r="W2615" i="2"/>
  <c r="M2615" i="2"/>
  <c r="L2615" i="2"/>
  <c r="AF2614" i="2"/>
  <c r="AC2614" i="2"/>
  <c r="AD2614" i="2" s="1"/>
  <c r="AB2614" i="2"/>
  <c r="AA2614" i="2"/>
  <c r="Z2614" i="2"/>
  <c r="Y2614" i="2"/>
  <c r="X2614" i="2"/>
  <c r="W2614" i="2"/>
  <c r="M2614" i="2"/>
  <c r="L2614" i="2"/>
  <c r="AF2613" i="2"/>
  <c r="AC2613" i="2"/>
  <c r="AD2613" i="2" s="1"/>
  <c r="AB2613" i="2"/>
  <c r="AA2613" i="2"/>
  <c r="Z2613" i="2"/>
  <c r="Y2613" i="2"/>
  <c r="X2613" i="2"/>
  <c r="W2613" i="2"/>
  <c r="M2613" i="2"/>
  <c r="L2613" i="2"/>
  <c r="AF2612" i="2"/>
  <c r="AC2612" i="2"/>
  <c r="AD2612" i="2" s="1"/>
  <c r="AB2612" i="2"/>
  <c r="AA2612" i="2"/>
  <c r="Z2612" i="2"/>
  <c r="Y2612" i="2"/>
  <c r="X2612" i="2"/>
  <c r="W2612" i="2"/>
  <c r="M2612" i="2"/>
  <c r="L2612" i="2"/>
  <c r="AF2611" i="2"/>
  <c r="AC2611" i="2"/>
  <c r="AD2611" i="2" s="1"/>
  <c r="AB2611" i="2"/>
  <c r="AA2611" i="2"/>
  <c r="Z2611" i="2"/>
  <c r="Y2611" i="2"/>
  <c r="X2611" i="2"/>
  <c r="W2611" i="2"/>
  <c r="M2611" i="2"/>
  <c r="L2611" i="2"/>
  <c r="AF2610" i="2"/>
  <c r="AD2610" i="2"/>
  <c r="AC2610" i="2"/>
  <c r="AB2610" i="2"/>
  <c r="AA2610" i="2"/>
  <c r="Z2610" i="2"/>
  <c r="Y2610" i="2"/>
  <c r="X2610" i="2"/>
  <c r="W2610" i="2"/>
  <c r="M2610" i="2"/>
  <c r="L2610" i="2" s="1"/>
  <c r="AF2609" i="2"/>
  <c r="AC2609" i="2"/>
  <c r="AD2609" i="2" s="1"/>
  <c r="AB2609" i="2"/>
  <c r="AA2609" i="2"/>
  <c r="Z2609" i="2"/>
  <c r="Y2609" i="2"/>
  <c r="X2609" i="2"/>
  <c r="W2609" i="2"/>
  <c r="M2609" i="2"/>
  <c r="L2609" i="2"/>
  <c r="AF2608" i="2"/>
  <c r="AD2608" i="2"/>
  <c r="AC2608" i="2"/>
  <c r="AB2608" i="2"/>
  <c r="AA2608" i="2"/>
  <c r="Z2608" i="2"/>
  <c r="Y2608" i="2"/>
  <c r="X2608" i="2"/>
  <c r="W2608" i="2"/>
  <c r="M2608" i="2"/>
  <c r="L2608" i="2" s="1"/>
  <c r="AF2607" i="2"/>
  <c r="AC2607" i="2"/>
  <c r="AD2607" i="2" s="1"/>
  <c r="AB2607" i="2"/>
  <c r="AA2607" i="2"/>
  <c r="Z2607" i="2"/>
  <c r="Y2607" i="2"/>
  <c r="X2607" i="2"/>
  <c r="W2607" i="2"/>
  <c r="M2607" i="2"/>
  <c r="L2607" i="2"/>
  <c r="AF2606" i="2"/>
  <c r="AD2606" i="2"/>
  <c r="AC2606" i="2"/>
  <c r="AB2606" i="2"/>
  <c r="AA2606" i="2"/>
  <c r="Z2606" i="2"/>
  <c r="Y2606" i="2"/>
  <c r="X2606" i="2"/>
  <c r="W2606" i="2"/>
  <c r="M2606" i="2"/>
  <c r="L2606" i="2" s="1"/>
  <c r="AF2605" i="2"/>
  <c r="AC2605" i="2"/>
  <c r="AD2605" i="2" s="1"/>
  <c r="AB2605" i="2"/>
  <c r="AA2605" i="2"/>
  <c r="Z2605" i="2"/>
  <c r="Y2605" i="2"/>
  <c r="X2605" i="2"/>
  <c r="W2605" i="2"/>
  <c r="M2605" i="2"/>
  <c r="L2605" i="2"/>
  <c r="AF2604" i="2"/>
  <c r="AC2604" i="2"/>
  <c r="AD2604" i="2" s="1"/>
  <c r="AB2604" i="2"/>
  <c r="AA2604" i="2"/>
  <c r="Z2604" i="2"/>
  <c r="Y2604" i="2"/>
  <c r="X2604" i="2"/>
  <c r="W2604" i="2"/>
  <c r="M2604" i="2"/>
  <c r="L2604" i="2"/>
  <c r="AF2603" i="2"/>
  <c r="AC2603" i="2"/>
  <c r="AD2603" i="2" s="1"/>
  <c r="AB2603" i="2"/>
  <c r="AA2603" i="2"/>
  <c r="Z2603" i="2"/>
  <c r="Y2603" i="2"/>
  <c r="X2603" i="2"/>
  <c r="W2603" i="2"/>
  <c r="M2603" i="2"/>
  <c r="L2603" i="2"/>
  <c r="AF2602" i="2"/>
  <c r="AD2602" i="2"/>
  <c r="AC2602" i="2"/>
  <c r="AB2602" i="2"/>
  <c r="AA2602" i="2"/>
  <c r="Z2602" i="2"/>
  <c r="Y2602" i="2"/>
  <c r="X2602" i="2"/>
  <c r="W2602" i="2"/>
  <c r="M2602" i="2"/>
  <c r="L2602" i="2" s="1"/>
  <c r="AF2601" i="2"/>
  <c r="AC2601" i="2"/>
  <c r="AD2601" i="2" s="1"/>
  <c r="AB2601" i="2"/>
  <c r="AA2601" i="2"/>
  <c r="Z2601" i="2"/>
  <c r="Y2601" i="2"/>
  <c r="X2601" i="2"/>
  <c r="W2601" i="2"/>
  <c r="M2601" i="2"/>
  <c r="L2601" i="2"/>
  <c r="AF2600" i="2"/>
  <c r="AC2600" i="2"/>
  <c r="AD2600" i="2" s="1"/>
  <c r="AB2600" i="2"/>
  <c r="AA2600" i="2"/>
  <c r="Z2600" i="2"/>
  <c r="Y2600" i="2"/>
  <c r="X2600" i="2"/>
  <c r="W2600" i="2"/>
  <c r="M2600" i="2"/>
  <c r="L2600" i="2"/>
  <c r="AF2599" i="2"/>
  <c r="AC2599" i="2"/>
  <c r="AD2599" i="2" s="1"/>
  <c r="AB2599" i="2"/>
  <c r="AA2599" i="2"/>
  <c r="Z2599" i="2"/>
  <c r="Y2599" i="2"/>
  <c r="X2599" i="2"/>
  <c r="W2599" i="2"/>
  <c r="M2599" i="2"/>
  <c r="L2599" i="2"/>
  <c r="AF2598" i="2"/>
  <c r="AD2598" i="2"/>
  <c r="AC2598" i="2"/>
  <c r="AB2598" i="2"/>
  <c r="AA2598" i="2"/>
  <c r="Z2598" i="2"/>
  <c r="Y2598" i="2"/>
  <c r="X2598" i="2"/>
  <c r="W2598" i="2"/>
  <c r="M2598" i="2"/>
  <c r="L2598" i="2" s="1"/>
  <c r="AF2597" i="2"/>
  <c r="AC2597" i="2"/>
  <c r="AD2597" i="2" s="1"/>
  <c r="AB2597" i="2"/>
  <c r="AA2597" i="2"/>
  <c r="Z2597" i="2"/>
  <c r="Y2597" i="2"/>
  <c r="X2597" i="2"/>
  <c r="W2597" i="2"/>
  <c r="M2597" i="2"/>
  <c r="L2597" i="2"/>
  <c r="AF2596" i="2"/>
  <c r="AC2596" i="2"/>
  <c r="AD2596" i="2" s="1"/>
  <c r="AB2596" i="2"/>
  <c r="AA2596" i="2"/>
  <c r="Z2596" i="2"/>
  <c r="Y2596" i="2"/>
  <c r="X2596" i="2"/>
  <c r="W2596" i="2"/>
  <c r="M2596" i="2"/>
  <c r="L2596" i="2"/>
  <c r="AF2595" i="2"/>
  <c r="AC2595" i="2"/>
  <c r="AD2595" i="2" s="1"/>
  <c r="AB2595" i="2"/>
  <c r="AA2595" i="2"/>
  <c r="Z2595" i="2"/>
  <c r="Y2595" i="2"/>
  <c r="X2595" i="2"/>
  <c r="W2595" i="2"/>
  <c r="M2595" i="2"/>
  <c r="L2595" i="2"/>
  <c r="AF2594" i="2"/>
  <c r="AD2594" i="2"/>
  <c r="AC2594" i="2"/>
  <c r="AB2594" i="2"/>
  <c r="AA2594" i="2"/>
  <c r="Z2594" i="2"/>
  <c r="Y2594" i="2"/>
  <c r="X2594" i="2"/>
  <c r="W2594" i="2"/>
  <c r="M2594" i="2"/>
  <c r="L2594" i="2" s="1"/>
  <c r="AF2593" i="2"/>
  <c r="AC2593" i="2"/>
  <c r="AD2593" i="2" s="1"/>
  <c r="AB2593" i="2"/>
  <c r="AA2593" i="2"/>
  <c r="Z2593" i="2"/>
  <c r="Y2593" i="2"/>
  <c r="X2593" i="2"/>
  <c r="W2593" i="2"/>
  <c r="M2593" i="2"/>
  <c r="L2593" i="2"/>
  <c r="AF2592" i="2"/>
  <c r="AD2592" i="2"/>
  <c r="AC2592" i="2"/>
  <c r="AB2592" i="2"/>
  <c r="AA2592" i="2"/>
  <c r="Z2592" i="2"/>
  <c r="Y2592" i="2"/>
  <c r="X2592" i="2"/>
  <c r="W2592" i="2"/>
  <c r="M2592" i="2"/>
  <c r="L2592" i="2" s="1"/>
  <c r="AF2591" i="2"/>
  <c r="AC2591" i="2"/>
  <c r="AD2591" i="2" s="1"/>
  <c r="AB2591" i="2"/>
  <c r="AA2591" i="2"/>
  <c r="Z2591" i="2"/>
  <c r="Y2591" i="2"/>
  <c r="X2591" i="2"/>
  <c r="W2591" i="2"/>
  <c r="M2591" i="2"/>
  <c r="L2591" i="2"/>
  <c r="AF2590" i="2"/>
  <c r="AD2590" i="2"/>
  <c r="AC2590" i="2"/>
  <c r="AB2590" i="2"/>
  <c r="AA2590" i="2"/>
  <c r="Z2590" i="2"/>
  <c r="Y2590" i="2"/>
  <c r="X2590" i="2"/>
  <c r="W2590" i="2"/>
  <c r="M2590" i="2"/>
  <c r="L2590" i="2" s="1"/>
  <c r="AF2589" i="2"/>
  <c r="AC2589" i="2"/>
  <c r="AD2589" i="2" s="1"/>
  <c r="AB2589" i="2"/>
  <c r="AA2589" i="2"/>
  <c r="Z2589" i="2"/>
  <c r="Y2589" i="2"/>
  <c r="X2589" i="2"/>
  <c r="W2589" i="2"/>
  <c r="M2589" i="2"/>
  <c r="L2589" i="2"/>
  <c r="AF2588" i="2"/>
  <c r="AC2588" i="2"/>
  <c r="AD2588" i="2" s="1"/>
  <c r="AB2588" i="2"/>
  <c r="AA2588" i="2"/>
  <c r="Z2588" i="2"/>
  <c r="Y2588" i="2"/>
  <c r="X2588" i="2"/>
  <c r="W2588" i="2"/>
  <c r="M2588" i="2"/>
  <c r="L2588" i="2"/>
  <c r="AF2587" i="2"/>
  <c r="AC2587" i="2"/>
  <c r="AD2587" i="2" s="1"/>
  <c r="AB2587" i="2"/>
  <c r="AA2587" i="2"/>
  <c r="Z2587" i="2"/>
  <c r="Y2587" i="2"/>
  <c r="X2587" i="2"/>
  <c r="W2587" i="2"/>
  <c r="M2587" i="2"/>
  <c r="L2587" i="2"/>
  <c r="AF2586" i="2"/>
  <c r="AD2586" i="2"/>
  <c r="AC2586" i="2"/>
  <c r="AB2586" i="2"/>
  <c r="AA2586" i="2"/>
  <c r="Z2586" i="2"/>
  <c r="Y2586" i="2"/>
  <c r="X2586" i="2"/>
  <c r="W2586" i="2"/>
  <c r="M2586" i="2"/>
  <c r="L2586" i="2" s="1"/>
  <c r="AF2585" i="2"/>
  <c r="AC2585" i="2"/>
  <c r="AD2585" i="2" s="1"/>
  <c r="AB2585" i="2"/>
  <c r="AA2585" i="2"/>
  <c r="Z2585" i="2"/>
  <c r="Y2585" i="2"/>
  <c r="X2585" i="2"/>
  <c r="W2585" i="2"/>
  <c r="M2585" i="2"/>
  <c r="L2585" i="2"/>
  <c r="AF2584" i="2"/>
  <c r="AC2584" i="2"/>
  <c r="AD2584" i="2" s="1"/>
  <c r="AB2584" i="2"/>
  <c r="AA2584" i="2"/>
  <c r="Z2584" i="2"/>
  <c r="Y2584" i="2"/>
  <c r="X2584" i="2"/>
  <c r="W2584" i="2"/>
  <c r="M2584" i="2"/>
  <c r="L2584" i="2"/>
  <c r="AF2583" i="2"/>
  <c r="AC2583" i="2"/>
  <c r="AD2583" i="2" s="1"/>
  <c r="AB2583" i="2"/>
  <c r="AA2583" i="2"/>
  <c r="Z2583" i="2"/>
  <c r="Y2583" i="2"/>
  <c r="X2583" i="2"/>
  <c r="W2583" i="2"/>
  <c r="M2583" i="2"/>
  <c r="L2583" i="2"/>
  <c r="AF2582" i="2"/>
  <c r="AD2582" i="2"/>
  <c r="AC2582" i="2"/>
  <c r="AB2582" i="2"/>
  <c r="AA2582" i="2"/>
  <c r="Z2582" i="2"/>
  <c r="Y2582" i="2"/>
  <c r="X2582" i="2"/>
  <c r="W2582" i="2"/>
  <c r="M2582" i="2"/>
  <c r="L2582" i="2" s="1"/>
  <c r="AF2581" i="2"/>
  <c r="AC2581" i="2"/>
  <c r="AD2581" i="2" s="1"/>
  <c r="AB2581" i="2"/>
  <c r="AA2581" i="2"/>
  <c r="Z2581" i="2"/>
  <c r="Y2581" i="2"/>
  <c r="X2581" i="2"/>
  <c r="W2581" i="2"/>
  <c r="M2581" i="2"/>
  <c r="L2581" i="2"/>
  <c r="AF2580" i="2"/>
  <c r="AC2580" i="2"/>
  <c r="AD2580" i="2" s="1"/>
  <c r="AB2580" i="2"/>
  <c r="AA2580" i="2"/>
  <c r="Z2580" i="2"/>
  <c r="Y2580" i="2"/>
  <c r="X2580" i="2"/>
  <c r="W2580" i="2"/>
  <c r="M2580" i="2"/>
  <c r="L2580" i="2"/>
  <c r="AF2579" i="2"/>
  <c r="AC2579" i="2"/>
  <c r="AD2579" i="2" s="1"/>
  <c r="AB2579" i="2"/>
  <c r="AA2579" i="2"/>
  <c r="Z2579" i="2"/>
  <c r="Y2579" i="2"/>
  <c r="X2579" i="2"/>
  <c r="W2579" i="2"/>
  <c r="M2579" i="2"/>
  <c r="L2579" i="2"/>
  <c r="AF2578" i="2"/>
  <c r="AD2578" i="2"/>
  <c r="AC2578" i="2"/>
  <c r="AB2578" i="2"/>
  <c r="AA2578" i="2"/>
  <c r="Z2578" i="2"/>
  <c r="Y2578" i="2"/>
  <c r="X2578" i="2"/>
  <c r="W2578" i="2"/>
  <c r="M2578" i="2"/>
  <c r="L2578" i="2" s="1"/>
  <c r="AF2577" i="2"/>
  <c r="AC2577" i="2"/>
  <c r="AD2577" i="2" s="1"/>
  <c r="AB2577" i="2"/>
  <c r="AA2577" i="2"/>
  <c r="Z2577" i="2"/>
  <c r="Y2577" i="2"/>
  <c r="X2577" i="2"/>
  <c r="W2577" i="2"/>
  <c r="M2577" i="2"/>
  <c r="L2577" i="2"/>
  <c r="AF2576" i="2"/>
  <c r="AD2576" i="2"/>
  <c r="AC2576" i="2"/>
  <c r="AB2576" i="2"/>
  <c r="AA2576" i="2"/>
  <c r="Z2576" i="2"/>
  <c r="Y2576" i="2"/>
  <c r="X2576" i="2"/>
  <c r="W2576" i="2"/>
  <c r="M2576" i="2"/>
  <c r="L2576" i="2" s="1"/>
  <c r="AF2575" i="2"/>
  <c r="AC2575" i="2"/>
  <c r="AD2575" i="2" s="1"/>
  <c r="AB2575" i="2"/>
  <c r="AA2575" i="2"/>
  <c r="Z2575" i="2"/>
  <c r="Y2575" i="2"/>
  <c r="X2575" i="2"/>
  <c r="W2575" i="2"/>
  <c r="M2575" i="2"/>
  <c r="L2575" i="2"/>
  <c r="AF2574" i="2"/>
  <c r="AD2574" i="2"/>
  <c r="AC2574" i="2"/>
  <c r="AB2574" i="2"/>
  <c r="AA2574" i="2"/>
  <c r="Z2574" i="2"/>
  <c r="Y2574" i="2"/>
  <c r="X2574" i="2"/>
  <c r="W2574" i="2"/>
  <c r="M2574" i="2"/>
  <c r="L2574" i="2" s="1"/>
  <c r="AF2573" i="2"/>
  <c r="AC2573" i="2"/>
  <c r="AD2573" i="2" s="1"/>
  <c r="AB2573" i="2"/>
  <c r="AA2573" i="2"/>
  <c r="Z2573" i="2"/>
  <c r="Y2573" i="2"/>
  <c r="X2573" i="2"/>
  <c r="W2573" i="2"/>
  <c r="M2573" i="2"/>
  <c r="L2573" i="2"/>
  <c r="AF2572" i="2"/>
  <c r="AC2572" i="2"/>
  <c r="AD2572" i="2" s="1"/>
  <c r="AB2572" i="2"/>
  <c r="AA2572" i="2"/>
  <c r="Z2572" i="2"/>
  <c r="Y2572" i="2"/>
  <c r="X2572" i="2"/>
  <c r="W2572" i="2"/>
  <c r="M2572" i="2"/>
  <c r="L2572" i="2"/>
  <c r="AF2571" i="2"/>
  <c r="AC2571" i="2"/>
  <c r="AD2571" i="2" s="1"/>
  <c r="AB2571" i="2"/>
  <c r="AA2571" i="2"/>
  <c r="Z2571" i="2"/>
  <c r="Y2571" i="2"/>
  <c r="X2571" i="2"/>
  <c r="W2571" i="2"/>
  <c r="M2571" i="2"/>
  <c r="L2571" i="2"/>
  <c r="AF2570" i="2"/>
  <c r="AD2570" i="2"/>
  <c r="AC2570" i="2"/>
  <c r="AB2570" i="2"/>
  <c r="AA2570" i="2"/>
  <c r="Z2570" i="2"/>
  <c r="Y2570" i="2"/>
  <c r="X2570" i="2"/>
  <c r="W2570" i="2"/>
  <c r="M2570" i="2"/>
  <c r="L2570" i="2" s="1"/>
  <c r="AF2569" i="2"/>
  <c r="AC2569" i="2"/>
  <c r="AD2569" i="2" s="1"/>
  <c r="AB2569" i="2"/>
  <c r="AA2569" i="2"/>
  <c r="Z2569" i="2"/>
  <c r="Y2569" i="2"/>
  <c r="X2569" i="2"/>
  <c r="W2569" i="2"/>
  <c r="M2569" i="2"/>
  <c r="L2569" i="2"/>
  <c r="AF2568" i="2"/>
  <c r="AC2568" i="2"/>
  <c r="AD2568" i="2" s="1"/>
  <c r="AB2568" i="2"/>
  <c r="AA2568" i="2"/>
  <c r="Z2568" i="2"/>
  <c r="Y2568" i="2"/>
  <c r="X2568" i="2"/>
  <c r="W2568" i="2"/>
  <c r="M2568" i="2"/>
  <c r="L2568" i="2"/>
  <c r="AF2567" i="2"/>
  <c r="AC2567" i="2"/>
  <c r="AD2567" i="2" s="1"/>
  <c r="AB2567" i="2"/>
  <c r="AA2567" i="2"/>
  <c r="Z2567" i="2"/>
  <c r="Y2567" i="2"/>
  <c r="X2567" i="2"/>
  <c r="W2567" i="2"/>
  <c r="M2567" i="2"/>
  <c r="L2567" i="2"/>
  <c r="AF2566" i="2"/>
  <c r="AD2566" i="2"/>
  <c r="AC2566" i="2"/>
  <c r="AB2566" i="2"/>
  <c r="AA2566" i="2"/>
  <c r="Z2566" i="2"/>
  <c r="Y2566" i="2"/>
  <c r="X2566" i="2"/>
  <c r="W2566" i="2"/>
  <c r="M2566" i="2"/>
  <c r="L2566" i="2" s="1"/>
  <c r="AF2565" i="2"/>
  <c r="AC2565" i="2"/>
  <c r="AD2565" i="2" s="1"/>
  <c r="AB2565" i="2"/>
  <c r="AA2565" i="2"/>
  <c r="Z2565" i="2"/>
  <c r="Y2565" i="2"/>
  <c r="X2565" i="2"/>
  <c r="W2565" i="2"/>
  <c r="M2565" i="2"/>
  <c r="L2565" i="2"/>
  <c r="AF2564" i="2"/>
  <c r="AC2564" i="2"/>
  <c r="AD2564" i="2" s="1"/>
  <c r="AB2564" i="2"/>
  <c r="AA2564" i="2"/>
  <c r="Z2564" i="2"/>
  <c r="Y2564" i="2"/>
  <c r="X2564" i="2"/>
  <c r="W2564" i="2"/>
  <c r="M2564" i="2"/>
  <c r="L2564" i="2"/>
  <c r="AF2563" i="2"/>
  <c r="AC2563" i="2"/>
  <c r="AD2563" i="2" s="1"/>
  <c r="AB2563" i="2"/>
  <c r="AA2563" i="2"/>
  <c r="Z2563" i="2"/>
  <c r="Y2563" i="2"/>
  <c r="X2563" i="2"/>
  <c r="W2563" i="2"/>
  <c r="M2563" i="2"/>
  <c r="L2563" i="2"/>
  <c r="AF2562" i="2"/>
  <c r="AD2562" i="2"/>
  <c r="AC2562" i="2"/>
  <c r="AB2562" i="2"/>
  <c r="AA2562" i="2"/>
  <c r="Z2562" i="2"/>
  <c r="Y2562" i="2"/>
  <c r="X2562" i="2"/>
  <c r="W2562" i="2"/>
  <c r="M2562" i="2"/>
  <c r="L2562" i="2" s="1"/>
  <c r="AF2561" i="2"/>
  <c r="AC2561" i="2"/>
  <c r="AD2561" i="2" s="1"/>
  <c r="AB2561" i="2"/>
  <c r="AA2561" i="2"/>
  <c r="Z2561" i="2"/>
  <c r="Y2561" i="2"/>
  <c r="X2561" i="2"/>
  <c r="W2561" i="2"/>
  <c r="M2561" i="2"/>
  <c r="L2561" i="2"/>
  <c r="AF2560" i="2"/>
  <c r="AC2560" i="2"/>
  <c r="AD2560" i="2" s="1"/>
  <c r="AB2560" i="2"/>
  <c r="AA2560" i="2"/>
  <c r="Z2560" i="2"/>
  <c r="Y2560" i="2"/>
  <c r="X2560" i="2"/>
  <c r="W2560" i="2"/>
  <c r="M2560" i="2"/>
  <c r="L2560" i="2"/>
  <c r="AF2559" i="2"/>
  <c r="AC2559" i="2"/>
  <c r="AD2559" i="2" s="1"/>
  <c r="AB2559" i="2"/>
  <c r="AA2559" i="2"/>
  <c r="Z2559" i="2"/>
  <c r="Y2559" i="2"/>
  <c r="X2559" i="2"/>
  <c r="W2559" i="2"/>
  <c r="M2559" i="2"/>
  <c r="L2559" i="2"/>
  <c r="AF2558" i="2"/>
  <c r="AD2558" i="2"/>
  <c r="AC2558" i="2"/>
  <c r="AB2558" i="2"/>
  <c r="AA2558" i="2"/>
  <c r="Z2558" i="2"/>
  <c r="Y2558" i="2"/>
  <c r="X2558" i="2"/>
  <c r="W2558" i="2"/>
  <c r="M2558" i="2"/>
  <c r="L2558" i="2" s="1"/>
  <c r="AF2557" i="2"/>
  <c r="AC2557" i="2"/>
  <c r="AD2557" i="2" s="1"/>
  <c r="AB2557" i="2"/>
  <c r="AA2557" i="2"/>
  <c r="Z2557" i="2"/>
  <c r="Y2557" i="2"/>
  <c r="X2557" i="2"/>
  <c r="W2557" i="2"/>
  <c r="M2557" i="2"/>
  <c r="L2557" i="2"/>
  <c r="AF2556" i="2"/>
  <c r="AC2556" i="2"/>
  <c r="AD2556" i="2" s="1"/>
  <c r="AB2556" i="2"/>
  <c r="AA2556" i="2"/>
  <c r="Z2556" i="2"/>
  <c r="Y2556" i="2"/>
  <c r="X2556" i="2"/>
  <c r="W2556" i="2"/>
  <c r="M2556" i="2"/>
  <c r="L2556" i="2"/>
  <c r="AF2555" i="2"/>
  <c r="AC2555" i="2"/>
  <c r="AD2555" i="2" s="1"/>
  <c r="AB2555" i="2"/>
  <c r="AA2555" i="2"/>
  <c r="Z2555" i="2"/>
  <c r="Y2555" i="2"/>
  <c r="X2555" i="2"/>
  <c r="W2555" i="2"/>
  <c r="M2555" i="2"/>
  <c r="L2555" i="2"/>
  <c r="AF2554" i="2"/>
  <c r="AD2554" i="2"/>
  <c r="AC2554" i="2"/>
  <c r="AB2554" i="2"/>
  <c r="AA2554" i="2"/>
  <c r="Z2554" i="2"/>
  <c r="Y2554" i="2"/>
  <c r="X2554" i="2"/>
  <c r="W2554" i="2"/>
  <c r="M2554" i="2"/>
  <c r="L2554" i="2" s="1"/>
  <c r="AF2553" i="2"/>
  <c r="AC2553" i="2"/>
  <c r="AD2553" i="2" s="1"/>
  <c r="AB2553" i="2"/>
  <c r="AA2553" i="2"/>
  <c r="Z2553" i="2"/>
  <c r="Y2553" i="2"/>
  <c r="X2553" i="2"/>
  <c r="W2553" i="2"/>
  <c r="M2553" i="2"/>
  <c r="L2553" i="2"/>
  <c r="AF2552" i="2"/>
  <c r="AC2552" i="2"/>
  <c r="AD2552" i="2" s="1"/>
  <c r="AB2552" i="2"/>
  <c r="AA2552" i="2"/>
  <c r="Z2552" i="2"/>
  <c r="Y2552" i="2"/>
  <c r="X2552" i="2"/>
  <c r="W2552" i="2"/>
  <c r="M2552" i="2"/>
  <c r="L2552" i="2"/>
  <c r="AF2551" i="2"/>
  <c r="AC2551" i="2"/>
  <c r="AD2551" i="2" s="1"/>
  <c r="AB2551" i="2"/>
  <c r="AA2551" i="2"/>
  <c r="Z2551" i="2"/>
  <c r="Y2551" i="2"/>
  <c r="X2551" i="2"/>
  <c r="W2551" i="2"/>
  <c r="M2551" i="2"/>
  <c r="L2551" i="2"/>
  <c r="AF2550" i="2"/>
  <c r="AD2550" i="2"/>
  <c r="AC2550" i="2"/>
  <c r="AB2550" i="2"/>
  <c r="AA2550" i="2"/>
  <c r="Z2550" i="2"/>
  <c r="Y2550" i="2"/>
  <c r="X2550" i="2"/>
  <c r="W2550" i="2"/>
  <c r="M2550" i="2"/>
  <c r="L2550" i="2" s="1"/>
  <c r="AF2549" i="2"/>
  <c r="AC2549" i="2"/>
  <c r="AD2549" i="2" s="1"/>
  <c r="AB2549" i="2"/>
  <c r="AA2549" i="2"/>
  <c r="Z2549" i="2"/>
  <c r="Y2549" i="2"/>
  <c r="X2549" i="2"/>
  <c r="W2549" i="2"/>
  <c r="M2549" i="2"/>
  <c r="L2549" i="2"/>
  <c r="AF2548" i="2"/>
  <c r="AC2548" i="2"/>
  <c r="AD2548" i="2" s="1"/>
  <c r="AB2548" i="2"/>
  <c r="AA2548" i="2"/>
  <c r="Z2548" i="2"/>
  <c r="Y2548" i="2"/>
  <c r="X2548" i="2"/>
  <c r="W2548" i="2"/>
  <c r="M2548" i="2"/>
  <c r="L2548" i="2"/>
  <c r="AF2547" i="2"/>
  <c r="AC2547" i="2"/>
  <c r="AD2547" i="2" s="1"/>
  <c r="AB2547" i="2"/>
  <c r="AA2547" i="2"/>
  <c r="Z2547" i="2"/>
  <c r="Y2547" i="2"/>
  <c r="X2547" i="2"/>
  <c r="W2547" i="2"/>
  <c r="M2547" i="2"/>
  <c r="L2547" i="2"/>
  <c r="AF2546" i="2"/>
  <c r="AD2546" i="2"/>
  <c r="AC2546" i="2"/>
  <c r="AB2546" i="2"/>
  <c r="AA2546" i="2"/>
  <c r="Z2546" i="2"/>
  <c r="Y2546" i="2"/>
  <c r="X2546" i="2"/>
  <c r="W2546" i="2"/>
  <c r="M2546" i="2"/>
  <c r="L2546" i="2" s="1"/>
  <c r="AF2545" i="2"/>
  <c r="AC2545" i="2"/>
  <c r="AD2545" i="2" s="1"/>
  <c r="AB2545" i="2"/>
  <c r="AA2545" i="2"/>
  <c r="Z2545" i="2"/>
  <c r="Y2545" i="2"/>
  <c r="X2545" i="2"/>
  <c r="W2545" i="2"/>
  <c r="M2545" i="2"/>
  <c r="L2545" i="2"/>
  <c r="AF2544" i="2"/>
  <c r="AC2544" i="2"/>
  <c r="AD2544" i="2" s="1"/>
  <c r="AB2544" i="2"/>
  <c r="AA2544" i="2"/>
  <c r="Z2544" i="2"/>
  <c r="Y2544" i="2"/>
  <c r="X2544" i="2"/>
  <c r="W2544" i="2"/>
  <c r="M2544" i="2"/>
  <c r="L2544" i="2" s="1"/>
  <c r="AF2543" i="2"/>
  <c r="AC2543" i="2"/>
  <c r="AD2543" i="2" s="1"/>
  <c r="AB2543" i="2"/>
  <c r="AA2543" i="2"/>
  <c r="Z2543" i="2"/>
  <c r="Y2543" i="2"/>
  <c r="X2543" i="2"/>
  <c r="W2543" i="2"/>
  <c r="M2543" i="2"/>
  <c r="L2543" i="2"/>
  <c r="AF2542" i="2"/>
  <c r="AD2542" i="2"/>
  <c r="AC2542" i="2"/>
  <c r="AB2542" i="2"/>
  <c r="AA2542" i="2"/>
  <c r="Z2542" i="2"/>
  <c r="Y2542" i="2"/>
  <c r="X2542" i="2"/>
  <c r="W2542" i="2"/>
  <c r="M2542" i="2"/>
  <c r="L2542" i="2" s="1"/>
  <c r="AF2541" i="2"/>
  <c r="AC2541" i="2"/>
  <c r="AD2541" i="2" s="1"/>
  <c r="AB2541" i="2"/>
  <c r="AA2541" i="2"/>
  <c r="Z2541" i="2"/>
  <c r="Y2541" i="2"/>
  <c r="X2541" i="2"/>
  <c r="W2541" i="2"/>
  <c r="M2541" i="2"/>
  <c r="L2541" i="2"/>
  <c r="AF2540" i="2"/>
  <c r="AC2540" i="2"/>
  <c r="AD2540" i="2" s="1"/>
  <c r="AB2540" i="2"/>
  <c r="AA2540" i="2"/>
  <c r="Z2540" i="2"/>
  <c r="Y2540" i="2"/>
  <c r="X2540" i="2"/>
  <c r="W2540" i="2"/>
  <c r="M2540" i="2"/>
  <c r="L2540" i="2"/>
  <c r="AF2539" i="2"/>
  <c r="AC2539" i="2"/>
  <c r="AD2539" i="2" s="1"/>
  <c r="AB2539" i="2"/>
  <c r="AA2539" i="2"/>
  <c r="Z2539" i="2"/>
  <c r="Y2539" i="2"/>
  <c r="X2539" i="2"/>
  <c r="W2539" i="2"/>
  <c r="M2539" i="2"/>
  <c r="L2539" i="2"/>
  <c r="AF2538" i="2"/>
  <c r="AD2538" i="2"/>
  <c r="AC2538" i="2"/>
  <c r="AB2538" i="2"/>
  <c r="AA2538" i="2"/>
  <c r="Z2538" i="2"/>
  <c r="Y2538" i="2"/>
  <c r="X2538" i="2"/>
  <c r="W2538" i="2"/>
  <c r="M2538" i="2"/>
  <c r="L2538" i="2" s="1"/>
  <c r="AF2537" i="2"/>
  <c r="AC2537" i="2"/>
  <c r="AD2537" i="2" s="1"/>
  <c r="AB2537" i="2"/>
  <c r="AA2537" i="2"/>
  <c r="Z2537" i="2"/>
  <c r="Y2537" i="2"/>
  <c r="X2537" i="2"/>
  <c r="W2537" i="2"/>
  <c r="M2537" i="2"/>
  <c r="L2537" i="2"/>
  <c r="AF2536" i="2"/>
  <c r="AC2536" i="2"/>
  <c r="AD2536" i="2" s="1"/>
  <c r="AB2536" i="2"/>
  <c r="AA2536" i="2"/>
  <c r="Z2536" i="2"/>
  <c r="Y2536" i="2"/>
  <c r="X2536" i="2"/>
  <c r="W2536" i="2"/>
  <c r="M2536" i="2"/>
  <c r="L2536" i="2"/>
  <c r="AF2535" i="2"/>
  <c r="AC2535" i="2"/>
  <c r="AD2535" i="2" s="1"/>
  <c r="AB2535" i="2"/>
  <c r="AA2535" i="2"/>
  <c r="Z2535" i="2"/>
  <c r="Y2535" i="2"/>
  <c r="X2535" i="2"/>
  <c r="W2535" i="2"/>
  <c r="M2535" i="2"/>
  <c r="L2535" i="2"/>
  <c r="AF2534" i="2"/>
  <c r="AD2534" i="2"/>
  <c r="AC2534" i="2"/>
  <c r="AB2534" i="2"/>
  <c r="AA2534" i="2"/>
  <c r="Z2534" i="2"/>
  <c r="Y2534" i="2"/>
  <c r="X2534" i="2"/>
  <c r="W2534" i="2"/>
  <c r="M2534" i="2"/>
  <c r="L2534" i="2" s="1"/>
  <c r="AF2533" i="2"/>
  <c r="AC2533" i="2"/>
  <c r="AD2533" i="2" s="1"/>
  <c r="AB2533" i="2"/>
  <c r="AA2533" i="2"/>
  <c r="Z2533" i="2"/>
  <c r="Y2533" i="2"/>
  <c r="X2533" i="2"/>
  <c r="W2533" i="2"/>
  <c r="M2533" i="2"/>
  <c r="L2533" i="2"/>
  <c r="AF2532" i="2"/>
  <c r="AC2532" i="2"/>
  <c r="AD2532" i="2" s="1"/>
  <c r="AB2532" i="2"/>
  <c r="AA2532" i="2"/>
  <c r="Z2532" i="2"/>
  <c r="Y2532" i="2"/>
  <c r="X2532" i="2"/>
  <c r="W2532" i="2"/>
  <c r="M2532" i="2"/>
  <c r="L2532" i="2"/>
  <c r="AF2531" i="2"/>
  <c r="AC2531" i="2"/>
  <c r="AD2531" i="2" s="1"/>
  <c r="AB2531" i="2"/>
  <c r="AA2531" i="2"/>
  <c r="Z2531" i="2"/>
  <c r="Y2531" i="2"/>
  <c r="X2531" i="2"/>
  <c r="W2531" i="2"/>
  <c r="M2531" i="2"/>
  <c r="L2531" i="2"/>
  <c r="AF2530" i="2"/>
  <c r="AD2530" i="2"/>
  <c r="AC2530" i="2"/>
  <c r="AB2530" i="2"/>
  <c r="AA2530" i="2"/>
  <c r="Z2530" i="2"/>
  <c r="Y2530" i="2"/>
  <c r="X2530" i="2"/>
  <c r="W2530" i="2"/>
  <c r="M2530" i="2"/>
  <c r="L2530" i="2" s="1"/>
  <c r="AF2529" i="2"/>
  <c r="AC2529" i="2"/>
  <c r="AD2529" i="2" s="1"/>
  <c r="AB2529" i="2"/>
  <c r="AA2529" i="2"/>
  <c r="Z2529" i="2"/>
  <c r="Y2529" i="2"/>
  <c r="X2529" i="2"/>
  <c r="W2529" i="2"/>
  <c r="M2529" i="2"/>
  <c r="L2529" i="2"/>
  <c r="AF2528" i="2"/>
  <c r="AC2528" i="2"/>
  <c r="AD2528" i="2" s="1"/>
  <c r="AB2528" i="2"/>
  <c r="AA2528" i="2"/>
  <c r="Z2528" i="2"/>
  <c r="Y2528" i="2"/>
  <c r="X2528" i="2"/>
  <c r="W2528" i="2"/>
  <c r="M2528" i="2"/>
  <c r="L2528" i="2"/>
  <c r="AF2527" i="2"/>
  <c r="AC2527" i="2"/>
  <c r="AD2527" i="2" s="1"/>
  <c r="AB2527" i="2"/>
  <c r="AA2527" i="2"/>
  <c r="Z2527" i="2"/>
  <c r="Y2527" i="2"/>
  <c r="X2527" i="2"/>
  <c r="W2527" i="2"/>
  <c r="M2527" i="2"/>
  <c r="L2527" i="2"/>
  <c r="AF2526" i="2"/>
  <c r="AD2526" i="2"/>
  <c r="AC2526" i="2"/>
  <c r="AB2526" i="2"/>
  <c r="AA2526" i="2"/>
  <c r="Z2526" i="2"/>
  <c r="Y2526" i="2"/>
  <c r="X2526" i="2"/>
  <c r="W2526" i="2"/>
  <c r="M2526" i="2"/>
  <c r="L2526" i="2" s="1"/>
  <c r="AF2525" i="2"/>
  <c r="AC2525" i="2"/>
  <c r="AD2525" i="2" s="1"/>
  <c r="AB2525" i="2"/>
  <c r="AA2525" i="2"/>
  <c r="Z2525" i="2"/>
  <c r="Y2525" i="2"/>
  <c r="X2525" i="2"/>
  <c r="W2525" i="2"/>
  <c r="M2525" i="2"/>
  <c r="L2525" i="2"/>
  <c r="AF2524" i="2"/>
  <c r="AC2524" i="2"/>
  <c r="AD2524" i="2" s="1"/>
  <c r="AB2524" i="2"/>
  <c r="AA2524" i="2"/>
  <c r="Z2524" i="2"/>
  <c r="Y2524" i="2"/>
  <c r="X2524" i="2"/>
  <c r="W2524" i="2"/>
  <c r="M2524" i="2"/>
  <c r="L2524" i="2"/>
  <c r="AF2523" i="2"/>
  <c r="AC2523" i="2"/>
  <c r="AD2523" i="2" s="1"/>
  <c r="AB2523" i="2"/>
  <c r="AA2523" i="2"/>
  <c r="Z2523" i="2"/>
  <c r="Y2523" i="2"/>
  <c r="X2523" i="2"/>
  <c r="W2523" i="2"/>
  <c r="M2523" i="2"/>
  <c r="L2523" i="2"/>
  <c r="AF2522" i="2"/>
  <c r="AD2522" i="2"/>
  <c r="AC2522" i="2"/>
  <c r="AB2522" i="2"/>
  <c r="AA2522" i="2"/>
  <c r="Z2522" i="2"/>
  <c r="Y2522" i="2"/>
  <c r="X2522" i="2"/>
  <c r="W2522" i="2"/>
  <c r="M2522" i="2"/>
  <c r="L2522" i="2" s="1"/>
  <c r="AF2521" i="2"/>
  <c r="AC2521" i="2"/>
  <c r="AD2521" i="2" s="1"/>
  <c r="AB2521" i="2"/>
  <c r="AA2521" i="2"/>
  <c r="Z2521" i="2"/>
  <c r="Y2521" i="2"/>
  <c r="X2521" i="2"/>
  <c r="W2521" i="2"/>
  <c r="M2521" i="2"/>
  <c r="L2521" i="2"/>
  <c r="AF2520" i="2"/>
  <c r="AC2520" i="2"/>
  <c r="AD2520" i="2" s="1"/>
  <c r="AB2520" i="2"/>
  <c r="AA2520" i="2"/>
  <c r="Z2520" i="2"/>
  <c r="Y2520" i="2"/>
  <c r="X2520" i="2"/>
  <c r="W2520" i="2"/>
  <c r="M2520" i="2"/>
  <c r="L2520" i="2"/>
  <c r="AF2519" i="2"/>
  <c r="AC2519" i="2"/>
  <c r="AD2519" i="2" s="1"/>
  <c r="AB2519" i="2"/>
  <c r="AA2519" i="2"/>
  <c r="Z2519" i="2"/>
  <c r="Y2519" i="2"/>
  <c r="X2519" i="2"/>
  <c r="W2519" i="2"/>
  <c r="M2519" i="2"/>
  <c r="L2519" i="2"/>
  <c r="AF2518" i="2"/>
  <c r="AD2518" i="2"/>
  <c r="AC2518" i="2"/>
  <c r="AB2518" i="2"/>
  <c r="AA2518" i="2"/>
  <c r="Z2518" i="2"/>
  <c r="Y2518" i="2"/>
  <c r="X2518" i="2"/>
  <c r="W2518" i="2"/>
  <c r="M2518" i="2"/>
  <c r="L2518" i="2" s="1"/>
  <c r="AF2517" i="2"/>
  <c r="AC2517" i="2"/>
  <c r="AD2517" i="2" s="1"/>
  <c r="AB2517" i="2"/>
  <c r="AA2517" i="2"/>
  <c r="Z2517" i="2"/>
  <c r="Y2517" i="2"/>
  <c r="X2517" i="2"/>
  <c r="W2517" i="2"/>
  <c r="M2517" i="2"/>
  <c r="L2517" i="2"/>
  <c r="AF2516" i="2"/>
  <c r="AC2516" i="2"/>
  <c r="AD2516" i="2" s="1"/>
  <c r="AB2516" i="2"/>
  <c r="AA2516" i="2"/>
  <c r="Z2516" i="2"/>
  <c r="Y2516" i="2"/>
  <c r="X2516" i="2"/>
  <c r="W2516" i="2"/>
  <c r="M2516" i="2"/>
  <c r="L2516" i="2"/>
  <c r="AF2515" i="2"/>
  <c r="AC2515" i="2"/>
  <c r="AD2515" i="2" s="1"/>
  <c r="AB2515" i="2"/>
  <c r="AA2515" i="2"/>
  <c r="Z2515" i="2"/>
  <c r="Y2515" i="2"/>
  <c r="X2515" i="2"/>
  <c r="W2515" i="2"/>
  <c r="M2515" i="2"/>
  <c r="L2515" i="2"/>
  <c r="AF2514" i="2"/>
  <c r="AD2514" i="2"/>
  <c r="AC2514" i="2"/>
  <c r="AB2514" i="2"/>
  <c r="AA2514" i="2"/>
  <c r="Z2514" i="2"/>
  <c r="Y2514" i="2"/>
  <c r="X2514" i="2"/>
  <c r="W2514" i="2"/>
  <c r="M2514" i="2"/>
  <c r="L2514" i="2" s="1"/>
  <c r="AF2513" i="2"/>
  <c r="AC2513" i="2"/>
  <c r="AD2513" i="2" s="1"/>
  <c r="AB2513" i="2"/>
  <c r="AA2513" i="2"/>
  <c r="Z2513" i="2"/>
  <c r="Y2513" i="2"/>
  <c r="X2513" i="2"/>
  <c r="W2513" i="2"/>
  <c r="M2513" i="2"/>
  <c r="L2513" i="2"/>
  <c r="AF2512" i="2"/>
  <c r="AC2512" i="2"/>
  <c r="AD2512" i="2" s="1"/>
  <c r="AB2512" i="2"/>
  <c r="AA2512" i="2"/>
  <c r="Z2512" i="2"/>
  <c r="Y2512" i="2"/>
  <c r="X2512" i="2"/>
  <c r="W2512" i="2"/>
  <c r="M2512" i="2"/>
  <c r="L2512" i="2"/>
  <c r="AF2511" i="2"/>
  <c r="AC2511" i="2"/>
  <c r="AD2511" i="2" s="1"/>
  <c r="AB2511" i="2"/>
  <c r="AA2511" i="2"/>
  <c r="Z2511" i="2"/>
  <c r="Y2511" i="2"/>
  <c r="X2511" i="2"/>
  <c r="W2511" i="2"/>
  <c r="M2511" i="2"/>
  <c r="L2511" i="2"/>
  <c r="AF2510" i="2"/>
  <c r="AD2510" i="2"/>
  <c r="AC2510" i="2"/>
  <c r="AB2510" i="2"/>
  <c r="AA2510" i="2"/>
  <c r="Z2510" i="2"/>
  <c r="Y2510" i="2"/>
  <c r="X2510" i="2"/>
  <c r="W2510" i="2"/>
  <c r="M2510" i="2"/>
  <c r="L2510" i="2" s="1"/>
  <c r="AF2509" i="2"/>
  <c r="AC2509" i="2"/>
  <c r="AD2509" i="2" s="1"/>
  <c r="AB2509" i="2"/>
  <c r="AA2509" i="2"/>
  <c r="Z2509" i="2"/>
  <c r="Y2509" i="2"/>
  <c r="X2509" i="2"/>
  <c r="W2509" i="2"/>
  <c r="M2509" i="2"/>
  <c r="L2509" i="2"/>
  <c r="AF2508" i="2"/>
  <c r="AC2508" i="2"/>
  <c r="AD2508" i="2" s="1"/>
  <c r="AB2508" i="2"/>
  <c r="AA2508" i="2"/>
  <c r="Z2508" i="2"/>
  <c r="Y2508" i="2"/>
  <c r="X2508" i="2"/>
  <c r="W2508" i="2"/>
  <c r="M2508" i="2"/>
  <c r="L2508" i="2"/>
  <c r="AF2507" i="2"/>
  <c r="AC2507" i="2"/>
  <c r="AD2507" i="2" s="1"/>
  <c r="AB2507" i="2"/>
  <c r="AA2507" i="2"/>
  <c r="Z2507" i="2"/>
  <c r="Y2507" i="2"/>
  <c r="X2507" i="2"/>
  <c r="W2507" i="2"/>
  <c r="M2507" i="2"/>
  <c r="L2507" i="2"/>
  <c r="AF2506" i="2"/>
  <c r="AD2506" i="2"/>
  <c r="AC2506" i="2"/>
  <c r="AB2506" i="2"/>
  <c r="AA2506" i="2"/>
  <c r="Z2506" i="2"/>
  <c r="Y2506" i="2"/>
  <c r="X2506" i="2"/>
  <c r="W2506" i="2"/>
  <c r="M2506" i="2"/>
  <c r="L2506" i="2" s="1"/>
  <c r="AF2505" i="2"/>
  <c r="AC2505" i="2"/>
  <c r="AD2505" i="2" s="1"/>
  <c r="AB2505" i="2"/>
  <c r="AA2505" i="2"/>
  <c r="Z2505" i="2"/>
  <c r="Y2505" i="2"/>
  <c r="X2505" i="2"/>
  <c r="W2505" i="2"/>
  <c r="M2505" i="2"/>
  <c r="L2505" i="2"/>
  <c r="AF2504" i="2"/>
  <c r="AC2504" i="2"/>
  <c r="AD2504" i="2" s="1"/>
  <c r="AB2504" i="2"/>
  <c r="AA2504" i="2"/>
  <c r="Z2504" i="2"/>
  <c r="Y2504" i="2"/>
  <c r="X2504" i="2"/>
  <c r="W2504" i="2"/>
  <c r="M2504" i="2"/>
  <c r="L2504" i="2"/>
  <c r="AF2503" i="2"/>
  <c r="AC2503" i="2"/>
  <c r="AD2503" i="2" s="1"/>
  <c r="AB2503" i="2"/>
  <c r="AA2503" i="2"/>
  <c r="Z2503" i="2"/>
  <c r="Y2503" i="2"/>
  <c r="X2503" i="2"/>
  <c r="W2503" i="2"/>
  <c r="M2503" i="2"/>
  <c r="L2503" i="2"/>
  <c r="AF2502" i="2"/>
  <c r="AD2502" i="2"/>
  <c r="AC2502" i="2"/>
  <c r="AB2502" i="2"/>
  <c r="AA2502" i="2"/>
  <c r="Z2502" i="2"/>
  <c r="Y2502" i="2"/>
  <c r="X2502" i="2"/>
  <c r="W2502" i="2"/>
  <c r="M2502" i="2"/>
  <c r="L2502" i="2" s="1"/>
  <c r="AF2501" i="2"/>
  <c r="AC2501" i="2"/>
  <c r="AD2501" i="2" s="1"/>
  <c r="AB2501" i="2"/>
  <c r="AA2501" i="2"/>
  <c r="Z2501" i="2"/>
  <c r="Y2501" i="2"/>
  <c r="X2501" i="2"/>
  <c r="W2501" i="2"/>
  <c r="M2501" i="2"/>
  <c r="L2501" i="2"/>
  <c r="AF2500" i="2"/>
  <c r="AC2500" i="2"/>
  <c r="AD2500" i="2" s="1"/>
  <c r="AB2500" i="2"/>
  <c r="AA2500" i="2"/>
  <c r="Z2500" i="2"/>
  <c r="Y2500" i="2"/>
  <c r="X2500" i="2"/>
  <c r="W2500" i="2"/>
  <c r="M2500" i="2"/>
  <c r="L2500" i="2"/>
  <c r="AF2499" i="2"/>
  <c r="AC2499" i="2"/>
  <c r="AD2499" i="2" s="1"/>
  <c r="AB2499" i="2"/>
  <c r="AA2499" i="2"/>
  <c r="Z2499" i="2"/>
  <c r="Y2499" i="2"/>
  <c r="X2499" i="2"/>
  <c r="W2499" i="2"/>
  <c r="M2499" i="2"/>
  <c r="L2499" i="2"/>
  <c r="AF2498" i="2"/>
  <c r="AD2498" i="2"/>
  <c r="AC2498" i="2"/>
  <c r="AB2498" i="2"/>
  <c r="AA2498" i="2"/>
  <c r="Z2498" i="2"/>
  <c r="Y2498" i="2"/>
  <c r="X2498" i="2"/>
  <c r="W2498" i="2"/>
  <c r="M2498" i="2"/>
  <c r="L2498" i="2" s="1"/>
  <c r="AF2497" i="2"/>
  <c r="AC2497" i="2"/>
  <c r="AD2497" i="2" s="1"/>
  <c r="AB2497" i="2"/>
  <c r="AA2497" i="2"/>
  <c r="Z2497" i="2"/>
  <c r="Y2497" i="2"/>
  <c r="X2497" i="2"/>
  <c r="W2497" i="2"/>
  <c r="M2497" i="2"/>
  <c r="L2497" i="2"/>
  <c r="AF2496" i="2"/>
  <c r="AC2496" i="2"/>
  <c r="AD2496" i="2" s="1"/>
  <c r="AB2496" i="2"/>
  <c r="AA2496" i="2"/>
  <c r="Z2496" i="2"/>
  <c r="Y2496" i="2"/>
  <c r="X2496" i="2"/>
  <c r="W2496" i="2"/>
  <c r="M2496" i="2"/>
  <c r="L2496" i="2"/>
  <c r="AF2495" i="2"/>
  <c r="AC2495" i="2"/>
  <c r="AD2495" i="2" s="1"/>
  <c r="AB2495" i="2"/>
  <c r="AA2495" i="2"/>
  <c r="Z2495" i="2"/>
  <c r="Y2495" i="2"/>
  <c r="X2495" i="2"/>
  <c r="W2495" i="2"/>
  <c r="M2495" i="2"/>
  <c r="L2495" i="2"/>
  <c r="AF2494" i="2"/>
  <c r="AD2494" i="2"/>
  <c r="AC2494" i="2"/>
  <c r="AB2494" i="2"/>
  <c r="AA2494" i="2"/>
  <c r="Z2494" i="2"/>
  <c r="Y2494" i="2"/>
  <c r="X2494" i="2"/>
  <c r="W2494" i="2"/>
  <c r="M2494" i="2"/>
  <c r="L2494" i="2" s="1"/>
  <c r="AF2493" i="2"/>
  <c r="AC2493" i="2"/>
  <c r="AD2493" i="2" s="1"/>
  <c r="AB2493" i="2"/>
  <c r="AA2493" i="2"/>
  <c r="Z2493" i="2"/>
  <c r="Y2493" i="2"/>
  <c r="X2493" i="2"/>
  <c r="W2493" i="2"/>
  <c r="M2493" i="2"/>
  <c r="L2493" i="2"/>
  <c r="AF2492" i="2"/>
  <c r="AC2492" i="2"/>
  <c r="AD2492" i="2" s="1"/>
  <c r="AB2492" i="2"/>
  <c r="AA2492" i="2"/>
  <c r="Z2492" i="2"/>
  <c r="Y2492" i="2"/>
  <c r="X2492" i="2"/>
  <c r="W2492" i="2"/>
  <c r="M2492" i="2"/>
  <c r="L2492" i="2"/>
  <c r="AF2491" i="2"/>
  <c r="AC2491" i="2"/>
  <c r="AD2491" i="2" s="1"/>
  <c r="AB2491" i="2"/>
  <c r="AA2491" i="2"/>
  <c r="Z2491" i="2"/>
  <c r="Y2491" i="2"/>
  <c r="X2491" i="2"/>
  <c r="W2491" i="2"/>
  <c r="M2491" i="2"/>
  <c r="L2491" i="2"/>
  <c r="AF2490" i="2"/>
  <c r="AD2490" i="2"/>
  <c r="AC2490" i="2"/>
  <c r="AB2490" i="2"/>
  <c r="AA2490" i="2"/>
  <c r="Z2490" i="2"/>
  <c r="Y2490" i="2"/>
  <c r="X2490" i="2"/>
  <c r="W2490" i="2"/>
  <c r="M2490" i="2"/>
  <c r="L2490" i="2" s="1"/>
  <c r="AF2489" i="2"/>
  <c r="AC2489" i="2"/>
  <c r="AD2489" i="2" s="1"/>
  <c r="AB2489" i="2"/>
  <c r="AA2489" i="2"/>
  <c r="Z2489" i="2"/>
  <c r="Y2489" i="2"/>
  <c r="X2489" i="2"/>
  <c r="W2489" i="2"/>
  <c r="M2489" i="2"/>
  <c r="L2489" i="2"/>
  <c r="AF2488" i="2"/>
  <c r="AC2488" i="2"/>
  <c r="AD2488" i="2" s="1"/>
  <c r="AB2488" i="2"/>
  <c r="AA2488" i="2"/>
  <c r="Z2488" i="2"/>
  <c r="Y2488" i="2"/>
  <c r="X2488" i="2"/>
  <c r="W2488" i="2"/>
  <c r="M2488" i="2"/>
  <c r="L2488" i="2"/>
  <c r="AF2487" i="2"/>
  <c r="AC2487" i="2"/>
  <c r="AD2487" i="2" s="1"/>
  <c r="AB2487" i="2"/>
  <c r="AA2487" i="2"/>
  <c r="Z2487" i="2"/>
  <c r="Y2487" i="2"/>
  <c r="X2487" i="2"/>
  <c r="W2487" i="2"/>
  <c r="M2487" i="2"/>
  <c r="L2487" i="2"/>
  <c r="AF2486" i="2"/>
  <c r="AD2486" i="2"/>
  <c r="AC2486" i="2"/>
  <c r="AB2486" i="2"/>
  <c r="AA2486" i="2"/>
  <c r="Z2486" i="2"/>
  <c r="Y2486" i="2"/>
  <c r="X2486" i="2"/>
  <c r="W2486" i="2"/>
  <c r="M2486" i="2"/>
  <c r="L2486" i="2" s="1"/>
  <c r="AF2485" i="2"/>
  <c r="AC2485" i="2"/>
  <c r="AD2485" i="2" s="1"/>
  <c r="AB2485" i="2"/>
  <c r="AA2485" i="2"/>
  <c r="Z2485" i="2"/>
  <c r="Y2485" i="2"/>
  <c r="X2485" i="2"/>
  <c r="W2485" i="2"/>
  <c r="M2485" i="2"/>
  <c r="L2485" i="2"/>
  <c r="AF2484" i="2"/>
  <c r="AC2484" i="2"/>
  <c r="AD2484" i="2" s="1"/>
  <c r="AB2484" i="2"/>
  <c r="AA2484" i="2"/>
  <c r="Z2484" i="2"/>
  <c r="Y2484" i="2"/>
  <c r="X2484" i="2"/>
  <c r="W2484" i="2"/>
  <c r="M2484" i="2"/>
  <c r="L2484" i="2"/>
  <c r="AF2483" i="2"/>
  <c r="AC2483" i="2"/>
  <c r="AD2483" i="2" s="1"/>
  <c r="AB2483" i="2"/>
  <c r="AA2483" i="2"/>
  <c r="Z2483" i="2"/>
  <c r="Y2483" i="2"/>
  <c r="X2483" i="2"/>
  <c r="W2483" i="2"/>
  <c r="M2483" i="2"/>
  <c r="L2483" i="2"/>
  <c r="AF2482" i="2"/>
  <c r="AD2482" i="2"/>
  <c r="AC2482" i="2"/>
  <c r="AB2482" i="2"/>
  <c r="AA2482" i="2"/>
  <c r="Z2482" i="2"/>
  <c r="Y2482" i="2"/>
  <c r="X2482" i="2"/>
  <c r="W2482" i="2"/>
  <c r="M2482" i="2"/>
  <c r="L2482" i="2" s="1"/>
  <c r="AF2481" i="2"/>
  <c r="AC2481" i="2"/>
  <c r="AD2481" i="2" s="1"/>
  <c r="AB2481" i="2"/>
  <c r="AA2481" i="2"/>
  <c r="Z2481" i="2"/>
  <c r="Y2481" i="2"/>
  <c r="X2481" i="2"/>
  <c r="W2481" i="2"/>
  <c r="M2481" i="2"/>
  <c r="L2481" i="2"/>
  <c r="AF2480" i="2"/>
  <c r="AC2480" i="2"/>
  <c r="AD2480" i="2" s="1"/>
  <c r="AB2480" i="2"/>
  <c r="AA2480" i="2"/>
  <c r="Z2480" i="2"/>
  <c r="Y2480" i="2"/>
  <c r="X2480" i="2"/>
  <c r="W2480" i="2"/>
  <c r="M2480" i="2"/>
  <c r="L2480" i="2"/>
  <c r="AF2479" i="2"/>
  <c r="AC2479" i="2"/>
  <c r="AD2479" i="2" s="1"/>
  <c r="AB2479" i="2"/>
  <c r="AA2479" i="2"/>
  <c r="Z2479" i="2"/>
  <c r="Y2479" i="2"/>
  <c r="X2479" i="2"/>
  <c r="W2479" i="2"/>
  <c r="M2479" i="2"/>
  <c r="L2479" i="2"/>
  <c r="AF2478" i="2"/>
  <c r="AD2478" i="2"/>
  <c r="AC2478" i="2"/>
  <c r="AB2478" i="2"/>
  <c r="AA2478" i="2"/>
  <c r="Z2478" i="2"/>
  <c r="Y2478" i="2"/>
  <c r="X2478" i="2"/>
  <c r="W2478" i="2"/>
  <c r="M2478" i="2"/>
  <c r="L2478" i="2" s="1"/>
  <c r="AF2477" i="2"/>
  <c r="AC2477" i="2"/>
  <c r="AD2477" i="2" s="1"/>
  <c r="AB2477" i="2"/>
  <c r="AA2477" i="2"/>
  <c r="Z2477" i="2"/>
  <c r="Y2477" i="2"/>
  <c r="X2477" i="2"/>
  <c r="W2477" i="2"/>
  <c r="M2477" i="2"/>
  <c r="L2477" i="2"/>
  <c r="AF2476" i="2"/>
  <c r="AC2476" i="2"/>
  <c r="AD2476" i="2" s="1"/>
  <c r="AB2476" i="2"/>
  <c r="AA2476" i="2"/>
  <c r="Z2476" i="2"/>
  <c r="Y2476" i="2"/>
  <c r="X2476" i="2"/>
  <c r="W2476" i="2"/>
  <c r="M2476" i="2"/>
  <c r="L2476" i="2"/>
  <c r="AF2475" i="2"/>
  <c r="AC2475" i="2"/>
  <c r="AD2475" i="2" s="1"/>
  <c r="AB2475" i="2"/>
  <c r="AA2475" i="2"/>
  <c r="Z2475" i="2"/>
  <c r="Y2475" i="2"/>
  <c r="X2475" i="2"/>
  <c r="W2475" i="2"/>
  <c r="M2475" i="2"/>
  <c r="L2475" i="2"/>
  <c r="AF2474" i="2"/>
  <c r="AD2474" i="2"/>
  <c r="AC2474" i="2"/>
  <c r="AB2474" i="2"/>
  <c r="AA2474" i="2"/>
  <c r="Z2474" i="2"/>
  <c r="Y2474" i="2"/>
  <c r="X2474" i="2"/>
  <c r="W2474" i="2"/>
  <c r="M2474" i="2"/>
  <c r="L2474" i="2" s="1"/>
  <c r="AF2473" i="2"/>
  <c r="AC2473" i="2"/>
  <c r="AD2473" i="2" s="1"/>
  <c r="AB2473" i="2"/>
  <c r="AA2473" i="2"/>
  <c r="Z2473" i="2"/>
  <c r="Y2473" i="2"/>
  <c r="X2473" i="2"/>
  <c r="W2473" i="2"/>
  <c r="M2473" i="2"/>
  <c r="L2473" i="2"/>
  <c r="AF2472" i="2"/>
  <c r="AC2472" i="2"/>
  <c r="AD2472" i="2" s="1"/>
  <c r="AB2472" i="2"/>
  <c r="AA2472" i="2"/>
  <c r="Z2472" i="2"/>
  <c r="Y2472" i="2"/>
  <c r="X2472" i="2"/>
  <c r="W2472" i="2"/>
  <c r="M2472" i="2"/>
  <c r="L2472" i="2"/>
  <c r="AF2471" i="2"/>
  <c r="AC2471" i="2"/>
  <c r="AD2471" i="2" s="1"/>
  <c r="AB2471" i="2"/>
  <c r="AA2471" i="2"/>
  <c r="Z2471" i="2"/>
  <c r="Y2471" i="2"/>
  <c r="X2471" i="2"/>
  <c r="W2471" i="2"/>
  <c r="M2471" i="2"/>
  <c r="L2471" i="2"/>
  <c r="AF2470" i="2"/>
  <c r="AD2470" i="2"/>
  <c r="AC2470" i="2"/>
  <c r="AB2470" i="2"/>
  <c r="AA2470" i="2"/>
  <c r="Z2470" i="2"/>
  <c r="Y2470" i="2"/>
  <c r="X2470" i="2"/>
  <c r="W2470" i="2"/>
  <c r="M2470" i="2"/>
  <c r="L2470" i="2" s="1"/>
  <c r="AF2469" i="2"/>
  <c r="AC2469" i="2"/>
  <c r="AD2469" i="2" s="1"/>
  <c r="AB2469" i="2"/>
  <c r="AA2469" i="2"/>
  <c r="Z2469" i="2"/>
  <c r="Y2469" i="2"/>
  <c r="X2469" i="2"/>
  <c r="W2469" i="2"/>
  <c r="M2469" i="2"/>
  <c r="L2469" i="2"/>
  <c r="AF2468" i="2"/>
  <c r="AC2468" i="2"/>
  <c r="AD2468" i="2" s="1"/>
  <c r="AB2468" i="2"/>
  <c r="AA2468" i="2"/>
  <c r="Z2468" i="2"/>
  <c r="Y2468" i="2"/>
  <c r="X2468" i="2"/>
  <c r="W2468" i="2"/>
  <c r="M2468" i="2"/>
  <c r="L2468" i="2"/>
  <c r="AF2467" i="2"/>
  <c r="AC2467" i="2"/>
  <c r="AD2467" i="2" s="1"/>
  <c r="AB2467" i="2"/>
  <c r="AA2467" i="2"/>
  <c r="Z2467" i="2"/>
  <c r="Y2467" i="2"/>
  <c r="X2467" i="2"/>
  <c r="W2467" i="2"/>
  <c r="M2467" i="2"/>
  <c r="L2467" i="2"/>
  <c r="AF2466" i="2"/>
  <c r="AD2466" i="2"/>
  <c r="AC2466" i="2"/>
  <c r="AB2466" i="2"/>
  <c r="AA2466" i="2"/>
  <c r="Z2466" i="2"/>
  <c r="Y2466" i="2"/>
  <c r="X2466" i="2"/>
  <c r="W2466" i="2"/>
  <c r="M2466" i="2"/>
  <c r="L2466" i="2" s="1"/>
  <c r="AF2465" i="2"/>
  <c r="AC2465" i="2"/>
  <c r="AD2465" i="2" s="1"/>
  <c r="AB2465" i="2"/>
  <c r="AA2465" i="2"/>
  <c r="Z2465" i="2"/>
  <c r="Y2465" i="2"/>
  <c r="X2465" i="2"/>
  <c r="W2465" i="2"/>
  <c r="M2465" i="2"/>
  <c r="L2465" i="2"/>
  <c r="AF2464" i="2"/>
  <c r="AC2464" i="2"/>
  <c r="AD2464" i="2" s="1"/>
  <c r="AB2464" i="2"/>
  <c r="AA2464" i="2"/>
  <c r="Z2464" i="2"/>
  <c r="Y2464" i="2"/>
  <c r="X2464" i="2"/>
  <c r="W2464" i="2"/>
  <c r="M2464" i="2"/>
  <c r="L2464" i="2"/>
  <c r="AF2463" i="2"/>
  <c r="AC2463" i="2"/>
  <c r="AD2463" i="2" s="1"/>
  <c r="AB2463" i="2"/>
  <c r="AA2463" i="2"/>
  <c r="Z2463" i="2"/>
  <c r="Y2463" i="2"/>
  <c r="X2463" i="2"/>
  <c r="W2463" i="2"/>
  <c r="M2463" i="2"/>
  <c r="L2463" i="2"/>
  <c r="AF2462" i="2"/>
  <c r="AD2462" i="2"/>
  <c r="AC2462" i="2"/>
  <c r="AB2462" i="2"/>
  <c r="AA2462" i="2"/>
  <c r="Z2462" i="2"/>
  <c r="Y2462" i="2"/>
  <c r="X2462" i="2"/>
  <c r="W2462" i="2"/>
  <c r="M2462" i="2"/>
  <c r="L2462" i="2" s="1"/>
  <c r="AF2461" i="2"/>
  <c r="AC2461" i="2"/>
  <c r="AD2461" i="2" s="1"/>
  <c r="AB2461" i="2"/>
  <c r="AA2461" i="2"/>
  <c r="Z2461" i="2"/>
  <c r="Y2461" i="2"/>
  <c r="X2461" i="2"/>
  <c r="W2461" i="2"/>
  <c r="M2461" i="2"/>
  <c r="L2461" i="2"/>
  <c r="AF2460" i="2"/>
  <c r="AC2460" i="2"/>
  <c r="AD2460" i="2" s="1"/>
  <c r="AB2460" i="2"/>
  <c r="AA2460" i="2"/>
  <c r="Z2460" i="2"/>
  <c r="Y2460" i="2"/>
  <c r="X2460" i="2"/>
  <c r="W2460" i="2"/>
  <c r="M2460" i="2"/>
  <c r="L2460" i="2"/>
  <c r="AF2459" i="2"/>
  <c r="AC2459" i="2"/>
  <c r="AD2459" i="2" s="1"/>
  <c r="AB2459" i="2"/>
  <c r="AA2459" i="2"/>
  <c r="Z2459" i="2"/>
  <c r="Y2459" i="2"/>
  <c r="X2459" i="2"/>
  <c r="W2459" i="2"/>
  <c r="M2459" i="2"/>
  <c r="L2459" i="2"/>
  <c r="AF2458" i="2"/>
  <c r="AD2458" i="2"/>
  <c r="AC2458" i="2"/>
  <c r="AB2458" i="2"/>
  <c r="AA2458" i="2"/>
  <c r="Z2458" i="2"/>
  <c r="Y2458" i="2"/>
  <c r="X2458" i="2"/>
  <c r="W2458" i="2"/>
  <c r="M2458" i="2"/>
  <c r="L2458" i="2" s="1"/>
  <c r="AF2457" i="2"/>
  <c r="AC2457" i="2"/>
  <c r="AD2457" i="2" s="1"/>
  <c r="AB2457" i="2"/>
  <c r="AA2457" i="2"/>
  <c r="Z2457" i="2"/>
  <c r="Y2457" i="2"/>
  <c r="X2457" i="2"/>
  <c r="W2457" i="2"/>
  <c r="M2457" i="2"/>
  <c r="L2457" i="2"/>
  <c r="AF2456" i="2"/>
  <c r="AC2456" i="2"/>
  <c r="AD2456" i="2" s="1"/>
  <c r="AB2456" i="2"/>
  <c r="AA2456" i="2"/>
  <c r="Z2456" i="2"/>
  <c r="Y2456" i="2"/>
  <c r="X2456" i="2"/>
  <c r="W2456" i="2"/>
  <c r="M2456" i="2"/>
  <c r="L2456" i="2"/>
  <c r="AF2455" i="2"/>
  <c r="AC2455" i="2"/>
  <c r="AD2455" i="2" s="1"/>
  <c r="AB2455" i="2"/>
  <c r="AA2455" i="2"/>
  <c r="Z2455" i="2"/>
  <c r="Y2455" i="2"/>
  <c r="X2455" i="2"/>
  <c r="W2455" i="2"/>
  <c r="M2455" i="2"/>
  <c r="L2455" i="2"/>
  <c r="AF2454" i="2"/>
  <c r="AD2454" i="2"/>
  <c r="AC2454" i="2"/>
  <c r="AB2454" i="2"/>
  <c r="AA2454" i="2"/>
  <c r="Z2454" i="2"/>
  <c r="Y2454" i="2"/>
  <c r="X2454" i="2"/>
  <c r="W2454" i="2"/>
  <c r="M2454" i="2"/>
  <c r="L2454" i="2" s="1"/>
  <c r="AF2453" i="2"/>
  <c r="AC2453" i="2"/>
  <c r="AD2453" i="2" s="1"/>
  <c r="AB2453" i="2"/>
  <c r="AA2453" i="2"/>
  <c r="Z2453" i="2"/>
  <c r="Y2453" i="2"/>
  <c r="X2453" i="2"/>
  <c r="W2453" i="2"/>
  <c r="M2453" i="2"/>
  <c r="L2453" i="2"/>
  <c r="AF2452" i="2"/>
  <c r="AC2452" i="2"/>
  <c r="AD2452" i="2" s="1"/>
  <c r="AB2452" i="2"/>
  <c r="AA2452" i="2"/>
  <c r="Z2452" i="2"/>
  <c r="Y2452" i="2"/>
  <c r="X2452" i="2"/>
  <c r="W2452" i="2"/>
  <c r="M2452" i="2"/>
  <c r="L2452" i="2"/>
  <c r="AF2451" i="2"/>
  <c r="AC2451" i="2"/>
  <c r="AD2451" i="2" s="1"/>
  <c r="AB2451" i="2"/>
  <c r="AA2451" i="2"/>
  <c r="Z2451" i="2"/>
  <c r="Y2451" i="2"/>
  <c r="X2451" i="2"/>
  <c r="W2451" i="2"/>
  <c r="M2451" i="2"/>
  <c r="L2451" i="2"/>
  <c r="AF2450" i="2"/>
  <c r="AD2450" i="2"/>
  <c r="AC2450" i="2"/>
  <c r="AB2450" i="2"/>
  <c r="AA2450" i="2"/>
  <c r="Z2450" i="2"/>
  <c r="Y2450" i="2"/>
  <c r="X2450" i="2"/>
  <c r="W2450" i="2"/>
  <c r="M2450" i="2"/>
  <c r="L2450" i="2" s="1"/>
  <c r="AF2449" i="2"/>
  <c r="AC2449" i="2"/>
  <c r="AD2449" i="2" s="1"/>
  <c r="AB2449" i="2"/>
  <c r="AA2449" i="2"/>
  <c r="Z2449" i="2"/>
  <c r="Y2449" i="2"/>
  <c r="X2449" i="2"/>
  <c r="W2449" i="2"/>
  <c r="M2449" i="2"/>
  <c r="L2449" i="2"/>
  <c r="AF2448" i="2"/>
  <c r="AC2448" i="2"/>
  <c r="AD2448" i="2" s="1"/>
  <c r="AB2448" i="2"/>
  <c r="AA2448" i="2"/>
  <c r="Z2448" i="2"/>
  <c r="Y2448" i="2"/>
  <c r="X2448" i="2"/>
  <c r="W2448" i="2"/>
  <c r="M2448" i="2"/>
  <c r="L2448" i="2"/>
  <c r="AF2447" i="2"/>
  <c r="AC2447" i="2"/>
  <c r="AD2447" i="2" s="1"/>
  <c r="AB2447" i="2"/>
  <c r="AA2447" i="2"/>
  <c r="Z2447" i="2"/>
  <c r="Y2447" i="2"/>
  <c r="X2447" i="2"/>
  <c r="W2447" i="2"/>
  <c r="M2447" i="2"/>
  <c r="L2447" i="2"/>
  <c r="AF2446" i="2"/>
  <c r="AD2446" i="2"/>
  <c r="AC2446" i="2"/>
  <c r="AB2446" i="2"/>
  <c r="AA2446" i="2"/>
  <c r="Z2446" i="2"/>
  <c r="Y2446" i="2"/>
  <c r="X2446" i="2"/>
  <c r="W2446" i="2"/>
  <c r="M2446" i="2"/>
  <c r="L2446" i="2" s="1"/>
  <c r="AF2445" i="2"/>
  <c r="AC2445" i="2"/>
  <c r="AD2445" i="2" s="1"/>
  <c r="AB2445" i="2"/>
  <c r="AA2445" i="2"/>
  <c r="Z2445" i="2"/>
  <c r="Y2445" i="2"/>
  <c r="X2445" i="2"/>
  <c r="W2445" i="2"/>
  <c r="M2445" i="2"/>
  <c r="L2445" i="2"/>
  <c r="AF2444" i="2"/>
  <c r="AC2444" i="2"/>
  <c r="AD2444" i="2" s="1"/>
  <c r="AB2444" i="2"/>
  <c r="AA2444" i="2"/>
  <c r="Z2444" i="2"/>
  <c r="Y2444" i="2"/>
  <c r="X2444" i="2"/>
  <c r="W2444" i="2"/>
  <c r="M2444" i="2"/>
  <c r="L2444" i="2"/>
  <c r="AF2443" i="2"/>
  <c r="AC2443" i="2"/>
  <c r="AD2443" i="2" s="1"/>
  <c r="AB2443" i="2"/>
  <c r="AA2443" i="2"/>
  <c r="Z2443" i="2"/>
  <c r="Y2443" i="2"/>
  <c r="X2443" i="2"/>
  <c r="W2443" i="2"/>
  <c r="M2443" i="2"/>
  <c r="L2443" i="2"/>
  <c r="AF2442" i="2"/>
  <c r="AD2442" i="2"/>
  <c r="AC2442" i="2"/>
  <c r="AB2442" i="2"/>
  <c r="AA2442" i="2"/>
  <c r="Z2442" i="2"/>
  <c r="Y2442" i="2"/>
  <c r="X2442" i="2"/>
  <c r="W2442" i="2"/>
  <c r="M2442" i="2"/>
  <c r="L2442" i="2" s="1"/>
  <c r="AF2441" i="2"/>
  <c r="AC2441" i="2"/>
  <c r="AD2441" i="2" s="1"/>
  <c r="AB2441" i="2"/>
  <c r="AA2441" i="2"/>
  <c r="Z2441" i="2"/>
  <c r="Y2441" i="2"/>
  <c r="X2441" i="2"/>
  <c r="W2441" i="2"/>
  <c r="M2441" i="2"/>
  <c r="L2441" i="2"/>
  <c r="AF2440" i="2"/>
  <c r="AC2440" i="2"/>
  <c r="AD2440" i="2" s="1"/>
  <c r="AB2440" i="2"/>
  <c r="AA2440" i="2"/>
  <c r="Z2440" i="2"/>
  <c r="Y2440" i="2"/>
  <c r="X2440" i="2"/>
  <c r="W2440" i="2"/>
  <c r="M2440" i="2"/>
  <c r="L2440" i="2"/>
  <c r="AF2439" i="2"/>
  <c r="AC2439" i="2"/>
  <c r="AD2439" i="2" s="1"/>
  <c r="AB2439" i="2"/>
  <c r="AA2439" i="2"/>
  <c r="Z2439" i="2"/>
  <c r="Y2439" i="2"/>
  <c r="X2439" i="2"/>
  <c r="W2439" i="2"/>
  <c r="M2439" i="2"/>
  <c r="L2439" i="2"/>
  <c r="AF2438" i="2"/>
  <c r="AD2438" i="2"/>
  <c r="AC2438" i="2"/>
  <c r="AB2438" i="2"/>
  <c r="AA2438" i="2"/>
  <c r="Z2438" i="2"/>
  <c r="Y2438" i="2"/>
  <c r="X2438" i="2"/>
  <c r="W2438" i="2"/>
  <c r="M2438" i="2"/>
  <c r="L2438" i="2" s="1"/>
  <c r="AF2437" i="2"/>
  <c r="AC2437" i="2"/>
  <c r="AD2437" i="2" s="1"/>
  <c r="AB2437" i="2"/>
  <c r="AA2437" i="2"/>
  <c r="Z2437" i="2"/>
  <c r="Y2437" i="2"/>
  <c r="X2437" i="2"/>
  <c r="W2437" i="2"/>
  <c r="M2437" i="2"/>
  <c r="L2437" i="2"/>
  <c r="AF2436" i="2"/>
  <c r="AC2436" i="2"/>
  <c r="AD2436" i="2" s="1"/>
  <c r="AB2436" i="2"/>
  <c r="AA2436" i="2"/>
  <c r="Z2436" i="2"/>
  <c r="Y2436" i="2"/>
  <c r="X2436" i="2"/>
  <c r="W2436" i="2"/>
  <c r="M2436" i="2"/>
  <c r="L2436" i="2"/>
  <c r="AF2435" i="2"/>
  <c r="AC2435" i="2"/>
  <c r="AD2435" i="2" s="1"/>
  <c r="AB2435" i="2"/>
  <c r="AA2435" i="2"/>
  <c r="Z2435" i="2"/>
  <c r="Y2435" i="2"/>
  <c r="X2435" i="2"/>
  <c r="W2435" i="2"/>
  <c r="M2435" i="2"/>
  <c r="L2435" i="2"/>
  <c r="AF2434" i="2"/>
  <c r="AD2434" i="2"/>
  <c r="AC2434" i="2"/>
  <c r="AB2434" i="2"/>
  <c r="AA2434" i="2"/>
  <c r="Z2434" i="2"/>
  <c r="Y2434" i="2"/>
  <c r="X2434" i="2"/>
  <c r="W2434" i="2"/>
  <c r="M2434" i="2"/>
  <c r="L2434" i="2" s="1"/>
  <c r="AF2433" i="2"/>
  <c r="AC2433" i="2"/>
  <c r="AD2433" i="2" s="1"/>
  <c r="AB2433" i="2"/>
  <c r="AA2433" i="2"/>
  <c r="Z2433" i="2"/>
  <c r="Y2433" i="2"/>
  <c r="X2433" i="2"/>
  <c r="W2433" i="2"/>
  <c r="M2433" i="2"/>
  <c r="L2433" i="2"/>
  <c r="AF2432" i="2"/>
  <c r="AC2432" i="2"/>
  <c r="AD2432" i="2" s="1"/>
  <c r="AB2432" i="2"/>
  <c r="AA2432" i="2"/>
  <c r="Z2432" i="2"/>
  <c r="Y2432" i="2"/>
  <c r="X2432" i="2"/>
  <c r="W2432" i="2"/>
  <c r="M2432" i="2"/>
  <c r="L2432" i="2"/>
  <c r="AF2431" i="2"/>
  <c r="AC2431" i="2"/>
  <c r="AD2431" i="2" s="1"/>
  <c r="AB2431" i="2"/>
  <c r="AA2431" i="2"/>
  <c r="Z2431" i="2"/>
  <c r="Y2431" i="2"/>
  <c r="X2431" i="2"/>
  <c r="W2431" i="2"/>
  <c r="M2431" i="2"/>
  <c r="L2431" i="2"/>
  <c r="AF2430" i="2"/>
  <c r="AD2430" i="2"/>
  <c r="AC2430" i="2"/>
  <c r="AB2430" i="2"/>
  <c r="AA2430" i="2"/>
  <c r="Z2430" i="2"/>
  <c r="Y2430" i="2"/>
  <c r="X2430" i="2"/>
  <c r="W2430" i="2"/>
  <c r="M2430" i="2"/>
  <c r="L2430" i="2" s="1"/>
  <c r="AF2429" i="2"/>
  <c r="AC2429" i="2"/>
  <c r="AD2429" i="2" s="1"/>
  <c r="AB2429" i="2"/>
  <c r="AA2429" i="2"/>
  <c r="Z2429" i="2"/>
  <c r="Y2429" i="2"/>
  <c r="X2429" i="2"/>
  <c r="W2429" i="2"/>
  <c r="M2429" i="2"/>
  <c r="L2429" i="2"/>
  <c r="AF2428" i="2"/>
  <c r="AC2428" i="2"/>
  <c r="AD2428" i="2" s="1"/>
  <c r="AB2428" i="2"/>
  <c r="AA2428" i="2"/>
  <c r="Z2428" i="2"/>
  <c r="Y2428" i="2"/>
  <c r="X2428" i="2"/>
  <c r="W2428" i="2"/>
  <c r="M2428" i="2"/>
  <c r="L2428" i="2"/>
  <c r="AF2427" i="2"/>
  <c r="AC2427" i="2"/>
  <c r="AD2427" i="2" s="1"/>
  <c r="AB2427" i="2"/>
  <c r="AA2427" i="2"/>
  <c r="Z2427" i="2"/>
  <c r="Y2427" i="2"/>
  <c r="X2427" i="2"/>
  <c r="W2427" i="2"/>
  <c r="M2427" i="2"/>
  <c r="L2427" i="2"/>
  <c r="AF2426" i="2"/>
  <c r="AD2426" i="2"/>
  <c r="AC2426" i="2"/>
  <c r="AB2426" i="2"/>
  <c r="AA2426" i="2"/>
  <c r="Z2426" i="2"/>
  <c r="Y2426" i="2"/>
  <c r="X2426" i="2"/>
  <c r="W2426" i="2"/>
  <c r="M2426" i="2"/>
  <c r="L2426" i="2" s="1"/>
  <c r="AF2425" i="2"/>
  <c r="AC2425" i="2"/>
  <c r="AD2425" i="2" s="1"/>
  <c r="AB2425" i="2"/>
  <c r="AA2425" i="2"/>
  <c r="Z2425" i="2"/>
  <c r="Y2425" i="2"/>
  <c r="X2425" i="2"/>
  <c r="W2425" i="2"/>
  <c r="M2425" i="2"/>
  <c r="L2425" i="2"/>
  <c r="AF2424" i="2"/>
  <c r="AD2424" i="2"/>
  <c r="AC2424" i="2"/>
  <c r="AB2424" i="2"/>
  <c r="AA2424" i="2"/>
  <c r="Z2424" i="2"/>
  <c r="Y2424" i="2"/>
  <c r="X2424" i="2"/>
  <c r="W2424" i="2"/>
  <c r="M2424" i="2"/>
  <c r="L2424" i="2" s="1"/>
  <c r="AF2423" i="2"/>
  <c r="AC2423" i="2"/>
  <c r="AD2423" i="2" s="1"/>
  <c r="AB2423" i="2"/>
  <c r="AA2423" i="2"/>
  <c r="Z2423" i="2"/>
  <c r="Y2423" i="2"/>
  <c r="X2423" i="2"/>
  <c r="W2423" i="2"/>
  <c r="M2423" i="2"/>
  <c r="L2423" i="2"/>
  <c r="AF2422" i="2"/>
  <c r="AC2422" i="2"/>
  <c r="AD2422" i="2" s="1"/>
  <c r="AB2422" i="2"/>
  <c r="AA2422" i="2"/>
  <c r="Z2422" i="2"/>
  <c r="Y2422" i="2"/>
  <c r="X2422" i="2"/>
  <c r="W2422" i="2"/>
  <c r="M2422" i="2"/>
  <c r="L2422" i="2"/>
  <c r="AF2421" i="2"/>
  <c r="AC2421" i="2"/>
  <c r="AD2421" i="2" s="1"/>
  <c r="AB2421" i="2"/>
  <c r="AA2421" i="2"/>
  <c r="Z2421" i="2"/>
  <c r="Y2421" i="2"/>
  <c r="X2421" i="2"/>
  <c r="W2421" i="2"/>
  <c r="M2421" i="2"/>
  <c r="L2421" i="2"/>
  <c r="AF2420" i="2"/>
  <c r="AC2420" i="2"/>
  <c r="AD2420" i="2" s="1"/>
  <c r="AB2420" i="2"/>
  <c r="AA2420" i="2"/>
  <c r="Z2420" i="2"/>
  <c r="Y2420" i="2"/>
  <c r="X2420" i="2"/>
  <c r="W2420" i="2"/>
  <c r="M2420" i="2"/>
  <c r="L2420" i="2"/>
  <c r="AF2419" i="2"/>
  <c r="AC2419" i="2"/>
  <c r="AD2419" i="2" s="1"/>
  <c r="AB2419" i="2"/>
  <c r="AA2419" i="2"/>
  <c r="Z2419" i="2"/>
  <c r="Y2419" i="2"/>
  <c r="X2419" i="2"/>
  <c r="W2419" i="2"/>
  <c r="M2419" i="2"/>
  <c r="L2419" i="2"/>
  <c r="AF2418" i="2"/>
  <c r="AD2418" i="2"/>
  <c r="AC2418" i="2"/>
  <c r="AB2418" i="2"/>
  <c r="AA2418" i="2"/>
  <c r="Z2418" i="2"/>
  <c r="Y2418" i="2"/>
  <c r="X2418" i="2"/>
  <c r="W2418" i="2"/>
  <c r="M2418" i="2"/>
  <c r="L2418" i="2" s="1"/>
  <c r="AF2417" i="2"/>
  <c r="AC2417" i="2"/>
  <c r="AD2417" i="2" s="1"/>
  <c r="AB2417" i="2"/>
  <c r="AA2417" i="2"/>
  <c r="Z2417" i="2"/>
  <c r="Y2417" i="2"/>
  <c r="X2417" i="2"/>
  <c r="W2417" i="2"/>
  <c r="M2417" i="2"/>
  <c r="L2417" i="2"/>
  <c r="AF2416" i="2"/>
  <c r="AD2416" i="2"/>
  <c r="AC2416" i="2"/>
  <c r="AB2416" i="2"/>
  <c r="AA2416" i="2"/>
  <c r="Z2416" i="2"/>
  <c r="Y2416" i="2"/>
  <c r="X2416" i="2"/>
  <c r="W2416" i="2"/>
  <c r="M2416" i="2"/>
  <c r="L2416" i="2" s="1"/>
  <c r="AF2415" i="2"/>
  <c r="AC2415" i="2"/>
  <c r="AD2415" i="2" s="1"/>
  <c r="AB2415" i="2"/>
  <c r="AA2415" i="2"/>
  <c r="Z2415" i="2"/>
  <c r="Y2415" i="2"/>
  <c r="X2415" i="2"/>
  <c r="W2415" i="2"/>
  <c r="M2415" i="2"/>
  <c r="L2415" i="2"/>
  <c r="AF2414" i="2"/>
  <c r="AD2414" i="2"/>
  <c r="AC2414" i="2"/>
  <c r="AB2414" i="2"/>
  <c r="AA2414" i="2"/>
  <c r="Z2414" i="2"/>
  <c r="Y2414" i="2"/>
  <c r="X2414" i="2"/>
  <c r="W2414" i="2"/>
  <c r="M2414" i="2"/>
  <c r="L2414" i="2" s="1"/>
  <c r="AF2413" i="2"/>
  <c r="AC2413" i="2"/>
  <c r="AD2413" i="2" s="1"/>
  <c r="AB2413" i="2"/>
  <c r="AA2413" i="2"/>
  <c r="Z2413" i="2"/>
  <c r="Y2413" i="2"/>
  <c r="X2413" i="2"/>
  <c r="W2413" i="2"/>
  <c r="M2413" i="2"/>
  <c r="L2413" i="2"/>
  <c r="AF2412" i="2"/>
  <c r="AC2412" i="2"/>
  <c r="AD2412" i="2" s="1"/>
  <c r="AB2412" i="2"/>
  <c r="AA2412" i="2"/>
  <c r="Z2412" i="2"/>
  <c r="Y2412" i="2"/>
  <c r="X2412" i="2"/>
  <c r="W2412" i="2"/>
  <c r="M2412" i="2"/>
  <c r="L2412" i="2"/>
  <c r="AF2411" i="2"/>
  <c r="AC2411" i="2"/>
  <c r="AD2411" i="2" s="1"/>
  <c r="AB2411" i="2"/>
  <c r="AA2411" i="2"/>
  <c r="Z2411" i="2"/>
  <c r="Y2411" i="2"/>
  <c r="X2411" i="2"/>
  <c r="W2411" i="2"/>
  <c r="M2411" i="2"/>
  <c r="L2411" i="2"/>
  <c r="AF2410" i="2"/>
  <c r="AC2410" i="2"/>
  <c r="AD2410" i="2" s="1"/>
  <c r="AB2410" i="2"/>
  <c r="AA2410" i="2"/>
  <c r="Z2410" i="2"/>
  <c r="Y2410" i="2"/>
  <c r="X2410" i="2"/>
  <c r="W2410" i="2"/>
  <c r="M2410" i="2"/>
  <c r="L2410" i="2"/>
  <c r="AF2409" i="2"/>
  <c r="AC2409" i="2"/>
  <c r="AD2409" i="2" s="1"/>
  <c r="AB2409" i="2"/>
  <c r="AA2409" i="2"/>
  <c r="Z2409" i="2"/>
  <c r="Y2409" i="2"/>
  <c r="X2409" i="2"/>
  <c r="W2409" i="2"/>
  <c r="M2409" i="2"/>
  <c r="L2409" i="2"/>
  <c r="AF2408" i="2"/>
  <c r="AD2408" i="2"/>
  <c r="AC2408" i="2"/>
  <c r="AB2408" i="2"/>
  <c r="AA2408" i="2"/>
  <c r="Z2408" i="2"/>
  <c r="Y2408" i="2"/>
  <c r="X2408" i="2"/>
  <c r="W2408" i="2"/>
  <c r="M2408" i="2"/>
  <c r="L2408" i="2" s="1"/>
  <c r="AF2407" i="2"/>
  <c r="AC2407" i="2"/>
  <c r="AD2407" i="2" s="1"/>
  <c r="AB2407" i="2"/>
  <c r="AA2407" i="2"/>
  <c r="Z2407" i="2"/>
  <c r="Y2407" i="2"/>
  <c r="X2407" i="2"/>
  <c r="W2407" i="2"/>
  <c r="M2407" i="2"/>
  <c r="L2407" i="2"/>
  <c r="AF2406" i="2"/>
  <c r="AC2406" i="2"/>
  <c r="AD2406" i="2" s="1"/>
  <c r="AB2406" i="2"/>
  <c r="AA2406" i="2"/>
  <c r="Z2406" i="2"/>
  <c r="Y2406" i="2"/>
  <c r="X2406" i="2"/>
  <c r="W2406" i="2"/>
  <c r="M2406" i="2"/>
  <c r="L2406" i="2"/>
  <c r="AF2405" i="2"/>
  <c r="AC2405" i="2"/>
  <c r="AD2405" i="2" s="1"/>
  <c r="AB2405" i="2"/>
  <c r="AA2405" i="2"/>
  <c r="Z2405" i="2"/>
  <c r="Y2405" i="2"/>
  <c r="X2405" i="2"/>
  <c r="W2405" i="2"/>
  <c r="M2405" i="2"/>
  <c r="L2405" i="2"/>
  <c r="AF2404" i="2"/>
  <c r="AD2404" i="2"/>
  <c r="AC2404" i="2"/>
  <c r="AB2404" i="2"/>
  <c r="AA2404" i="2"/>
  <c r="Z2404" i="2"/>
  <c r="Y2404" i="2"/>
  <c r="X2404" i="2"/>
  <c r="W2404" i="2"/>
  <c r="M2404" i="2"/>
  <c r="L2404" i="2" s="1"/>
  <c r="AF2403" i="2"/>
  <c r="AC2403" i="2"/>
  <c r="AD2403" i="2" s="1"/>
  <c r="AB2403" i="2"/>
  <c r="AA2403" i="2"/>
  <c r="Z2403" i="2"/>
  <c r="Y2403" i="2"/>
  <c r="X2403" i="2"/>
  <c r="W2403" i="2"/>
  <c r="M2403" i="2"/>
  <c r="L2403" i="2"/>
  <c r="AF2402" i="2"/>
  <c r="AC2402" i="2"/>
  <c r="AD2402" i="2" s="1"/>
  <c r="AB2402" i="2"/>
  <c r="AA2402" i="2"/>
  <c r="Z2402" i="2"/>
  <c r="Y2402" i="2"/>
  <c r="X2402" i="2"/>
  <c r="W2402" i="2"/>
  <c r="M2402" i="2"/>
  <c r="L2402" i="2"/>
  <c r="AF2401" i="2"/>
  <c r="AC2401" i="2"/>
  <c r="AD2401" i="2" s="1"/>
  <c r="AB2401" i="2"/>
  <c r="AA2401" i="2"/>
  <c r="Z2401" i="2"/>
  <c r="Y2401" i="2"/>
  <c r="X2401" i="2"/>
  <c r="W2401" i="2"/>
  <c r="M2401" i="2"/>
  <c r="L2401" i="2"/>
  <c r="AF2400" i="2"/>
  <c r="AC2400" i="2"/>
  <c r="AD2400" i="2" s="1"/>
  <c r="AB2400" i="2"/>
  <c r="AA2400" i="2"/>
  <c r="Z2400" i="2"/>
  <c r="Y2400" i="2"/>
  <c r="X2400" i="2"/>
  <c r="W2400" i="2"/>
  <c r="M2400" i="2"/>
  <c r="L2400" i="2" s="1"/>
  <c r="AF2399" i="2"/>
  <c r="AC2399" i="2"/>
  <c r="AD2399" i="2" s="1"/>
  <c r="AB2399" i="2"/>
  <c r="AA2399" i="2"/>
  <c r="Z2399" i="2"/>
  <c r="Y2399" i="2"/>
  <c r="X2399" i="2"/>
  <c r="W2399" i="2"/>
  <c r="M2399" i="2"/>
  <c r="L2399" i="2"/>
  <c r="AF2398" i="2"/>
  <c r="AD2398" i="2"/>
  <c r="AC2398" i="2"/>
  <c r="AB2398" i="2"/>
  <c r="AA2398" i="2"/>
  <c r="Z2398" i="2"/>
  <c r="Y2398" i="2"/>
  <c r="X2398" i="2"/>
  <c r="W2398" i="2"/>
  <c r="M2398" i="2"/>
  <c r="L2398" i="2" s="1"/>
  <c r="AF2397" i="2"/>
  <c r="AC2397" i="2"/>
  <c r="AD2397" i="2" s="1"/>
  <c r="AB2397" i="2"/>
  <c r="AA2397" i="2"/>
  <c r="Z2397" i="2"/>
  <c r="Y2397" i="2"/>
  <c r="X2397" i="2"/>
  <c r="W2397" i="2"/>
  <c r="M2397" i="2"/>
  <c r="L2397" i="2"/>
  <c r="AF2396" i="2"/>
  <c r="AD2396" i="2"/>
  <c r="AC2396" i="2"/>
  <c r="AB2396" i="2"/>
  <c r="AA2396" i="2"/>
  <c r="Z2396" i="2"/>
  <c r="Y2396" i="2"/>
  <c r="X2396" i="2"/>
  <c r="W2396" i="2"/>
  <c r="M2396" i="2"/>
  <c r="L2396" i="2" s="1"/>
  <c r="AF2395" i="2"/>
  <c r="AC2395" i="2"/>
  <c r="AD2395" i="2" s="1"/>
  <c r="AB2395" i="2"/>
  <c r="AA2395" i="2"/>
  <c r="Z2395" i="2"/>
  <c r="Y2395" i="2"/>
  <c r="X2395" i="2"/>
  <c r="W2395" i="2"/>
  <c r="M2395" i="2"/>
  <c r="L2395" i="2"/>
  <c r="AF2394" i="2"/>
  <c r="AD2394" i="2"/>
  <c r="AC2394" i="2"/>
  <c r="AB2394" i="2"/>
  <c r="AA2394" i="2"/>
  <c r="Z2394" i="2"/>
  <c r="Y2394" i="2"/>
  <c r="X2394" i="2"/>
  <c r="W2394" i="2"/>
  <c r="M2394" i="2"/>
  <c r="L2394" i="2" s="1"/>
  <c r="AF2393" i="2"/>
  <c r="AC2393" i="2"/>
  <c r="AD2393" i="2" s="1"/>
  <c r="AB2393" i="2"/>
  <c r="AA2393" i="2"/>
  <c r="Z2393" i="2"/>
  <c r="Y2393" i="2"/>
  <c r="X2393" i="2"/>
  <c r="W2393" i="2"/>
  <c r="M2393" i="2"/>
  <c r="L2393" i="2"/>
  <c r="AF2392" i="2"/>
  <c r="AD2392" i="2"/>
  <c r="AC2392" i="2"/>
  <c r="AB2392" i="2"/>
  <c r="AA2392" i="2"/>
  <c r="Z2392" i="2"/>
  <c r="Y2392" i="2"/>
  <c r="X2392" i="2"/>
  <c r="W2392" i="2"/>
  <c r="M2392" i="2"/>
  <c r="L2392" i="2" s="1"/>
  <c r="AF2391" i="2"/>
  <c r="AC2391" i="2"/>
  <c r="AD2391" i="2" s="1"/>
  <c r="AB2391" i="2"/>
  <c r="AA2391" i="2"/>
  <c r="Z2391" i="2"/>
  <c r="Y2391" i="2"/>
  <c r="X2391" i="2"/>
  <c r="W2391" i="2"/>
  <c r="M2391" i="2"/>
  <c r="L2391" i="2"/>
  <c r="AF2390" i="2"/>
  <c r="AD2390" i="2"/>
  <c r="AC2390" i="2"/>
  <c r="AB2390" i="2"/>
  <c r="AA2390" i="2"/>
  <c r="Z2390" i="2"/>
  <c r="Y2390" i="2"/>
  <c r="X2390" i="2"/>
  <c r="W2390" i="2"/>
  <c r="M2390" i="2"/>
  <c r="L2390" i="2" s="1"/>
  <c r="AF2389" i="2"/>
  <c r="AC2389" i="2"/>
  <c r="AD2389" i="2" s="1"/>
  <c r="AB2389" i="2"/>
  <c r="AA2389" i="2"/>
  <c r="Z2389" i="2"/>
  <c r="Y2389" i="2"/>
  <c r="X2389" i="2"/>
  <c r="W2389" i="2"/>
  <c r="M2389" i="2"/>
  <c r="L2389" i="2"/>
  <c r="AF2388" i="2"/>
  <c r="AD2388" i="2"/>
  <c r="AC2388" i="2"/>
  <c r="AB2388" i="2"/>
  <c r="AA2388" i="2"/>
  <c r="Z2388" i="2"/>
  <c r="Y2388" i="2"/>
  <c r="X2388" i="2"/>
  <c r="W2388" i="2"/>
  <c r="M2388" i="2"/>
  <c r="L2388" i="2" s="1"/>
  <c r="AF2387" i="2"/>
  <c r="AC2387" i="2"/>
  <c r="AD2387" i="2" s="1"/>
  <c r="AB2387" i="2"/>
  <c r="AA2387" i="2"/>
  <c r="Z2387" i="2"/>
  <c r="Y2387" i="2"/>
  <c r="X2387" i="2"/>
  <c r="W2387" i="2"/>
  <c r="M2387" i="2"/>
  <c r="L2387" i="2"/>
  <c r="AF2386" i="2"/>
  <c r="AD2386" i="2"/>
  <c r="AC2386" i="2"/>
  <c r="AB2386" i="2"/>
  <c r="AA2386" i="2"/>
  <c r="Z2386" i="2"/>
  <c r="Y2386" i="2"/>
  <c r="X2386" i="2"/>
  <c r="W2386" i="2"/>
  <c r="M2386" i="2"/>
  <c r="L2386" i="2" s="1"/>
  <c r="AF2385" i="2"/>
  <c r="AC2385" i="2"/>
  <c r="AD2385" i="2" s="1"/>
  <c r="AB2385" i="2"/>
  <c r="AA2385" i="2"/>
  <c r="Z2385" i="2"/>
  <c r="Y2385" i="2"/>
  <c r="X2385" i="2"/>
  <c r="W2385" i="2"/>
  <c r="M2385" i="2"/>
  <c r="L2385" i="2"/>
  <c r="AF2384" i="2"/>
  <c r="AD2384" i="2"/>
  <c r="AC2384" i="2"/>
  <c r="AB2384" i="2"/>
  <c r="AA2384" i="2"/>
  <c r="Z2384" i="2"/>
  <c r="Y2384" i="2"/>
  <c r="X2384" i="2"/>
  <c r="W2384" i="2"/>
  <c r="M2384" i="2"/>
  <c r="L2384" i="2" s="1"/>
  <c r="AF2383" i="2"/>
  <c r="AC2383" i="2"/>
  <c r="AD2383" i="2" s="1"/>
  <c r="AB2383" i="2"/>
  <c r="AA2383" i="2"/>
  <c r="Z2383" i="2"/>
  <c r="Y2383" i="2"/>
  <c r="X2383" i="2"/>
  <c r="W2383" i="2"/>
  <c r="M2383" i="2"/>
  <c r="L2383" i="2"/>
  <c r="AF2382" i="2"/>
  <c r="AD2382" i="2"/>
  <c r="AC2382" i="2"/>
  <c r="AB2382" i="2"/>
  <c r="AA2382" i="2"/>
  <c r="Z2382" i="2"/>
  <c r="Y2382" i="2"/>
  <c r="X2382" i="2"/>
  <c r="W2382" i="2"/>
  <c r="M2382" i="2"/>
  <c r="L2382" i="2" s="1"/>
  <c r="AF2381" i="2"/>
  <c r="AC2381" i="2"/>
  <c r="AD2381" i="2" s="1"/>
  <c r="AB2381" i="2"/>
  <c r="AA2381" i="2"/>
  <c r="Z2381" i="2"/>
  <c r="Y2381" i="2"/>
  <c r="X2381" i="2"/>
  <c r="W2381" i="2"/>
  <c r="M2381" i="2"/>
  <c r="L2381" i="2"/>
  <c r="AF2380" i="2"/>
  <c r="AD2380" i="2"/>
  <c r="AC2380" i="2"/>
  <c r="AB2380" i="2"/>
  <c r="AA2380" i="2"/>
  <c r="Z2380" i="2"/>
  <c r="Y2380" i="2"/>
  <c r="X2380" i="2"/>
  <c r="W2380" i="2"/>
  <c r="M2380" i="2"/>
  <c r="L2380" i="2" s="1"/>
  <c r="AF2379" i="2"/>
  <c r="AC2379" i="2"/>
  <c r="AD2379" i="2" s="1"/>
  <c r="AB2379" i="2"/>
  <c r="AA2379" i="2"/>
  <c r="Z2379" i="2"/>
  <c r="Y2379" i="2"/>
  <c r="X2379" i="2"/>
  <c r="W2379" i="2"/>
  <c r="M2379" i="2"/>
  <c r="L2379" i="2"/>
  <c r="AF2378" i="2"/>
  <c r="AD2378" i="2"/>
  <c r="AC2378" i="2"/>
  <c r="AB2378" i="2"/>
  <c r="AA2378" i="2"/>
  <c r="Z2378" i="2"/>
  <c r="Y2378" i="2"/>
  <c r="X2378" i="2"/>
  <c r="W2378" i="2"/>
  <c r="M2378" i="2"/>
  <c r="L2378" i="2" s="1"/>
  <c r="AF2377" i="2"/>
  <c r="AC2377" i="2"/>
  <c r="AD2377" i="2" s="1"/>
  <c r="AB2377" i="2"/>
  <c r="AA2377" i="2"/>
  <c r="Z2377" i="2"/>
  <c r="Y2377" i="2"/>
  <c r="X2377" i="2"/>
  <c r="W2377" i="2"/>
  <c r="M2377" i="2"/>
  <c r="L2377" i="2"/>
  <c r="AF2376" i="2"/>
  <c r="AD2376" i="2"/>
  <c r="AC2376" i="2"/>
  <c r="AB2376" i="2"/>
  <c r="AA2376" i="2"/>
  <c r="Z2376" i="2"/>
  <c r="Y2376" i="2"/>
  <c r="X2376" i="2"/>
  <c r="W2376" i="2"/>
  <c r="M2376" i="2"/>
  <c r="L2376" i="2" s="1"/>
  <c r="AF2375" i="2"/>
  <c r="AC2375" i="2"/>
  <c r="AD2375" i="2" s="1"/>
  <c r="AB2375" i="2"/>
  <c r="AA2375" i="2"/>
  <c r="Z2375" i="2"/>
  <c r="Y2375" i="2"/>
  <c r="X2375" i="2"/>
  <c r="W2375" i="2"/>
  <c r="M2375" i="2"/>
  <c r="L2375" i="2"/>
  <c r="AF2374" i="2"/>
  <c r="AD2374" i="2"/>
  <c r="AC2374" i="2"/>
  <c r="AB2374" i="2"/>
  <c r="AA2374" i="2"/>
  <c r="Z2374" i="2"/>
  <c r="Y2374" i="2"/>
  <c r="X2374" i="2"/>
  <c r="W2374" i="2"/>
  <c r="M2374" i="2"/>
  <c r="L2374" i="2" s="1"/>
  <c r="AF2373" i="2"/>
  <c r="AC2373" i="2"/>
  <c r="AD2373" i="2" s="1"/>
  <c r="AB2373" i="2"/>
  <c r="AA2373" i="2"/>
  <c r="Z2373" i="2"/>
  <c r="Y2373" i="2"/>
  <c r="X2373" i="2"/>
  <c r="W2373" i="2"/>
  <c r="M2373" i="2"/>
  <c r="L2373" i="2"/>
  <c r="AF2372" i="2"/>
  <c r="AD2372" i="2"/>
  <c r="AC2372" i="2"/>
  <c r="AB2372" i="2"/>
  <c r="AA2372" i="2"/>
  <c r="Z2372" i="2"/>
  <c r="Y2372" i="2"/>
  <c r="X2372" i="2"/>
  <c r="W2372" i="2"/>
  <c r="M2372" i="2"/>
  <c r="L2372" i="2" s="1"/>
  <c r="AF2371" i="2"/>
  <c r="AC2371" i="2"/>
  <c r="AD2371" i="2" s="1"/>
  <c r="AB2371" i="2"/>
  <c r="AA2371" i="2"/>
  <c r="Z2371" i="2"/>
  <c r="Y2371" i="2"/>
  <c r="X2371" i="2"/>
  <c r="W2371" i="2"/>
  <c r="M2371" i="2"/>
  <c r="L2371" i="2"/>
  <c r="AF2370" i="2"/>
  <c r="AD2370" i="2"/>
  <c r="AC2370" i="2"/>
  <c r="AB2370" i="2"/>
  <c r="AA2370" i="2"/>
  <c r="Z2370" i="2"/>
  <c r="Y2370" i="2"/>
  <c r="X2370" i="2"/>
  <c r="W2370" i="2"/>
  <c r="M2370" i="2"/>
  <c r="L2370" i="2" s="1"/>
  <c r="AF2369" i="2"/>
  <c r="AC2369" i="2"/>
  <c r="AD2369" i="2" s="1"/>
  <c r="AB2369" i="2"/>
  <c r="AA2369" i="2"/>
  <c r="Z2369" i="2"/>
  <c r="Y2369" i="2"/>
  <c r="X2369" i="2"/>
  <c r="W2369" i="2"/>
  <c r="M2369" i="2"/>
  <c r="L2369" i="2"/>
  <c r="AF2368" i="2"/>
  <c r="AD2368" i="2"/>
  <c r="AC2368" i="2"/>
  <c r="AB2368" i="2"/>
  <c r="AA2368" i="2"/>
  <c r="Z2368" i="2"/>
  <c r="Y2368" i="2"/>
  <c r="X2368" i="2"/>
  <c r="W2368" i="2"/>
  <c r="M2368" i="2"/>
  <c r="L2368" i="2" s="1"/>
  <c r="AF2367" i="2"/>
  <c r="AC2367" i="2"/>
  <c r="AD2367" i="2" s="1"/>
  <c r="AB2367" i="2"/>
  <c r="AA2367" i="2"/>
  <c r="Z2367" i="2"/>
  <c r="Y2367" i="2"/>
  <c r="X2367" i="2"/>
  <c r="W2367" i="2"/>
  <c r="M2367" i="2"/>
  <c r="L2367" i="2"/>
  <c r="AF2366" i="2"/>
  <c r="AD2366" i="2"/>
  <c r="AC2366" i="2"/>
  <c r="AB2366" i="2"/>
  <c r="AA2366" i="2"/>
  <c r="Z2366" i="2"/>
  <c r="Y2366" i="2"/>
  <c r="X2366" i="2"/>
  <c r="W2366" i="2"/>
  <c r="M2366" i="2"/>
  <c r="L2366" i="2" s="1"/>
  <c r="AF2365" i="2"/>
  <c r="AC2365" i="2"/>
  <c r="AD2365" i="2" s="1"/>
  <c r="AB2365" i="2"/>
  <c r="AA2365" i="2"/>
  <c r="Z2365" i="2"/>
  <c r="Y2365" i="2"/>
  <c r="X2365" i="2"/>
  <c r="W2365" i="2"/>
  <c r="M2365" i="2"/>
  <c r="L2365" i="2"/>
  <c r="AF2364" i="2"/>
  <c r="AD2364" i="2"/>
  <c r="AC2364" i="2"/>
  <c r="AB2364" i="2"/>
  <c r="AA2364" i="2"/>
  <c r="Z2364" i="2"/>
  <c r="Y2364" i="2"/>
  <c r="X2364" i="2"/>
  <c r="W2364" i="2"/>
  <c r="M2364" i="2"/>
  <c r="L2364" i="2" s="1"/>
  <c r="AF2363" i="2"/>
  <c r="AC2363" i="2"/>
  <c r="AD2363" i="2" s="1"/>
  <c r="AB2363" i="2"/>
  <c r="AA2363" i="2"/>
  <c r="Z2363" i="2"/>
  <c r="Y2363" i="2"/>
  <c r="X2363" i="2"/>
  <c r="W2363" i="2"/>
  <c r="M2363" i="2"/>
  <c r="L2363" i="2"/>
  <c r="AF2362" i="2"/>
  <c r="AD2362" i="2"/>
  <c r="AC2362" i="2"/>
  <c r="AB2362" i="2"/>
  <c r="AA2362" i="2"/>
  <c r="Z2362" i="2"/>
  <c r="Y2362" i="2"/>
  <c r="X2362" i="2"/>
  <c r="W2362" i="2"/>
  <c r="M2362" i="2"/>
  <c r="L2362" i="2" s="1"/>
  <c r="AF2361" i="2"/>
  <c r="AC2361" i="2"/>
  <c r="AD2361" i="2" s="1"/>
  <c r="AB2361" i="2"/>
  <c r="AA2361" i="2"/>
  <c r="Z2361" i="2"/>
  <c r="Y2361" i="2"/>
  <c r="X2361" i="2"/>
  <c r="W2361" i="2"/>
  <c r="M2361" i="2"/>
  <c r="L2361" i="2"/>
  <c r="AF2360" i="2"/>
  <c r="AD2360" i="2"/>
  <c r="AC2360" i="2"/>
  <c r="AB2360" i="2"/>
  <c r="AA2360" i="2"/>
  <c r="Z2360" i="2"/>
  <c r="Y2360" i="2"/>
  <c r="X2360" i="2"/>
  <c r="W2360" i="2"/>
  <c r="M2360" i="2"/>
  <c r="L2360" i="2" s="1"/>
  <c r="AF2359" i="2"/>
  <c r="AC2359" i="2"/>
  <c r="AD2359" i="2" s="1"/>
  <c r="AB2359" i="2"/>
  <c r="AA2359" i="2"/>
  <c r="Z2359" i="2"/>
  <c r="Y2359" i="2"/>
  <c r="X2359" i="2"/>
  <c r="W2359" i="2"/>
  <c r="M2359" i="2"/>
  <c r="L2359" i="2"/>
  <c r="AF2358" i="2"/>
  <c r="AD2358" i="2"/>
  <c r="AC2358" i="2"/>
  <c r="AB2358" i="2"/>
  <c r="AA2358" i="2"/>
  <c r="Z2358" i="2"/>
  <c r="Y2358" i="2"/>
  <c r="X2358" i="2"/>
  <c r="W2358" i="2"/>
  <c r="M2358" i="2"/>
  <c r="L2358" i="2" s="1"/>
  <c r="AF2357" i="2"/>
  <c r="AC2357" i="2"/>
  <c r="AD2357" i="2" s="1"/>
  <c r="AB2357" i="2"/>
  <c r="AA2357" i="2"/>
  <c r="Z2357" i="2"/>
  <c r="Y2357" i="2"/>
  <c r="X2357" i="2"/>
  <c r="W2357" i="2"/>
  <c r="M2357" i="2"/>
  <c r="L2357" i="2"/>
  <c r="AF2356" i="2"/>
  <c r="AD2356" i="2"/>
  <c r="AC2356" i="2"/>
  <c r="AB2356" i="2"/>
  <c r="AA2356" i="2"/>
  <c r="Z2356" i="2"/>
  <c r="Y2356" i="2"/>
  <c r="X2356" i="2"/>
  <c r="W2356" i="2"/>
  <c r="M2356" i="2"/>
  <c r="L2356" i="2" s="1"/>
  <c r="AF2355" i="2"/>
  <c r="AC2355" i="2"/>
  <c r="AD2355" i="2" s="1"/>
  <c r="AB2355" i="2"/>
  <c r="AA2355" i="2"/>
  <c r="Z2355" i="2"/>
  <c r="Y2355" i="2"/>
  <c r="X2355" i="2"/>
  <c r="W2355" i="2"/>
  <c r="M2355" i="2"/>
  <c r="L2355" i="2"/>
  <c r="AF2354" i="2"/>
  <c r="AD2354" i="2"/>
  <c r="AC2354" i="2"/>
  <c r="AB2354" i="2"/>
  <c r="AA2354" i="2"/>
  <c r="Z2354" i="2"/>
  <c r="Y2354" i="2"/>
  <c r="X2354" i="2"/>
  <c r="W2354" i="2"/>
  <c r="M2354" i="2"/>
  <c r="L2354" i="2" s="1"/>
  <c r="AF2353" i="2"/>
  <c r="AC2353" i="2"/>
  <c r="AD2353" i="2" s="1"/>
  <c r="AB2353" i="2"/>
  <c r="AA2353" i="2"/>
  <c r="Z2353" i="2"/>
  <c r="Y2353" i="2"/>
  <c r="X2353" i="2"/>
  <c r="W2353" i="2"/>
  <c r="M2353" i="2"/>
  <c r="L2353" i="2"/>
  <c r="AF2352" i="2"/>
  <c r="AD2352" i="2"/>
  <c r="AC2352" i="2"/>
  <c r="AB2352" i="2"/>
  <c r="AA2352" i="2"/>
  <c r="Z2352" i="2"/>
  <c r="Y2352" i="2"/>
  <c r="X2352" i="2"/>
  <c r="W2352" i="2"/>
  <c r="M2352" i="2"/>
  <c r="L2352" i="2" s="1"/>
  <c r="AF2351" i="2"/>
  <c r="AC2351" i="2"/>
  <c r="AD2351" i="2" s="1"/>
  <c r="AB2351" i="2"/>
  <c r="AA2351" i="2"/>
  <c r="Z2351" i="2"/>
  <c r="Y2351" i="2"/>
  <c r="X2351" i="2"/>
  <c r="W2351" i="2"/>
  <c r="M2351" i="2"/>
  <c r="L2351" i="2"/>
  <c r="AF2350" i="2"/>
  <c r="AD2350" i="2"/>
  <c r="AC2350" i="2"/>
  <c r="AB2350" i="2"/>
  <c r="AA2350" i="2"/>
  <c r="Z2350" i="2"/>
  <c r="Y2350" i="2"/>
  <c r="X2350" i="2"/>
  <c r="W2350" i="2"/>
  <c r="M2350" i="2"/>
  <c r="L2350" i="2" s="1"/>
  <c r="AF2349" i="2"/>
  <c r="AC2349" i="2"/>
  <c r="AD2349" i="2" s="1"/>
  <c r="AB2349" i="2"/>
  <c r="AA2349" i="2"/>
  <c r="Z2349" i="2"/>
  <c r="Y2349" i="2"/>
  <c r="X2349" i="2"/>
  <c r="W2349" i="2"/>
  <c r="M2349" i="2"/>
  <c r="L2349" i="2"/>
  <c r="AF2348" i="2"/>
  <c r="AD2348" i="2"/>
  <c r="AC2348" i="2"/>
  <c r="AB2348" i="2"/>
  <c r="AA2348" i="2"/>
  <c r="Z2348" i="2"/>
  <c r="Y2348" i="2"/>
  <c r="X2348" i="2"/>
  <c r="W2348" i="2"/>
  <c r="M2348" i="2"/>
  <c r="L2348" i="2" s="1"/>
  <c r="AF2347" i="2"/>
  <c r="AC2347" i="2"/>
  <c r="AD2347" i="2" s="1"/>
  <c r="AB2347" i="2"/>
  <c r="AA2347" i="2"/>
  <c r="Z2347" i="2"/>
  <c r="Y2347" i="2"/>
  <c r="X2347" i="2"/>
  <c r="W2347" i="2"/>
  <c r="M2347" i="2"/>
  <c r="L2347" i="2"/>
  <c r="AF2346" i="2"/>
  <c r="AD2346" i="2"/>
  <c r="AC2346" i="2"/>
  <c r="AB2346" i="2"/>
  <c r="AA2346" i="2"/>
  <c r="Z2346" i="2"/>
  <c r="Y2346" i="2"/>
  <c r="X2346" i="2"/>
  <c r="W2346" i="2"/>
  <c r="M2346" i="2"/>
  <c r="L2346" i="2" s="1"/>
  <c r="AF2345" i="2"/>
  <c r="AC2345" i="2"/>
  <c r="AD2345" i="2" s="1"/>
  <c r="AB2345" i="2"/>
  <c r="AA2345" i="2"/>
  <c r="Z2345" i="2"/>
  <c r="Y2345" i="2"/>
  <c r="X2345" i="2"/>
  <c r="W2345" i="2"/>
  <c r="M2345" i="2"/>
  <c r="L2345" i="2"/>
  <c r="AF2344" i="2"/>
  <c r="AD2344" i="2"/>
  <c r="AC2344" i="2"/>
  <c r="AB2344" i="2"/>
  <c r="AA2344" i="2"/>
  <c r="Z2344" i="2"/>
  <c r="Y2344" i="2"/>
  <c r="X2344" i="2"/>
  <c r="W2344" i="2"/>
  <c r="M2344" i="2"/>
  <c r="L2344" i="2" s="1"/>
  <c r="AF2343" i="2"/>
  <c r="AC2343" i="2"/>
  <c r="AD2343" i="2" s="1"/>
  <c r="AB2343" i="2"/>
  <c r="AA2343" i="2"/>
  <c r="Z2343" i="2"/>
  <c r="Y2343" i="2"/>
  <c r="X2343" i="2"/>
  <c r="W2343" i="2"/>
  <c r="M2343" i="2"/>
  <c r="L2343" i="2"/>
  <c r="AF2342" i="2"/>
  <c r="AD2342" i="2"/>
  <c r="AC2342" i="2"/>
  <c r="AB2342" i="2"/>
  <c r="AA2342" i="2"/>
  <c r="Z2342" i="2"/>
  <c r="Y2342" i="2"/>
  <c r="X2342" i="2"/>
  <c r="W2342" i="2"/>
  <c r="M2342" i="2"/>
  <c r="L2342" i="2" s="1"/>
  <c r="AF2341" i="2"/>
  <c r="AC2341" i="2"/>
  <c r="AD2341" i="2" s="1"/>
  <c r="AB2341" i="2"/>
  <c r="AA2341" i="2"/>
  <c r="Z2341" i="2"/>
  <c r="Y2341" i="2"/>
  <c r="X2341" i="2"/>
  <c r="W2341" i="2"/>
  <c r="M2341" i="2"/>
  <c r="L2341" i="2"/>
  <c r="AF2340" i="2"/>
  <c r="AD2340" i="2"/>
  <c r="AC2340" i="2"/>
  <c r="AB2340" i="2"/>
  <c r="AA2340" i="2"/>
  <c r="Z2340" i="2"/>
  <c r="Y2340" i="2"/>
  <c r="X2340" i="2"/>
  <c r="W2340" i="2"/>
  <c r="M2340" i="2"/>
  <c r="L2340" i="2" s="1"/>
  <c r="AF2339" i="2"/>
  <c r="AC2339" i="2"/>
  <c r="AD2339" i="2" s="1"/>
  <c r="AB2339" i="2"/>
  <c r="AA2339" i="2"/>
  <c r="Z2339" i="2"/>
  <c r="Y2339" i="2"/>
  <c r="X2339" i="2"/>
  <c r="W2339" i="2"/>
  <c r="M2339" i="2"/>
  <c r="L2339" i="2"/>
  <c r="AF2338" i="2"/>
  <c r="AD2338" i="2"/>
  <c r="AC2338" i="2"/>
  <c r="AB2338" i="2"/>
  <c r="AA2338" i="2"/>
  <c r="Z2338" i="2"/>
  <c r="Y2338" i="2"/>
  <c r="X2338" i="2"/>
  <c r="W2338" i="2"/>
  <c r="M2338" i="2"/>
  <c r="L2338" i="2" s="1"/>
  <c r="AF2337" i="2"/>
  <c r="AC2337" i="2"/>
  <c r="AD2337" i="2" s="1"/>
  <c r="AB2337" i="2"/>
  <c r="AA2337" i="2"/>
  <c r="Z2337" i="2"/>
  <c r="Y2337" i="2"/>
  <c r="X2337" i="2"/>
  <c r="W2337" i="2"/>
  <c r="M2337" i="2"/>
  <c r="L2337" i="2"/>
  <c r="AF2336" i="2"/>
  <c r="AD2336" i="2"/>
  <c r="AC2336" i="2"/>
  <c r="AB2336" i="2"/>
  <c r="AA2336" i="2"/>
  <c r="Z2336" i="2"/>
  <c r="Y2336" i="2"/>
  <c r="X2336" i="2"/>
  <c r="W2336" i="2"/>
  <c r="M2336" i="2"/>
  <c r="L2336" i="2" s="1"/>
  <c r="AF2335" i="2"/>
  <c r="AC2335" i="2"/>
  <c r="AD2335" i="2" s="1"/>
  <c r="AB2335" i="2"/>
  <c r="AA2335" i="2"/>
  <c r="Z2335" i="2"/>
  <c r="Y2335" i="2"/>
  <c r="X2335" i="2"/>
  <c r="W2335" i="2"/>
  <c r="M2335" i="2"/>
  <c r="L2335" i="2"/>
  <c r="AF2334" i="2"/>
  <c r="AD2334" i="2"/>
  <c r="AC2334" i="2"/>
  <c r="AB2334" i="2"/>
  <c r="AA2334" i="2"/>
  <c r="Z2334" i="2"/>
  <c r="Y2334" i="2"/>
  <c r="X2334" i="2"/>
  <c r="W2334" i="2"/>
  <c r="M2334" i="2"/>
  <c r="L2334" i="2" s="1"/>
  <c r="AF2333" i="2"/>
  <c r="AC2333" i="2"/>
  <c r="AD2333" i="2" s="1"/>
  <c r="AB2333" i="2"/>
  <c r="AA2333" i="2"/>
  <c r="Z2333" i="2"/>
  <c r="Y2333" i="2"/>
  <c r="X2333" i="2"/>
  <c r="W2333" i="2"/>
  <c r="M2333" i="2"/>
  <c r="L2333" i="2"/>
  <c r="AF2332" i="2"/>
  <c r="AD2332" i="2"/>
  <c r="AC2332" i="2"/>
  <c r="AB2332" i="2"/>
  <c r="AA2332" i="2"/>
  <c r="Z2332" i="2"/>
  <c r="Y2332" i="2"/>
  <c r="X2332" i="2"/>
  <c r="W2332" i="2"/>
  <c r="M2332" i="2"/>
  <c r="L2332" i="2" s="1"/>
  <c r="AF2331" i="2"/>
  <c r="AC2331" i="2"/>
  <c r="AD2331" i="2" s="1"/>
  <c r="AB2331" i="2"/>
  <c r="AA2331" i="2"/>
  <c r="Z2331" i="2"/>
  <c r="Y2331" i="2"/>
  <c r="X2331" i="2"/>
  <c r="W2331" i="2"/>
  <c r="M2331" i="2"/>
  <c r="L2331" i="2"/>
  <c r="AF2330" i="2"/>
  <c r="AD2330" i="2"/>
  <c r="AC2330" i="2"/>
  <c r="AB2330" i="2"/>
  <c r="AA2330" i="2"/>
  <c r="Z2330" i="2"/>
  <c r="Y2330" i="2"/>
  <c r="X2330" i="2"/>
  <c r="W2330" i="2"/>
  <c r="M2330" i="2"/>
  <c r="L2330" i="2" s="1"/>
  <c r="AF2329" i="2"/>
  <c r="AC2329" i="2"/>
  <c r="AD2329" i="2" s="1"/>
  <c r="AB2329" i="2"/>
  <c r="AA2329" i="2"/>
  <c r="Z2329" i="2"/>
  <c r="Y2329" i="2"/>
  <c r="X2329" i="2"/>
  <c r="W2329" i="2"/>
  <c r="M2329" i="2"/>
  <c r="L2329" i="2"/>
  <c r="AF2328" i="2"/>
  <c r="AD2328" i="2"/>
  <c r="AC2328" i="2"/>
  <c r="AB2328" i="2"/>
  <c r="AA2328" i="2"/>
  <c r="Z2328" i="2"/>
  <c r="Y2328" i="2"/>
  <c r="X2328" i="2"/>
  <c r="W2328" i="2"/>
  <c r="M2328" i="2"/>
  <c r="L2328" i="2" s="1"/>
  <c r="AF2327" i="2"/>
  <c r="AC2327" i="2"/>
  <c r="AD2327" i="2" s="1"/>
  <c r="AB2327" i="2"/>
  <c r="AA2327" i="2"/>
  <c r="Z2327" i="2"/>
  <c r="Y2327" i="2"/>
  <c r="X2327" i="2"/>
  <c r="W2327" i="2"/>
  <c r="M2327" i="2"/>
  <c r="L2327" i="2"/>
  <c r="AF2326" i="2"/>
  <c r="AD2326" i="2"/>
  <c r="AC2326" i="2"/>
  <c r="AB2326" i="2"/>
  <c r="AA2326" i="2"/>
  <c r="Z2326" i="2"/>
  <c r="Y2326" i="2"/>
  <c r="X2326" i="2"/>
  <c r="W2326" i="2"/>
  <c r="M2326" i="2"/>
  <c r="L2326" i="2" s="1"/>
  <c r="AF2325" i="2"/>
  <c r="AC2325" i="2"/>
  <c r="AD2325" i="2" s="1"/>
  <c r="AB2325" i="2"/>
  <c r="AA2325" i="2"/>
  <c r="Z2325" i="2"/>
  <c r="Y2325" i="2"/>
  <c r="X2325" i="2"/>
  <c r="W2325" i="2"/>
  <c r="M2325" i="2"/>
  <c r="L2325" i="2"/>
  <c r="AF2324" i="2"/>
  <c r="AD2324" i="2"/>
  <c r="AC2324" i="2"/>
  <c r="AB2324" i="2"/>
  <c r="AA2324" i="2"/>
  <c r="Z2324" i="2"/>
  <c r="Y2324" i="2"/>
  <c r="X2324" i="2"/>
  <c r="W2324" i="2"/>
  <c r="M2324" i="2"/>
  <c r="L2324" i="2" s="1"/>
  <c r="AF2323" i="2"/>
  <c r="AC2323" i="2"/>
  <c r="AD2323" i="2" s="1"/>
  <c r="AB2323" i="2"/>
  <c r="AA2323" i="2"/>
  <c r="Z2323" i="2"/>
  <c r="Y2323" i="2"/>
  <c r="X2323" i="2"/>
  <c r="W2323" i="2"/>
  <c r="M2323" i="2"/>
  <c r="L2323" i="2"/>
  <c r="AF2322" i="2"/>
  <c r="AD2322" i="2"/>
  <c r="AC2322" i="2"/>
  <c r="AB2322" i="2"/>
  <c r="AA2322" i="2"/>
  <c r="Z2322" i="2"/>
  <c r="Y2322" i="2"/>
  <c r="X2322" i="2"/>
  <c r="W2322" i="2"/>
  <c r="M2322" i="2"/>
  <c r="L2322" i="2" s="1"/>
  <c r="AF2321" i="2"/>
  <c r="AC2321" i="2"/>
  <c r="AD2321" i="2" s="1"/>
  <c r="AB2321" i="2"/>
  <c r="AA2321" i="2"/>
  <c r="Z2321" i="2"/>
  <c r="Y2321" i="2"/>
  <c r="X2321" i="2"/>
  <c r="W2321" i="2"/>
  <c r="M2321" i="2"/>
  <c r="L2321" i="2"/>
  <c r="AF2320" i="2"/>
  <c r="AD2320" i="2"/>
  <c r="AC2320" i="2"/>
  <c r="AB2320" i="2"/>
  <c r="AA2320" i="2"/>
  <c r="Z2320" i="2"/>
  <c r="Y2320" i="2"/>
  <c r="X2320" i="2"/>
  <c r="W2320" i="2"/>
  <c r="M2320" i="2"/>
  <c r="L2320" i="2" s="1"/>
  <c r="AF2319" i="2"/>
  <c r="AC2319" i="2"/>
  <c r="AD2319" i="2" s="1"/>
  <c r="AB2319" i="2"/>
  <c r="AA2319" i="2"/>
  <c r="Z2319" i="2"/>
  <c r="Y2319" i="2"/>
  <c r="X2319" i="2"/>
  <c r="W2319" i="2"/>
  <c r="M2319" i="2"/>
  <c r="L2319" i="2"/>
  <c r="AF2318" i="2"/>
  <c r="AD2318" i="2"/>
  <c r="AC2318" i="2"/>
  <c r="AB2318" i="2"/>
  <c r="AA2318" i="2"/>
  <c r="Z2318" i="2"/>
  <c r="Y2318" i="2"/>
  <c r="X2318" i="2"/>
  <c r="W2318" i="2"/>
  <c r="M2318" i="2"/>
  <c r="L2318" i="2" s="1"/>
  <c r="AF2317" i="2"/>
  <c r="AC2317" i="2"/>
  <c r="AD2317" i="2" s="1"/>
  <c r="AB2317" i="2"/>
  <c r="AA2317" i="2"/>
  <c r="Z2317" i="2"/>
  <c r="Y2317" i="2"/>
  <c r="X2317" i="2"/>
  <c r="W2317" i="2"/>
  <c r="M2317" i="2"/>
  <c r="L2317" i="2"/>
  <c r="AF2316" i="2"/>
  <c r="AD2316" i="2"/>
  <c r="AC2316" i="2"/>
  <c r="AB2316" i="2"/>
  <c r="AA2316" i="2"/>
  <c r="Z2316" i="2"/>
  <c r="Y2316" i="2"/>
  <c r="X2316" i="2"/>
  <c r="W2316" i="2"/>
  <c r="M2316" i="2"/>
  <c r="L2316" i="2" s="1"/>
  <c r="AF2315" i="2"/>
  <c r="AC2315" i="2"/>
  <c r="AD2315" i="2" s="1"/>
  <c r="AB2315" i="2"/>
  <c r="AA2315" i="2"/>
  <c r="Z2315" i="2"/>
  <c r="Y2315" i="2"/>
  <c r="X2315" i="2"/>
  <c r="W2315" i="2"/>
  <c r="M2315" i="2"/>
  <c r="L2315" i="2"/>
  <c r="AF2314" i="2"/>
  <c r="AD2314" i="2"/>
  <c r="AC2314" i="2"/>
  <c r="AB2314" i="2"/>
  <c r="AA2314" i="2"/>
  <c r="Z2314" i="2"/>
  <c r="Y2314" i="2"/>
  <c r="X2314" i="2"/>
  <c r="W2314" i="2"/>
  <c r="M2314" i="2"/>
  <c r="L2314" i="2" s="1"/>
  <c r="AF2313" i="2"/>
  <c r="AC2313" i="2"/>
  <c r="AD2313" i="2" s="1"/>
  <c r="AB2313" i="2"/>
  <c r="AA2313" i="2"/>
  <c r="Z2313" i="2"/>
  <c r="Y2313" i="2"/>
  <c r="X2313" i="2"/>
  <c r="W2313" i="2"/>
  <c r="M2313" i="2"/>
  <c r="L2313" i="2"/>
  <c r="AF2312" i="2"/>
  <c r="AD2312" i="2"/>
  <c r="AC2312" i="2"/>
  <c r="AB2312" i="2"/>
  <c r="AA2312" i="2"/>
  <c r="Z2312" i="2"/>
  <c r="Y2312" i="2"/>
  <c r="X2312" i="2"/>
  <c r="W2312" i="2"/>
  <c r="M2312" i="2"/>
  <c r="L2312" i="2" s="1"/>
  <c r="AF2311" i="2"/>
  <c r="AC2311" i="2"/>
  <c r="AD2311" i="2" s="1"/>
  <c r="AB2311" i="2"/>
  <c r="AA2311" i="2"/>
  <c r="Z2311" i="2"/>
  <c r="Y2311" i="2"/>
  <c r="X2311" i="2"/>
  <c r="W2311" i="2"/>
  <c r="M2311" i="2"/>
  <c r="L2311" i="2"/>
  <c r="AF2310" i="2"/>
  <c r="AD2310" i="2"/>
  <c r="AC2310" i="2"/>
  <c r="AB2310" i="2"/>
  <c r="AA2310" i="2"/>
  <c r="Z2310" i="2"/>
  <c r="Y2310" i="2"/>
  <c r="X2310" i="2"/>
  <c r="W2310" i="2"/>
  <c r="M2310" i="2"/>
  <c r="L2310" i="2" s="1"/>
  <c r="AF2309" i="2"/>
  <c r="AC2309" i="2"/>
  <c r="AD2309" i="2" s="1"/>
  <c r="AB2309" i="2"/>
  <c r="AA2309" i="2"/>
  <c r="Z2309" i="2"/>
  <c r="Y2309" i="2"/>
  <c r="X2309" i="2"/>
  <c r="W2309" i="2"/>
  <c r="M2309" i="2"/>
  <c r="L2309" i="2"/>
  <c r="AF2308" i="2"/>
  <c r="AD2308" i="2"/>
  <c r="AC2308" i="2"/>
  <c r="AB2308" i="2"/>
  <c r="AA2308" i="2"/>
  <c r="Z2308" i="2"/>
  <c r="Y2308" i="2"/>
  <c r="X2308" i="2"/>
  <c r="W2308" i="2"/>
  <c r="M2308" i="2"/>
  <c r="L2308" i="2" s="1"/>
  <c r="AF2307" i="2"/>
  <c r="AC2307" i="2"/>
  <c r="AD2307" i="2" s="1"/>
  <c r="AB2307" i="2"/>
  <c r="AA2307" i="2"/>
  <c r="Z2307" i="2"/>
  <c r="Y2307" i="2"/>
  <c r="X2307" i="2"/>
  <c r="W2307" i="2"/>
  <c r="M2307" i="2"/>
  <c r="L2307" i="2"/>
  <c r="AF2306" i="2"/>
  <c r="AD2306" i="2"/>
  <c r="AC2306" i="2"/>
  <c r="AB2306" i="2"/>
  <c r="AA2306" i="2"/>
  <c r="Z2306" i="2"/>
  <c r="Y2306" i="2"/>
  <c r="X2306" i="2"/>
  <c r="W2306" i="2"/>
  <c r="M2306" i="2"/>
  <c r="L2306" i="2" s="1"/>
  <c r="AF2305" i="2"/>
  <c r="AC2305" i="2"/>
  <c r="AD2305" i="2" s="1"/>
  <c r="AB2305" i="2"/>
  <c r="AA2305" i="2"/>
  <c r="Z2305" i="2"/>
  <c r="Y2305" i="2"/>
  <c r="X2305" i="2"/>
  <c r="W2305" i="2"/>
  <c r="M2305" i="2"/>
  <c r="L2305" i="2"/>
  <c r="AF2304" i="2"/>
  <c r="AD2304" i="2"/>
  <c r="AC2304" i="2"/>
  <c r="AB2304" i="2"/>
  <c r="AA2304" i="2"/>
  <c r="Z2304" i="2"/>
  <c r="Y2304" i="2"/>
  <c r="X2304" i="2"/>
  <c r="W2304" i="2"/>
  <c r="M2304" i="2"/>
  <c r="L2304" i="2" s="1"/>
  <c r="AF2303" i="2"/>
  <c r="AC2303" i="2"/>
  <c r="AD2303" i="2" s="1"/>
  <c r="AB2303" i="2"/>
  <c r="AA2303" i="2"/>
  <c r="Z2303" i="2"/>
  <c r="Y2303" i="2"/>
  <c r="X2303" i="2"/>
  <c r="W2303" i="2"/>
  <c r="M2303" i="2"/>
  <c r="L2303" i="2"/>
  <c r="AF2302" i="2"/>
  <c r="AD2302" i="2"/>
  <c r="AC2302" i="2"/>
  <c r="AB2302" i="2"/>
  <c r="AA2302" i="2"/>
  <c r="Z2302" i="2"/>
  <c r="Y2302" i="2"/>
  <c r="X2302" i="2"/>
  <c r="W2302" i="2"/>
  <c r="M2302" i="2"/>
  <c r="L2302" i="2" s="1"/>
  <c r="AF2301" i="2"/>
  <c r="AC2301" i="2"/>
  <c r="AD2301" i="2" s="1"/>
  <c r="AB2301" i="2"/>
  <c r="AA2301" i="2"/>
  <c r="Z2301" i="2"/>
  <c r="Y2301" i="2"/>
  <c r="X2301" i="2"/>
  <c r="W2301" i="2"/>
  <c r="M2301" i="2"/>
  <c r="L2301" i="2"/>
  <c r="AF2300" i="2"/>
  <c r="AD2300" i="2"/>
  <c r="AC2300" i="2"/>
  <c r="AB2300" i="2"/>
  <c r="AA2300" i="2"/>
  <c r="Z2300" i="2"/>
  <c r="Y2300" i="2"/>
  <c r="X2300" i="2"/>
  <c r="W2300" i="2"/>
  <c r="M2300" i="2"/>
  <c r="L2300" i="2" s="1"/>
  <c r="AF2299" i="2"/>
  <c r="AC2299" i="2"/>
  <c r="AD2299" i="2" s="1"/>
  <c r="AB2299" i="2"/>
  <c r="AA2299" i="2"/>
  <c r="Z2299" i="2"/>
  <c r="Y2299" i="2"/>
  <c r="X2299" i="2"/>
  <c r="W2299" i="2"/>
  <c r="M2299" i="2"/>
  <c r="L2299" i="2"/>
  <c r="AF2298" i="2"/>
  <c r="AD2298" i="2"/>
  <c r="AC2298" i="2"/>
  <c r="AB2298" i="2"/>
  <c r="AA2298" i="2"/>
  <c r="Z2298" i="2"/>
  <c r="Y2298" i="2"/>
  <c r="X2298" i="2"/>
  <c r="W2298" i="2"/>
  <c r="M2298" i="2"/>
  <c r="L2298" i="2" s="1"/>
  <c r="AF2297" i="2"/>
  <c r="AC2297" i="2"/>
  <c r="AD2297" i="2" s="1"/>
  <c r="AB2297" i="2"/>
  <c r="AA2297" i="2"/>
  <c r="Z2297" i="2"/>
  <c r="Y2297" i="2"/>
  <c r="X2297" i="2"/>
  <c r="W2297" i="2"/>
  <c r="M2297" i="2"/>
  <c r="L2297" i="2"/>
  <c r="AF2296" i="2"/>
  <c r="AD2296" i="2"/>
  <c r="AC2296" i="2"/>
  <c r="AB2296" i="2"/>
  <c r="AA2296" i="2"/>
  <c r="Z2296" i="2"/>
  <c r="Y2296" i="2"/>
  <c r="X2296" i="2"/>
  <c r="W2296" i="2"/>
  <c r="M2296" i="2"/>
  <c r="L2296" i="2" s="1"/>
  <c r="AF2295" i="2"/>
  <c r="AC2295" i="2"/>
  <c r="AD2295" i="2" s="1"/>
  <c r="AB2295" i="2"/>
  <c r="AA2295" i="2"/>
  <c r="Z2295" i="2"/>
  <c r="Y2295" i="2"/>
  <c r="X2295" i="2"/>
  <c r="W2295" i="2"/>
  <c r="M2295" i="2"/>
  <c r="L2295" i="2"/>
  <c r="AF2294" i="2"/>
  <c r="AD2294" i="2"/>
  <c r="AC2294" i="2"/>
  <c r="AB2294" i="2"/>
  <c r="AA2294" i="2"/>
  <c r="Z2294" i="2"/>
  <c r="Y2294" i="2"/>
  <c r="X2294" i="2"/>
  <c r="W2294" i="2"/>
  <c r="M2294" i="2"/>
  <c r="L2294" i="2" s="1"/>
  <c r="AF2293" i="2"/>
  <c r="AC2293" i="2"/>
  <c r="AD2293" i="2" s="1"/>
  <c r="AB2293" i="2"/>
  <c r="AA2293" i="2"/>
  <c r="Z2293" i="2"/>
  <c r="Y2293" i="2"/>
  <c r="X2293" i="2"/>
  <c r="W2293" i="2"/>
  <c r="M2293" i="2"/>
  <c r="L2293" i="2"/>
  <c r="AF2292" i="2"/>
  <c r="AD2292" i="2"/>
  <c r="AC2292" i="2"/>
  <c r="AB2292" i="2"/>
  <c r="AA2292" i="2"/>
  <c r="Z2292" i="2"/>
  <c r="Y2292" i="2"/>
  <c r="X2292" i="2"/>
  <c r="W2292" i="2"/>
  <c r="M2292" i="2"/>
  <c r="L2292" i="2" s="1"/>
  <c r="AF2291" i="2"/>
  <c r="AC2291" i="2"/>
  <c r="AD2291" i="2" s="1"/>
  <c r="AB2291" i="2"/>
  <c r="AA2291" i="2"/>
  <c r="Z2291" i="2"/>
  <c r="Y2291" i="2"/>
  <c r="X2291" i="2"/>
  <c r="W2291" i="2"/>
  <c r="M2291" i="2"/>
  <c r="L2291" i="2"/>
  <c r="AF2290" i="2"/>
  <c r="AD2290" i="2"/>
  <c r="AC2290" i="2"/>
  <c r="AB2290" i="2"/>
  <c r="AA2290" i="2"/>
  <c r="Z2290" i="2"/>
  <c r="Y2290" i="2"/>
  <c r="X2290" i="2"/>
  <c r="W2290" i="2"/>
  <c r="M2290" i="2"/>
  <c r="L2290" i="2" s="1"/>
  <c r="AF2289" i="2"/>
  <c r="AC2289" i="2"/>
  <c r="AD2289" i="2" s="1"/>
  <c r="AB2289" i="2"/>
  <c r="AA2289" i="2"/>
  <c r="Z2289" i="2"/>
  <c r="Y2289" i="2"/>
  <c r="X2289" i="2"/>
  <c r="W2289" i="2"/>
  <c r="M2289" i="2"/>
  <c r="L2289" i="2"/>
  <c r="AF2288" i="2"/>
  <c r="AD2288" i="2"/>
  <c r="AC2288" i="2"/>
  <c r="AB2288" i="2"/>
  <c r="AA2288" i="2"/>
  <c r="Z2288" i="2"/>
  <c r="Y2288" i="2"/>
  <c r="X2288" i="2"/>
  <c r="W2288" i="2"/>
  <c r="M2288" i="2"/>
  <c r="L2288" i="2" s="1"/>
  <c r="AF2287" i="2"/>
  <c r="AC2287" i="2"/>
  <c r="AD2287" i="2" s="1"/>
  <c r="AB2287" i="2"/>
  <c r="AA2287" i="2"/>
  <c r="Z2287" i="2"/>
  <c r="Y2287" i="2"/>
  <c r="X2287" i="2"/>
  <c r="W2287" i="2"/>
  <c r="M2287" i="2"/>
  <c r="L2287" i="2"/>
  <c r="AF2286" i="2"/>
  <c r="AD2286" i="2"/>
  <c r="AC2286" i="2"/>
  <c r="AB2286" i="2"/>
  <c r="AA2286" i="2"/>
  <c r="Z2286" i="2"/>
  <c r="Y2286" i="2"/>
  <c r="X2286" i="2"/>
  <c r="W2286" i="2"/>
  <c r="M2286" i="2"/>
  <c r="L2286" i="2" s="1"/>
  <c r="AF2285" i="2"/>
  <c r="AC2285" i="2"/>
  <c r="AD2285" i="2" s="1"/>
  <c r="AB2285" i="2"/>
  <c r="AA2285" i="2"/>
  <c r="Z2285" i="2"/>
  <c r="Y2285" i="2"/>
  <c r="X2285" i="2"/>
  <c r="W2285" i="2"/>
  <c r="M2285" i="2"/>
  <c r="L2285" i="2"/>
  <c r="AF2284" i="2"/>
  <c r="AD2284" i="2"/>
  <c r="AC2284" i="2"/>
  <c r="AB2284" i="2"/>
  <c r="AA2284" i="2"/>
  <c r="Z2284" i="2"/>
  <c r="Y2284" i="2"/>
  <c r="X2284" i="2"/>
  <c r="W2284" i="2"/>
  <c r="M2284" i="2"/>
  <c r="L2284" i="2" s="1"/>
  <c r="AF2283" i="2"/>
  <c r="AC2283" i="2"/>
  <c r="AD2283" i="2" s="1"/>
  <c r="AB2283" i="2"/>
  <c r="AA2283" i="2"/>
  <c r="Z2283" i="2"/>
  <c r="Y2283" i="2"/>
  <c r="X2283" i="2"/>
  <c r="W2283" i="2"/>
  <c r="M2283" i="2"/>
  <c r="L2283" i="2"/>
  <c r="AF2282" i="2"/>
  <c r="AD2282" i="2"/>
  <c r="AC2282" i="2"/>
  <c r="AB2282" i="2"/>
  <c r="AA2282" i="2"/>
  <c r="Z2282" i="2"/>
  <c r="Y2282" i="2"/>
  <c r="X2282" i="2"/>
  <c r="W2282" i="2"/>
  <c r="M2282" i="2"/>
  <c r="L2282" i="2" s="1"/>
  <c r="AF2281" i="2"/>
  <c r="AC2281" i="2"/>
  <c r="AD2281" i="2" s="1"/>
  <c r="AB2281" i="2"/>
  <c r="AA2281" i="2"/>
  <c r="Z2281" i="2"/>
  <c r="Y2281" i="2"/>
  <c r="X2281" i="2"/>
  <c r="W2281" i="2"/>
  <c r="M2281" i="2"/>
  <c r="L2281" i="2"/>
  <c r="AF2280" i="2"/>
  <c r="AD2280" i="2"/>
  <c r="AC2280" i="2"/>
  <c r="AB2280" i="2"/>
  <c r="AA2280" i="2"/>
  <c r="Z2280" i="2"/>
  <c r="Y2280" i="2"/>
  <c r="X2280" i="2"/>
  <c r="W2280" i="2"/>
  <c r="M2280" i="2"/>
  <c r="L2280" i="2" s="1"/>
  <c r="AF2279" i="2"/>
  <c r="AC2279" i="2"/>
  <c r="AD2279" i="2" s="1"/>
  <c r="AB2279" i="2"/>
  <c r="AA2279" i="2"/>
  <c r="Z2279" i="2"/>
  <c r="Y2279" i="2"/>
  <c r="X2279" i="2"/>
  <c r="W2279" i="2"/>
  <c r="M2279" i="2"/>
  <c r="L2279" i="2"/>
  <c r="AF2278" i="2"/>
  <c r="AD2278" i="2"/>
  <c r="AC2278" i="2"/>
  <c r="AB2278" i="2"/>
  <c r="AA2278" i="2"/>
  <c r="Z2278" i="2"/>
  <c r="Y2278" i="2"/>
  <c r="X2278" i="2"/>
  <c r="W2278" i="2"/>
  <c r="M2278" i="2"/>
  <c r="L2278" i="2" s="1"/>
  <c r="AF2277" i="2"/>
  <c r="AC2277" i="2"/>
  <c r="AD2277" i="2" s="1"/>
  <c r="AB2277" i="2"/>
  <c r="AA2277" i="2"/>
  <c r="Z2277" i="2"/>
  <c r="Y2277" i="2"/>
  <c r="X2277" i="2"/>
  <c r="W2277" i="2"/>
  <c r="M2277" i="2"/>
  <c r="L2277" i="2"/>
  <c r="AF2276" i="2"/>
  <c r="AD2276" i="2"/>
  <c r="AC2276" i="2"/>
  <c r="AB2276" i="2"/>
  <c r="AA2276" i="2"/>
  <c r="Z2276" i="2"/>
  <c r="Y2276" i="2"/>
  <c r="X2276" i="2"/>
  <c r="W2276" i="2"/>
  <c r="M2276" i="2"/>
  <c r="L2276" i="2" s="1"/>
  <c r="AF2275" i="2"/>
  <c r="AC2275" i="2"/>
  <c r="AD2275" i="2" s="1"/>
  <c r="AB2275" i="2"/>
  <c r="AA2275" i="2"/>
  <c r="Z2275" i="2"/>
  <c r="Y2275" i="2"/>
  <c r="X2275" i="2"/>
  <c r="W2275" i="2"/>
  <c r="M2275" i="2"/>
  <c r="L2275" i="2"/>
  <c r="AF2274" i="2"/>
  <c r="AD2274" i="2"/>
  <c r="AC2274" i="2"/>
  <c r="AB2274" i="2"/>
  <c r="AA2274" i="2"/>
  <c r="Z2274" i="2"/>
  <c r="Y2274" i="2"/>
  <c r="X2274" i="2"/>
  <c r="W2274" i="2"/>
  <c r="M2274" i="2"/>
  <c r="L2274" i="2" s="1"/>
  <c r="AF2273" i="2"/>
  <c r="AC2273" i="2"/>
  <c r="AD2273" i="2" s="1"/>
  <c r="AB2273" i="2"/>
  <c r="AA2273" i="2"/>
  <c r="Z2273" i="2"/>
  <c r="Y2273" i="2"/>
  <c r="X2273" i="2"/>
  <c r="W2273" i="2"/>
  <c r="M2273" i="2"/>
  <c r="L2273" i="2"/>
  <c r="AF2272" i="2"/>
  <c r="AD2272" i="2"/>
  <c r="AC2272" i="2"/>
  <c r="AB2272" i="2"/>
  <c r="AA2272" i="2"/>
  <c r="Z2272" i="2"/>
  <c r="Y2272" i="2"/>
  <c r="X2272" i="2"/>
  <c r="W2272" i="2"/>
  <c r="M2272" i="2"/>
  <c r="L2272" i="2" s="1"/>
  <c r="AF2271" i="2"/>
  <c r="AC2271" i="2"/>
  <c r="AD2271" i="2" s="1"/>
  <c r="AB2271" i="2"/>
  <c r="AA2271" i="2"/>
  <c r="Z2271" i="2"/>
  <c r="Y2271" i="2"/>
  <c r="X2271" i="2"/>
  <c r="W2271" i="2"/>
  <c r="M2271" i="2"/>
  <c r="L2271" i="2"/>
  <c r="AF2270" i="2"/>
  <c r="AD2270" i="2"/>
  <c r="AC2270" i="2"/>
  <c r="AB2270" i="2"/>
  <c r="AA2270" i="2"/>
  <c r="Z2270" i="2"/>
  <c r="Y2270" i="2"/>
  <c r="X2270" i="2"/>
  <c r="W2270" i="2"/>
  <c r="M2270" i="2"/>
  <c r="L2270" i="2" s="1"/>
  <c r="AF2269" i="2"/>
  <c r="AC2269" i="2"/>
  <c r="AD2269" i="2" s="1"/>
  <c r="AB2269" i="2"/>
  <c r="AA2269" i="2"/>
  <c r="Z2269" i="2"/>
  <c r="Y2269" i="2"/>
  <c r="X2269" i="2"/>
  <c r="W2269" i="2"/>
  <c r="M2269" i="2"/>
  <c r="L2269" i="2"/>
  <c r="AF2268" i="2"/>
  <c r="AD2268" i="2"/>
  <c r="AC2268" i="2"/>
  <c r="AB2268" i="2"/>
  <c r="AA2268" i="2"/>
  <c r="Z2268" i="2"/>
  <c r="Y2268" i="2"/>
  <c r="X2268" i="2"/>
  <c r="W2268" i="2"/>
  <c r="M2268" i="2"/>
  <c r="L2268" i="2" s="1"/>
  <c r="AF2267" i="2"/>
  <c r="AC2267" i="2"/>
  <c r="AD2267" i="2" s="1"/>
  <c r="AB2267" i="2"/>
  <c r="AA2267" i="2"/>
  <c r="Z2267" i="2"/>
  <c r="Y2267" i="2"/>
  <c r="X2267" i="2"/>
  <c r="W2267" i="2"/>
  <c r="M2267" i="2"/>
  <c r="L2267" i="2"/>
  <c r="AF2266" i="2"/>
  <c r="AD2266" i="2"/>
  <c r="AC2266" i="2"/>
  <c r="AB2266" i="2"/>
  <c r="AA2266" i="2"/>
  <c r="Z2266" i="2"/>
  <c r="Y2266" i="2"/>
  <c r="X2266" i="2"/>
  <c r="W2266" i="2"/>
  <c r="M2266" i="2"/>
  <c r="L2266" i="2" s="1"/>
  <c r="AF2265" i="2"/>
  <c r="AC2265" i="2"/>
  <c r="AD2265" i="2" s="1"/>
  <c r="AB2265" i="2"/>
  <c r="AA2265" i="2"/>
  <c r="Z2265" i="2"/>
  <c r="Y2265" i="2"/>
  <c r="X2265" i="2"/>
  <c r="W2265" i="2"/>
  <c r="M2265" i="2"/>
  <c r="L2265" i="2"/>
  <c r="AF2264" i="2"/>
  <c r="AD2264" i="2"/>
  <c r="AC2264" i="2"/>
  <c r="AB2264" i="2"/>
  <c r="AA2264" i="2"/>
  <c r="Z2264" i="2"/>
  <c r="Y2264" i="2"/>
  <c r="X2264" i="2"/>
  <c r="W2264" i="2"/>
  <c r="M2264" i="2"/>
  <c r="L2264" i="2" s="1"/>
  <c r="AF2263" i="2"/>
  <c r="AC2263" i="2"/>
  <c r="AD2263" i="2" s="1"/>
  <c r="AB2263" i="2"/>
  <c r="AA2263" i="2"/>
  <c r="Z2263" i="2"/>
  <c r="Y2263" i="2"/>
  <c r="X2263" i="2"/>
  <c r="W2263" i="2"/>
  <c r="M2263" i="2"/>
  <c r="L2263" i="2"/>
  <c r="AF2262" i="2"/>
  <c r="AD2262" i="2"/>
  <c r="AC2262" i="2"/>
  <c r="AB2262" i="2"/>
  <c r="AA2262" i="2"/>
  <c r="Z2262" i="2"/>
  <c r="Y2262" i="2"/>
  <c r="X2262" i="2"/>
  <c r="W2262" i="2"/>
  <c r="M2262" i="2"/>
  <c r="L2262" i="2" s="1"/>
  <c r="AF2261" i="2"/>
  <c r="AC2261" i="2"/>
  <c r="AD2261" i="2" s="1"/>
  <c r="AB2261" i="2"/>
  <c r="AA2261" i="2"/>
  <c r="Z2261" i="2"/>
  <c r="Y2261" i="2"/>
  <c r="X2261" i="2"/>
  <c r="W2261" i="2"/>
  <c r="M2261" i="2"/>
  <c r="L2261" i="2"/>
  <c r="AF2260" i="2"/>
  <c r="AD2260" i="2"/>
  <c r="AC2260" i="2"/>
  <c r="AB2260" i="2"/>
  <c r="AA2260" i="2"/>
  <c r="Z2260" i="2"/>
  <c r="Y2260" i="2"/>
  <c r="X2260" i="2"/>
  <c r="W2260" i="2"/>
  <c r="M2260" i="2"/>
  <c r="L2260" i="2" s="1"/>
  <c r="AF2259" i="2"/>
  <c r="AC2259" i="2"/>
  <c r="AD2259" i="2" s="1"/>
  <c r="AB2259" i="2"/>
  <c r="AA2259" i="2"/>
  <c r="Z2259" i="2"/>
  <c r="Y2259" i="2"/>
  <c r="X2259" i="2"/>
  <c r="W2259" i="2"/>
  <c r="M2259" i="2"/>
  <c r="L2259" i="2"/>
  <c r="AF2258" i="2"/>
  <c r="AD2258" i="2"/>
  <c r="AC2258" i="2"/>
  <c r="AB2258" i="2"/>
  <c r="AA2258" i="2"/>
  <c r="Z2258" i="2"/>
  <c r="Y2258" i="2"/>
  <c r="X2258" i="2"/>
  <c r="W2258" i="2"/>
  <c r="M2258" i="2"/>
  <c r="L2258" i="2" s="1"/>
  <c r="AF2257" i="2"/>
  <c r="AC2257" i="2"/>
  <c r="AD2257" i="2" s="1"/>
  <c r="AB2257" i="2"/>
  <c r="AA2257" i="2"/>
  <c r="Z2257" i="2"/>
  <c r="Y2257" i="2"/>
  <c r="X2257" i="2"/>
  <c r="W2257" i="2"/>
  <c r="M2257" i="2"/>
  <c r="L2257" i="2"/>
  <c r="AF2256" i="2"/>
  <c r="AD2256" i="2"/>
  <c r="AC2256" i="2"/>
  <c r="AB2256" i="2"/>
  <c r="AA2256" i="2"/>
  <c r="Z2256" i="2"/>
  <c r="Y2256" i="2"/>
  <c r="X2256" i="2"/>
  <c r="W2256" i="2"/>
  <c r="M2256" i="2"/>
  <c r="L2256" i="2" s="1"/>
  <c r="AF2255" i="2"/>
  <c r="AC2255" i="2"/>
  <c r="AD2255" i="2" s="1"/>
  <c r="AB2255" i="2"/>
  <c r="AA2255" i="2"/>
  <c r="Z2255" i="2"/>
  <c r="Y2255" i="2"/>
  <c r="X2255" i="2"/>
  <c r="W2255" i="2"/>
  <c r="M2255" i="2"/>
  <c r="L2255" i="2"/>
  <c r="AF2254" i="2"/>
  <c r="AD2254" i="2"/>
  <c r="AC2254" i="2"/>
  <c r="AB2254" i="2"/>
  <c r="AA2254" i="2"/>
  <c r="Z2254" i="2"/>
  <c r="Y2254" i="2"/>
  <c r="X2254" i="2"/>
  <c r="W2254" i="2"/>
  <c r="M2254" i="2"/>
  <c r="L2254" i="2" s="1"/>
  <c r="AF2253" i="2"/>
  <c r="AC2253" i="2"/>
  <c r="AD2253" i="2" s="1"/>
  <c r="AB2253" i="2"/>
  <c r="AA2253" i="2"/>
  <c r="Z2253" i="2"/>
  <c r="Y2253" i="2"/>
  <c r="X2253" i="2"/>
  <c r="W2253" i="2"/>
  <c r="M2253" i="2"/>
  <c r="L2253" i="2"/>
  <c r="AF2252" i="2"/>
  <c r="AD2252" i="2"/>
  <c r="AC2252" i="2"/>
  <c r="AB2252" i="2"/>
  <c r="AA2252" i="2"/>
  <c r="Z2252" i="2"/>
  <c r="Y2252" i="2"/>
  <c r="X2252" i="2"/>
  <c r="W2252" i="2"/>
  <c r="M2252" i="2"/>
  <c r="L2252" i="2" s="1"/>
  <c r="AF2251" i="2"/>
  <c r="AC2251" i="2"/>
  <c r="AD2251" i="2" s="1"/>
  <c r="AB2251" i="2"/>
  <c r="AA2251" i="2"/>
  <c r="Z2251" i="2"/>
  <c r="Y2251" i="2"/>
  <c r="X2251" i="2"/>
  <c r="W2251" i="2"/>
  <c r="M2251" i="2"/>
  <c r="L2251" i="2"/>
  <c r="AF2250" i="2"/>
  <c r="AD2250" i="2"/>
  <c r="AC2250" i="2"/>
  <c r="AB2250" i="2"/>
  <c r="AA2250" i="2"/>
  <c r="Z2250" i="2"/>
  <c r="Y2250" i="2"/>
  <c r="X2250" i="2"/>
  <c r="W2250" i="2"/>
  <c r="M2250" i="2"/>
  <c r="L2250" i="2" s="1"/>
  <c r="AF2249" i="2"/>
  <c r="AC2249" i="2"/>
  <c r="AD2249" i="2" s="1"/>
  <c r="AB2249" i="2"/>
  <c r="AA2249" i="2"/>
  <c r="Z2249" i="2"/>
  <c r="Y2249" i="2"/>
  <c r="X2249" i="2"/>
  <c r="W2249" i="2"/>
  <c r="M2249" i="2"/>
  <c r="L2249" i="2"/>
  <c r="AF2248" i="2"/>
  <c r="AD2248" i="2"/>
  <c r="AC2248" i="2"/>
  <c r="AB2248" i="2"/>
  <c r="AA2248" i="2"/>
  <c r="Z2248" i="2"/>
  <c r="Y2248" i="2"/>
  <c r="X2248" i="2"/>
  <c r="W2248" i="2"/>
  <c r="M2248" i="2"/>
  <c r="L2248" i="2" s="1"/>
  <c r="AF2247" i="2"/>
  <c r="AC2247" i="2"/>
  <c r="AD2247" i="2" s="1"/>
  <c r="AB2247" i="2"/>
  <c r="AA2247" i="2"/>
  <c r="Z2247" i="2"/>
  <c r="Y2247" i="2"/>
  <c r="X2247" i="2"/>
  <c r="W2247" i="2"/>
  <c r="M2247" i="2"/>
  <c r="L2247" i="2"/>
  <c r="AF2246" i="2"/>
  <c r="AD2246" i="2"/>
  <c r="AC2246" i="2"/>
  <c r="AB2246" i="2"/>
  <c r="AA2246" i="2"/>
  <c r="Z2246" i="2"/>
  <c r="Y2246" i="2"/>
  <c r="X2246" i="2"/>
  <c r="W2246" i="2"/>
  <c r="M2246" i="2"/>
  <c r="L2246" i="2" s="1"/>
  <c r="AF2245" i="2"/>
  <c r="AC2245" i="2"/>
  <c r="AD2245" i="2" s="1"/>
  <c r="AB2245" i="2"/>
  <c r="AA2245" i="2"/>
  <c r="Z2245" i="2"/>
  <c r="Y2245" i="2"/>
  <c r="X2245" i="2"/>
  <c r="W2245" i="2"/>
  <c r="M2245" i="2"/>
  <c r="L2245" i="2"/>
  <c r="AF2244" i="2"/>
  <c r="AD2244" i="2"/>
  <c r="AC2244" i="2"/>
  <c r="AB2244" i="2"/>
  <c r="AA2244" i="2"/>
  <c r="Z2244" i="2"/>
  <c r="Y2244" i="2"/>
  <c r="X2244" i="2"/>
  <c r="W2244" i="2"/>
  <c r="M2244" i="2"/>
  <c r="L2244" i="2" s="1"/>
  <c r="AF2243" i="2"/>
  <c r="AC2243" i="2"/>
  <c r="AD2243" i="2" s="1"/>
  <c r="AB2243" i="2"/>
  <c r="AA2243" i="2"/>
  <c r="Z2243" i="2"/>
  <c r="Y2243" i="2"/>
  <c r="X2243" i="2"/>
  <c r="W2243" i="2"/>
  <c r="M2243" i="2"/>
  <c r="L2243" i="2"/>
  <c r="AF2242" i="2"/>
  <c r="AD2242" i="2"/>
  <c r="AC2242" i="2"/>
  <c r="AB2242" i="2"/>
  <c r="AA2242" i="2"/>
  <c r="Z2242" i="2"/>
  <c r="Y2242" i="2"/>
  <c r="X2242" i="2"/>
  <c r="W2242" i="2"/>
  <c r="M2242" i="2"/>
  <c r="L2242" i="2" s="1"/>
  <c r="AF2241" i="2"/>
  <c r="AD2241" i="2"/>
  <c r="AC2241" i="2"/>
  <c r="AB2241" i="2"/>
  <c r="AA2241" i="2"/>
  <c r="Z2241" i="2"/>
  <c r="Y2241" i="2"/>
  <c r="X2241" i="2"/>
  <c r="W2241" i="2"/>
  <c r="M2241" i="2"/>
  <c r="L2241" i="2" s="1"/>
  <c r="AF2240" i="2"/>
  <c r="AD2240" i="2"/>
  <c r="AC2240" i="2"/>
  <c r="AB2240" i="2"/>
  <c r="AA2240" i="2"/>
  <c r="Z2240" i="2"/>
  <c r="Y2240" i="2"/>
  <c r="X2240" i="2"/>
  <c r="W2240" i="2"/>
  <c r="M2240" i="2"/>
  <c r="L2240" i="2" s="1"/>
  <c r="AF2239" i="2"/>
  <c r="AC2239" i="2"/>
  <c r="AD2239" i="2" s="1"/>
  <c r="AB2239" i="2"/>
  <c r="AA2239" i="2"/>
  <c r="Z2239" i="2"/>
  <c r="Y2239" i="2"/>
  <c r="X2239" i="2"/>
  <c r="W2239" i="2"/>
  <c r="M2239" i="2"/>
  <c r="L2239" i="2"/>
  <c r="AF2238" i="2"/>
  <c r="AD2238" i="2"/>
  <c r="AC2238" i="2"/>
  <c r="AB2238" i="2"/>
  <c r="AA2238" i="2"/>
  <c r="Z2238" i="2"/>
  <c r="Y2238" i="2"/>
  <c r="X2238" i="2"/>
  <c r="W2238" i="2"/>
  <c r="M2238" i="2"/>
  <c r="L2238" i="2" s="1"/>
  <c r="AF2237" i="2"/>
  <c r="AD2237" i="2"/>
  <c r="AC2237" i="2"/>
  <c r="AB2237" i="2"/>
  <c r="AA2237" i="2"/>
  <c r="Z2237" i="2"/>
  <c r="Y2237" i="2"/>
  <c r="X2237" i="2"/>
  <c r="W2237" i="2"/>
  <c r="M2237" i="2"/>
  <c r="L2237" i="2" s="1"/>
  <c r="AF2236" i="2"/>
  <c r="AD2236" i="2"/>
  <c r="AC2236" i="2"/>
  <c r="AB2236" i="2"/>
  <c r="AA2236" i="2"/>
  <c r="Z2236" i="2"/>
  <c r="Y2236" i="2"/>
  <c r="X2236" i="2"/>
  <c r="W2236" i="2"/>
  <c r="M2236" i="2"/>
  <c r="L2236" i="2" s="1"/>
  <c r="AF2235" i="2"/>
  <c r="AD2235" i="2"/>
  <c r="AC2235" i="2"/>
  <c r="AB2235" i="2"/>
  <c r="AA2235" i="2"/>
  <c r="Z2235" i="2"/>
  <c r="Y2235" i="2"/>
  <c r="X2235" i="2"/>
  <c r="W2235" i="2"/>
  <c r="M2235" i="2"/>
  <c r="L2235" i="2" s="1"/>
  <c r="AF2234" i="2"/>
  <c r="AD2234" i="2"/>
  <c r="AC2234" i="2"/>
  <c r="AB2234" i="2"/>
  <c r="AA2234" i="2"/>
  <c r="Z2234" i="2"/>
  <c r="Y2234" i="2"/>
  <c r="X2234" i="2"/>
  <c r="W2234" i="2"/>
  <c r="M2234" i="2"/>
  <c r="L2234" i="2" s="1"/>
  <c r="AF2233" i="2"/>
  <c r="AC2233" i="2"/>
  <c r="AD2233" i="2" s="1"/>
  <c r="AB2233" i="2"/>
  <c r="AA2233" i="2"/>
  <c r="Z2233" i="2"/>
  <c r="Y2233" i="2"/>
  <c r="X2233" i="2"/>
  <c r="W2233" i="2"/>
  <c r="M2233" i="2"/>
  <c r="L2233" i="2"/>
  <c r="AF2232" i="2"/>
  <c r="AD2232" i="2"/>
  <c r="AC2232" i="2"/>
  <c r="AB2232" i="2"/>
  <c r="AA2232" i="2"/>
  <c r="Z2232" i="2"/>
  <c r="Y2232" i="2"/>
  <c r="X2232" i="2"/>
  <c r="W2232" i="2"/>
  <c r="M2232" i="2"/>
  <c r="L2232" i="2" s="1"/>
  <c r="AF2231" i="2"/>
  <c r="AC2231" i="2"/>
  <c r="AD2231" i="2" s="1"/>
  <c r="AB2231" i="2"/>
  <c r="AA2231" i="2"/>
  <c r="Z2231" i="2"/>
  <c r="Y2231" i="2"/>
  <c r="X2231" i="2"/>
  <c r="W2231" i="2"/>
  <c r="M2231" i="2"/>
  <c r="L2231" i="2"/>
  <c r="AF2230" i="2"/>
  <c r="AD2230" i="2"/>
  <c r="AC2230" i="2"/>
  <c r="AB2230" i="2"/>
  <c r="AA2230" i="2"/>
  <c r="Z2230" i="2"/>
  <c r="Y2230" i="2"/>
  <c r="X2230" i="2"/>
  <c r="W2230" i="2"/>
  <c r="M2230" i="2"/>
  <c r="L2230" i="2" s="1"/>
  <c r="AF2229" i="2"/>
  <c r="AD2229" i="2"/>
  <c r="AC2229" i="2"/>
  <c r="AB2229" i="2"/>
  <c r="AA2229" i="2"/>
  <c r="Z2229" i="2"/>
  <c r="Y2229" i="2"/>
  <c r="X2229" i="2"/>
  <c r="W2229" i="2"/>
  <c r="M2229" i="2"/>
  <c r="L2229" i="2" s="1"/>
  <c r="AF2228" i="2"/>
  <c r="AD2228" i="2"/>
  <c r="AC2228" i="2"/>
  <c r="AB2228" i="2"/>
  <c r="AA2228" i="2"/>
  <c r="Z2228" i="2"/>
  <c r="Y2228" i="2"/>
  <c r="X2228" i="2"/>
  <c r="W2228" i="2"/>
  <c r="M2228" i="2"/>
  <c r="L2228" i="2" s="1"/>
  <c r="AF2227" i="2"/>
  <c r="AC2227" i="2"/>
  <c r="AD2227" i="2" s="1"/>
  <c r="AB2227" i="2"/>
  <c r="AA2227" i="2"/>
  <c r="Z2227" i="2"/>
  <c r="Y2227" i="2"/>
  <c r="X2227" i="2"/>
  <c r="W2227" i="2"/>
  <c r="M2227" i="2"/>
  <c r="L2227" i="2"/>
  <c r="AF2226" i="2"/>
  <c r="AD2226" i="2"/>
  <c r="AC2226" i="2"/>
  <c r="AB2226" i="2"/>
  <c r="AA2226" i="2"/>
  <c r="Z2226" i="2"/>
  <c r="Y2226" i="2"/>
  <c r="X2226" i="2"/>
  <c r="W2226" i="2"/>
  <c r="M2226" i="2"/>
  <c r="L2226" i="2" s="1"/>
  <c r="AF2225" i="2"/>
  <c r="AD2225" i="2"/>
  <c r="AC2225" i="2"/>
  <c r="AB2225" i="2"/>
  <c r="AA2225" i="2"/>
  <c r="Z2225" i="2"/>
  <c r="Y2225" i="2"/>
  <c r="X2225" i="2"/>
  <c r="W2225" i="2"/>
  <c r="M2225" i="2"/>
  <c r="L2225" i="2" s="1"/>
  <c r="AF2224" i="2"/>
  <c r="AD2224" i="2"/>
  <c r="AC2224" i="2"/>
  <c r="AB2224" i="2"/>
  <c r="AA2224" i="2"/>
  <c r="Z2224" i="2"/>
  <c r="Y2224" i="2"/>
  <c r="X2224" i="2"/>
  <c r="W2224" i="2"/>
  <c r="M2224" i="2"/>
  <c r="L2224" i="2" s="1"/>
  <c r="AF2223" i="2"/>
  <c r="AC2223" i="2"/>
  <c r="AD2223" i="2" s="1"/>
  <c r="AB2223" i="2"/>
  <c r="AA2223" i="2"/>
  <c r="Z2223" i="2"/>
  <c r="Y2223" i="2"/>
  <c r="X2223" i="2"/>
  <c r="W2223" i="2"/>
  <c r="M2223" i="2"/>
  <c r="L2223" i="2"/>
  <c r="AF2222" i="2"/>
  <c r="AD2222" i="2"/>
  <c r="AC2222" i="2"/>
  <c r="AB2222" i="2"/>
  <c r="AA2222" i="2"/>
  <c r="Z2222" i="2"/>
  <c r="Y2222" i="2"/>
  <c r="X2222" i="2"/>
  <c r="W2222" i="2"/>
  <c r="M2222" i="2"/>
  <c r="L2222" i="2" s="1"/>
  <c r="AF2221" i="2"/>
  <c r="AD2221" i="2"/>
  <c r="AC2221" i="2"/>
  <c r="AB2221" i="2"/>
  <c r="AA2221" i="2"/>
  <c r="Z2221" i="2"/>
  <c r="Y2221" i="2"/>
  <c r="X2221" i="2"/>
  <c r="W2221" i="2"/>
  <c r="M2221" i="2"/>
  <c r="L2221" i="2" s="1"/>
  <c r="AF2220" i="2"/>
  <c r="AD2220" i="2"/>
  <c r="AC2220" i="2"/>
  <c r="AB2220" i="2"/>
  <c r="AA2220" i="2"/>
  <c r="Z2220" i="2"/>
  <c r="Y2220" i="2"/>
  <c r="X2220" i="2"/>
  <c r="W2220" i="2"/>
  <c r="M2220" i="2"/>
  <c r="L2220" i="2" s="1"/>
  <c r="AF2219" i="2"/>
  <c r="AD2219" i="2"/>
  <c r="AC2219" i="2"/>
  <c r="AB2219" i="2"/>
  <c r="AA2219" i="2"/>
  <c r="Z2219" i="2"/>
  <c r="Y2219" i="2"/>
  <c r="X2219" i="2"/>
  <c r="W2219" i="2"/>
  <c r="M2219" i="2"/>
  <c r="L2219" i="2" s="1"/>
  <c r="AF2218" i="2"/>
  <c r="AD2218" i="2"/>
  <c r="AC2218" i="2"/>
  <c r="AB2218" i="2"/>
  <c r="AA2218" i="2"/>
  <c r="Z2218" i="2"/>
  <c r="Y2218" i="2"/>
  <c r="X2218" i="2"/>
  <c r="W2218" i="2"/>
  <c r="M2218" i="2"/>
  <c r="L2218" i="2" s="1"/>
  <c r="AF2217" i="2"/>
  <c r="AD2217" i="2"/>
  <c r="AC2217" i="2"/>
  <c r="AB2217" i="2"/>
  <c r="AA2217" i="2"/>
  <c r="Z2217" i="2"/>
  <c r="Y2217" i="2"/>
  <c r="X2217" i="2"/>
  <c r="W2217" i="2"/>
  <c r="M2217" i="2"/>
  <c r="L2217" i="2" s="1"/>
  <c r="AF2216" i="2"/>
  <c r="AD2216" i="2"/>
  <c r="AC2216" i="2"/>
  <c r="AB2216" i="2"/>
  <c r="AA2216" i="2"/>
  <c r="Z2216" i="2"/>
  <c r="Y2216" i="2"/>
  <c r="X2216" i="2"/>
  <c r="W2216" i="2"/>
  <c r="M2216" i="2"/>
  <c r="L2216" i="2" s="1"/>
  <c r="AF2215" i="2"/>
  <c r="AC2215" i="2"/>
  <c r="AD2215" i="2" s="1"/>
  <c r="AB2215" i="2"/>
  <c r="AA2215" i="2"/>
  <c r="Z2215" i="2"/>
  <c r="Y2215" i="2"/>
  <c r="X2215" i="2"/>
  <c r="W2215" i="2"/>
  <c r="M2215" i="2"/>
  <c r="L2215" i="2"/>
  <c r="AF2214" i="2"/>
  <c r="AD2214" i="2"/>
  <c r="AC2214" i="2"/>
  <c r="AB2214" i="2"/>
  <c r="AA2214" i="2"/>
  <c r="Z2214" i="2"/>
  <c r="Y2214" i="2"/>
  <c r="X2214" i="2"/>
  <c r="W2214" i="2"/>
  <c r="M2214" i="2"/>
  <c r="L2214" i="2" s="1"/>
  <c r="AF2213" i="2"/>
  <c r="AD2213" i="2"/>
  <c r="AC2213" i="2"/>
  <c r="AB2213" i="2"/>
  <c r="AA2213" i="2"/>
  <c r="Z2213" i="2"/>
  <c r="Y2213" i="2"/>
  <c r="X2213" i="2"/>
  <c r="W2213" i="2"/>
  <c r="M2213" i="2"/>
  <c r="L2213" i="2" s="1"/>
  <c r="AF2212" i="2"/>
  <c r="AD2212" i="2"/>
  <c r="AC2212" i="2"/>
  <c r="AB2212" i="2"/>
  <c r="AA2212" i="2"/>
  <c r="Z2212" i="2"/>
  <c r="Y2212" i="2"/>
  <c r="X2212" i="2"/>
  <c r="W2212" i="2"/>
  <c r="M2212" i="2"/>
  <c r="L2212" i="2" s="1"/>
  <c r="AF2211" i="2"/>
  <c r="AC2211" i="2"/>
  <c r="AD2211" i="2" s="1"/>
  <c r="AB2211" i="2"/>
  <c r="AA2211" i="2"/>
  <c r="Z2211" i="2"/>
  <c r="Y2211" i="2"/>
  <c r="X2211" i="2"/>
  <c r="W2211" i="2"/>
  <c r="M2211" i="2"/>
  <c r="L2211" i="2"/>
  <c r="AF2210" i="2"/>
  <c r="AD2210" i="2"/>
  <c r="AC2210" i="2"/>
  <c r="AB2210" i="2"/>
  <c r="AA2210" i="2"/>
  <c r="Z2210" i="2"/>
  <c r="Y2210" i="2"/>
  <c r="X2210" i="2"/>
  <c r="W2210" i="2"/>
  <c r="M2210" i="2"/>
  <c r="L2210" i="2" s="1"/>
  <c r="AF2209" i="2"/>
  <c r="AD2209" i="2"/>
  <c r="AC2209" i="2"/>
  <c r="AB2209" i="2"/>
  <c r="AA2209" i="2"/>
  <c r="Z2209" i="2"/>
  <c r="Y2209" i="2"/>
  <c r="X2209" i="2"/>
  <c r="W2209" i="2"/>
  <c r="M2209" i="2"/>
  <c r="L2209" i="2" s="1"/>
  <c r="AF2208" i="2"/>
  <c r="AD2208" i="2"/>
  <c r="AC2208" i="2"/>
  <c r="AB2208" i="2"/>
  <c r="AA2208" i="2"/>
  <c r="Z2208" i="2"/>
  <c r="Y2208" i="2"/>
  <c r="X2208" i="2"/>
  <c r="W2208" i="2"/>
  <c r="M2208" i="2"/>
  <c r="L2208" i="2" s="1"/>
  <c r="AF2207" i="2"/>
  <c r="AC2207" i="2"/>
  <c r="AD2207" i="2" s="1"/>
  <c r="AB2207" i="2"/>
  <c r="AA2207" i="2"/>
  <c r="Z2207" i="2"/>
  <c r="Y2207" i="2"/>
  <c r="X2207" i="2"/>
  <c r="W2207" i="2"/>
  <c r="M2207" i="2"/>
  <c r="L2207" i="2"/>
  <c r="AF2206" i="2"/>
  <c r="AD2206" i="2"/>
  <c r="AC2206" i="2"/>
  <c r="AB2206" i="2"/>
  <c r="AA2206" i="2"/>
  <c r="Z2206" i="2"/>
  <c r="Y2206" i="2"/>
  <c r="X2206" i="2"/>
  <c r="W2206" i="2"/>
  <c r="M2206" i="2"/>
  <c r="L2206" i="2" s="1"/>
  <c r="AF2205" i="2"/>
  <c r="AD2205" i="2"/>
  <c r="AC2205" i="2"/>
  <c r="AB2205" i="2"/>
  <c r="AA2205" i="2"/>
  <c r="Z2205" i="2"/>
  <c r="Y2205" i="2"/>
  <c r="X2205" i="2"/>
  <c r="W2205" i="2"/>
  <c r="M2205" i="2"/>
  <c r="L2205" i="2" s="1"/>
  <c r="AF2204" i="2"/>
  <c r="AD2204" i="2"/>
  <c r="AC2204" i="2"/>
  <c r="AB2204" i="2"/>
  <c r="AA2204" i="2"/>
  <c r="Z2204" i="2"/>
  <c r="Y2204" i="2"/>
  <c r="X2204" i="2"/>
  <c r="W2204" i="2"/>
  <c r="M2204" i="2"/>
  <c r="L2204" i="2" s="1"/>
  <c r="AF2203" i="2"/>
  <c r="AC2203" i="2"/>
  <c r="AD2203" i="2" s="1"/>
  <c r="AB2203" i="2"/>
  <c r="AA2203" i="2"/>
  <c r="Z2203" i="2"/>
  <c r="Y2203" i="2"/>
  <c r="X2203" i="2"/>
  <c r="W2203" i="2"/>
  <c r="M2203" i="2"/>
  <c r="L2203" i="2"/>
  <c r="AF2202" i="2"/>
  <c r="AC2202" i="2"/>
  <c r="AD2202" i="2" s="1"/>
  <c r="AB2202" i="2"/>
  <c r="AA2202" i="2"/>
  <c r="Z2202" i="2"/>
  <c r="Y2202" i="2"/>
  <c r="X2202" i="2"/>
  <c r="W2202" i="2"/>
  <c r="M2202" i="2"/>
  <c r="L2202" i="2"/>
  <c r="AF2201" i="2"/>
  <c r="AD2201" i="2"/>
  <c r="AC2201" i="2"/>
  <c r="AB2201" i="2"/>
  <c r="AA2201" i="2"/>
  <c r="Z2201" i="2"/>
  <c r="Y2201" i="2"/>
  <c r="X2201" i="2"/>
  <c r="W2201" i="2"/>
  <c r="M2201" i="2"/>
  <c r="L2201" i="2" s="1"/>
  <c r="AF2200" i="2"/>
  <c r="AC2200" i="2"/>
  <c r="AD2200" i="2" s="1"/>
  <c r="AB2200" i="2"/>
  <c r="AA2200" i="2"/>
  <c r="Z2200" i="2"/>
  <c r="Y2200" i="2"/>
  <c r="X2200" i="2"/>
  <c r="W2200" i="2"/>
  <c r="M2200" i="2"/>
  <c r="L2200" i="2"/>
  <c r="AF2199" i="2"/>
  <c r="AD2199" i="2"/>
  <c r="AC2199" i="2"/>
  <c r="AB2199" i="2"/>
  <c r="AA2199" i="2"/>
  <c r="Z2199" i="2"/>
  <c r="Y2199" i="2"/>
  <c r="X2199" i="2"/>
  <c r="W2199" i="2"/>
  <c r="M2199" i="2"/>
  <c r="L2199" i="2" s="1"/>
  <c r="AF2198" i="2"/>
  <c r="AC2198" i="2"/>
  <c r="AD2198" i="2" s="1"/>
  <c r="AB2198" i="2"/>
  <c r="AA2198" i="2"/>
  <c r="Z2198" i="2"/>
  <c r="Y2198" i="2"/>
  <c r="X2198" i="2"/>
  <c r="W2198" i="2"/>
  <c r="M2198" i="2"/>
  <c r="L2198" i="2"/>
  <c r="AF2197" i="2"/>
  <c r="AD2197" i="2"/>
  <c r="AC2197" i="2"/>
  <c r="AB2197" i="2"/>
  <c r="AA2197" i="2"/>
  <c r="Z2197" i="2"/>
  <c r="Y2197" i="2"/>
  <c r="X2197" i="2"/>
  <c r="W2197" i="2"/>
  <c r="M2197" i="2"/>
  <c r="L2197" i="2" s="1"/>
  <c r="AF2196" i="2"/>
  <c r="AC2196" i="2"/>
  <c r="AD2196" i="2" s="1"/>
  <c r="AB2196" i="2"/>
  <c r="AA2196" i="2"/>
  <c r="Z2196" i="2"/>
  <c r="Y2196" i="2"/>
  <c r="X2196" i="2"/>
  <c r="W2196" i="2"/>
  <c r="M2196" i="2"/>
  <c r="L2196" i="2"/>
  <c r="AF2195" i="2"/>
  <c r="AC2195" i="2"/>
  <c r="AD2195" i="2" s="1"/>
  <c r="AB2195" i="2"/>
  <c r="AA2195" i="2"/>
  <c r="Z2195" i="2"/>
  <c r="Y2195" i="2"/>
  <c r="X2195" i="2"/>
  <c r="W2195" i="2"/>
  <c r="M2195" i="2"/>
  <c r="L2195" i="2"/>
  <c r="AF2194" i="2"/>
  <c r="AC2194" i="2"/>
  <c r="AD2194" i="2" s="1"/>
  <c r="AB2194" i="2"/>
  <c r="AA2194" i="2"/>
  <c r="Z2194" i="2"/>
  <c r="Y2194" i="2"/>
  <c r="X2194" i="2"/>
  <c r="W2194" i="2"/>
  <c r="M2194" i="2"/>
  <c r="L2194" i="2"/>
  <c r="AF2193" i="2"/>
  <c r="AD2193" i="2"/>
  <c r="AC2193" i="2"/>
  <c r="AB2193" i="2"/>
  <c r="AA2193" i="2"/>
  <c r="Z2193" i="2"/>
  <c r="Y2193" i="2"/>
  <c r="X2193" i="2"/>
  <c r="W2193" i="2"/>
  <c r="M2193" i="2"/>
  <c r="L2193" i="2" s="1"/>
  <c r="AF2192" i="2"/>
  <c r="AC2192" i="2"/>
  <c r="AD2192" i="2" s="1"/>
  <c r="AB2192" i="2"/>
  <c r="AA2192" i="2"/>
  <c r="Z2192" i="2"/>
  <c r="Y2192" i="2"/>
  <c r="X2192" i="2"/>
  <c r="W2192" i="2"/>
  <c r="M2192" i="2"/>
  <c r="L2192" i="2"/>
  <c r="AF2191" i="2"/>
  <c r="AD2191" i="2"/>
  <c r="AC2191" i="2"/>
  <c r="AB2191" i="2"/>
  <c r="AA2191" i="2"/>
  <c r="Z2191" i="2"/>
  <c r="Y2191" i="2"/>
  <c r="X2191" i="2"/>
  <c r="W2191" i="2"/>
  <c r="M2191" i="2"/>
  <c r="L2191" i="2" s="1"/>
  <c r="AF2190" i="2"/>
  <c r="AC2190" i="2"/>
  <c r="AD2190" i="2" s="1"/>
  <c r="AB2190" i="2"/>
  <c r="AA2190" i="2"/>
  <c r="Z2190" i="2"/>
  <c r="Y2190" i="2"/>
  <c r="X2190" i="2"/>
  <c r="W2190" i="2"/>
  <c r="M2190" i="2"/>
  <c r="L2190" i="2"/>
  <c r="AF2189" i="2"/>
  <c r="AD2189" i="2"/>
  <c r="AC2189" i="2"/>
  <c r="AB2189" i="2"/>
  <c r="AA2189" i="2"/>
  <c r="Z2189" i="2"/>
  <c r="Y2189" i="2"/>
  <c r="X2189" i="2"/>
  <c r="W2189" i="2"/>
  <c r="M2189" i="2"/>
  <c r="L2189" i="2" s="1"/>
  <c r="AF2188" i="2"/>
  <c r="AC2188" i="2"/>
  <c r="AD2188" i="2" s="1"/>
  <c r="AB2188" i="2"/>
  <c r="AA2188" i="2"/>
  <c r="Z2188" i="2"/>
  <c r="Y2188" i="2"/>
  <c r="X2188" i="2"/>
  <c r="W2188" i="2"/>
  <c r="M2188" i="2"/>
  <c r="L2188" i="2"/>
  <c r="AF2187" i="2"/>
  <c r="AC2187" i="2"/>
  <c r="AD2187" i="2" s="1"/>
  <c r="AB2187" i="2"/>
  <c r="AA2187" i="2"/>
  <c r="Z2187" i="2"/>
  <c r="Y2187" i="2"/>
  <c r="X2187" i="2"/>
  <c r="W2187" i="2"/>
  <c r="M2187" i="2"/>
  <c r="L2187" i="2"/>
  <c r="AF2186" i="2"/>
  <c r="AC2186" i="2"/>
  <c r="AD2186" i="2" s="1"/>
  <c r="AB2186" i="2"/>
  <c r="AA2186" i="2"/>
  <c r="Z2186" i="2"/>
  <c r="Y2186" i="2"/>
  <c r="X2186" i="2"/>
  <c r="W2186" i="2"/>
  <c r="M2186" i="2"/>
  <c r="L2186" i="2"/>
  <c r="AF2185" i="2"/>
  <c r="AC2185" i="2"/>
  <c r="AD2185" i="2" s="1"/>
  <c r="AB2185" i="2"/>
  <c r="AA2185" i="2"/>
  <c r="Z2185" i="2"/>
  <c r="Y2185" i="2"/>
  <c r="X2185" i="2"/>
  <c r="W2185" i="2"/>
  <c r="M2185" i="2"/>
  <c r="L2185" i="2"/>
  <c r="AF2184" i="2"/>
  <c r="AC2184" i="2"/>
  <c r="AD2184" i="2" s="1"/>
  <c r="AB2184" i="2"/>
  <c r="AA2184" i="2"/>
  <c r="Z2184" i="2"/>
  <c r="Y2184" i="2"/>
  <c r="X2184" i="2"/>
  <c r="W2184" i="2"/>
  <c r="M2184" i="2"/>
  <c r="L2184" i="2"/>
  <c r="AF2183" i="2"/>
  <c r="AD2183" i="2"/>
  <c r="AC2183" i="2"/>
  <c r="AB2183" i="2"/>
  <c r="AA2183" i="2"/>
  <c r="Z2183" i="2"/>
  <c r="Y2183" i="2"/>
  <c r="X2183" i="2"/>
  <c r="W2183" i="2"/>
  <c r="M2183" i="2"/>
  <c r="L2183" i="2" s="1"/>
  <c r="AF2182" i="2"/>
  <c r="AC2182" i="2"/>
  <c r="AD2182" i="2" s="1"/>
  <c r="AB2182" i="2"/>
  <c r="AA2182" i="2"/>
  <c r="Z2182" i="2"/>
  <c r="Y2182" i="2"/>
  <c r="X2182" i="2"/>
  <c r="W2182" i="2"/>
  <c r="M2182" i="2"/>
  <c r="L2182" i="2"/>
  <c r="AF2181" i="2"/>
  <c r="AD2181" i="2"/>
  <c r="AC2181" i="2"/>
  <c r="AB2181" i="2"/>
  <c r="AA2181" i="2"/>
  <c r="Z2181" i="2"/>
  <c r="Y2181" i="2"/>
  <c r="X2181" i="2"/>
  <c r="W2181" i="2"/>
  <c r="M2181" i="2"/>
  <c r="L2181" i="2" s="1"/>
  <c r="AF2180" i="2"/>
  <c r="AC2180" i="2"/>
  <c r="AD2180" i="2" s="1"/>
  <c r="AB2180" i="2"/>
  <c r="AA2180" i="2"/>
  <c r="Z2180" i="2"/>
  <c r="Y2180" i="2"/>
  <c r="X2180" i="2"/>
  <c r="W2180" i="2"/>
  <c r="M2180" i="2"/>
  <c r="L2180" i="2"/>
  <c r="AF2179" i="2"/>
  <c r="AC2179" i="2"/>
  <c r="AD2179" i="2" s="1"/>
  <c r="AB2179" i="2"/>
  <c r="AA2179" i="2"/>
  <c r="Z2179" i="2"/>
  <c r="Y2179" i="2"/>
  <c r="X2179" i="2"/>
  <c r="W2179" i="2"/>
  <c r="M2179" i="2"/>
  <c r="L2179" i="2"/>
  <c r="AF2178" i="2"/>
  <c r="AC2178" i="2"/>
  <c r="AD2178" i="2" s="1"/>
  <c r="AB2178" i="2"/>
  <c r="AA2178" i="2"/>
  <c r="Z2178" i="2"/>
  <c r="Y2178" i="2"/>
  <c r="X2178" i="2"/>
  <c r="W2178" i="2"/>
  <c r="M2178" i="2"/>
  <c r="L2178" i="2"/>
  <c r="AF2177" i="2"/>
  <c r="AD2177" i="2"/>
  <c r="AC2177" i="2"/>
  <c r="AB2177" i="2"/>
  <c r="AA2177" i="2"/>
  <c r="Z2177" i="2"/>
  <c r="Y2177" i="2"/>
  <c r="X2177" i="2"/>
  <c r="W2177" i="2"/>
  <c r="M2177" i="2"/>
  <c r="L2177" i="2" s="1"/>
  <c r="AF2176" i="2"/>
  <c r="AC2176" i="2"/>
  <c r="AD2176" i="2" s="1"/>
  <c r="AB2176" i="2"/>
  <c r="AA2176" i="2"/>
  <c r="Z2176" i="2"/>
  <c r="Y2176" i="2"/>
  <c r="X2176" i="2"/>
  <c r="W2176" i="2"/>
  <c r="M2176" i="2"/>
  <c r="L2176" i="2"/>
  <c r="AF2175" i="2"/>
  <c r="AD2175" i="2"/>
  <c r="AC2175" i="2"/>
  <c r="AB2175" i="2"/>
  <c r="AA2175" i="2"/>
  <c r="Z2175" i="2"/>
  <c r="Y2175" i="2"/>
  <c r="X2175" i="2"/>
  <c r="W2175" i="2"/>
  <c r="M2175" i="2"/>
  <c r="L2175" i="2" s="1"/>
  <c r="AF2174" i="2"/>
  <c r="AC2174" i="2"/>
  <c r="AD2174" i="2" s="1"/>
  <c r="AB2174" i="2"/>
  <c r="AA2174" i="2"/>
  <c r="Z2174" i="2"/>
  <c r="Y2174" i="2"/>
  <c r="X2174" i="2"/>
  <c r="W2174" i="2"/>
  <c r="M2174" i="2"/>
  <c r="L2174" i="2"/>
  <c r="AF2173" i="2"/>
  <c r="AD2173" i="2"/>
  <c r="AC2173" i="2"/>
  <c r="AB2173" i="2"/>
  <c r="AA2173" i="2"/>
  <c r="Z2173" i="2"/>
  <c r="Y2173" i="2"/>
  <c r="X2173" i="2"/>
  <c r="W2173" i="2"/>
  <c r="M2173" i="2"/>
  <c r="L2173" i="2" s="1"/>
  <c r="AF2172" i="2"/>
  <c r="AC2172" i="2"/>
  <c r="AD2172" i="2" s="1"/>
  <c r="AB2172" i="2"/>
  <c r="AA2172" i="2"/>
  <c r="Z2172" i="2"/>
  <c r="Y2172" i="2"/>
  <c r="X2172" i="2"/>
  <c r="W2172" i="2"/>
  <c r="M2172" i="2"/>
  <c r="L2172" i="2"/>
  <c r="AF2171" i="2"/>
  <c r="AC2171" i="2"/>
  <c r="AD2171" i="2" s="1"/>
  <c r="AB2171" i="2"/>
  <c r="AA2171" i="2"/>
  <c r="Z2171" i="2"/>
  <c r="Y2171" i="2"/>
  <c r="X2171" i="2"/>
  <c r="W2171" i="2"/>
  <c r="M2171" i="2"/>
  <c r="L2171" i="2"/>
  <c r="AF2170" i="2"/>
  <c r="AC2170" i="2"/>
  <c r="AD2170" i="2" s="1"/>
  <c r="AB2170" i="2"/>
  <c r="AA2170" i="2"/>
  <c r="Z2170" i="2"/>
  <c r="Y2170" i="2"/>
  <c r="X2170" i="2"/>
  <c r="W2170" i="2"/>
  <c r="M2170" i="2"/>
  <c r="L2170" i="2"/>
  <c r="AF2169" i="2"/>
  <c r="AC2169" i="2"/>
  <c r="AD2169" i="2" s="1"/>
  <c r="AB2169" i="2"/>
  <c r="AA2169" i="2"/>
  <c r="Z2169" i="2"/>
  <c r="Y2169" i="2"/>
  <c r="X2169" i="2"/>
  <c r="W2169" i="2"/>
  <c r="M2169" i="2"/>
  <c r="L2169" i="2"/>
  <c r="AF2168" i="2"/>
  <c r="AC2168" i="2"/>
  <c r="AD2168" i="2" s="1"/>
  <c r="AB2168" i="2"/>
  <c r="AA2168" i="2"/>
  <c r="Z2168" i="2"/>
  <c r="Y2168" i="2"/>
  <c r="X2168" i="2"/>
  <c r="W2168" i="2"/>
  <c r="M2168" i="2"/>
  <c r="L2168" i="2"/>
  <c r="AF2167" i="2"/>
  <c r="AD2167" i="2"/>
  <c r="AC2167" i="2"/>
  <c r="AB2167" i="2"/>
  <c r="AA2167" i="2"/>
  <c r="Z2167" i="2"/>
  <c r="Y2167" i="2"/>
  <c r="X2167" i="2"/>
  <c r="W2167" i="2"/>
  <c r="M2167" i="2"/>
  <c r="L2167" i="2" s="1"/>
  <c r="AF2166" i="2"/>
  <c r="AC2166" i="2"/>
  <c r="AD2166" i="2" s="1"/>
  <c r="AB2166" i="2"/>
  <c r="AA2166" i="2"/>
  <c r="Z2166" i="2"/>
  <c r="Y2166" i="2"/>
  <c r="X2166" i="2"/>
  <c r="W2166" i="2"/>
  <c r="M2166" i="2"/>
  <c r="L2166" i="2"/>
  <c r="AF2165" i="2"/>
  <c r="AD2165" i="2"/>
  <c r="AC2165" i="2"/>
  <c r="AB2165" i="2"/>
  <c r="AA2165" i="2"/>
  <c r="Z2165" i="2"/>
  <c r="Y2165" i="2"/>
  <c r="X2165" i="2"/>
  <c r="W2165" i="2"/>
  <c r="M2165" i="2"/>
  <c r="L2165" i="2" s="1"/>
  <c r="AF2164" i="2"/>
  <c r="AC2164" i="2"/>
  <c r="AD2164" i="2" s="1"/>
  <c r="AB2164" i="2"/>
  <c r="AA2164" i="2"/>
  <c r="Z2164" i="2"/>
  <c r="Y2164" i="2"/>
  <c r="X2164" i="2"/>
  <c r="W2164" i="2"/>
  <c r="M2164" i="2"/>
  <c r="L2164" i="2"/>
  <c r="AF2163" i="2"/>
  <c r="AC2163" i="2"/>
  <c r="AD2163" i="2" s="1"/>
  <c r="AB2163" i="2"/>
  <c r="AA2163" i="2"/>
  <c r="Z2163" i="2"/>
  <c r="Y2163" i="2"/>
  <c r="X2163" i="2"/>
  <c r="W2163" i="2"/>
  <c r="M2163" i="2"/>
  <c r="L2163" i="2"/>
  <c r="AF2162" i="2"/>
  <c r="AC2162" i="2"/>
  <c r="AD2162" i="2" s="1"/>
  <c r="AB2162" i="2"/>
  <c r="AA2162" i="2"/>
  <c r="Z2162" i="2"/>
  <c r="Y2162" i="2"/>
  <c r="X2162" i="2"/>
  <c r="W2162" i="2"/>
  <c r="M2162" i="2"/>
  <c r="L2162" i="2"/>
  <c r="AF2161" i="2"/>
  <c r="AD2161" i="2"/>
  <c r="AC2161" i="2"/>
  <c r="AB2161" i="2"/>
  <c r="AA2161" i="2"/>
  <c r="Z2161" i="2"/>
  <c r="Y2161" i="2"/>
  <c r="X2161" i="2"/>
  <c r="W2161" i="2"/>
  <c r="M2161" i="2"/>
  <c r="L2161" i="2" s="1"/>
  <c r="AF2160" i="2"/>
  <c r="AC2160" i="2"/>
  <c r="AD2160" i="2" s="1"/>
  <c r="AB2160" i="2"/>
  <c r="AA2160" i="2"/>
  <c r="Z2160" i="2"/>
  <c r="Y2160" i="2"/>
  <c r="X2160" i="2"/>
  <c r="W2160" i="2"/>
  <c r="M2160" i="2"/>
  <c r="L2160" i="2"/>
  <c r="AF2159" i="2"/>
  <c r="AD2159" i="2"/>
  <c r="AC2159" i="2"/>
  <c r="AB2159" i="2"/>
  <c r="AA2159" i="2"/>
  <c r="Z2159" i="2"/>
  <c r="Y2159" i="2"/>
  <c r="X2159" i="2"/>
  <c r="W2159" i="2"/>
  <c r="M2159" i="2"/>
  <c r="L2159" i="2" s="1"/>
  <c r="AF2158" i="2"/>
  <c r="AC2158" i="2"/>
  <c r="AD2158" i="2" s="1"/>
  <c r="AB2158" i="2"/>
  <c r="AA2158" i="2"/>
  <c r="Z2158" i="2"/>
  <c r="Y2158" i="2"/>
  <c r="X2158" i="2"/>
  <c r="W2158" i="2"/>
  <c r="M2158" i="2"/>
  <c r="L2158" i="2"/>
  <c r="AF2157" i="2"/>
  <c r="AD2157" i="2"/>
  <c r="AC2157" i="2"/>
  <c r="AB2157" i="2"/>
  <c r="AA2157" i="2"/>
  <c r="Z2157" i="2"/>
  <c r="Y2157" i="2"/>
  <c r="X2157" i="2"/>
  <c r="W2157" i="2"/>
  <c r="M2157" i="2"/>
  <c r="L2157" i="2" s="1"/>
  <c r="AF2156" i="2"/>
  <c r="AC2156" i="2"/>
  <c r="AD2156" i="2" s="1"/>
  <c r="AB2156" i="2"/>
  <c r="AA2156" i="2"/>
  <c r="Z2156" i="2"/>
  <c r="Y2156" i="2"/>
  <c r="X2156" i="2"/>
  <c r="W2156" i="2"/>
  <c r="M2156" i="2"/>
  <c r="L2156" i="2"/>
  <c r="AF2155" i="2"/>
  <c r="AC2155" i="2"/>
  <c r="AD2155" i="2" s="1"/>
  <c r="AB2155" i="2"/>
  <c r="AA2155" i="2"/>
  <c r="Z2155" i="2"/>
  <c r="Y2155" i="2"/>
  <c r="X2155" i="2"/>
  <c r="W2155" i="2"/>
  <c r="M2155" i="2"/>
  <c r="L2155" i="2"/>
  <c r="AF2154" i="2"/>
  <c r="AC2154" i="2"/>
  <c r="AD2154" i="2" s="1"/>
  <c r="AB2154" i="2"/>
  <c r="AA2154" i="2"/>
  <c r="Z2154" i="2"/>
  <c r="Y2154" i="2"/>
  <c r="X2154" i="2"/>
  <c r="W2154" i="2"/>
  <c r="M2154" i="2"/>
  <c r="L2154" i="2"/>
  <c r="AF2153" i="2"/>
  <c r="AC2153" i="2"/>
  <c r="AD2153" i="2" s="1"/>
  <c r="AB2153" i="2"/>
  <c r="AA2153" i="2"/>
  <c r="Z2153" i="2"/>
  <c r="Y2153" i="2"/>
  <c r="X2153" i="2"/>
  <c r="W2153" i="2"/>
  <c r="M2153" i="2"/>
  <c r="L2153" i="2"/>
  <c r="AF2152" i="2"/>
  <c r="AC2152" i="2"/>
  <c r="AD2152" i="2" s="1"/>
  <c r="AB2152" i="2"/>
  <c r="AA2152" i="2"/>
  <c r="Z2152" i="2"/>
  <c r="Y2152" i="2"/>
  <c r="X2152" i="2"/>
  <c r="W2152" i="2"/>
  <c r="M2152" i="2"/>
  <c r="L2152" i="2"/>
  <c r="AF2151" i="2"/>
  <c r="AD2151" i="2"/>
  <c r="AC2151" i="2"/>
  <c r="AB2151" i="2"/>
  <c r="AA2151" i="2"/>
  <c r="Z2151" i="2"/>
  <c r="Y2151" i="2"/>
  <c r="X2151" i="2"/>
  <c r="W2151" i="2"/>
  <c r="M2151" i="2"/>
  <c r="L2151" i="2" s="1"/>
  <c r="AF2150" i="2"/>
  <c r="AC2150" i="2"/>
  <c r="AD2150" i="2" s="1"/>
  <c r="AB2150" i="2"/>
  <c r="AA2150" i="2"/>
  <c r="Z2150" i="2"/>
  <c r="Y2150" i="2"/>
  <c r="X2150" i="2"/>
  <c r="W2150" i="2"/>
  <c r="M2150" i="2"/>
  <c r="L2150" i="2"/>
  <c r="AF2149" i="2"/>
  <c r="AD2149" i="2"/>
  <c r="AC2149" i="2"/>
  <c r="AB2149" i="2"/>
  <c r="AA2149" i="2"/>
  <c r="Z2149" i="2"/>
  <c r="Y2149" i="2"/>
  <c r="X2149" i="2"/>
  <c r="W2149" i="2"/>
  <c r="M2149" i="2"/>
  <c r="L2149" i="2" s="1"/>
  <c r="AF2148" i="2"/>
  <c r="AC2148" i="2"/>
  <c r="AD2148" i="2" s="1"/>
  <c r="AB2148" i="2"/>
  <c r="AA2148" i="2"/>
  <c r="Z2148" i="2"/>
  <c r="Y2148" i="2"/>
  <c r="X2148" i="2"/>
  <c r="W2148" i="2"/>
  <c r="M2148" i="2"/>
  <c r="L2148" i="2"/>
  <c r="AF2147" i="2"/>
  <c r="AC2147" i="2"/>
  <c r="AD2147" i="2" s="1"/>
  <c r="AB2147" i="2"/>
  <c r="AA2147" i="2"/>
  <c r="Z2147" i="2"/>
  <c r="Y2147" i="2"/>
  <c r="X2147" i="2"/>
  <c r="W2147" i="2"/>
  <c r="M2147" i="2"/>
  <c r="L2147" i="2"/>
  <c r="AF2146" i="2"/>
  <c r="AC2146" i="2"/>
  <c r="AD2146" i="2" s="1"/>
  <c r="AB2146" i="2"/>
  <c r="AA2146" i="2"/>
  <c r="Z2146" i="2"/>
  <c r="Y2146" i="2"/>
  <c r="X2146" i="2"/>
  <c r="W2146" i="2"/>
  <c r="M2146" i="2"/>
  <c r="L2146" i="2"/>
  <c r="AF2145" i="2"/>
  <c r="AD2145" i="2"/>
  <c r="AC2145" i="2"/>
  <c r="AB2145" i="2"/>
  <c r="AA2145" i="2"/>
  <c r="Z2145" i="2"/>
  <c r="Y2145" i="2"/>
  <c r="X2145" i="2"/>
  <c r="W2145" i="2"/>
  <c r="M2145" i="2"/>
  <c r="L2145" i="2" s="1"/>
  <c r="AF2144" i="2"/>
  <c r="AC2144" i="2"/>
  <c r="AD2144" i="2" s="1"/>
  <c r="AB2144" i="2"/>
  <c r="AA2144" i="2"/>
  <c r="Z2144" i="2"/>
  <c r="Y2144" i="2"/>
  <c r="X2144" i="2"/>
  <c r="W2144" i="2"/>
  <c r="M2144" i="2"/>
  <c r="L2144" i="2"/>
  <c r="AF2143" i="2"/>
  <c r="AD2143" i="2"/>
  <c r="AC2143" i="2"/>
  <c r="AB2143" i="2"/>
  <c r="AA2143" i="2"/>
  <c r="Z2143" i="2"/>
  <c r="Y2143" i="2"/>
  <c r="X2143" i="2"/>
  <c r="W2143" i="2"/>
  <c r="M2143" i="2"/>
  <c r="L2143" i="2" s="1"/>
  <c r="AF2142" i="2"/>
  <c r="AC2142" i="2"/>
  <c r="AD2142" i="2" s="1"/>
  <c r="AB2142" i="2"/>
  <c r="AA2142" i="2"/>
  <c r="Z2142" i="2"/>
  <c r="Y2142" i="2"/>
  <c r="X2142" i="2"/>
  <c r="W2142" i="2"/>
  <c r="M2142" i="2"/>
  <c r="L2142" i="2"/>
  <c r="AF2141" i="2"/>
  <c r="AD2141" i="2"/>
  <c r="AC2141" i="2"/>
  <c r="AB2141" i="2"/>
  <c r="AA2141" i="2"/>
  <c r="Z2141" i="2"/>
  <c r="Y2141" i="2"/>
  <c r="X2141" i="2"/>
  <c r="W2141" i="2"/>
  <c r="M2141" i="2"/>
  <c r="L2141" i="2" s="1"/>
  <c r="AF2140" i="2"/>
  <c r="AC2140" i="2"/>
  <c r="AD2140" i="2" s="1"/>
  <c r="AB2140" i="2"/>
  <c r="AA2140" i="2"/>
  <c r="Z2140" i="2"/>
  <c r="Y2140" i="2"/>
  <c r="X2140" i="2"/>
  <c r="W2140" i="2"/>
  <c r="M2140" i="2"/>
  <c r="L2140" i="2"/>
  <c r="AF2139" i="2"/>
  <c r="AC2139" i="2"/>
  <c r="AD2139" i="2" s="1"/>
  <c r="AB2139" i="2"/>
  <c r="AA2139" i="2"/>
  <c r="Z2139" i="2"/>
  <c r="Y2139" i="2"/>
  <c r="X2139" i="2"/>
  <c r="W2139" i="2"/>
  <c r="M2139" i="2"/>
  <c r="L2139" i="2"/>
  <c r="AF2138" i="2"/>
  <c r="AC2138" i="2"/>
  <c r="AD2138" i="2" s="1"/>
  <c r="AB2138" i="2"/>
  <c r="AA2138" i="2"/>
  <c r="Z2138" i="2"/>
  <c r="Y2138" i="2"/>
  <c r="X2138" i="2"/>
  <c r="W2138" i="2"/>
  <c r="M2138" i="2"/>
  <c r="L2138" i="2"/>
  <c r="AF2137" i="2"/>
  <c r="AC2137" i="2"/>
  <c r="AD2137" i="2" s="1"/>
  <c r="AB2137" i="2"/>
  <c r="AA2137" i="2"/>
  <c r="Z2137" i="2"/>
  <c r="Y2137" i="2"/>
  <c r="X2137" i="2"/>
  <c r="W2137" i="2"/>
  <c r="M2137" i="2"/>
  <c r="L2137" i="2"/>
  <c r="AF2136" i="2"/>
  <c r="AC2136" i="2"/>
  <c r="AD2136" i="2" s="1"/>
  <c r="AB2136" i="2"/>
  <c r="AA2136" i="2"/>
  <c r="Z2136" i="2"/>
  <c r="Y2136" i="2"/>
  <c r="X2136" i="2"/>
  <c r="W2136" i="2"/>
  <c r="M2136" i="2"/>
  <c r="L2136" i="2"/>
  <c r="AF2135" i="2"/>
  <c r="AD2135" i="2"/>
  <c r="AC2135" i="2"/>
  <c r="AB2135" i="2"/>
  <c r="AA2135" i="2"/>
  <c r="Z2135" i="2"/>
  <c r="Y2135" i="2"/>
  <c r="X2135" i="2"/>
  <c r="W2135" i="2"/>
  <c r="M2135" i="2"/>
  <c r="L2135" i="2" s="1"/>
  <c r="AF2134" i="2"/>
  <c r="AC2134" i="2"/>
  <c r="AD2134" i="2" s="1"/>
  <c r="AB2134" i="2"/>
  <c r="AA2134" i="2"/>
  <c r="Z2134" i="2"/>
  <c r="Y2134" i="2"/>
  <c r="X2134" i="2"/>
  <c r="W2134" i="2"/>
  <c r="M2134" i="2"/>
  <c r="L2134" i="2"/>
  <c r="AF2133" i="2"/>
  <c r="AD2133" i="2"/>
  <c r="AC2133" i="2"/>
  <c r="AB2133" i="2"/>
  <c r="AA2133" i="2"/>
  <c r="Z2133" i="2"/>
  <c r="Y2133" i="2"/>
  <c r="X2133" i="2"/>
  <c r="W2133" i="2"/>
  <c r="M2133" i="2"/>
  <c r="L2133" i="2" s="1"/>
  <c r="AF2132" i="2"/>
  <c r="AC2132" i="2"/>
  <c r="AD2132" i="2" s="1"/>
  <c r="AB2132" i="2"/>
  <c r="AA2132" i="2"/>
  <c r="Z2132" i="2"/>
  <c r="Y2132" i="2"/>
  <c r="X2132" i="2"/>
  <c r="W2132" i="2"/>
  <c r="M2132" i="2"/>
  <c r="L2132" i="2"/>
  <c r="AF2131" i="2"/>
  <c r="AC2131" i="2"/>
  <c r="AD2131" i="2" s="1"/>
  <c r="AB2131" i="2"/>
  <c r="AA2131" i="2"/>
  <c r="Z2131" i="2"/>
  <c r="Y2131" i="2"/>
  <c r="X2131" i="2"/>
  <c r="W2131" i="2"/>
  <c r="M2131" i="2"/>
  <c r="L2131" i="2"/>
  <c r="AF2130" i="2"/>
  <c r="AC2130" i="2"/>
  <c r="AD2130" i="2" s="1"/>
  <c r="AB2130" i="2"/>
  <c r="AA2130" i="2"/>
  <c r="Z2130" i="2"/>
  <c r="Y2130" i="2"/>
  <c r="X2130" i="2"/>
  <c r="W2130" i="2"/>
  <c r="M2130" i="2"/>
  <c r="L2130" i="2"/>
  <c r="AF2129" i="2"/>
  <c r="AD2129" i="2"/>
  <c r="AC2129" i="2"/>
  <c r="AB2129" i="2"/>
  <c r="AA2129" i="2"/>
  <c r="Z2129" i="2"/>
  <c r="Y2129" i="2"/>
  <c r="X2129" i="2"/>
  <c r="W2129" i="2"/>
  <c r="M2129" i="2"/>
  <c r="L2129" i="2" s="1"/>
  <c r="AF2128" i="2"/>
  <c r="AC2128" i="2"/>
  <c r="AD2128" i="2" s="1"/>
  <c r="AB2128" i="2"/>
  <c r="AA2128" i="2"/>
  <c r="Z2128" i="2"/>
  <c r="Y2128" i="2"/>
  <c r="X2128" i="2"/>
  <c r="W2128" i="2"/>
  <c r="M2128" i="2"/>
  <c r="L2128" i="2"/>
  <c r="AF2127" i="2"/>
  <c r="AD2127" i="2"/>
  <c r="AC2127" i="2"/>
  <c r="AB2127" i="2"/>
  <c r="AA2127" i="2"/>
  <c r="Z2127" i="2"/>
  <c r="Y2127" i="2"/>
  <c r="X2127" i="2"/>
  <c r="W2127" i="2"/>
  <c r="M2127" i="2"/>
  <c r="L2127" i="2" s="1"/>
  <c r="AF2126" i="2"/>
  <c r="AC2126" i="2"/>
  <c r="AD2126" i="2" s="1"/>
  <c r="AB2126" i="2"/>
  <c r="AA2126" i="2"/>
  <c r="Z2126" i="2"/>
  <c r="Y2126" i="2"/>
  <c r="X2126" i="2"/>
  <c r="W2126" i="2"/>
  <c r="M2126" i="2"/>
  <c r="L2126" i="2"/>
  <c r="AF2125" i="2"/>
  <c r="AD2125" i="2"/>
  <c r="AC2125" i="2"/>
  <c r="AB2125" i="2"/>
  <c r="AA2125" i="2"/>
  <c r="Z2125" i="2"/>
  <c r="Y2125" i="2"/>
  <c r="X2125" i="2"/>
  <c r="W2125" i="2"/>
  <c r="M2125" i="2"/>
  <c r="L2125" i="2" s="1"/>
  <c r="AF2124" i="2"/>
  <c r="AC2124" i="2"/>
  <c r="AD2124" i="2" s="1"/>
  <c r="AB2124" i="2"/>
  <c r="AA2124" i="2"/>
  <c r="Z2124" i="2"/>
  <c r="Y2124" i="2"/>
  <c r="X2124" i="2"/>
  <c r="W2124" i="2"/>
  <c r="M2124" i="2"/>
  <c r="L2124" i="2"/>
  <c r="AF2123" i="2"/>
  <c r="AC2123" i="2"/>
  <c r="AD2123" i="2" s="1"/>
  <c r="AB2123" i="2"/>
  <c r="AA2123" i="2"/>
  <c r="Z2123" i="2"/>
  <c r="Y2123" i="2"/>
  <c r="X2123" i="2"/>
  <c r="W2123" i="2"/>
  <c r="M2123" i="2"/>
  <c r="L2123" i="2"/>
  <c r="AF2122" i="2"/>
  <c r="AC2122" i="2"/>
  <c r="AD2122" i="2" s="1"/>
  <c r="AB2122" i="2"/>
  <c r="AA2122" i="2"/>
  <c r="Z2122" i="2"/>
  <c r="Y2122" i="2"/>
  <c r="X2122" i="2"/>
  <c r="W2122" i="2"/>
  <c r="M2122" i="2"/>
  <c r="L2122" i="2"/>
  <c r="AF2121" i="2"/>
  <c r="AC2121" i="2"/>
  <c r="AD2121" i="2" s="1"/>
  <c r="AB2121" i="2"/>
  <c r="AA2121" i="2"/>
  <c r="Z2121" i="2"/>
  <c r="Y2121" i="2"/>
  <c r="X2121" i="2"/>
  <c r="W2121" i="2"/>
  <c r="M2121" i="2"/>
  <c r="L2121" i="2"/>
  <c r="AF2120" i="2"/>
  <c r="AC2120" i="2"/>
  <c r="AD2120" i="2" s="1"/>
  <c r="AB2120" i="2"/>
  <c r="AA2120" i="2"/>
  <c r="Z2120" i="2"/>
  <c r="Y2120" i="2"/>
  <c r="X2120" i="2"/>
  <c r="W2120" i="2"/>
  <c r="M2120" i="2"/>
  <c r="L2120" i="2"/>
  <c r="AF2119" i="2"/>
  <c r="AD2119" i="2"/>
  <c r="AC2119" i="2"/>
  <c r="AB2119" i="2"/>
  <c r="AA2119" i="2"/>
  <c r="Z2119" i="2"/>
  <c r="Y2119" i="2"/>
  <c r="X2119" i="2"/>
  <c r="W2119" i="2"/>
  <c r="M2119" i="2"/>
  <c r="L2119" i="2" s="1"/>
  <c r="AF2118" i="2"/>
  <c r="AC2118" i="2"/>
  <c r="AD2118" i="2" s="1"/>
  <c r="AB2118" i="2"/>
  <c r="AA2118" i="2"/>
  <c r="Z2118" i="2"/>
  <c r="Y2118" i="2"/>
  <c r="X2118" i="2"/>
  <c r="W2118" i="2"/>
  <c r="M2118" i="2"/>
  <c r="L2118" i="2"/>
  <c r="AF2117" i="2"/>
  <c r="AD2117" i="2"/>
  <c r="AC2117" i="2"/>
  <c r="AB2117" i="2"/>
  <c r="AA2117" i="2"/>
  <c r="Z2117" i="2"/>
  <c r="Y2117" i="2"/>
  <c r="X2117" i="2"/>
  <c r="W2117" i="2"/>
  <c r="M2117" i="2"/>
  <c r="L2117" i="2" s="1"/>
  <c r="AF2116" i="2"/>
  <c r="AC2116" i="2"/>
  <c r="AD2116" i="2" s="1"/>
  <c r="AB2116" i="2"/>
  <c r="AA2116" i="2"/>
  <c r="Z2116" i="2"/>
  <c r="Y2116" i="2"/>
  <c r="X2116" i="2"/>
  <c r="W2116" i="2"/>
  <c r="M2116" i="2"/>
  <c r="L2116" i="2"/>
  <c r="AF2115" i="2"/>
  <c r="AC2115" i="2"/>
  <c r="AD2115" i="2" s="1"/>
  <c r="AB2115" i="2"/>
  <c r="AA2115" i="2"/>
  <c r="Z2115" i="2"/>
  <c r="Y2115" i="2"/>
  <c r="X2115" i="2"/>
  <c r="W2115" i="2"/>
  <c r="M2115" i="2"/>
  <c r="L2115" i="2"/>
  <c r="AF2114" i="2"/>
  <c r="AC2114" i="2"/>
  <c r="AD2114" i="2" s="1"/>
  <c r="AB2114" i="2"/>
  <c r="AA2114" i="2"/>
  <c r="Z2114" i="2"/>
  <c r="Y2114" i="2"/>
  <c r="X2114" i="2"/>
  <c r="W2114" i="2"/>
  <c r="M2114" i="2"/>
  <c r="L2114" i="2"/>
  <c r="AF2113" i="2"/>
  <c r="AD2113" i="2"/>
  <c r="AC2113" i="2"/>
  <c r="AB2113" i="2"/>
  <c r="AA2113" i="2"/>
  <c r="Z2113" i="2"/>
  <c r="Y2113" i="2"/>
  <c r="X2113" i="2"/>
  <c r="W2113" i="2"/>
  <c r="M2113" i="2"/>
  <c r="L2113" i="2" s="1"/>
  <c r="AF2112" i="2"/>
  <c r="AC2112" i="2"/>
  <c r="AD2112" i="2" s="1"/>
  <c r="AB2112" i="2"/>
  <c r="AA2112" i="2"/>
  <c r="Z2112" i="2"/>
  <c r="Y2112" i="2"/>
  <c r="X2112" i="2"/>
  <c r="W2112" i="2"/>
  <c r="M2112" i="2"/>
  <c r="L2112" i="2"/>
  <c r="AF2111" i="2"/>
  <c r="AD2111" i="2"/>
  <c r="AC2111" i="2"/>
  <c r="AB2111" i="2"/>
  <c r="AA2111" i="2"/>
  <c r="Z2111" i="2"/>
  <c r="Y2111" i="2"/>
  <c r="X2111" i="2"/>
  <c r="W2111" i="2"/>
  <c r="M2111" i="2"/>
  <c r="L2111" i="2" s="1"/>
  <c r="AF2110" i="2"/>
  <c r="AC2110" i="2"/>
  <c r="AD2110" i="2" s="1"/>
  <c r="AB2110" i="2"/>
  <c r="AA2110" i="2"/>
  <c r="Z2110" i="2"/>
  <c r="Y2110" i="2"/>
  <c r="X2110" i="2"/>
  <c r="W2110" i="2"/>
  <c r="M2110" i="2"/>
  <c r="L2110" i="2"/>
  <c r="AF2109" i="2"/>
  <c r="AD2109" i="2"/>
  <c r="AC2109" i="2"/>
  <c r="AB2109" i="2"/>
  <c r="AA2109" i="2"/>
  <c r="Z2109" i="2"/>
  <c r="Y2109" i="2"/>
  <c r="X2109" i="2"/>
  <c r="W2109" i="2"/>
  <c r="M2109" i="2"/>
  <c r="L2109" i="2" s="1"/>
  <c r="AF2108" i="2"/>
  <c r="AC2108" i="2"/>
  <c r="AD2108" i="2" s="1"/>
  <c r="AB2108" i="2"/>
  <c r="AA2108" i="2"/>
  <c r="Z2108" i="2"/>
  <c r="Y2108" i="2"/>
  <c r="X2108" i="2"/>
  <c r="W2108" i="2"/>
  <c r="M2108" i="2"/>
  <c r="L2108" i="2"/>
  <c r="AF2107" i="2"/>
  <c r="AC2107" i="2"/>
  <c r="AD2107" i="2" s="1"/>
  <c r="AB2107" i="2"/>
  <c r="AA2107" i="2"/>
  <c r="Z2107" i="2"/>
  <c r="Y2107" i="2"/>
  <c r="X2107" i="2"/>
  <c r="W2107" i="2"/>
  <c r="M2107" i="2"/>
  <c r="L2107" i="2"/>
  <c r="AF2106" i="2"/>
  <c r="AC2106" i="2"/>
  <c r="AD2106" i="2" s="1"/>
  <c r="AB2106" i="2"/>
  <c r="AA2106" i="2"/>
  <c r="Z2106" i="2"/>
  <c r="Y2106" i="2"/>
  <c r="X2106" i="2"/>
  <c r="W2106" i="2"/>
  <c r="M2106" i="2"/>
  <c r="L2106" i="2"/>
  <c r="AF2105" i="2"/>
  <c r="AC2105" i="2"/>
  <c r="AD2105" i="2" s="1"/>
  <c r="AB2105" i="2"/>
  <c r="AA2105" i="2"/>
  <c r="Z2105" i="2"/>
  <c r="Y2105" i="2"/>
  <c r="X2105" i="2"/>
  <c r="W2105" i="2"/>
  <c r="M2105" i="2"/>
  <c r="L2105" i="2"/>
  <c r="AF2104" i="2"/>
  <c r="AC2104" i="2"/>
  <c r="AD2104" i="2" s="1"/>
  <c r="AB2104" i="2"/>
  <c r="AA2104" i="2"/>
  <c r="Z2104" i="2"/>
  <c r="Y2104" i="2"/>
  <c r="X2104" i="2"/>
  <c r="W2104" i="2"/>
  <c r="M2104" i="2"/>
  <c r="L2104" i="2"/>
  <c r="AF2103" i="2"/>
  <c r="AD2103" i="2"/>
  <c r="AC2103" i="2"/>
  <c r="AB2103" i="2"/>
  <c r="AA2103" i="2"/>
  <c r="Z2103" i="2"/>
  <c r="Y2103" i="2"/>
  <c r="X2103" i="2"/>
  <c r="W2103" i="2"/>
  <c r="M2103" i="2"/>
  <c r="L2103" i="2" s="1"/>
  <c r="AF2102" i="2"/>
  <c r="AC2102" i="2"/>
  <c r="AD2102" i="2" s="1"/>
  <c r="AB2102" i="2"/>
  <c r="AA2102" i="2"/>
  <c r="Z2102" i="2"/>
  <c r="Y2102" i="2"/>
  <c r="X2102" i="2"/>
  <c r="W2102" i="2"/>
  <c r="M2102" i="2"/>
  <c r="L2102" i="2"/>
  <c r="AF2101" i="2"/>
  <c r="AD2101" i="2"/>
  <c r="AC2101" i="2"/>
  <c r="AB2101" i="2"/>
  <c r="AA2101" i="2"/>
  <c r="Z2101" i="2"/>
  <c r="Y2101" i="2"/>
  <c r="X2101" i="2"/>
  <c r="W2101" i="2"/>
  <c r="M2101" i="2"/>
  <c r="L2101" i="2" s="1"/>
  <c r="AF2100" i="2"/>
  <c r="AC2100" i="2"/>
  <c r="AD2100" i="2" s="1"/>
  <c r="AB2100" i="2"/>
  <c r="AA2100" i="2"/>
  <c r="Z2100" i="2"/>
  <c r="Y2100" i="2"/>
  <c r="X2100" i="2"/>
  <c r="W2100" i="2"/>
  <c r="M2100" i="2"/>
  <c r="L2100" i="2"/>
  <c r="AF2099" i="2"/>
  <c r="AC2099" i="2"/>
  <c r="AD2099" i="2" s="1"/>
  <c r="AB2099" i="2"/>
  <c r="AA2099" i="2"/>
  <c r="Z2099" i="2"/>
  <c r="Y2099" i="2"/>
  <c r="X2099" i="2"/>
  <c r="W2099" i="2"/>
  <c r="M2099" i="2"/>
  <c r="L2099" i="2"/>
  <c r="AF2098" i="2"/>
  <c r="AC2098" i="2"/>
  <c r="AD2098" i="2" s="1"/>
  <c r="AB2098" i="2"/>
  <c r="AA2098" i="2"/>
  <c r="Z2098" i="2"/>
  <c r="Y2098" i="2"/>
  <c r="X2098" i="2"/>
  <c r="W2098" i="2"/>
  <c r="M2098" i="2"/>
  <c r="L2098" i="2"/>
  <c r="AF2097" i="2"/>
  <c r="AD2097" i="2"/>
  <c r="AC2097" i="2"/>
  <c r="AB2097" i="2"/>
  <c r="AA2097" i="2"/>
  <c r="Z2097" i="2"/>
  <c r="Y2097" i="2"/>
  <c r="X2097" i="2"/>
  <c r="W2097" i="2"/>
  <c r="M2097" i="2"/>
  <c r="L2097" i="2" s="1"/>
  <c r="AF2096" i="2"/>
  <c r="AC2096" i="2"/>
  <c r="AD2096" i="2" s="1"/>
  <c r="AB2096" i="2"/>
  <c r="AA2096" i="2"/>
  <c r="Z2096" i="2"/>
  <c r="Y2096" i="2"/>
  <c r="X2096" i="2"/>
  <c r="W2096" i="2"/>
  <c r="M2096" i="2"/>
  <c r="L2096" i="2"/>
  <c r="AF2095" i="2"/>
  <c r="AD2095" i="2"/>
  <c r="AC2095" i="2"/>
  <c r="AB2095" i="2"/>
  <c r="AA2095" i="2"/>
  <c r="Z2095" i="2"/>
  <c r="Y2095" i="2"/>
  <c r="X2095" i="2"/>
  <c r="W2095" i="2"/>
  <c r="M2095" i="2"/>
  <c r="L2095" i="2" s="1"/>
  <c r="AF2094" i="2"/>
  <c r="AC2094" i="2"/>
  <c r="AD2094" i="2" s="1"/>
  <c r="AB2094" i="2"/>
  <c r="AA2094" i="2"/>
  <c r="Z2094" i="2"/>
  <c r="Y2094" i="2"/>
  <c r="X2094" i="2"/>
  <c r="W2094" i="2"/>
  <c r="M2094" i="2"/>
  <c r="L2094" i="2"/>
  <c r="AF2093" i="2"/>
  <c r="AD2093" i="2"/>
  <c r="AC2093" i="2"/>
  <c r="AB2093" i="2"/>
  <c r="AA2093" i="2"/>
  <c r="Z2093" i="2"/>
  <c r="Y2093" i="2"/>
  <c r="X2093" i="2"/>
  <c r="W2093" i="2"/>
  <c r="M2093" i="2"/>
  <c r="L2093" i="2" s="1"/>
  <c r="AF2092" i="2"/>
  <c r="AC2092" i="2"/>
  <c r="AD2092" i="2" s="1"/>
  <c r="AB2092" i="2"/>
  <c r="AA2092" i="2"/>
  <c r="Z2092" i="2"/>
  <c r="Y2092" i="2"/>
  <c r="X2092" i="2"/>
  <c r="W2092" i="2"/>
  <c r="M2092" i="2"/>
  <c r="L2092" i="2"/>
  <c r="AF2091" i="2"/>
  <c r="AC2091" i="2"/>
  <c r="AD2091" i="2" s="1"/>
  <c r="AB2091" i="2"/>
  <c r="AA2091" i="2"/>
  <c r="Z2091" i="2"/>
  <c r="Y2091" i="2"/>
  <c r="X2091" i="2"/>
  <c r="W2091" i="2"/>
  <c r="M2091" i="2"/>
  <c r="L2091" i="2"/>
  <c r="AF2090" i="2"/>
  <c r="AC2090" i="2"/>
  <c r="AD2090" i="2" s="1"/>
  <c r="AB2090" i="2"/>
  <c r="AA2090" i="2"/>
  <c r="Z2090" i="2"/>
  <c r="Y2090" i="2"/>
  <c r="X2090" i="2"/>
  <c r="W2090" i="2"/>
  <c r="M2090" i="2"/>
  <c r="L2090" i="2"/>
  <c r="AF2089" i="2"/>
  <c r="AC2089" i="2"/>
  <c r="AD2089" i="2" s="1"/>
  <c r="AB2089" i="2"/>
  <c r="AA2089" i="2"/>
  <c r="Z2089" i="2"/>
  <c r="Y2089" i="2"/>
  <c r="X2089" i="2"/>
  <c r="W2089" i="2"/>
  <c r="M2089" i="2"/>
  <c r="L2089" i="2"/>
  <c r="AF2088" i="2"/>
  <c r="AC2088" i="2"/>
  <c r="AD2088" i="2" s="1"/>
  <c r="AB2088" i="2"/>
  <c r="AA2088" i="2"/>
  <c r="Z2088" i="2"/>
  <c r="Y2088" i="2"/>
  <c r="X2088" i="2"/>
  <c r="W2088" i="2"/>
  <c r="M2088" i="2"/>
  <c r="L2088" i="2"/>
  <c r="AF2087" i="2"/>
  <c r="AD2087" i="2"/>
  <c r="AC2087" i="2"/>
  <c r="AB2087" i="2"/>
  <c r="AA2087" i="2"/>
  <c r="Z2087" i="2"/>
  <c r="Y2087" i="2"/>
  <c r="X2087" i="2"/>
  <c r="W2087" i="2"/>
  <c r="M2087" i="2"/>
  <c r="L2087" i="2" s="1"/>
  <c r="AF2086" i="2"/>
  <c r="AC2086" i="2"/>
  <c r="AD2086" i="2" s="1"/>
  <c r="AB2086" i="2"/>
  <c r="AA2086" i="2"/>
  <c r="Z2086" i="2"/>
  <c r="Y2086" i="2"/>
  <c r="X2086" i="2"/>
  <c r="W2086" i="2"/>
  <c r="M2086" i="2"/>
  <c r="L2086" i="2"/>
  <c r="AF2085" i="2"/>
  <c r="AD2085" i="2"/>
  <c r="AC2085" i="2"/>
  <c r="AB2085" i="2"/>
  <c r="AA2085" i="2"/>
  <c r="Z2085" i="2"/>
  <c r="Y2085" i="2"/>
  <c r="X2085" i="2"/>
  <c r="W2085" i="2"/>
  <c r="M2085" i="2"/>
  <c r="L2085" i="2" s="1"/>
  <c r="AF2084" i="2"/>
  <c r="AC2084" i="2"/>
  <c r="AD2084" i="2" s="1"/>
  <c r="AB2084" i="2"/>
  <c r="AA2084" i="2"/>
  <c r="Z2084" i="2"/>
  <c r="Y2084" i="2"/>
  <c r="X2084" i="2"/>
  <c r="W2084" i="2"/>
  <c r="M2084" i="2"/>
  <c r="L2084" i="2"/>
  <c r="AF2083" i="2"/>
  <c r="AC2083" i="2"/>
  <c r="AD2083" i="2" s="1"/>
  <c r="AB2083" i="2"/>
  <c r="AA2083" i="2"/>
  <c r="Z2083" i="2"/>
  <c r="Y2083" i="2"/>
  <c r="X2083" i="2"/>
  <c r="W2083" i="2"/>
  <c r="M2083" i="2"/>
  <c r="L2083" i="2"/>
  <c r="AF2082" i="2"/>
  <c r="AC2082" i="2"/>
  <c r="AD2082" i="2" s="1"/>
  <c r="AB2082" i="2"/>
  <c r="AA2082" i="2"/>
  <c r="Z2082" i="2"/>
  <c r="Y2082" i="2"/>
  <c r="X2082" i="2"/>
  <c r="W2082" i="2"/>
  <c r="M2082" i="2"/>
  <c r="L2082" i="2"/>
  <c r="AF2081" i="2"/>
  <c r="AC2081" i="2"/>
  <c r="AD2081" i="2" s="1"/>
  <c r="AB2081" i="2"/>
  <c r="AA2081" i="2"/>
  <c r="Z2081" i="2"/>
  <c r="Y2081" i="2"/>
  <c r="X2081" i="2"/>
  <c r="W2081" i="2"/>
  <c r="M2081" i="2"/>
  <c r="L2081" i="2"/>
  <c r="AF2080" i="2"/>
  <c r="AC2080" i="2"/>
  <c r="AD2080" i="2" s="1"/>
  <c r="AB2080" i="2"/>
  <c r="AA2080" i="2"/>
  <c r="Z2080" i="2"/>
  <c r="Y2080" i="2"/>
  <c r="X2080" i="2"/>
  <c r="W2080" i="2"/>
  <c r="M2080" i="2"/>
  <c r="L2080" i="2"/>
  <c r="AF2079" i="2"/>
  <c r="AD2079" i="2"/>
  <c r="AC2079" i="2"/>
  <c r="AB2079" i="2"/>
  <c r="AA2079" i="2"/>
  <c r="Z2079" i="2"/>
  <c r="Y2079" i="2"/>
  <c r="X2079" i="2"/>
  <c r="W2079" i="2"/>
  <c r="M2079" i="2"/>
  <c r="L2079" i="2" s="1"/>
  <c r="AF2078" i="2"/>
  <c r="AC2078" i="2"/>
  <c r="AD2078" i="2" s="1"/>
  <c r="AB2078" i="2"/>
  <c r="AA2078" i="2"/>
  <c r="Z2078" i="2"/>
  <c r="Y2078" i="2"/>
  <c r="X2078" i="2"/>
  <c r="W2078" i="2"/>
  <c r="M2078" i="2"/>
  <c r="L2078" i="2"/>
  <c r="AF2077" i="2"/>
  <c r="AD2077" i="2"/>
  <c r="AC2077" i="2"/>
  <c r="AB2077" i="2"/>
  <c r="AA2077" i="2"/>
  <c r="Z2077" i="2"/>
  <c r="Y2077" i="2"/>
  <c r="X2077" i="2"/>
  <c r="W2077" i="2"/>
  <c r="M2077" i="2"/>
  <c r="L2077" i="2" s="1"/>
  <c r="AF2076" i="2"/>
  <c r="AC2076" i="2"/>
  <c r="AD2076" i="2" s="1"/>
  <c r="AB2076" i="2"/>
  <c r="AA2076" i="2"/>
  <c r="Z2076" i="2"/>
  <c r="Y2076" i="2"/>
  <c r="X2076" i="2"/>
  <c r="W2076" i="2"/>
  <c r="M2076" i="2"/>
  <c r="L2076" i="2"/>
  <c r="AF2075" i="2"/>
  <c r="AC2075" i="2"/>
  <c r="AD2075" i="2" s="1"/>
  <c r="AB2075" i="2"/>
  <c r="AA2075" i="2"/>
  <c r="Z2075" i="2"/>
  <c r="Y2075" i="2"/>
  <c r="X2075" i="2"/>
  <c r="W2075" i="2"/>
  <c r="M2075" i="2"/>
  <c r="L2075" i="2"/>
  <c r="AF2074" i="2"/>
  <c r="AC2074" i="2"/>
  <c r="AD2074" i="2" s="1"/>
  <c r="AB2074" i="2"/>
  <c r="AA2074" i="2"/>
  <c r="Z2074" i="2"/>
  <c r="Y2074" i="2"/>
  <c r="X2074" i="2"/>
  <c r="W2074" i="2"/>
  <c r="M2074" i="2"/>
  <c r="L2074" i="2"/>
  <c r="AF2073" i="2"/>
  <c r="AC2073" i="2"/>
  <c r="AD2073" i="2" s="1"/>
  <c r="AB2073" i="2"/>
  <c r="AA2073" i="2"/>
  <c r="Z2073" i="2"/>
  <c r="Y2073" i="2"/>
  <c r="X2073" i="2"/>
  <c r="W2073" i="2"/>
  <c r="M2073" i="2"/>
  <c r="L2073" i="2"/>
  <c r="AF2072" i="2"/>
  <c r="AC2072" i="2"/>
  <c r="AD2072" i="2" s="1"/>
  <c r="AB2072" i="2"/>
  <c r="AA2072" i="2"/>
  <c r="Z2072" i="2"/>
  <c r="Y2072" i="2"/>
  <c r="X2072" i="2"/>
  <c r="W2072" i="2"/>
  <c r="M2072" i="2"/>
  <c r="L2072" i="2"/>
  <c r="AF2071" i="2"/>
  <c r="AD2071" i="2"/>
  <c r="AC2071" i="2"/>
  <c r="AB2071" i="2"/>
  <c r="AA2071" i="2"/>
  <c r="Z2071" i="2"/>
  <c r="Y2071" i="2"/>
  <c r="X2071" i="2"/>
  <c r="W2071" i="2"/>
  <c r="M2071" i="2"/>
  <c r="L2071" i="2" s="1"/>
  <c r="AF2070" i="2"/>
  <c r="AC2070" i="2"/>
  <c r="AD2070" i="2" s="1"/>
  <c r="AB2070" i="2"/>
  <c r="AA2070" i="2"/>
  <c r="Z2070" i="2"/>
  <c r="Y2070" i="2"/>
  <c r="X2070" i="2"/>
  <c r="W2070" i="2"/>
  <c r="M2070" i="2"/>
  <c r="L2070" i="2"/>
  <c r="AF2069" i="2"/>
  <c r="AD2069" i="2"/>
  <c r="AC2069" i="2"/>
  <c r="AB2069" i="2"/>
  <c r="AA2069" i="2"/>
  <c r="Z2069" i="2"/>
  <c r="Y2069" i="2"/>
  <c r="X2069" i="2"/>
  <c r="W2069" i="2"/>
  <c r="M2069" i="2"/>
  <c r="L2069" i="2" s="1"/>
  <c r="AF2068" i="2"/>
  <c r="AC2068" i="2"/>
  <c r="AD2068" i="2" s="1"/>
  <c r="AB2068" i="2"/>
  <c r="AA2068" i="2"/>
  <c r="Z2068" i="2"/>
  <c r="Y2068" i="2"/>
  <c r="X2068" i="2"/>
  <c r="W2068" i="2"/>
  <c r="M2068" i="2"/>
  <c r="L2068" i="2"/>
  <c r="AF2067" i="2"/>
  <c r="AC2067" i="2"/>
  <c r="AD2067" i="2" s="1"/>
  <c r="AB2067" i="2"/>
  <c r="AA2067" i="2"/>
  <c r="Z2067" i="2"/>
  <c r="Y2067" i="2"/>
  <c r="X2067" i="2"/>
  <c r="W2067" i="2"/>
  <c r="M2067" i="2"/>
  <c r="L2067" i="2"/>
  <c r="AF2066" i="2"/>
  <c r="AC2066" i="2"/>
  <c r="AD2066" i="2" s="1"/>
  <c r="AB2066" i="2"/>
  <c r="AA2066" i="2"/>
  <c r="Z2066" i="2"/>
  <c r="Y2066" i="2"/>
  <c r="X2066" i="2"/>
  <c r="W2066" i="2"/>
  <c r="M2066" i="2"/>
  <c r="L2066" i="2"/>
  <c r="AF2065" i="2"/>
  <c r="AC2065" i="2"/>
  <c r="AD2065" i="2" s="1"/>
  <c r="AB2065" i="2"/>
  <c r="AA2065" i="2"/>
  <c r="Z2065" i="2"/>
  <c r="Y2065" i="2"/>
  <c r="X2065" i="2"/>
  <c r="W2065" i="2"/>
  <c r="M2065" i="2"/>
  <c r="L2065" i="2"/>
  <c r="AF2064" i="2"/>
  <c r="AC2064" i="2"/>
  <c r="AD2064" i="2" s="1"/>
  <c r="AB2064" i="2"/>
  <c r="AA2064" i="2"/>
  <c r="Z2064" i="2"/>
  <c r="Y2064" i="2"/>
  <c r="X2064" i="2"/>
  <c r="W2064" i="2"/>
  <c r="M2064" i="2"/>
  <c r="L2064" i="2"/>
  <c r="AF2063" i="2"/>
  <c r="AD2063" i="2"/>
  <c r="AC2063" i="2"/>
  <c r="AB2063" i="2"/>
  <c r="AA2063" i="2"/>
  <c r="Z2063" i="2"/>
  <c r="Y2063" i="2"/>
  <c r="X2063" i="2"/>
  <c r="W2063" i="2"/>
  <c r="M2063" i="2"/>
  <c r="L2063" i="2" s="1"/>
  <c r="AF2062" i="2"/>
  <c r="AC2062" i="2"/>
  <c r="AD2062" i="2" s="1"/>
  <c r="AB2062" i="2"/>
  <c r="AA2062" i="2"/>
  <c r="Z2062" i="2"/>
  <c r="Y2062" i="2"/>
  <c r="X2062" i="2"/>
  <c r="W2062" i="2"/>
  <c r="M2062" i="2"/>
  <c r="L2062" i="2"/>
  <c r="AF2061" i="2"/>
  <c r="AD2061" i="2"/>
  <c r="AC2061" i="2"/>
  <c r="AB2061" i="2"/>
  <c r="AA2061" i="2"/>
  <c r="Z2061" i="2"/>
  <c r="Y2061" i="2"/>
  <c r="X2061" i="2"/>
  <c r="W2061" i="2"/>
  <c r="M2061" i="2"/>
  <c r="L2061" i="2" s="1"/>
  <c r="AF2060" i="2"/>
  <c r="AC2060" i="2"/>
  <c r="AD2060" i="2" s="1"/>
  <c r="AB2060" i="2"/>
  <c r="AA2060" i="2"/>
  <c r="Z2060" i="2"/>
  <c r="Y2060" i="2"/>
  <c r="X2060" i="2"/>
  <c r="W2060" i="2"/>
  <c r="M2060" i="2"/>
  <c r="L2060" i="2"/>
  <c r="AF2059" i="2"/>
  <c r="AC2059" i="2"/>
  <c r="AD2059" i="2" s="1"/>
  <c r="AB2059" i="2"/>
  <c r="AA2059" i="2"/>
  <c r="Z2059" i="2"/>
  <c r="Y2059" i="2"/>
  <c r="X2059" i="2"/>
  <c r="W2059" i="2"/>
  <c r="M2059" i="2"/>
  <c r="L2059" i="2"/>
  <c r="AF2058" i="2"/>
  <c r="AC2058" i="2"/>
  <c r="AD2058" i="2" s="1"/>
  <c r="AB2058" i="2"/>
  <c r="AA2058" i="2"/>
  <c r="Z2058" i="2"/>
  <c r="Y2058" i="2"/>
  <c r="X2058" i="2"/>
  <c r="W2058" i="2"/>
  <c r="M2058" i="2"/>
  <c r="L2058" i="2"/>
  <c r="AF2057" i="2"/>
  <c r="AC2057" i="2"/>
  <c r="AD2057" i="2" s="1"/>
  <c r="AB2057" i="2"/>
  <c r="AA2057" i="2"/>
  <c r="Z2057" i="2"/>
  <c r="Y2057" i="2"/>
  <c r="X2057" i="2"/>
  <c r="W2057" i="2"/>
  <c r="M2057" i="2"/>
  <c r="L2057" i="2"/>
  <c r="AF2056" i="2"/>
  <c r="AC2056" i="2"/>
  <c r="AD2056" i="2" s="1"/>
  <c r="AB2056" i="2"/>
  <c r="AA2056" i="2"/>
  <c r="Z2056" i="2"/>
  <c r="Y2056" i="2"/>
  <c r="X2056" i="2"/>
  <c r="W2056" i="2"/>
  <c r="M2056" i="2"/>
  <c r="L2056" i="2"/>
  <c r="AF2055" i="2"/>
  <c r="AD2055" i="2"/>
  <c r="AC2055" i="2"/>
  <c r="AB2055" i="2"/>
  <c r="AA2055" i="2"/>
  <c r="Z2055" i="2"/>
  <c r="Y2055" i="2"/>
  <c r="X2055" i="2"/>
  <c r="W2055" i="2"/>
  <c r="M2055" i="2"/>
  <c r="L2055" i="2" s="1"/>
  <c r="AF2054" i="2"/>
  <c r="AC2054" i="2"/>
  <c r="AD2054" i="2" s="1"/>
  <c r="AB2054" i="2"/>
  <c r="AA2054" i="2"/>
  <c r="Z2054" i="2"/>
  <c r="Y2054" i="2"/>
  <c r="X2054" i="2"/>
  <c r="W2054" i="2"/>
  <c r="M2054" i="2"/>
  <c r="L2054" i="2"/>
  <c r="AF2053" i="2"/>
  <c r="AD2053" i="2"/>
  <c r="AC2053" i="2"/>
  <c r="AB2053" i="2"/>
  <c r="AA2053" i="2"/>
  <c r="Z2053" i="2"/>
  <c r="Y2053" i="2"/>
  <c r="X2053" i="2"/>
  <c r="W2053" i="2"/>
  <c r="M2053" i="2"/>
  <c r="L2053" i="2" s="1"/>
  <c r="AF2052" i="2"/>
  <c r="AC2052" i="2"/>
  <c r="AD2052" i="2" s="1"/>
  <c r="AB2052" i="2"/>
  <c r="AA2052" i="2"/>
  <c r="Z2052" i="2"/>
  <c r="Y2052" i="2"/>
  <c r="X2052" i="2"/>
  <c r="W2052" i="2"/>
  <c r="M2052" i="2"/>
  <c r="L2052" i="2"/>
  <c r="AF2051" i="2"/>
  <c r="AC2051" i="2"/>
  <c r="AD2051" i="2" s="1"/>
  <c r="AB2051" i="2"/>
  <c r="AA2051" i="2"/>
  <c r="Z2051" i="2"/>
  <c r="Y2051" i="2"/>
  <c r="X2051" i="2"/>
  <c r="W2051" i="2"/>
  <c r="M2051" i="2"/>
  <c r="L2051" i="2"/>
  <c r="AF2050" i="2"/>
  <c r="AC2050" i="2"/>
  <c r="AD2050" i="2" s="1"/>
  <c r="AB2050" i="2"/>
  <c r="AA2050" i="2"/>
  <c r="Z2050" i="2"/>
  <c r="Y2050" i="2"/>
  <c r="X2050" i="2"/>
  <c r="W2050" i="2"/>
  <c r="M2050" i="2"/>
  <c r="L2050" i="2"/>
  <c r="AF2049" i="2"/>
  <c r="AC2049" i="2"/>
  <c r="AD2049" i="2" s="1"/>
  <c r="AB2049" i="2"/>
  <c r="AA2049" i="2"/>
  <c r="Z2049" i="2"/>
  <c r="Y2049" i="2"/>
  <c r="X2049" i="2"/>
  <c r="W2049" i="2"/>
  <c r="M2049" i="2"/>
  <c r="L2049" i="2"/>
  <c r="AF2048" i="2"/>
  <c r="AC2048" i="2"/>
  <c r="AD2048" i="2" s="1"/>
  <c r="AB2048" i="2"/>
  <c r="AA2048" i="2"/>
  <c r="Z2048" i="2"/>
  <c r="Y2048" i="2"/>
  <c r="X2048" i="2"/>
  <c r="W2048" i="2"/>
  <c r="M2048" i="2"/>
  <c r="L2048" i="2"/>
  <c r="AF2047" i="2"/>
  <c r="AD2047" i="2"/>
  <c r="AC2047" i="2"/>
  <c r="AB2047" i="2"/>
  <c r="AA2047" i="2"/>
  <c r="Z2047" i="2"/>
  <c r="Y2047" i="2"/>
  <c r="X2047" i="2"/>
  <c r="W2047" i="2"/>
  <c r="M2047" i="2"/>
  <c r="L2047" i="2" s="1"/>
  <c r="AF2046" i="2"/>
  <c r="AC2046" i="2"/>
  <c r="AD2046" i="2" s="1"/>
  <c r="AB2046" i="2"/>
  <c r="AA2046" i="2"/>
  <c r="Z2046" i="2"/>
  <c r="Y2046" i="2"/>
  <c r="X2046" i="2"/>
  <c r="W2046" i="2"/>
  <c r="M2046" i="2"/>
  <c r="L2046" i="2"/>
  <c r="AF2045" i="2"/>
  <c r="AD2045" i="2"/>
  <c r="AC2045" i="2"/>
  <c r="AB2045" i="2"/>
  <c r="AA2045" i="2"/>
  <c r="Z2045" i="2"/>
  <c r="Y2045" i="2"/>
  <c r="X2045" i="2"/>
  <c r="W2045" i="2"/>
  <c r="M2045" i="2"/>
  <c r="L2045" i="2" s="1"/>
  <c r="AF2044" i="2"/>
  <c r="AC2044" i="2"/>
  <c r="AD2044" i="2" s="1"/>
  <c r="AB2044" i="2"/>
  <c r="AA2044" i="2"/>
  <c r="Z2044" i="2"/>
  <c r="Y2044" i="2"/>
  <c r="X2044" i="2"/>
  <c r="W2044" i="2"/>
  <c r="M2044" i="2"/>
  <c r="L2044" i="2"/>
  <c r="AF2043" i="2"/>
  <c r="AC2043" i="2"/>
  <c r="AD2043" i="2" s="1"/>
  <c r="AB2043" i="2"/>
  <c r="AA2043" i="2"/>
  <c r="Z2043" i="2"/>
  <c r="Y2043" i="2"/>
  <c r="X2043" i="2"/>
  <c r="W2043" i="2"/>
  <c r="M2043" i="2"/>
  <c r="L2043" i="2"/>
  <c r="AF2042" i="2"/>
  <c r="AC2042" i="2"/>
  <c r="AD2042" i="2" s="1"/>
  <c r="AB2042" i="2"/>
  <c r="AA2042" i="2"/>
  <c r="Z2042" i="2"/>
  <c r="Y2042" i="2"/>
  <c r="X2042" i="2"/>
  <c r="W2042" i="2"/>
  <c r="M2042" i="2"/>
  <c r="L2042" i="2"/>
  <c r="AF2041" i="2"/>
  <c r="AC2041" i="2"/>
  <c r="AD2041" i="2" s="1"/>
  <c r="AB2041" i="2"/>
  <c r="AA2041" i="2"/>
  <c r="Z2041" i="2"/>
  <c r="Y2041" i="2"/>
  <c r="X2041" i="2"/>
  <c r="W2041" i="2"/>
  <c r="M2041" i="2"/>
  <c r="L2041" i="2"/>
  <c r="AF2040" i="2"/>
  <c r="AC2040" i="2"/>
  <c r="AD2040" i="2" s="1"/>
  <c r="AB2040" i="2"/>
  <c r="AA2040" i="2"/>
  <c r="Z2040" i="2"/>
  <c r="Y2040" i="2"/>
  <c r="X2040" i="2"/>
  <c r="W2040" i="2"/>
  <c r="M2040" i="2"/>
  <c r="L2040" i="2"/>
  <c r="AF2039" i="2"/>
  <c r="AD2039" i="2"/>
  <c r="AC2039" i="2"/>
  <c r="AB2039" i="2"/>
  <c r="AA2039" i="2"/>
  <c r="Z2039" i="2"/>
  <c r="Y2039" i="2"/>
  <c r="X2039" i="2"/>
  <c r="W2039" i="2"/>
  <c r="M2039" i="2"/>
  <c r="L2039" i="2" s="1"/>
  <c r="AF2038" i="2"/>
  <c r="AC2038" i="2"/>
  <c r="AD2038" i="2" s="1"/>
  <c r="AB2038" i="2"/>
  <c r="AA2038" i="2"/>
  <c r="Z2038" i="2"/>
  <c r="Y2038" i="2"/>
  <c r="X2038" i="2"/>
  <c r="W2038" i="2"/>
  <c r="M2038" i="2"/>
  <c r="L2038" i="2"/>
  <c r="AF2037" i="2"/>
  <c r="AD2037" i="2"/>
  <c r="AC2037" i="2"/>
  <c r="AB2037" i="2"/>
  <c r="AA2037" i="2"/>
  <c r="Z2037" i="2"/>
  <c r="Y2037" i="2"/>
  <c r="X2037" i="2"/>
  <c r="W2037" i="2"/>
  <c r="M2037" i="2"/>
  <c r="L2037" i="2" s="1"/>
  <c r="AF2036" i="2"/>
  <c r="AC2036" i="2"/>
  <c r="AD2036" i="2" s="1"/>
  <c r="AB2036" i="2"/>
  <c r="AA2036" i="2"/>
  <c r="Z2036" i="2"/>
  <c r="Y2036" i="2"/>
  <c r="X2036" i="2"/>
  <c r="W2036" i="2"/>
  <c r="M2036" i="2"/>
  <c r="L2036" i="2"/>
  <c r="AF2035" i="2"/>
  <c r="AC2035" i="2"/>
  <c r="AD2035" i="2" s="1"/>
  <c r="AB2035" i="2"/>
  <c r="AA2035" i="2"/>
  <c r="Z2035" i="2"/>
  <c r="Y2035" i="2"/>
  <c r="X2035" i="2"/>
  <c r="W2035" i="2"/>
  <c r="M2035" i="2"/>
  <c r="L2035" i="2"/>
  <c r="AF2034" i="2"/>
  <c r="AC2034" i="2"/>
  <c r="AD2034" i="2" s="1"/>
  <c r="AB2034" i="2"/>
  <c r="AA2034" i="2"/>
  <c r="Z2034" i="2"/>
  <c r="Y2034" i="2"/>
  <c r="X2034" i="2"/>
  <c r="W2034" i="2"/>
  <c r="M2034" i="2"/>
  <c r="L2034" i="2"/>
  <c r="AF2033" i="2"/>
  <c r="AC2033" i="2"/>
  <c r="AD2033" i="2" s="1"/>
  <c r="AB2033" i="2"/>
  <c r="AA2033" i="2"/>
  <c r="Z2033" i="2"/>
  <c r="Y2033" i="2"/>
  <c r="X2033" i="2"/>
  <c r="W2033" i="2"/>
  <c r="M2033" i="2"/>
  <c r="L2033" i="2"/>
  <c r="AF2032" i="2"/>
  <c r="AC2032" i="2"/>
  <c r="AD2032" i="2" s="1"/>
  <c r="AB2032" i="2"/>
  <c r="AA2032" i="2"/>
  <c r="Z2032" i="2"/>
  <c r="Y2032" i="2"/>
  <c r="X2032" i="2"/>
  <c r="W2032" i="2"/>
  <c r="M2032" i="2"/>
  <c r="L2032" i="2"/>
  <c r="AF2031" i="2"/>
  <c r="AD2031" i="2"/>
  <c r="AC2031" i="2"/>
  <c r="AB2031" i="2"/>
  <c r="AA2031" i="2"/>
  <c r="Z2031" i="2"/>
  <c r="Y2031" i="2"/>
  <c r="X2031" i="2"/>
  <c r="W2031" i="2"/>
  <c r="M2031" i="2"/>
  <c r="L2031" i="2" s="1"/>
  <c r="AF2030" i="2"/>
  <c r="AC2030" i="2"/>
  <c r="AD2030" i="2" s="1"/>
  <c r="AB2030" i="2"/>
  <c r="AA2030" i="2"/>
  <c r="Z2030" i="2"/>
  <c r="Y2030" i="2"/>
  <c r="X2030" i="2"/>
  <c r="W2030" i="2"/>
  <c r="M2030" i="2"/>
  <c r="L2030" i="2"/>
  <c r="AF2029" i="2"/>
  <c r="AD2029" i="2"/>
  <c r="AC2029" i="2"/>
  <c r="AB2029" i="2"/>
  <c r="AA2029" i="2"/>
  <c r="Z2029" i="2"/>
  <c r="Y2029" i="2"/>
  <c r="X2029" i="2"/>
  <c r="W2029" i="2"/>
  <c r="M2029" i="2"/>
  <c r="L2029" i="2" s="1"/>
  <c r="AF2028" i="2"/>
  <c r="AC2028" i="2"/>
  <c r="AD2028" i="2" s="1"/>
  <c r="AB2028" i="2"/>
  <c r="AA2028" i="2"/>
  <c r="Z2028" i="2"/>
  <c r="Y2028" i="2"/>
  <c r="X2028" i="2"/>
  <c r="W2028" i="2"/>
  <c r="M2028" i="2"/>
  <c r="L2028" i="2"/>
  <c r="AF2027" i="2"/>
  <c r="AC2027" i="2"/>
  <c r="AD2027" i="2" s="1"/>
  <c r="AB2027" i="2"/>
  <c r="AA2027" i="2"/>
  <c r="Z2027" i="2"/>
  <c r="Y2027" i="2"/>
  <c r="X2027" i="2"/>
  <c r="W2027" i="2"/>
  <c r="M2027" i="2"/>
  <c r="L2027" i="2"/>
  <c r="AF2026" i="2"/>
  <c r="AC2026" i="2"/>
  <c r="AD2026" i="2" s="1"/>
  <c r="AB2026" i="2"/>
  <c r="AA2026" i="2"/>
  <c r="Z2026" i="2"/>
  <c r="Y2026" i="2"/>
  <c r="X2026" i="2"/>
  <c r="W2026" i="2"/>
  <c r="M2026" i="2"/>
  <c r="L2026" i="2"/>
  <c r="AF2025" i="2"/>
  <c r="AD2025" i="2"/>
  <c r="AC2025" i="2"/>
  <c r="AB2025" i="2"/>
  <c r="AA2025" i="2"/>
  <c r="Z2025" i="2"/>
  <c r="Y2025" i="2"/>
  <c r="X2025" i="2"/>
  <c r="W2025" i="2"/>
  <c r="M2025" i="2"/>
  <c r="L2025" i="2" s="1"/>
  <c r="AF2024" i="2"/>
  <c r="AC2024" i="2"/>
  <c r="AD2024" i="2" s="1"/>
  <c r="AB2024" i="2"/>
  <c r="AA2024" i="2"/>
  <c r="Z2024" i="2"/>
  <c r="Y2024" i="2"/>
  <c r="X2024" i="2"/>
  <c r="W2024" i="2"/>
  <c r="M2024" i="2"/>
  <c r="L2024" i="2"/>
  <c r="AF2023" i="2"/>
  <c r="AD2023" i="2"/>
  <c r="AC2023" i="2"/>
  <c r="AB2023" i="2"/>
  <c r="AA2023" i="2"/>
  <c r="Z2023" i="2"/>
  <c r="Y2023" i="2"/>
  <c r="X2023" i="2"/>
  <c r="W2023" i="2"/>
  <c r="M2023" i="2"/>
  <c r="L2023" i="2" s="1"/>
  <c r="AF2022" i="2"/>
  <c r="AC2022" i="2"/>
  <c r="AD2022" i="2" s="1"/>
  <c r="AB2022" i="2"/>
  <c r="AA2022" i="2"/>
  <c r="Z2022" i="2"/>
  <c r="Y2022" i="2"/>
  <c r="X2022" i="2"/>
  <c r="W2022" i="2"/>
  <c r="M2022" i="2"/>
  <c r="L2022" i="2"/>
  <c r="AF2021" i="2"/>
  <c r="AD2021" i="2"/>
  <c r="AC2021" i="2"/>
  <c r="AB2021" i="2"/>
  <c r="AA2021" i="2"/>
  <c r="Z2021" i="2"/>
  <c r="Y2021" i="2"/>
  <c r="X2021" i="2"/>
  <c r="W2021" i="2"/>
  <c r="M2021" i="2"/>
  <c r="L2021" i="2" s="1"/>
  <c r="AF2020" i="2"/>
  <c r="AC2020" i="2"/>
  <c r="AD2020" i="2" s="1"/>
  <c r="AB2020" i="2"/>
  <c r="AA2020" i="2"/>
  <c r="Z2020" i="2"/>
  <c r="Y2020" i="2"/>
  <c r="X2020" i="2"/>
  <c r="W2020" i="2"/>
  <c r="M2020" i="2"/>
  <c r="L2020" i="2"/>
  <c r="AF2019" i="2"/>
  <c r="AC2019" i="2"/>
  <c r="AD2019" i="2" s="1"/>
  <c r="AB2019" i="2"/>
  <c r="AA2019" i="2"/>
  <c r="Z2019" i="2"/>
  <c r="Y2019" i="2"/>
  <c r="X2019" i="2"/>
  <c r="W2019" i="2"/>
  <c r="M2019" i="2"/>
  <c r="L2019" i="2"/>
  <c r="AF2018" i="2"/>
  <c r="AC2018" i="2"/>
  <c r="AD2018" i="2" s="1"/>
  <c r="AB2018" i="2"/>
  <c r="AA2018" i="2"/>
  <c r="Z2018" i="2"/>
  <c r="Y2018" i="2"/>
  <c r="X2018" i="2"/>
  <c r="W2018" i="2"/>
  <c r="M2018" i="2"/>
  <c r="L2018" i="2"/>
  <c r="AF2017" i="2"/>
  <c r="AC2017" i="2"/>
  <c r="AD2017" i="2" s="1"/>
  <c r="AB2017" i="2"/>
  <c r="AA2017" i="2"/>
  <c r="Z2017" i="2"/>
  <c r="Y2017" i="2"/>
  <c r="X2017" i="2"/>
  <c r="W2017" i="2"/>
  <c r="M2017" i="2"/>
  <c r="L2017" i="2"/>
  <c r="AF2016" i="2"/>
  <c r="AC2016" i="2"/>
  <c r="AD2016" i="2" s="1"/>
  <c r="AB2016" i="2"/>
  <c r="AA2016" i="2"/>
  <c r="Z2016" i="2"/>
  <c r="Y2016" i="2"/>
  <c r="X2016" i="2"/>
  <c r="W2016" i="2"/>
  <c r="M2016" i="2"/>
  <c r="L2016" i="2"/>
  <c r="AF2015" i="2"/>
  <c r="AD2015" i="2"/>
  <c r="AC2015" i="2"/>
  <c r="AB2015" i="2"/>
  <c r="AA2015" i="2"/>
  <c r="Z2015" i="2"/>
  <c r="Y2015" i="2"/>
  <c r="X2015" i="2"/>
  <c r="W2015" i="2"/>
  <c r="M2015" i="2"/>
  <c r="L2015" i="2" s="1"/>
  <c r="AF2014" i="2"/>
  <c r="AC2014" i="2"/>
  <c r="AD2014" i="2" s="1"/>
  <c r="AB2014" i="2"/>
  <c r="AA2014" i="2"/>
  <c r="Z2014" i="2"/>
  <c r="Y2014" i="2"/>
  <c r="X2014" i="2"/>
  <c r="W2014" i="2"/>
  <c r="M2014" i="2"/>
  <c r="L2014" i="2"/>
  <c r="AF2013" i="2"/>
  <c r="AD2013" i="2"/>
  <c r="AC2013" i="2"/>
  <c r="AB2013" i="2"/>
  <c r="AA2013" i="2"/>
  <c r="Z2013" i="2"/>
  <c r="Y2013" i="2"/>
  <c r="X2013" i="2"/>
  <c r="W2013" i="2"/>
  <c r="M2013" i="2"/>
  <c r="L2013" i="2" s="1"/>
  <c r="AF2012" i="2"/>
  <c r="AC2012" i="2"/>
  <c r="AD2012" i="2" s="1"/>
  <c r="AB2012" i="2"/>
  <c r="AA2012" i="2"/>
  <c r="Z2012" i="2"/>
  <c r="Y2012" i="2"/>
  <c r="X2012" i="2"/>
  <c r="W2012" i="2"/>
  <c r="M2012" i="2"/>
  <c r="L2012" i="2"/>
  <c r="AF2011" i="2"/>
  <c r="AC2011" i="2"/>
  <c r="AD2011" i="2" s="1"/>
  <c r="AB2011" i="2"/>
  <c r="AA2011" i="2"/>
  <c r="Z2011" i="2"/>
  <c r="Y2011" i="2"/>
  <c r="X2011" i="2"/>
  <c r="W2011" i="2"/>
  <c r="M2011" i="2"/>
  <c r="L2011" i="2"/>
  <c r="AF2010" i="2"/>
  <c r="AC2010" i="2"/>
  <c r="AD2010" i="2" s="1"/>
  <c r="AB2010" i="2"/>
  <c r="AA2010" i="2"/>
  <c r="Z2010" i="2"/>
  <c r="Y2010" i="2"/>
  <c r="X2010" i="2"/>
  <c r="W2010" i="2"/>
  <c r="M2010" i="2"/>
  <c r="L2010" i="2"/>
  <c r="AF2009" i="2"/>
  <c r="AD2009" i="2"/>
  <c r="AC2009" i="2"/>
  <c r="AB2009" i="2"/>
  <c r="AA2009" i="2"/>
  <c r="Z2009" i="2"/>
  <c r="Y2009" i="2"/>
  <c r="X2009" i="2"/>
  <c r="W2009" i="2"/>
  <c r="M2009" i="2"/>
  <c r="L2009" i="2" s="1"/>
  <c r="AF2008" i="2"/>
  <c r="AC2008" i="2"/>
  <c r="AD2008" i="2" s="1"/>
  <c r="AB2008" i="2"/>
  <c r="AA2008" i="2"/>
  <c r="Z2008" i="2"/>
  <c r="Y2008" i="2"/>
  <c r="X2008" i="2"/>
  <c r="W2008" i="2"/>
  <c r="M2008" i="2"/>
  <c r="L2008" i="2"/>
  <c r="AF2007" i="2"/>
  <c r="AD2007" i="2"/>
  <c r="AC2007" i="2"/>
  <c r="AB2007" i="2"/>
  <c r="AA2007" i="2"/>
  <c r="Z2007" i="2"/>
  <c r="Y2007" i="2"/>
  <c r="X2007" i="2"/>
  <c r="W2007" i="2"/>
  <c r="M2007" i="2"/>
  <c r="L2007" i="2" s="1"/>
  <c r="AF2006" i="2"/>
  <c r="AC2006" i="2"/>
  <c r="AD2006" i="2" s="1"/>
  <c r="AB2006" i="2"/>
  <c r="AA2006" i="2"/>
  <c r="Z2006" i="2"/>
  <c r="Y2006" i="2"/>
  <c r="X2006" i="2"/>
  <c r="W2006" i="2"/>
  <c r="M2006" i="2"/>
  <c r="L2006" i="2"/>
  <c r="AF2005" i="2"/>
  <c r="AD2005" i="2"/>
  <c r="AC2005" i="2"/>
  <c r="AB2005" i="2"/>
  <c r="AA2005" i="2"/>
  <c r="Z2005" i="2"/>
  <c r="Y2005" i="2"/>
  <c r="X2005" i="2"/>
  <c r="W2005" i="2"/>
  <c r="M2005" i="2"/>
  <c r="L2005" i="2" s="1"/>
  <c r="AF2004" i="2"/>
  <c r="AC2004" i="2"/>
  <c r="AD2004" i="2" s="1"/>
  <c r="AB2004" i="2"/>
  <c r="AA2004" i="2"/>
  <c r="Z2004" i="2"/>
  <c r="Y2004" i="2"/>
  <c r="X2004" i="2"/>
  <c r="W2004" i="2"/>
  <c r="M2004" i="2"/>
  <c r="L2004" i="2"/>
  <c r="AF2003" i="2"/>
  <c r="AC2003" i="2"/>
  <c r="AD2003" i="2" s="1"/>
  <c r="AB2003" i="2"/>
  <c r="AA2003" i="2"/>
  <c r="Z2003" i="2"/>
  <c r="Y2003" i="2"/>
  <c r="X2003" i="2"/>
  <c r="W2003" i="2"/>
  <c r="M2003" i="2"/>
  <c r="L2003" i="2"/>
  <c r="AF2002" i="2"/>
  <c r="AC2002" i="2"/>
  <c r="AD2002" i="2" s="1"/>
  <c r="AB2002" i="2"/>
  <c r="AA2002" i="2"/>
  <c r="Z2002" i="2"/>
  <c r="Y2002" i="2"/>
  <c r="X2002" i="2"/>
  <c r="W2002" i="2"/>
  <c r="M2002" i="2"/>
  <c r="L2002" i="2"/>
  <c r="AF2001" i="2"/>
  <c r="AC2001" i="2"/>
  <c r="AD2001" i="2" s="1"/>
  <c r="AB2001" i="2"/>
  <c r="AA2001" i="2"/>
  <c r="Z2001" i="2"/>
  <c r="Y2001" i="2"/>
  <c r="X2001" i="2"/>
  <c r="W2001" i="2"/>
  <c r="M2001" i="2"/>
  <c r="L2001" i="2"/>
  <c r="AF2000" i="2"/>
  <c r="AC2000" i="2"/>
  <c r="AD2000" i="2" s="1"/>
  <c r="AB2000" i="2"/>
  <c r="AA2000" i="2"/>
  <c r="Z2000" i="2"/>
  <c r="Y2000" i="2"/>
  <c r="X2000" i="2"/>
  <c r="W2000" i="2"/>
  <c r="M2000" i="2"/>
  <c r="L2000" i="2"/>
  <c r="AF1999" i="2"/>
  <c r="AD1999" i="2"/>
  <c r="AC1999" i="2"/>
  <c r="AB1999" i="2"/>
  <c r="AA1999" i="2"/>
  <c r="Z1999" i="2"/>
  <c r="Y1999" i="2"/>
  <c r="X1999" i="2"/>
  <c r="W1999" i="2"/>
  <c r="M1999" i="2"/>
  <c r="L1999" i="2" s="1"/>
  <c r="AF1998" i="2"/>
  <c r="AC1998" i="2"/>
  <c r="AD1998" i="2" s="1"/>
  <c r="AB1998" i="2"/>
  <c r="AA1998" i="2"/>
  <c r="Z1998" i="2"/>
  <c r="Y1998" i="2"/>
  <c r="X1998" i="2"/>
  <c r="W1998" i="2"/>
  <c r="M1998" i="2"/>
  <c r="L1998" i="2"/>
  <c r="AF1997" i="2"/>
  <c r="AD1997" i="2"/>
  <c r="AC1997" i="2"/>
  <c r="AB1997" i="2"/>
  <c r="AA1997" i="2"/>
  <c r="Z1997" i="2"/>
  <c r="Y1997" i="2"/>
  <c r="X1997" i="2"/>
  <c r="W1997" i="2"/>
  <c r="M1997" i="2"/>
  <c r="L1997" i="2" s="1"/>
  <c r="AF1996" i="2"/>
  <c r="AC1996" i="2"/>
  <c r="AD1996" i="2" s="1"/>
  <c r="AB1996" i="2"/>
  <c r="AA1996" i="2"/>
  <c r="Z1996" i="2"/>
  <c r="Y1996" i="2"/>
  <c r="X1996" i="2"/>
  <c r="W1996" i="2"/>
  <c r="M1996" i="2"/>
  <c r="L1996" i="2"/>
  <c r="AF1995" i="2"/>
  <c r="AC1995" i="2"/>
  <c r="AD1995" i="2" s="1"/>
  <c r="AB1995" i="2"/>
  <c r="AA1995" i="2"/>
  <c r="Z1995" i="2"/>
  <c r="Y1995" i="2"/>
  <c r="X1995" i="2"/>
  <c r="W1995" i="2"/>
  <c r="M1995" i="2"/>
  <c r="L1995" i="2"/>
  <c r="AF1994" i="2"/>
  <c r="AC1994" i="2"/>
  <c r="AD1994" i="2" s="1"/>
  <c r="AB1994" i="2"/>
  <c r="AA1994" i="2"/>
  <c r="Z1994" i="2"/>
  <c r="Y1994" i="2"/>
  <c r="X1994" i="2"/>
  <c r="W1994" i="2"/>
  <c r="M1994" i="2"/>
  <c r="L1994" i="2"/>
  <c r="AF1993" i="2"/>
  <c r="AC1993" i="2"/>
  <c r="AD1993" i="2" s="1"/>
  <c r="AB1993" i="2"/>
  <c r="AA1993" i="2"/>
  <c r="Z1993" i="2"/>
  <c r="Y1993" i="2"/>
  <c r="X1993" i="2"/>
  <c r="W1993" i="2"/>
  <c r="M1993" i="2"/>
  <c r="L1993" i="2"/>
  <c r="AF1992" i="2"/>
  <c r="AC1992" i="2"/>
  <c r="AD1992" i="2" s="1"/>
  <c r="AB1992" i="2"/>
  <c r="AA1992" i="2"/>
  <c r="Z1992" i="2"/>
  <c r="Y1992" i="2"/>
  <c r="X1992" i="2"/>
  <c r="W1992" i="2"/>
  <c r="M1992" i="2"/>
  <c r="L1992" i="2"/>
  <c r="AF1991" i="2"/>
  <c r="AD1991" i="2"/>
  <c r="AC1991" i="2"/>
  <c r="AB1991" i="2"/>
  <c r="AA1991" i="2"/>
  <c r="Z1991" i="2"/>
  <c r="Y1991" i="2"/>
  <c r="X1991" i="2"/>
  <c r="W1991" i="2"/>
  <c r="M1991" i="2"/>
  <c r="L1991" i="2" s="1"/>
  <c r="AF1990" i="2"/>
  <c r="AC1990" i="2"/>
  <c r="AD1990" i="2" s="1"/>
  <c r="AB1990" i="2"/>
  <c r="AA1990" i="2"/>
  <c r="Z1990" i="2"/>
  <c r="Y1990" i="2"/>
  <c r="X1990" i="2"/>
  <c r="W1990" i="2"/>
  <c r="M1990" i="2"/>
  <c r="L1990" i="2"/>
  <c r="AF1989" i="2"/>
  <c r="AD1989" i="2"/>
  <c r="AC1989" i="2"/>
  <c r="AB1989" i="2"/>
  <c r="AA1989" i="2"/>
  <c r="Z1989" i="2"/>
  <c r="Y1989" i="2"/>
  <c r="X1989" i="2"/>
  <c r="W1989" i="2"/>
  <c r="M1989" i="2"/>
  <c r="L1989" i="2" s="1"/>
  <c r="AF1988" i="2"/>
  <c r="AC1988" i="2"/>
  <c r="AD1988" i="2" s="1"/>
  <c r="AB1988" i="2"/>
  <c r="AA1988" i="2"/>
  <c r="Z1988" i="2"/>
  <c r="Y1988" i="2"/>
  <c r="X1988" i="2"/>
  <c r="W1988" i="2"/>
  <c r="M1988" i="2"/>
  <c r="L1988" i="2"/>
  <c r="AF1987" i="2"/>
  <c r="AC1987" i="2"/>
  <c r="AD1987" i="2" s="1"/>
  <c r="AB1987" i="2"/>
  <c r="AA1987" i="2"/>
  <c r="Z1987" i="2"/>
  <c r="Y1987" i="2"/>
  <c r="X1987" i="2"/>
  <c r="W1987" i="2"/>
  <c r="M1987" i="2"/>
  <c r="L1987" i="2"/>
  <c r="AF1986" i="2"/>
  <c r="AC1986" i="2"/>
  <c r="AD1986" i="2" s="1"/>
  <c r="AB1986" i="2"/>
  <c r="AA1986" i="2"/>
  <c r="Z1986" i="2"/>
  <c r="Y1986" i="2"/>
  <c r="X1986" i="2"/>
  <c r="W1986" i="2"/>
  <c r="M1986" i="2"/>
  <c r="L1986" i="2"/>
  <c r="AF1985" i="2"/>
  <c r="AC1985" i="2"/>
  <c r="AD1985" i="2" s="1"/>
  <c r="AB1985" i="2"/>
  <c r="AA1985" i="2"/>
  <c r="Z1985" i="2"/>
  <c r="Y1985" i="2"/>
  <c r="X1985" i="2"/>
  <c r="W1985" i="2"/>
  <c r="M1985" i="2"/>
  <c r="L1985" i="2"/>
  <c r="AF1984" i="2"/>
  <c r="AC1984" i="2"/>
  <c r="AD1984" i="2" s="1"/>
  <c r="AB1984" i="2"/>
  <c r="AA1984" i="2"/>
  <c r="Z1984" i="2"/>
  <c r="Y1984" i="2"/>
  <c r="X1984" i="2"/>
  <c r="W1984" i="2"/>
  <c r="M1984" i="2"/>
  <c r="L1984" i="2"/>
  <c r="AF1983" i="2"/>
  <c r="AD1983" i="2"/>
  <c r="AC1983" i="2"/>
  <c r="AB1983" i="2"/>
  <c r="AA1983" i="2"/>
  <c r="Z1983" i="2"/>
  <c r="Y1983" i="2"/>
  <c r="X1983" i="2"/>
  <c r="W1983" i="2"/>
  <c r="M1983" i="2"/>
  <c r="L1983" i="2" s="1"/>
  <c r="AF1982" i="2"/>
  <c r="AC1982" i="2"/>
  <c r="AD1982" i="2" s="1"/>
  <c r="AB1982" i="2"/>
  <c r="AA1982" i="2"/>
  <c r="Z1982" i="2"/>
  <c r="Y1982" i="2"/>
  <c r="X1982" i="2"/>
  <c r="W1982" i="2"/>
  <c r="M1982" i="2"/>
  <c r="L1982" i="2"/>
  <c r="AF1981" i="2"/>
  <c r="AD1981" i="2"/>
  <c r="AC1981" i="2"/>
  <c r="AB1981" i="2"/>
  <c r="AA1981" i="2"/>
  <c r="Z1981" i="2"/>
  <c r="Y1981" i="2"/>
  <c r="X1981" i="2"/>
  <c r="W1981" i="2"/>
  <c r="M1981" i="2"/>
  <c r="L1981" i="2" s="1"/>
  <c r="AF1980" i="2"/>
  <c r="AC1980" i="2"/>
  <c r="AD1980" i="2" s="1"/>
  <c r="AB1980" i="2"/>
  <c r="AA1980" i="2"/>
  <c r="Z1980" i="2"/>
  <c r="Y1980" i="2"/>
  <c r="X1980" i="2"/>
  <c r="W1980" i="2"/>
  <c r="M1980" i="2"/>
  <c r="L1980" i="2"/>
  <c r="AF1979" i="2"/>
  <c r="AC1979" i="2"/>
  <c r="AD1979" i="2" s="1"/>
  <c r="AB1979" i="2"/>
  <c r="AA1979" i="2"/>
  <c r="Z1979" i="2"/>
  <c r="Y1979" i="2"/>
  <c r="X1979" i="2"/>
  <c r="W1979" i="2"/>
  <c r="M1979" i="2"/>
  <c r="L1979" i="2"/>
  <c r="AF1978" i="2"/>
  <c r="AC1978" i="2"/>
  <c r="AD1978" i="2" s="1"/>
  <c r="AB1978" i="2"/>
  <c r="AA1978" i="2"/>
  <c r="Z1978" i="2"/>
  <c r="Y1978" i="2"/>
  <c r="X1978" i="2"/>
  <c r="W1978" i="2"/>
  <c r="M1978" i="2"/>
  <c r="L1978" i="2"/>
  <c r="AF1977" i="2"/>
  <c r="AD1977" i="2"/>
  <c r="AC1977" i="2"/>
  <c r="AB1977" i="2"/>
  <c r="AA1977" i="2"/>
  <c r="Z1977" i="2"/>
  <c r="Y1977" i="2"/>
  <c r="X1977" i="2"/>
  <c r="W1977" i="2"/>
  <c r="M1977" i="2"/>
  <c r="L1977" i="2" s="1"/>
  <c r="AF1976" i="2"/>
  <c r="AC1976" i="2"/>
  <c r="AD1976" i="2" s="1"/>
  <c r="AB1976" i="2"/>
  <c r="AA1976" i="2"/>
  <c r="Z1976" i="2"/>
  <c r="Y1976" i="2"/>
  <c r="X1976" i="2"/>
  <c r="W1976" i="2"/>
  <c r="M1976" i="2"/>
  <c r="L1976" i="2"/>
  <c r="AF1975" i="2"/>
  <c r="AD1975" i="2"/>
  <c r="AC1975" i="2"/>
  <c r="AB1975" i="2"/>
  <c r="AA1975" i="2"/>
  <c r="Z1975" i="2"/>
  <c r="Y1975" i="2"/>
  <c r="X1975" i="2"/>
  <c r="W1975" i="2"/>
  <c r="M1975" i="2"/>
  <c r="L1975" i="2" s="1"/>
  <c r="AF1974" i="2"/>
  <c r="AC1974" i="2"/>
  <c r="AD1974" i="2" s="1"/>
  <c r="AB1974" i="2"/>
  <c r="AA1974" i="2"/>
  <c r="Z1974" i="2"/>
  <c r="Y1974" i="2"/>
  <c r="X1974" i="2"/>
  <c r="W1974" i="2"/>
  <c r="M1974" i="2"/>
  <c r="L1974" i="2"/>
  <c r="AF1973" i="2"/>
  <c r="AD1973" i="2"/>
  <c r="AC1973" i="2"/>
  <c r="AB1973" i="2"/>
  <c r="AA1973" i="2"/>
  <c r="Z1973" i="2"/>
  <c r="Y1973" i="2"/>
  <c r="X1973" i="2"/>
  <c r="W1973" i="2"/>
  <c r="M1973" i="2"/>
  <c r="L1973" i="2" s="1"/>
  <c r="AF1972" i="2"/>
  <c r="AC1972" i="2"/>
  <c r="AD1972" i="2" s="1"/>
  <c r="AB1972" i="2"/>
  <c r="AA1972" i="2"/>
  <c r="Z1972" i="2"/>
  <c r="Y1972" i="2"/>
  <c r="X1972" i="2"/>
  <c r="W1972" i="2"/>
  <c r="M1972" i="2"/>
  <c r="L1972" i="2"/>
  <c r="AF1971" i="2"/>
  <c r="AC1971" i="2"/>
  <c r="AD1971" i="2" s="1"/>
  <c r="AB1971" i="2"/>
  <c r="AA1971" i="2"/>
  <c r="Z1971" i="2"/>
  <c r="Y1971" i="2"/>
  <c r="X1971" i="2"/>
  <c r="W1971" i="2"/>
  <c r="M1971" i="2"/>
  <c r="L1971" i="2"/>
  <c r="AF1970" i="2"/>
  <c r="AC1970" i="2"/>
  <c r="AD1970" i="2" s="1"/>
  <c r="AB1970" i="2"/>
  <c r="AA1970" i="2"/>
  <c r="Z1970" i="2"/>
  <c r="Y1970" i="2"/>
  <c r="X1970" i="2"/>
  <c r="W1970" i="2"/>
  <c r="M1970" i="2"/>
  <c r="L1970" i="2"/>
  <c r="AF1969" i="2"/>
  <c r="AC1969" i="2"/>
  <c r="AD1969" i="2" s="1"/>
  <c r="AB1969" i="2"/>
  <c r="AA1969" i="2"/>
  <c r="Z1969" i="2"/>
  <c r="Y1969" i="2"/>
  <c r="X1969" i="2"/>
  <c r="W1969" i="2"/>
  <c r="M1969" i="2"/>
  <c r="L1969" i="2"/>
  <c r="AF1968" i="2"/>
  <c r="AC1968" i="2"/>
  <c r="AD1968" i="2" s="1"/>
  <c r="AB1968" i="2"/>
  <c r="AA1968" i="2"/>
  <c r="Z1968" i="2"/>
  <c r="Y1968" i="2"/>
  <c r="X1968" i="2"/>
  <c r="W1968" i="2"/>
  <c r="M1968" i="2"/>
  <c r="L1968" i="2"/>
  <c r="AF1967" i="2"/>
  <c r="AD1967" i="2"/>
  <c r="AC1967" i="2"/>
  <c r="AB1967" i="2"/>
  <c r="AA1967" i="2"/>
  <c r="Z1967" i="2"/>
  <c r="Y1967" i="2"/>
  <c r="X1967" i="2"/>
  <c r="W1967" i="2"/>
  <c r="M1967" i="2"/>
  <c r="L1967" i="2" s="1"/>
  <c r="AF1966" i="2"/>
  <c r="AC1966" i="2"/>
  <c r="AD1966" i="2" s="1"/>
  <c r="AB1966" i="2"/>
  <c r="AA1966" i="2"/>
  <c r="Z1966" i="2"/>
  <c r="Y1966" i="2"/>
  <c r="X1966" i="2"/>
  <c r="W1966" i="2"/>
  <c r="M1966" i="2"/>
  <c r="L1966" i="2"/>
  <c r="AF1965" i="2"/>
  <c r="AD1965" i="2"/>
  <c r="AC1965" i="2"/>
  <c r="AB1965" i="2"/>
  <c r="AA1965" i="2"/>
  <c r="Z1965" i="2"/>
  <c r="Y1965" i="2"/>
  <c r="X1965" i="2"/>
  <c r="W1965" i="2"/>
  <c r="M1965" i="2"/>
  <c r="L1965" i="2" s="1"/>
  <c r="AF1964" i="2"/>
  <c r="AC1964" i="2"/>
  <c r="AD1964" i="2" s="1"/>
  <c r="AB1964" i="2"/>
  <c r="AA1964" i="2"/>
  <c r="Z1964" i="2"/>
  <c r="Y1964" i="2"/>
  <c r="X1964" i="2"/>
  <c r="W1964" i="2"/>
  <c r="M1964" i="2"/>
  <c r="L1964" i="2"/>
  <c r="AF1963" i="2"/>
  <c r="AC1963" i="2"/>
  <c r="AD1963" i="2" s="1"/>
  <c r="AB1963" i="2"/>
  <c r="AA1963" i="2"/>
  <c r="Z1963" i="2"/>
  <c r="Y1963" i="2"/>
  <c r="X1963" i="2"/>
  <c r="W1963" i="2"/>
  <c r="M1963" i="2"/>
  <c r="L1963" i="2"/>
  <c r="AF1962" i="2"/>
  <c r="AC1962" i="2"/>
  <c r="AD1962" i="2" s="1"/>
  <c r="AB1962" i="2"/>
  <c r="AA1962" i="2"/>
  <c r="Z1962" i="2"/>
  <c r="Y1962" i="2"/>
  <c r="X1962" i="2"/>
  <c r="W1962" i="2"/>
  <c r="M1962" i="2"/>
  <c r="L1962" i="2"/>
  <c r="AF1961" i="2"/>
  <c r="AD1961" i="2"/>
  <c r="AC1961" i="2"/>
  <c r="AB1961" i="2"/>
  <c r="AA1961" i="2"/>
  <c r="Z1961" i="2"/>
  <c r="Y1961" i="2"/>
  <c r="X1961" i="2"/>
  <c r="W1961" i="2"/>
  <c r="M1961" i="2"/>
  <c r="L1961" i="2" s="1"/>
  <c r="AF1960" i="2"/>
  <c r="AC1960" i="2"/>
  <c r="AD1960" i="2" s="1"/>
  <c r="AB1960" i="2"/>
  <c r="AA1960" i="2"/>
  <c r="Z1960" i="2"/>
  <c r="Y1960" i="2"/>
  <c r="X1960" i="2"/>
  <c r="W1960" i="2"/>
  <c r="M1960" i="2"/>
  <c r="L1960" i="2"/>
  <c r="AF1959" i="2"/>
  <c r="AD1959" i="2"/>
  <c r="AC1959" i="2"/>
  <c r="AB1959" i="2"/>
  <c r="AA1959" i="2"/>
  <c r="Z1959" i="2"/>
  <c r="Y1959" i="2"/>
  <c r="X1959" i="2"/>
  <c r="W1959" i="2"/>
  <c r="M1959" i="2"/>
  <c r="L1959" i="2" s="1"/>
  <c r="AF1958" i="2"/>
  <c r="AC1958" i="2"/>
  <c r="AD1958" i="2" s="1"/>
  <c r="AB1958" i="2"/>
  <c r="AA1958" i="2"/>
  <c r="Z1958" i="2"/>
  <c r="Y1958" i="2"/>
  <c r="X1958" i="2"/>
  <c r="W1958" i="2"/>
  <c r="M1958" i="2"/>
  <c r="L1958" i="2"/>
  <c r="AF1957" i="2"/>
  <c r="AD1957" i="2"/>
  <c r="AC1957" i="2"/>
  <c r="AB1957" i="2"/>
  <c r="AA1957" i="2"/>
  <c r="Z1957" i="2"/>
  <c r="Y1957" i="2"/>
  <c r="X1957" i="2"/>
  <c r="W1957" i="2"/>
  <c r="M1957" i="2"/>
  <c r="L1957" i="2" s="1"/>
  <c r="AF1956" i="2"/>
  <c r="AC1956" i="2"/>
  <c r="AD1956" i="2" s="1"/>
  <c r="AB1956" i="2"/>
  <c r="AA1956" i="2"/>
  <c r="Z1956" i="2"/>
  <c r="Y1956" i="2"/>
  <c r="X1956" i="2"/>
  <c r="W1956" i="2"/>
  <c r="M1956" i="2"/>
  <c r="L1956" i="2"/>
  <c r="AF1955" i="2"/>
  <c r="AC1955" i="2"/>
  <c r="AD1955" i="2" s="1"/>
  <c r="AB1955" i="2"/>
  <c r="AA1955" i="2"/>
  <c r="Z1955" i="2"/>
  <c r="Y1955" i="2"/>
  <c r="X1955" i="2"/>
  <c r="W1955" i="2"/>
  <c r="M1955" i="2"/>
  <c r="L1955" i="2"/>
  <c r="AF1954" i="2"/>
  <c r="AC1954" i="2"/>
  <c r="AD1954" i="2" s="1"/>
  <c r="AB1954" i="2"/>
  <c r="AA1954" i="2"/>
  <c r="Z1954" i="2"/>
  <c r="Y1954" i="2"/>
  <c r="X1954" i="2"/>
  <c r="W1954" i="2"/>
  <c r="M1954" i="2"/>
  <c r="L1954" i="2"/>
  <c r="AF1953" i="2"/>
  <c r="AC1953" i="2"/>
  <c r="AD1953" i="2" s="1"/>
  <c r="AB1953" i="2"/>
  <c r="AA1953" i="2"/>
  <c r="Z1953" i="2"/>
  <c r="Y1953" i="2"/>
  <c r="X1953" i="2"/>
  <c r="W1953" i="2"/>
  <c r="M1953" i="2"/>
  <c r="L1953" i="2"/>
  <c r="AF1952" i="2"/>
  <c r="AC1952" i="2"/>
  <c r="AD1952" i="2" s="1"/>
  <c r="AB1952" i="2"/>
  <c r="AA1952" i="2"/>
  <c r="Z1952" i="2"/>
  <c r="Y1952" i="2"/>
  <c r="X1952" i="2"/>
  <c r="W1952" i="2"/>
  <c r="M1952" i="2"/>
  <c r="L1952" i="2"/>
  <c r="AF1951" i="2"/>
  <c r="AD1951" i="2"/>
  <c r="AC1951" i="2"/>
  <c r="AB1951" i="2"/>
  <c r="AA1951" i="2"/>
  <c r="Z1951" i="2"/>
  <c r="Y1951" i="2"/>
  <c r="X1951" i="2"/>
  <c r="W1951" i="2"/>
  <c r="M1951" i="2"/>
  <c r="L1951" i="2" s="1"/>
  <c r="AF1950" i="2"/>
  <c r="AC1950" i="2"/>
  <c r="AD1950" i="2" s="1"/>
  <c r="AB1950" i="2"/>
  <c r="AA1950" i="2"/>
  <c r="Z1950" i="2"/>
  <c r="Y1950" i="2"/>
  <c r="X1950" i="2"/>
  <c r="W1950" i="2"/>
  <c r="M1950" i="2"/>
  <c r="L1950" i="2"/>
  <c r="AF1949" i="2"/>
  <c r="AD1949" i="2"/>
  <c r="AC1949" i="2"/>
  <c r="AB1949" i="2"/>
  <c r="AA1949" i="2"/>
  <c r="Z1949" i="2"/>
  <c r="Y1949" i="2"/>
  <c r="X1949" i="2"/>
  <c r="W1949" i="2"/>
  <c r="M1949" i="2"/>
  <c r="L1949" i="2" s="1"/>
  <c r="AF1948" i="2"/>
  <c r="AC1948" i="2"/>
  <c r="AD1948" i="2" s="1"/>
  <c r="AB1948" i="2"/>
  <c r="AA1948" i="2"/>
  <c r="Z1948" i="2"/>
  <c r="Y1948" i="2"/>
  <c r="X1948" i="2"/>
  <c r="W1948" i="2"/>
  <c r="M1948" i="2"/>
  <c r="L1948" i="2"/>
  <c r="AF1947" i="2"/>
  <c r="AC1947" i="2"/>
  <c r="AD1947" i="2" s="1"/>
  <c r="AB1947" i="2"/>
  <c r="AA1947" i="2"/>
  <c r="Z1947" i="2"/>
  <c r="Y1947" i="2"/>
  <c r="X1947" i="2"/>
  <c r="W1947" i="2"/>
  <c r="M1947" i="2"/>
  <c r="L1947" i="2"/>
  <c r="AF1946" i="2"/>
  <c r="AC1946" i="2"/>
  <c r="AD1946" i="2" s="1"/>
  <c r="AB1946" i="2"/>
  <c r="AA1946" i="2"/>
  <c r="Z1946" i="2"/>
  <c r="Y1946" i="2"/>
  <c r="X1946" i="2"/>
  <c r="W1946" i="2"/>
  <c r="M1946" i="2"/>
  <c r="L1946" i="2"/>
  <c r="AF1945" i="2"/>
  <c r="AD1945" i="2"/>
  <c r="AC1945" i="2"/>
  <c r="AB1945" i="2"/>
  <c r="AA1945" i="2"/>
  <c r="Z1945" i="2"/>
  <c r="Y1945" i="2"/>
  <c r="X1945" i="2"/>
  <c r="W1945" i="2"/>
  <c r="M1945" i="2"/>
  <c r="L1945" i="2" s="1"/>
  <c r="AF1944" i="2"/>
  <c r="AC1944" i="2"/>
  <c r="AD1944" i="2" s="1"/>
  <c r="AB1944" i="2"/>
  <c r="AA1944" i="2"/>
  <c r="Z1944" i="2"/>
  <c r="Y1944" i="2"/>
  <c r="X1944" i="2"/>
  <c r="W1944" i="2"/>
  <c r="M1944" i="2"/>
  <c r="L1944" i="2"/>
  <c r="AF1943" i="2"/>
  <c r="AD1943" i="2"/>
  <c r="AC1943" i="2"/>
  <c r="AB1943" i="2"/>
  <c r="AA1943" i="2"/>
  <c r="Z1943" i="2"/>
  <c r="Y1943" i="2"/>
  <c r="X1943" i="2"/>
  <c r="W1943" i="2"/>
  <c r="M1943" i="2"/>
  <c r="L1943" i="2" s="1"/>
  <c r="AF1942" i="2"/>
  <c r="AC1942" i="2"/>
  <c r="AD1942" i="2" s="1"/>
  <c r="AB1942" i="2"/>
  <c r="AA1942" i="2"/>
  <c r="Z1942" i="2"/>
  <c r="Y1942" i="2"/>
  <c r="X1942" i="2"/>
  <c r="W1942" i="2"/>
  <c r="M1942" i="2"/>
  <c r="L1942" i="2"/>
  <c r="AF1941" i="2"/>
  <c r="AD1941" i="2"/>
  <c r="AC1941" i="2"/>
  <c r="AB1941" i="2"/>
  <c r="AA1941" i="2"/>
  <c r="Z1941" i="2"/>
  <c r="Y1941" i="2"/>
  <c r="X1941" i="2"/>
  <c r="W1941" i="2"/>
  <c r="M1941" i="2"/>
  <c r="L1941" i="2" s="1"/>
  <c r="AF1940" i="2"/>
  <c r="AC1940" i="2"/>
  <c r="AD1940" i="2" s="1"/>
  <c r="AB1940" i="2"/>
  <c r="AA1940" i="2"/>
  <c r="Z1940" i="2"/>
  <c r="Y1940" i="2"/>
  <c r="X1940" i="2"/>
  <c r="W1940" i="2"/>
  <c r="M1940" i="2"/>
  <c r="L1940" i="2"/>
  <c r="AF1939" i="2"/>
  <c r="AC1939" i="2"/>
  <c r="AD1939" i="2" s="1"/>
  <c r="AB1939" i="2"/>
  <c r="AA1939" i="2"/>
  <c r="Z1939" i="2"/>
  <c r="Y1939" i="2"/>
  <c r="X1939" i="2"/>
  <c r="W1939" i="2"/>
  <c r="M1939" i="2"/>
  <c r="L1939" i="2"/>
  <c r="AF1938" i="2"/>
  <c r="AC1938" i="2"/>
  <c r="AD1938" i="2" s="1"/>
  <c r="AB1938" i="2"/>
  <c r="AA1938" i="2"/>
  <c r="Z1938" i="2"/>
  <c r="Y1938" i="2"/>
  <c r="X1938" i="2"/>
  <c r="W1938" i="2"/>
  <c r="M1938" i="2"/>
  <c r="L1938" i="2"/>
  <c r="AF1937" i="2"/>
  <c r="AC1937" i="2"/>
  <c r="AD1937" i="2" s="1"/>
  <c r="AB1937" i="2"/>
  <c r="AA1937" i="2"/>
  <c r="Z1937" i="2"/>
  <c r="Y1937" i="2"/>
  <c r="X1937" i="2"/>
  <c r="W1937" i="2"/>
  <c r="M1937" i="2"/>
  <c r="L1937" i="2"/>
  <c r="AF1936" i="2"/>
  <c r="AC1936" i="2"/>
  <c r="AD1936" i="2" s="1"/>
  <c r="AB1936" i="2"/>
  <c r="AA1936" i="2"/>
  <c r="Z1936" i="2"/>
  <c r="Y1936" i="2"/>
  <c r="X1936" i="2"/>
  <c r="W1936" i="2"/>
  <c r="M1936" i="2"/>
  <c r="L1936" i="2"/>
  <c r="AF1935" i="2"/>
  <c r="AD1935" i="2"/>
  <c r="AC1935" i="2"/>
  <c r="AB1935" i="2"/>
  <c r="AA1935" i="2"/>
  <c r="Z1935" i="2"/>
  <c r="Y1935" i="2"/>
  <c r="X1935" i="2"/>
  <c r="W1935" i="2"/>
  <c r="M1935" i="2"/>
  <c r="L1935" i="2" s="1"/>
  <c r="AF1934" i="2"/>
  <c r="AC1934" i="2"/>
  <c r="AD1934" i="2" s="1"/>
  <c r="AB1934" i="2"/>
  <c r="AA1934" i="2"/>
  <c r="Z1934" i="2"/>
  <c r="Y1934" i="2"/>
  <c r="X1934" i="2"/>
  <c r="W1934" i="2"/>
  <c r="M1934" i="2"/>
  <c r="L1934" i="2"/>
  <c r="AF1933" i="2"/>
  <c r="AD1933" i="2"/>
  <c r="AC1933" i="2"/>
  <c r="AB1933" i="2"/>
  <c r="AA1933" i="2"/>
  <c r="Z1933" i="2"/>
  <c r="Y1933" i="2"/>
  <c r="X1933" i="2"/>
  <c r="W1933" i="2"/>
  <c r="M1933" i="2"/>
  <c r="L1933" i="2" s="1"/>
  <c r="AF1932" i="2"/>
  <c r="AC1932" i="2"/>
  <c r="AD1932" i="2" s="1"/>
  <c r="AB1932" i="2"/>
  <c r="AA1932" i="2"/>
  <c r="Z1932" i="2"/>
  <c r="Y1932" i="2"/>
  <c r="X1932" i="2"/>
  <c r="W1932" i="2"/>
  <c r="M1932" i="2"/>
  <c r="L1932" i="2"/>
  <c r="AF1931" i="2"/>
  <c r="AC1931" i="2"/>
  <c r="AD1931" i="2" s="1"/>
  <c r="AB1931" i="2"/>
  <c r="AA1931" i="2"/>
  <c r="Z1931" i="2"/>
  <c r="Y1931" i="2"/>
  <c r="X1931" i="2"/>
  <c r="W1931" i="2"/>
  <c r="M1931" i="2"/>
  <c r="L1931" i="2"/>
  <c r="AF1930" i="2"/>
  <c r="AC1930" i="2"/>
  <c r="AD1930" i="2" s="1"/>
  <c r="AB1930" i="2"/>
  <c r="AA1930" i="2"/>
  <c r="Z1930" i="2"/>
  <c r="Y1930" i="2"/>
  <c r="X1930" i="2"/>
  <c r="W1930" i="2"/>
  <c r="M1930" i="2"/>
  <c r="L1930" i="2"/>
  <c r="AF1929" i="2"/>
  <c r="AD1929" i="2"/>
  <c r="AC1929" i="2"/>
  <c r="AB1929" i="2"/>
  <c r="AA1929" i="2"/>
  <c r="Z1929" i="2"/>
  <c r="Y1929" i="2"/>
  <c r="X1929" i="2"/>
  <c r="W1929" i="2"/>
  <c r="M1929" i="2"/>
  <c r="L1929" i="2" s="1"/>
  <c r="AF1928" i="2"/>
  <c r="AC1928" i="2"/>
  <c r="AD1928" i="2" s="1"/>
  <c r="AB1928" i="2"/>
  <c r="AA1928" i="2"/>
  <c r="Z1928" i="2"/>
  <c r="Y1928" i="2"/>
  <c r="X1928" i="2"/>
  <c r="W1928" i="2"/>
  <c r="M1928" i="2"/>
  <c r="L1928" i="2"/>
  <c r="AF1927" i="2"/>
  <c r="AD1927" i="2"/>
  <c r="AC1927" i="2"/>
  <c r="AB1927" i="2"/>
  <c r="AA1927" i="2"/>
  <c r="Z1927" i="2"/>
  <c r="Y1927" i="2"/>
  <c r="X1927" i="2"/>
  <c r="W1927" i="2"/>
  <c r="M1927" i="2"/>
  <c r="L1927" i="2" s="1"/>
  <c r="AF1926" i="2"/>
  <c r="AC1926" i="2"/>
  <c r="AD1926" i="2" s="1"/>
  <c r="AB1926" i="2"/>
  <c r="AA1926" i="2"/>
  <c r="Z1926" i="2"/>
  <c r="Y1926" i="2"/>
  <c r="X1926" i="2"/>
  <c r="W1926" i="2"/>
  <c r="M1926" i="2"/>
  <c r="L1926" i="2"/>
  <c r="AF1925" i="2"/>
  <c r="AD1925" i="2"/>
  <c r="AC1925" i="2"/>
  <c r="AB1925" i="2"/>
  <c r="AA1925" i="2"/>
  <c r="Z1925" i="2"/>
  <c r="Y1925" i="2"/>
  <c r="X1925" i="2"/>
  <c r="W1925" i="2"/>
  <c r="M1925" i="2"/>
  <c r="L1925" i="2" s="1"/>
  <c r="AF1924" i="2"/>
  <c r="AC1924" i="2"/>
  <c r="AD1924" i="2" s="1"/>
  <c r="AB1924" i="2"/>
  <c r="AA1924" i="2"/>
  <c r="Z1924" i="2"/>
  <c r="Y1924" i="2"/>
  <c r="X1924" i="2"/>
  <c r="W1924" i="2"/>
  <c r="M1924" i="2"/>
  <c r="L1924" i="2"/>
  <c r="AF1923" i="2"/>
  <c r="AD1923" i="2"/>
  <c r="AC1923" i="2"/>
  <c r="AB1923" i="2"/>
  <c r="AA1923" i="2"/>
  <c r="Z1923" i="2"/>
  <c r="Y1923" i="2"/>
  <c r="X1923" i="2"/>
  <c r="W1923" i="2"/>
  <c r="M1923" i="2"/>
  <c r="L1923" i="2" s="1"/>
  <c r="AF1922" i="2"/>
  <c r="AC1922" i="2"/>
  <c r="AD1922" i="2" s="1"/>
  <c r="AB1922" i="2"/>
  <c r="AA1922" i="2"/>
  <c r="Z1922" i="2"/>
  <c r="Y1922" i="2"/>
  <c r="X1922" i="2"/>
  <c r="W1922" i="2"/>
  <c r="M1922" i="2"/>
  <c r="L1922" i="2"/>
  <c r="AF1921" i="2"/>
  <c r="AD1921" i="2"/>
  <c r="AC1921" i="2"/>
  <c r="AB1921" i="2"/>
  <c r="AA1921" i="2"/>
  <c r="Z1921" i="2"/>
  <c r="Y1921" i="2"/>
  <c r="X1921" i="2"/>
  <c r="W1921" i="2"/>
  <c r="M1921" i="2"/>
  <c r="L1921" i="2" s="1"/>
  <c r="AF1920" i="2"/>
  <c r="AC1920" i="2"/>
  <c r="AD1920" i="2" s="1"/>
  <c r="AB1920" i="2"/>
  <c r="AA1920" i="2"/>
  <c r="Z1920" i="2"/>
  <c r="Y1920" i="2"/>
  <c r="X1920" i="2"/>
  <c r="W1920" i="2"/>
  <c r="M1920" i="2"/>
  <c r="L1920" i="2"/>
  <c r="AF1919" i="2"/>
  <c r="AD1919" i="2"/>
  <c r="AC1919" i="2"/>
  <c r="AB1919" i="2"/>
  <c r="AA1919" i="2"/>
  <c r="Z1919" i="2"/>
  <c r="Y1919" i="2"/>
  <c r="X1919" i="2"/>
  <c r="W1919" i="2"/>
  <c r="M1919" i="2"/>
  <c r="L1919" i="2" s="1"/>
  <c r="AF1918" i="2"/>
  <c r="AC1918" i="2"/>
  <c r="AD1918" i="2" s="1"/>
  <c r="AB1918" i="2"/>
  <c r="AA1918" i="2"/>
  <c r="Z1918" i="2"/>
  <c r="Y1918" i="2"/>
  <c r="X1918" i="2"/>
  <c r="W1918" i="2"/>
  <c r="M1918" i="2"/>
  <c r="L1918" i="2"/>
  <c r="AF1917" i="2"/>
  <c r="AD1917" i="2"/>
  <c r="AC1917" i="2"/>
  <c r="AB1917" i="2"/>
  <c r="AA1917" i="2"/>
  <c r="Z1917" i="2"/>
  <c r="Y1917" i="2"/>
  <c r="X1917" i="2"/>
  <c r="W1917" i="2"/>
  <c r="M1917" i="2"/>
  <c r="L1917" i="2" s="1"/>
  <c r="AF1916" i="2"/>
  <c r="AC1916" i="2"/>
  <c r="AD1916" i="2" s="1"/>
  <c r="AB1916" i="2"/>
  <c r="AA1916" i="2"/>
  <c r="Z1916" i="2"/>
  <c r="Y1916" i="2"/>
  <c r="X1916" i="2"/>
  <c r="W1916" i="2"/>
  <c r="M1916" i="2"/>
  <c r="L1916" i="2"/>
  <c r="AF1915" i="2"/>
  <c r="AD1915" i="2"/>
  <c r="AC1915" i="2"/>
  <c r="AB1915" i="2"/>
  <c r="AA1915" i="2"/>
  <c r="Z1915" i="2"/>
  <c r="Y1915" i="2"/>
  <c r="X1915" i="2"/>
  <c r="W1915" i="2"/>
  <c r="M1915" i="2"/>
  <c r="L1915" i="2" s="1"/>
  <c r="AF1914" i="2"/>
  <c r="AC1914" i="2"/>
  <c r="AD1914" i="2" s="1"/>
  <c r="AB1914" i="2"/>
  <c r="AA1914" i="2"/>
  <c r="Z1914" i="2"/>
  <c r="Y1914" i="2"/>
  <c r="X1914" i="2"/>
  <c r="W1914" i="2"/>
  <c r="M1914" i="2"/>
  <c r="L1914" i="2"/>
  <c r="AF1913" i="2"/>
  <c r="AD1913" i="2"/>
  <c r="AC1913" i="2"/>
  <c r="AB1913" i="2"/>
  <c r="AA1913" i="2"/>
  <c r="Z1913" i="2"/>
  <c r="Y1913" i="2"/>
  <c r="X1913" i="2"/>
  <c r="W1913" i="2"/>
  <c r="M1913" i="2"/>
  <c r="L1913" i="2" s="1"/>
  <c r="AF1912" i="2"/>
  <c r="AC1912" i="2"/>
  <c r="AD1912" i="2" s="1"/>
  <c r="AB1912" i="2"/>
  <c r="AA1912" i="2"/>
  <c r="Z1912" i="2"/>
  <c r="Y1912" i="2"/>
  <c r="X1912" i="2"/>
  <c r="W1912" i="2"/>
  <c r="M1912" i="2"/>
  <c r="L1912" i="2"/>
  <c r="AF1911" i="2"/>
  <c r="AD1911" i="2"/>
  <c r="AC1911" i="2"/>
  <c r="AB1911" i="2"/>
  <c r="AA1911" i="2"/>
  <c r="Z1911" i="2"/>
  <c r="Y1911" i="2"/>
  <c r="X1911" i="2"/>
  <c r="W1911" i="2"/>
  <c r="M1911" i="2"/>
  <c r="L1911" i="2" s="1"/>
  <c r="AF1910" i="2"/>
  <c r="AC1910" i="2"/>
  <c r="AD1910" i="2" s="1"/>
  <c r="AB1910" i="2"/>
  <c r="AA1910" i="2"/>
  <c r="Z1910" i="2"/>
  <c r="Y1910" i="2"/>
  <c r="X1910" i="2"/>
  <c r="W1910" i="2"/>
  <c r="M1910" i="2"/>
  <c r="L1910" i="2"/>
  <c r="AF1909" i="2"/>
  <c r="AD1909" i="2"/>
  <c r="AC1909" i="2"/>
  <c r="AB1909" i="2"/>
  <c r="AA1909" i="2"/>
  <c r="Z1909" i="2"/>
  <c r="Y1909" i="2"/>
  <c r="X1909" i="2"/>
  <c r="W1909" i="2"/>
  <c r="M1909" i="2"/>
  <c r="L1909" i="2" s="1"/>
  <c r="AF1908" i="2"/>
  <c r="AC1908" i="2"/>
  <c r="AD1908" i="2" s="1"/>
  <c r="AB1908" i="2"/>
  <c r="AA1908" i="2"/>
  <c r="Z1908" i="2"/>
  <c r="Y1908" i="2"/>
  <c r="X1908" i="2"/>
  <c r="W1908" i="2"/>
  <c r="M1908" i="2"/>
  <c r="L1908" i="2"/>
  <c r="AF1907" i="2"/>
  <c r="AD1907" i="2"/>
  <c r="AC1907" i="2"/>
  <c r="AB1907" i="2"/>
  <c r="AA1907" i="2"/>
  <c r="Z1907" i="2"/>
  <c r="Y1907" i="2"/>
  <c r="X1907" i="2"/>
  <c r="W1907" i="2"/>
  <c r="M1907" i="2"/>
  <c r="L1907" i="2" s="1"/>
  <c r="AF1906" i="2"/>
  <c r="AC1906" i="2"/>
  <c r="AD1906" i="2" s="1"/>
  <c r="AB1906" i="2"/>
  <c r="AA1906" i="2"/>
  <c r="Z1906" i="2"/>
  <c r="Y1906" i="2"/>
  <c r="X1906" i="2"/>
  <c r="W1906" i="2"/>
  <c r="M1906" i="2"/>
  <c r="L1906" i="2"/>
  <c r="AF1905" i="2"/>
  <c r="AD1905" i="2"/>
  <c r="AC1905" i="2"/>
  <c r="AB1905" i="2"/>
  <c r="AA1905" i="2"/>
  <c r="Z1905" i="2"/>
  <c r="Y1905" i="2"/>
  <c r="X1905" i="2"/>
  <c r="W1905" i="2"/>
  <c r="M1905" i="2"/>
  <c r="L1905" i="2" s="1"/>
  <c r="AF1904" i="2"/>
  <c r="AC1904" i="2"/>
  <c r="AD1904" i="2" s="1"/>
  <c r="AB1904" i="2"/>
  <c r="AA1904" i="2"/>
  <c r="Z1904" i="2"/>
  <c r="Y1904" i="2"/>
  <c r="X1904" i="2"/>
  <c r="W1904" i="2"/>
  <c r="M1904" i="2"/>
  <c r="L1904" i="2"/>
  <c r="AF1903" i="2"/>
  <c r="AD1903" i="2"/>
  <c r="AC1903" i="2"/>
  <c r="AB1903" i="2"/>
  <c r="AA1903" i="2"/>
  <c r="Z1903" i="2"/>
  <c r="Y1903" i="2"/>
  <c r="X1903" i="2"/>
  <c r="W1903" i="2"/>
  <c r="M1903" i="2"/>
  <c r="L1903" i="2" s="1"/>
  <c r="AF1902" i="2"/>
  <c r="AC1902" i="2"/>
  <c r="AD1902" i="2" s="1"/>
  <c r="AB1902" i="2"/>
  <c r="AA1902" i="2"/>
  <c r="Z1902" i="2"/>
  <c r="Y1902" i="2"/>
  <c r="X1902" i="2"/>
  <c r="W1902" i="2"/>
  <c r="M1902" i="2"/>
  <c r="L1902" i="2"/>
  <c r="AF1901" i="2"/>
  <c r="AD1901" i="2"/>
  <c r="AC1901" i="2"/>
  <c r="AB1901" i="2"/>
  <c r="AA1901" i="2"/>
  <c r="Z1901" i="2"/>
  <c r="Y1901" i="2"/>
  <c r="X1901" i="2"/>
  <c r="W1901" i="2"/>
  <c r="M1901" i="2"/>
  <c r="L1901" i="2" s="1"/>
  <c r="AF1900" i="2"/>
  <c r="AC1900" i="2"/>
  <c r="AD1900" i="2" s="1"/>
  <c r="AB1900" i="2"/>
  <c r="AA1900" i="2"/>
  <c r="Z1900" i="2"/>
  <c r="Y1900" i="2"/>
  <c r="X1900" i="2"/>
  <c r="W1900" i="2"/>
  <c r="M1900" i="2"/>
  <c r="L1900" i="2"/>
  <c r="AF1899" i="2"/>
  <c r="AD1899" i="2"/>
  <c r="AC1899" i="2"/>
  <c r="AB1899" i="2"/>
  <c r="AA1899" i="2"/>
  <c r="Z1899" i="2"/>
  <c r="Y1899" i="2"/>
  <c r="X1899" i="2"/>
  <c r="W1899" i="2"/>
  <c r="M1899" i="2"/>
  <c r="L1899" i="2" s="1"/>
  <c r="AF1898" i="2"/>
  <c r="AC1898" i="2"/>
  <c r="AD1898" i="2" s="1"/>
  <c r="AB1898" i="2"/>
  <c r="AA1898" i="2"/>
  <c r="Z1898" i="2"/>
  <c r="Y1898" i="2"/>
  <c r="X1898" i="2"/>
  <c r="W1898" i="2"/>
  <c r="M1898" i="2"/>
  <c r="L1898" i="2"/>
  <c r="AF1897" i="2"/>
  <c r="AD1897" i="2"/>
  <c r="AC1897" i="2"/>
  <c r="AB1897" i="2"/>
  <c r="AA1897" i="2"/>
  <c r="Z1897" i="2"/>
  <c r="Y1897" i="2"/>
  <c r="X1897" i="2"/>
  <c r="W1897" i="2"/>
  <c r="M1897" i="2"/>
  <c r="L1897" i="2" s="1"/>
  <c r="AF1896" i="2"/>
  <c r="AC1896" i="2"/>
  <c r="AD1896" i="2" s="1"/>
  <c r="AB1896" i="2"/>
  <c r="AA1896" i="2"/>
  <c r="Z1896" i="2"/>
  <c r="Y1896" i="2"/>
  <c r="X1896" i="2"/>
  <c r="W1896" i="2"/>
  <c r="M1896" i="2"/>
  <c r="L1896" i="2"/>
  <c r="AF1895" i="2"/>
  <c r="AD1895" i="2"/>
  <c r="AC1895" i="2"/>
  <c r="AB1895" i="2"/>
  <c r="AA1895" i="2"/>
  <c r="Z1895" i="2"/>
  <c r="Y1895" i="2"/>
  <c r="X1895" i="2"/>
  <c r="W1895" i="2"/>
  <c r="M1895" i="2"/>
  <c r="L1895" i="2" s="1"/>
  <c r="AF1894" i="2"/>
  <c r="AC1894" i="2"/>
  <c r="AD1894" i="2" s="1"/>
  <c r="AB1894" i="2"/>
  <c r="AA1894" i="2"/>
  <c r="Z1894" i="2"/>
  <c r="Y1894" i="2"/>
  <c r="X1894" i="2"/>
  <c r="W1894" i="2"/>
  <c r="M1894" i="2"/>
  <c r="L1894" i="2"/>
  <c r="AF1893" i="2"/>
  <c r="AD1893" i="2"/>
  <c r="AC1893" i="2"/>
  <c r="AB1893" i="2"/>
  <c r="AA1893" i="2"/>
  <c r="Z1893" i="2"/>
  <c r="Y1893" i="2"/>
  <c r="X1893" i="2"/>
  <c r="W1893" i="2"/>
  <c r="M1893" i="2"/>
  <c r="L1893" i="2" s="1"/>
  <c r="AF1892" i="2"/>
  <c r="AC1892" i="2"/>
  <c r="AD1892" i="2" s="1"/>
  <c r="AB1892" i="2"/>
  <c r="AA1892" i="2"/>
  <c r="Z1892" i="2"/>
  <c r="Y1892" i="2"/>
  <c r="X1892" i="2"/>
  <c r="W1892" i="2"/>
  <c r="M1892" i="2"/>
  <c r="L1892" i="2"/>
  <c r="AF1891" i="2"/>
  <c r="AD1891" i="2"/>
  <c r="AC1891" i="2"/>
  <c r="AB1891" i="2"/>
  <c r="AA1891" i="2"/>
  <c r="Z1891" i="2"/>
  <c r="Y1891" i="2"/>
  <c r="X1891" i="2"/>
  <c r="W1891" i="2"/>
  <c r="M1891" i="2"/>
  <c r="L1891" i="2" s="1"/>
  <c r="AF1890" i="2"/>
  <c r="AC1890" i="2"/>
  <c r="AD1890" i="2" s="1"/>
  <c r="AB1890" i="2"/>
  <c r="AA1890" i="2"/>
  <c r="Z1890" i="2"/>
  <c r="Y1890" i="2"/>
  <c r="X1890" i="2"/>
  <c r="W1890" i="2"/>
  <c r="M1890" i="2"/>
  <c r="L1890" i="2"/>
  <c r="AF1889" i="2"/>
  <c r="AD1889" i="2"/>
  <c r="AC1889" i="2"/>
  <c r="AB1889" i="2"/>
  <c r="AA1889" i="2"/>
  <c r="Z1889" i="2"/>
  <c r="Y1889" i="2"/>
  <c r="X1889" i="2"/>
  <c r="W1889" i="2"/>
  <c r="M1889" i="2"/>
  <c r="L1889" i="2" s="1"/>
  <c r="AF1888" i="2"/>
  <c r="AC1888" i="2"/>
  <c r="AD1888" i="2" s="1"/>
  <c r="AB1888" i="2"/>
  <c r="AA1888" i="2"/>
  <c r="Z1888" i="2"/>
  <c r="Y1888" i="2"/>
  <c r="X1888" i="2"/>
  <c r="W1888" i="2"/>
  <c r="M1888" i="2"/>
  <c r="L1888" i="2"/>
  <c r="AF1887" i="2"/>
  <c r="AD1887" i="2"/>
  <c r="AC1887" i="2"/>
  <c r="AB1887" i="2"/>
  <c r="AA1887" i="2"/>
  <c r="Z1887" i="2"/>
  <c r="Y1887" i="2"/>
  <c r="X1887" i="2"/>
  <c r="W1887" i="2"/>
  <c r="M1887" i="2"/>
  <c r="L1887" i="2" s="1"/>
  <c r="AF1886" i="2"/>
  <c r="AC1886" i="2"/>
  <c r="AD1886" i="2" s="1"/>
  <c r="AB1886" i="2"/>
  <c r="AA1886" i="2"/>
  <c r="Z1886" i="2"/>
  <c r="Y1886" i="2"/>
  <c r="X1886" i="2"/>
  <c r="W1886" i="2"/>
  <c r="M1886" i="2"/>
  <c r="L1886" i="2"/>
  <c r="AF1885" i="2"/>
  <c r="AD1885" i="2"/>
  <c r="AC1885" i="2"/>
  <c r="AB1885" i="2"/>
  <c r="AA1885" i="2"/>
  <c r="Z1885" i="2"/>
  <c r="Y1885" i="2"/>
  <c r="X1885" i="2"/>
  <c r="W1885" i="2"/>
  <c r="M1885" i="2"/>
  <c r="L1885" i="2" s="1"/>
  <c r="AF1884" i="2"/>
  <c r="AC1884" i="2"/>
  <c r="AD1884" i="2" s="1"/>
  <c r="AB1884" i="2"/>
  <c r="AA1884" i="2"/>
  <c r="Z1884" i="2"/>
  <c r="Y1884" i="2"/>
  <c r="X1884" i="2"/>
  <c r="W1884" i="2"/>
  <c r="M1884" i="2"/>
  <c r="L1884" i="2"/>
  <c r="AF1883" i="2"/>
  <c r="AD1883" i="2"/>
  <c r="AC1883" i="2"/>
  <c r="AB1883" i="2"/>
  <c r="AA1883" i="2"/>
  <c r="Z1883" i="2"/>
  <c r="Y1883" i="2"/>
  <c r="X1883" i="2"/>
  <c r="W1883" i="2"/>
  <c r="M1883" i="2"/>
  <c r="L1883" i="2" s="1"/>
  <c r="AF1882" i="2"/>
  <c r="AC1882" i="2"/>
  <c r="AD1882" i="2" s="1"/>
  <c r="AB1882" i="2"/>
  <c r="AA1882" i="2"/>
  <c r="Z1882" i="2"/>
  <c r="Y1882" i="2"/>
  <c r="X1882" i="2"/>
  <c r="W1882" i="2"/>
  <c r="M1882" i="2"/>
  <c r="L1882" i="2"/>
  <c r="AF1881" i="2"/>
  <c r="AD1881" i="2"/>
  <c r="AC1881" i="2"/>
  <c r="AB1881" i="2"/>
  <c r="AA1881" i="2"/>
  <c r="Z1881" i="2"/>
  <c r="Y1881" i="2"/>
  <c r="X1881" i="2"/>
  <c r="W1881" i="2"/>
  <c r="M1881" i="2"/>
  <c r="L1881" i="2" s="1"/>
  <c r="AF1880" i="2"/>
  <c r="AC1880" i="2"/>
  <c r="AD1880" i="2" s="1"/>
  <c r="AB1880" i="2"/>
  <c r="AA1880" i="2"/>
  <c r="Z1880" i="2"/>
  <c r="Y1880" i="2"/>
  <c r="X1880" i="2"/>
  <c r="W1880" i="2"/>
  <c r="M1880" i="2"/>
  <c r="L1880" i="2"/>
  <c r="AF1879" i="2"/>
  <c r="AD1879" i="2"/>
  <c r="AC1879" i="2"/>
  <c r="AB1879" i="2"/>
  <c r="AA1879" i="2"/>
  <c r="Z1879" i="2"/>
  <c r="Y1879" i="2"/>
  <c r="X1879" i="2"/>
  <c r="W1879" i="2"/>
  <c r="M1879" i="2"/>
  <c r="L1879" i="2" s="1"/>
  <c r="AF1878" i="2"/>
  <c r="AC1878" i="2"/>
  <c r="AD1878" i="2" s="1"/>
  <c r="AB1878" i="2"/>
  <c r="AA1878" i="2"/>
  <c r="Z1878" i="2"/>
  <c r="Y1878" i="2"/>
  <c r="X1878" i="2"/>
  <c r="W1878" i="2"/>
  <c r="M1878" i="2"/>
  <c r="L1878" i="2"/>
  <c r="AF1877" i="2"/>
  <c r="AD1877" i="2"/>
  <c r="AC1877" i="2"/>
  <c r="AB1877" i="2"/>
  <c r="AA1877" i="2"/>
  <c r="Z1877" i="2"/>
  <c r="Y1877" i="2"/>
  <c r="X1877" i="2"/>
  <c r="W1877" i="2"/>
  <c r="M1877" i="2"/>
  <c r="L1877" i="2" s="1"/>
  <c r="AF1876" i="2"/>
  <c r="AC1876" i="2"/>
  <c r="AD1876" i="2" s="1"/>
  <c r="AB1876" i="2"/>
  <c r="AA1876" i="2"/>
  <c r="Z1876" i="2"/>
  <c r="Y1876" i="2"/>
  <c r="X1876" i="2"/>
  <c r="W1876" i="2"/>
  <c r="M1876" i="2"/>
  <c r="L1876" i="2"/>
  <c r="AF1875" i="2"/>
  <c r="AD1875" i="2"/>
  <c r="AC1875" i="2"/>
  <c r="AB1875" i="2"/>
  <c r="AA1875" i="2"/>
  <c r="Z1875" i="2"/>
  <c r="Y1875" i="2"/>
  <c r="X1875" i="2"/>
  <c r="W1875" i="2"/>
  <c r="M1875" i="2"/>
  <c r="L1875" i="2" s="1"/>
  <c r="AF1874" i="2"/>
  <c r="AC1874" i="2"/>
  <c r="AD1874" i="2" s="1"/>
  <c r="AB1874" i="2"/>
  <c r="AA1874" i="2"/>
  <c r="Z1874" i="2"/>
  <c r="Y1874" i="2"/>
  <c r="X1874" i="2"/>
  <c r="W1874" i="2"/>
  <c r="M1874" i="2"/>
  <c r="L1874" i="2"/>
  <c r="AF1873" i="2"/>
  <c r="AD1873" i="2"/>
  <c r="AC1873" i="2"/>
  <c r="AB1873" i="2"/>
  <c r="AA1873" i="2"/>
  <c r="Z1873" i="2"/>
  <c r="Y1873" i="2"/>
  <c r="X1873" i="2"/>
  <c r="W1873" i="2"/>
  <c r="M1873" i="2"/>
  <c r="L1873" i="2" s="1"/>
  <c r="AF1872" i="2"/>
  <c r="AC1872" i="2"/>
  <c r="AD1872" i="2" s="1"/>
  <c r="AB1872" i="2"/>
  <c r="AA1872" i="2"/>
  <c r="Z1872" i="2"/>
  <c r="Y1872" i="2"/>
  <c r="X1872" i="2"/>
  <c r="W1872" i="2"/>
  <c r="M1872" i="2"/>
  <c r="L1872" i="2"/>
  <c r="AF1871" i="2"/>
  <c r="AD1871" i="2"/>
  <c r="AC1871" i="2"/>
  <c r="AB1871" i="2"/>
  <c r="AA1871" i="2"/>
  <c r="Z1871" i="2"/>
  <c r="Y1871" i="2"/>
  <c r="X1871" i="2"/>
  <c r="W1871" i="2"/>
  <c r="M1871" i="2"/>
  <c r="L1871" i="2" s="1"/>
  <c r="AF1870" i="2"/>
  <c r="AC1870" i="2"/>
  <c r="AD1870" i="2" s="1"/>
  <c r="AB1870" i="2"/>
  <c r="AA1870" i="2"/>
  <c r="Z1870" i="2"/>
  <c r="Y1870" i="2"/>
  <c r="X1870" i="2"/>
  <c r="W1870" i="2"/>
  <c r="M1870" i="2"/>
  <c r="L1870" i="2"/>
  <c r="AF1869" i="2"/>
  <c r="AD1869" i="2"/>
  <c r="AC1869" i="2"/>
  <c r="AB1869" i="2"/>
  <c r="AA1869" i="2"/>
  <c r="Z1869" i="2"/>
  <c r="Y1869" i="2"/>
  <c r="X1869" i="2"/>
  <c r="W1869" i="2"/>
  <c r="M1869" i="2"/>
  <c r="L1869" i="2" s="1"/>
  <c r="AF1868" i="2"/>
  <c r="AC1868" i="2"/>
  <c r="AD1868" i="2" s="1"/>
  <c r="AB1868" i="2"/>
  <c r="AA1868" i="2"/>
  <c r="Z1868" i="2"/>
  <c r="Y1868" i="2"/>
  <c r="X1868" i="2"/>
  <c r="W1868" i="2"/>
  <c r="M1868" i="2"/>
  <c r="L1868" i="2"/>
  <c r="AF1867" i="2"/>
  <c r="AD1867" i="2"/>
  <c r="AC1867" i="2"/>
  <c r="AB1867" i="2"/>
  <c r="AA1867" i="2"/>
  <c r="Z1867" i="2"/>
  <c r="Y1867" i="2"/>
  <c r="X1867" i="2"/>
  <c r="W1867" i="2"/>
  <c r="M1867" i="2"/>
  <c r="L1867" i="2" s="1"/>
  <c r="AF1866" i="2"/>
  <c r="AC1866" i="2"/>
  <c r="AD1866" i="2" s="1"/>
  <c r="AB1866" i="2"/>
  <c r="AA1866" i="2"/>
  <c r="Z1866" i="2"/>
  <c r="Y1866" i="2"/>
  <c r="X1866" i="2"/>
  <c r="W1866" i="2"/>
  <c r="M1866" i="2"/>
  <c r="L1866" i="2"/>
  <c r="AF1865" i="2"/>
  <c r="AD1865" i="2"/>
  <c r="AC1865" i="2"/>
  <c r="AB1865" i="2"/>
  <c r="AA1865" i="2"/>
  <c r="Z1865" i="2"/>
  <c r="Y1865" i="2"/>
  <c r="X1865" i="2"/>
  <c r="W1865" i="2"/>
  <c r="M1865" i="2"/>
  <c r="L1865" i="2" s="1"/>
  <c r="AF1864" i="2"/>
  <c r="AC1864" i="2"/>
  <c r="AD1864" i="2" s="1"/>
  <c r="AB1864" i="2"/>
  <c r="AA1864" i="2"/>
  <c r="Z1864" i="2"/>
  <c r="Y1864" i="2"/>
  <c r="X1864" i="2"/>
  <c r="W1864" i="2"/>
  <c r="M1864" i="2"/>
  <c r="L1864" i="2"/>
  <c r="AF1863" i="2"/>
  <c r="AD1863" i="2"/>
  <c r="AC1863" i="2"/>
  <c r="AB1863" i="2"/>
  <c r="AA1863" i="2"/>
  <c r="Z1863" i="2"/>
  <c r="Y1863" i="2"/>
  <c r="X1863" i="2"/>
  <c r="W1863" i="2"/>
  <c r="M1863" i="2"/>
  <c r="L1863" i="2" s="1"/>
  <c r="AF1862" i="2"/>
  <c r="AC1862" i="2"/>
  <c r="AD1862" i="2" s="1"/>
  <c r="AB1862" i="2"/>
  <c r="AA1862" i="2"/>
  <c r="Z1862" i="2"/>
  <c r="Y1862" i="2"/>
  <c r="X1862" i="2"/>
  <c r="W1862" i="2"/>
  <c r="M1862" i="2"/>
  <c r="L1862" i="2"/>
  <c r="AF1861" i="2"/>
  <c r="AD1861" i="2"/>
  <c r="AC1861" i="2"/>
  <c r="AB1861" i="2"/>
  <c r="AA1861" i="2"/>
  <c r="Z1861" i="2"/>
  <c r="Y1861" i="2"/>
  <c r="X1861" i="2"/>
  <c r="W1861" i="2"/>
  <c r="M1861" i="2"/>
  <c r="L1861" i="2" s="1"/>
  <c r="AF1860" i="2"/>
  <c r="AC1860" i="2"/>
  <c r="AD1860" i="2" s="1"/>
  <c r="AB1860" i="2"/>
  <c r="AA1860" i="2"/>
  <c r="Z1860" i="2"/>
  <c r="Y1860" i="2"/>
  <c r="X1860" i="2"/>
  <c r="W1860" i="2"/>
  <c r="M1860" i="2"/>
  <c r="L1860" i="2"/>
  <c r="AF1859" i="2"/>
  <c r="AD1859" i="2"/>
  <c r="AC1859" i="2"/>
  <c r="AB1859" i="2"/>
  <c r="AA1859" i="2"/>
  <c r="Z1859" i="2"/>
  <c r="Y1859" i="2"/>
  <c r="X1859" i="2"/>
  <c r="W1859" i="2"/>
  <c r="M1859" i="2"/>
  <c r="L1859" i="2" s="1"/>
  <c r="AF1858" i="2"/>
  <c r="AC1858" i="2"/>
  <c r="AD1858" i="2" s="1"/>
  <c r="AB1858" i="2"/>
  <c r="AA1858" i="2"/>
  <c r="Z1858" i="2"/>
  <c r="Y1858" i="2"/>
  <c r="X1858" i="2"/>
  <c r="W1858" i="2"/>
  <c r="M1858" i="2"/>
  <c r="L1858" i="2"/>
  <c r="AF1857" i="2"/>
  <c r="AD1857" i="2"/>
  <c r="AC1857" i="2"/>
  <c r="AB1857" i="2"/>
  <c r="AA1857" i="2"/>
  <c r="Z1857" i="2"/>
  <c r="Y1857" i="2"/>
  <c r="X1857" i="2"/>
  <c r="W1857" i="2"/>
  <c r="M1857" i="2"/>
  <c r="L1857" i="2" s="1"/>
  <c r="AF1856" i="2"/>
  <c r="AC1856" i="2"/>
  <c r="AD1856" i="2" s="1"/>
  <c r="AB1856" i="2"/>
  <c r="AA1856" i="2"/>
  <c r="Z1856" i="2"/>
  <c r="Y1856" i="2"/>
  <c r="X1856" i="2"/>
  <c r="W1856" i="2"/>
  <c r="M1856" i="2"/>
  <c r="L1856" i="2"/>
  <c r="AF1855" i="2"/>
  <c r="AD1855" i="2"/>
  <c r="AC1855" i="2"/>
  <c r="AB1855" i="2"/>
  <c r="AA1855" i="2"/>
  <c r="Z1855" i="2"/>
  <c r="Y1855" i="2"/>
  <c r="X1855" i="2"/>
  <c r="W1855" i="2"/>
  <c r="M1855" i="2"/>
  <c r="L1855" i="2" s="1"/>
  <c r="AF1854" i="2"/>
  <c r="AC1854" i="2"/>
  <c r="AD1854" i="2" s="1"/>
  <c r="AB1854" i="2"/>
  <c r="AA1854" i="2"/>
  <c r="Z1854" i="2"/>
  <c r="Y1854" i="2"/>
  <c r="X1854" i="2"/>
  <c r="W1854" i="2"/>
  <c r="M1854" i="2"/>
  <c r="L1854" i="2"/>
  <c r="AF1853" i="2"/>
  <c r="AD1853" i="2"/>
  <c r="AC1853" i="2"/>
  <c r="AB1853" i="2"/>
  <c r="AA1853" i="2"/>
  <c r="Z1853" i="2"/>
  <c r="Y1853" i="2"/>
  <c r="X1853" i="2"/>
  <c r="W1853" i="2"/>
  <c r="M1853" i="2"/>
  <c r="L1853" i="2" s="1"/>
  <c r="AF1852" i="2"/>
  <c r="AC1852" i="2"/>
  <c r="AD1852" i="2" s="1"/>
  <c r="AB1852" i="2"/>
  <c r="AA1852" i="2"/>
  <c r="Z1852" i="2"/>
  <c r="Y1852" i="2"/>
  <c r="X1852" i="2"/>
  <c r="W1852" i="2"/>
  <c r="M1852" i="2"/>
  <c r="L1852" i="2"/>
  <c r="AF1851" i="2"/>
  <c r="AD1851" i="2"/>
  <c r="AC1851" i="2"/>
  <c r="AB1851" i="2"/>
  <c r="AA1851" i="2"/>
  <c r="Z1851" i="2"/>
  <c r="Y1851" i="2"/>
  <c r="X1851" i="2"/>
  <c r="W1851" i="2"/>
  <c r="M1851" i="2"/>
  <c r="L1851" i="2" s="1"/>
  <c r="AF1850" i="2"/>
  <c r="AC1850" i="2"/>
  <c r="AD1850" i="2" s="1"/>
  <c r="AB1850" i="2"/>
  <c r="AA1850" i="2"/>
  <c r="Z1850" i="2"/>
  <c r="Y1850" i="2"/>
  <c r="X1850" i="2"/>
  <c r="W1850" i="2"/>
  <c r="M1850" i="2"/>
  <c r="L1850" i="2"/>
  <c r="AF1849" i="2"/>
  <c r="AD1849" i="2"/>
  <c r="AC1849" i="2"/>
  <c r="AB1849" i="2"/>
  <c r="AA1849" i="2"/>
  <c r="Z1849" i="2"/>
  <c r="Y1849" i="2"/>
  <c r="X1849" i="2"/>
  <c r="W1849" i="2"/>
  <c r="M1849" i="2"/>
  <c r="L1849" i="2" s="1"/>
  <c r="AF1848" i="2"/>
  <c r="AC1848" i="2"/>
  <c r="AD1848" i="2" s="1"/>
  <c r="AB1848" i="2"/>
  <c r="AA1848" i="2"/>
  <c r="Z1848" i="2"/>
  <c r="Y1848" i="2"/>
  <c r="X1848" i="2"/>
  <c r="W1848" i="2"/>
  <c r="M1848" i="2"/>
  <c r="L1848" i="2"/>
  <c r="AF1847" i="2"/>
  <c r="AD1847" i="2"/>
  <c r="AC1847" i="2"/>
  <c r="AB1847" i="2"/>
  <c r="AA1847" i="2"/>
  <c r="Z1847" i="2"/>
  <c r="Y1847" i="2"/>
  <c r="X1847" i="2"/>
  <c r="W1847" i="2"/>
  <c r="M1847" i="2"/>
  <c r="L1847" i="2" s="1"/>
  <c r="AF1846" i="2"/>
  <c r="AC1846" i="2"/>
  <c r="AD1846" i="2" s="1"/>
  <c r="AB1846" i="2"/>
  <c r="AA1846" i="2"/>
  <c r="Z1846" i="2"/>
  <c r="Y1846" i="2"/>
  <c r="X1846" i="2"/>
  <c r="W1846" i="2"/>
  <c r="M1846" i="2"/>
  <c r="L1846" i="2"/>
  <c r="AF1845" i="2"/>
  <c r="AD1845" i="2"/>
  <c r="AC1845" i="2"/>
  <c r="AB1845" i="2"/>
  <c r="AA1845" i="2"/>
  <c r="Z1845" i="2"/>
  <c r="Y1845" i="2"/>
  <c r="X1845" i="2"/>
  <c r="W1845" i="2"/>
  <c r="M1845" i="2"/>
  <c r="L1845" i="2" s="1"/>
  <c r="AF1844" i="2"/>
  <c r="AC1844" i="2"/>
  <c r="AD1844" i="2" s="1"/>
  <c r="AB1844" i="2"/>
  <c r="AA1844" i="2"/>
  <c r="Z1844" i="2"/>
  <c r="Y1844" i="2"/>
  <c r="X1844" i="2"/>
  <c r="W1844" i="2"/>
  <c r="M1844" i="2"/>
  <c r="L1844" i="2"/>
  <c r="AF1843" i="2"/>
  <c r="AD1843" i="2"/>
  <c r="AC1843" i="2"/>
  <c r="AB1843" i="2"/>
  <c r="AA1843" i="2"/>
  <c r="Z1843" i="2"/>
  <c r="Y1843" i="2"/>
  <c r="X1843" i="2"/>
  <c r="W1843" i="2"/>
  <c r="M1843" i="2"/>
  <c r="L1843" i="2" s="1"/>
  <c r="AF1842" i="2"/>
  <c r="AC1842" i="2"/>
  <c r="AD1842" i="2" s="1"/>
  <c r="AB1842" i="2"/>
  <c r="AA1842" i="2"/>
  <c r="Z1842" i="2"/>
  <c r="Y1842" i="2"/>
  <c r="X1842" i="2"/>
  <c r="W1842" i="2"/>
  <c r="M1842" i="2"/>
  <c r="L1842" i="2"/>
  <c r="AF1841" i="2"/>
  <c r="AD1841" i="2"/>
  <c r="AC1841" i="2"/>
  <c r="AB1841" i="2"/>
  <c r="AA1841" i="2"/>
  <c r="Z1841" i="2"/>
  <c r="Y1841" i="2"/>
  <c r="X1841" i="2"/>
  <c r="W1841" i="2"/>
  <c r="M1841" i="2"/>
  <c r="L1841" i="2" s="1"/>
  <c r="AF1840" i="2"/>
  <c r="AC1840" i="2"/>
  <c r="AD1840" i="2" s="1"/>
  <c r="AB1840" i="2"/>
  <c r="AA1840" i="2"/>
  <c r="Z1840" i="2"/>
  <c r="Y1840" i="2"/>
  <c r="X1840" i="2"/>
  <c r="W1840" i="2"/>
  <c r="M1840" i="2"/>
  <c r="L1840" i="2"/>
  <c r="AF1839" i="2"/>
  <c r="AD1839" i="2"/>
  <c r="AC1839" i="2"/>
  <c r="AB1839" i="2"/>
  <c r="AA1839" i="2"/>
  <c r="Z1839" i="2"/>
  <c r="Y1839" i="2"/>
  <c r="X1839" i="2"/>
  <c r="W1839" i="2"/>
  <c r="M1839" i="2"/>
  <c r="L1839" i="2" s="1"/>
  <c r="AF1838" i="2"/>
  <c r="AC1838" i="2"/>
  <c r="AD1838" i="2" s="1"/>
  <c r="AB1838" i="2"/>
  <c r="AA1838" i="2"/>
  <c r="Z1838" i="2"/>
  <c r="Y1838" i="2"/>
  <c r="X1838" i="2"/>
  <c r="W1838" i="2"/>
  <c r="M1838" i="2"/>
  <c r="L1838" i="2"/>
  <c r="AF1837" i="2"/>
  <c r="AD1837" i="2"/>
  <c r="AC1837" i="2"/>
  <c r="AB1837" i="2"/>
  <c r="AA1837" i="2"/>
  <c r="Z1837" i="2"/>
  <c r="Y1837" i="2"/>
  <c r="X1837" i="2"/>
  <c r="W1837" i="2"/>
  <c r="M1837" i="2"/>
  <c r="L1837" i="2" s="1"/>
  <c r="AF1836" i="2"/>
  <c r="AC1836" i="2"/>
  <c r="AD1836" i="2" s="1"/>
  <c r="AB1836" i="2"/>
  <c r="AA1836" i="2"/>
  <c r="Z1836" i="2"/>
  <c r="Y1836" i="2"/>
  <c r="X1836" i="2"/>
  <c r="W1836" i="2"/>
  <c r="M1836" i="2"/>
  <c r="L1836" i="2"/>
  <c r="AF1835" i="2"/>
  <c r="AD1835" i="2"/>
  <c r="AC1835" i="2"/>
  <c r="AB1835" i="2"/>
  <c r="AA1835" i="2"/>
  <c r="Z1835" i="2"/>
  <c r="Y1835" i="2"/>
  <c r="X1835" i="2"/>
  <c r="W1835" i="2"/>
  <c r="M1835" i="2"/>
  <c r="L1835" i="2" s="1"/>
  <c r="AF1834" i="2"/>
  <c r="AC1834" i="2"/>
  <c r="AD1834" i="2" s="1"/>
  <c r="AB1834" i="2"/>
  <c r="AA1834" i="2"/>
  <c r="Z1834" i="2"/>
  <c r="Y1834" i="2"/>
  <c r="X1834" i="2"/>
  <c r="W1834" i="2"/>
  <c r="M1834" i="2"/>
  <c r="L1834" i="2"/>
  <c r="AF1833" i="2"/>
  <c r="AD1833" i="2"/>
  <c r="AC1833" i="2"/>
  <c r="AB1833" i="2"/>
  <c r="AA1833" i="2"/>
  <c r="Z1833" i="2"/>
  <c r="Y1833" i="2"/>
  <c r="X1833" i="2"/>
  <c r="W1833" i="2"/>
  <c r="M1833" i="2"/>
  <c r="L1833" i="2" s="1"/>
  <c r="AF1832" i="2"/>
  <c r="AC1832" i="2"/>
  <c r="AD1832" i="2" s="1"/>
  <c r="AB1832" i="2"/>
  <c r="AA1832" i="2"/>
  <c r="Z1832" i="2"/>
  <c r="Y1832" i="2"/>
  <c r="X1832" i="2"/>
  <c r="W1832" i="2"/>
  <c r="M1832" i="2"/>
  <c r="L1832" i="2"/>
  <c r="AF1831" i="2"/>
  <c r="AD1831" i="2"/>
  <c r="AC1831" i="2"/>
  <c r="AB1831" i="2"/>
  <c r="AA1831" i="2"/>
  <c r="Z1831" i="2"/>
  <c r="Y1831" i="2"/>
  <c r="X1831" i="2"/>
  <c r="W1831" i="2"/>
  <c r="M1831" i="2"/>
  <c r="L1831" i="2" s="1"/>
  <c r="AF1830" i="2"/>
  <c r="AC1830" i="2"/>
  <c r="AD1830" i="2" s="1"/>
  <c r="AB1830" i="2"/>
  <c r="AA1830" i="2"/>
  <c r="Z1830" i="2"/>
  <c r="Y1830" i="2"/>
  <c r="X1830" i="2"/>
  <c r="W1830" i="2"/>
  <c r="M1830" i="2"/>
  <c r="L1830" i="2"/>
  <c r="AF1829" i="2"/>
  <c r="AD1829" i="2"/>
  <c r="AC1829" i="2"/>
  <c r="AB1829" i="2"/>
  <c r="AA1829" i="2"/>
  <c r="Z1829" i="2"/>
  <c r="Y1829" i="2"/>
  <c r="X1829" i="2"/>
  <c r="W1829" i="2"/>
  <c r="M1829" i="2"/>
  <c r="L1829" i="2" s="1"/>
  <c r="AF1828" i="2"/>
  <c r="AC1828" i="2"/>
  <c r="AD1828" i="2" s="1"/>
  <c r="AB1828" i="2"/>
  <c r="AA1828" i="2"/>
  <c r="Z1828" i="2"/>
  <c r="Y1828" i="2"/>
  <c r="X1828" i="2"/>
  <c r="W1828" i="2"/>
  <c r="M1828" i="2"/>
  <c r="L1828" i="2"/>
  <c r="AF1827" i="2"/>
  <c r="AD1827" i="2"/>
  <c r="AC1827" i="2"/>
  <c r="AB1827" i="2"/>
  <c r="AA1827" i="2"/>
  <c r="Z1827" i="2"/>
  <c r="Y1827" i="2"/>
  <c r="X1827" i="2"/>
  <c r="W1827" i="2"/>
  <c r="M1827" i="2"/>
  <c r="L1827" i="2" s="1"/>
  <c r="AF1826" i="2"/>
  <c r="AC1826" i="2"/>
  <c r="AD1826" i="2" s="1"/>
  <c r="AB1826" i="2"/>
  <c r="AA1826" i="2"/>
  <c r="Z1826" i="2"/>
  <c r="Y1826" i="2"/>
  <c r="X1826" i="2"/>
  <c r="W1826" i="2"/>
  <c r="M1826" i="2"/>
  <c r="L1826" i="2"/>
  <c r="AF1825" i="2"/>
  <c r="AD1825" i="2"/>
  <c r="AC1825" i="2"/>
  <c r="AB1825" i="2"/>
  <c r="AA1825" i="2"/>
  <c r="Z1825" i="2"/>
  <c r="Y1825" i="2"/>
  <c r="X1825" i="2"/>
  <c r="W1825" i="2"/>
  <c r="M1825" i="2"/>
  <c r="L1825" i="2" s="1"/>
  <c r="AF1824" i="2"/>
  <c r="AC1824" i="2"/>
  <c r="AD1824" i="2" s="1"/>
  <c r="AB1824" i="2"/>
  <c r="AA1824" i="2"/>
  <c r="Z1824" i="2"/>
  <c r="Y1824" i="2"/>
  <c r="X1824" i="2"/>
  <c r="W1824" i="2"/>
  <c r="M1824" i="2"/>
  <c r="L1824" i="2"/>
  <c r="AF1823" i="2"/>
  <c r="AD1823" i="2"/>
  <c r="AC1823" i="2"/>
  <c r="AB1823" i="2"/>
  <c r="AA1823" i="2"/>
  <c r="Z1823" i="2"/>
  <c r="Y1823" i="2"/>
  <c r="X1823" i="2"/>
  <c r="W1823" i="2"/>
  <c r="M1823" i="2"/>
  <c r="L1823" i="2" s="1"/>
  <c r="AF1822" i="2"/>
  <c r="AC1822" i="2"/>
  <c r="AD1822" i="2" s="1"/>
  <c r="AB1822" i="2"/>
  <c r="AA1822" i="2"/>
  <c r="Z1822" i="2"/>
  <c r="Y1822" i="2"/>
  <c r="X1822" i="2"/>
  <c r="W1822" i="2"/>
  <c r="M1822" i="2"/>
  <c r="L1822" i="2"/>
  <c r="AF1821" i="2"/>
  <c r="AD1821" i="2"/>
  <c r="AC1821" i="2"/>
  <c r="AB1821" i="2"/>
  <c r="AA1821" i="2"/>
  <c r="Z1821" i="2"/>
  <c r="Y1821" i="2"/>
  <c r="X1821" i="2"/>
  <c r="W1821" i="2"/>
  <c r="M1821" i="2"/>
  <c r="L1821" i="2" s="1"/>
  <c r="AF1820" i="2"/>
  <c r="AC1820" i="2"/>
  <c r="AD1820" i="2" s="1"/>
  <c r="AB1820" i="2"/>
  <c r="AA1820" i="2"/>
  <c r="Z1820" i="2"/>
  <c r="Y1820" i="2"/>
  <c r="X1820" i="2"/>
  <c r="W1820" i="2"/>
  <c r="M1820" i="2"/>
  <c r="L1820" i="2"/>
  <c r="AF1819" i="2"/>
  <c r="AD1819" i="2"/>
  <c r="AC1819" i="2"/>
  <c r="AB1819" i="2"/>
  <c r="AA1819" i="2"/>
  <c r="Z1819" i="2"/>
  <c r="Y1819" i="2"/>
  <c r="X1819" i="2"/>
  <c r="W1819" i="2"/>
  <c r="M1819" i="2"/>
  <c r="L1819" i="2" s="1"/>
  <c r="AF1818" i="2"/>
  <c r="AC1818" i="2"/>
  <c r="AD1818" i="2" s="1"/>
  <c r="AB1818" i="2"/>
  <c r="AA1818" i="2"/>
  <c r="Z1818" i="2"/>
  <c r="Y1818" i="2"/>
  <c r="X1818" i="2"/>
  <c r="W1818" i="2"/>
  <c r="M1818" i="2"/>
  <c r="L1818" i="2"/>
  <c r="AF1817" i="2"/>
  <c r="AD1817" i="2"/>
  <c r="AC1817" i="2"/>
  <c r="AB1817" i="2"/>
  <c r="AA1817" i="2"/>
  <c r="Z1817" i="2"/>
  <c r="Y1817" i="2"/>
  <c r="X1817" i="2"/>
  <c r="W1817" i="2"/>
  <c r="M1817" i="2"/>
  <c r="L1817" i="2" s="1"/>
  <c r="AF1816" i="2"/>
  <c r="AC1816" i="2"/>
  <c r="AD1816" i="2" s="1"/>
  <c r="AB1816" i="2"/>
  <c r="AA1816" i="2"/>
  <c r="Z1816" i="2"/>
  <c r="Y1816" i="2"/>
  <c r="X1816" i="2"/>
  <c r="W1816" i="2"/>
  <c r="M1816" i="2"/>
  <c r="L1816" i="2"/>
  <c r="AF1815" i="2"/>
  <c r="AD1815" i="2"/>
  <c r="AC1815" i="2"/>
  <c r="AB1815" i="2"/>
  <c r="AA1815" i="2"/>
  <c r="Z1815" i="2"/>
  <c r="Y1815" i="2"/>
  <c r="X1815" i="2"/>
  <c r="W1815" i="2"/>
  <c r="M1815" i="2"/>
  <c r="L1815" i="2" s="1"/>
  <c r="AF1814" i="2"/>
  <c r="AC1814" i="2"/>
  <c r="AD1814" i="2" s="1"/>
  <c r="AB1814" i="2"/>
  <c r="AA1814" i="2"/>
  <c r="Z1814" i="2"/>
  <c r="Y1814" i="2"/>
  <c r="X1814" i="2"/>
  <c r="W1814" i="2"/>
  <c r="M1814" i="2"/>
  <c r="L1814" i="2"/>
  <c r="AF1813" i="2"/>
  <c r="AD1813" i="2"/>
  <c r="AC1813" i="2"/>
  <c r="AB1813" i="2"/>
  <c r="AA1813" i="2"/>
  <c r="Z1813" i="2"/>
  <c r="Y1813" i="2"/>
  <c r="X1813" i="2"/>
  <c r="W1813" i="2"/>
  <c r="M1813" i="2"/>
  <c r="L1813" i="2" s="1"/>
  <c r="AF1812" i="2"/>
  <c r="AC1812" i="2"/>
  <c r="AD1812" i="2" s="1"/>
  <c r="AB1812" i="2"/>
  <c r="AA1812" i="2"/>
  <c r="Z1812" i="2"/>
  <c r="Y1812" i="2"/>
  <c r="X1812" i="2"/>
  <c r="W1812" i="2"/>
  <c r="M1812" i="2"/>
  <c r="L1812" i="2"/>
  <c r="AF1811" i="2"/>
  <c r="AD1811" i="2"/>
  <c r="AC1811" i="2"/>
  <c r="AB1811" i="2"/>
  <c r="AA1811" i="2"/>
  <c r="Z1811" i="2"/>
  <c r="Y1811" i="2"/>
  <c r="X1811" i="2"/>
  <c r="W1811" i="2"/>
  <c r="M1811" i="2"/>
  <c r="L1811" i="2" s="1"/>
  <c r="AF1810" i="2"/>
  <c r="AC1810" i="2"/>
  <c r="AD1810" i="2" s="1"/>
  <c r="AB1810" i="2"/>
  <c r="AA1810" i="2"/>
  <c r="Z1810" i="2"/>
  <c r="Y1810" i="2"/>
  <c r="X1810" i="2"/>
  <c r="W1810" i="2"/>
  <c r="M1810" i="2"/>
  <c r="L1810" i="2"/>
  <c r="AF1809" i="2"/>
  <c r="AD1809" i="2"/>
  <c r="AC1809" i="2"/>
  <c r="AB1809" i="2"/>
  <c r="AA1809" i="2"/>
  <c r="Z1809" i="2"/>
  <c r="Y1809" i="2"/>
  <c r="X1809" i="2"/>
  <c r="W1809" i="2"/>
  <c r="M1809" i="2"/>
  <c r="L1809" i="2" s="1"/>
  <c r="AF1808" i="2"/>
  <c r="AC1808" i="2"/>
  <c r="AD1808" i="2" s="1"/>
  <c r="AB1808" i="2"/>
  <c r="AA1808" i="2"/>
  <c r="Z1808" i="2"/>
  <c r="Y1808" i="2"/>
  <c r="X1808" i="2"/>
  <c r="W1808" i="2"/>
  <c r="M1808" i="2"/>
  <c r="L1808" i="2"/>
  <c r="AF1807" i="2"/>
  <c r="AD1807" i="2"/>
  <c r="AC1807" i="2"/>
  <c r="AB1807" i="2"/>
  <c r="AA1807" i="2"/>
  <c r="Z1807" i="2"/>
  <c r="Y1807" i="2"/>
  <c r="X1807" i="2"/>
  <c r="W1807" i="2"/>
  <c r="M1807" i="2"/>
  <c r="L1807" i="2" s="1"/>
  <c r="AF1806" i="2"/>
  <c r="AC1806" i="2"/>
  <c r="AD1806" i="2" s="1"/>
  <c r="AB1806" i="2"/>
  <c r="AA1806" i="2"/>
  <c r="Z1806" i="2"/>
  <c r="Y1806" i="2"/>
  <c r="X1806" i="2"/>
  <c r="W1806" i="2"/>
  <c r="M1806" i="2"/>
  <c r="L1806" i="2"/>
  <c r="AF1805" i="2"/>
  <c r="AD1805" i="2"/>
  <c r="AC1805" i="2"/>
  <c r="AB1805" i="2"/>
  <c r="AA1805" i="2"/>
  <c r="Z1805" i="2"/>
  <c r="Y1805" i="2"/>
  <c r="X1805" i="2"/>
  <c r="W1805" i="2"/>
  <c r="M1805" i="2"/>
  <c r="L1805" i="2" s="1"/>
  <c r="AF1804" i="2"/>
  <c r="AC1804" i="2"/>
  <c r="AD1804" i="2" s="1"/>
  <c r="AB1804" i="2"/>
  <c r="AA1804" i="2"/>
  <c r="Z1804" i="2"/>
  <c r="Y1804" i="2"/>
  <c r="X1804" i="2"/>
  <c r="W1804" i="2"/>
  <c r="M1804" i="2"/>
  <c r="L1804" i="2"/>
  <c r="AF1803" i="2"/>
  <c r="AD1803" i="2"/>
  <c r="AC1803" i="2"/>
  <c r="AB1803" i="2"/>
  <c r="AA1803" i="2"/>
  <c r="Z1803" i="2"/>
  <c r="Y1803" i="2"/>
  <c r="X1803" i="2"/>
  <c r="W1803" i="2"/>
  <c r="M1803" i="2"/>
  <c r="L1803" i="2" s="1"/>
  <c r="AF1802" i="2"/>
  <c r="AC1802" i="2"/>
  <c r="AD1802" i="2" s="1"/>
  <c r="AB1802" i="2"/>
  <c r="AA1802" i="2"/>
  <c r="Z1802" i="2"/>
  <c r="Y1802" i="2"/>
  <c r="X1802" i="2"/>
  <c r="W1802" i="2"/>
  <c r="M1802" i="2"/>
  <c r="L1802" i="2"/>
  <c r="AF1801" i="2"/>
  <c r="AD1801" i="2"/>
  <c r="AC1801" i="2"/>
  <c r="AB1801" i="2"/>
  <c r="AA1801" i="2"/>
  <c r="Z1801" i="2"/>
  <c r="Y1801" i="2"/>
  <c r="X1801" i="2"/>
  <c r="W1801" i="2"/>
  <c r="M1801" i="2"/>
  <c r="L1801" i="2" s="1"/>
  <c r="AF1800" i="2"/>
  <c r="AC1800" i="2"/>
  <c r="AD1800" i="2" s="1"/>
  <c r="AB1800" i="2"/>
  <c r="AA1800" i="2"/>
  <c r="Z1800" i="2"/>
  <c r="Y1800" i="2"/>
  <c r="X1800" i="2"/>
  <c r="W1800" i="2"/>
  <c r="M1800" i="2"/>
  <c r="L1800" i="2"/>
  <c r="AF1799" i="2"/>
  <c r="AD1799" i="2"/>
  <c r="AC1799" i="2"/>
  <c r="AB1799" i="2"/>
  <c r="AA1799" i="2"/>
  <c r="Z1799" i="2"/>
  <c r="Y1799" i="2"/>
  <c r="X1799" i="2"/>
  <c r="W1799" i="2"/>
  <c r="M1799" i="2"/>
  <c r="L1799" i="2" s="1"/>
  <c r="AF1798" i="2"/>
  <c r="AC1798" i="2"/>
  <c r="AD1798" i="2" s="1"/>
  <c r="AB1798" i="2"/>
  <c r="AA1798" i="2"/>
  <c r="Z1798" i="2"/>
  <c r="Y1798" i="2"/>
  <c r="X1798" i="2"/>
  <c r="W1798" i="2"/>
  <c r="M1798" i="2"/>
  <c r="L1798" i="2"/>
  <c r="AF1797" i="2"/>
  <c r="AD1797" i="2"/>
  <c r="AC1797" i="2"/>
  <c r="AB1797" i="2"/>
  <c r="AA1797" i="2"/>
  <c r="Z1797" i="2"/>
  <c r="Y1797" i="2"/>
  <c r="X1797" i="2"/>
  <c r="W1797" i="2"/>
  <c r="M1797" i="2"/>
  <c r="L1797" i="2" s="1"/>
  <c r="AF1796" i="2"/>
  <c r="AC1796" i="2"/>
  <c r="AD1796" i="2" s="1"/>
  <c r="AB1796" i="2"/>
  <c r="AA1796" i="2"/>
  <c r="Z1796" i="2"/>
  <c r="Y1796" i="2"/>
  <c r="X1796" i="2"/>
  <c r="W1796" i="2"/>
  <c r="M1796" i="2"/>
  <c r="L1796" i="2"/>
  <c r="AF1795" i="2"/>
  <c r="AD1795" i="2"/>
  <c r="AC1795" i="2"/>
  <c r="AB1795" i="2"/>
  <c r="AA1795" i="2"/>
  <c r="Z1795" i="2"/>
  <c r="Y1795" i="2"/>
  <c r="X1795" i="2"/>
  <c r="W1795" i="2"/>
  <c r="M1795" i="2"/>
  <c r="L1795" i="2" s="1"/>
  <c r="AF1794" i="2"/>
  <c r="AC1794" i="2"/>
  <c r="AD1794" i="2" s="1"/>
  <c r="AB1794" i="2"/>
  <c r="AA1794" i="2"/>
  <c r="Z1794" i="2"/>
  <c r="Y1794" i="2"/>
  <c r="X1794" i="2"/>
  <c r="W1794" i="2"/>
  <c r="M1794" i="2"/>
  <c r="L1794" i="2"/>
  <c r="AF1793" i="2"/>
  <c r="AD1793" i="2"/>
  <c r="AC1793" i="2"/>
  <c r="AB1793" i="2"/>
  <c r="AA1793" i="2"/>
  <c r="Z1793" i="2"/>
  <c r="Y1793" i="2"/>
  <c r="X1793" i="2"/>
  <c r="W1793" i="2"/>
  <c r="M1793" i="2"/>
  <c r="L1793" i="2" s="1"/>
  <c r="AF1792" i="2"/>
  <c r="AC1792" i="2"/>
  <c r="AD1792" i="2" s="1"/>
  <c r="AB1792" i="2"/>
  <c r="AA1792" i="2"/>
  <c r="Z1792" i="2"/>
  <c r="Y1792" i="2"/>
  <c r="X1792" i="2"/>
  <c r="W1792" i="2"/>
  <c r="M1792" i="2"/>
  <c r="L1792" i="2"/>
  <c r="AF1791" i="2"/>
  <c r="AD1791" i="2"/>
  <c r="AC1791" i="2"/>
  <c r="AB1791" i="2"/>
  <c r="AA1791" i="2"/>
  <c r="Z1791" i="2"/>
  <c r="Y1791" i="2"/>
  <c r="X1791" i="2"/>
  <c r="W1791" i="2"/>
  <c r="M1791" i="2"/>
  <c r="L1791" i="2" s="1"/>
  <c r="AF1790" i="2"/>
  <c r="AC1790" i="2"/>
  <c r="AD1790" i="2" s="1"/>
  <c r="AB1790" i="2"/>
  <c r="AA1790" i="2"/>
  <c r="Z1790" i="2"/>
  <c r="Y1790" i="2"/>
  <c r="X1790" i="2"/>
  <c r="W1790" i="2"/>
  <c r="M1790" i="2"/>
  <c r="L1790" i="2"/>
  <c r="AF1789" i="2"/>
  <c r="AD1789" i="2"/>
  <c r="AC1789" i="2"/>
  <c r="AB1789" i="2"/>
  <c r="AA1789" i="2"/>
  <c r="Z1789" i="2"/>
  <c r="Y1789" i="2"/>
  <c r="X1789" i="2"/>
  <c r="W1789" i="2"/>
  <c r="M1789" i="2"/>
  <c r="L1789" i="2" s="1"/>
  <c r="AF1788" i="2"/>
  <c r="AC1788" i="2"/>
  <c r="AD1788" i="2" s="1"/>
  <c r="AB1788" i="2"/>
  <c r="AA1788" i="2"/>
  <c r="Z1788" i="2"/>
  <c r="Y1788" i="2"/>
  <c r="X1788" i="2"/>
  <c r="W1788" i="2"/>
  <c r="M1788" i="2"/>
  <c r="L1788" i="2"/>
  <c r="AF1787" i="2"/>
  <c r="AD1787" i="2"/>
  <c r="AC1787" i="2"/>
  <c r="AB1787" i="2"/>
  <c r="AA1787" i="2"/>
  <c r="Z1787" i="2"/>
  <c r="Y1787" i="2"/>
  <c r="X1787" i="2"/>
  <c r="W1787" i="2"/>
  <c r="M1787" i="2"/>
  <c r="L1787" i="2" s="1"/>
  <c r="AF1786" i="2"/>
  <c r="AC1786" i="2"/>
  <c r="AD1786" i="2" s="1"/>
  <c r="AB1786" i="2"/>
  <c r="AA1786" i="2"/>
  <c r="Z1786" i="2"/>
  <c r="Y1786" i="2"/>
  <c r="X1786" i="2"/>
  <c r="W1786" i="2"/>
  <c r="M1786" i="2"/>
  <c r="L1786" i="2"/>
  <c r="AF1785" i="2"/>
  <c r="AD1785" i="2"/>
  <c r="AC1785" i="2"/>
  <c r="AB1785" i="2"/>
  <c r="AA1785" i="2"/>
  <c r="Z1785" i="2"/>
  <c r="Y1785" i="2"/>
  <c r="X1785" i="2"/>
  <c r="W1785" i="2"/>
  <c r="M1785" i="2"/>
  <c r="L1785" i="2" s="1"/>
  <c r="AF1784" i="2"/>
  <c r="AC1784" i="2"/>
  <c r="AD1784" i="2" s="1"/>
  <c r="AB1784" i="2"/>
  <c r="AA1784" i="2"/>
  <c r="Z1784" i="2"/>
  <c r="Y1784" i="2"/>
  <c r="X1784" i="2"/>
  <c r="W1784" i="2"/>
  <c r="M1784" i="2"/>
  <c r="L1784" i="2"/>
  <c r="AF1783" i="2"/>
  <c r="AD1783" i="2"/>
  <c r="AC1783" i="2"/>
  <c r="AB1783" i="2"/>
  <c r="AA1783" i="2"/>
  <c r="Z1783" i="2"/>
  <c r="Y1783" i="2"/>
  <c r="X1783" i="2"/>
  <c r="W1783" i="2"/>
  <c r="M1783" i="2"/>
  <c r="L1783" i="2" s="1"/>
  <c r="AF1782" i="2"/>
  <c r="AC1782" i="2"/>
  <c r="AD1782" i="2" s="1"/>
  <c r="AB1782" i="2"/>
  <c r="AA1782" i="2"/>
  <c r="Z1782" i="2"/>
  <c r="Y1782" i="2"/>
  <c r="X1782" i="2"/>
  <c r="W1782" i="2"/>
  <c r="M1782" i="2"/>
  <c r="L1782" i="2"/>
  <c r="AF1781" i="2"/>
  <c r="AD1781" i="2"/>
  <c r="AC1781" i="2"/>
  <c r="AB1781" i="2"/>
  <c r="AA1781" i="2"/>
  <c r="Z1781" i="2"/>
  <c r="Y1781" i="2"/>
  <c r="X1781" i="2"/>
  <c r="W1781" i="2"/>
  <c r="M1781" i="2"/>
  <c r="L1781" i="2" s="1"/>
  <c r="AF1780" i="2"/>
  <c r="AC1780" i="2"/>
  <c r="AD1780" i="2" s="1"/>
  <c r="AB1780" i="2"/>
  <c r="AA1780" i="2"/>
  <c r="Z1780" i="2"/>
  <c r="Y1780" i="2"/>
  <c r="X1780" i="2"/>
  <c r="W1780" i="2"/>
  <c r="M1780" i="2"/>
  <c r="L1780" i="2"/>
  <c r="AF1779" i="2"/>
  <c r="AD1779" i="2"/>
  <c r="AC1779" i="2"/>
  <c r="AB1779" i="2"/>
  <c r="AA1779" i="2"/>
  <c r="Z1779" i="2"/>
  <c r="Y1779" i="2"/>
  <c r="X1779" i="2"/>
  <c r="W1779" i="2"/>
  <c r="M1779" i="2"/>
  <c r="L1779" i="2" s="1"/>
  <c r="AF1778" i="2"/>
  <c r="AC1778" i="2"/>
  <c r="AD1778" i="2" s="1"/>
  <c r="AB1778" i="2"/>
  <c r="AA1778" i="2"/>
  <c r="Z1778" i="2"/>
  <c r="Y1778" i="2"/>
  <c r="X1778" i="2"/>
  <c r="W1778" i="2"/>
  <c r="M1778" i="2"/>
  <c r="L1778" i="2"/>
  <c r="AF1777" i="2"/>
  <c r="AD1777" i="2"/>
  <c r="AC1777" i="2"/>
  <c r="AB1777" i="2"/>
  <c r="AA1777" i="2"/>
  <c r="Z1777" i="2"/>
  <c r="Y1777" i="2"/>
  <c r="X1777" i="2"/>
  <c r="W1777" i="2"/>
  <c r="M1777" i="2"/>
  <c r="L1777" i="2" s="1"/>
  <c r="AF1776" i="2"/>
  <c r="AC1776" i="2"/>
  <c r="AD1776" i="2" s="1"/>
  <c r="AB1776" i="2"/>
  <c r="AA1776" i="2"/>
  <c r="Z1776" i="2"/>
  <c r="Y1776" i="2"/>
  <c r="X1776" i="2"/>
  <c r="W1776" i="2"/>
  <c r="M1776" i="2"/>
  <c r="L1776" i="2"/>
  <c r="AF1775" i="2"/>
  <c r="AD1775" i="2"/>
  <c r="AC1775" i="2"/>
  <c r="AB1775" i="2"/>
  <c r="AA1775" i="2"/>
  <c r="Z1775" i="2"/>
  <c r="Y1775" i="2"/>
  <c r="X1775" i="2"/>
  <c r="W1775" i="2"/>
  <c r="M1775" i="2"/>
  <c r="L1775" i="2" s="1"/>
  <c r="AF1774" i="2"/>
  <c r="AC1774" i="2"/>
  <c r="AD1774" i="2" s="1"/>
  <c r="AB1774" i="2"/>
  <c r="AA1774" i="2"/>
  <c r="Z1774" i="2"/>
  <c r="Y1774" i="2"/>
  <c r="X1774" i="2"/>
  <c r="W1774" i="2"/>
  <c r="M1774" i="2"/>
  <c r="L1774" i="2"/>
  <c r="AF1773" i="2"/>
  <c r="AD1773" i="2"/>
  <c r="AC1773" i="2"/>
  <c r="AB1773" i="2"/>
  <c r="AA1773" i="2"/>
  <c r="Z1773" i="2"/>
  <c r="Y1773" i="2"/>
  <c r="X1773" i="2"/>
  <c r="W1773" i="2"/>
  <c r="M1773" i="2"/>
  <c r="L1773" i="2" s="1"/>
  <c r="AF1772" i="2"/>
  <c r="AC1772" i="2"/>
  <c r="AD1772" i="2" s="1"/>
  <c r="AB1772" i="2"/>
  <c r="AA1772" i="2"/>
  <c r="Z1772" i="2"/>
  <c r="Y1772" i="2"/>
  <c r="X1772" i="2"/>
  <c r="W1772" i="2"/>
  <c r="M1772" i="2"/>
  <c r="L1772" i="2"/>
  <c r="AF1771" i="2"/>
  <c r="AD1771" i="2"/>
  <c r="AC1771" i="2"/>
  <c r="AB1771" i="2"/>
  <c r="AA1771" i="2"/>
  <c r="Z1771" i="2"/>
  <c r="Y1771" i="2"/>
  <c r="X1771" i="2"/>
  <c r="W1771" i="2"/>
  <c r="M1771" i="2"/>
  <c r="L1771" i="2" s="1"/>
  <c r="AF1770" i="2"/>
  <c r="AC1770" i="2"/>
  <c r="AD1770" i="2" s="1"/>
  <c r="AB1770" i="2"/>
  <c r="AA1770" i="2"/>
  <c r="Z1770" i="2"/>
  <c r="Y1770" i="2"/>
  <c r="X1770" i="2"/>
  <c r="W1770" i="2"/>
  <c r="M1770" i="2"/>
  <c r="L1770" i="2"/>
  <c r="AF1769" i="2"/>
  <c r="AD1769" i="2"/>
  <c r="AC1769" i="2"/>
  <c r="AB1769" i="2"/>
  <c r="AA1769" i="2"/>
  <c r="Z1769" i="2"/>
  <c r="Y1769" i="2"/>
  <c r="X1769" i="2"/>
  <c r="W1769" i="2"/>
  <c r="M1769" i="2"/>
  <c r="L1769" i="2" s="1"/>
  <c r="AF1768" i="2"/>
  <c r="AC1768" i="2"/>
  <c r="AD1768" i="2" s="1"/>
  <c r="AB1768" i="2"/>
  <c r="AA1768" i="2"/>
  <c r="Z1768" i="2"/>
  <c r="Y1768" i="2"/>
  <c r="X1768" i="2"/>
  <c r="W1768" i="2"/>
  <c r="M1768" i="2"/>
  <c r="L1768" i="2"/>
  <c r="AF1767" i="2"/>
  <c r="AD1767" i="2"/>
  <c r="AC1767" i="2"/>
  <c r="AB1767" i="2"/>
  <c r="AA1767" i="2"/>
  <c r="Z1767" i="2"/>
  <c r="Y1767" i="2"/>
  <c r="X1767" i="2"/>
  <c r="W1767" i="2"/>
  <c r="M1767" i="2"/>
  <c r="L1767" i="2" s="1"/>
  <c r="AF1766" i="2"/>
  <c r="AC1766" i="2"/>
  <c r="AD1766" i="2" s="1"/>
  <c r="AB1766" i="2"/>
  <c r="AA1766" i="2"/>
  <c r="Z1766" i="2"/>
  <c r="Y1766" i="2"/>
  <c r="X1766" i="2"/>
  <c r="W1766" i="2"/>
  <c r="M1766" i="2"/>
  <c r="L1766" i="2"/>
  <c r="AF1765" i="2"/>
  <c r="AD1765" i="2"/>
  <c r="AC1765" i="2"/>
  <c r="AB1765" i="2"/>
  <c r="AA1765" i="2"/>
  <c r="Z1765" i="2"/>
  <c r="Y1765" i="2"/>
  <c r="X1765" i="2"/>
  <c r="W1765" i="2"/>
  <c r="M1765" i="2"/>
  <c r="L1765" i="2" s="1"/>
  <c r="AF1764" i="2"/>
  <c r="AC1764" i="2"/>
  <c r="AD1764" i="2" s="1"/>
  <c r="AB1764" i="2"/>
  <c r="AA1764" i="2"/>
  <c r="Z1764" i="2"/>
  <c r="Y1764" i="2"/>
  <c r="X1764" i="2"/>
  <c r="W1764" i="2"/>
  <c r="M1764" i="2"/>
  <c r="L1764" i="2"/>
  <c r="AF1763" i="2"/>
  <c r="AD1763" i="2"/>
  <c r="AC1763" i="2"/>
  <c r="AB1763" i="2"/>
  <c r="AA1763" i="2"/>
  <c r="Z1763" i="2"/>
  <c r="Y1763" i="2"/>
  <c r="X1763" i="2"/>
  <c r="W1763" i="2"/>
  <c r="M1763" i="2"/>
  <c r="L1763" i="2" s="1"/>
  <c r="AF1762" i="2"/>
  <c r="AC1762" i="2"/>
  <c r="AD1762" i="2" s="1"/>
  <c r="AB1762" i="2"/>
  <c r="AA1762" i="2"/>
  <c r="Z1762" i="2"/>
  <c r="Y1762" i="2"/>
  <c r="X1762" i="2"/>
  <c r="W1762" i="2"/>
  <c r="M1762" i="2"/>
  <c r="L1762" i="2"/>
  <c r="AF1761" i="2"/>
  <c r="AD1761" i="2"/>
  <c r="AC1761" i="2"/>
  <c r="AB1761" i="2"/>
  <c r="AA1761" i="2"/>
  <c r="Z1761" i="2"/>
  <c r="Y1761" i="2"/>
  <c r="X1761" i="2"/>
  <c r="W1761" i="2"/>
  <c r="M1761" i="2"/>
  <c r="L1761" i="2" s="1"/>
  <c r="AF1760" i="2"/>
  <c r="AC1760" i="2"/>
  <c r="AD1760" i="2" s="1"/>
  <c r="AB1760" i="2"/>
  <c r="AA1760" i="2"/>
  <c r="Z1760" i="2"/>
  <c r="Y1760" i="2"/>
  <c r="X1760" i="2"/>
  <c r="W1760" i="2"/>
  <c r="M1760" i="2"/>
  <c r="L1760" i="2"/>
  <c r="AF1759" i="2"/>
  <c r="AD1759" i="2"/>
  <c r="AC1759" i="2"/>
  <c r="AB1759" i="2"/>
  <c r="AA1759" i="2"/>
  <c r="Z1759" i="2"/>
  <c r="Y1759" i="2"/>
  <c r="X1759" i="2"/>
  <c r="W1759" i="2"/>
  <c r="M1759" i="2"/>
  <c r="L1759" i="2" s="1"/>
  <c r="AF1758" i="2"/>
  <c r="AC1758" i="2"/>
  <c r="AD1758" i="2" s="1"/>
  <c r="AB1758" i="2"/>
  <c r="AA1758" i="2"/>
  <c r="Z1758" i="2"/>
  <c r="Y1758" i="2"/>
  <c r="X1758" i="2"/>
  <c r="W1758" i="2"/>
  <c r="M1758" i="2"/>
  <c r="L1758" i="2"/>
  <c r="AF1757" i="2"/>
  <c r="AD1757" i="2"/>
  <c r="AC1757" i="2"/>
  <c r="AB1757" i="2"/>
  <c r="AA1757" i="2"/>
  <c r="Z1757" i="2"/>
  <c r="Y1757" i="2"/>
  <c r="X1757" i="2"/>
  <c r="W1757" i="2"/>
  <c r="M1757" i="2"/>
  <c r="L1757" i="2" s="1"/>
  <c r="AF1756" i="2"/>
  <c r="AC1756" i="2"/>
  <c r="AD1756" i="2" s="1"/>
  <c r="AB1756" i="2"/>
  <c r="AA1756" i="2"/>
  <c r="Z1756" i="2"/>
  <c r="Y1756" i="2"/>
  <c r="X1756" i="2"/>
  <c r="W1756" i="2"/>
  <c r="M1756" i="2"/>
  <c r="L1756" i="2"/>
  <c r="AF1755" i="2"/>
  <c r="AD1755" i="2"/>
  <c r="AC1755" i="2"/>
  <c r="AB1755" i="2"/>
  <c r="AA1755" i="2"/>
  <c r="Z1755" i="2"/>
  <c r="Y1755" i="2"/>
  <c r="X1755" i="2"/>
  <c r="W1755" i="2"/>
  <c r="M1755" i="2"/>
  <c r="L1755" i="2" s="1"/>
  <c r="AF1754" i="2"/>
  <c r="AC1754" i="2"/>
  <c r="AD1754" i="2" s="1"/>
  <c r="AB1754" i="2"/>
  <c r="AA1754" i="2"/>
  <c r="Z1754" i="2"/>
  <c r="Y1754" i="2"/>
  <c r="X1754" i="2"/>
  <c r="W1754" i="2"/>
  <c r="M1754" i="2"/>
  <c r="L1754" i="2"/>
  <c r="AF1753" i="2"/>
  <c r="AD1753" i="2"/>
  <c r="AC1753" i="2"/>
  <c r="AB1753" i="2"/>
  <c r="AA1753" i="2"/>
  <c r="Z1753" i="2"/>
  <c r="Y1753" i="2"/>
  <c r="X1753" i="2"/>
  <c r="W1753" i="2"/>
  <c r="M1753" i="2"/>
  <c r="L1753" i="2" s="1"/>
  <c r="AF1752" i="2"/>
  <c r="AC1752" i="2"/>
  <c r="AD1752" i="2" s="1"/>
  <c r="AB1752" i="2"/>
  <c r="AA1752" i="2"/>
  <c r="Z1752" i="2"/>
  <c r="Y1752" i="2"/>
  <c r="X1752" i="2"/>
  <c r="W1752" i="2"/>
  <c r="M1752" i="2"/>
  <c r="L1752" i="2"/>
  <c r="AF1751" i="2"/>
  <c r="AD1751" i="2"/>
  <c r="AC1751" i="2"/>
  <c r="AB1751" i="2"/>
  <c r="AA1751" i="2"/>
  <c r="Z1751" i="2"/>
  <c r="Y1751" i="2"/>
  <c r="X1751" i="2"/>
  <c r="W1751" i="2"/>
  <c r="M1751" i="2"/>
  <c r="L1751" i="2" s="1"/>
  <c r="AF1750" i="2"/>
  <c r="AC1750" i="2"/>
  <c r="AD1750" i="2" s="1"/>
  <c r="AB1750" i="2"/>
  <c r="AA1750" i="2"/>
  <c r="Z1750" i="2"/>
  <c r="Y1750" i="2"/>
  <c r="X1750" i="2"/>
  <c r="W1750" i="2"/>
  <c r="M1750" i="2"/>
  <c r="L1750" i="2"/>
  <c r="AF1749" i="2"/>
  <c r="AD1749" i="2"/>
  <c r="AC1749" i="2"/>
  <c r="AB1749" i="2"/>
  <c r="AA1749" i="2"/>
  <c r="Z1749" i="2"/>
  <c r="Y1749" i="2"/>
  <c r="X1749" i="2"/>
  <c r="W1749" i="2"/>
  <c r="M1749" i="2"/>
  <c r="L1749" i="2" s="1"/>
  <c r="AF1748" i="2"/>
  <c r="AC1748" i="2"/>
  <c r="AD1748" i="2" s="1"/>
  <c r="AB1748" i="2"/>
  <c r="AA1748" i="2"/>
  <c r="Z1748" i="2"/>
  <c r="Y1748" i="2"/>
  <c r="X1748" i="2"/>
  <c r="W1748" i="2"/>
  <c r="M1748" i="2"/>
  <c r="L1748" i="2"/>
  <c r="AF1747" i="2"/>
  <c r="AD1747" i="2"/>
  <c r="AC1747" i="2"/>
  <c r="AB1747" i="2"/>
  <c r="AA1747" i="2"/>
  <c r="Z1747" i="2"/>
  <c r="Y1747" i="2"/>
  <c r="X1747" i="2"/>
  <c r="W1747" i="2"/>
  <c r="M1747" i="2"/>
  <c r="L1747" i="2" s="1"/>
  <c r="AF1746" i="2"/>
  <c r="AC1746" i="2"/>
  <c r="AD1746" i="2" s="1"/>
  <c r="AB1746" i="2"/>
  <c r="AA1746" i="2"/>
  <c r="Z1746" i="2"/>
  <c r="Y1746" i="2"/>
  <c r="X1746" i="2"/>
  <c r="W1746" i="2"/>
  <c r="M1746" i="2"/>
  <c r="L1746" i="2"/>
  <c r="AF1745" i="2"/>
  <c r="AD1745" i="2"/>
  <c r="AC1745" i="2"/>
  <c r="AB1745" i="2"/>
  <c r="AA1745" i="2"/>
  <c r="Z1745" i="2"/>
  <c r="Y1745" i="2"/>
  <c r="X1745" i="2"/>
  <c r="W1745" i="2"/>
  <c r="M1745" i="2"/>
  <c r="L1745" i="2" s="1"/>
  <c r="AF1744" i="2"/>
  <c r="AC1744" i="2"/>
  <c r="AD1744" i="2" s="1"/>
  <c r="AB1744" i="2"/>
  <c r="AA1744" i="2"/>
  <c r="Z1744" i="2"/>
  <c r="Y1744" i="2"/>
  <c r="X1744" i="2"/>
  <c r="W1744" i="2"/>
  <c r="M1744" i="2"/>
  <c r="L1744" i="2"/>
  <c r="AF1743" i="2"/>
  <c r="AD1743" i="2"/>
  <c r="AC1743" i="2"/>
  <c r="AB1743" i="2"/>
  <c r="AA1743" i="2"/>
  <c r="Z1743" i="2"/>
  <c r="Y1743" i="2"/>
  <c r="X1743" i="2"/>
  <c r="W1743" i="2"/>
  <c r="M1743" i="2"/>
  <c r="L1743" i="2" s="1"/>
  <c r="AF1742" i="2"/>
  <c r="AC1742" i="2"/>
  <c r="AD1742" i="2" s="1"/>
  <c r="AB1742" i="2"/>
  <c r="AA1742" i="2"/>
  <c r="Z1742" i="2"/>
  <c r="Y1742" i="2"/>
  <c r="X1742" i="2"/>
  <c r="W1742" i="2"/>
  <c r="M1742" i="2"/>
  <c r="L1742" i="2"/>
  <c r="AF1741" i="2"/>
  <c r="AD1741" i="2"/>
  <c r="AC1741" i="2"/>
  <c r="AB1741" i="2"/>
  <c r="AA1741" i="2"/>
  <c r="Z1741" i="2"/>
  <c r="Y1741" i="2"/>
  <c r="X1741" i="2"/>
  <c r="W1741" i="2"/>
  <c r="M1741" i="2"/>
  <c r="L1741" i="2" s="1"/>
  <c r="AF1740" i="2"/>
  <c r="AC1740" i="2"/>
  <c r="AD1740" i="2" s="1"/>
  <c r="AB1740" i="2"/>
  <c r="AA1740" i="2"/>
  <c r="Z1740" i="2"/>
  <c r="Y1740" i="2"/>
  <c r="X1740" i="2"/>
  <c r="W1740" i="2"/>
  <c r="M1740" i="2"/>
  <c r="L1740" i="2"/>
  <c r="AF1739" i="2"/>
  <c r="AD1739" i="2"/>
  <c r="AC1739" i="2"/>
  <c r="AB1739" i="2"/>
  <c r="AA1739" i="2"/>
  <c r="Z1739" i="2"/>
  <c r="Y1739" i="2"/>
  <c r="X1739" i="2"/>
  <c r="W1739" i="2"/>
  <c r="M1739" i="2"/>
  <c r="L1739" i="2" s="1"/>
  <c r="AF1738" i="2"/>
  <c r="AC1738" i="2"/>
  <c r="AD1738" i="2" s="1"/>
  <c r="AB1738" i="2"/>
  <c r="AA1738" i="2"/>
  <c r="Z1738" i="2"/>
  <c r="Y1738" i="2"/>
  <c r="X1738" i="2"/>
  <c r="W1738" i="2"/>
  <c r="M1738" i="2"/>
  <c r="L1738" i="2"/>
  <c r="AF1737" i="2"/>
  <c r="AD1737" i="2"/>
  <c r="AC1737" i="2"/>
  <c r="AB1737" i="2"/>
  <c r="AA1737" i="2"/>
  <c r="Z1737" i="2"/>
  <c r="Y1737" i="2"/>
  <c r="X1737" i="2"/>
  <c r="W1737" i="2"/>
  <c r="M1737" i="2"/>
  <c r="L1737" i="2" s="1"/>
  <c r="AF1736" i="2"/>
  <c r="AC1736" i="2"/>
  <c r="AD1736" i="2" s="1"/>
  <c r="AB1736" i="2"/>
  <c r="AA1736" i="2"/>
  <c r="Z1736" i="2"/>
  <c r="Y1736" i="2"/>
  <c r="X1736" i="2"/>
  <c r="W1736" i="2"/>
  <c r="M1736" i="2"/>
  <c r="L1736" i="2"/>
  <c r="AF1735" i="2"/>
  <c r="AD1735" i="2"/>
  <c r="AC1735" i="2"/>
  <c r="AB1735" i="2"/>
  <c r="AA1735" i="2"/>
  <c r="Z1735" i="2"/>
  <c r="Y1735" i="2"/>
  <c r="X1735" i="2"/>
  <c r="W1735" i="2"/>
  <c r="M1735" i="2"/>
  <c r="L1735" i="2" s="1"/>
  <c r="AF1734" i="2"/>
  <c r="AC1734" i="2"/>
  <c r="AD1734" i="2" s="1"/>
  <c r="AB1734" i="2"/>
  <c r="AA1734" i="2"/>
  <c r="Z1734" i="2"/>
  <c r="Y1734" i="2"/>
  <c r="X1734" i="2"/>
  <c r="W1734" i="2"/>
  <c r="M1734" i="2"/>
  <c r="L1734" i="2"/>
  <c r="AF1733" i="2"/>
  <c r="AD1733" i="2"/>
  <c r="AC1733" i="2"/>
  <c r="AB1733" i="2"/>
  <c r="AA1733" i="2"/>
  <c r="Z1733" i="2"/>
  <c r="Y1733" i="2"/>
  <c r="X1733" i="2"/>
  <c r="W1733" i="2"/>
  <c r="M1733" i="2"/>
  <c r="L1733" i="2" s="1"/>
  <c r="AF1732" i="2"/>
  <c r="AC1732" i="2"/>
  <c r="AD1732" i="2" s="1"/>
  <c r="AB1732" i="2"/>
  <c r="AA1732" i="2"/>
  <c r="Z1732" i="2"/>
  <c r="Y1732" i="2"/>
  <c r="X1732" i="2"/>
  <c r="W1732" i="2"/>
  <c r="M1732" i="2"/>
  <c r="L1732" i="2"/>
  <c r="AF1731" i="2"/>
  <c r="AD1731" i="2"/>
  <c r="AC1731" i="2"/>
  <c r="AB1731" i="2"/>
  <c r="AA1731" i="2"/>
  <c r="Z1731" i="2"/>
  <c r="Y1731" i="2"/>
  <c r="X1731" i="2"/>
  <c r="W1731" i="2"/>
  <c r="M1731" i="2"/>
  <c r="L1731" i="2" s="1"/>
  <c r="AF1730" i="2"/>
  <c r="AC1730" i="2"/>
  <c r="AD1730" i="2" s="1"/>
  <c r="AB1730" i="2"/>
  <c r="AA1730" i="2"/>
  <c r="Z1730" i="2"/>
  <c r="Y1730" i="2"/>
  <c r="X1730" i="2"/>
  <c r="W1730" i="2"/>
  <c r="M1730" i="2"/>
  <c r="L1730" i="2"/>
  <c r="AF1729" i="2"/>
  <c r="AD1729" i="2"/>
  <c r="AC1729" i="2"/>
  <c r="AB1729" i="2"/>
  <c r="AA1729" i="2"/>
  <c r="Z1729" i="2"/>
  <c r="Y1729" i="2"/>
  <c r="X1729" i="2"/>
  <c r="W1729" i="2"/>
  <c r="M1729" i="2"/>
  <c r="L1729" i="2" s="1"/>
  <c r="AF1728" i="2"/>
  <c r="AC1728" i="2"/>
  <c r="AD1728" i="2" s="1"/>
  <c r="AB1728" i="2"/>
  <c r="AA1728" i="2"/>
  <c r="Z1728" i="2"/>
  <c r="Y1728" i="2"/>
  <c r="X1728" i="2"/>
  <c r="W1728" i="2"/>
  <c r="M1728" i="2"/>
  <c r="L1728" i="2"/>
  <c r="AF1727" i="2"/>
  <c r="AD1727" i="2"/>
  <c r="AC1727" i="2"/>
  <c r="AB1727" i="2"/>
  <c r="AA1727" i="2"/>
  <c r="Z1727" i="2"/>
  <c r="Y1727" i="2"/>
  <c r="X1727" i="2"/>
  <c r="W1727" i="2"/>
  <c r="M1727" i="2"/>
  <c r="L1727" i="2" s="1"/>
  <c r="AF1726" i="2"/>
  <c r="AC1726" i="2"/>
  <c r="AD1726" i="2" s="1"/>
  <c r="AB1726" i="2"/>
  <c r="AA1726" i="2"/>
  <c r="Z1726" i="2"/>
  <c r="Y1726" i="2"/>
  <c r="X1726" i="2"/>
  <c r="W1726" i="2"/>
  <c r="M1726" i="2"/>
  <c r="L1726" i="2"/>
  <c r="AF1725" i="2"/>
  <c r="AD1725" i="2"/>
  <c r="AC1725" i="2"/>
  <c r="AB1725" i="2"/>
  <c r="AA1725" i="2"/>
  <c r="Z1725" i="2"/>
  <c r="Y1725" i="2"/>
  <c r="X1725" i="2"/>
  <c r="W1725" i="2"/>
  <c r="M1725" i="2"/>
  <c r="L1725" i="2" s="1"/>
  <c r="AF1724" i="2"/>
  <c r="AC1724" i="2"/>
  <c r="AD1724" i="2" s="1"/>
  <c r="AB1724" i="2"/>
  <c r="AA1724" i="2"/>
  <c r="Z1724" i="2"/>
  <c r="Y1724" i="2"/>
  <c r="X1724" i="2"/>
  <c r="W1724" i="2"/>
  <c r="M1724" i="2"/>
  <c r="L1724" i="2"/>
  <c r="AF1723" i="2"/>
  <c r="AD1723" i="2"/>
  <c r="AC1723" i="2"/>
  <c r="AB1723" i="2"/>
  <c r="AA1723" i="2"/>
  <c r="Z1723" i="2"/>
  <c r="Y1723" i="2"/>
  <c r="X1723" i="2"/>
  <c r="W1723" i="2"/>
  <c r="M1723" i="2"/>
  <c r="L1723" i="2" s="1"/>
  <c r="AF1722" i="2"/>
  <c r="AC1722" i="2"/>
  <c r="AD1722" i="2" s="1"/>
  <c r="AB1722" i="2"/>
  <c r="AA1722" i="2"/>
  <c r="Z1722" i="2"/>
  <c r="Y1722" i="2"/>
  <c r="X1722" i="2"/>
  <c r="W1722" i="2"/>
  <c r="M1722" i="2"/>
  <c r="L1722" i="2"/>
  <c r="AF1721" i="2"/>
  <c r="AD1721" i="2"/>
  <c r="AC1721" i="2"/>
  <c r="AB1721" i="2"/>
  <c r="AA1721" i="2"/>
  <c r="Z1721" i="2"/>
  <c r="Y1721" i="2"/>
  <c r="X1721" i="2"/>
  <c r="W1721" i="2"/>
  <c r="M1721" i="2"/>
  <c r="L1721" i="2" s="1"/>
  <c r="AF1720" i="2"/>
  <c r="AC1720" i="2"/>
  <c r="AD1720" i="2" s="1"/>
  <c r="AB1720" i="2"/>
  <c r="AA1720" i="2"/>
  <c r="Z1720" i="2"/>
  <c r="Y1720" i="2"/>
  <c r="X1720" i="2"/>
  <c r="W1720" i="2"/>
  <c r="M1720" i="2"/>
  <c r="L1720" i="2"/>
  <c r="AF1719" i="2"/>
  <c r="AD1719" i="2"/>
  <c r="AC1719" i="2"/>
  <c r="AB1719" i="2"/>
  <c r="AA1719" i="2"/>
  <c r="Z1719" i="2"/>
  <c r="Y1719" i="2"/>
  <c r="X1719" i="2"/>
  <c r="W1719" i="2"/>
  <c r="M1719" i="2"/>
  <c r="L1719" i="2" s="1"/>
  <c r="AF1718" i="2"/>
  <c r="AC1718" i="2"/>
  <c r="AD1718" i="2" s="1"/>
  <c r="AB1718" i="2"/>
  <c r="AA1718" i="2"/>
  <c r="Z1718" i="2"/>
  <c r="Y1718" i="2"/>
  <c r="X1718" i="2"/>
  <c r="W1718" i="2"/>
  <c r="M1718" i="2"/>
  <c r="L1718" i="2"/>
  <c r="AF1717" i="2"/>
  <c r="AD1717" i="2"/>
  <c r="AC1717" i="2"/>
  <c r="AB1717" i="2"/>
  <c r="AA1717" i="2"/>
  <c r="Z1717" i="2"/>
  <c r="Y1717" i="2"/>
  <c r="X1717" i="2"/>
  <c r="W1717" i="2"/>
  <c r="M1717" i="2"/>
  <c r="L1717" i="2" s="1"/>
  <c r="AF1716" i="2"/>
  <c r="AC1716" i="2"/>
  <c r="AD1716" i="2" s="1"/>
  <c r="AB1716" i="2"/>
  <c r="AA1716" i="2"/>
  <c r="Z1716" i="2"/>
  <c r="Y1716" i="2"/>
  <c r="X1716" i="2"/>
  <c r="W1716" i="2"/>
  <c r="M1716" i="2"/>
  <c r="L1716" i="2"/>
  <c r="AF1715" i="2"/>
  <c r="AD1715" i="2"/>
  <c r="AC1715" i="2"/>
  <c r="AB1715" i="2"/>
  <c r="AA1715" i="2"/>
  <c r="Z1715" i="2"/>
  <c r="Y1715" i="2"/>
  <c r="X1715" i="2"/>
  <c r="W1715" i="2"/>
  <c r="M1715" i="2"/>
  <c r="L1715" i="2" s="1"/>
  <c r="AF1714" i="2"/>
  <c r="AC1714" i="2"/>
  <c r="AD1714" i="2" s="1"/>
  <c r="AB1714" i="2"/>
  <c r="AA1714" i="2"/>
  <c r="Z1714" i="2"/>
  <c r="Y1714" i="2"/>
  <c r="X1714" i="2"/>
  <c r="W1714" i="2"/>
  <c r="M1714" i="2"/>
  <c r="L1714" i="2"/>
  <c r="AF1713" i="2"/>
  <c r="AD1713" i="2"/>
  <c r="AC1713" i="2"/>
  <c r="AB1713" i="2"/>
  <c r="AA1713" i="2"/>
  <c r="Z1713" i="2"/>
  <c r="Y1713" i="2"/>
  <c r="X1713" i="2"/>
  <c r="W1713" i="2"/>
  <c r="M1713" i="2"/>
  <c r="L1713" i="2" s="1"/>
  <c r="AF1712" i="2"/>
  <c r="AC1712" i="2"/>
  <c r="AD1712" i="2" s="1"/>
  <c r="AB1712" i="2"/>
  <c r="AA1712" i="2"/>
  <c r="Z1712" i="2"/>
  <c r="Y1712" i="2"/>
  <c r="X1712" i="2"/>
  <c r="W1712" i="2"/>
  <c r="M1712" i="2"/>
  <c r="L1712" i="2"/>
  <c r="AF1711" i="2"/>
  <c r="AD1711" i="2"/>
  <c r="AC1711" i="2"/>
  <c r="AB1711" i="2"/>
  <c r="AA1711" i="2"/>
  <c r="Z1711" i="2"/>
  <c r="Y1711" i="2"/>
  <c r="X1711" i="2"/>
  <c r="W1711" i="2"/>
  <c r="M1711" i="2"/>
  <c r="L1711" i="2" s="1"/>
  <c r="AF1710" i="2"/>
  <c r="AC1710" i="2"/>
  <c r="AD1710" i="2" s="1"/>
  <c r="AB1710" i="2"/>
  <c r="AA1710" i="2"/>
  <c r="Z1710" i="2"/>
  <c r="Y1710" i="2"/>
  <c r="X1710" i="2"/>
  <c r="W1710" i="2"/>
  <c r="M1710" i="2"/>
  <c r="L1710" i="2"/>
  <c r="AF1709" i="2"/>
  <c r="AD1709" i="2"/>
  <c r="AC1709" i="2"/>
  <c r="AB1709" i="2"/>
  <c r="AA1709" i="2"/>
  <c r="Z1709" i="2"/>
  <c r="Y1709" i="2"/>
  <c r="X1709" i="2"/>
  <c r="W1709" i="2"/>
  <c r="M1709" i="2"/>
  <c r="L1709" i="2" s="1"/>
  <c r="AF1708" i="2"/>
  <c r="AC1708" i="2"/>
  <c r="AD1708" i="2" s="1"/>
  <c r="AB1708" i="2"/>
  <c r="AA1708" i="2"/>
  <c r="Z1708" i="2"/>
  <c r="Y1708" i="2"/>
  <c r="X1708" i="2"/>
  <c r="W1708" i="2"/>
  <c r="M1708" i="2"/>
  <c r="L1708" i="2"/>
  <c r="AF1707" i="2"/>
  <c r="AD1707" i="2"/>
  <c r="AC1707" i="2"/>
  <c r="AB1707" i="2"/>
  <c r="AA1707" i="2"/>
  <c r="Z1707" i="2"/>
  <c r="Y1707" i="2"/>
  <c r="X1707" i="2"/>
  <c r="W1707" i="2"/>
  <c r="M1707" i="2"/>
  <c r="L1707" i="2" s="1"/>
  <c r="AF1706" i="2"/>
  <c r="AC1706" i="2"/>
  <c r="AD1706" i="2" s="1"/>
  <c r="AB1706" i="2"/>
  <c r="AA1706" i="2"/>
  <c r="Z1706" i="2"/>
  <c r="Y1706" i="2"/>
  <c r="X1706" i="2"/>
  <c r="W1706" i="2"/>
  <c r="M1706" i="2"/>
  <c r="L1706" i="2"/>
  <c r="AF1705" i="2"/>
  <c r="AD1705" i="2"/>
  <c r="AC1705" i="2"/>
  <c r="AB1705" i="2"/>
  <c r="AA1705" i="2"/>
  <c r="Z1705" i="2"/>
  <c r="Y1705" i="2"/>
  <c r="X1705" i="2"/>
  <c r="W1705" i="2"/>
  <c r="M1705" i="2"/>
  <c r="L1705" i="2" s="1"/>
  <c r="AF1704" i="2"/>
  <c r="AD1704" i="2"/>
  <c r="AC1704" i="2"/>
  <c r="AB1704" i="2"/>
  <c r="AA1704" i="2"/>
  <c r="Z1704" i="2"/>
  <c r="Y1704" i="2"/>
  <c r="X1704" i="2"/>
  <c r="W1704" i="2"/>
  <c r="M1704" i="2"/>
  <c r="L1704" i="2" s="1"/>
  <c r="AF1703" i="2"/>
  <c r="AD1703" i="2"/>
  <c r="AC1703" i="2"/>
  <c r="AB1703" i="2"/>
  <c r="AA1703" i="2"/>
  <c r="Z1703" i="2"/>
  <c r="Y1703" i="2"/>
  <c r="X1703" i="2"/>
  <c r="W1703" i="2"/>
  <c r="M1703" i="2"/>
  <c r="L1703" i="2" s="1"/>
  <c r="AF1702" i="2"/>
  <c r="AC1702" i="2"/>
  <c r="AD1702" i="2" s="1"/>
  <c r="AB1702" i="2"/>
  <c r="AA1702" i="2"/>
  <c r="Z1702" i="2"/>
  <c r="Y1702" i="2"/>
  <c r="X1702" i="2"/>
  <c r="W1702" i="2"/>
  <c r="M1702" i="2"/>
  <c r="L1702" i="2"/>
  <c r="AF1701" i="2"/>
  <c r="AD1701" i="2"/>
  <c r="AC1701" i="2"/>
  <c r="AB1701" i="2"/>
  <c r="AA1701" i="2"/>
  <c r="Z1701" i="2"/>
  <c r="Y1701" i="2"/>
  <c r="X1701" i="2"/>
  <c r="W1701" i="2"/>
  <c r="M1701" i="2"/>
  <c r="L1701" i="2" s="1"/>
  <c r="AF1700" i="2"/>
  <c r="AD1700" i="2"/>
  <c r="AC1700" i="2"/>
  <c r="AB1700" i="2"/>
  <c r="AA1700" i="2"/>
  <c r="Z1700" i="2"/>
  <c r="Y1700" i="2"/>
  <c r="X1700" i="2"/>
  <c r="W1700" i="2"/>
  <c r="M1700" i="2"/>
  <c r="L1700" i="2" s="1"/>
  <c r="AF1699" i="2"/>
  <c r="AD1699" i="2"/>
  <c r="AC1699" i="2"/>
  <c r="AB1699" i="2"/>
  <c r="AA1699" i="2"/>
  <c r="Z1699" i="2"/>
  <c r="Y1699" i="2"/>
  <c r="X1699" i="2"/>
  <c r="W1699" i="2"/>
  <c r="M1699" i="2"/>
  <c r="L1699" i="2" s="1"/>
  <c r="AF1698" i="2"/>
  <c r="AC1698" i="2"/>
  <c r="AD1698" i="2" s="1"/>
  <c r="AB1698" i="2"/>
  <c r="AA1698" i="2"/>
  <c r="Z1698" i="2"/>
  <c r="Y1698" i="2"/>
  <c r="X1698" i="2"/>
  <c r="W1698" i="2"/>
  <c r="M1698" i="2"/>
  <c r="L1698" i="2"/>
  <c r="AF1697" i="2"/>
  <c r="AD1697" i="2"/>
  <c r="AC1697" i="2"/>
  <c r="AB1697" i="2"/>
  <c r="AA1697" i="2"/>
  <c r="Z1697" i="2"/>
  <c r="Y1697" i="2"/>
  <c r="X1697" i="2"/>
  <c r="W1697" i="2"/>
  <c r="M1697" i="2"/>
  <c r="L1697" i="2" s="1"/>
  <c r="AF1696" i="2"/>
  <c r="AD1696" i="2"/>
  <c r="AC1696" i="2"/>
  <c r="AB1696" i="2"/>
  <c r="AA1696" i="2"/>
  <c r="Z1696" i="2"/>
  <c r="Y1696" i="2"/>
  <c r="X1696" i="2"/>
  <c r="W1696" i="2"/>
  <c r="M1696" i="2"/>
  <c r="L1696" i="2" s="1"/>
  <c r="AF1695" i="2"/>
  <c r="AD1695" i="2"/>
  <c r="AC1695" i="2"/>
  <c r="AB1695" i="2"/>
  <c r="AA1695" i="2"/>
  <c r="Z1695" i="2"/>
  <c r="Y1695" i="2"/>
  <c r="X1695" i="2"/>
  <c r="W1695" i="2"/>
  <c r="M1695" i="2"/>
  <c r="L1695" i="2" s="1"/>
  <c r="AF1694" i="2"/>
  <c r="AC1694" i="2"/>
  <c r="AD1694" i="2" s="1"/>
  <c r="AB1694" i="2"/>
  <c r="AA1694" i="2"/>
  <c r="Z1694" i="2"/>
  <c r="Y1694" i="2"/>
  <c r="X1694" i="2"/>
  <c r="W1694" i="2"/>
  <c r="M1694" i="2"/>
  <c r="L1694" i="2"/>
  <c r="AF1693" i="2"/>
  <c r="AD1693" i="2"/>
  <c r="AC1693" i="2"/>
  <c r="AB1693" i="2"/>
  <c r="AA1693" i="2"/>
  <c r="Z1693" i="2"/>
  <c r="Y1693" i="2"/>
  <c r="X1693" i="2"/>
  <c r="W1693" i="2"/>
  <c r="M1693" i="2"/>
  <c r="L1693" i="2" s="1"/>
  <c r="AF1692" i="2"/>
  <c r="AD1692" i="2"/>
  <c r="AC1692" i="2"/>
  <c r="AB1692" i="2"/>
  <c r="AA1692" i="2"/>
  <c r="Z1692" i="2"/>
  <c r="Y1692" i="2"/>
  <c r="X1692" i="2"/>
  <c r="W1692" i="2"/>
  <c r="M1692" i="2"/>
  <c r="L1692" i="2" s="1"/>
  <c r="AF1691" i="2"/>
  <c r="AD1691" i="2"/>
  <c r="AC1691" i="2"/>
  <c r="AB1691" i="2"/>
  <c r="AA1691" i="2"/>
  <c r="Z1691" i="2"/>
  <c r="Y1691" i="2"/>
  <c r="X1691" i="2"/>
  <c r="W1691" i="2"/>
  <c r="M1691" i="2"/>
  <c r="L1691" i="2" s="1"/>
  <c r="AF1690" i="2"/>
  <c r="AC1690" i="2"/>
  <c r="AD1690" i="2" s="1"/>
  <c r="AB1690" i="2"/>
  <c r="AA1690" i="2"/>
  <c r="Z1690" i="2"/>
  <c r="Y1690" i="2"/>
  <c r="X1690" i="2"/>
  <c r="W1690" i="2"/>
  <c r="M1690" i="2"/>
  <c r="L1690" i="2"/>
  <c r="AF1689" i="2"/>
  <c r="AD1689" i="2"/>
  <c r="AC1689" i="2"/>
  <c r="AB1689" i="2"/>
  <c r="AA1689" i="2"/>
  <c r="Z1689" i="2"/>
  <c r="Y1689" i="2"/>
  <c r="X1689" i="2"/>
  <c r="W1689" i="2"/>
  <c r="M1689" i="2"/>
  <c r="L1689" i="2" s="1"/>
  <c r="AF1688" i="2"/>
  <c r="AC1688" i="2"/>
  <c r="AD1688" i="2" s="1"/>
  <c r="AB1688" i="2"/>
  <c r="AA1688" i="2"/>
  <c r="Z1688" i="2"/>
  <c r="Y1688" i="2"/>
  <c r="X1688" i="2"/>
  <c r="W1688" i="2"/>
  <c r="M1688" i="2"/>
  <c r="L1688" i="2"/>
  <c r="AF1687" i="2"/>
  <c r="AD1687" i="2"/>
  <c r="AC1687" i="2"/>
  <c r="AB1687" i="2"/>
  <c r="AA1687" i="2"/>
  <c r="Z1687" i="2"/>
  <c r="Y1687" i="2"/>
  <c r="X1687" i="2"/>
  <c r="W1687" i="2"/>
  <c r="M1687" i="2"/>
  <c r="L1687" i="2" s="1"/>
  <c r="AF1686" i="2"/>
  <c r="AC1686" i="2"/>
  <c r="AD1686" i="2" s="1"/>
  <c r="AB1686" i="2"/>
  <c r="AA1686" i="2"/>
  <c r="Z1686" i="2"/>
  <c r="Y1686" i="2"/>
  <c r="X1686" i="2"/>
  <c r="W1686" i="2"/>
  <c r="M1686" i="2"/>
  <c r="L1686" i="2"/>
  <c r="AF1685" i="2"/>
  <c r="AD1685" i="2"/>
  <c r="AC1685" i="2"/>
  <c r="AB1685" i="2"/>
  <c r="AA1685" i="2"/>
  <c r="Z1685" i="2"/>
  <c r="Y1685" i="2"/>
  <c r="X1685" i="2"/>
  <c r="W1685" i="2"/>
  <c r="M1685" i="2"/>
  <c r="L1685" i="2" s="1"/>
  <c r="AF1684" i="2"/>
  <c r="AD1684" i="2"/>
  <c r="AC1684" i="2"/>
  <c r="AB1684" i="2"/>
  <c r="AA1684" i="2"/>
  <c r="Z1684" i="2"/>
  <c r="Y1684" i="2"/>
  <c r="X1684" i="2"/>
  <c r="W1684" i="2"/>
  <c r="M1684" i="2"/>
  <c r="L1684" i="2" s="1"/>
  <c r="AF1683" i="2"/>
  <c r="AD1683" i="2"/>
  <c r="AC1683" i="2"/>
  <c r="AB1683" i="2"/>
  <c r="AA1683" i="2"/>
  <c r="Z1683" i="2"/>
  <c r="Y1683" i="2"/>
  <c r="X1683" i="2"/>
  <c r="W1683" i="2"/>
  <c r="M1683" i="2"/>
  <c r="L1683" i="2" s="1"/>
  <c r="AF1682" i="2"/>
  <c r="AC1682" i="2"/>
  <c r="AD1682" i="2" s="1"/>
  <c r="AB1682" i="2"/>
  <c r="AA1682" i="2"/>
  <c r="Z1682" i="2"/>
  <c r="Y1682" i="2"/>
  <c r="X1682" i="2"/>
  <c r="W1682" i="2"/>
  <c r="M1682" i="2"/>
  <c r="L1682" i="2"/>
  <c r="AF1681" i="2"/>
  <c r="AD1681" i="2"/>
  <c r="AC1681" i="2"/>
  <c r="AB1681" i="2"/>
  <c r="AA1681" i="2"/>
  <c r="Z1681" i="2"/>
  <c r="Y1681" i="2"/>
  <c r="X1681" i="2"/>
  <c r="W1681" i="2"/>
  <c r="M1681" i="2"/>
  <c r="L1681" i="2" s="1"/>
  <c r="AF1680" i="2"/>
  <c r="AD1680" i="2"/>
  <c r="AC1680" i="2"/>
  <c r="AB1680" i="2"/>
  <c r="AA1680" i="2"/>
  <c r="Z1680" i="2"/>
  <c r="Y1680" i="2"/>
  <c r="X1680" i="2"/>
  <c r="W1680" i="2"/>
  <c r="M1680" i="2"/>
  <c r="L1680" i="2" s="1"/>
  <c r="AF1679" i="2"/>
  <c r="AD1679" i="2"/>
  <c r="AC1679" i="2"/>
  <c r="AB1679" i="2"/>
  <c r="AA1679" i="2"/>
  <c r="Z1679" i="2"/>
  <c r="Y1679" i="2"/>
  <c r="X1679" i="2"/>
  <c r="W1679" i="2"/>
  <c r="M1679" i="2"/>
  <c r="L1679" i="2" s="1"/>
  <c r="AF1678" i="2"/>
  <c r="AC1678" i="2"/>
  <c r="AD1678" i="2" s="1"/>
  <c r="AB1678" i="2"/>
  <c r="AA1678" i="2"/>
  <c r="Z1678" i="2"/>
  <c r="Y1678" i="2"/>
  <c r="X1678" i="2"/>
  <c r="W1678" i="2"/>
  <c r="M1678" i="2"/>
  <c r="L1678" i="2"/>
  <c r="AF1677" i="2"/>
  <c r="AD1677" i="2"/>
  <c r="AC1677" i="2"/>
  <c r="AB1677" i="2"/>
  <c r="AA1677" i="2"/>
  <c r="Z1677" i="2"/>
  <c r="Y1677" i="2"/>
  <c r="X1677" i="2"/>
  <c r="W1677" i="2"/>
  <c r="M1677" i="2"/>
  <c r="L1677" i="2" s="1"/>
  <c r="AF1676" i="2"/>
  <c r="AD1676" i="2"/>
  <c r="AC1676" i="2"/>
  <c r="AB1676" i="2"/>
  <c r="AA1676" i="2"/>
  <c r="Z1676" i="2"/>
  <c r="Y1676" i="2"/>
  <c r="X1676" i="2"/>
  <c r="W1676" i="2"/>
  <c r="M1676" i="2"/>
  <c r="L1676" i="2" s="1"/>
  <c r="AF1675" i="2"/>
  <c r="AD1675" i="2"/>
  <c r="AC1675" i="2"/>
  <c r="AB1675" i="2"/>
  <c r="AA1675" i="2"/>
  <c r="Z1675" i="2"/>
  <c r="Y1675" i="2"/>
  <c r="X1675" i="2"/>
  <c r="W1675" i="2"/>
  <c r="M1675" i="2"/>
  <c r="L1675" i="2" s="1"/>
  <c r="AF1674" i="2"/>
  <c r="AC1674" i="2"/>
  <c r="AD1674" i="2" s="1"/>
  <c r="AB1674" i="2"/>
  <c r="AA1674" i="2"/>
  <c r="Z1674" i="2"/>
  <c r="Y1674" i="2"/>
  <c r="X1674" i="2"/>
  <c r="W1674" i="2"/>
  <c r="M1674" i="2"/>
  <c r="L1674" i="2"/>
  <c r="AF1673" i="2"/>
  <c r="AD1673" i="2"/>
  <c r="AC1673" i="2"/>
  <c r="AB1673" i="2"/>
  <c r="AA1673" i="2"/>
  <c r="Z1673" i="2"/>
  <c r="Y1673" i="2"/>
  <c r="X1673" i="2"/>
  <c r="W1673" i="2"/>
  <c r="M1673" i="2"/>
  <c r="L1673" i="2" s="1"/>
  <c r="AF1672" i="2"/>
  <c r="AC1672" i="2"/>
  <c r="AD1672" i="2" s="1"/>
  <c r="AB1672" i="2"/>
  <c r="AA1672" i="2"/>
  <c r="Z1672" i="2"/>
  <c r="Y1672" i="2"/>
  <c r="X1672" i="2"/>
  <c r="W1672" i="2"/>
  <c r="M1672" i="2"/>
  <c r="L1672" i="2"/>
  <c r="AF1671" i="2"/>
  <c r="AD1671" i="2"/>
  <c r="AC1671" i="2"/>
  <c r="AB1671" i="2"/>
  <c r="AA1671" i="2"/>
  <c r="Z1671" i="2"/>
  <c r="Y1671" i="2"/>
  <c r="X1671" i="2"/>
  <c r="W1671" i="2"/>
  <c r="M1671" i="2"/>
  <c r="L1671" i="2" s="1"/>
  <c r="AF1670" i="2"/>
  <c r="AC1670" i="2"/>
  <c r="AD1670" i="2" s="1"/>
  <c r="AB1670" i="2"/>
  <c r="AA1670" i="2"/>
  <c r="Z1670" i="2"/>
  <c r="Y1670" i="2"/>
  <c r="X1670" i="2"/>
  <c r="W1670" i="2"/>
  <c r="M1670" i="2"/>
  <c r="L1670" i="2"/>
  <c r="AF1669" i="2"/>
  <c r="AD1669" i="2"/>
  <c r="AC1669" i="2"/>
  <c r="AB1669" i="2"/>
  <c r="AA1669" i="2"/>
  <c r="Z1669" i="2"/>
  <c r="Y1669" i="2"/>
  <c r="X1669" i="2"/>
  <c r="W1669" i="2"/>
  <c r="M1669" i="2"/>
  <c r="L1669" i="2" s="1"/>
  <c r="AF1668" i="2"/>
  <c r="AD1668" i="2"/>
  <c r="AC1668" i="2"/>
  <c r="AB1668" i="2"/>
  <c r="AA1668" i="2"/>
  <c r="Z1668" i="2"/>
  <c r="Y1668" i="2"/>
  <c r="X1668" i="2"/>
  <c r="W1668" i="2"/>
  <c r="M1668" i="2"/>
  <c r="L1668" i="2" s="1"/>
  <c r="AF1667" i="2"/>
  <c r="AD1667" i="2"/>
  <c r="AC1667" i="2"/>
  <c r="AB1667" i="2"/>
  <c r="AA1667" i="2"/>
  <c r="Z1667" i="2"/>
  <c r="Y1667" i="2"/>
  <c r="X1667" i="2"/>
  <c r="W1667" i="2"/>
  <c r="M1667" i="2"/>
  <c r="L1667" i="2" s="1"/>
  <c r="AF1666" i="2"/>
  <c r="AC1666" i="2"/>
  <c r="AD1666" i="2" s="1"/>
  <c r="AB1666" i="2"/>
  <c r="AA1666" i="2"/>
  <c r="Z1666" i="2"/>
  <c r="Y1666" i="2"/>
  <c r="X1666" i="2"/>
  <c r="W1666" i="2"/>
  <c r="M1666" i="2"/>
  <c r="L1666" i="2"/>
  <c r="AF1665" i="2"/>
  <c r="AD1665" i="2"/>
  <c r="AC1665" i="2"/>
  <c r="AB1665" i="2"/>
  <c r="AA1665" i="2"/>
  <c r="Z1665" i="2"/>
  <c r="Y1665" i="2"/>
  <c r="X1665" i="2"/>
  <c r="W1665" i="2"/>
  <c r="M1665" i="2"/>
  <c r="L1665" i="2" s="1"/>
  <c r="AF1664" i="2"/>
  <c r="AD1664" i="2"/>
  <c r="AC1664" i="2"/>
  <c r="AB1664" i="2"/>
  <c r="AA1664" i="2"/>
  <c r="Z1664" i="2"/>
  <c r="Y1664" i="2"/>
  <c r="X1664" i="2"/>
  <c r="W1664" i="2"/>
  <c r="M1664" i="2"/>
  <c r="L1664" i="2" s="1"/>
  <c r="AF1663" i="2"/>
  <c r="AD1663" i="2"/>
  <c r="AC1663" i="2"/>
  <c r="AB1663" i="2"/>
  <c r="AA1663" i="2"/>
  <c r="Z1663" i="2"/>
  <c r="Y1663" i="2"/>
  <c r="X1663" i="2"/>
  <c r="W1663" i="2"/>
  <c r="M1663" i="2"/>
  <c r="L1663" i="2" s="1"/>
  <c r="AF1662" i="2"/>
  <c r="AC1662" i="2"/>
  <c r="AD1662" i="2" s="1"/>
  <c r="AB1662" i="2"/>
  <c r="AA1662" i="2"/>
  <c r="Z1662" i="2"/>
  <c r="Y1662" i="2"/>
  <c r="X1662" i="2"/>
  <c r="W1662" i="2"/>
  <c r="M1662" i="2"/>
  <c r="L1662" i="2"/>
  <c r="AF1661" i="2"/>
  <c r="AD1661" i="2"/>
  <c r="AC1661" i="2"/>
  <c r="AB1661" i="2"/>
  <c r="AA1661" i="2"/>
  <c r="Z1661" i="2"/>
  <c r="Y1661" i="2"/>
  <c r="X1661" i="2"/>
  <c r="W1661" i="2"/>
  <c r="M1661" i="2"/>
  <c r="L1661" i="2" s="1"/>
  <c r="AF1660" i="2"/>
  <c r="AD1660" i="2"/>
  <c r="AC1660" i="2"/>
  <c r="AB1660" i="2"/>
  <c r="AA1660" i="2"/>
  <c r="Z1660" i="2"/>
  <c r="Y1660" i="2"/>
  <c r="X1660" i="2"/>
  <c r="W1660" i="2"/>
  <c r="M1660" i="2"/>
  <c r="L1660" i="2" s="1"/>
  <c r="AF1659" i="2"/>
  <c r="AD1659" i="2"/>
  <c r="AC1659" i="2"/>
  <c r="AB1659" i="2"/>
  <c r="AA1659" i="2"/>
  <c r="Z1659" i="2"/>
  <c r="Y1659" i="2"/>
  <c r="X1659" i="2"/>
  <c r="W1659" i="2"/>
  <c r="M1659" i="2"/>
  <c r="L1659" i="2" s="1"/>
  <c r="AF1658" i="2"/>
  <c r="AC1658" i="2"/>
  <c r="AD1658" i="2" s="1"/>
  <c r="AB1658" i="2"/>
  <c r="AA1658" i="2"/>
  <c r="Z1658" i="2"/>
  <c r="Y1658" i="2"/>
  <c r="X1658" i="2"/>
  <c r="W1658" i="2"/>
  <c r="M1658" i="2"/>
  <c r="L1658" i="2"/>
  <c r="AF1657" i="2"/>
  <c r="AD1657" i="2"/>
  <c r="AC1657" i="2"/>
  <c r="AB1657" i="2"/>
  <c r="AA1657" i="2"/>
  <c r="Z1657" i="2"/>
  <c r="Y1657" i="2"/>
  <c r="X1657" i="2"/>
  <c r="W1657" i="2"/>
  <c r="M1657" i="2"/>
  <c r="L1657" i="2" s="1"/>
  <c r="AF1656" i="2"/>
  <c r="AC1656" i="2"/>
  <c r="AD1656" i="2" s="1"/>
  <c r="AB1656" i="2"/>
  <c r="AA1656" i="2"/>
  <c r="Z1656" i="2"/>
  <c r="Y1656" i="2"/>
  <c r="X1656" i="2"/>
  <c r="W1656" i="2"/>
  <c r="M1656" i="2"/>
  <c r="L1656" i="2"/>
  <c r="AF1655" i="2"/>
  <c r="AD1655" i="2"/>
  <c r="AC1655" i="2"/>
  <c r="AB1655" i="2"/>
  <c r="AA1655" i="2"/>
  <c r="Z1655" i="2"/>
  <c r="Y1655" i="2"/>
  <c r="X1655" i="2"/>
  <c r="W1655" i="2"/>
  <c r="M1655" i="2"/>
  <c r="L1655" i="2" s="1"/>
  <c r="AF1654" i="2"/>
  <c r="AC1654" i="2"/>
  <c r="AD1654" i="2" s="1"/>
  <c r="AB1654" i="2"/>
  <c r="AA1654" i="2"/>
  <c r="Z1654" i="2"/>
  <c r="Y1654" i="2"/>
  <c r="X1654" i="2"/>
  <c r="W1654" i="2"/>
  <c r="M1654" i="2"/>
  <c r="L1654" i="2"/>
  <c r="AF1653" i="2"/>
  <c r="AD1653" i="2"/>
  <c r="AC1653" i="2"/>
  <c r="AB1653" i="2"/>
  <c r="AA1653" i="2"/>
  <c r="Z1653" i="2"/>
  <c r="Y1653" i="2"/>
  <c r="X1653" i="2"/>
  <c r="W1653" i="2"/>
  <c r="M1653" i="2"/>
  <c r="L1653" i="2" s="1"/>
  <c r="AF1652" i="2"/>
  <c r="AD1652" i="2"/>
  <c r="AC1652" i="2"/>
  <c r="AB1652" i="2"/>
  <c r="AA1652" i="2"/>
  <c r="Z1652" i="2"/>
  <c r="Y1652" i="2"/>
  <c r="X1652" i="2"/>
  <c r="W1652" i="2"/>
  <c r="M1652" i="2"/>
  <c r="L1652" i="2" s="1"/>
  <c r="AF1651" i="2"/>
  <c r="AD1651" i="2"/>
  <c r="AC1651" i="2"/>
  <c r="AB1651" i="2"/>
  <c r="AA1651" i="2"/>
  <c r="Z1651" i="2"/>
  <c r="Y1651" i="2"/>
  <c r="X1651" i="2"/>
  <c r="W1651" i="2"/>
  <c r="M1651" i="2"/>
  <c r="L1651" i="2" s="1"/>
  <c r="AF1650" i="2"/>
  <c r="AC1650" i="2"/>
  <c r="AD1650" i="2" s="1"/>
  <c r="AB1650" i="2"/>
  <c r="AA1650" i="2"/>
  <c r="Z1650" i="2"/>
  <c r="Y1650" i="2"/>
  <c r="X1650" i="2"/>
  <c r="W1650" i="2"/>
  <c r="M1650" i="2"/>
  <c r="L1650" i="2"/>
  <c r="AF1649" i="2"/>
  <c r="AD1649" i="2"/>
  <c r="AC1649" i="2"/>
  <c r="AB1649" i="2"/>
  <c r="AA1649" i="2"/>
  <c r="Z1649" i="2"/>
  <c r="Y1649" i="2"/>
  <c r="X1649" i="2"/>
  <c r="W1649" i="2"/>
  <c r="M1649" i="2"/>
  <c r="L1649" i="2" s="1"/>
  <c r="AF1648" i="2"/>
  <c r="AD1648" i="2"/>
  <c r="AC1648" i="2"/>
  <c r="AB1648" i="2"/>
  <c r="AA1648" i="2"/>
  <c r="Z1648" i="2"/>
  <c r="Y1648" i="2"/>
  <c r="X1648" i="2"/>
  <c r="W1648" i="2"/>
  <c r="M1648" i="2"/>
  <c r="L1648" i="2" s="1"/>
  <c r="AF1647" i="2"/>
  <c r="AD1647" i="2"/>
  <c r="AC1647" i="2"/>
  <c r="AB1647" i="2"/>
  <c r="AA1647" i="2"/>
  <c r="Z1647" i="2"/>
  <c r="Y1647" i="2"/>
  <c r="X1647" i="2"/>
  <c r="W1647" i="2"/>
  <c r="M1647" i="2"/>
  <c r="L1647" i="2" s="1"/>
  <c r="AF1646" i="2"/>
  <c r="AC1646" i="2"/>
  <c r="AD1646" i="2" s="1"/>
  <c r="AB1646" i="2"/>
  <c r="AA1646" i="2"/>
  <c r="Z1646" i="2"/>
  <c r="Y1646" i="2"/>
  <c r="X1646" i="2"/>
  <c r="W1646" i="2"/>
  <c r="M1646" i="2"/>
  <c r="L1646" i="2"/>
  <c r="AF1645" i="2"/>
  <c r="AD1645" i="2"/>
  <c r="AC1645" i="2"/>
  <c r="AB1645" i="2"/>
  <c r="AA1645" i="2"/>
  <c r="Z1645" i="2"/>
  <c r="Y1645" i="2"/>
  <c r="X1645" i="2"/>
  <c r="W1645" i="2"/>
  <c r="M1645" i="2"/>
  <c r="L1645" i="2" s="1"/>
  <c r="AF1644" i="2"/>
  <c r="AD1644" i="2"/>
  <c r="AC1644" i="2"/>
  <c r="AB1644" i="2"/>
  <c r="AA1644" i="2"/>
  <c r="Z1644" i="2"/>
  <c r="Y1644" i="2"/>
  <c r="X1644" i="2"/>
  <c r="W1644" i="2"/>
  <c r="M1644" i="2"/>
  <c r="L1644" i="2" s="1"/>
  <c r="AF1643" i="2"/>
  <c r="AD1643" i="2"/>
  <c r="AC1643" i="2"/>
  <c r="AB1643" i="2"/>
  <c r="AA1643" i="2"/>
  <c r="Z1643" i="2"/>
  <c r="Y1643" i="2"/>
  <c r="X1643" i="2"/>
  <c r="W1643" i="2"/>
  <c r="M1643" i="2"/>
  <c r="L1643" i="2" s="1"/>
  <c r="AF1642" i="2"/>
  <c r="AC1642" i="2"/>
  <c r="AD1642" i="2" s="1"/>
  <c r="AB1642" i="2"/>
  <c r="AA1642" i="2"/>
  <c r="Z1642" i="2"/>
  <c r="Y1642" i="2"/>
  <c r="X1642" i="2"/>
  <c r="W1642" i="2"/>
  <c r="M1642" i="2"/>
  <c r="L1642" i="2"/>
  <c r="AF1641" i="2"/>
  <c r="AD1641" i="2"/>
  <c r="AC1641" i="2"/>
  <c r="AB1641" i="2"/>
  <c r="AA1641" i="2"/>
  <c r="Z1641" i="2"/>
  <c r="Y1641" i="2"/>
  <c r="X1641" i="2"/>
  <c r="W1641" i="2"/>
  <c r="M1641" i="2"/>
  <c r="L1641" i="2" s="1"/>
  <c r="AF1640" i="2"/>
  <c r="AC1640" i="2"/>
  <c r="AD1640" i="2" s="1"/>
  <c r="AB1640" i="2"/>
  <c r="AA1640" i="2"/>
  <c r="Z1640" i="2"/>
  <c r="Y1640" i="2"/>
  <c r="X1640" i="2"/>
  <c r="W1640" i="2"/>
  <c r="M1640" i="2"/>
  <c r="L1640" i="2"/>
  <c r="AF1639" i="2"/>
  <c r="AD1639" i="2"/>
  <c r="AC1639" i="2"/>
  <c r="AB1639" i="2"/>
  <c r="AA1639" i="2"/>
  <c r="Z1639" i="2"/>
  <c r="Y1639" i="2"/>
  <c r="X1639" i="2"/>
  <c r="W1639" i="2"/>
  <c r="M1639" i="2"/>
  <c r="L1639" i="2" s="1"/>
  <c r="AF1638" i="2"/>
  <c r="AC1638" i="2"/>
  <c r="AD1638" i="2" s="1"/>
  <c r="AB1638" i="2"/>
  <c r="AA1638" i="2"/>
  <c r="Z1638" i="2"/>
  <c r="Y1638" i="2"/>
  <c r="X1638" i="2"/>
  <c r="W1638" i="2"/>
  <c r="M1638" i="2"/>
  <c r="L1638" i="2"/>
  <c r="AF1637" i="2"/>
  <c r="AD1637" i="2"/>
  <c r="AC1637" i="2"/>
  <c r="AB1637" i="2"/>
  <c r="AA1637" i="2"/>
  <c r="Z1637" i="2"/>
  <c r="Y1637" i="2"/>
  <c r="X1637" i="2"/>
  <c r="W1637" i="2"/>
  <c r="M1637" i="2"/>
  <c r="L1637" i="2" s="1"/>
  <c r="AF1636" i="2"/>
  <c r="AD1636" i="2"/>
  <c r="AC1636" i="2"/>
  <c r="AB1636" i="2"/>
  <c r="AA1636" i="2"/>
  <c r="Z1636" i="2"/>
  <c r="Y1636" i="2"/>
  <c r="X1636" i="2"/>
  <c r="W1636" i="2"/>
  <c r="M1636" i="2"/>
  <c r="L1636" i="2" s="1"/>
  <c r="AF1635" i="2"/>
  <c r="AD1635" i="2"/>
  <c r="AC1635" i="2"/>
  <c r="AB1635" i="2"/>
  <c r="AA1635" i="2"/>
  <c r="Z1635" i="2"/>
  <c r="Y1635" i="2"/>
  <c r="X1635" i="2"/>
  <c r="W1635" i="2"/>
  <c r="M1635" i="2"/>
  <c r="L1635" i="2" s="1"/>
  <c r="AF1634" i="2"/>
  <c r="AC1634" i="2"/>
  <c r="AD1634" i="2" s="1"/>
  <c r="AB1634" i="2"/>
  <c r="AA1634" i="2"/>
  <c r="Z1634" i="2"/>
  <c r="Y1634" i="2"/>
  <c r="X1634" i="2"/>
  <c r="W1634" i="2"/>
  <c r="M1634" i="2"/>
  <c r="L1634" i="2"/>
  <c r="AF1633" i="2"/>
  <c r="AD1633" i="2"/>
  <c r="AC1633" i="2"/>
  <c r="AB1633" i="2"/>
  <c r="AA1633" i="2"/>
  <c r="Z1633" i="2"/>
  <c r="Y1633" i="2"/>
  <c r="X1633" i="2"/>
  <c r="W1633" i="2"/>
  <c r="M1633" i="2"/>
  <c r="L1633" i="2" s="1"/>
  <c r="AF1632" i="2"/>
  <c r="AD1632" i="2"/>
  <c r="AC1632" i="2"/>
  <c r="AB1632" i="2"/>
  <c r="AA1632" i="2"/>
  <c r="Z1632" i="2"/>
  <c r="Y1632" i="2"/>
  <c r="X1632" i="2"/>
  <c r="W1632" i="2"/>
  <c r="M1632" i="2"/>
  <c r="L1632" i="2" s="1"/>
  <c r="AF1631" i="2"/>
  <c r="AD1631" i="2"/>
  <c r="AC1631" i="2"/>
  <c r="AB1631" i="2"/>
  <c r="AA1631" i="2"/>
  <c r="Z1631" i="2"/>
  <c r="Y1631" i="2"/>
  <c r="X1631" i="2"/>
  <c r="W1631" i="2"/>
  <c r="M1631" i="2"/>
  <c r="L1631" i="2" s="1"/>
  <c r="AF1630" i="2"/>
  <c r="AC1630" i="2"/>
  <c r="AD1630" i="2" s="1"/>
  <c r="AB1630" i="2"/>
  <c r="AA1630" i="2"/>
  <c r="Z1630" i="2"/>
  <c r="Y1630" i="2"/>
  <c r="X1630" i="2"/>
  <c r="W1630" i="2"/>
  <c r="M1630" i="2"/>
  <c r="L1630" i="2"/>
  <c r="AF1629" i="2"/>
  <c r="AD1629" i="2"/>
  <c r="AC1629" i="2"/>
  <c r="AB1629" i="2"/>
  <c r="AA1629" i="2"/>
  <c r="Z1629" i="2"/>
  <c r="Y1629" i="2"/>
  <c r="X1629" i="2"/>
  <c r="W1629" i="2"/>
  <c r="M1629" i="2"/>
  <c r="L1629" i="2" s="1"/>
  <c r="AF1628" i="2"/>
  <c r="AD1628" i="2"/>
  <c r="AC1628" i="2"/>
  <c r="AB1628" i="2"/>
  <c r="AA1628" i="2"/>
  <c r="Z1628" i="2"/>
  <c r="Y1628" i="2"/>
  <c r="X1628" i="2"/>
  <c r="W1628" i="2"/>
  <c r="M1628" i="2"/>
  <c r="L1628" i="2" s="1"/>
  <c r="AF1627" i="2"/>
  <c r="AD1627" i="2"/>
  <c r="AC1627" i="2"/>
  <c r="AB1627" i="2"/>
  <c r="AA1627" i="2"/>
  <c r="Z1627" i="2"/>
  <c r="Y1627" i="2"/>
  <c r="X1627" i="2"/>
  <c r="W1627" i="2"/>
  <c r="M1627" i="2"/>
  <c r="L1627" i="2" s="1"/>
  <c r="AF1626" i="2"/>
  <c r="AC1626" i="2"/>
  <c r="AD1626" i="2" s="1"/>
  <c r="AB1626" i="2"/>
  <c r="AA1626" i="2"/>
  <c r="Z1626" i="2"/>
  <c r="Y1626" i="2"/>
  <c r="X1626" i="2"/>
  <c r="W1626" i="2"/>
  <c r="M1626" i="2"/>
  <c r="L1626" i="2"/>
  <c r="AF1625" i="2"/>
  <c r="AD1625" i="2"/>
  <c r="AC1625" i="2"/>
  <c r="AB1625" i="2"/>
  <c r="AA1625" i="2"/>
  <c r="Z1625" i="2"/>
  <c r="Y1625" i="2"/>
  <c r="X1625" i="2"/>
  <c r="W1625" i="2"/>
  <c r="M1625" i="2"/>
  <c r="L1625" i="2" s="1"/>
  <c r="AF1624" i="2"/>
  <c r="AC1624" i="2"/>
  <c r="AD1624" i="2" s="1"/>
  <c r="AB1624" i="2"/>
  <c r="AA1624" i="2"/>
  <c r="Z1624" i="2"/>
  <c r="Y1624" i="2"/>
  <c r="X1624" i="2"/>
  <c r="W1624" i="2"/>
  <c r="M1624" i="2"/>
  <c r="L1624" i="2"/>
  <c r="AF1623" i="2"/>
  <c r="AD1623" i="2"/>
  <c r="AC1623" i="2"/>
  <c r="AB1623" i="2"/>
  <c r="AA1623" i="2"/>
  <c r="Z1623" i="2"/>
  <c r="Y1623" i="2"/>
  <c r="X1623" i="2"/>
  <c r="W1623" i="2"/>
  <c r="M1623" i="2"/>
  <c r="L1623" i="2" s="1"/>
  <c r="AF1622" i="2"/>
  <c r="AC1622" i="2"/>
  <c r="AD1622" i="2" s="1"/>
  <c r="AB1622" i="2"/>
  <c r="AA1622" i="2"/>
  <c r="Z1622" i="2"/>
  <c r="Y1622" i="2"/>
  <c r="X1622" i="2"/>
  <c r="W1622" i="2"/>
  <c r="M1622" i="2"/>
  <c r="L1622" i="2"/>
  <c r="AF1621" i="2"/>
  <c r="AD1621" i="2"/>
  <c r="AC1621" i="2"/>
  <c r="AB1621" i="2"/>
  <c r="AA1621" i="2"/>
  <c r="Z1621" i="2"/>
  <c r="Y1621" i="2"/>
  <c r="X1621" i="2"/>
  <c r="W1621" i="2"/>
  <c r="M1621" i="2"/>
  <c r="L1621" i="2" s="1"/>
  <c r="AF1620" i="2"/>
  <c r="AD1620" i="2"/>
  <c r="AC1620" i="2"/>
  <c r="AB1620" i="2"/>
  <c r="AA1620" i="2"/>
  <c r="Z1620" i="2"/>
  <c r="Y1620" i="2"/>
  <c r="X1620" i="2"/>
  <c r="W1620" i="2"/>
  <c r="M1620" i="2"/>
  <c r="L1620" i="2" s="1"/>
  <c r="AF1619" i="2"/>
  <c r="AD1619" i="2"/>
  <c r="AC1619" i="2"/>
  <c r="AB1619" i="2"/>
  <c r="AA1619" i="2"/>
  <c r="Z1619" i="2"/>
  <c r="Y1619" i="2"/>
  <c r="X1619" i="2"/>
  <c r="W1619" i="2"/>
  <c r="M1619" i="2"/>
  <c r="L1619" i="2" s="1"/>
  <c r="AF1618" i="2"/>
  <c r="AC1618" i="2"/>
  <c r="AD1618" i="2" s="1"/>
  <c r="AB1618" i="2"/>
  <c r="AA1618" i="2"/>
  <c r="Z1618" i="2"/>
  <c r="Y1618" i="2"/>
  <c r="X1618" i="2"/>
  <c r="W1618" i="2"/>
  <c r="M1618" i="2"/>
  <c r="L1618" i="2"/>
  <c r="AF1617" i="2"/>
  <c r="AD1617" i="2"/>
  <c r="AC1617" i="2"/>
  <c r="AB1617" i="2"/>
  <c r="AA1617" i="2"/>
  <c r="Z1617" i="2"/>
  <c r="Y1617" i="2"/>
  <c r="X1617" i="2"/>
  <c r="W1617" i="2"/>
  <c r="M1617" i="2"/>
  <c r="L1617" i="2" s="1"/>
  <c r="AF1616" i="2"/>
  <c r="AD1616" i="2"/>
  <c r="AC1616" i="2"/>
  <c r="AB1616" i="2"/>
  <c r="AA1616" i="2"/>
  <c r="Z1616" i="2"/>
  <c r="Y1616" i="2"/>
  <c r="X1616" i="2"/>
  <c r="W1616" i="2"/>
  <c r="M1616" i="2"/>
  <c r="L1616" i="2" s="1"/>
  <c r="AF1615" i="2"/>
  <c r="AD1615" i="2"/>
  <c r="AC1615" i="2"/>
  <c r="AB1615" i="2"/>
  <c r="AA1615" i="2"/>
  <c r="Z1615" i="2"/>
  <c r="Y1615" i="2"/>
  <c r="X1615" i="2"/>
  <c r="W1615" i="2"/>
  <c r="M1615" i="2"/>
  <c r="L1615" i="2" s="1"/>
  <c r="AF1614" i="2"/>
  <c r="AC1614" i="2"/>
  <c r="AD1614" i="2" s="1"/>
  <c r="AB1614" i="2"/>
  <c r="AA1614" i="2"/>
  <c r="Z1614" i="2"/>
  <c r="Y1614" i="2"/>
  <c r="X1614" i="2"/>
  <c r="W1614" i="2"/>
  <c r="M1614" i="2"/>
  <c r="L1614" i="2"/>
  <c r="AF1613" i="2"/>
  <c r="AD1613" i="2"/>
  <c r="AC1613" i="2"/>
  <c r="AB1613" i="2"/>
  <c r="AA1613" i="2"/>
  <c r="Z1613" i="2"/>
  <c r="Y1613" i="2"/>
  <c r="X1613" i="2"/>
  <c r="W1613" i="2"/>
  <c r="M1613" i="2"/>
  <c r="L1613" i="2" s="1"/>
  <c r="AF1612" i="2"/>
  <c r="AD1612" i="2"/>
  <c r="AC1612" i="2"/>
  <c r="AB1612" i="2"/>
  <c r="AA1612" i="2"/>
  <c r="Z1612" i="2"/>
  <c r="Y1612" i="2"/>
  <c r="X1612" i="2"/>
  <c r="W1612" i="2"/>
  <c r="M1612" i="2"/>
  <c r="L1612" i="2" s="1"/>
  <c r="AF1611" i="2"/>
  <c r="AD1611" i="2"/>
  <c r="AC1611" i="2"/>
  <c r="AB1611" i="2"/>
  <c r="AA1611" i="2"/>
  <c r="Z1611" i="2"/>
  <c r="Y1611" i="2"/>
  <c r="X1611" i="2"/>
  <c r="W1611" i="2"/>
  <c r="M1611" i="2"/>
  <c r="L1611" i="2" s="1"/>
  <c r="AF1610" i="2"/>
  <c r="AC1610" i="2"/>
  <c r="AD1610" i="2" s="1"/>
  <c r="AB1610" i="2"/>
  <c r="AA1610" i="2"/>
  <c r="Z1610" i="2"/>
  <c r="Y1610" i="2"/>
  <c r="X1610" i="2"/>
  <c r="W1610" i="2"/>
  <c r="M1610" i="2"/>
  <c r="L1610" i="2"/>
  <c r="AF1609" i="2"/>
  <c r="AD1609" i="2"/>
  <c r="AC1609" i="2"/>
  <c r="AB1609" i="2"/>
  <c r="AA1609" i="2"/>
  <c r="Z1609" i="2"/>
  <c r="Y1609" i="2"/>
  <c r="X1609" i="2"/>
  <c r="W1609" i="2"/>
  <c r="M1609" i="2"/>
  <c r="L1609" i="2" s="1"/>
  <c r="AF1608" i="2"/>
  <c r="AC1608" i="2"/>
  <c r="AD1608" i="2" s="1"/>
  <c r="AB1608" i="2"/>
  <c r="AA1608" i="2"/>
  <c r="Z1608" i="2"/>
  <c r="Y1608" i="2"/>
  <c r="X1608" i="2"/>
  <c r="W1608" i="2"/>
  <c r="M1608" i="2"/>
  <c r="L1608" i="2"/>
  <c r="AF1607" i="2"/>
  <c r="AD1607" i="2"/>
  <c r="AC1607" i="2"/>
  <c r="AB1607" i="2"/>
  <c r="AA1607" i="2"/>
  <c r="Z1607" i="2"/>
  <c r="Y1607" i="2"/>
  <c r="X1607" i="2"/>
  <c r="W1607" i="2"/>
  <c r="M1607" i="2"/>
  <c r="L1607" i="2" s="1"/>
  <c r="AF1606" i="2"/>
  <c r="AC1606" i="2"/>
  <c r="AD1606" i="2" s="1"/>
  <c r="AB1606" i="2"/>
  <c r="AA1606" i="2"/>
  <c r="Z1606" i="2"/>
  <c r="Y1606" i="2"/>
  <c r="X1606" i="2"/>
  <c r="W1606" i="2"/>
  <c r="M1606" i="2"/>
  <c r="L1606" i="2"/>
  <c r="AF1605" i="2"/>
  <c r="AD1605" i="2"/>
  <c r="AC1605" i="2"/>
  <c r="AB1605" i="2"/>
  <c r="AA1605" i="2"/>
  <c r="Z1605" i="2"/>
  <c r="Y1605" i="2"/>
  <c r="X1605" i="2"/>
  <c r="W1605" i="2"/>
  <c r="M1605" i="2"/>
  <c r="L1605" i="2" s="1"/>
  <c r="AF1604" i="2"/>
  <c r="AD1604" i="2"/>
  <c r="AC1604" i="2"/>
  <c r="AB1604" i="2"/>
  <c r="AA1604" i="2"/>
  <c r="Z1604" i="2"/>
  <c r="Y1604" i="2"/>
  <c r="X1604" i="2"/>
  <c r="W1604" i="2"/>
  <c r="M1604" i="2"/>
  <c r="L1604" i="2" s="1"/>
  <c r="AF1603" i="2"/>
  <c r="AD1603" i="2"/>
  <c r="AC1603" i="2"/>
  <c r="AB1603" i="2"/>
  <c r="AA1603" i="2"/>
  <c r="Z1603" i="2"/>
  <c r="Y1603" i="2"/>
  <c r="X1603" i="2"/>
  <c r="W1603" i="2"/>
  <c r="M1603" i="2"/>
  <c r="L1603" i="2" s="1"/>
  <c r="AF1602" i="2"/>
  <c r="AC1602" i="2"/>
  <c r="AD1602" i="2" s="1"/>
  <c r="AB1602" i="2"/>
  <c r="AA1602" i="2"/>
  <c r="Z1602" i="2"/>
  <c r="Y1602" i="2"/>
  <c r="X1602" i="2"/>
  <c r="W1602" i="2"/>
  <c r="M1602" i="2"/>
  <c r="L1602" i="2"/>
  <c r="AF1601" i="2"/>
  <c r="AD1601" i="2"/>
  <c r="AC1601" i="2"/>
  <c r="AB1601" i="2"/>
  <c r="AA1601" i="2"/>
  <c r="Z1601" i="2"/>
  <c r="Y1601" i="2"/>
  <c r="X1601" i="2"/>
  <c r="W1601" i="2"/>
  <c r="M1601" i="2"/>
  <c r="L1601" i="2" s="1"/>
  <c r="AF1600" i="2"/>
  <c r="AD1600" i="2"/>
  <c r="AC1600" i="2"/>
  <c r="AB1600" i="2"/>
  <c r="AA1600" i="2"/>
  <c r="Z1600" i="2"/>
  <c r="Y1600" i="2"/>
  <c r="X1600" i="2"/>
  <c r="W1600" i="2"/>
  <c r="M1600" i="2"/>
  <c r="L1600" i="2" s="1"/>
  <c r="AF1599" i="2"/>
  <c r="AD1599" i="2"/>
  <c r="AC1599" i="2"/>
  <c r="AB1599" i="2"/>
  <c r="AA1599" i="2"/>
  <c r="Z1599" i="2"/>
  <c r="Y1599" i="2"/>
  <c r="X1599" i="2"/>
  <c r="W1599" i="2"/>
  <c r="M1599" i="2"/>
  <c r="L1599" i="2" s="1"/>
  <c r="AF1598" i="2"/>
  <c r="AC1598" i="2"/>
  <c r="AD1598" i="2" s="1"/>
  <c r="AB1598" i="2"/>
  <c r="AA1598" i="2"/>
  <c r="Z1598" i="2"/>
  <c r="Y1598" i="2"/>
  <c r="X1598" i="2"/>
  <c r="W1598" i="2"/>
  <c r="M1598" i="2"/>
  <c r="L1598" i="2"/>
  <c r="AF1597" i="2"/>
  <c r="AD1597" i="2"/>
  <c r="AC1597" i="2"/>
  <c r="AB1597" i="2"/>
  <c r="AA1597" i="2"/>
  <c r="Z1597" i="2"/>
  <c r="Y1597" i="2"/>
  <c r="X1597" i="2"/>
  <c r="W1597" i="2"/>
  <c r="M1597" i="2"/>
  <c r="L1597" i="2" s="1"/>
  <c r="AF1596" i="2"/>
  <c r="AD1596" i="2"/>
  <c r="AC1596" i="2"/>
  <c r="AB1596" i="2"/>
  <c r="AA1596" i="2"/>
  <c r="Z1596" i="2"/>
  <c r="Y1596" i="2"/>
  <c r="X1596" i="2"/>
  <c r="W1596" i="2"/>
  <c r="M1596" i="2"/>
  <c r="L1596" i="2" s="1"/>
  <c r="AF1595" i="2"/>
  <c r="AD1595" i="2"/>
  <c r="AC1595" i="2"/>
  <c r="AB1595" i="2"/>
  <c r="AA1595" i="2"/>
  <c r="Z1595" i="2"/>
  <c r="Y1595" i="2"/>
  <c r="X1595" i="2"/>
  <c r="W1595" i="2"/>
  <c r="M1595" i="2"/>
  <c r="L1595" i="2" s="1"/>
  <c r="AF1594" i="2"/>
  <c r="AD1594" i="2"/>
  <c r="AC1594" i="2"/>
  <c r="AB1594" i="2"/>
  <c r="AA1594" i="2"/>
  <c r="Z1594" i="2"/>
  <c r="Y1594" i="2"/>
  <c r="X1594" i="2"/>
  <c r="W1594" i="2"/>
  <c r="M1594" i="2"/>
  <c r="L1594" i="2" s="1"/>
  <c r="AF1593" i="2"/>
  <c r="AD1593" i="2"/>
  <c r="AC1593" i="2"/>
  <c r="AB1593" i="2"/>
  <c r="AA1593" i="2"/>
  <c r="Z1593" i="2"/>
  <c r="Y1593" i="2"/>
  <c r="X1593" i="2"/>
  <c r="W1593" i="2"/>
  <c r="M1593" i="2"/>
  <c r="L1593" i="2" s="1"/>
  <c r="AF1592" i="2"/>
  <c r="AC1592" i="2"/>
  <c r="AD1592" i="2" s="1"/>
  <c r="AB1592" i="2"/>
  <c r="AA1592" i="2"/>
  <c r="Z1592" i="2"/>
  <c r="Y1592" i="2"/>
  <c r="X1592" i="2"/>
  <c r="W1592" i="2"/>
  <c r="M1592" i="2"/>
  <c r="L1592" i="2"/>
  <c r="AF1591" i="2"/>
  <c r="AD1591" i="2"/>
  <c r="AC1591" i="2"/>
  <c r="AB1591" i="2"/>
  <c r="AA1591" i="2"/>
  <c r="Z1591" i="2"/>
  <c r="Y1591" i="2"/>
  <c r="X1591" i="2"/>
  <c r="W1591" i="2"/>
  <c r="M1591" i="2"/>
  <c r="L1591" i="2" s="1"/>
  <c r="AF1590" i="2"/>
  <c r="AC1590" i="2"/>
  <c r="AD1590" i="2" s="1"/>
  <c r="AB1590" i="2"/>
  <c r="AA1590" i="2"/>
  <c r="Z1590" i="2"/>
  <c r="Y1590" i="2"/>
  <c r="X1590" i="2"/>
  <c r="W1590" i="2"/>
  <c r="M1590" i="2"/>
  <c r="L1590" i="2"/>
  <c r="AF1589" i="2"/>
  <c r="AD1589" i="2"/>
  <c r="AC1589" i="2"/>
  <c r="AB1589" i="2"/>
  <c r="AA1589" i="2"/>
  <c r="Z1589" i="2"/>
  <c r="Y1589" i="2"/>
  <c r="X1589" i="2"/>
  <c r="W1589" i="2"/>
  <c r="M1589" i="2"/>
  <c r="L1589" i="2" s="1"/>
  <c r="AF1588" i="2"/>
  <c r="AD1588" i="2"/>
  <c r="AC1588" i="2"/>
  <c r="AB1588" i="2"/>
  <c r="AA1588" i="2"/>
  <c r="Z1588" i="2"/>
  <c r="Y1588" i="2"/>
  <c r="X1588" i="2"/>
  <c r="W1588" i="2"/>
  <c r="M1588" i="2"/>
  <c r="L1588" i="2" s="1"/>
  <c r="AF1587" i="2"/>
  <c r="AD1587" i="2"/>
  <c r="AC1587" i="2"/>
  <c r="AB1587" i="2"/>
  <c r="AA1587" i="2"/>
  <c r="Z1587" i="2"/>
  <c r="Y1587" i="2"/>
  <c r="X1587" i="2"/>
  <c r="W1587" i="2"/>
  <c r="M1587" i="2"/>
  <c r="L1587" i="2" s="1"/>
  <c r="AF1586" i="2"/>
  <c r="AC1586" i="2"/>
  <c r="AD1586" i="2" s="1"/>
  <c r="AB1586" i="2"/>
  <c r="AA1586" i="2"/>
  <c r="Z1586" i="2"/>
  <c r="Y1586" i="2"/>
  <c r="X1586" i="2"/>
  <c r="W1586" i="2"/>
  <c r="M1586" i="2"/>
  <c r="L1586" i="2"/>
  <c r="AF1585" i="2"/>
  <c r="AD1585" i="2"/>
  <c r="AC1585" i="2"/>
  <c r="AB1585" i="2"/>
  <c r="AA1585" i="2"/>
  <c r="Z1585" i="2"/>
  <c r="Y1585" i="2"/>
  <c r="X1585" i="2"/>
  <c r="W1585" i="2"/>
  <c r="M1585" i="2"/>
  <c r="L1585" i="2" s="1"/>
  <c r="AF1584" i="2"/>
  <c r="AD1584" i="2"/>
  <c r="AC1584" i="2"/>
  <c r="AB1584" i="2"/>
  <c r="AA1584" i="2"/>
  <c r="Z1584" i="2"/>
  <c r="Y1584" i="2"/>
  <c r="X1584" i="2"/>
  <c r="W1584" i="2"/>
  <c r="M1584" i="2"/>
  <c r="L1584" i="2" s="1"/>
  <c r="AF1583" i="2"/>
  <c r="AD1583" i="2"/>
  <c r="AC1583" i="2"/>
  <c r="AB1583" i="2"/>
  <c r="AA1583" i="2"/>
  <c r="Z1583" i="2"/>
  <c r="Y1583" i="2"/>
  <c r="X1583" i="2"/>
  <c r="W1583" i="2"/>
  <c r="M1583" i="2"/>
  <c r="L1583" i="2" s="1"/>
  <c r="AF1582" i="2"/>
  <c r="AC1582" i="2"/>
  <c r="AD1582" i="2" s="1"/>
  <c r="AB1582" i="2"/>
  <c r="AA1582" i="2"/>
  <c r="Z1582" i="2"/>
  <c r="Y1582" i="2"/>
  <c r="X1582" i="2"/>
  <c r="W1582" i="2"/>
  <c r="M1582" i="2"/>
  <c r="L1582" i="2"/>
  <c r="AF1581" i="2"/>
  <c r="AD1581" i="2"/>
  <c r="AC1581" i="2"/>
  <c r="AB1581" i="2"/>
  <c r="AA1581" i="2"/>
  <c r="Z1581" i="2"/>
  <c r="Y1581" i="2"/>
  <c r="X1581" i="2"/>
  <c r="W1581" i="2"/>
  <c r="M1581" i="2"/>
  <c r="L1581" i="2" s="1"/>
  <c r="AF1580" i="2"/>
  <c r="AD1580" i="2"/>
  <c r="AC1580" i="2"/>
  <c r="AB1580" i="2"/>
  <c r="AA1580" i="2"/>
  <c r="Z1580" i="2"/>
  <c r="Y1580" i="2"/>
  <c r="X1580" i="2"/>
  <c r="W1580" i="2"/>
  <c r="M1580" i="2"/>
  <c r="L1580" i="2" s="1"/>
  <c r="AF1579" i="2"/>
  <c r="AD1579" i="2"/>
  <c r="AC1579" i="2"/>
  <c r="AB1579" i="2"/>
  <c r="AA1579" i="2"/>
  <c r="Z1579" i="2"/>
  <c r="Y1579" i="2"/>
  <c r="X1579" i="2"/>
  <c r="W1579" i="2"/>
  <c r="M1579" i="2"/>
  <c r="L1579" i="2" s="1"/>
  <c r="AF1578" i="2"/>
  <c r="AD1578" i="2"/>
  <c r="AC1578" i="2"/>
  <c r="AB1578" i="2"/>
  <c r="AA1578" i="2"/>
  <c r="Z1578" i="2"/>
  <c r="Y1578" i="2"/>
  <c r="X1578" i="2"/>
  <c r="W1578" i="2"/>
  <c r="M1578" i="2"/>
  <c r="L1578" i="2" s="1"/>
  <c r="AF1577" i="2"/>
  <c r="AD1577" i="2"/>
  <c r="AC1577" i="2"/>
  <c r="AB1577" i="2"/>
  <c r="AA1577" i="2"/>
  <c r="Z1577" i="2"/>
  <c r="Y1577" i="2"/>
  <c r="X1577" i="2"/>
  <c r="W1577" i="2"/>
  <c r="M1577" i="2"/>
  <c r="L1577" i="2" s="1"/>
  <c r="AF1576" i="2"/>
  <c r="AC1576" i="2"/>
  <c r="AD1576" i="2" s="1"/>
  <c r="AB1576" i="2"/>
  <c r="AA1576" i="2"/>
  <c r="Z1576" i="2"/>
  <c r="Y1576" i="2"/>
  <c r="X1576" i="2"/>
  <c r="W1576" i="2"/>
  <c r="M1576" i="2"/>
  <c r="L1576" i="2"/>
  <c r="AF1575" i="2"/>
  <c r="AD1575" i="2"/>
  <c r="AC1575" i="2"/>
  <c r="AB1575" i="2"/>
  <c r="AA1575" i="2"/>
  <c r="Z1575" i="2"/>
  <c r="Y1575" i="2"/>
  <c r="X1575" i="2"/>
  <c r="W1575" i="2"/>
  <c r="M1575" i="2"/>
  <c r="L1575" i="2" s="1"/>
  <c r="AF1574" i="2"/>
  <c r="AC1574" i="2"/>
  <c r="AD1574" i="2" s="1"/>
  <c r="AB1574" i="2"/>
  <c r="AA1574" i="2"/>
  <c r="Z1574" i="2"/>
  <c r="Y1574" i="2"/>
  <c r="X1574" i="2"/>
  <c r="W1574" i="2"/>
  <c r="M1574" i="2"/>
  <c r="L1574" i="2"/>
  <c r="AF1573" i="2"/>
  <c r="AD1573" i="2"/>
  <c r="AC1573" i="2"/>
  <c r="AB1573" i="2"/>
  <c r="AA1573" i="2"/>
  <c r="Z1573" i="2"/>
  <c r="Y1573" i="2"/>
  <c r="X1573" i="2"/>
  <c r="W1573" i="2"/>
  <c r="M1573" i="2"/>
  <c r="L1573" i="2" s="1"/>
  <c r="AF1572" i="2"/>
  <c r="AD1572" i="2"/>
  <c r="AC1572" i="2"/>
  <c r="AB1572" i="2"/>
  <c r="AA1572" i="2"/>
  <c r="Z1572" i="2"/>
  <c r="Y1572" i="2"/>
  <c r="X1572" i="2"/>
  <c r="W1572" i="2"/>
  <c r="M1572" i="2"/>
  <c r="L1572" i="2" s="1"/>
  <c r="AF1571" i="2"/>
  <c r="AD1571" i="2"/>
  <c r="AC1571" i="2"/>
  <c r="AB1571" i="2"/>
  <c r="AA1571" i="2"/>
  <c r="Z1571" i="2"/>
  <c r="Y1571" i="2"/>
  <c r="X1571" i="2"/>
  <c r="W1571" i="2"/>
  <c r="M1571" i="2"/>
  <c r="L1571" i="2" s="1"/>
  <c r="AF1570" i="2"/>
  <c r="AC1570" i="2"/>
  <c r="AD1570" i="2" s="1"/>
  <c r="AB1570" i="2"/>
  <c r="AA1570" i="2"/>
  <c r="Z1570" i="2"/>
  <c r="Y1570" i="2"/>
  <c r="X1570" i="2"/>
  <c r="W1570" i="2"/>
  <c r="M1570" i="2"/>
  <c r="L1570" i="2"/>
  <c r="AF1569" i="2"/>
  <c r="AD1569" i="2"/>
  <c r="AC1569" i="2"/>
  <c r="AB1569" i="2"/>
  <c r="AA1569" i="2"/>
  <c r="Z1569" i="2"/>
  <c r="Y1569" i="2"/>
  <c r="X1569" i="2"/>
  <c r="W1569" i="2"/>
  <c r="M1569" i="2"/>
  <c r="L1569" i="2" s="1"/>
  <c r="AF1568" i="2"/>
  <c r="AD1568" i="2"/>
  <c r="AC1568" i="2"/>
  <c r="AB1568" i="2"/>
  <c r="AA1568" i="2"/>
  <c r="Z1568" i="2"/>
  <c r="Y1568" i="2"/>
  <c r="X1568" i="2"/>
  <c r="W1568" i="2"/>
  <c r="M1568" i="2"/>
  <c r="L1568" i="2" s="1"/>
  <c r="AF1567" i="2"/>
  <c r="AD1567" i="2"/>
  <c r="AC1567" i="2"/>
  <c r="AB1567" i="2"/>
  <c r="AA1567" i="2"/>
  <c r="Z1567" i="2"/>
  <c r="Y1567" i="2"/>
  <c r="X1567" i="2"/>
  <c r="W1567" i="2"/>
  <c r="M1567" i="2"/>
  <c r="L1567" i="2" s="1"/>
  <c r="AF1566" i="2"/>
  <c r="AC1566" i="2"/>
  <c r="AD1566" i="2" s="1"/>
  <c r="AB1566" i="2"/>
  <c r="AA1566" i="2"/>
  <c r="Z1566" i="2"/>
  <c r="Y1566" i="2"/>
  <c r="X1566" i="2"/>
  <c r="W1566" i="2"/>
  <c r="M1566" i="2"/>
  <c r="L1566" i="2"/>
  <c r="AF1565" i="2"/>
  <c r="AD1565" i="2"/>
  <c r="AC1565" i="2"/>
  <c r="AB1565" i="2"/>
  <c r="AA1565" i="2"/>
  <c r="Z1565" i="2"/>
  <c r="Y1565" i="2"/>
  <c r="X1565" i="2"/>
  <c r="W1565" i="2"/>
  <c r="M1565" i="2"/>
  <c r="L1565" i="2" s="1"/>
  <c r="AF1564" i="2"/>
  <c r="AD1564" i="2"/>
  <c r="AC1564" i="2"/>
  <c r="AB1564" i="2"/>
  <c r="AA1564" i="2"/>
  <c r="Z1564" i="2"/>
  <c r="Y1564" i="2"/>
  <c r="X1564" i="2"/>
  <c r="W1564" i="2"/>
  <c r="M1564" i="2"/>
  <c r="L1564" i="2" s="1"/>
  <c r="AF1563" i="2"/>
  <c r="AD1563" i="2"/>
  <c r="AC1563" i="2"/>
  <c r="AB1563" i="2"/>
  <c r="AA1563" i="2"/>
  <c r="Z1563" i="2"/>
  <c r="Y1563" i="2"/>
  <c r="X1563" i="2"/>
  <c r="W1563" i="2"/>
  <c r="M1563" i="2"/>
  <c r="L1563" i="2" s="1"/>
  <c r="AF1562" i="2"/>
  <c r="AD1562" i="2"/>
  <c r="AC1562" i="2"/>
  <c r="AB1562" i="2"/>
  <c r="AA1562" i="2"/>
  <c r="Z1562" i="2"/>
  <c r="Y1562" i="2"/>
  <c r="X1562" i="2"/>
  <c r="W1562" i="2"/>
  <c r="M1562" i="2"/>
  <c r="L1562" i="2" s="1"/>
  <c r="AF1561" i="2"/>
  <c r="AD1561" i="2"/>
  <c r="AC1561" i="2"/>
  <c r="AB1561" i="2"/>
  <c r="AA1561" i="2"/>
  <c r="Z1561" i="2"/>
  <c r="Y1561" i="2"/>
  <c r="X1561" i="2"/>
  <c r="W1561" i="2"/>
  <c r="M1561" i="2"/>
  <c r="L1561" i="2" s="1"/>
  <c r="AF1560" i="2"/>
  <c r="AC1560" i="2"/>
  <c r="AD1560" i="2" s="1"/>
  <c r="AB1560" i="2"/>
  <c r="AA1560" i="2"/>
  <c r="Z1560" i="2"/>
  <c r="Y1560" i="2"/>
  <c r="X1560" i="2"/>
  <c r="W1560" i="2"/>
  <c r="M1560" i="2"/>
  <c r="L1560" i="2"/>
  <c r="AF1559" i="2"/>
  <c r="AD1559" i="2"/>
  <c r="AC1559" i="2"/>
  <c r="AB1559" i="2"/>
  <c r="AA1559" i="2"/>
  <c r="Z1559" i="2"/>
  <c r="Y1559" i="2"/>
  <c r="X1559" i="2"/>
  <c r="W1559" i="2"/>
  <c r="M1559" i="2"/>
  <c r="L1559" i="2" s="1"/>
  <c r="AF1558" i="2"/>
  <c r="AC1558" i="2"/>
  <c r="AD1558" i="2" s="1"/>
  <c r="AB1558" i="2"/>
  <c r="AA1558" i="2"/>
  <c r="Z1558" i="2"/>
  <c r="Y1558" i="2"/>
  <c r="X1558" i="2"/>
  <c r="W1558" i="2"/>
  <c r="M1558" i="2"/>
  <c r="L1558" i="2"/>
  <c r="AF1557" i="2"/>
  <c r="AD1557" i="2"/>
  <c r="AC1557" i="2"/>
  <c r="AB1557" i="2"/>
  <c r="AA1557" i="2"/>
  <c r="Z1557" i="2"/>
  <c r="Y1557" i="2"/>
  <c r="X1557" i="2"/>
  <c r="W1557" i="2"/>
  <c r="M1557" i="2"/>
  <c r="L1557" i="2" s="1"/>
  <c r="AF1556" i="2"/>
  <c r="AD1556" i="2"/>
  <c r="AC1556" i="2"/>
  <c r="AB1556" i="2"/>
  <c r="AA1556" i="2"/>
  <c r="Z1556" i="2"/>
  <c r="Y1556" i="2"/>
  <c r="X1556" i="2"/>
  <c r="W1556" i="2"/>
  <c r="M1556" i="2"/>
  <c r="L1556" i="2" s="1"/>
  <c r="AF1555" i="2"/>
  <c r="AD1555" i="2"/>
  <c r="AC1555" i="2"/>
  <c r="AB1555" i="2"/>
  <c r="AA1555" i="2"/>
  <c r="Z1555" i="2"/>
  <c r="Y1555" i="2"/>
  <c r="X1555" i="2"/>
  <c r="W1555" i="2"/>
  <c r="M1555" i="2"/>
  <c r="L1555" i="2" s="1"/>
  <c r="AF1554" i="2"/>
  <c r="AC1554" i="2"/>
  <c r="AD1554" i="2" s="1"/>
  <c r="AB1554" i="2"/>
  <c r="AA1554" i="2"/>
  <c r="Z1554" i="2"/>
  <c r="Y1554" i="2"/>
  <c r="X1554" i="2"/>
  <c r="W1554" i="2"/>
  <c r="M1554" i="2"/>
  <c r="L1554" i="2"/>
  <c r="AF1553" i="2"/>
  <c r="AD1553" i="2"/>
  <c r="AC1553" i="2"/>
  <c r="AB1553" i="2"/>
  <c r="AA1553" i="2"/>
  <c r="Z1553" i="2"/>
  <c r="Y1553" i="2"/>
  <c r="X1553" i="2"/>
  <c r="W1553" i="2"/>
  <c r="M1553" i="2"/>
  <c r="L1553" i="2" s="1"/>
  <c r="AF1552" i="2"/>
  <c r="AD1552" i="2"/>
  <c r="AC1552" i="2"/>
  <c r="AB1552" i="2"/>
  <c r="AA1552" i="2"/>
  <c r="Z1552" i="2"/>
  <c r="Y1552" i="2"/>
  <c r="X1552" i="2"/>
  <c r="W1552" i="2"/>
  <c r="M1552" i="2"/>
  <c r="L1552" i="2" s="1"/>
  <c r="AF1551" i="2"/>
  <c r="AD1551" i="2"/>
  <c r="AC1551" i="2"/>
  <c r="AB1551" i="2"/>
  <c r="AA1551" i="2"/>
  <c r="Z1551" i="2"/>
  <c r="Y1551" i="2"/>
  <c r="X1551" i="2"/>
  <c r="W1551" i="2"/>
  <c r="M1551" i="2"/>
  <c r="L1551" i="2" s="1"/>
  <c r="AF1550" i="2"/>
  <c r="AC1550" i="2"/>
  <c r="AD1550" i="2" s="1"/>
  <c r="AB1550" i="2"/>
  <c r="AA1550" i="2"/>
  <c r="Z1550" i="2"/>
  <c r="Y1550" i="2"/>
  <c r="X1550" i="2"/>
  <c r="W1550" i="2"/>
  <c r="M1550" i="2"/>
  <c r="L1550" i="2"/>
  <c r="AF1549" i="2"/>
  <c r="AD1549" i="2"/>
  <c r="AC1549" i="2"/>
  <c r="AB1549" i="2"/>
  <c r="AA1549" i="2"/>
  <c r="Z1549" i="2"/>
  <c r="Y1549" i="2"/>
  <c r="X1549" i="2"/>
  <c r="W1549" i="2"/>
  <c r="M1549" i="2"/>
  <c r="L1549" i="2" s="1"/>
  <c r="AF1548" i="2"/>
  <c r="AD1548" i="2"/>
  <c r="AC1548" i="2"/>
  <c r="AB1548" i="2"/>
  <c r="AA1548" i="2"/>
  <c r="Z1548" i="2"/>
  <c r="Y1548" i="2"/>
  <c r="X1548" i="2"/>
  <c r="W1548" i="2"/>
  <c r="M1548" i="2"/>
  <c r="L1548" i="2" s="1"/>
  <c r="AF1547" i="2"/>
  <c r="AD1547" i="2"/>
  <c r="AC1547" i="2"/>
  <c r="AB1547" i="2"/>
  <c r="AA1547" i="2"/>
  <c r="Z1547" i="2"/>
  <c r="Y1547" i="2"/>
  <c r="X1547" i="2"/>
  <c r="W1547" i="2"/>
  <c r="M1547" i="2"/>
  <c r="L1547" i="2" s="1"/>
  <c r="AF1546" i="2"/>
  <c r="AD1546" i="2"/>
  <c r="AC1546" i="2"/>
  <c r="AB1546" i="2"/>
  <c r="AA1546" i="2"/>
  <c r="Z1546" i="2"/>
  <c r="Y1546" i="2"/>
  <c r="X1546" i="2"/>
  <c r="W1546" i="2"/>
  <c r="M1546" i="2"/>
  <c r="L1546" i="2" s="1"/>
  <c r="AF1545" i="2"/>
  <c r="AD1545" i="2"/>
  <c r="AC1545" i="2"/>
  <c r="AB1545" i="2"/>
  <c r="AA1545" i="2"/>
  <c r="Z1545" i="2"/>
  <c r="Y1545" i="2"/>
  <c r="X1545" i="2"/>
  <c r="W1545" i="2"/>
  <c r="M1545" i="2"/>
  <c r="L1545" i="2" s="1"/>
  <c r="AF1544" i="2"/>
  <c r="AC1544" i="2"/>
  <c r="AD1544" i="2" s="1"/>
  <c r="AB1544" i="2"/>
  <c r="AA1544" i="2"/>
  <c r="Z1544" i="2"/>
  <c r="Y1544" i="2"/>
  <c r="X1544" i="2"/>
  <c r="W1544" i="2"/>
  <c r="M1544" i="2"/>
  <c r="L1544" i="2"/>
  <c r="AF1543" i="2"/>
  <c r="AD1543" i="2"/>
  <c r="AC1543" i="2"/>
  <c r="AB1543" i="2"/>
  <c r="AA1543" i="2"/>
  <c r="Z1543" i="2"/>
  <c r="Y1543" i="2"/>
  <c r="X1543" i="2"/>
  <c r="W1543" i="2"/>
  <c r="M1543" i="2"/>
  <c r="L1543" i="2" s="1"/>
  <c r="AF1542" i="2"/>
  <c r="AC1542" i="2"/>
  <c r="AD1542" i="2" s="1"/>
  <c r="AB1542" i="2"/>
  <c r="AA1542" i="2"/>
  <c r="Z1542" i="2"/>
  <c r="Y1542" i="2"/>
  <c r="X1542" i="2"/>
  <c r="W1542" i="2"/>
  <c r="M1542" i="2"/>
  <c r="L1542" i="2"/>
  <c r="AF1541" i="2"/>
  <c r="AD1541" i="2"/>
  <c r="AC1541" i="2"/>
  <c r="AB1541" i="2"/>
  <c r="AA1541" i="2"/>
  <c r="Z1541" i="2"/>
  <c r="Y1541" i="2"/>
  <c r="X1541" i="2"/>
  <c r="W1541" i="2"/>
  <c r="M1541" i="2"/>
  <c r="L1541" i="2" s="1"/>
  <c r="AF1540" i="2"/>
  <c r="AD1540" i="2"/>
  <c r="AC1540" i="2"/>
  <c r="AB1540" i="2"/>
  <c r="AA1540" i="2"/>
  <c r="Z1540" i="2"/>
  <c r="Y1540" i="2"/>
  <c r="X1540" i="2"/>
  <c r="W1540" i="2"/>
  <c r="M1540" i="2"/>
  <c r="L1540" i="2" s="1"/>
  <c r="AF1539" i="2"/>
  <c r="AD1539" i="2"/>
  <c r="AC1539" i="2"/>
  <c r="AB1539" i="2"/>
  <c r="AA1539" i="2"/>
  <c r="Z1539" i="2"/>
  <c r="Y1539" i="2"/>
  <c r="X1539" i="2"/>
  <c r="W1539" i="2"/>
  <c r="M1539" i="2"/>
  <c r="L1539" i="2" s="1"/>
  <c r="AF1538" i="2"/>
  <c r="AC1538" i="2"/>
  <c r="AD1538" i="2" s="1"/>
  <c r="AB1538" i="2"/>
  <c r="AA1538" i="2"/>
  <c r="Z1538" i="2"/>
  <c r="Y1538" i="2"/>
  <c r="X1538" i="2"/>
  <c r="W1538" i="2"/>
  <c r="M1538" i="2"/>
  <c r="L1538" i="2"/>
  <c r="AF1537" i="2"/>
  <c r="AD1537" i="2"/>
  <c r="AC1537" i="2"/>
  <c r="AB1537" i="2"/>
  <c r="AA1537" i="2"/>
  <c r="Z1537" i="2"/>
  <c r="Y1537" i="2"/>
  <c r="X1537" i="2"/>
  <c r="W1537" i="2"/>
  <c r="M1537" i="2"/>
  <c r="L1537" i="2" s="1"/>
  <c r="AF1536" i="2"/>
  <c r="AD1536" i="2"/>
  <c r="AC1536" i="2"/>
  <c r="AB1536" i="2"/>
  <c r="AA1536" i="2"/>
  <c r="Z1536" i="2"/>
  <c r="Y1536" i="2"/>
  <c r="X1536" i="2"/>
  <c r="W1536" i="2"/>
  <c r="M1536" i="2"/>
  <c r="L1536" i="2" s="1"/>
  <c r="AF1535" i="2"/>
  <c r="AD1535" i="2"/>
  <c r="AC1535" i="2"/>
  <c r="AB1535" i="2"/>
  <c r="AA1535" i="2"/>
  <c r="Z1535" i="2"/>
  <c r="Y1535" i="2"/>
  <c r="X1535" i="2"/>
  <c r="W1535" i="2"/>
  <c r="M1535" i="2"/>
  <c r="L1535" i="2" s="1"/>
  <c r="AF1534" i="2"/>
  <c r="AC1534" i="2"/>
  <c r="AD1534" i="2" s="1"/>
  <c r="AB1534" i="2"/>
  <c r="AA1534" i="2"/>
  <c r="Z1534" i="2"/>
  <c r="Y1534" i="2"/>
  <c r="X1534" i="2"/>
  <c r="W1534" i="2"/>
  <c r="M1534" i="2"/>
  <c r="L1534" i="2"/>
  <c r="AF1533" i="2"/>
  <c r="AD1533" i="2"/>
  <c r="AC1533" i="2"/>
  <c r="AB1533" i="2"/>
  <c r="AA1533" i="2"/>
  <c r="Z1533" i="2"/>
  <c r="Y1533" i="2"/>
  <c r="X1533" i="2"/>
  <c r="W1533" i="2"/>
  <c r="M1533" i="2"/>
  <c r="L1533" i="2" s="1"/>
  <c r="AF1532" i="2"/>
  <c r="AD1532" i="2"/>
  <c r="AC1532" i="2"/>
  <c r="AB1532" i="2"/>
  <c r="AA1532" i="2"/>
  <c r="Z1532" i="2"/>
  <c r="Y1532" i="2"/>
  <c r="X1532" i="2"/>
  <c r="W1532" i="2"/>
  <c r="M1532" i="2"/>
  <c r="L1532" i="2" s="1"/>
  <c r="AF1531" i="2"/>
  <c r="AD1531" i="2"/>
  <c r="AC1531" i="2"/>
  <c r="AB1531" i="2"/>
  <c r="AA1531" i="2"/>
  <c r="Z1531" i="2"/>
  <c r="Y1531" i="2"/>
  <c r="X1531" i="2"/>
  <c r="W1531" i="2"/>
  <c r="M1531" i="2"/>
  <c r="L1531" i="2" s="1"/>
  <c r="AF1530" i="2"/>
  <c r="AD1530" i="2"/>
  <c r="AC1530" i="2"/>
  <c r="AB1530" i="2"/>
  <c r="AA1530" i="2"/>
  <c r="Z1530" i="2"/>
  <c r="Y1530" i="2"/>
  <c r="X1530" i="2"/>
  <c r="W1530" i="2"/>
  <c r="M1530" i="2"/>
  <c r="L1530" i="2" s="1"/>
  <c r="AF1529" i="2"/>
  <c r="AD1529" i="2"/>
  <c r="AC1529" i="2"/>
  <c r="AB1529" i="2"/>
  <c r="AA1529" i="2"/>
  <c r="Z1529" i="2"/>
  <c r="Y1529" i="2"/>
  <c r="X1529" i="2"/>
  <c r="W1529" i="2"/>
  <c r="M1529" i="2"/>
  <c r="L1529" i="2" s="1"/>
  <c r="AF1528" i="2"/>
  <c r="AD1528" i="2"/>
  <c r="AC1528" i="2"/>
  <c r="AB1528" i="2"/>
  <c r="AA1528" i="2"/>
  <c r="Z1528" i="2"/>
  <c r="Y1528" i="2"/>
  <c r="X1528" i="2"/>
  <c r="W1528" i="2"/>
  <c r="M1528" i="2"/>
  <c r="L1528" i="2" s="1"/>
  <c r="AF1527" i="2"/>
  <c r="AD1527" i="2"/>
  <c r="AC1527" i="2"/>
  <c r="AB1527" i="2"/>
  <c r="AA1527" i="2"/>
  <c r="Z1527" i="2"/>
  <c r="Y1527" i="2"/>
  <c r="X1527" i="2"/>
  <c r="W1527" i="2"/>
  <c r="M1527" i="2"/>
  <c r="L1527" i="2" s="1"/>
  <c r="AF1526" i="2"/>
  <c r="AC1526" i="2"/>
  <c r="AD1526" i="2" s="1"/>
  <c r="AB1526" i="2"/>
  <c r="AA1526" i="2"/>
  <c r="Z1526" i="2"/>
  <c r="Y1526" i="2"/>
  <c r="X1526" i="2"/>
  <c r="W1526" i="2"/>
  <c r="M1526" i="2"/>
  <c r="L1526" i="2"/>
  <c r="AF1525" i="2"/>
  <c r="AD1525" i="2"/>
  <c r="AC1525" i="2"/>
  <c r="AB1525" i="2"/>
  <c r="AA1525" i="2"/>
  <c r="Z1525" i="2"/>
  <c r="Y1525" i="2"/>
  <c r="X1525" i="2"/>
  <c r="W1525" i="2"/>
  <c r="M1525" i="2"/>
  <c r="L1525" i="2" s="1"/>
  <c r="AF1524" i="2"/>
  <c r="AD1524" i="2"/>
  <c r="AC1524" i="2"/>
  <c r="AB1524" i="2"/>
  <c r="AA1524" i="2"/>
  <c r="Z1524" i="2"/>
  <c r="Y1524" i="2"/>
  <c r="X1524" i="2"/>
  <c r="W1524" i="2"/>
  <c r="M1524" i="2"/>
  <c r="L1524" i="2" s="1"/>
  <c r="AF1523" i="2"/>
  <c r="AD1523" i="2"/>
  <c r="AC1523" i="2"/>
  <c r="AB1523" i="2"/>
  <c r="AA1523" i="2"/>
  <c r="Z1523" i="2"/>
  <c r="Y1523" i="2"/>
  <c r="X1523" i="2"/>
  <c r="W1523" i="2"/>
  <c r="M1523" i="2"/>
  <c r="L1523" i="2" s="1"/>
  <c r="AF1522" i="2"/>
  <c r="AC1522" i="2"/>
  <c r="AD1522" i="2" s="1"/>
  <c r="AB1522" i="2"/>
  <c r="AA1522" i="2"/>
  <c r="Z1522" i="2"/>
  <c r="Y1522" i="2"/>
  <c r="X1522" i="2"/>
  <c r="W1522" i="2"/>
  <c r="M1522" i="2"/>
  <c r="L1522" i="2"/>
  <c r="AF1521" i="2"/>
  <c r="AD1521" i="2"/>
  <c r="AC1521" i="2"/>
  <c r="AB1521" i="2"/>
  <c r="AA1521" i="2"/>
  <c r="Z1521" i="2"/>
  <c r="Y1521" i="2"/>
  <c r="X1521" i="2"/>
  <c r="W1521" i="2"/>
  <c r="M1521" i="2"/>
  <c r="L1521" i="2" s="1"/>
  <c r="AF1520" i="2"/>
  <c r="AD1520" i="2"/>
  <c r="AC1520" i="2"/>
  <c r="AB1520" i="2"/>
  <c r="AA1520" i="2"/>
  <c r="Z1520" i="2"/>
  <c r="Y1520" i="2"/>
  <c r="X1520" i="2"/>
  <c r="W1520" i="2"/>
  <c r="M1520" i="2"/>
  <c r="L1520" i="2" s="1"/>
  <c r="AF1519" i="2"/>
  <c r="AD1519" i="2"/>
  <c r="AC1519" i="2"/>
  <c r="AB1519" i="2"/>
  <c r="AA1519" i="2"/>
  <c r="Z1519" i="2"/>
  <c r="Y1519" i="2"/>
  <c r="X1519" i="2"/>
  <c r="W1519" i="2"/>
  <c r="M1519" i="2"/>
  <c r="L1519" i="2" s="1"/>
  <c r="AF1518" i="2"/>
  <c r="AC1518" i="2"/>
  <c r="AD1518" i="2" s="1"/>
  <c r="AB1518" i="2"/>
  <c r="AA1518" i="2"/>
  <c r="Z1518" i="2"/>
  <c r="Y1518" i="2"/>
  <c r="X1518" i="2"/>
  <c r="W1518" i="2"/>
  <c r="M1518" i="2"/>
  <c r="L1518" i="2"/>
  <c r="AF1517" i="2"/>
  <c r="AD1517" i="2"/>
  <c r="AC1517" i="2"/>
  <c r="AB1517" i="2"/>
  <c r="AA1517" i="2"/>
  <c r="Z1517" i="2"/>
  <c r="Y1517" i="2"/>
  <c r="X1517" i="2"/>
  <c r="W1517" i="2"/>
  <c r="M1517" i="2"/>
  <c r="L1517" i="2" s="1"/>
  <c r="AF1516" i="2"/>
  <c r="AD1516" i="2"/>
  <c r="AC1516" i="2"/>
  <c r="AB1516" i="2"/>
  <c r="AA1516" i="2"/>
  <c r="Z1516" i="2"/>
  <c r="Y1516" i="2"/>
  <c r="X1516" i="2"/>
  <c r="W1516" i="2"/>
  <c r="M1516" i="2"/>
  <c r="L1516" i="2" s="1"/>
  <c r="AF1515" i="2"/>
  <c r="AD1515" i="2"/>
  <c r="AC1515" i="2"/>
  <c r="AB1515" i="2"/>
  <c r="AA1515" i="2"/>
  <c r="Z1515" i="2"/>
  <c r="Y1515" i="2"/>
  <c r="X1515" i="2"/>
  <c r="W1515" i="2"/>
  <c r="M1515" i="2"/>
  <c r="L1515" i="2" s="1"/>
  <c r="AF1514" i="2"/>
  <c r="AD1514" i="2"/>
  <c r="AC1514" i="2"/>
  <c r="AB1514" i="2"/>
  <c r="AA1514" i="2"/>
  <c r="Z1514" i="2"/>
  <c r="Y1514" i="2"/>
  <c r="X1514" i="2"/>
  <c r="W1514" i="2"/>
  <c r="M1514" i="2"/>
  <c r="L1514" i="2" s="1"/>
  <c r="AF1513" i="2"/>
  <c r="AD1513" i="2"/>
  <c r="AC1513" i="2"/>
  <c r="AB1513" i="2"/>
  <c r="AA1513" i="2"/>
  <c r="Z1513" i="2"/>
  <c r="Y1513" i="2"/>
  <c r="X1513" i="2"/>
  <c r="W1513" i="2"/>
  <c r="M1513" i="2"/>
  <c r="L1513" i="2" s="1"/>
  <c r="AF1512" i="2"/>
  <c r="AD1512" i="2"/>
  <c r="AC1512" i="2"/>
  <c r="AB1512" i="2"/>
  <c r="AA1512" i="2"/>
  <c r="Z1512" i="2"/>
  <c r="Y1512" i="2"/>
  <c r="X1512" i="2"/>
  <c r="W1512" i="2"/>
  <c r="M1512" i="2"/>
  <c r="L1512" i="2" s="1"/>
  <c r="AF1511" i="2"/>
  <c r="AD1511" i="2"/>
  <c r="AC1511" i="2"/>
  <c r="AB1511" i="2"/>
  <c r="AA1511" i="2"/>
  <c r="Z1511" i="2"/>
  <c r="Y1511" i="2"/>
  <c r="X1511" i="2"/>
  <c r="W1511" i="2"/>
  <c r="M1511" i="2"/>
  <c r="L1511" i="2" s="1"/>
  <c r="AF1510" i="2"/>
  <c r="AC1510" i="2"/>
  <c r="AD1510" i="2" s="1"/>
  <c r="AB1510" i="2"/>
  <c r="AA1510" i="2"/>
  <c r="Z1510" i="2"/>
  <c r="Y1510" i="2"/>
  <c r="X1510" i="2"/>
  <c r="W1510" i="2"/>
  <c r="M1510" i="2"/>
  <c r="L1510" i="2"/>
  <c r="AF1509" i="2"/>
  <c r="AD1509" i="2"/>
  <c r="AC1509" i="2"/>
  <c r="AB1509" i="2"/>
  <c r="AA1509" i="2"/>
  <c r="Z1509" i="2"/>
  <c r="Y1509" i="2"/>
  <c r="X1509" i="2"/>
  <c r="W1509" i="2"/>
  <c r="M1509" i="2"/>
  <c r="L1509" i="2" s="1"/>
  <c r="AF1508" i="2"/>
  <c r="AD1508" i="2"/>
  <c r="AC1508" i="2"/>
  <c r="AB1508" i="2"/>
  <c r="AA1508" i="2"/>
  <c r="Z1508" i="2"/>
  <c r="Y1508" i="2"/>
  <c r="X1508" i="2"/>
  <c r="W1508" i="2"/>
  <c r="M1508" i="2"/>
  <c r="L1508" i="2" s="1"/>
  <c r="AF1507" i="2"/>
  <c r="AD1507" i="2"/>
  <c r="AC1507" i="2"/>
  <c r="AB1507" i="2"/>
  <c r="AA1507" i="2"/>
  <c r="Z1507" i="2"/>
  <c r="Y1507" i="2"/>
  <c r="X1507" i="2"/>
  <c r="W1507" i="2"/>
  <c r="M1507" i="2"/>
  <c r="L1507" i="2" s="1"/>
  <c r="AF1506" i="2"/>
  <c r="AC1506" i="2"/>
  <c r="AD1506" i="2" s="1"/>
  <c r="AB1506" i="2"/>
  <c r="AA1506" i="2"/>
  <c r="Z1506" i="2"/>
  <c r="Y1506" i="2"/>
  <c r="X1506" i="2"/>
  <c r="W1506" i="2"/>
  <c r="M1506" i="2"/>
  <c r="L1506" i="2"/>
  <c r="AF1505" i="2"/>
  <c r="AD1505" i="2"/>
  <c r="AC1505" i="2"/>
  <c r="AB1505" i="2"/>
  <c r="AA1505" i="2"/>
  <c r="Z1505" i="2"/>
  <c r="Y1505" i="2"/>
  <c r="X1505" i="2"/>
  <c r="W1505" i="2"/>
  <c r="M1505" i="2"/>
  <c r="L1505" i="2" s="1"/>
  <c r="AF1504" i="2"/>
  <c r="AD1504" i="2"/>
  <c r="AC1504" i="2"/>
  <c r="AB1504" i="2"/>
  <c r="AA1504" i="2"/>
  <c r="Z1504" i="2"/>
  <c r="Y1504" i="2"/>
  <c r="X1504" i="2"/>
  <c r="W1504" i="2"/>
  <c r="M1504" i="2"/>
  <c r="L1504" i="2" s="1"/>
  <c r="AF1503" i="2"/>
  <c r="AD1503" i="2"/>
  <c r="AC1503" i="2"/>
  <c r="AB1503" i="2"/>
  <c r="AA1503" i="2"/>
  <c r="Z1503" i="2"/>
  <c r="Y1503" i="2"/>
  <c r="X1503" i="2"/>
  <c r="W1503" i="2"/>
  <c r="M1503" i="2"/>
  <c r="L1503" i="2" s="1"/>
  <c r="AF1502" i="2"/>
  <c r="AC1502" i="2"/>
  <c r="AD1502" i="2" s="1"/>
  <c r="AB1502" i="2"/>
  <c r="AA1502" i="2"/>
  <c r="Z1502" i="2"/>
  <c r="Y1502" i="2"/>
  <c r="X1502" i="2"/>
  <c r="W1502" i="2"/>
  <c r="M1502" i="2"/>
  <c r="L1502" i="2"/>
  <c r="AF1501" i="2"/>
  <c r="AD1501" i="2"/>
  <c r="AC1501" i="2"/>
  <c r="AB1501" i="2"/>
  <c r="AA1501" i="2"/>
  <c r="Z1501" i="2"/>
  <c r="Y1501" i="2"/>
  <c r="X1501" i="2"/>
  <c r="W1501" i="2"/>
  <c r="M1501" i="2"/>
  <c r="L1501" i="2" s="1"/>
  <c r="AF1500" i="2"/>
  <c r="AD1500" i="2"/>
  <c r="AC1500" i="2"/>
  <c r="AB1500" i="2"/>
  <c r="AA1500" i="2"/>
  <c r="Z1500" i="2"/>
  <c r="Y1500" i="2"/>
  <c r="X1500" i="2"/>
  <c r="W1500" i="2"/>
  <c r="M1500" i="2"/>
  <c r="L1500" i="2" s="1"/>
  <c r="AF1499" i="2"/>
  <c r="AD1499" i="2"/>
  <c r="AC1499" i="2"/>
  <c r="AB1499" i="2"/>
  <c r="AA1499" i="2"/>
  <c r="Z1499" i="2"/>
  <c r="Y1499" i="2"/>
  <c r="X1499" i="2"/>
  <c r="W1499" i="2"/>
  <c r="M1499" i="2"/>
  <c r="L1499" i="2" s="1"/>
  <c r="AF1498" i="2"/>
  <c r="AD1498" i="2"/>
  <c r="AC1498" i="2"/>
  <c r="AB1498" i="2"/>
  <c r="AA1498" i="2"/>
  <c r="Z1498" i="2"/>
  <c r="Y1498" i="2"/>
  <c r="X1498" i="2"/>
  <c r="W1498" i="2"/>
  <c r="M1498" i="2"/>
  <c r="L1498" i="2" s="1"/>
  <c r="AF1497" i="2"/>
  <c r="AD1497" i="2"/>
  <c r="AC1497" i="2"/>
  <c r="AB1497" i="2"/>
  <c r="AA1497" i="2"/>
  <c r="Z1497" i="2"/>
  <c r="Y1497" i="2"/>
  <c r="X1497" i="2"/>
  <c r="W1497" i="2"/>
  <c r="M1497" i="2"/>
  <c r="L1497" i="2" s="1"/>
  <c r="AF1496" i="2"/>
  <c r="AD1496" i="2"/>
  <c r="AC1496" i="2"/>
  <c r="AB1496" i="2"/>
  <c r="AA1496" i="2"/>
  <c r="Z1496" i="2"/>
  <c r="Y1496" i="2"/>
  <c r="X1496" i="2"/>
  <c r="W1496" i="2"/>
  <c r="M1496" i="2"/>
  <c r="L1496" i="2" s="1"/>
  <c r="AF1495" i="2"/>
  <c r="AD1495" i="2"/>
  <c r="AC1495" i="2"/>
  <c r="AB1495" i="2"/>
  <c r="AA1495" i="2"/>
  <c r="Z1495" i="2"/>
  <c r="Y1495" i="2"/>
  <c r="X1495" i="2"/>
  <c r="W1495" i="2"/>
  <c r="M1495" i="2"/>
  <c r="L1495" i="2" s="1"/>
  <c r="AF1494" i="2"/>
  <c r="AC1494" i="2"/>
  <c r="AD1494" i="2" s="1"/>
  <c r="AB1494" i="2"/>
  <c r="AA1494" i="2"/>
  <c r="Z1494" i="2"/>
  <c r="Y1494" i="2"/>
  <c r="X1494" i="2"/>
  <c r="W1494" i="2"/>
  <c r="M1494" i="2"/>
  <c r="L1494" i="2"/>
  <c r="AF1493" i="2"/>
  <c r="AD1493" i="2"/>
  <c r="AC1493" i="2"/>
  <c r="AB1493" i="2"/>
  <c r="AA1493" i="2"/>
  <c r="Z1493" i="2"/>
  <c r="Y1493" i="2"/>
  <c r="X1493" i="2"/>
  <c r="W1493" i="2"/>
  <c r="M1493" i="2"/>
  <c r="L1493" i="2" s="1"/>
  <c r="AF1492" i="2"/>
  <c r="AD1492" i="2"/>
  <c r="AC1492" i="2"/>
  <c r="AB1492" i="2"/>
  <c r="AA1492" i="2"/>
  <c r="Z1492" i="2"/>
  <c r="Y1492" i="2"/>
  <c r="X1492" i="2"/>
  <c r="W1492" i="2"/>
  <c r="M1492" i="2"/>
  <c r="L1492" i="2" s="1"/>
  <c r="AF1491" i="2"/>
  <c r="AD1491" i="2"/>
  <c r="AC1491" i="2"/>
  <c r="AB1491" i="2"/>
  <c r="AA1491" i="2"/>
  <c r="Z1491" i="2"/>
  <c r="Y1491" i="2"/>
  <c r="X1491" i="2"/>
  <c r="W1491" i="2"/>
  <c r="M1491" i="2"/>
  <c r="L1491" i="2" s="1"/>
  <c r="AF1490" i="2"/>
  <c r="AC1490" i="2"/>
  <c r="AD1490" i="2" s="1"/>
  <c r="AB1490" i="2"/>
  <c r="AA1490" i="2"/>
  <c r="Z1490" i="2"/>
  <c r="Y1490" i="2"/>
  <c r="X1490" i="2"/>
  <c r="W1490" i="2"/>
  <c r="M1490" i="2"/>
  <c r="L1490" i="2"/>
  <c r="AF1489" i="2"/>
  <c r="AD1489" i="2"/>
  <c r="AC1489" i="2"/>
  <c r="AB1489" i="2"/>
  <c r="AA1489" i="2"/>
  <c r="Z1489" i="2"/>
  <c r="Y1489" i="2"/>
  <c r="X1489" i="2"/>
  <c r="W1489" i="2"/>
  <c r="M1489" i="2"/>
  <c r="L1489" i="2" s="1"/>
  <c r="AF1488" i="2"/>
  <c r="AD1488" i="2"/>
  <c r="AC1488" i="2"/>
  <c r="AB1488" i="2"/>
  <c r="AA1488" i="2"/>
  <c r="Z1488" i="2"/>
  <c r="Y1488" i="2"/>
  <c r="X1488" i="2"/>
  <c r="W1488" i="2"/>
  <c r="M1488" i="2"/>
  <c r="L1488" i="2" s="1"/>
  <c r="AF1487" i="2"/>
  <c r="AD1487" i="2"/>
  <c r="AC1487" i="2"/>
  <c r="AB1487" i="2"/>
  <c r="AA1487" i="2"/>
  <c r="Z1487" i="2"/>
  <c r="Y1487" i="2"/>
  <c r="X1487" i="2"/>
  <c r="W1487" i="2"/>
  <c r="M1487" i="2"/>
  <c r="L1487" i="2" s="1"/>
  <c r="AF1486" i="2"/>
  <c r="AC1486" i="2"/>
  <c r="AD1486" i="2" s="1"/>
  <c r="AB1486" i="2"/>
  <c r="AA1486" i="2"/>
  <c r="Z1486" i="2"/>
  <c r="Y1486" i="2"/>
  <c r="X1486" i="2"/>
  <c r="W1486" i="2"/>
  <c r="M1486" i="2"/>
  <c r="L1486" i="2"/>
  <c r="AF1485" i="2"/>
  <c r="AD1485" i="2"/>
  <c r="AC1485" i="2"/>
  <c r="AB1485" i="2"/>
  <c r="AA1485" i="2"/>
  <c r="Z1485" i="2"/>
  <c r="Y1485" i="2"/>
  <c r="X1485" i="2"/>
  <c r="W1485" i="2"/>
  <c r="M1485" i="2"/>
  <c r="L1485" i="2" s="1"/>
  <c r="AF1484" i="2"/>
  <c r="AD1484" i="2"/>
  <c r="AC1484" i="2"/>
  <c r="AB1484" i="2"/>
  <c r="AA1484" i="2"/>
  <c r="Z1484" i="2"/>
  <c r="Y1484" i="2"/>
  <c r="X1484" i="2"/>
  <c r="W1484" i="2"/>
  <c r="M1484" i="2"/>
  <c r="L1484" i="2" s="1"/>
  <c r="AF1483" i="2"/>
  <c r="AD1483" i="2"/>
  <c r="AC1483" i="2"/>
  <c r="AB1483" i="2"/>
  <c r="AA1483" i="2"/>
  <c r="Z1483" i="2"/>
  <c r="Y1483" i="2"/>
  <c r="X1483" i="2"/>
  <c r="W1483" i="2"/>
  <c r="M1483" i="2"/>
  <c r="L1483" i="2" s="1"/>
  <c r="AF1482" i="2"/>
  <c r="AD1482" i="2"/>
  <c r="AC1482" i="2"/>
  <c r="AB1482" i="2"/>
  <c r="AA1482" i="2"/>
  <c r="Z1482" i="2"/>
  <c r="Y1482" i="2"/>
  <c r="X1482" i="2"/>
  <c r="W1482" i="2"/>
  <c r="M1482" i="2"/>
  <c r="L1482" i="2" s="1"/>
  <c r="AF1481" i="2"/>
  <c r="AD1481" i="2"/>
  <c r="AC1481" i="2"/>
  <c r="AB1481" i="2"/>
  <c r="AA1481" i="2"/>
  <c r="Z1481" i="2"/>
  <c r="Y1481" i="2"/>
  <c r="X1481" i="2"/>
  <c r="W1481" i="2"/>
  <c r="M1481" i="2"/>
  <c r="L1481" i="2" s="1"/>
  <c r="AF1480" i="2"/>
  <c r="AC1480" i="2"/>
  <c r="AD1480" i="2" s="1"/>
  <c r="AB1480" i="2"/>
  <c r="AA1480" i="2"/>
  <c r="Z1480" i="2"/>
  <c r="Y1480" i="2"/>
  <c r="X1480" i="2"/>
  <c r="W1480" i="2"/>
  <c r="M1480" i="2"/>
  <c r="L1480" i="2"/>
  <c r="AF1479" i="2"/>
  <c r="AD1479" i="2"/>
  <c r="AC1479" i="2"/>
  <c r="AB1479" i="2"/>
  <c r="AA1479" i="2"/>
  <c r="Z1479" i="2"/>
  <c r="Y1479" i="2"/>
  <c r="X1479" i="2"/>
  <c r="W1479" i="2"/>
  <c r="M1479" i="2"/>
  <c r="L1479" i="2" s="1"/>
  <c r="AF1478" i="2"/>
  <c r="AD1478" i="2"/>
  <c r="AC1478" i="2"/>
  <c r="AB1478" i="2"/>
  <c r="AA1478" i="2"/>
  <c r="Z1478" i="2"/>
  <c r="Y1478" i="2"/>
  <c r="X1478" i="2"/>
  <c r="W1478" i="2"/>
  <c r="M1478" i="2"/>
  <c r="L1478" i="2" s="1"/>
  <c r="AF1477" i="2"/>
  <c r="AD1477" i="2"/>
  <c r="AC1477" i="2"/>
  <c r="AB1477" i="2"/>
  <c r="AA1477" i="2"/>
  <c r="Z1477" i="2"/>
  <c r="Y1477" i="2"/>
  <c r="X1477" i="2"/>
  <c r="W1477" i="2"/>
  <c r="M1477" i="2"/>
  <c r="L1477" i="2" s="1"/>
  <c r="AF1476" i="2"/>
  <c r="AD1476" i="2"/>
  <c r="AC1476" i="2"/>
  <c r="AB1476" i="2"/>
  <c r="AA1476" i="2"/>
  <c r="Z1476" i="2"/>
  <c r="Y1476" i="2"/>
  <c r="X1476" i="2"/>
  <c r="W1476" i="2"/>
  <c r="M1476" i="2"/>
  <c r="L1476" i="2" s="1"/>
  <c r="AF1475" i="2"/>
  <c r="AD1475" i="2"/>
  <c r="AC1475" i="2"/>
  <c r="AB1475" i="2"/>
  <c r="AA1475" i="2"/>
  <c r="Z1475" i="2"/>
  <c r="Y1475" i="2"/>
  <c r="X1475" i="2"/>
  <c r="W1475" i="2"/>
  <c r="M1475" i="2"/>
  <c r="L1475" i="2" s="1"/>
  <c r="AF1474" i="2"/>
  <c r="AC1474" i="2"/>
  <c r="AD1474" i="2" s="1"/>
  <c r="AB1474" i="2"/>
  <c r="AA1474" i="2"/>
  <c r="Z1474" i="2"/>
  <c r="Y1474" i="2"/>
  <c r="X1474" i="2"/>
  <c r="W1474" i="2"/>
  <c r="M1474" i="2"/>
  <c r="L1474" i="2"/>
  <c r="AF1473" i="2"/>
  <c r="AD1473" i="2"/>
  <c r="AC1473" i="2"/>
  <c r="AB1473" i="2"/>
  <c r="AA1473" i="2"/>
  <c r="Z1473" i="2"/>
  <c r="Y1473" i="2"/>
  <c r="X1473" i="2"/>
  <c r="W1473" i="2"/>
  <c r="M1473" i="2"/>
  <c r="L1473" i="2" s="1"/>
  <c r="AF1472" i="2"/>
  <c r="AD1472" i="2"/>
  <c r="AC1472" i="2"/>
  <c r="AB1472" i="2"/>
  <c r="AA1472" i="2"/>
  <c r="Z1472" i="2"/>
  <c r="Y1472" i="2"/>
  <c r="X1472" i="2"/>
  <c r="W1472" i="2"/>
  <c r="M1472" i="2"/>
  <c r="L1472" i="2" s="1"/>
  <c r="AF1471" i="2"/>
  <c r="AD1471" i="2"/>
  <c r="AC1471" i="2"/>
  <c r="AB1471" i="2"/>
  <c r="AA1471" i="2"/>
  <c r="Z1471" i="2"/>
  <c r="Y1471" i="2"/>
  <c r="X1471" i="2"/>
  <c r="W1471" i="2"/>
  <c r="M1471" i="2"/>
  <c r="L1471" i="2" s="1"/>
  <c r="AF1470" i="2"/>
  <c r="AC1470" i="2"/>
  <c r="AD1470" i="2" s="1"/>
  <c r="AB1470" i="2"/>
  <c r="AA1470" i="2"/>
  <c r="Z1470" i="2"/>
  <c r="Y1470" i="2"/>
  <c r="X1470" i="2"/>
  <c r="W1470" i="2"/>
  <c r="M1470" i="2"/>
  <c r="L1470" i="2"/>
  <c r="AF1469" i="2"/>
  <c r="AD1469" i="2"/>
  <c r="AC1469" i="2"/>
  <c r="AB1469" i="2"/>
  <c r="AA1469" i="2"/>
  <c r="Z1469" i="2"/>
  <c r="Y1469" i="2"/>
  <c r="X1469" i="2"/>
  <c r="W1469" i="2"/>
  <c r="M1469" i="2"/>
  <c r="L1469" i="2" s="1"/>
  <c r="AF1468" i="2"/>
  <c r="AC1468" i="2"/>
  <c r="AD1468" i="2" s="1"/>
  <c r="AB1468" i="2"/>
  <c r="AA1468" i="2"/>
  <c r="Z1468" i="2"/>
  <c r="Y1468" i="2"/>
  <c r="X1468" i="2"/>
  <c r="W1468" i="2"/>
  <c r="M1468" i="2"/>
  <c r="L1468" i="2"/>
  <c r="AF1467" i="2"/>
  <c r="AD1467" i="2"/>
  <c r="AC1467" i="2"/>
  <c r="AB1467" i="2"/>
  <c r="AA1467" i="2"/>
  <c r="Z1467" i="2"/>
  <c r="Y1467" i="2"/>
  <c r="X1467" i="2"/>
  <c r="W1467" i="2"/>
  <c r="M1467" i="2"/>
  <c r="L1467" i="2" s="1"/>
  <c r="AF1466" i="2"/>
  <c r="AD1466" i="2"/>
  <c r="AC1466" i="2"/>
  <c r="AB1466" i="2"/>
  <c r="AA1466" i="2"/>
  <c r="Z1466" i="2"/>
  <c r="Y1466" i="2"/>
  <c r="X1466" i="2"/>
  <c r="W1466" i="2"/>
  <c r="M1466" i="2"/>
  <c r="L1466" i="2" s="1"/>
  <c r="AF1465" i="2"/>
  <c r="AD1465" i="2"/>
  <c r="AC1465" i="2"/>
  <c r="AB1465" i="2"/>
  <c r="AA1465" i="2"/>
  <c r="Z1465" i="2"/>
  <c r="Y1465" i="2"/>
  <c r="X1465" i="2"/>
  <c r="W1465" i="2"/>
  <c r="M1465" i="2"/>
  <c r="L1465" i="2" s="1"/>
  <c r="AF1464" i="2"/>
  <c r="AC1464" i="2"/>
  <c r="AD1464" i="2" s="1"/>
  <c r="AB1464" i="2"/>
  <c r="AA1464" i="2"/>
  <c r="Z1464" i="2"/>
  <c r="Y1464" i="2"/>
  <c r="X1464" i="2"/>
  <c r="W1464" i="2"/>
  <c r="M1464" i="2"/>
  <c r="L1464" i="2"/>
  <c r="AF1463" i="2"/>
  <c r="AD1463" i="2"/>
  <c r="AC1463" i="2"/>
  <c r="AB1463" i="2"/>
  <c r="AA1463" i="2"/>
  <c r="Z1463" i="2"/>
  <c r="Y1463" i="2"/>
  <c r="X1463" i="2"/>
  <c r="W1463" i="2"/>
  <c r="M1463" i="2"/>
  <c r="L1463" i="2" s="1"/>
  <c r="AF1462" i="2"/>
  <c r="AD1462" i="2"/>
  <c r="AC1462" i="2"/>
  <c r="AB1462" i="2"/>
  <c r="AA1462" i="2"/>
  <c r="Z1462" i="2"/>
  <c r="Y1462" i="2"/>
  <c r="X1462" i="2"/>
  <c r="W1462" i="2"/>
  <c r="M1462" i="2"/>
  <c r="L1462" i="2" s="1"/>
  <c r="AF1461" i="2"/>
  <c r="AD1461" i="2"/>
  <c r="AC1461" i="2"/>
  <c r="AB1461" i="2"/>
  <c r="AA1461" i="2"/>
  <c r="Z1461" i="2"/>
  <c r="Y1461" i="2"/>
  <c r="X1461" i="2"/>
  <c r="W1461" i="2"/>
  <c r="M1461" i="2"/>
  <c r="L1461" i="2" s="1"/>
  <c r="AF1460" i="2"/>
  <c r="AD1460" i="2"/>
  <c r="AC1460" i="2"/>
  <c r="AB1460" i="2"/>
  <c r="AA1460" i="2"/>
  <c r="Z1460" i="2"/>
  <c r="Y1460" i="2"/>
  <c r="X1460" i="2"/>
  <c r="W1460" i="2"/>
  <c r="M1460" i="2"/>
  <c r="L1460" i="2" s="1"/>
  <c r="AF1459" i="2"/>
  <c r="AD1459" i="2"/>
  <c r="AC1459" i="2"/>
  <c r="AB1459" i="2"/>
  <c r="AA1459" i="2"/>
  <c r="Z1459" i="2"/>
  <c r="Y1459" i="2"/>
  <c r="X1459" i="2"/>
  <c r="W1459" i="2"/>
  <c r="M1459" i="2"/>
  <c r="L1459" i="2" s="1"/>
  <c r="AF1458" i="2"/>
  <c r="AC1458" i="2"/>
  <c r="AD1458" i="2" s="1"/>
  <c r="AB1458" i="2"/>
  <c r="AA1458" i="2"/>
  <c r="Z1458" i="2"/>
  <c r="Y1458" i="2"/>
  <c r="X1458" i="2"/>
  <c r="W1458" i="2"/>
  <c r="M1458" i="2"/>
  <c r="L1458" i="2"/>
  <c r="AF1457" i="2"/>
  <c r="AD1457" i="2"/>
  <c r="AC1457" i="2"/>
  <c r="AB1457" i="2"/>
  <c r="AA1457" i="2"/>
  <c r="Z1457" i="2"/>
  <c r="Y1457" i="2"/>
  <c r="X1457" i="2"/>
  <c r="W1457" i="2"/>
  <c r="M1457" i="2"/>
  <c r="L1457" i="2" s="1"/>
  <c r="AF1456" i="2"/>
  <c r="AD1456" i="2"/>
  <c r="AC1456" i="2"/>
  <c r="AB1456" i="2"/>
  <c r="AA1456" i="2"/>
  <c r="Z1456" i="2"/>
  <c r="Y1456" i="2"/>
  <c r="X1456" i="2"/>
  <c r="W1456" i="2"/>
  <c r="M1456" i="2"/>
  <c r="L1456" i="2" s="1"/>
  <c r="AF1455" i="2"/>
  <c r="AD1455" i="2"/>
  <c r="AC1455" i="2"/>
  <c r="AB1455" i="2"/>
  <c r="AA1455" i="2"/>
  <c r="Z1455" i="2"/>
  <c r="Y1455" i="2"/>
  <c r="X1455" i="2"/>
  <c r="W1455" i="2"/>
  <c r="M1455" i="2"/>
  <c r="L1455" i="2" s="1"/>
  <c r="AF1454" i="2"/>
  <c r="AC1454" i="2"/>
  <c r="AD1454" i="2" s="1"/>
  <c r="AB1454" i="2"/>
  <c r="AA1454" i="2"/>
  <c r="Z1454" i="2"/>
  <c r="Y1454" i="2"/>
  <c r="X1454" i="2"/>
  <c r="W1454" i="2"/>
  <c r="M1454" i="2"/>
  <c r="L1454" i="2"/>
  <c r="AF1453" i="2"/>
  <c r="AD1453" i="2"/>
  <c r="AC1453" i="2"/>
  <c r="AB1453" i="2"/>
  <c r="AA1453" i="2"/>
  <c r="Z1453" i="2"/>
  <c r="Y1453" i="2"/>
  <c r="X1453" i="2"/>
  <c r="W1453" i="2"/>
  <c r="M1453" i="2"/>
  <c r="L1453" i="2" s="1"/>
  <c r="AF1452" i="2"/>
  <c r="AD1452" i="2"/>
  <c r="AC1452" i="2"/>
  <c r="AB1452" i="2"/>
  <c r="AA1452" i="2"/>
  <c r="Z1452" i="2"/>
  <c r="Y1452" i="2"/>
  <c r="X1452" i="2"/>
  <c r="W1452" i="2"/>
  <c r="M1452" i="2"/>
  <c r="L1452" i="2" s="1"/>
  <c r="AF1451" i="2"/>
  <c r="AD1451" i="2"/>
  <c r="AC1451" i="2"/>
  <c r="AB1451" i="2"/>
  <c r="AA1451" i="2"/>
  <c r="Z1451" i="2"/>
  <c r="Y1451" i="2"/>
  <c r="X1451" i="2"/>
  <c r="W1451" i="2"/>
  <c r="M1451" i="2"/>
  <c r="L1451" i="2" s="1"/>
  <c r="AF1450" i="2"/>
  <c r="AD1450" i="2"/>
  <c r="AC1450" i="2"/>
  <c r="AB1450" i="2"/>
  <c r="AA1450" i="2"/>
  <c r="Z1450" i="2"/>
  <c r="Y1450" i="2"/>
  <c r="X1450" i="2"/>
  <c r="W1450" i="2"/>
  <c r="M1450" i="2"/>
  <c r="L1450" i="2" s="1"/>
  <c r="AF1449" i="2"/>
  <c r="AD1449" i="2"/>
  <c r="AC1449" i="2"/>
  <c r="AB1449" i="2"/>
  <c r="AA1449" i="2"/>
  <c r="Z1449" i="2"/>
  <c r="Y1449" i="2"/>
  <c r="X1449" i="2"/>
  <c r="W1449" i="2"/>
  <c r="M1449" i="2"/>
  <c r="L1449" i="2" s="1"/>
  <c r="AF1448" i="2"/>
  <c r="AC1448" i="2"/>
  <c r="AD1448" i="2" s="1"/>
  <c r="AB1448" i="2"/>
  <c r="AA1448" i="2"/>
  <c r="Z1448" i="2"/>
  <c r="Y1448" i="2"/>
  <c r="X1448" i="2"/>
  <c r="W1448" i="2"/>
  <c r="M1448" i="2"/>
  <c r="L1448" i="2"/>
  <c r="AF1447" i="2"/>
  <c r="AD1447" i="2"/>
  <c r="AC1447" i="2"/>
  <c r="AB1447" i="2"/>
  <c r="AA1447" i="2"/>
  <c r="Z1447" i="2"/>
  <c r="Y1447" i="2"/>
  <c r="X1447" i="2"/>
  <c r="W1447" i="2"/>
  <c r="M1447" i="2"/>
  <c r="L1447" i="2" s="1"/>
  <c r="AF1446" i="2"/>
  <c r="AD1446" i="2"/>
  <c r="AC1446" i="2"/>
  <c r="AB1446" i="2"/>
  <c r="AA1446" i="2"/>
  <c r="Z1446" i="2"/>
  <c r="Y1446" i="2"/>
  <c r="X1446" i="2"/>
  <c r="W1446" i="2"/>
  <c r="M1446" i="2"/>
  <c r="L1446" i="2" s="1"/>
  <c r="AF1445" i="2"/>
  <c r="AD1445" i="2"/>
  <c r="AC1445" i="2"/>
  <c r="AB1445" i="2"/>
  <c r="AA1445" i="2"/>
  <c r="Z1445" i="2"/>
  <c r="Y1445" i="2"/>
  <c r="X1445" i="2"/>
  <c r="W1445" i="2"/>
  <c r="M1445" i="2"/>
  <c r="L1445" i="2" s="1"/>
  <c r="AF1444" i="2"/>
  <c r="AD1444" i="2"/>
  <c r="AC1444" i="2"/>
  <c r="AB1444" i="2"/>
  <c r="AA1444" i="2"/>
  <c r="Z1444" i="2"/>
  <c r="Y1444" i="2"/>
  <c r="X1444" i="2"/>
  <c r="W1444" i="2"/>
  <c r="M1444" i="2"/>
  <c r="L1444" i="2" s="1"/>
  <c r="AF1443" i="2"/>
  <c r="AD1443" i="2"/>
  <c r="AC1443" i="2"/>
  <c r="AB1443" i="2"/>
  <c r="AA1443" i="2"/>
  <c r="Z1443" i="2"/>
  <c r="Y1443" i="2"/>
  <c r="X1443" i="2"/>
  <c r="W1443" i="2"/>
  <c r="M1443" i="2"/>
  <c r="L1443" i="2" s="1"/>
  <c r="AF1442" i="2"/>
  <c r="AC1442" i="2"/>
  <c r="AD1442" i="2" s="1"/>
  <c r="AB1442" i="2"/>
  <c r="AA1442" i="2"/>
  <c r="Z1442" i="2"/>
  <c r="Y1442" i="2"/>
  <c r="X1442" i="2"/>
  <c r="W1442" i="2"/>
  <c r="M1442" i="2"/>
  <c r="L1442" i="2"/>
  <c r="AF1441" i="2"/>
  <c r="AD1441" i="2"/>
  <c r="AC1441" i="2"/>
  <c r="AB1441" i="2"/>
  <c r="AA1441" i="2"/>
  <c r="Z1441" i="2"/>
  <c r="Y1441" i="2"/>
  <c r="X1441" i="2"/>
  <c r="W1441" i="2"/>
  <c r="M1441" i="2"/>
  <c r="L1441" i="2" s="1"/>
  <c r="AF1440" i="2"/>
  <c r="AD1440" i="2"/>
  <c r="AC1440" i="2"/>
  <c r="AB1440" i="2"/>
  <c r="AA1440" i="2"/>
  <c r="Z1440" i="2"/>
  <c r="Y1440" i="2"/>
  <c r="X1440" i="2"/>
  <c r="W1440" i="2"/>
  <c r="M1440" i="2"/>
  <c r="L1440" i="2" s="1"/>
  <c r="AF1439" i="2"/>
  <c r="AD1439" i="2"/>
  <c r="AC1439" i="2"/>
  <c r="AB1439" i="2"/>
  <c r="AA1439" i="2"/>
  <c r="Z1439" i="2"/>
  <c r="Y1439" i="2"/>
  <c r="X1439" i="2"/>
  <c r="W1439" i="2"/>
  <c r="M1439" i="2"/>
  <c r="L1439" i="2" s="1"/>
  <c r="AF1438" i="2"/>
  <c r="AC1438" i="2"/>
  <c r="AD1438" i="2" s="1"/>
  <c r="AB1438" i="2"/>
  <c r="AA1438" i="2"/>
  <c r="Z1438" i="2"/>
  <c r="Y1438" i="2"/>
  <c r="X1438" i="2"/>
  <c r="W1438" i="2"/>
  <c r="M1438" i="2"/>
  <c r="L1438" i="2"/>
  <c r="AF1437" i="2"/>
  <c r="AD1437" i="2"/>
  <c r="AC1437" i="2"/>
  <c r="AB1437" i="2"/>
  <c r="AA1437" i="2"/>
  <c r="Z1437" i="2"/>
  <c r="Y1437" i="2"/>
  <c r="X1437" i="2"/>
  <c r="W1437" i="2"/>
  <c r="M1437" i="2"/>
  <c r="L1437" i="2" s="1"/>
  <c r="AF1436" i="2"/>
  <c r="AC1436" i="2"/>
  <c r="AD1436" i="2" s="1"/>
  <c r="AB1436" i="2"/>
  <c r="AA1436" i="2"/>
  <c r="Z1436" i="2"/>
  <c r="Y1436" i="2"/>
  <c r="X1436" i="2"/>
  <c r="W1436" i="2"/>
  <c r="M1436" i="2"/>
  <c r="L1436" i="2"/>
  <c r="AF1435" i="2"/>
  <c r="AD1435" i="2"/>
  <c r="AC1435" i="2"/>
  <c r="AB1435" i="2"/>
  <c r="AA1435" i="2"/>
  <c r="Z1435" i="2"/>
  <c r="Y1435" i="2"/>
  <c r="X1435" i="2"/>
  <c r="W1435" i="2"/>
  <c r="M1435" i="2"/>
  <c r="L1435" i="2" s="1"/>
  <c r="AF1434" i="2"/>
  <c r="AD1434" i="2"/>
  <c r="AC1434" i="2"/>
  <c r="AB1434" i="2"/>
  <c r="AA1434" i="2"/>
  <c r="Z1434" i="2"/>
  <c r="Y1434" i="2"/>
  <c r="X1434" i="2"/>
  <c r="W1434" i="2"/>
  <c r="M1434" i="2"/>
  <c r="L1434" i="2" s="1"/>
  <c r="AF1433" i="2"/>
  <c r="AD1433" i="2"/>
  <c r="AC1433" i="2"/>
  <c r="AB1433" i="2"/>
  <c r="AA1433" i="2"/>
  <c r="Z1433" i="2"/>
  <c r="Y1433" i="2"/>
  <c r="X1433" i="2"/>
  <c r="W1433" i="2"/>
  <c r="M1433" i="2"/>
  <c r="L1433" i="2" s="1"/>
  <c r="AF1432" i="2"/>
  <c r="AC1432" i="2"/>
  <c r="AD1432" i="2" s="1"/>
  <c r="AB1432" i="2"/>
  <c r="AA1432" i="2"/>
  <c r="Z1432" i="2"/>
  <c r="Y1432" i="2"/>
  <c r="X1432" i="2"/>
  <c r="W1432" i="2"/>
  <c r="M1432" i="2"/>
  <c r="L1432" i="2"/>
  <c r="AF1431" i="2"/>
  <c r="AD1431" i="2"/>
  <c r="AC1431" i="2"/>
  <c r="AB1431" i="2"/>
  <c r="AA1431" i="2"/>
  <c r="Z1431" i="2"/>
  <c r="Y1431" i="2"/>
  <c r="X1431" i="2"/>
  <c r="W1431" i="2"/>
  <c r="M1431" i="2"/>
  <c r="L1431" i="2" s="1"/>
  <c r="AF1430" i="2"/>
  <c r="AD1430" i="2"/>
  <c r="AC1430" i="2"/>
  <c r="AB1430" i="2"/>
  <c r="AA1430" i="2"/>
  <c r="Z1430" i="2"/>
  <c r="Y1430" i="2"/>
  <c r="X1430" i="2"/>
  <c r="W1430" i="2"/>
  <c r="M1430" i="2"/>
  <c r="L1430" i="2" s="1"/>
  <c r="AF1429" i="2"/>
  <c r="AD1429" i="2"/>
  <c r="AC1429" i="2"/>
  <c r="AB1429" i="2"/>
  <c r="AA1429" i="2"/>
  <c r="Z1429" i="2"/>
  <c r="Y1429" i="2"/>
  <c r="X1429" i="2"/>
  <c r="W1429" i="2"/>
  <c r="M1429" i="2"/>
  <c r="L1429" i="2" s="1"/>
  <c r="AF1428" i="2"/>
  <c r="AD1428" i="2"/>
  <c r="AC1428" i="2"/>
  <c r="AB1428" i="2"/>
  <c r="AA1428" i="2"/>
  <c r="Z1428" i="2"/>
  <c r="Y1428" i="2"/>
  <c r="X1428" i="2"/>
  <c r="W1428" i="2"/>
  <c r="M1428" i="2"/>
  <c r="L1428" i="2" s="1"/>
  <c r="AF1427" i="2"/>
  <c r="AD1427" i="2"/>
  <c r="AC1427" i="2"/>
  <c r="AB1427" i="2"/>
  <c r="AA1427" i="2"/>
  <c r="Z1427" i="2"/>
  <c r="Y1427" i="2"/>
  <c r="X1427" i="2"/>
  <c r="W1427" i="2"/>
  <c r="M1427" i="2"/>
  <c r="L1427" i="2" s="1"/>
  <c r="AF1426" i="2"/>
  <c r="AC1426" i="2"/>
  <c r="AD1426" i="2" s="1"/>
  <c r="AB1426" i="2"/>
  <c r="AA1426" i="2"/>
  <c r="Z1426" i="2"/>
  <c r="Y1426" i="2"/>
  <c r="X1426" i="2"/>
  <c r="W1426" i="2"/>
  <c r="M1426" i="2"/>
  <c r="L1426" i="2"/>
  <c r="AF1425" i="2"/>
  <c r="AD1425" i="2"/>
  <c r="AC1425" i="2"/>
  <c r="AB1425" i="2"/>
  <c r="AA1425" i="2"/>
  <c r="Z1425" i="2"/>
  <c r="Y1425" i="2"/>
  <c r="X1425" i="2"/>
  <c r="W1425" i="2"/>
  <c r="M1425" i="2"/>
  <c r="L1425" i="2" s="1"/>
  <c r="AF1424" i="2"/>
  <c r="AD1424" i="2"/>
  <c r="AC1424" i="2"/>
  <c r="AB1424" i="2"/>
  <c r="AA1424" i="2"/>
  <c r="Z1424" i="2"/>
  <c r="Y1424" i="2"/>
  <c r="X1424" i="2"/>
  <c r="W1424" i="2"/>
  <c r="M1424" i="2"/>
  <c r="L1424" i="2" s="1"/>
  <c r="AF1423" i="2"/>
  <c r="AD1423" i="2"/>
  <c r="AC1423" i="2"/>
  <c r="AB1423" i="2"/>
  <c r="AA1423" i="2"/>
  <c r="Z1423" i="2"/>
  <c r="Y1423" i="2"/>
  <c r="X1423" i="2"/>
  <c r="W1423" i="2"/>
  <c r="M1423" i="2"/>
  <c r="L1423" i="2" s="1"/>
  <c r="AF1422" i="2"/>
  <c r="AC1422" i="2"/>
  <c r="AD1422" i="2" s="1"/>
  <c r="AB1422" i="2"/>
  <c r="AA1422" i="2"/>
  <c r="Z1422" i="2"/>
  <c r="Y1422" i="2"/>
  <c r="X1422" i="2"/>
  <c r="W1422" i="2"/>
  <c r="M1422" i="2"/>
  <c r="L1422" i="2"/>
  <c r="AF1421" i="2"/>
  <c r="AD1421" i="2"/>
  <c r="AC1421" i="2"/>
  <c r="AB1421" i="2"/>
  <c r="AA1421" i="2"/>
  <c r="Z1421" i="2"/>
  <c r="Y1421" i="2"/>
  <c r="X1421" i="2"/>
  <c r="W1421" i="2"/>
  <c r="M1421" i="2"/>
  <c r="L1421" i="2" s="1"/>
  <c r="AF1420" i="2"/>
  <c r="AC1420" i="2"/>
  <c r="AD1420" i="2" s="1"/>
  <c r="AB1420" i="2"/>
  <c r="AA1420" i="2"/>
  <c r="Z1420" i="2"/>
  <c r="Y1420" i="2"/>
  <c r="X1420" i="2"/>
  <c r="W1420" i="2"/>
  <c r="M1420" i="2"/>
  <c r="L1420" i="2"/>
  <c r="AF1419" i="2"/>
  <c r="AD1419" i="2"/>
  <c r="AC1419" i="2"/>
  <c r="AB1419" i="2"/>
  <c r="AA1419" i="2"/>
  <c r="Z1419" i="2"/>
  <c r="Y1419" i="2"/>
  <c r="X1419" i="2"/>
  <c r="W1419" i="2"/>
  <c r="M1419" i="2"/>
  <c r="L1419" i="2" s="1"/>
  <c r="AF1418" i="2"/>
  <c r="AD1418" i="2"/>
  <c r="AC1418" i="2"/>
  <c r="AB1418" i="2"/>
  <c r="AA1418" i="2"/>
  <c r="Z1418" i="2"/>
  <c r="Y1418" i="2"/>
  <c r="X1418" i="2"/>
  <c r="W1418" i="2"/>
  <c r="M1418" i="2"/>
  <c r="L1418" i="2" s="1"/>
  <c r="AF1417" i="2"/>
  <c r="AD1417" i="2"/>
  <c r="AC1417" i="2"/>
  <c r="AB1417" i="2"/>
  <c r="AA1417" i="2"/>
  <c r="Z1417" i="2"/>
  <c r="Y1417" i="2"/>
  <c r="X1417" i="2"/>
  <c r="W1417" i="2"/>
  <c r="M1417" i="2"/>
  <c r="L1417" i="2" s="1"/>
  <c r="AF1416" i="2"/>
  <c r="AC1416" i="2"/>
  <c r="AD1416" i="2" s="1"/>
  <c r="AB1416" i="2"/>
  <c r="AA1416" i="2"/>
  <c r="Z1416" i="2"/>
  <c r="Y1416" i="2"/>
  <c r="X1416" i="2"/>
  <c r="W1416" i="2"/>
  <c r="M1416" i="2"/>
  <c r="L1416" i="2"/>
  <c r="AF1415" i="2"/>
  <c r="AD1415" i="2"/>
  <c r="AC1415" i="2"/>
  <c r="AB1415" i="2"/>
  <c r="AA1415" i="2"/>
  <c r="Z1415" i="2"/>
  <c r="Y1415" i="2"/>
  <c r="X1415" i="2"/>
  <c r="W1415" i="2"/>
  <c r="M1415" i="2"/>
  <c r="L1415" i="2" s="1"/>
  <c r="AF1414" i="2"/>
  <c r="AD1414" i="2"/>
  <c r="AC1414" i="2"/>
  <c r="AB1414" i="2"/>
  <c r="AA1414" i="2"/>
  <c r="Z1414" i="2"/>
  <c r="Y1414" i="2"/>
  <c r="X1414" i="2"/>
  <c r="W1414" i="2"/>
  <c r="M1414" i="2"/>
  <c r="L1414" i="2" s="1"/>
  <c r="AF1413" i="2"/>
  <c r="AD1413" i="2"/>
  <c r="AC1413" i="2"/>
  <c r="AB1413" i="2"/>
  <c r="AA1413" i="2"/>
  <c r="Z1413" i="2"/>
  <c r="Y1413" i="2"/>
  <c r="X1413" i="2"/>
  <c r="W1413" i="2"/>
  <c r="M1413" i="2"/>
  <c r="L1413" i="2" s="1"/>
  <c r="AF1412" i="2"/>
  <c r="AD1412" i="2"/>
  <c r="AC1412" i="2"/>
  <c r="AB1412" i="2"/>
  <c r="AA1412" i="2"/>
  <c r="Z1412" i="2"/>
  <c r="Y1412" i="2"/>
  <c r="X1412" i="2"/>
  <c r="W1412" i="2"/>
  <c r="M1412" i="2"/>
  <c r="L1412" i="2" s="1"/>
  <c r="AF1411" i="2"/>
  <c r="AD1411" i="2"/>
  <c r="AC1411" i="2"/>
  <c r="AB1411" i="2"/>
  <c r="AA1411" i="2"/>
  <c r="Z1411" i="2"/>
  <c r="Y1411" i="2"/>
  <c r="X1411" i="2"/>
  <c r="W1411" i="2"/>
  <c r="M1411" i="2"/>
  <c r="L1411" i="2" s="1"/>
  <c r="AF1410" i="2"/>
  <c r="AC1410" i="2"/>
  <c r="AD1410" i="2" s="1"/>
  <c r="AB1410" i="2"/>
  <c r="AA1410" i="2"/>
  <c r="Z1410" i="2"/>
  <c r="Y1410" i="2"/>
  <c r="X1410" i="2"/>
  <c r="W1410" i="2"/>
  <c r="M1410" i="2"/>
  <c r="L1410" i="2"/>
  <c r="AF1409" i="2"/>
  <c r="AD1409" i="2"/>
  <c r="AC1409" i="2"/>
  <c r="AB1409" i="2"/>
  <c r="AA1409" i="2"/>
  <c r="Z1409" i="2"/>
  <c r="Y1409" i="2"/>
  <c r="X1409" i="2"/>
  <c r="W1409" i="2"/>
  <c r="M1409" i="2"/>
  <c r="L1409" i="2" s="1"/>
  <c r="AF1408" i="2"/>
  <c r="AD1408" i="2"/>
  <c r="AC1408" i="2"/>
  <c r="AB1408" i="2"/>
  <c r="AA1408" i="2"/>
  <c r="Z1408" i="2"/>
  <c r="Y1408" i="2"/>
  <c r="X1408" i="2"/>
  <c r="W1408" i="2"/>
  <c r="M1408" i="2"/>
  <c r="L1408" i="2" s="1"/>
  <c r="AF1407" i="2"/>
  <c r="AD1407" i="2"/>
  <c r="AC1407" i="2"/>
  <c r="AB1407" i="2"/>
  <c r="AA1407" i="2"/>
  <c r="Z1407" i="2"/>
  <c r="Y1407" i="2"/>
  <c r="X1407" i="2"/>
  <c r="W1407" i="2"/>
  <c r="M1407" i="2"/>
  <c r="L1407" i="2" s="1"/>
  <c r="AF1406" i="2"/>
  <c r="AC1406" i="2"/>
  <c r="AD1406" i="2" s="1"/>
  <c r="AB1406" i="2"/>
  <c r="AA1406" i="2"/>
  <c r="Z1406" i="2"/>
  <c r="Y1406" i="2"/>
  <c r="X1406" i="2"/>
  <c r="W1406" i="2"/>
  <c r="M1406" i="2"/>
  <c r="L1406" i="2"/>
  <c r="AF1405" i="2"/>
  <c r="AD1405" i="2"/>
  <c r="AC1405" i="2"/>
  <c r="AB1405" i="2"/>
  <c r="AA1405" i="2"/>
  <c r="Z1405" i="2"/>
  <c r="Y1405" i="2"/>
  <c r="X1405" i="2"/>
  <c r="W1405" i="2"/>
  <c r="M1405" i="2"/>
  <c r="L1405" i="2" s="1"/>
  <c r="AF1404" i="2"/>
  <c r="AC1404" i="2"/>
  <c r="AD1404" i="2" s="1"/>
  <c r="AB1404" i="2"/>
  <c r="AA1404" i="2"/>
  <c r="Z1404" i="2"/>
  <c r="Y1404" i="2"/>
  <c r="X1404" i="2"/>
  <c r="W1404" i="2"/>
  <c r="M1404" i="2"/>
  <c r="L1404" i="2"/>
  <c r="AF1403" i="2"/>
  <c r="AD1403" i="2"/>
  <c r="AC1403" i="2"/>
  <c r="AB1403" i="2"/>
  <c r="AA1403" i="2"/>
  <c r="Z1403" i="2"/>
  <c r="Y1403" i="2"/>
  <c r="X1403" i="2"/>
  <c r="W1403" i="2"/>
  <c r="M1403" i="2"/>
  <c r="L1403" i="2" s="1"/>
  <c r="AF1402" i="2"/>
  <c r="AD1402" i="2"/>
  <c r="AC1402" i="2"/>
  <c r="AB1402" i="2"/>
  <c r="AA1402" i="2"/>
  <c r="Z1402" i="2"/>
  <c r="Y1402" i="2"/>
  <c r="X1402" i="2"/>
  <c r="W1402" i="2"/>
  <c r="M1402" i="2"/>
  <c r="L1402" i="2" s="1"/>
  <c r="AF1401" i="2"/>
  <c r="AD1401" i="2"/>
  <c r="AC1401" i="2"/>
  <c r="AB1401" i="2"/>
  <c r="AA1401" i="2"/>
  <c r="Z1401" i="2"/>
  <c r="Y1401" i="2"/>
  <c r="X1401" i="2"/>
  <c r="W1401" i="2"/>
  <c r="M1401" i="2"/>
  <c r="L1401" i="2" s="1"/>
  <c r="AF1400" i="2"/>
  <c r="AC1400" i="2"/>
  <c r="AD1400" i="2" s="1"/>
  <c r="AB1400" i="2"/>
  <c r="AA1400" i="2"/>
  <c r="Z1400" i="2"/>
  <c r="Y1400" i="2"/>
  <c r="X1400" i="2"/>
  <c r="W1400" i="2"/>
  <c r="M1400" i="2"/>
  <c r="L1400" i="2"/>
  <c r="AF1399" i="2"/>
  <c r="AD1399" i="2"/>
  <c r="AC1399" i="2"/>
  <c r="AB1399" i="2"/>
  <c r="AA1399" i="2"/>
  <c r="Z1399" i="2"/>
  <c r="Y1399" i="2"/>
  <c r="X1399" i="2"/>
  <c r="W1399" i="2"/>
  <c r="M1399" i="2"/>
  <c r="L1399" i="2" s="1"/>
  <c r="AF1398" i="2"/>
  <c r="AD1398" i="2"/>
  <c r="AC1398" i="2"/>
  <c r="AB1398" i="2"/>
  <c r="AA1398" i="2"/>
  <c r="Z1398" i="2"/>
  <c r="Y1398" i="2"/>
  <c r="X1398" i="2"/>
  <c r="W1398" i="2"/>
  <c r="M1398" i="2"/>
  <c r="L1398" i="2" s="1"/>
  <c r="AF1397" i="2"/>
  <c r="AD1397" i="2"/>
  <c r="AC1397" i="2"/>
  <c r="AB1397" i="2"/>
  <c r="AA1397" i="2"/>
  <c r="Z1397" i="2"/>
  <c r="Y1397" i="2"/>
  <c r="X1397" i="2"/>
  <c r="W1397" i="2"/>
  <c r="M1397" i="2"/>
  <c r="L1397" i="2" s="1"/>
  <c r="AF1396" i="2"/>
  <c r="AD1396" i="2"/>
  <c r="AC1396" i="2"/>
  <c r="AB1396" i="2"/>
  <c r="AA1396" i="2"/>
  <c r="Z1396" i="2"/>
  <c r="Y1396" i="2"/>
  <c r="X1396" i="2"/>
  <c r="W1396" i="2"/>
  <c r="M1396" i="2"/>
  <c r="L1396" i="2" s="1"/>
  <c r="AF1395" i="2"/>
  <c r="AD1395" i="2"/>
  <c r="AC1395" i="2"/>
  <c r="AB1395" i="2"/>
  <c r="AA1395" i="2"/>
  <c r="Z1395" i="2"/>
  <c r="Y1395" i="2"/>
  <c r="X1395" i="2"/>
  <c r="W1395" i="2"/>
  <c r="M1395" i="2"/>
  <c r="L1395" i="2" s="1"/>
  <c r="AF1394" i="2"/>
  <c r="AC1394" i="2"/>
  <c r="AD1394" i="2" s="1"/>
  <c r="AB1394" i="2"/>
  <c r="AA1394" i="2"/>
  <c r="Z1394" i="2"/>
  <c r="Y1394" i="2"/>
  <c r="X1394" i="2"/>
  <c r="W1394" i="2"/>
  <c r="M1394" i="2"/>
  <c r="L1394" i="2"/>
  <c r="AF1393" i="2"/>
  <c r="AD1393" i="2"/>
  <c r="AC1393" i="2"/>
  <c r="AB1393" i="2"/>
  <c r="AA1393" i="2"/>
  <c r="Z1393" i="2"/>
  <c r="Y1393" i="2"/>
  <c r="X1393" i="2"/>
  <c r="W1393" i="2"/>
  <c r="M1393" i="2"/>
  <c r="L1393" i="2" s="1"/>
  <c r="AF1392" i="2"/>
  <c r="AD1392" i="2"/>
  <c r="AC1392" i="2"/>
  <c r="AB1392" i="2"/>
  <c r="AA1392" i="2"/>
  <c r="Z1392" i="2"/>
  <c r="Y1392" i="2"/>
  <c r="X1392" i="2"/>
  <c r="W1392" i="2"/>
  <c r="M1392" i="2"/>
  <c r="L1392" i="2" s="1"/>
  <c r="AF1391" i="2"/>
  <c r="AD1391" i="2"/>
  <c r="AC1391" i="2"/>
  <c r="AB1391" i="2"/>
  <c r="AA1391" i="2"/>
  <c r="Z1391" i="2"/>
  <c r="Y1391" i="2"/>
  <c r="X1391" i="2"/>
  <c r="W1391" i="2"/>
  <c r="M1391" i="2"/>
  <c r="L1391" i="2" s="1"/>
  <c r="AF1390" i="2"/>
  <c r="AC1390" i="2"/>
  <c r="AD1390" i="2" s="1"/>
  <c r="AB1390" i="2"/>
  <c r="AA1390" i="2"/>
  <c r="Z1390" i="2"/>
  <c r="Y1390" i="2"/>
  <c r="X1390" i="2"/>
  <c r="W1390" i="2"/>
  <c r="M1390" i="2"/>
  <c r="L1390" i="2"/>
  <c r="AF1389" i="2"/>
  <c r="AD1389" i="2"/>
  <c r="AC1389" i="2"/>
  <c r="AB1389" i="2"/>
  <c r="AA1389" i="2"/>
  <c r="Z1389" i="2"/>
  <c r="Y1389" i="2"/>
  <c r="X1389" i="2"/>
  <c r="W1389" i="2"/>
  <c r="M1389" i="2"/>
  <c r="L1389" i="2" s="1"/>
  <c r="AF1388" i="2"/>
  <c r="AC1388" i="2"/>
  <c r="AD1388" i="2" s="1"/>
  <c r="AB1388" i="2"/>
  <c r="AA1388" i="2"/>
  <c r="Z1388" i="2"/>
  <c r="Y1388" i="2"/>
  <c r="X1388" i="2"/>
  <c r="W1388" i="2"/>
  <c r="M1388" i="2"/>
  <c r="L1388" i="2"/>
  <c r="AF1387" i="2"/>
  <c r="AD1387" i="2"/>
  <c r="AC1387" i="2"/>
  <c r="AB1387" i="2"/>
  <c r="AA1387" i="2"/>
  <c r="Z1387" i="2"/>
  <c r="Y1387" i="2"/>
  <c r="X1387" i="2"/>
  <c r="W1387" i="2"/>
  <c r="M1387" i="2"/>
  <c r="L1387" i="2" s="1"/>
  <c r="AF1386" i="2"/>
  <c r="AD1386" i="2"/>
  <c r="AC1386" i="2"/>
  <c r="AB1386" i="2"/>
  <c r="AA1386" i="2"/>
  <c r="Z1386" i="2"/>
  <c r="Y1386" i="2"/>
  <c r="X1386" i="2"/>
  <c r="W1386" i="2"/>
  <c r="M1386" i="2"/>
  <c r="L1386" i="2" s="1"/>
  <c r="AF1385" i="2"/>
  <c r="AD1385" i="2"/>
  <c r="AC1385" i="2"/>
  <c r="AB1385" i="2"/>
  <c r="AA1385" i="2"/>
  <c r="Z1385" i="2"/>
  <c r="Y1385" i="2"/>
  <c r="X1385" i="2"/>
  <c r="W1385" i="2"/>
  <c r="M1385" i="2"/>
  <c r="L1385" i="2" s="1"/>
  <c r="AF1384" i="2"/>
  <c r="AC1384" i="2"/>
  <c r="AD1384" i="2" s="1"/>
  <c r="AB1384" i="2"/>
  <c r="AA1384" i="2"/>
  <c r="Z1384" i="2"/>
  <c r="Y1384" i="2"/>
  <c r="X1384" i="2"/>
  <c r="W1384" i="2"/>
  <c r="M1384" i="2"/>
  <c r="L1384" i="2"/>
  <c r="AF1383" i="2"/>
  <c r="AD1383" i="2"/>
  <c r="AC1383" i="2"/>
  <c r="AB1383" i="2"/>
  <c r="AA1383" i="2"/>
  <c r="Z1383" i="2"/>
  <c r="Y1383" i="2"/>
  <c r="X1383" i="2"/>
  <c r="W1383" i="2"/>
  <c r="M1383" i="2"/>
  <c r="L1383" i="2" s="1"/>
  <c r="AF1382" i="2"/>
  <c r="AD1382" i="2"/>
  <c r="AC1382" i="2"/>
  <c r="AB1382" i="2"/>
  <c r="AA1382" i="2"/>
  <c r="Z1382" i="2"/>
  <c r="Y1382" i="2"/>
  <c r="X1382" i="2"/>
  <c r="W1382" i="2"/>
  <c r="M1382" i="2"/>
  <c r="L1382" i="2" s="1"/>
  <c r="AF1381" i="2"/>
  <c r="AD1381" i="2"/>
  <c r="AC1381" i="2"/>
  <c r="AB1381" i="2"/>
  <c r="AA1381" i="2"/>
  <c r="Z1381" i="2"/>
  <c r="Y1381" i="2"/>
  <c r="X1381" i="2"/>
  <c r="W1381" i="2"/>
  <c r="M1381" i="2"/>
  <c r="L1381" i="2" s="1"/>
  <c r="AF1380" i="2"/>
  <c r="AD1380" i="2"/>
  <c r="AC1380" i="2"/>
  <c r="AB1380" i="2"/>
  <c r="AA1380" i="2"/>
  <c r="Z1380" i="2"/>
  <c r="Y1380" i="2"/>
  <c r="X1380" i="2"/>
  <c r="W1380" i="2"/>
  <c r="M1380" i="2"/>
  <c r="L1380" i="2" s="1"/>
  <c r="AF1379" i="2"/>
  <c r="AD1379" i="2"/>
  <c r="AC1379" i="2"/>
  <c r="AB1379" i="2"/>
  <c r="AA1379" i="2"/>
  <c r="Z1379" i="2"/>
  <c r="Y1379" i="2"/>
  <c r="X1379" i="2"/>
  <c r="W1379" i="2"/>
  <c r="M1379" i="2"/>
  <c r="L1379" i="2"/>
  <c r="AF1378" i="2"/>
  <c r="AD1378" i="2"/>
  <c r="AC1378" i="2"/>
  <c r="AB1378" i="2"/>
  <c r="AA1378" i="2"/>
  <c r="Z1378" i="2"/>
  <c r="Y1378" i="2"/>
  <c r="X1378" i="2"/>
  <c r="W1378" i="2"/>
  <c r="M1378" i="2"/>
  <c r="L1378" i="2" s="1"/>
  <c r="AF1377" i="2"/>
  <c r="AC1377" i="2"/>
  <c r="AD1377" i="2" s="1"/>
  <c r="AB1377" i="2"/>
  <c r="AA1377" i="2"/>
  <c r="Z1377" i="2"/>
  <c r="Y1377" i="2"/>
  <c r="X1377" i="2"/>
  <c r="W1377" i="2"/>
  <c r="M1377" i="2"/>
  <c r="L1377" i="2"/>
  <c r="AF1376" i="2"/>
  <c r="AD1376" i="2"/>
  <c r="AC1376" i="2"/>
  <c r="AB1376" i="2"/>
  <c r="AA1376" i="2"/>
  <c r="Z1376" i="2"/>
  <c r="Y1376" i="2"/>
  <c r="X1376" i="2"/>
  <c r="W1376" i="2"/>
  <c r="M1376" i="2"/>
  <c r="L1376" i="2" s="1"/>
  <c r="AF1375" i="2"/>
  <c r="AC1375" i="2"/>
  <c r="AD1375" i="2" s="1"/>
  <c r="AB1375" i="2"/>
  <c r="AA1375" i="2"/>
  <c r="Z1375" i="2"/>
  <c r="Y1375" i="2"/>
  <c r="X1375" i="2"/>
  <c r="W1375" i="2"/>
  <c r="M1375" i="2"/>
  <c r="L1375" i="2"/>
  <c r="AF1374" i="2"/>
  <c r="AD1374" i="2"/>
  <c r="AC1374" i="2"/>
  <c r="AB1374" i="2"/>
  <c r="AA1374" i="2"/>
  <c r="Z1374" i="2"/>
  <c r="Y1374" i="2"/>
  <c r="X1374" i="2"/>
  <c r="W1374" i="2"/>
  <c r="M1374" i="2"/>
  <c r="L1374" i="2" s="1"/>
  <c r="AF1373" i="2"/>
  <c r="AC1373" i="2"/>
  <c r="AD1373" i="2" s="1"/>
  <c r="AB1373" i="2"/>
  <c r="AA1373" i="2"/>
  <c r="Z1373" i="2"/>
  <c r="Y1373" i="2"/>
  <c r="X1373" i="2"/>
  <c r="W1373" i="2"/>
  <c r="M1373" i="2"/>
  <c r="L1373" i="2"/>
  <c r="AF1372" i="2"/>
  <c r="AD1372" i="2"/>
  <c r="AC1372" i="2"/>
  <c r="AB1372" i="2"/>
  <c r="AA1372" i="2"/>
  <c r="Z1372" i="2"/>
  <c r="Y1372" i="2"/>
  <c r="X1372" i="2"/>
  <c r="W1372" i="2"/>
  <c r="M1372" i="2"/>
  <c r="L1372" i="2" s="1"/>
  <c r="AF1371" i="2"/>
  <c r="AC1371" i="2"/>
  <c r="AD1371" i="2" s="1"/>
  <c r="AB1371" i="2"/>
  <c r="AA1371" i="2"/>
  <c r="Z1371" i="2"/>
  <c r="Y1371" i="2"/>
  <c r="X1371" i="2"/>
  <c r="W1371" i="2"/>
  <c r="M1371" i="2"/>
  <c r="L1371" i="2"/>
  <c r="AF1370" i="2"/>
  <c r="AD1370" i="2"/>
  <c r="AC1370" i="2"/>
  <c r="AB1370" i="2"/>
  <c r="AA1370" i="2"/>
  <c r="Z1370" i="2"/>
  <c r="Y1370" i="2"/>
  <c r="X1370" i="2"/>
  <c r="W1370" i="2"/>
  <c r="M1370" i="2"/>
  <c r="L1370" i="2" s="1"/>
  <c r="AF1369" i="2"/>
  <c r="AC1369" i="2"/>
  <c r="AD1369" i="2" s="1"/>
  <c r="AB1369" i="2"/>
  <c r="AA1369" i="2"/>
  <c r="Z1369" i="2"/>
  <c r="Y1369" i="2"/>
  <c r="X1369" i="2"/>
  <c r="W1369" i="2"/>
  <c r="M1369" i="2"/>
  <c r="L1369" i="2"/>
  <c r="AF1368" i="2"/>
  <c r="AD1368" i="2"/>
  <c r="AC1368" i="2"/>
  <c r="AB1368" i="2"/>
  <c r="AA1368" i="2"/>
  <c r="Z1368" i="2"/>
  <c r="Y1368" i="2"/>
  <c r="X1368" i="2"/>
  <c r="W1368" i="2"/>
  <c r="M1368" i="2"/>
  <c r="L1368" i="2" s="1"/>
  <c r="AF1367" i="2"/>
  <c r="AC1367" i="2"/>
  <c r="AD1367" i="2" s="1"/>
  <c r="AB1367" i="2"/>
  <c r="AA1367" i="2"/>
  <c r="Z1367" i="2"/>
  <c r="Y1367" i="2"/>
  <c r="X1367" i="2"/>
  <c r="W1367" i="2"/>
  <c r="M1367" i="2"/>
  <c r="L1367" i="2"/>
  <c r="AF1366" i="2"/>
  <c r="AD1366" i="2"/>
  <c r="AC1366" i="2"/>
  <c r="AB1366" i="2"/>
  <c r="AA1366" i="2"/>
  <c r="Z1366" i="2"/>
  <c r="Y1366" i="2"/>
  <c r="X1366" i="2"/>
  <c r="W1366" i="2"/>
  <c r="M1366" i="2"/>
  <c r="L1366" i="2" s="1"/>
  <c r="AF1365" i="2"/>
  <c r="AC1365" i="2"/>
  <c r="AD1365" i="2" s="1"/>
  <c r="AB1365" i="2"/>
  <c r="AA1365" i="2"/>
  <c r="Z1365" i="2"/>
  <c r="Y1365" i="2"/>
  <c r="X1365" i="2"/>
  <c r="W1365" i="2"/>
  <c r="M1365" i="2"/>
  <c r="L1365" i="2"/>
  <c r="AF1364" i="2"/>
  <c r="AD1364" i="2"/>
  <c r="AC1364" i="2"/>
  <c r="AB1364" i="2"/>
  <c r="AA1364" i="2"/>
  <c r="Z1364" i="2"/>
  <c r="Y1364" i="2"/>
  <c r="X1364" i="2"/>
  <c r="W1364" i="2"/>
  <c r="M1364" i="2"/>
  <c r="L1364" i="2" s="1"/>
  <c r="AF1363" i="2"/>
  <c r="AC1363" i="2"/>
  <c r="AD1363" i="2" s="1"/>
  <c r="AB1363" i="2"/>
  <c r="AA1363" i="2"/>
  <c r="Z1363" i="2"/>
  <c r="Y1363" i="2"/>
  <c r="X1363" i="2"/>
  <c r="W1363" i="2"/>
  <c r="M1363" i="2"/>
  <c r="L1363" i="2"/>
  <c r="AF1362" i="2"/>
  <c r="AD1362" i="2"/>
  <c r="AC1362" i="2"/>
  <c r="AB1362" i="2"/>
  <c r="AA1362" i="2"/>
  <c r="Z1362" i="2"/>
  <c r="Y1362" i="2"/>
  <c r="X1362" i="2"/>
  <c r="W1362" i="2"/>
  <c r="M1362" i="2"/>
  <c r="L1362" i="2" s="1"/>
  <c r="AF1361" i="2"/>
  <c r="AC1361" i="2"/>
  <c r="AD1361" i="2" s="1"/>
  <c r="AB1361" i="2"/>
  <c r="AA1361" i="2"/>
  <c r="Z1361" i="2"/>
  <c r="Y1361" i="2"/>
  <c r="X1361" i="2"/>
  <c r="W1361" i="2"/>
  <c r="M1361" i="2"/>
  <c r="L1361" i="2"/>
  <c r="AF1360" i="2"/>
  <c r="AD1360" i="2"/>
  <c r="AC1360" i="2"/>
  <c r="AB1360" i="2"/>
  <c r="AA1360" i="2"/>
  <c r="Z1360" i="2"/>
  <c r="Y1360" i="2"/>
  <c r="X1360" i="2"/>
  <c r="W1360" i="2"/>
  <c r="M1360" i="2"/>
  <c r="L1360" i="2" s="1"/>
  <c r="AF1359" i="2"/>
  <c r="AC1359" i="2"/>
  <c r="AD1359" i="2" s="1"/>
  <c r="AB1359" i="2"/>
  <c r="AA1359" i="2"/>
  <c r="Z1359" i="2"/>
  <c r="Y1359" i="2"/>
  <c r="X1359" i="2"/>
  <c r="W1359" i="2"/>
  <c r="M1359" i="2"/>
  <c r="L1359" i="2"/>
  <c r="AF1358" i="2"/>
  <c r="AD1358" i="2"/>
  <c r="AC1358" i="2"/>
  <c r="AB1358" i="2"/>
  <c r="AA1358" i="2"/>
  <c r="Z1358" i="2"/>
  <c r="Y1358" i="2"/>
  <c r="X1358" i="2"/>
  <c r="W1358" i="2"/>
  <c r="M1358" i="2"/>
  <c r="L1358" i="2" s="1"/>
  <c r="AF1357" i="2"/>
  <c r="AC1357" i="2"/>
  <c r="AD1357" i="2" s="1"/>
  <c r="AB1357" i="2"/>
  <c r="AA1357" i="2"/>
  <c r="Z1357" i="2"/>
  <c r="Y1357" i="2"/>
  <c r="X1357" i="2"/>
  <c r="W1357" i="2"/>
  <c r="M1357" i="2"/>
  <c r="L1357" i="2"/>
  <c r="AF1356" i="2"/>
  <c r="AD1356" i="2"/>
  <c r="AC1356" i="2"/>
  <c r="AB1356" i="2"/>
  <c r="AA1356" i="2"/>
  <c r="Z1356" i="2"/>
  <c r="Y1356" i="2"/>
  <c r="X1356" i="2"/>
  <c r="W1356" i="2"/>
  <c r="M1356" i="2"/>
  <c r="L1356" i="2" s="1"/>
  <c r="AF1355" i="2"/>
  <c r="AC1355" i="2"/>
  <c r="AD1355" i="2" s="1"/>
  <c r="AB1355" i="2"/>
  <c r="AA1355" i="2"/>
  <c r="Z1355" i="2"/>
  <c r="Y1355" i="2"/>
  <c r="X1355" i="2"/>
  <c r="W1355" i="2"/>
  <c r="M1355" i="2"/>
  <c r="L1355" i="2"/>
  <c r="AF1354" i="2"/>
  <c r="AD1354" i="2"/>
  <c r="AC1354" i="2"/>
  <c r="AB1354" i="2"/>
  <c r="AA1354" i="2"/>
  <c r="Z1354" i="2"/>
  <c r="Y1354" i="2"/>
  <c r="X1354" i="2"/>
  <c r="W1354" i="2"/>
  <c r="M1354" i="2"/>
  <c r="L1354" i="2" s="1"/>
  <c r="AF1353" i="2"/>
  <c r="AC1353" i="2"/>
  <c r="AD1353" i="2" s="1"/>
  <c r="AB1353" i="2"/>
  <c r="AA1353" i="2"/>
  <c r="Z1353" i="2"/>
  <c r="Y1353" i="2"/>
  <c r="X1353" i="2"/>
  <c r="W1353" i="2"/>
  <c r="M1353" i="2"/>
  <c r="L1353" i="2"/>
  <c r="AF1352" i="2"/>
  <c r="AD1352" i="2"/>
  <c r="AC1352" i="2"/>
  <c r="AB1352" i="2"/>
  <c r="AA1352" i="2"/>
  <c r="Z1352" i="2"/>
  <c r="Y1352" i="2"/>
  <c r="X1352" i="2"/>
  <c r="W1352" i="2"/>
  <c r="M1352" i="2"/>
  <c r="L1352" i="2" s="1"/>
  <c r="AF1351" i="2"/>
  <c r="AC1351" i="2"/>
  <c r="AD1351" i="2" s="1"/>
  <c r="AB1351" i="2"/>
  <c r="AA1351" i="2"/>
  <c r="Z1351" i="2"/>
  <c r="Y1351" i="2"/>
  <c r="X1351" i="2"/>
  <c r="W1351" i="2"/>
  <c r="M1351" i="2"/>
  <c r="L1351" i="2"/>
  <c r="AF1350" i="2"/>
  <c r="AD1350" i="2"/>
  <c r="AC1350" i="2"/>
  <c r="AB1350" i="2"/>
  <c r="AA1350" i="2"/>
  <c r="Z1350" i="2"/>
  <c r="Y1350" i="2"/>
  <c r="X1350" i="2"/>
  <c r="W1350" i="2"/>
  <c r="M1350" i="2"/>
  <c r="L1350" i="2" s="1"/>
  <c r="AF1349" i="2"/>
  <c r="AC1349" i="2"/>
  <c r="AD1349" i="2" s="1"/>
  <c r="AB1349" i="2"/>
  <c r="AA1349" i="2"/>
  <c r="Z1349" i="2"/>
  <c r="Y1349" i="2"/>
  <c r="X1349" i="2"/>
  <c r="W1349" i="2"/>
  <c r="M1349" i="2"/>
  <c r="L1349" i="2"/>
  <c r="AF1348" i="2"/>
  <c r="AD1348" i="2"/>
  <c r="AC1348" i="2"/>
  <c r="AB1348" i="2"/>
  <c r="AA1348" i="2"/>
  <c r="Z1348" i="2"/>
  <c r="Y1348" i="2"/>
  <c r="X1348" i="2"/>
  <c r="W1348" i="2"/>
  <c r="M1348" i="2"/>
  <c r="L1348" i="2" s="1"/>
  <c r="AF1347" i="2"/>
  <c r="AC1347" i="2"/>
  <c r="AD1347" i="2" s="1"/>
  <c r="AB1347" i="2"/>
  <c r="AA1347" i="2"/>
  <c r="Z1347" i="2"/>
  <c r="Y1347" i="2"/>
  <c r="X1347" i="2"/>
  <c r="W1347" i="2"/>
  <c r="M1347" i="2"/>
  <c r="L1347" i="2"/>
  <c r="AF1346" i="2"/>
  <c r="AD1346" i="2"/>
  <c r="AC1346" i="2"/>
  <c r="AB1346" i="2"/>
  <c r="AA1346" i="2"/>
  <c r="Z1346" i="2"/>
  <c r="Y1346" i="2"/>
  <c r="X1346" i="2"/>
  <c r="W1346" i="2"/>
  <c r="M1346" i="2"/>
  <c r="L1346" i="2" s="1"/>
  <c r="AF1345" i="2"/>
  <c r="AC1345" i="2"/>
  <c r="AD1345" i="2" s="1"/>
  <c r="AB1345" i="2"/>
  <c r="AA1345" i="2"/>
  <c r="Z1345" i="2"/>
  <c r="Y1345" i="2"/>
  <c r="X1345" i="2"/>
  <c r="W1345" i="2"/>
  <c r="M1345" i="2"/>
  <c r="L1345" i="2"/>
  <c r="AF1344" i="2"/>
  <c r="AD1344" i="2"/>
  <c r="AC1344" i="2"/>
  <c r="AB1344" i="2"/>
  <c r="AA1344" i="2"/>
  <c r="Z1344" i="2"/>
  <c r="Y1344" i="2"/>
  <c r="X1344" i="2"/>
  <c r="W1344" i="2"/>
  <c r="M1344" i="2"/>
  <c r="L1344" i="2" s="1"/>
  <c r="AF1343" i="2"/>
  <c r="AC1343" i="2"/>
  <c r="AD1343" i="2" s="1"/>
  <c r="AB1343" i="2"/>
  <c r="AA1343" i="2"/>
  <c r="Z1343" i="2"/>
  <c r="Y1343" i="2"/>
  <c r="X1343" i="2"/>
  <c r="W1343" i="2"/>
  <c r="M1343" i="2"/>
  <c r="L1343" i="2"/>
  <c r="AF1342" i="2"/>
  <c r="AD1342" i="2"/>
  <c r="AC1342" i="2"/>
  <c r="AB1342" i="2"/>
  <c r="AA1342" i="2"/>
  <c r="Z1342" i="2"/>
  <c r="Y1342" i="2"/>
  <c r="X1342" i="2"/>
  <c r="W1342" i="2"/>
  <c r="M1342" i="2"/>
  <c r="L1342" i="2" s="1"/>
  <c r="AF1341" i="2"/>
  <c r="AC1341" i="2"/>
  <c r="AD1341" i="2" s="1"/>
  <c r="AB1341" i="2"/>
  <c r="AA1341" i="2"/>
  <c r="Z1341" i="2"/>
  <c r="Y1341" i="2"/>
  <c r="X1341" i="2"/>
  <c r="W1341" i="2"/>
  <c r="M1341" i="2"/>
  <c r="L1341" i="2"/>
  <c r="AF1340" i="2"/>
  <c r="AD1340" i="2"/>
  <c r="AC1340" i="2"/>
  <c r="AB1340" i="2"/>
  <c r="AA1340" i="2"/>
  <c r="Z1340" i="2"/>
  <c r="Y1340" i="2"/>
  <c r="X1340" i="2"/>
  <c r="W1340" i="2"/>
  <c r="M1340" i="2"/>
  <c r="L1340" i="2" s="1"/>
  <c r="AF1339" i="2"/>
  <c r="AC1339" i="2"/>
  <c r="AD1339" i="2" s="1"/>
  <c r="AB1339" i="2"/>
  <c r="AA1339" i="2"/>
  <c r="Z1339" i="2"/>
  <c r="Y1339" i="2"/>
  <c r="X1339" i="2"/>
  <c r="W1339" i="2"/>
  <c r="M1339" i="2"/>
  <c r="L1339" i="2"/>
  <c r="AF1338" i="2"/>
  <c r="AD1338" i="2"/>
  <c r="AC1338" i="2"/>
  <c r="AB1338" i="2"/>
  <c r="AA1338" i="2"/>
  <c r="Z1338" i="2"/>
  <c r="Y1338" i="2"/>
  <c r="X1338" i="2"/>
  <c r="W1338" i="2"/>
  <c r="M1338" i="2"/>
  <c r="L1338" i="2" s="1"/>
  <c r="AF1337" i="2"/>
  <c r="AC1337" i="2"/>
  <c r="AD1337" i="2" s="1"/>
  <c r="AB1337" i="2"/>
  <c r="AA1337" i="2"/>
  <c r="Z1337" i="2"/>
  <c r="Y1337" i="2"/>
  <c r="X1337" i="2"/>
  <c r="W1337" i="2"/>
  <c r="M1337" i="2"/>
  <c r="L1337" i="2"/>
  <c r="AF1336" i="2"/>
  <c r="AD1336" i="2"/>
  <c r="AC1336" i="2"/>
  <c r="AB1336" i="2"/>
  <c r="AA1336" i="2"/>
  <c r="Z1336" i="2"/>
  <c r="Y1336" i="2"/>
  <c r="X1336" i="2"/>
  <c r="W1336" i="2"/>
  <c r="M1336" i="2"/>
  <c r="L1336" i="2" s="1"/>
  <c r="AF1335" i="2"/>
  <c r="AC1335" i="2"/>
  <c r="AD1335" i="2" s="1"/>
  <c r="AB1335" i="2"/>
  <c r="AA1335" i="2"/>
  <c r="Z1335" i="2"/>
  <c r="Y1335" i="2"/>
  <c r="X1335" i="2"/>
  <c r="W1335" i="2"/>
  <c r="M1335" i="2"/>
  <c r="L1335" i="2"/>
  <c r="AF1334" i="2"/>
  <c r="AD1334" i="2"/>
  <c r="AC1334" i="2"/>
  <c r="AB1334" i="2"/>
  <c r="AA1334" i="2"/>
  <c r="Z1334" i="2"/>
  <c r="Y1334" i="2"/>
  <c r="X1334" i="2"/>
  <c r="W1334" i="2"/>
  <c r="M1334" i="2"/>
  <c r="L1334" i="2" s="1"/>
  <c r="AF1333" i="2"/>
  <c r="AC1333" i="2"/>
  <c r="AD1333" i="2" s="1"/>
  <c r="AB1333" i="2"/>
  <c r="AA1333" i="2"/>
  <c r="Z1333" i="2"/>
  <c r="Y1333" i="2"/>
  <c r="X1333" i="2"/>
  <c r="W1333" i="2"/>
  <c r="M1333" i="2"/>
  <c r="L1333" i="2"/>
  <c r="AF1332" i="2"/>
  <c r="AD1332" i="2"/>
  <c r="AC1332" i="2"/>
  <c r="AB1332" i="2"/>
  <c r="AA1332" i="2"/>
  <c r="Z1332" i="2"/>
  <c r="Y1332" i="2"/>
  <c r="X1332" i="2"/>
  <c r="W1332" i="2"/>
  <c r="M1332" i="2"/>
  <c r="L1332" i="2" s="1"/>
  <c r="AF1331" i="2"/>
  <c r="AC1331" i="2"/>
  <c r="AD1331" i="2" s="1"/>
  <c r="AB1331" i="2"/>
  <c r="AA1331" i="2"/>
  <c r="Z1331" i="2"/>
  <c r="Y1331" i="2"/>
  <c r="X1331" i="2"/>
  <c r="W1331" i="2"/>
  <c r="M1331" i="2"/>
  <c r="L1331" i="2"/>
  <c r="AF1330" i="2"/>
  <c r="AD1330" i="2"/>
  <c r="AC1330" i="2"/>
  <c r="AB1330" i="2"/>
  <c r="AA1330" i="2"/>
  <c r="Z1330" i="2"/>
  <c r="Y1330" i="2"/>
  <c r="X1330" i="2"/>
  <c r="W1330" i="2"/>
  <c r="M1330" i="2"/>
  <c r="L1330" i="2" s="1"/>
  <c r="AF1329" i="2"/>
  <c r="AC1329" i="2"/>
  <c r="AD1329" i="2" s="1"/>
  <c r="AB1329" i="2"/>
  <c r="AA1329" i="2"/>
  <c r="Z1329" i="2"/>
  <c r="Y1329" i="2"/>
  <c r="X1329" i="2"/>
  <c r="W1329" i="2"/>
  <c r="M1329" i="2"/>
  <c r="L1329" i="2"/>
  <c r="AF1328" i="2"/>
  <c r="AD1328" i="2"/>
  <c r="AC1328" i="2"/>
  <c r="AB1328" i="2"/>
  <c r="AA1328" i="2"/>
  <c r="Z1328" i="2"/>
  <c r="Y1328" i="2"/>
  <c r="X1328" i="2"/>
  <c r="W1328" i="2"/>
  <c r="M1328" i="2"/>
  <c r="L1328" i="2" s="1"/>
  <c r="AF1327" i="2"/>
  <c r="AC1327" i="2"/>
  <c r="AD1327" i="2" s="1"/>
  <c r="AB1327" i="2"/>
  <c r="AA1327" i="2"/>
  <c r="Z1327" i="2"/>
  <c r="Y1327" i="2"/>
  <c r="X1327" i="2"/>
  <c r="W1327" i="2"/>
  <c r="M1327" i="2"/>
  <c r="L1327" i="2"/>
  <c r="AF1326" i="2"/>
  <c r="AD1326" i="2"/>
  <c r="AC1326" i="2"/>
  <c r="AB1326" i="2"/>
  <c r="AA1326" i="2"/>
  <c r="Z1326" i="2"/>
  <c r="Y1326" i="2"/>
  <c r="X1326" i="2"/>
  <c r="W1326" i="2"/>
  <c r="M1326" i="2"/>
  <c r="L1326" i="2" s="1"/>
  <c r="AF1325" i="2"/>
  <c r="AC1325" i="2"/>
  <c r="AD1325" i="2" s="1"/>
  <c r="AB1325" i="2"/>
  <c r="AA1325" i="2"/>
  <c r="Z1325" i="2"/>
  <c r="Y1325" i="2"/>
  <c r="X1325" i="2"/>
  <c r="W1325" i="2"/>
  <c r="M1325" i="2"/>
  <c r="L1325" i="2"/>
  <c r="AF1324" i="2"/>
  <c r="AD1324" i="2"/>
  <c r="AC1324" i="2"/>
  <c r="AB1324" i="2"/>
  <c r="AA1324" i="2"/>
  <c r="Z1324" i="2"/>
  <c r="Y1324" i="2"/>
  <c r="X1324" i="2"/>
  <c r="W1324" i="2"/>
  <c r="M1324" i="2"/>
  <c r="L1324" i="2" s="1"/>
  <c r="AF1323" i="2"/>
  <c r="AC1323" i="2"/>
  <c r="AD1323" i="2" s="1"/>
  <c r="AB1323" i="2"/>
  <c r="AA1323" i="2"/>
  <c r="Z1323" i="2"/>
  <c r="Y1323" i="2"/>
  <c r="X1323" i="2"/>
  <c r="W1323" i="2"/>
  <c r="M1323" i="2"/>
  <c r="L1323" i="2"/>
  <c r="AF1322" i="2"/>
  <c r="AD1322" i="2"/>
  <c r="AC1322" i="2"/>
  <c r="AB1322" i="2"/>
  <c r="AA1322" i="2"/>
  <c r="Z1322" i="2"/>
  <c r="Y1322" i="2"/>
  <c r="X1322" i="2"/>
  <c r="W1322" i="2"/>
  <c r="M1322" i="2"/>
  <c r="L1322" i="2" s="1"/>
  <c r="AF1321" i="2"/>
  <c r="AC1321" i="2"/>
  <c r="AD1321" i="2" s="1"/>
  <c r="AB1321" i="2"/>
  <c r="AA1321" i="2"/>
  <c r="Z1321" i="2"/>
  <c r="Y1321" i="2"/>
  <c r="X1321" i="2"/>
  <c r="W1321" i="2"/>
  <c r="M1321" i="2"/>
  <c r="L1321" i="2"/>
  <c r="AF1320" i="2"/>
  <c r="AD1320" i="2"/>
  <c r="AC1320" i="2"/>
  <c r="AB1320" i="2"/>
  <c r="AA1320" i="2"/>
  <c r="Z1320" i="2"/>
  <c r="Y1320" i="2"/>
  <c r="X1320" i="2"/>
  <c r="W1320" i="2"/>
  <c r="M1320" i="2"/>
  <c r="L1320" i="2" s="1"/>
  <c r="AF1319" i="2"/>
  <c r="AC1319" i="2"/>
  <c r="AD1319" i="2" s="1"/>
  <c r="AB1319" i="2"/>
  <c r="AA1319" i="2"/>
  <c r="Z1319" i="2"/>
  <c r="Y1319" i="2"/>
  <c r="X1319" i="2"/>
  <c r="W1319" i="2"/>
  <c r="M1319" i="2"/>
  <c r="L1319" i="2"/>
  <c r="AF1318" i="2"/>
  <c r="AD1318" i="2"/>
  <c r="AC1318" i="2"/>
  <c r="AB1318" i="2"/>
  <c r="AA1318" i="2"/>
  <c r="Z1318" i="2"/>
  <c r="Y1318" i="2"/>
  <c r="X1318" i="2"/>
  <c r="W1318" i="2"/>
  <c r="M1318" i="2"/>
  <c r="L1318" i="2" s="1"/>
  <c r="AF1317" i="2"/>
  <c r="AC1317" i="2"/>
  <c r="AD1317" i="2" s="1"/>
  <c r="AB1317" i="2"/>
  <c r="AA1317" i="2"/>
  <c r="Z1317" i="2"/>
  <c r="Y1317" i="2"/>
  <c r="X1317" i="2"/>
  <c r="W1317" i="2"/>
  <c r="M1317" i="2"/>
  <c r="L1317" i="2"/>
  <c r="AF1316" i="2"/>
  <c r="AD1316" i="2"/>
  <c r="AC1316" i="2"/>
  <c r="AB1316" i="2"/>
  <c r="AA1316" i="2"/>
  <c r="Z1316" i="2"/>
  <c r="Y1316" i="2"/>
  <c r="X1316" i="2"/>
  <c r="W1316" i="2"/>
  <c r="M1316" i="2"/>
  <c r="L1316" i="2" s="1"/>
  <c r="AF1315" i="2"/>
  <c r="AC1315" i="2"/>
  <c r="AD1315" i="2" s="1"/>
  <c r="AB1315" i="2"/>
  <c r="AA1315" i="2"/>
  <c r="Z1315" i="2"/>
  <c r="Y1315" i="2"/>
  <c r="X1315" i="2"/>
  <c r="W1315" i="2"/>
  <c r="M1315" i="2"/>
  <c r="L1315" i="2"/>
  <c r="AF1314" i="2"/>
  <c r="AD1314" i="2"/>
  <c r="AC1314" i="2"/>
  <c r="AB1314" i="2"/>
  <c r="AA1314" i="2"/>
  <c r="Z1314" i="2"/>
  <c r="Y1314" i="2"/>
  <c r="X1314" i="2"/>
  <c r="W1314" i="2"/>
  <c r="M1314" i="2"/>
  <c r="L1314" i="2" s="1"/>
  <c r="AF1313" i="2"/>
  <c r="AC1313" i="2"/>
  <c r="AD1313" i="2" s="1"/>
  <c r="AB1313" i="2"/>
  <c r="AA1313" i="2"/>
  <c r="Z1313" i="2"/>
  <c r="Y1313" i="2"/>
  <c r="X1313" i="2"/>
  <c r="W1313" i="2"/>
  <c r="M1313" i="2"/>
  <c r="L1313" i="2"/>
  <c r="AF1312" i="2"/>
  <c r="AD1312" i="2"/>
  <c r="AC1312" i="2"/>
  <c r="AB1312" i="2"/>
  <c r="AA1312" i="2"/>
  <c r="Z1312" i="2"/>
  <c r="Y1312" i="2"/>
  <c r="X1312" i="2"/>
  <c r="W1312" i="2"/>
  <c r="M1312" i="2"/>
  <c r="L1312" i="2" s="1"/>
  <c r="AF1311" i="2"/>
  <c r="AC1311" i="2"/>
  <c r="AD1311" i="2" s="1"/>
  <c r="AB1311" i="2"/>
  <c r="AA1311" i="2"/>
  <c r="Z1311" i="2"/>
  <c r="Y1311" i="2"/>
  <c r="X1311" i="2"/>
  <c r="W1311" i="2"/>
  <c r="M1311" i="2"/>
  <c r="L1311" i="2"/>
  <c r="AF1310" i="2"/>
  <c r="AD1310" i="2"/>
  <c r="AC1310" i="2"/>
  <c r="AB1310" i="2"/>
  <c r="AA1310" i="2"/>
  <c r="Z1310" i="2"/>
  <c r="Y1310" i="2"/>
  <c r="X1310" i="2"/>
  <c r="W1310" i="2"/>
  <c r="M1310" i="2"/>
  <c r="L1310" i="2" s="1"/>
  <c r="AF1309" i="2"/>
  <c r="AC1309" i="2"/>
  <c r="AD1309" i="2" s="1"/>
  <c r="AB1309" i="2"/>
  <c r="AA1309" i="2"/>
  <c r="Z1309" i="2"/>
  <c r="Y1309" i="2"/>
  <c r="X1309" i="2"/>
  <c r="W1309" i="2"/>
  <c r="M1309" i="2"/>
  <c r="L1309" i="2"/>
  <c r="AF1308" i="2"/>
  <c r="AD1308" i="2"/>
  <c r="AC1308" i="2"/>
  <c r="AB1308" i="2"/>
  <c r="AA1308" i="2"/>
  <c r="Z1308" i="2"/>
  <c r="Y1308" i="2"/>
  <c r="X1308" i="2"/>
  <c r="W1308" i="2"/>
  <c r="M1308" i="2"/>
  <c r="L1308" i="2" s="1"/>
  <c r="AF1307" i="2"/>
  <c r="AC1307" i="2"/>
  <c r="AD1307" i="2" s="1"/>
  <c r="AB1307" i="2"/>
  <c r="AA1307" i="2"/>
  <c r="Z1307" i="2"/>
  <c r="Y1307" i="2"/>
  <c r="X1307" i="2"/>
  <c r="W1307" i="2"/>
  <c r="M1307" i="2"/>
  <c r="L1307" i="2"/>
  <c r="AF1306" i="2"/>
  <c r="AD1306" i="2"/>
  <c r="AC1306" i="2"/>
  <c r="AB1306" i="2"/>
  <c r="AA1306" i="2"/>
  <c r="Z1306" i="2"/>
  <c r="Y1306" i="2"/>
  <c r="X1306" i="2"/>
  <c r="W1306" i="2"/>
  <c r="M1306" i="2"/>
  <c r="L1306" i="2" s="1"/>
  <c r="AF1305" i="2"/>
  <c r="AD1305" i="2"/>
  <c r="AC1305" i="2"/>
  <c r="AB1305" i="2"/>
  <c r="AA1305" i="2"/>
  <c r="Z1305" i="2"/>
  <c r="Y1305" i="2"/>
  <c r="X1305" i="2"/>
  <c r="W1305" i="2"/>
  <c r="M1305" i="2"/>
  <c r="L1305" i="2" s="1"/>
  <c r="AF1304" i="2"/>
  <c r="AD1304" i="2"/>
  <c r="AC1304" i="2"/>
  <c r="AB1304" i="2"/>
  <c r="AA1304" i="2"/>
  <c r="Z1304" i="2"/>
  <c r="Y1304" i="2"/>
  <c r="X1304" i="2"/>
  <c r="W1304" i="2"/>
  <c r="M1304" i="2"/>
  <c r="L1304" i="2" s="1"/>
  <c r="AF1303" i="2"/>
  <c r="AC1303" i="2"/>
  <c r="AD1303" i="2" s="1"/>
  <c r="AB1303" i="2"/>
  <c r="AA1303" i="2"/>
  <c r="Z1303" i="2"/>
  <c r="Y1303" i="2"/>
  <c r="X1303" i="2"/>
  <c r="W1303" i="2"/>
  <c r="M1303" i="2"/>
  <c r="L1303" i="2"/>
  <c r="AF1302" i="2"/>
  <c r="AD1302" i="2"/>
  <c r="AC1302" i="2"/>
  <c r="AB1302" i="2"/>
  <c r="AA1302" i="2"/>
  <c r="Z1302" i="2"/>
  <c r="Y1302" i="2"/>
  <c r="X1302" i="2"/>
  <c r="W1302" i="2"/>
  <c r="M1302" i="2"/>
  <c r="L1302" i="2" s="1"/>
  <c r="AF1301" i="2"/>
  <c r="AD1301" i="2"/>
  <c r="AC1301" i="2"/>
  <c r="AB1301" i="2"/>
  <c r="AA1301" i="2"/>
  <c r="Z1301" i="2"/>
  <c r="Y1301" i="2"/>
  <c r="X1301" i="2"/>
  <c r="W1301" i="2"/>
  <c r="M1301" i="2"/>
  <c r="L1301" i="2" s="1"/>
  <c r="AF1300" i="2"/>
  <c r="AD1300" i="2"/>
  <c r="AC1300" i="2"/>
  <c r="AB1300" i="2"/>
  <c r="AA1300" i="2"/>
  <c r="Z1300" i="2"/>
  <c r="Y1300" i="2"/>
  <c r="X1300" i="2"/>
  <c r="W1300" i="2"/>
  <c r="M1300" i="2"/>
  <c r="L1300" i="2" s="1"/>
  <c r="AF1299" i="2"/>
  <c r="AC1299" i="2"/>
  <c r="AD1299" i="2" s="1"/>
  <c r="AB1299" i="2"/>
  <c r="AA1299" i="2"/>
  <c r="Z1299" i="2"/>
  <c r="Y1299" i="2"/>
  <c r="X1299" i="2"/>
  <c r="W1299" i="2"/>
  <c r="M1299" i="2"/>
  <c r="L1299" i="2"/>
  <c r="AF1298" i="2"/>
  <c r="AD1298" i="2"/>
  <c r="AC1298" i="2"/>
  <c r="AB1298" i="2"/>
  <c r="AA1298" i="2"/>
  <c r="Z1298" i="2"/>
  <c r="Y1298" i="2"/>
  <c r="X1298" i="2"/>
  <c r="W1298" i="2"/>
  <c r="M1298" i="2"/>
  <c r="L1298" i="2" s="1"/>
  <c r="AF1297" i="2"/>
  <c r="AC1297" i="2"/>
  <c r="AD1297" i="2" s="1"/>
  <c r="AB1297" i="2"/>
  <c r="AA1297" i="2"/>
  <c r="Z1297" i="2"/>
  <c r="Y1297" i="2"/>
  <c r="X1297" i="2"/>
  <c r="W1297" i="2"/>
  <c r="M1297" i="2"/>
  <c r="L1297" i="2"/>
  <c r="AF1296" i="2"/>
  <c r="AD1296" i="2"/>
  <c r="AC1296" i="2"/>
  <c r="AB1296" i="2"/>
  <c r="AA1296" i="2"/>
  <c r="Z1296" i="2"/>
  <c r="Y1296" i="2"/>
  <c r="X1296" i="2"/>
  <c r="W1296" i="2"/>
  <c r="M1296" i="2"/>
  <c r="L1296" i="2" s="1"/>
  <c r="AF1295" i="2"/>
  <c r="AD1295" i="2"/>
  <c r="AC1295" i="2"/>
  <c r="AB1295" i="2"/>
  <c r="AA1295" i="2"/>
  <c r="Z1295" i="2"/>
  <c r="Y1295" i="2"/>
  <c r="X1295" i="2"/>
  <c r="W1295" i="2"/>
  <c r="M1295" i="2"/>
  <c r="L1295" i="2" s="1"/>
  <c r="AF1294" i="2"/>
  <c r="AD1294" i="2"/>
  <c r="AC1294" i="2"/>
  <c r="AB1294" i="2"/>
  <c r="AA1294" i="2"/>
  <c r="Z1294" i="2"/>
  <c r="Y1294" i="2"/>
  <c r="X1294" i="2"/>
  <c r="W1294" i="2"/>
  <c r="M1294" i="2"/>
  <c r="L1294" i="2" s="1"/>
  <c r="AF1293" i="2"/>
  <c r="AD1293" i="2"/>
  <c r="AC1293" i="2"/>
  <c r="AB1293" i="2"/>
  <c r="AA1293" i="2"/>
  <c r="Z1293" i="2"/>
  <c r="Y1293" i="2"/>
  <c r="X1293" i="2"/>
  <c r="W1293" i="2"/>
  <c r="M1293" i="2"/>
  <c r="L1293" i="2" s="1"/>
  <c r="AF1292" i="2"/>
  <c r="AD1292" i="2"/>
  <c r="AC1292" i="2"/>
  <c r="AB1292" i="2"/>
  <c r="AA1292" i="2"/>
  <c r="Z1292" i="2"/>
  <c r="Y1292" i="2"/>
  <c r="X1292" i="2"/>
  <c r="W1292" i="2"/>
  <c r="M1292" i="2"/>
  <c r="L1292" i="2" s="1"/>
  <c r="AF1291" i="2"/>
  <c r="AC1291" i="2"/>
  <c r="AD1291" i="2" s="1"/>
  <c r="AB1291" i="2"/>
  <c r="AA1291" i="2"/>
  <c r="Z1291" i="2"/>
  <c r="Y1291" i="2"/>
  <c r="X1291" i="2"/>
  <c r="W1291" i="2"/>
  <c r="M1291" i="2"/>
  <c r="L1291" i="2"/>
  <c r="AF1290" i="2"/>
  <c r="AD1290" i="2"/>
  <c r="AC1290" i="2"/>
  <c r="AB1290" i="2"/>
  <c r="AA1290" i="2"/>
  <c r="Z1290" i="2"/>
  <c r="Y1290" i="2"/>
  <c r="X1290" i="2"/>
  <c r="W1290" i="2"/>
  <c r="M1290" i="2"/>
  <c r="L1290" i="2" s="1"/>
  <c r="AF1289" i="2"/>
  <c r="AD1289" i="2"/>
  <c r="AC1289" i="2"/>
  <c r="AB1289" i="2"/>
  <c r="AA1289" i="2"/>
  <c r="Z1289" i="2"/>
  <c r="Y1289" i="2"/>
  <c r="X1289" i="2"/>
  <c r="W1289" i="2"/>
  <c r="M1289" i="2"/>
  <c r="L1289" i="2" s="1"/>
  <c r="AF1288" i="2"/>
  <c r="AD1288" i="2"/>
  <c r="AC1288" i="2"/>
  <c r="AB1288" i="2"/>
  <c r="AA1288" i="2"/>
  <c r="Z1288" i="2"/>
  <c r="Y1288" i="2"/>
  <c r="X1288" i="2"/>
  <c r="W1288" i="2"/>
  <c r="M1288" i="2"/>
  <c r="L1288" i="2" s="1"/>
  <c r="AF1287" i="2"/>
  <c r="AC1287" i="2"/>
  <c r="AD1287" i="2" s="1"/>
  <c r="AB1287" i="2"/>
  <c r="AA1287" i="2"/>
  <c r="Z1287" i="2"/>
  <c r="Y1287" i="2"/>
  <c r="X1287" i="2"/>
  <c r="W1287" i="2"/>
  <c r="M1287" i="2"/>
  <c r="L1287" i="2"/>
  <c r="AF1286" i="2"/>
  <c r="AD1286" i="2"/>
  <c r="AC1286" i="2"/>
  <c r="AB1286" i="2"/>
  <c r="AA1286" i="2"/>
  <c r="Z1286" i="2"/>
  <c r="Y1286" i="2"/>
  <c r="X1286" i="2"/>
  <c r="W1286" i="2"/>
  <c r="M1286" i="2"/>
  <c r="L1286" i="2" s="1"/>
  <c r="AF1285" i="2"/>
  <c r="AD1285" i="2"/>
  <c r="AC1285" i="2"/>
  <c r="AB1285" i="2"/>
  <c r="AA1285" i="2"/>
  <c r="Z1285" i="2"/>
  <c r="Y1285" i="2"/>
  <c r="X1285" i="2"/>
  <c r="W1285" i="2"/>
  <c r="M1285" i="2"/>
  <c r="L1285" i="2" s="1"/>
  <c r="AF1284" i="2"/>
  <c r="AD1284" i="2"/>
  <c r="AC1284" i="2"/>
  <c r="AB1284" i="2"/>
  <c r="AA1284" i="2"/>
  <c r="Z1284" i="2"/>
  <c r="Y1284" i="2"/>
  <c r="X1284" i="2"/>
  <c r="W1284" i="2"/>
  <c r="M1284" i="2"/>
  <c r="L1284" i="2" s="1"/>
  <c r="AF1283" i="2"/>
  <c r="AC1283" i="2"/>
  <c r="AD1283" i="2" s="1"/>
  <c r="AB1283" i="2"/>
  <c r="AA1283" i="2"/>
  <c r="Z1283" i="2"/>
  <c r="Y1283" i="2"/>
  <c r="X1283" i="2"/>
  <c r="W1283" i="2"/>
  <c r="M1283" i="2"/>
  <c r="L1283" i="2"/>
  <c r="AF1282" i="2"/>
  <c r="AD1282" i="2"/>
  <c r="AC1282" i="2"/>
  <c r="AB1282" i="2"/>
  <c r="AA1282" i="2"/>
  <c r="Z1282" i="2"/>
  <c r="Y1282" i="2"/>
  <c r="X1282" i="2"/>
  <c r="W1282" i="2"/>
  <c r="M1282" i="2"/>
  <c r="L1282" i="2" s="1"/>
  <c r="AF1281" i="2"/>
  <c r="AC1281" i="2"/>
  <c r="AD1281" i="2" s="1"/>
  <c r="AB1281" i="2"/>
  <c r="AA1281" i="2"/>
  <c r="Z1281" i="2"/>
  <c r="Y1281" i="2"/>
  <c r="X1281" i="2"/>
  <c r="W1281" i="2"/>
  <c r="M1281" i="2"/>
  <c r="L1281" i="2"/>
  <c r="AF1280" i="2"/>
  <c r="AD1280" i="2"/>
  <c r="AC1280" i="2"/>
  <c r="AB1280" i="2"/>
  <c r="AA1280" i="2"/>
  <c r="Z1280" i="2"/>
  <c r="Y1280" i="2"/>
  <c r="X1280" i="2"/>
  <c r="W1280" i="2"/>
  <c r="M1280" i="2"/>
  <c r="L1280" i="2" s="1"/>
  <c r="AF1279" i="2"/>
  <c r="AD1279" i="2"/>
  <c r="AC1279" i="2"/>
  <c r="AB1279" i="2"/>
  <c r="AA1279" i="2"/>
  <c r="Z1279" i="2"/>
  <c r="Y1279" i="2"/>
  <c r="X1279" i="2"/>
  <c r="W1279" i="2"/>
  <c r="M1279" i="2"/>
  <c r="L1279" i="2" s="1"/>
  <c r="AF1278" i="2"/>
  <c r="AD1278" i="2"/>
  <c r="AC1278" i="2"/>
  <c r="AB1278" i="2"/>
  <c r="AA1278" i="2"/>
  <c r="Z1278" i="2"/>
  <c r="Y1278" i="2"/>
  <c r="X1278" i="2"/>
  <c r="W1278" i="2"/>
  <c r="M1278" i="2"/>
  <c r="L1278" i="2" s="1"/>
  <c r="AF1277" i="2"/>
  <c r="AD1277" i="2"/>
  <c r="AC1277" i="2"/>
  <c r="AB1277" i="2"/>
  <c r="AA1277" i="2"/>
  <c r="Z1277" i="2"/>
  <c r="Y1277" i="2"/>
  <c r="X1277" i="2"/>
  <c r="W1277" i="2"/>
  <c r="M1277" i="2"/>
  <c r="L1277" i="2" s="1"/>
  <c r="AF1276" i="2"/>
  <c r="AD1276" i="2"/>
  <c r="AC1276" i="2"/>
  <c r="AB1276" i="2"/>
  <c r="AA1276" i="2"/>
  <c r="Z1276" i="2"/>
  <c r="Y1276" i="2"/>
  <c r="X1276" i="2"/>
  <c r="W1276" i="2"/>
  <c r="M1276" i="2"/>
  <c r="L1276" i="2" s="1"/>
  <c r="AF1275" i="2"/>
  <c r="AC1275" i="2"/>
  <c r="AD1275" i="2" s="1"/>
  <c r="AB1275" i="2"/>
  <c r="AA1275" i="2"/>
  <c r="Z1275" i="2"/>
  <c r="Y1275" i="2"/>
  <c r="X1275" i="2"/>
  <c r="W1275" i="2"/>
  <c r="M1275" i="2"/>
  <c r="L1275" i="2"/>
  <c r="AF1274" i="2"/>
  <c r="AD1274" i="2"/>
  <c r="AC1274" i="2"/>
  <c r="AB1274" i="2"/>
  <c r="AA1274" i="2"/>
  <c r="Z1274" i="2"/>
  <c r="Y1274" i="2"/>
  <c r="X1274" i="2"/>
  <c r="W1274" i="2"/>
  <c r="M1274" i="2"/>
  <c r="L1274" i="2" s="1"/>
  <c r="AF1273" i="2"/>
  <c r="AD1273" i="2"/>
  <c r="AC1273" i="2"/>
  <c r="AB1273" i="2"/>
  <c r="AA1273" i="2"/>
  <c r="Z1273" i="2"/>
  <c r="Y1273" i="2"/>
  <c r="X1273" i="2"/>
  <c r="W1273" i="2"/>
  <c r="M1273" i="2"/>
  <c r="L1273" i="2" s="1"/>
  <c r="AF1272" i="2"/>
  <c r="AD1272" i="2"/>
  <c r="AC1272" i="2"/>
  <c r="AB1272" i="2"/>
  <c r="AA1272" i="2"/>
  <c r="Z1272" i="2"/>
  <c r="Y1272" i="2"/>
  <c r="X1272" i="2"/>
  <c r="W1272" i="2"/>
  <c r="M1272" i="2"/>
  <c r="L1272" i="2" s="1"/>
  <c r="AF1271" i="2"/>
  <c r="AC1271" i="2"/>
  <c r="AD1271" i="2" s="1"/>
  <c r="AB1271" i="2"/>
  <c r="AA1271" i="2"/>
  <c r="Z1271" i="2"/>
  <c r="Y1271" i="2"/>
  <c r="X1271" i="2"/>
  <c r="W1271" i="2"/>
  <c r="M1271" i="2"/>
  <c r="L1271" i="2"/>
  <c r="AF1270" i="2"/>
  <c r="AD1270" i="2"/>
  <c r="AC1270" i="2"/>
  <c r="AB1270" i="2"/>
  <c r="AA1270" i="2"/>
  <c r="Z1270" i="2"/>
  <c r="Y1270" i="2"/>
  <c r="X1270" i="2"/>
  <c r="W1270" i="2"/>
  <c r="M1270" i="2"/>
  <c r="L1270" i="2" s="1"/>
  <c r="AF1269" i="2"/>
  <c r="AD1269" i="2"/>
  <c r="AC1269" i="2"/>
  <c r="AB1269" i="2"/>
  <c r="AA1269" i="2"/>
  <c r="Z1269" i="2"/>
  <c r="Y1269" i="2"/>
  <c r="X1269" i="2"/>
  <c r="W1269" i="2"/>
  <c r="M1269" i="2"/>
  <c r="L1269" i="2" s="1"/>
  <c r="AF1268" i="2"/>
  <c r="AD1268" i="2"/>
  <c r="AC1268" i="2"/>
  <c r="AB1268" i="2"/>
  <c r="AA1268" i="2"/>
  <c r="Z1268" i="2"/>
  <c r="Y1268" i="2"/>
  <c r="X1268" i="2"/>
  <c r="W1268" i="2"/>
  <c r="M1268" i="2"/>
  <c r="L1268" i="2" s="1"/>
  <c r="AF1267" i="2"/>
  <c r="AC1267" i="2"/>
  <c r="AD1267" i="2" s="1"/>
  <c r="AB1267" i="2"/>
  <c r="AA1267" i="2"/>
  <c r="Z1267" i="2"/>
  <c r="Y1267" i="2"/>
  <c r="X1267" i="2"/>
  <c r="W1267" i="2"/>
  <c r="M1267" i="2"/>
  <c r="L1267" i="2"/>
  <c r="AF1266" i="2"/>
  <c r="AD1266" i="2"/>
  <c r="AC1266" i="2"/>
  <c r="AB1266" i="2"/>
  <c r="AA1266" i="2"/>
  <c r="Z1266" i="2"/>
  <c r="Y1266" i="2"/>
  <c r="X1266" i="2"/>
  <c r="W1266" i="2"/>
  <c r="M1266" i="2"/>
  <c r="L1266" i="2" s="1"/>
  <c r="AF1265" i="2"/>
  <c r="AC1265" i="2"/>
  <c r="AD1265" i="2" s="1"/>
  <c r="AB1265" i="2"/>
  <c r="AA1265" i="2"/>
  <c r="Z1265" i="2"/>
  <c r="Y1265" i="2"/>
  <c r="X1265" i="2"/>
  <c r="W1265" i="2"/>
  <c r="M1265" i="2"/>
  <c r="L1265" i="2"/>
  <c r="AF1264" i="2"/>
  <c r="AD1264" i="2"/>
  <c r="AC1264" i="2"/>
  <c r="AB1264" i="2"/>
  <c r="AA1264" i="2"/>
  <c r="Z1264" i="2"/>
  <c r="Y1264" i="2"/>
  <c r="X1264" i="2"/>
  <c r="W1264" i="2"/>
  <c r="M1264" i="2"/>
  <c r="L1264" i="2" s="1"/>
  <c r="AF1263" i="2"/>
  <c r="AD1263" i="2"/>
  <c r="AC1263" i="2"/>
  <c r="AB1263" i="2"/>
  <c r="AA1263" i="2"/>
  <c r="Z1263" i="2"/>
  <c r="Y1263" i="2"/>
  <c r="X1263" i="2"/>
  <c r="W1263" i="2"/>
  <c r="M1263" i="2"/>
  <c r="L1263" i="2" s="1"/>
  <c r="AF1262" i="2"/>
  <c r="AD1262" i="2"/>
  <c r="AC1262" i="2"/>
  <c r="AB1262" i="2"/>
  <c r="AA1262" i="2"/>
  <c r="Z1262" i="2"/>
  <c r="Y1262" i="2"/>
  <c r="X1262" i="2"/>
  <c r="W1262" i="2"/>
  <c r="M1262" i="2"/>
  <c r="L1262" i="2" s="1"/>
  <c r="AF1261" i="2"/>
  <c r="AD1261" i="2"/>
  <c r="AC1261" i="2"/>
  <c r="AB1261" i="2"/>
  <c r="AA1261" i="2"/>
  <c r="Z1261" i="2"/>
  <c r="Y1261" i="2"/>
  <c r="X1261" i="2"/>
  <c r="W1261" i="2"/>
  <c r="M1261" i="2"/>
  <c r="L1261" i="2" s="1"/>
  <c r="AF1260" i="2"/>
  <c r="AD1260" i="2"/>
  <c r="AC1260" i="2"/>
  <c r="AB1260" i="2"/>
  <c r="AA1260" i="2"/>
  <c r="Z1260" i="2"/>
  <c r="Y1260" i="2"/>
  <c r="X1260" i="2"/>
  <c r="W1260" i="2"/>
  <c r="M1260" i="2"/>
  <c r="L1260" i="2" s="1"/>
  <c r="AF1259" i="2"/>
  <c r="AC1259" i="2"/>
  <c r="AD1259" i="2" s="1"/>
  <c r="AB1259" i="2"/>
  <c r="AA1259" i="2"/>
  <c r="Z1259" i="2"/>
  <c r="Y1259" i="2"/>
  <c r="X1259" i="2"/>
  <c r="W1259" i="2"/>
  <c r="M1259" i="2"/>
  <c r="L1259" i="2"/>
  <c r="AF1258" i="2"/>
  <c r="AD1258" i="2"/>
  <c r="AC1258" i="2"/>
  <c r="AB1258" i="2"/>
  <c r="AA1258" i="2"/>
  <c r="Z1258" i="2"/>
  <c r="Y1258" i="2"/>
  <c r="X1258" i="2"/>
  <c r="W1258" i="2"/>
  <c r="M1258" i="2"/>
  <c r="L1258" i="2" s="1"/>
  <c r="AF1257" i="2"/>
  <c r="AD1257" i="2"/>
  <c r="AC1257" i="2"/>
  <c r="AB1257" i="2"/>
  <c r="AA1257" i="2"/>
  <c r="Z1257" i="2"/>
  <c r="Y1257" i="2"/>
  <c r="X1257" i="2"/>
  <c r="W1257" i="2"/>
  <c r="M1257" i="2"/>
  <c r="L1257" i="2" s="1"/>
  <c r="AF1256" i="2"/>
  <c r="AD1256" i="2"/>
  <c r="AC1256" i="2"/>
  <c r="AB1256" i="2"/>
  <c r="AA1256" i="2"/>
  <c r="Z1256" i="2"/>
  <c r="Y1256" i="2"/>
  <c r="X1256" i="2"/>
  <c r="W1256" i="2"/>
  <c r="M1256" i="2"/>
  <c r="L1256" i="2" s="1"/>
  <c r="AF1255" i="2"/>
  <c r="AC1255" i="2"/>
  <c r="AD1255" i="2" s="1"/>
  <c r="AB1255" i="2"/>
  <c r="AA1255" i="2"/>
  <c r="Z1255" i="2"/>
  <c r="Y1255" i="2"/>
  <c r="X1255" i="2"/>
  <c r="W1255" i="2"/>
  <c r="M1255" i="2"/>
  <c r="L1255" i="2"/>
  <c r="AF1254" i="2"/>
  <c r="AD1254" i="2"/>
  <c r="AC1254" i="2"/>
  <c r="AB1254" i="2"/>
  <c r="AA1254" i="2"/>
  <c r="Z1254" i="2"/>
  <c r="Y1254" i="2"/>
  <c r="X1254" i="2"/>
  <c r="W1254" i="2"/>
  <c r="M1254" i="2"/>
  <c r="L1254" i="2" s="1"/>
  <c r="AF1253" i="2"/>
  <c r="AD1253" i="2"/>
  <c r="AC1253" i="2"/>
  <c r="AB1253" i="2"/>
  <c r="AA1253" i="2"/>
  <c r="Z1253" i="2"/>
  <c r="Y1253" i="2"/>
  <c r="X1253" i="2"/>
  <c r="W1253" i="2"/>
  <c r="M1253" i="2"/>
  <c r="L1253" i="2" s="1"/>
  <c r="AF1252" i="2"/>
  <c r="AD1252" i="2"/>
  <c r="AC1252" i="2"/>
  <c r="AB1252" i="2"/>
  <c r="AA1252" i="2"/>
  <c r="Z1252" i="2"/>
  <c r="Y1252" i="2"/>
  <c r="X1252" i="2"/>
  <c r="W1252" i="2"/>
  <c r="M1252" i="2"/>
  <c r="L1252" i="2" s="1"/>
  <c r="AF1251" i="2"/>
  <c r="AC1251" i="2"/>
  <c r="AD1251" i="2" s="1"/>
  <c r="AB1251" i="2"/>
  <c r="AA1251" i="2"/>
  <c r="Z1251" i="2"/>
  <c r="Y1251" i="2"/>
  <c r="X1251" i="2"/>
  <c r="W1251" i="2"/>
  <c r="M1251" i="2"/>
  <c r="L1251" i="2"/>
  <c r="AF1250" i="2"/>
  <c r="AD1250" i="2"/>
  <c r="AC1250" i="2"/>
  <c r="AB1250" i="2"/>
  <c r="AA1250" i="2"/>
  <c r="Z1250" i="2"/>
  <c r="Y1250" i="2"/>
  <c r="X1250" i="2"/>
  <c r="W1250" i="2"/>
  <c r="M1250" i="2"/>
  <c r="L1250" i="2" s="1"/>
  <c r="AF1249" i="2"/>
  <c r="AC1249" i="2"/>
  <c r="AD1249" i="2" s="1"/>
  <c r="AB1249" i="2"/>
  <c r="AA1249" i="2"/>
  <c r="Z1249" i="2"/>
  <c r="Y1249" i="2"/>
  <c r="X1249" i="2"/>
  <c r="W1249" i="2"/>
  <c r="M1249" i="2"/>
  <c r="L1249" i="2"/>
  <c r="AF1248" i="2"/>
  <c r="AD1248" i="2"/>
  <c r="AC1248" i="2"/>
  <c r="AB1248" i="2"/>
  <c r="AA1248" i="2"/>
  <c r="Z1248" i="2"/>
  <c r="Y1248" i="2"/>
  <c r="X1248" i="2"/>
  <c r="W1248" i="2"/>
  <c r="M1248" i="2"/>
  <c r="L1248" i="2" s="1"/>
  <c r="AF1247" i="2"/>
  <c r="AD1247" i="2"/>
  <c r="AC1247" i="2"/>
  <c r="AB1247" i="2"/>
  <c r="AA1247" i="2"/>
  <c r="Z1247" i="2"/>
  <c r="Y1247" i="2"/>
  <c r="X1247" i="2"/>
  <c r="W1247" i="2"/>
  <c r="M1247" i="2"/>
  <c r="L1247" i="2" s="1"/>
  <c r="AF1246" i="2"/>
  <c r="AD1246" i="2"/>
  <c r="AC1246" i="2"/>
  <c r="AB1246" i="2"/>
  <c r="AA1246" i="2"/>
  <c r="Z1246" i="2"/>
  <c r="Y1246" i="2"/>
  <c r="X1246" i="2"/>
  <c r="W1246" i="2"/>
  <c r="M1246" i="2"/>
  <c r="L1246" i="2" s="1"/>
  <c r="AF1245" i="2"/>
  <c r="AD1245" i="2"/>
  <c r="AC1245" i="2"/>
  <c r="AB1245" i="2"/>
  <c r="AA1245" i="2"/>
  <c r="Z1245" i="2"/>
  <c r="Y1245" i="2"/>
  <c r="X1245" i="2"/>
  <c r="W1245" i="2"/>
  <c r="M1245" i="2"/>
  <c r="L1245" i="2" s="1"/>
  <c r="AF1244" i="2"/>
  <c r="AD1244" i="2"/>
  <c r="AC1244" i="2"/>
  <c r="AB1244" i="2"/>
  <c r="AA1244" i="2"/>
  <c r="Z1244" i="2"/>
  <c r="Y1244" i="2"/>
  <c r="X1244" i="2"/>
  <c r="W1244" i="2"/>
  <c r="M1244" i="2"/>
  <c r="L1244" i="2" s="1"/>
  <c r="AF1243" i="2"/>
  <c r="AC1243" i="2"/>
  <c r="AD1243" i="2" s="1"/>
  <c r="AB1243" i="2"/>
  <c r="AA1243" i="2"/>
  <c r="Z1243" i="2"/>
  <c r="Y1243" i="2"/>
  <c r="X1243" i="2"/>
  <c r="W1243" i="2"/>
  <c r="M1243" i="2"/>
  <c r="L1243" i="2"/>
  <c r="AF1242" i="2"/>
  <c r="AD1242" i="2"/>
  <c r="AC1242" i="2"/>
  <c r="AB1242" i="2"/>
  <c r="AA1242" i="2"/>
  <c r="Z1242" i="2"/>
  <c r="Y1242" i="2"/>
  <c r="X1242" i="2"/>
  <c r="W1242" i="2"/>
  <c r="M1242" i="2"/>
  <c r="L1242" i="2" s="1"/>
  <c r="AF1241" i="2"/>
  <c r="AD1241" i="2"/>
  <c r="AC1241" i="2"/>
  <c r="AB1241" i="2"/>
  <c r="AA1241" i="2"/>
  <c r="Z1241" i="2"/>
  <c r="Y1241" i="2"/>
  <c r="X1241" i="2"/>
  <c r="W1241" i="2"/>
  <c r="M1241" i="2"/>
  <c r="L1241" i="2" s="1"/>
  <c r="AF1240" i="2"/>
  <c r="AD1240" i="2"/>
  <c r="AC1240" i="2"/>
  <c r="AB1240" i="2"/>
  <c r="AA1240" i="2"/>
  <c r="Z1240" i="2"/>
  <c r="Y1240" i="2"/>
  <c r="X1240" i="2"/>
  <c r="W1240" i="2"/>
  <c r="M1240" i="2"/>
  <c r="L1240" i="2" s="1"/>
  <c r="AF1239" i="2"/>
  <c r="AC1239" i="2"/>
  <c r="AD1239" i="2" s="1"/>
  <c r="AB1239" i="2"/>
  <c r="AA1239" i="2"/>
  <c r="Z1239" i="2"/>
  <c r="Y1239" i="2"/>
  <c r="X1239" i="2"/>
  <c r="W1239" i="2"/>
  <c r="M1239" i="2"/>
  <c r="L1239" i="2"/>
  <c r="AF1238" i="2"/>
  <c r="AD1238" i="2"/>
  <c r="AC1238" i="2"/>
  <c r="AB1238" i="2"/>
  <c r="AA1238" i="2"/>
  <c r="Z1238" i="2"/>
  <c r="Y1238" i="2"/>
  <c r="X1238" i="2"/>
  <c r="W1238" i="2"/>
  <c r="M1238" i="2"/>
  <c r="L1238" i="2" s="1"/>
  <c r="AF1237" i="2"/>
  <c r="AD1237" i="2"/>
  <c r="AC1237" i="2"/>
  <c r="AB1237" i="2"/>
  <c r="AA1237" i="2"/>
  <c r="Z1237" i="2"/>
  <c r="Y1237" i="2"/>
  <c r="X1237" i="2"/>
  <c r="W1237" i="2"/>
  <c r="M1237" i="2"/>
  <c r="L1237" i="2" s="1"/>
  <c r="AF1236" i="2"/>
  <c r="AD1236" i="2"/>
  <c r="AC1236" i="2"/>
  <c r="AB1236" i="2"/>
  <c r="AA1236" i="2"/>
  <c r="Z1236" i="2"/>
  <c r="Y1236" i="2"/>
  <c r="X1236" i="2"/>
  <c r="W1236" i="2"/>
  <c r="M1236" i="2"/>
  <c r="L1236" i="2" s="1"/>
  <c r="AF1235" i="2"/>
  <c r="AC1235" i="2"/>
  <c r="AD1235" i="2" s="1"/>
  <c r="AB1235" i="2"/>
  <c r="AA1235" i="2"/>
  <c r="Z1235" i="2"/>
  <c r="Y1235" i="2"/>
  <c r="X1235" i="2"/>
  <c r="W1235" i="2"/>
  <c r="M1235" i="2"/>
  <c r="L1235" i="2"/>
  <c r="AF1234" i="2"/>
  <c r="AD1234" i="2"/>
  <c r="AC1234" i="2"/>
  <c r="AB1234" i="2"/>
  <c r="AA1234" i="2"/>
  <c r="Z1234" i="2"/>
  <c r="Y1234" i="2"/>
  <c r="X1234" i="2"/>
  <c r="W1234" i="2"/>
  <c r="M1234" i="2"/>
  <c r="L1234" i="2" s="1"/>
  <c r="AF1233" i="2"/>
  <c r="AC1233" i="2"/>
  <c r="AD1233" i="2" s="1"/>
  <c r="AB1233" i="2"/>
  <c r="AA1233" i="2"/>
  <c r="Z1233" i="2"/>
  <c r="Y1233" i="2"/>
  <c r="X1233" i="2"/>
  <c r="W1233" i="2"/>
  <c r="M1233" i="2"/>
  <c r="L1233" i="2"/>
  <c r="AF1232" i="2"/>
  <c r="AD1232" i="2"/>
  <c r="AC1232" i="2"/>
  <c r="AB1232" i="2"/>
  <c r="AA1232" i="2"/>
  <c r="Z1232" i="2"/>
  <c r="Y1232" i="2"/>
  <c r="X1232" i="2"/>
  <c r="W1232" i="2"/>
  <c r="M1232" i="2"/>
  <c r="L1232" i="2" s="1"/>
  <c r="AF1231" i="2"/>
  <c r="AD1231" i="2"/>
  <c r="AC1231" i="2"/>
  <c r="AB1231" i="2"/>
  <c r="AA1231" i="2"/>
  <c r="Z1231" i="2"/>
  <c r="Y1231" i="2"/>
  <c r="X1231" i="2"/>
  <c r="W1231" i="2"/>
  <c r="M1231" i="2"/>
  <c r="L1231" i="2" s="1"/>
  <c r="AF1230" i="2"/>
  <c r="AD1230" i="2"/>
  <c r="AC1230" i="2"/>
  <c r="AB1230" i="2"/>
  <c r="AA1230" i="2"/>
  <c r="Z1230" i="2"/>
  <c r="Y1230" i="2"/>
  <c r="X1230" i="2"/>
  <c r="W1230" i="2"/>
  <c r="M1230" i="2"/>
  <c r="L1230" i="2" s="1"/>
  <c r="AF1229" i="2"/>
  <c r="AD1229" i="2"/>
  <c r="AC1229" i="2"/>
  <c r="AB1229" i="2"/>
  <c r="AA1229" i="2"/>
  <c r="Z1229" i="2"/>
  <c r="Y1229" i="2"/>
  <c r="X1229" i="2"/>
  <c r="W1229" i="2"/>
  <c r="M1229" i="2"/>
  <c r="L1229" i="2" s="1"/>
  <c r="AF1228" i="2"/>
  <c r="AD1228" i="2"/>
  <c r="AC1228" i="2"/>
  <c r="AB1228" i="2"/>
  <c r="AA1228" i="2"/>
  <c r="Z1228" i="2"/>
  <c r="Y1228" i="2"/>
  <c r="X1228" i="2"/>
  <c r="W1228" i="2"/>
  <c r="M1228" i="2"/>
  <c r="L1228" i="2" s="1"/>
  <c r="AF1227" i="2"/>
  <c r="AC1227" i="2"/>
  <c r="AD1227" i="2" s="1"/>
  <c r="AB1227" i="2"/>
  <c r="AA1227" i="2"/>
  <c r="Z1227" i="2"/>
  <c r="Y1227" i="2"/>
  <c r="X1227" i="2"/>
  <c r="W1227" i="2"/>
  <c r="M1227" i="2"/>
  <c r="L1227" i="2"/>
  <c r="AF1226" i="2"/>
  <c r="AD1226" i="2"/>
  <c r="AC1226" i="2"/>
  <c r="AB1226" i="2"/>
  <c r="AA1226" i="2"/>
  <c r="Z1226" i="2"/>
  <c r="Y1226" i="2"/>
  <c r="X1226" i="2"/>
  <c r="W1226" i="2"/>
  <c r="M1226" i="2"/>
  <c r="L1226" i="2" s="1"/>
  <c r="AF1225" i="2"/>
  <c r="AD1225" i="2"/>
  <c r="AC1225" i="2"/>
  <c r="AB1225" i="2"/>
  <c r="AA1225" i="2"/>
  <c r="Z1225" i="2"/>
  <c r="Y1225" i="2"/>
  <c r="X1225" i="2"/>
  <c r="W1225" i="2"/>
  <c r="M1225" i="2"/>
  <c r="L1225" i="2" s="1"/>
  <c r="AF1224" i="2"/>
  <c r="AD1224" i="2"/>
  <c r="AC1224" i="2"/>
  <c r="AB1224" i="2"/>
  <c r="AA1224" i="2"/>
  <c r="Z1224" i="2"/>
  <c r="Y1224" i="2"/>
  <c r="X1224" i="2"/>
  <c r="W1224" i="2"/>
  <c r="M1224" i="2"/>
  <c r="L1224" i="2" s="1"/>
  <c r="AF1223" i="2"/>
  <c r="AC1223" i="2"/>
  <c r="AD1223" i="2" s="1"/>
  <c r="AB1223" i="2"/>
  <c r="AA1223" i="2"/>
  <c r="Z1223" i="2"/>
  <c r="Y1223" i="2"/>
  <c r="X1223" i="2"/>
  <c r="W1223" i="2"/>
  <c r="M1223" i="2"/>
  <c r="L1223" i="2"/>
  <c r="AF1222" i="2"/>
  <c r="AD1222" i="2"/>
  <c r="AC1222" i="2"/>
  <c r="AB1222" i="2"/>
  <c r="AA1222" i="2"/>
  <c r="Z1222" i="2"/>
  <c r="Y1222" i="2"/>
  <c r="X1222" i="2"/>
  <c r="W1222" i="2"/>
  <c r="M1222" i="2"/>
  <c r="L1222" i="2" s="1"/>
  <c r="AF1221" i="2"/>
  <c r="AD1221" i="2"/>
  <c r="AC1221" i="2"/>
  <c r="AB1221" i="2"/>
  <c r="AA1221" i="2"/>
  <c r="Z1221" i="2"/>
  <c r="Y1221" i="2"/>
  <c r="X1221" i="2"/>
  <c r="W1221" i="2"/>
  <c r="M1221" i="2"/>
  <c r="L1221" i="2" s="1"/>
  <c r="AF1220" i="2"/>
  <c r="AD1220" i="2"/>
  <c r="AC1220" i="2"/>
  <c r="AB1220" i="2"/>
  <c r="AA1220" i="2"/>
  <c r="Z1220" i="2"/>
  <c r="Y1220" i="2"/>
  <c r="X1220" i="2"/>
  <c r="W1220" i="2"/>
  <c r="M1220" i="2"/>
  <c r="L1220" i="2" s="1"/>
  <c r="AF1219" i="2"/>
  <c r="AC1219" i="2"/>
  <c r="AD1219" i="2" s="1"/>
  <c r="AB1219" i="2"/>
  <c r="AA1219" i="2"/>
  <c r="Z1219" i="2"/>
  <c r="Y1219" i="2"/>
  <c r="X1219" i="2"/>
  <c r="W1219" i="2"/>
  <c r="M1219" i="2"/>
  <c r="L1219" i="2"/>
  <c r="AF1218" i="2"/>
  <c r="AD1218" i="2"/>
  <c r="AC1218" i="2"/>
  <c r="AB1218" i="2"/>
  <c r="AA1218" i="2"/>
  <c r="Z1218" i="2"/>
  <c r="Y1218" i="2"/>
  <c r="X1218" i="2"/>
  <c r="W1218" i="2"/>
  <c r="M1218" i="2"/>
  <c r="L1218" i="2" s="1"/>
  <c r="AF1217" i="2"/>
  <c r="AC1217" i="2"/>
  <c r="AD1217" i="2" s="1"/>
  <c r="AB1217" i="2"/>
  <c r="AA1217" i="2"/>
  <c r="Z1217" i="2"/>
  <c r="Y1217" i="2"/>
  <c r="X1217" i="2"/>
  <c r="W1217" i="2"/>
  <c r="M1217" i="2"/>
  <c r="L1217" i="2"/>
  <c r="AF1216" i="2"/>
  <c r="AD1216" i="2"/>
  <c r="AC1216" i="2"/>
  <c r="AB1216" i="2"/>
  <c r="AA1216" i="2"/>
  <c r="Z1216" i="2"/>
  <c r="Y1216" i="2"/>
  <c r="X1216" i="2"/>
  <c r="W1216" i="2"/>
  <c r="M1216" i="2"/>
  <c r="L1216" i="2" s="1"/>
  <c r="AF1215" i="2"/>
  <c r="AD1215" i="2"/>
  <c r="AC1215" i="2"/>
  <c r="AB1215" i="2"/>
  <c r="AA1215" i="2"/>
  <c r="Z1215" i="2"/>
  <c r="Y1215" i="2"/>
  <c r="X1215" i="2"/>
  <c r="W1215" i="2"/>
  <c r="M1215" i="2"/>
  <c r="L1215" i="2" s="1"/>
  <c r="AF1214" i="2"/>
  <c r="AD1214" i="2"/>
  <c r="AC1214" i="2"/>
  <c r="AB1214" i="2"/>
  <c r="AA1214" i="2"/>
  <c r="Z1214" i="2"/>
  <c r="Y1214" i="2"/>
  <c r="X1214" i="2"/>
  <c r="W1214" i="2"/>
  <c r="M1214" i="2"/>
  <c r="L1214" i="2" s="1"/>
  <c r="AF1213" i="2"/>
  <c r="AD1213" i="2"/>
  <c r="AC1213" i="2"/>
  <c r="AB1213" i="2"/>
  <c r="AA1213" i="2"/>
  <c r="Z1213" i="2"/>
  <c r="Y1213" i="2"/>
  <c r="X1213" i="2"/>
  <c r="W1213" i="2"/>
  <c r="M1213" i="2"/>
  <c r="L1213" i="2" s="1"/>
  <c r="AF1212" i="2"/>
  <c r="AD1212" i="2"/>
  <c r="AC1212" i="2"/>
  <c r="AB1212" i="2"/>
  <c r="AA1212" i="2"/>
  <c r="Z1212" i="2"/>
  <c r="Y1212" i="2"/>
  <c r="X1212" i="2"/>
  <c r="W1212" i="2"/>
  <c r="M1212" i="2"/>
  <c r="L1212" i="2" s="1"/>
  <c r="AF1211" i="2"/>
  <c r="AC1211" i="2"/>
  <c r="AD1211" i="2" s="1"/>
  <c r="AB1211" i="2"/>
  <c r="AA1211" i="2"/>
  <c r="Z1211" i="2"/>
  <c r="Y1211" i="2"/>
  <c r="X1211" i="2"/>
  <c r="W1211" i="2"/>
  <c r="M1211" i="2"/>
  <c r="L1211" i="2"/>
  <c r="AF1210" i="2"/>
  <c r="AD1210" i="2"/>
  <c r="AC1210" i="2"/>
  <c r="AB1210" i="2"/>
  <c r="AA1210" i="2"/>
  <c r="Z1210" i="2"/>
  <c r="Y1210" i="2"/>
  <c r="X1210" i="2"/>
  <c r="W1210" i="2"/>
  <c r="M1210" i="2"/>
  <c r="L1210" i="2" s="1"/>
  <c r="AF1209" i="2"/>
  <c r="AD1209" i="2"/>
  <c r="AC1209" i="2"/>
  <c r="AB1209" i="2"/>
  <c r="AA1209" i="2"/>
  <c r="Z1209" i="2"/>
  <c r="Y1209" i="2"/>
  <c r="X1209" i="2"/>
  <c r="W1209" i="2"/>
  <c r="M1209" i="2"/>
  <c r="L1209" i="2" s="1"/>
  <c r="AF1208" i="2"/>
  <c r="AD1208" i="2"/>
  <c r="AC1208" i="2"/>
  <c r="AB1208" i="2"/>
  <c r="AA1208" i="2"/>
  <c r="Z1208" i="2"/>
  <c r="Y1208" i="2"/>
  <c r="X1208" i="2"/>
  <c r="W1208" i="2"/>
  <c r="M1208" i="2"/>
  <c r="L1208" i="2" s="1"/>
  <c r="AF1207" i="2"/>
  <c r="AC1207" i="2"/>
  <c r="AD1207" i="2" s="1"/>
  <c r="AB1207" i="2"/>
  <c r="AA1207" i="2"/>
  <c r="Z1207" i="2"/>
  <c r="Y1207" i="2"/>
  <c r="X1207" i="2"/>
  <c r="W1207" i="2"/>
  <c r="M1207" i="2"/>
  <c r="L1207" i="2"/>
  <c r="AF1206" i="2"/>
  <c r="AD1206" i="2"/>
  <c r="AC1206" i="2"/>
  <c r="AB1206" i="2"/>
  <c r="AA1206" i="2"/>
  <c r="Z1206" i="2"/>
  <c r="Y1206" i="2"/>
  <c r="X1206" i="2"/>
  <c r="W1206" i="2"/>
  <c r="M1206" i="2"/>
  <c r="L1206" i="2" s="1"/>
  <c r="AF1205" i="2"/>
  <c r="AD1205" i="2"/>
  <c r="AC1205" i="2"/>
  <c r="AB1205" i="2"/>
  <c r="AA1205" i="2"/>
  <c r="Z1205" i="2"/>
  <c r="Y1205" i="2"/>
  <c r="X1205" i="2"/>
  <c r="W1205" i="2"/>
  <c r="M1205" i="2"/>
  <c r="L1205" i="2" s="1"/>
  <c r="AF1204" i="2"/>
  <c r="AD1204" i="2"/>
  <c r="AC1204" i="2"/>
  <c r="AB1204" i="2"/>
  <c r="AA1204" i="2"/>
  <c r="Z1204" i="2"/>
  <c r="Y1204" i="2"/>
  <c r="X1204" i="2"/>
  <c r="W1204" i="2"/>
  <c r="M1204" i="2"/>
  <c r="L1204" i="2" s="1"/>
  <c r="AF1203" i="2"/>
  <c r="AC1203" i="2"/>
  <c r="AD1203" i="2" s="1"/>
  <c r="AB1203" i="2"/>
  <c r="AA1203" i="2"/>
  <c r="Z1203" i="2"/>
  <c r="Y1203" i="2"/>
  <c r="X1203" i="2"/>
  <c r="W1203" i="2"/>
  <c r="M1203" i="2"/>
  <c r="L1203" i="2"/>
  <c r="AF1202" i="2"/>
  <c r="AD1202" i="2"/>
  <c r="AC1202" i="2"/>
  <c r="AB1202" i="2"/>
  <c r="AA1202" i="2"/>
  <c r="Z1202" i="2"/>
  <c r="Y1202" i="2"/>
  <c r="X1202" i="2"/>
  <c r="W1202" i="2"/>
  <c r="M1202" i="2"/>
  <c r="L1202" i="2" s="1"/>
  <c r="AF1201" i="2"/>
  <c r="AC1201" i="2"/>
  <c r="AD1201" i="2" s="1"/>
  <c r="AB1201" i="2"/>
  <c r="AA1201" i="2"/>
  <c r="Z1201" i="2"/>
  <c r="Y1201" i="2"/>
  <c r="X1201" i="2"/>
  <c r="W1201" i="2"/>
  <c r="M1201" i="2"/>
  <c r="L1201" i="2"/>
  <c r="AF1200" i="2"/>
  <c r="AD1200" i="2"/>
  <c r="AC1200" i="2"/>
  <c r="AB1200" i="2"/>
  <c r="AA1200" i="2"/>
  <c r="Z1200" i="2"/>
  <c r="Y1200" i="2"/>
  <c r="X1200" i="2"/>
  <c r="W1200" i="2"/>
  <c r="M1200" i="2"/>
  <c r="L1200" i="2" s="1"/>
  <c r="AF1199" i="2"/>
  <c r="AD1199" i="2"/>
  <c r="AC1199" i="2"/>
  <c r="AB1199" i="2"/>
  <c r="AA1199" i="2"/>
  <c r="Z1199" i="2"/>
  <c r="Y1199" i="2"/>
  <c r="X1199" i="2"/>
  <c r="W1199" i="2"/>
  <c r="M1199" i="2"/>
  <c r="L1199" i="2" s="1"/>
  <c r="AF1198" i="2"/>
  <c r="AD1198" i="2"/>
  <c r="AC1198" i="2"/>
  <c r="AB1198" i="2"/>
  <c r="AA1198" i="2"/>
  <c r="Z1198" i="2"/>
  <c r="Y1198" i="2"/>
  <c r="X1198" i="2"/>
  <c r="W1198" i="2"/>
  <c r="M1198" i="2"/>
  <c r="L1198" i="2" s="1"/>
  <c r="AF1197" i="2"/>
  <c r="AD1197" i="2"/>
  <c r="AC1197" i="2"/>
  <c r="AB1197" i="2"/>
  <c r="AA1197" i="2"/>
  <c r="Z1197" i="2"/>
  <c r="Y1197" i="2"/>
  <c r="X1197" i="2"/>
  <c r="W1197" i="2"/>
  <c r="M1197" i="2"/>
  <c r="L1197" i="2" s="1"/>
  <c r="AF1196" i="2"/>
  <c r="AD1196" i="2"/>
  <c r="AC1196" i="2"/>
  <c r="AB1196" i="2"/>
  <c r="AA1196" i="2"/>
  <c r="Z1196" i="2"/>
  <c r="Y1196" i="2"/>
  <c r="X1196" i="2"/>
  <c r="W1196" i="2"/>
  <c r="M1196" i="2"/>
  <c r="L1196" i="2" s="1"/>
  <c r="AF1195" i="2"/>
  <c r="AC1195" i="2"/>
  <c r="AD1195" i="2" s="1"/>
  <c r="AB1195" i="2"/>
  <c r="AA1195" i="2"/>
  <c r="Z1195" i="2"/>
  <c r="Y1195" i="2"/>
  <c r="X1195" i="2"/>
  <c r="W1195" i="2"/>
  <c r="M1195" i="2"/>
  <c r="L1195" i="2"/>
  <c r="AF1194" i="2"/>
  <c r="AD1194" i="2"/>
  <c r="AC1194" i="2"/>
  <c r="AB1194" i="2"/>
  <c r="AA1194" i="2"/>
  <c r="Z1194" i="2"/>
  <c r="Y1194" i="2"/>
  <c r="X1194" i="2"/>
  <c r="W1194" i="2"/>
  <c r="M1194" i="2"/>
  <c r="L1194" i="2" s="1"/>
  <c r="AF1193" i="2"/>
  <c r="AD1193" i="2"/>
  <c r="AC1193" i="2"/>
  <c r="AB1193" i="2"/>
  <c r="AA1193" i="2"/>
  <c r="Z1193" i="2"/>
  <c r="Y1193" i="2"/>
  <c r="X1193" i="2"/>
  <c r="W1193" i="2"/>
  <c r="M1193" i="2"/>
  <c r="L1193" i="2" s="1"/>
  <c r="AF1192" i="2"/>
  <c r="AD1192" i="2"/>
  <c r="AC1192" i="2"/>
  <c r="AB1192" i="2"/>
  <c r="AA1192" i="2"/>
  <c r="Z1192" i="2"/>
  <c r="Y1192" i="2"/>
  <c r="X1192" i="2"/>
  <c r="W1192" i="2"/>
  <c r="M1192" i="2"/>
  <c r="L1192" i="2" s="1"/>
  <c r="AF1191" i="2"/>
  <c r="AC1191" i="2"/>
  <c r="AD1191" i="2" s="1"/>
  <c r="AB1191" i="2"/>
  <c r="AA1191" i="2"/>
  <c r="Z1191" i="2"/>
  <c r="Y1191" i="2"/>
  <c r="X1191" i="2"/>
  <c r="W1191" i="2"/>
  <c r="M1191" i="2"/>
  <c r="L1191" i="2"/>
  <c r="AF1190" i="2"/>
  <c r="AD1190" i="2"/>
  <c r="AC1190" i="2"/>
  <c r="AB1190" i="2"/>
  <c r="AA1190" i="2"/>
  <c r="Z1190" i="2"/>
  <c r="Y1190" i="2"/>
  <c r="X1190" i="2"/>
  <c r="W1190" i="2"/>
  <c r="M1190" i="2"/>
  <c r="L1190" i="2" s="1"/>
  <c r="AF1189" i="2"/>
  <c r="AD1189" i="2"/>
  <c r="AC1189" i="2"/>
  <c r="AB1189" i="2"/>
  <c r="AA1189" i="2"/>
  <c r="Z1189" i="2"/>
  <c r="Y1189" i="2"/>
  <c r="X1189" i="2"/>
  <c r="W1189" i="2"/>
  <c r="M1189" i="2"/>
  <c r="L1189" i="2" s="1"/>
  <c r="AF1188" i="2"/>
  <c r="AD1188" i="2"/>
  <c r="AC1188" i="2"/>
  <c r="AB1188" i="2"/>
  <c r="AA1188" i="2"/>
  <c r="Z1188" i="2"/>
  <c r="Y1188" i="2"/>
  <c r="X1188" i="2"/>
  <c r="W1188" i="2"/>
  <c r="M1188" i="2"/>
  <c r="L1188" i="2" s="1"/>
  <c r="AF1187" i="2"/>
  <c r="AC1187" i="2"/>
  <c r="AD1187" i="2" s="1"/>
  <c r="AB1187" i="2"/>
  <c r="AA1187" i="2"/>
  <c r="Z1187" i="2"/>
  <c r="Y1187" i="2"/>
  <c r="X1187" i="2"/>
  <c r="W1187" i="2"/>
  <c r="M1187" i="2"/>
  <c r="L1187" i="2"/>
  <c r="AF1186" i="2"/>
  <c r="AD1186" i="2"/>
  <c r="AC1186" i="2"/>
  <c r="AB1186" i="2"/>
  <c r="AA1186" i="2"/>
  <c r="Z1186" i="2"/>
  <c r="Y1186" i="2"/>
  <c r="X1186" i="2"/>
  <c r="W1186" i="2"/>
  <c r="M1186" i="2"/>
  <c r="L1186" i="2" s="1"/>
  <c r="AF1185" i="2"/>
  <c r="AC1185" i="2"/>
  <c r="AD1185" i="2" s="1"/>
  <c r="AB1185" i="2"/>
  <c r="AA1185" i="2"/>
  <c r="Z1185" i="2"/>
  <c r="Y1185" i="2"/>
  <c r="X1185" i="2"/>
  <c r="W1185" i="2"/>
  <c r="M1185" i="2"/>
  <c r="L1185" i="2"/>
  <c r="AF1184" i="2"/>
  <c r="AD1184" i="2"/>
  <c r="AC1184" i="2"/>
  <c r="AB1184" i="2"/>
  <c r="AA1184" i="2"/>
  <c r="Z1184" i="2"/>
  <c r="Y1184" i="2"/>
  <c r="X1184" i="2"/>
  <c r="W1184" i="2"/>
  <c r="M1184" i="2"/>
  <c r="L1184" i="2" s="1"/>
  <c r="AF1183" i="2"/>
  <c r="AD1183" i="2"/>
  <c r="AC1183" i="2"/>
  <c r="AB1183" i="2"/>
  <c r="AA1183" i="2"/>
  <c r="Z1183" i="2"/>
  <c r="Y1183" i="2"/>
  <c r="X1183" i="2"/>
  <c r="W1183" i="2"/>
  <c r="M1183" i="2"/>
  <c r="L1183" i="2" s="1"/>
  <c r="AF1182" i="2"/>
  <c r="AD1182" i="2"/>
  <c r="AC1182" i="2"/>
  <c r="AB1182" i="2"/>
  <c r="AA1182" i="2"/>
  <c r="Z1182" i="2"/>
  <c r="Y1182" i="2"/>
  <c r="X1182" i="2"/>
  <c r="W1182" i="2"/>
  <c r="M1182" i="2"/>
  <c r="L1182" i="2" s="1"/>
  <c r="AF1181" i="2"/>
  <c r="AD1181" i="2"/>
  <c r="AC1181" i="2"/>
  <c r="AB1181" i="2"/>
  <c r="AA1181" i="2"/>
  <c r="Z1181" i="2"/>
  <c r="Y1181" i="2"/>
  <c r="X1181" i="2"/>
  <c r="W1181" i="2"/>
  <c r="M1181" i="2"/>
  <c r="L1181" i="2" s="1"/>
  <c r="AF1180" i="2"/>
  <c r="AD1180" i="2"/>
  <c r="AC1180" i="2"/>
  <c r="AB1180" i="2"/>
  <c r="AA1180" i="2"/>
  <c r="Z1180" i="2"/>
  <c r="Y1180" i="2"/>
  <c r="X1180" i="2"/>
  <c r="W1180" i="2"/>
  <c r="M1180" i="2"/>
  <c r="L1180" i="2" s="1"/>
  <c r="AF1179" i="2"/>
  <c r="AC1179" i="2"/>
  <c r="AD1179" i="2" s="1"/>
  <c r="AB1179" i="2"/>
  <c r="AA1179" i="2"/>
  <c r="Z1179" i="2"/>
  <c r="Y1179" i="2"/>
  <c r="X1179" i="2"/>
  <c r="W1179" i="2"/>
  <c r="M1179" i="2"/>
  <c r="L1179" i="2"/>
  <c r="AF1178" i="2"/>
  <c r="AD1178" i="2"/>
  <c r="AC1178" i="2"/>
  <c r="AB1178" i="2"/>
  <c r="AA1178" i="2"/>
  <c r="Z1178" i="2"/>
  <c r="Y1178" i="2"/>
  <c r="X1178" i="2"/>
  <c r="W1178" i="2"/>
  <c r="M1178" i="2"/>
  <c r="L1178" i="2" s="1"/>
  <c r="AF1177" i="2"/>
  <c r="AD1177" i="2"/>
  <c r="AC1177" i="2"/>
  <c r="AB1177" i="2"/>
  <c r="AA1177" i="2"/>
  <c r="Z1177" i="2"/>
  <c r="Y1177" i="2"/>
  <c r="X1177" i="2"/>
  <c r="W1177" i="2"/>
  <c r="M1177" i="2"/>
  <c r="L1177" i="2" s="1"/>
  <c r="AF1176" i="2"/>
  <c r="AD1176" i="2"/>
  <c r="AC1176" i="2"/>
  <c r="AB1176" i="2"/>
  <c r="AA1176" i="2"/>
  <c r="Z1176" i="2"/>
  <c r="Y1176" i="2"/>
  <c r="X1176" i="2"/>
  <c r="W1176" i="2"/>
  <c r="M1176" i="2"/>
  <c r="L1176" i="2" s="1"/>
  <c r="AF1175" i="2"/>
  <c r="AC1175" i="2"/>
  <c r="AD1175" i="2" s="1"/>
  <c r="AB1175" i="2"/>
  <c r="AA1175" i="2"/>
  <c r="Z1175" i="2"/>
  <c r="Y1175" i="2"/>
  <c r="X1175" i="2"/>
  <c r="W1175" i="2"/>
  <c r="M1175" i="2"/>
  <c r="L1175" i="2"/>
  <c r="AF1174" i="2"/>
  <c r="AD1174" i="2"/>
  <c r="AC1174" i="2"/>
  <c r="AB1174" i="2"/>
  <c r="AA1174" i="2"/>
  <c r="Z1174" i="2"/>
  <c r="Y1174" i="2"/>
  <c r="X1174" i="2"/>
  <c r="W1174" i="2"/>
  <c r="M1174" i="2"/>
  <c r="L1174" i="2" s="1"/>
  <c r="AF1173" i="2"/>
  <c r="AD1173" i="2"/>
  <c r="AC1173" i="2"/>
  <c r="AB1173" i="2"/>
  <c r="AA1173" i="2"/>
  <c r="Z1173" i="2"/>
  <c r="Y1173" i="2"/>
  <c r="X1173" i="2"/>
  <c r="W1173" i="2"/>
  <c r="M1173" i="2"/>
  <c r="L1173" i="2" s="1"/>
  <c r="AF1172" i="2"/>
  <c r="AD1172" i="2"/>
  <c r="AC1172" i="2"/>
  <c r="AB1172" i="2"/>
  <c r="AA1172" i="2"/>
  <c r="Z1172" i="2"/>
  <c r="Y1172" i="2"/>
  <c r="X1172" i="2"/>
  <c r="W1172" i="2"/>
  <c r="M1172" i="2"/>
  <c r="L1172" i="2" s="1"/>
  <c r="AF1171" i="2"/>
  <c r="AC1171" i="2"/>
  <c r="AD1171" i="2" s="1"/>
  <c r="AB1171" i="2"/>
  <c r="AA1171" i="2"/>
  <c r="Z1171" i="2"/>
  <c r="Y1171" i="2"/>
  <c r="X1171" i="2"/>
  <c r="W1171" i="2"/>
  <c r="M1171" i="2"/>
  <c r="L1171" i="2"/>
  <c r="AF1170" i="2"/>
  <c r="AD1170" i="2"/>
  <c r="AC1170" i="2"/>
  <c r="AB1170" i="2"/>
  <c r="AA1170" i="2"/>
  <c r="Z1170" i="2"/>
  <c r="Y1170" i="2"/>
  <c r="X1170" i="2"/>
  <c r="W1170" i="2"/>
  <c r="M1170" i="2"/>
  <c r="L1170" i="2" s="1"/>
  <c r="AF1169" i="2"/>
  <c r="AC1169" i="2"/>
  <c r="AD1169" i="2" s="1"/>
  <c r="AB1169" i="2"/>
  <c r="AA1169" i="2"/>
  <c r="Z1169" i="2"/>
  <c r="Y1169" i="2"/>
  <c r="X1169" i="2"/>
  <c r="W1169" i="2"/>
  <c r="M1169" i="2"/>
  <c r="L1169" i="2"/>
  <c r="AF1168" i="2"/>
  <c r="AD1168" i="2"/>
  <c r="AC1168" i="2"/>
  <c r="AB1168" i="2"/>
  <c r="AA1168" i="2"/>
  <c r="Z1168" i="2"/>
  <c r="Y1168" i="2"/>
  <c r="X1168" i="2"/>
  <c r="W1168" i="2"/>
  <c r="M1168" i="2"/>
  <c r="L1168" i="2" s="1"/>
  <c r="AF1167" i="2"/>
  <c r="AD1167" i="2"/>
  <c r="AC1167" i="2"/>
  <c r="AB1167" i="2"/>
  <c r="AA1167" i="2"/>
  <c r="Z1167" i="2"/>
  <c r="Y1167" i="2"/>
  <c r="X1167" i="2"/>
  <c r="W1167" i="2"/>
  <c r="M1167" i="2"/>
  <c r="L1167" i="2" s="1"/>
  <c r="AF1166" i="2"/>
  <c r="AD1166" i="2"/>
  <c r="AC1166" i="2"/>
  <c r="AB1166" i="2"/>
  <c r="AA1166" i="2"/>
  <c r="Z1166" i="2"/>
  <c r="Y1166" i="2"/>
  <c r="X1166" i="2"/>
  <c r="W1166" i="2"/>
  <c r="M1166" i="2"/>
  <c r="L1166" i="2" s="1"/>
  <c r="AF1165" i="2"/>
  <c r="AD1165" i="2"/>
  <c r="AC1165" i="2"/>
  <c r="AB1165" i="2"/>
  <c r="AA1165" i="2"/>
  <c r="Z1165" i="2"/>
  <c r="Y1165" i="2"/>
  <c r="X1165" i="2"/>
  <c r="W1165" i="2"/>
  <c r="M1165" i="2"/>
  <c r="L1165" i="2" s="1"/>
  <c r="AF1164" i="2"/>
  <c r="AD1164" i="2"/>
  <c r="AC1164" i="2"/>
  <c r="AB1164" i="2"/>
  <c r="AA1164" i="2"/>
  <c r="Z1164" i="2"/>
  <c r="Y1164" i="2"/>
  <c r="X1164" i="2"/>
  <c r="W1164" i="2"/>
  <c r="M1164" i="2"/>
  <c r="L1164" i="2" s="1"/>
  <c r="AF1163" i="2"/>
  <c r="AC1163" i="2"/>
  <c r="AD1163" i="2" s="1"/>
  <c r="AB1163" i="2"/>
  <c r="AA1163" i="2"/>
  <c r="Z1163" i="2"/>
  <c r="Y1163" i="2"/>
  <c r="X1163" i="2"/>
  <c r="W1163" i="2"/>
  <c r="M1163" i="2"/>
  <c r="L1163" i="2"/>
  <c r="AF1162" i="2"/>
  <c r="AD1162" i="2"/>
  <c r="AC1162" i="2"/>
  <c r="AB1162" i="2"/>
  <c r="AA1162" i="2"/>
  <c r="Z1162" i="2"/>
  <c r="Y1162" i="2"/>
  <c r="X1162" i="2"/>
  <c r="W1162" i="2"/>
  <c r="M1162" i="2"/>
  <c r="L1162" i="2" s="1"/>
  <c r="AF1161" i="2"/>
  <c r="AD1161" i="2"/>
  <c r="AC1161" i="2"/>
  <c r="AB1161" i="2"/>
  <c r="AA1161" i="2"/>
  <c r="Z1161" i="2"/>
  <c r="Y1161" i="2"/>
  <c r="X1161" i="2"/>
  <c r="W1161" i="2"/>
  <c r="M1161" i="2"/>
  <c r="L1161" i="2" s="1"/>
  <c r="AF1160" i="2"/>
  <c r="AD1160" i="2"/>
  <c r="AC1160" i="2"/>
  <c r="AB1160" i="2"/>
  <c r="AA1160" i="2"/>
  <c r="Z1160" i="2"/>
  <c r="Y1160" i="2"/>
  <c r="X1160" i="2"/>
  <c r="W1160" i="2"/>
  <c r="M1160" i="2"/>
  <c r="L1160" i="2" s="1"/>
  <c r="AF1159" i="2"/>
  <c r="AC1159" i="2"/>
  <c r="AD1159" i="2" s="1"/>
  <c r="AB1159" i="2"/>
  <c r="AA1159" i="2"/>
  <c r="Z1159" i="2"/>
  <c r="Y1159" i="2"/>
  <c r="X1159" i="2"/>
  <c r="W1159" i="2"/>
  <c r="M1159" i="2"/>
  <c r="L1159" i="2"/>
  <c r="AF1158" i="2"/>
  <c r="AD1158" i="2"/>
  <c r="AC1158" i="2"/>
  <c r="AB1158" i="2"/>
  <c r="AA1158" i="2"/>
  <c r="Z1158" i="2"/>
  <c r="Y1158" i="2"/>
  <c r="X1158" i="2"/>
  <c r="W1158" i="2"/>
  <c r="M1158" i="2"/>
  <c r="L1158" i="2" s="1"/>
  <c r="AF1157" i="2"/>
  <c r="AD1157" i="2"/>
  <c r="AC1157" i="2"/>
  <c r="AB1157" i="2"/>
  <c r="AA1157" i="2"/>
  <c r="Z1157" i="2"/>
  <c r="Y1157" i="2"/>
  <c r="X1157" i="2"/>
  <c r="W1157" i="2"/>
  <c r="M1157" i="2"/>
  <c r="L1157" i="2" s="1"/>
  <c r="AF1156" i="2"/>
  <c r="AD1156" i="2"/>
  <c r="AC1156" i="2"/>
  <c r="AB1156" i="2"/>
  <c r="AA1156" i="2"/>
  <c r="Z1156" i="2"/>
  <c r="Y1156" i="2"/>
  <c r="X1156" i="2"/>
  <c r="W1156" i="2"/>
  <c r="M1156" i="2"/>
  <c r="L1156" i="2" s="1"/>
  <c r="AF1155" i="2"/>
  <c r="AC1155" i="2"/>
  <c r="AD1155" i="2" s="1"/>
  <c r="AB1155" i="2"/>
  <c r="AA1155" i="2"/>
  <c r="Z1155" i="2"/>
  <c r="Y1155" i="2"/>
  <c r="X1155" i="2"/>
  <c r="W1155" i="2"/>
  <c r="M1155" i="2"/>
  <c r="L1155" i="2"/>
  <c r="AF1154" i="2"/>
  <c r="AD1154" i="2"/>
  <c r="AC1154" i="2"/>
  <c r="AB1154" i="2"/>
  <c r="AA1154" i="2"/>
  <c r="Z1154" i="2"/>
  <c r="Y1154" i="2"/>
  <c r="X1154" i="2"/>
  <c r="W1154" i="2"/>
  <c r="M1154" i="2"/>
  <c r="L1154" i="2" s="1"/>
  <c r="AF1153" i="2"/>
  <c r="AC1153" i="2"/>
  <c r="AD1153" i="2" s="1"/>
  <c r="AB1153" i="2"/>
  <c r="AA1153" i="2"/>
  <c r="Z1153" i="2"/>
  <c r="Y1153" i="2"/>
  <c r="X1153" i="2"/>
  <c r="W1153" i="2"/>
  <c r="M1153" i="2"/>
  <c r="L1153" i="2"/>
  <c r="AF1152" i="2"/>
  <c r="AD1152" i="2"/>
  <c r="AC1152" i="2"/>
  <c r="AB1152" i="2"/>
  <c r="AA1152" i="2"/>
  <c r="Z1152" i="2"/>
  <c r="Y1152" i="2"/>
  <c r="X1152" i="2"/>
  <c r="W1152" i="2"/>
  <c r="M1152" i="2"/>
  <c r="L1152" i="2" s="1"/>
  <c r="AF1151" i="2"/>
  <c r="AD1151" i="2"/>
  <c r="AC1151" i="2"/>
  <c r="AB1151" i="2"/>
  <c r="AA1151" i="2"/>
  <c r="Z1151" i="2"/>
  <c r="Y1151" i="2"/>
  <c r="X1151" i="2"/>
  <c r="W1151" i="2"/>
  <c r="M1151" i="2"/>
  <c r="L1151" i="2" s="1"/>
  <c r="AF1150" i="2"/>
  <c r="AD1150" i="2"/>
  <c r="AC1150" i="2"/>
  <c r="AB1150" i="2"/>
  <c r="AA1150" i="2"/>
  <c r="Z1150" i="2"/>
  <c r="Y1150" i="2"/>
  <c r="X1150" i="2"/>
  <c r="W1150" i="2"/>
  <c r="M1150" i="2"/>
  <c r="L1150" i="2" s="1"/>
  <c r="AF1149" i="2"/>
  <c r="AD1149" i="2"/>
  <c r="AC1149" i="2"/>
  <c r="AB1149" i="2"/>
  <c r="AA1149" i="2"/>
  <c r="Z1149" i="2"/>
  <c r="Y1149" i="2"/>
  <c r="X1149" i="2"/>
  <c r="W1149" i="2"/>
  <c r="M1149" i="2"/>
  <c r="L1149" i="2" s="1"/>
  <c r="AF1148" i="2"/>
  <c r="AD1148" i="2"/>
  <c r="AC1148" i="2"/>
  <c r="AB1148" i="2"/>
  <c r="AA1148" i="2"/>
  <c r="Z1148" i="2"/>
  <c r="Y1148" i="2"/>
  <c r="X1148" i="2"/>
  <c r="W1148" i="2"/>
  <c r="M1148" i="2"/>
  <c r="L1148" i="2" s="1"/>
  <c r="AF1147" i="2"/>
  <c r="AC1147" i="2"/>
  <c r="AD1147" i="2" s="1"/>
  <c r="AB1147" i="2"/>
  <c r="AA1147" i="2"/>
  <c r="Z1147" i="2"/>
  <c r="Y1147" i="2"/>
  <c r="X1147" i="2"/>
  <c r="W1147" i="2"/>
  <c r="M1147" i="2"/>
  <c r="L1147" i="2"/>
  <c r="AF1146" i="2"/>
  <c r="AD1146" i="2"/>
  <c r="AC1146" i="2"/>
  <c r="AB1146" i="2"/>
  <c r="AA1146" i="2"/>
  <c r="Z1146" i="2"/>
  <c r="Y1146" i="2"/>
  <c r="X1146" i="2"/>
  <c r="W1146" i="2"/>
  <c r="M1146" i="2"/>
  <c r="L1146" i="2" s="1"/>
  <c r="AF1145" i="2"/>
  <c r="AD1145" i="2"/>
  <c r="AC1145" i="2"/>
  <c r="AB1145" i="2"/>
  <c r="AA1145" i="2"/>
  <c r="Z1145" i="2"/>
  <c r="Y1145" i="2"/>
  <c r="X1145" i="2"/>
  <c r="W1145" i="2"/>
  <c r="M1145" i="2"/>
  <c r="L1145" i="2" s="1"/>
  <c r="AF1144" i="2"/>
  <c r="AD1144" i="2"/>
  <c r="AC1144" i="2"/>
  <c r="AB1144" i="2"/>
  <c r="AA1144" i="2"/>
  <c r="Z1144" i="2"/>
  <c r="Y1144" i="2"/>
  <c r="X1144" i="2"/>
  <c r="W1144" i="2"/>
  <c r="M1144" i="2"/>
  <c r="L1144" i="2" s="1"/>
  <c r="AF1143" i="2"/>
  <c r="AC1143" i="2"/>
  <c r="AD1143" i="2" s="1"/>
  <c r="AB1143" i="2"/>
  <c r="AA1143" i="2"/>
  <c r="Z1143" i="2"/>
  <c r="Y1143" i="2"/>
  <c r="X1143" i="2"/>
  <c r="W1143" i="2"/>
  <c r="M1143" i="2"/>
  <c r="L1143" i="2"/>
  <c r="AF1142" i="2"/>
  <c r="AD1142" i="2"/>
  <c r="AC1142" i="2"/>
  <c r="AB1142" i="2"/>
  <c r="AA1142" i="2"/>
  <c r="Z1142" i="2"/>
  <c r="Y1142" i="2"/>
  <c r="X1142" i="2"/>
  <c r="W1142" i="2"/>
  <c r="M1142" i="2"/>
  <c r="L1142" i="2" s="1"/>
  <c r="AF1141" i="2"/>
  <c r="AD1141" i="2"/>
  <c r="AC1141" i="2"/>
  <c r="AB1141" i="2"/>
  <c r="AA1141" i="2"/>
  <c r="Z1141" i="2"/>
  <c r="Y1141" i="2"/>
  <c r="X1141" i="2"/>
  <c r="W1141" i="2"/>
  <c r="M1141" i="2"/>
  <c r="L1141" i="2" s="1"/>
  <c r="AF1140" i="2"/>
  <c r="AD1140" i="2"/>
  <c r="AC1140" i="2"/>
  <c r="AB1140" i="2"/>
  <c r="AA1140" i="2"/>
  <c r="Z1140" i="2"/>
  <c r="Y1140" i="2"/>
  <c r="X1140" i="2"/>
  <c r="W1140" i="2"/>
  <c r="M1140" i="2"/>
  <c r="L1140" i="2" s="1"/>
  <c r="AF1139" i="2"/>
  <c r="AC1139" i="2"/>
  <c r="AD1139" i="2" s="1"/>
  <c r="AB1139" i="2"/>
  <c r="AA1139" i="2"/>
  <c r="Z1139" i="2"/>
  <c r="Y1139" i="2"/>
  <c r="X1139" i="2"/>
  <c r="W1139" i="2"/>
  <c r="M1139" i="2"/>
  <c r="L1139" i="2"/>
  <c r="AF1138" i="2"/>
  <c r="AD1138" i="2"/>
  <c r="AC1138" i="2"/>
  <c r="AB1138" i="2"/>
  <c r="AA1138" i="2"/>
  <c r="Z1138" i="2"/>
  <c r="Y1138" i="2"/>
  <c r="X1138" i="2"/>
  <c r="W1138" i="2"/>
  <c r="M1138" i="2"/>
  <c r="L1138" i="2" s="1"/>
  <c r="AF1137" i="2"/>
  <c r="AC1137" i="2"/>
  <c r="AD1137" i="2" s="1"/>
  <c r="AB1137" i="2"/>
  <c r="AA1137" i="2"/>
  <c r="Z1137" i="2"/>
  <c r="Y1137" i="2"/>
  <c r="X1137" i="2"/>
  <c r="W1137" i="2"/>
  <c r="M1137" i="2"/>
  <c r="L1137" i="2"/>
  <c r="AF1136" i="2"/>
  <c r="AD1136" i="2"/>
  <c r="AC1136" i="2"/>
  <c r="AB1136" i="2"/>
  <c r="AA1136" i="2"/>
  <c r="Z1136" i="2"/>
  <c r="Y1136" i="2"/>
  <c r="X1136" i="2"/>
  <c r="W1136" i="2"/>
  <c r="M1136" i="2"/>
  <c r="L1136" i="2" s="1"/>
  <c r="AF1135" i="2"/>
  <c r="AD1135" i="2"/>
  <c r="AC1135" i="2"/>
  <c r="AB1135" i="2"/>
  <c r="AA1135" i="2"/>
  <c r="Z1135" i="2"/>
  <c r="Y1135" i="2"/>
  <c r="X1135" i="2"/>
  <c r="W1135" i="2"/>
  <c r="M1135" i="2"/>
  <c r="L1135" i="2" s="1"/>
  <c r="AF1134" i="2"/>
  <c r="AD1134" i="2"/>
  <c r="AC1134" i="2"/>
  <c r="AB1134" i="2"/>
  <c r="AA1134" i="2"/>
  <c r="Z1134" i="2"/>
  <c r="Y1134" i="2"/>
  <c r="X1134" i="2"/>
  <c r="W1134" i="2"/>
  <c r="M1134" i="2"/>
  <c r="L1134" i="2" s="1"/>
  <c r="AF1133" i="2"/>
  <c r="AD1133" i="2"/>
  <c r="AC1133" i="2"/>
  <c r="AB1133" i="2"/>
  <c r="AA1133" i="2"/>
  <c r="Z1133" i="2"/>
  <c r="Y1133" i="2"/>
  <c r="X1133" i="2"/>
  <c r="W1133" i="2"/>
  <c r="M1133" i="2"/>
  <c r="L1133" i="2" s="1"/>
  <c r="AF1132" i="2"/>
  <c r="AD1132" i="2"/>
  <c r="AC1132" i="2"/>
  <c r="AB1132" i="2"/>
  <c r="AA1132" i="2"/>
  <c r="Z1132" i="2"/>
  <c r="Y1132" i="2"/>
  <c r="X1132" i="2"/>
  <c r="W1132" i="2"/>
  <c r="M1132" i="2"/>
  <c r="L1132" i="2" s="1"/>
  <c r="AF1131" i="2"/>
  <c r="AC1131" i="2"/>
  <c r="AD1131" i="2" s="1"/>
  <c r="AB1131" i="2"/>
  <c r="AA1131" i="2"/>
  <c r="Z1131" i="2"/>
  <c r="Y1131" i="2"/>
  <c r="X1131" i="2"/>
  <c r="W1131" i="2"/>
  <c r="M1131" i="2"/>
  <c r="L1131" i="2"/>
  <c r="AF1130" i="2"/>
  <c r="AD1130" i="2"/>
  <c r="AC1130" i="2"/>
  <c r="AB1130" i="2"/>
  <c r="AA1130" i="2"/>
  <c r="Z1130" i="2"/>
  <c r="Y1130" i="2"/>
  <c r="X1130" i="2"/>
  <c r="W1130" i="2"/>
  <c r="M1130" i="2"/>
  <c r="L1130" i="2" s="1"/>
  <c r="AF1129" i="2"/>
  <c r="AD1129" i="2"/>
  <c r="AC1129" i="2"/>
  <c r="AB1129" i="2"/>
  <c r="AA1129" i="2"/>
  <c r="Z1129" i="2"/>
  <c r="Y1129" i="2"/>
  <c r="X1129" i="2"/>
  <c r="W1129" i="2"/>
  <c r="M1129" i="2"/>
  <c r="L1129" i="2" s="1"/>
  <c r="AF1128" i="2"/>
  <c r="AD1128" i="2"/>
  <c r="AC1128" i="2"/>
  <c r="AB1128" i="2"/>
  <c r="AA1128" i="2"/>
  <c r="Z1128" i="2"/>
  <c r="Y1128" i="2"/>
  <c r="X1128" i="2"/>
  <c r="W1128" i="2"/>
  <c r="M1128" i="2"/>
  <c r="L1128" i="2" s="1"/>
  <c r="AF1127" i="2"/>
  <c r="AC1127" i="2"/>
  <c r="AD1127" i="2" s="1"/>
  <c r="AB1127" i="2"/>
  <c r="AA1127" i="2"/>
  <c r="Z1127" i="2"/>
  <c r="Y1127" i="2"/>
  <c r="X1127" i="2"/>
  <c r="W1127" i="2"/>
  <c r="M1127" i="2"/>
  <c r="L1127" i="2"/>
  <c r="AF1126" i="2"/>
  <c r="AD1126" i="2"/>
  <c r="AC1126" i="2"/>
  <c r="AB1126" i="2"/>
  <c r="AA1126" i="2"/>
  <c r="Z1126" i="2"/>
  <c r="Y1126" i="2"/>
  <c r="X1126" i="2"/>
  <c r="W1126" i="2"/>
  <c r="M1126" i="2"/>
  <c r="L1126" i="2" s="1"/>
  <c r="AF1125" i="2"/>
  <c r="AD1125" i="2"/>
  <c r="AC1125" i="2"/>
  <c r="AB1125" i="2"/>
  <c r="AA1125" i="2"/>
  <c r="Z1125" i="2"/>
  <c r="Y1125" i="2"/>
  <c r="X1125" i="2"/>
  <c r="W1125" i="2"/>
  <c r="M1125" i="2"/>
  <c r="L1125" i="2" s="1"/>
  <c r="AF1124" i="2"/>
  <c r="AD1124" i="2"/>
  <c r="AC1124" i="2"/>
  <c r="AB1124" i="2"/>
  <c r="AA1124" i="2"/>
  <c r="Z1124" i="2"/>
  <c r="Y1124" i="2"/>
  <c r="X1124" i="2"/>
  <c r="W1124" i="2"/>
  <c r="M1124" i="2"/>
  <c r="L1124" i="2" s="1"/>
  <c r="AF1123" i="2"/>
  <c r="AC1123" i="2"/>
  <c r="AD1123" i="2" s="1"/>
  <c r="AB1123" i="2"/>
  <c r="AA1123" i="2"/>
  <c r="Z1123" i="2"/>
  <c r="Y1123" i="2"/>
  <c r="X1123" i="2"/>
  <c r="W1123" i="2"/>
  <c r="M1123" i="2"/>
  <c r="L1123" i="2"/>
  <c r="AF1122" i="2"/>
  <c r="AD1122" i="2"/>
  <c r="AC1122" i="2"/>
  <c r="AB1122" i="2"/>
  <c r="AA1122" i="2"/>
  <c r="Z1122" i="2"/>
  <c r="Y1122" i="2"/>
  <c r="X1122" i="2"/>
  <c r="W1122" i="2"/>
  <c r="M1122" i="2"/>
  <c r="L1122" i="2" s="1"/>
  <c r="AF1121" i="2"/>
  <c r="AC1121" i="2"/>
  <c r="AD1121" i="2" s="1"/>
  <c r="AB1121" i="2"/>
  <c r="AA1121" i="2"/>
  <c r="Z1121" i="2"/>
  <c r="Y1121" i="2"/>
  <c r="X1121" i="2"/>
  <c r="W1121" i="2"/>
  <c r="M1121" i="2"/>
  <c r="L1121" i="2"/>
  <c r="AF1120" i="2"/>
  <c r="AD1120" i="2"/>
  <c r="AC1120" i="2"/>
  <c r="AB1120" i="2"/>
  <c r="AA1120" i="2"/>
  <c r="Z1120" i="2"/>
  <c r="Y1120" i="2"/>
  <c r="X1120" i="2"/>
  <c r="W1120" i="2"/>
  <c r="M1120" i="2"/>
  <c r="L1120" i="2" s="1"/>
  <c r="AF1119" i="2"/>
  <c r="AD1119" i="2"/>
  <c r="AC1119" i="2"/>
  <c r="AB1119" i="2"/>
  <c r="AA1119" i="2"/>
  <c r="Z1119" i="2"/>
  <c r="Y1119" i="2"/>
  <c r="X1119" i="2"/>
  <c r="W1119" i="2"/>
  <c r="M1119" i="2"/>
  <c r="L1119" i="2" s="1"/>
  <c r="AF1118" i="2"/>
  <c r="AD1118" i="2"/>
  <c r="AC1118" i="2"/>
  <c r="AB1118" i="2"/>
  <c r="AA1118" i="2"/>
  <c r="Z1118" i="2"/>
  <c r="Y1118" i="2"/>
  <c r="X1118" i="2"/>
  <c r="W1118" i="2"/>
  <c r="M1118" i="2"/>
  <c r="L1118" i="2" s="1"/>
  <c r="AF1117" i="2"/>
  <c r="AD1117" i="2"/>
  <c r="AC1117" i="2"/>
  <c r="AB1117" i="2"/>
  <c r="AA1117" i="2"/>
  <c r="Z1117" i="2"/>
  <c r="Y1117" i="2"/>
  <c r="X1117" i="2"/>
  <c r="W1117" i="2"/>
  <c r="M1117" i="2"/>
  <c r="L1117" i="2" s="1"/>
  <c r="AF1116" i="2"/>
  <c r="AD1116" i="2"/>
  <c r="AC1116" i="2"/>
  <c r="AB1116" i="2"/>
  <c r="AA1116" i="2"/>
  <c r="Z1116" i="2"/>
  <c r="Y1116" i="2"/>
  <c r="X1116" i="2"/>
  <c r="W1116" i="2"/>
  <c r="M1116" i="2"/>
  <c r="L1116" i="2" s="1"/>
  <c r="AF1115" i="2"/>
  <c r="AC1115" i="2"/>
  <c r="AD1115" i="2" s="1"/>
  <c r="AB1115" i="2"/>
  <c r="AA1115" i="2"/>
  <c r="Z1115" i="2"/>
  <c r="Y1115" i="2"/>
  <c r="X1115" i="2"/>
  <c r="W1115" i="2"/>
  <c r="M1115" i="2"/>
  <c r="L1115" i="2"/>
  <c r="AF1114" i="2"/>
  <c r="AD1114" i="2"/>
  <c r="AC1114" i="2"/>
  <c r="AB1114" i="2"/>
  <c r="AA1114" i="2"/>
  <c r="Z1114" i="2"/>
  <c r="Y1114" i="2"/>
  <c r="X1114" i="2"/>
  <c r="W1114" i="2"/>
  <c r="M1114" i="2"/>
  <c r="L1114" i="2" s="1"/>
  <c r="AF1113" i="2"/>
  <c r="AD1113" i="2"/>
  <c r="AC1113" i="2"/>
  <c r="AB1113" i="2"/>
  <c r="AA1113" i="2"/>
  <c r="Z1113" i="2"/>
  <c r="Y1113" i="2"/>
  <c r="X1113" i="2"/>
  <c r="W1113" i="2"/>
  <c r="M1113" i="2"/>
  <c r="L1113" i="2" s="1"/>
  <c r="AF1112" i="2"/>
  <c r="AD1112" i="2"/>
  <c r="AC1112" i="2"/>
  <c r="AB1112" i="2"/>
  <c r="AA1112" i="2"/>
  <c r="Z1112" i="2"/>
  <c r="Y1112" i="2"/>
  <c r="X1112" i="2"/>
  <c r="W1112" i="2"/>
  <c r="M1112" i="2"/>
  <c r="L1112" i="2" s="1"/>
  <c r="AF1111" i="2"/>
  <c r="AC1111" i="2"/>
  <c r="AD1111" i="2" s="1"/>
  <c r="AB1111" i="2"/>
  <c r="AA1111" i="2"/>
  <c r="Z1111" i="2"/>
  <c r="Y1111" i="2"/>
  <c r="X1111" i="2"/>
  <c r="W1111" i="2"/>
  <c r="M1111" i="2"/>
  <c r="L1111" i="2"/>
  <c r="AF1110" i="2"/>
  <c r="AD1110" i="2"/>
  <c r="AC1110" i="2"/>
  <c r="AB1110" i="2"/>
  <c r="AA1110" i="2"/>
  <c r="Z1110" i="2"/>
  <c r="Y1110" i="2"/>
  <c r="X1110" i="2"/>
  <c r="W1110" i="2"/>
  <c r="M1110" i="2"/>
  <c r="L1110" i="2" s="1"/>
  <c r="AF1109" i="2"/>
  <c r="AD1109" i="2"/>
  <c r="AC1109" i="2"/>
  <c r="AB1109" i="2"/>
  <c r="AA1109" i="2"/>
  <c r="Z1109" i="2"/>
  <c r="Y1109" i="2"/>
  <c r="X1109" i="2"/>
  <c r="W1109" i="2"/>
  <c r="M1109" i="2"/>
  <c r="L1109" i="2" s="1"/>
  <c r="AF1108" i="2"/>
  <c r="AD1108" i="2"/>
  <c r="AC1108" i="2"/>
  <c r="AB1108" i="2"/>
  <c r="AA1108" i="2"/>
  <c r="Z1108" i="2"/>
  <c r="Y1108" i="2"/>
  <c r="X1108" i="2"/>
  <c r="W1108" i="2"/>
  <c r="M1108" i="2"/>
  <c r="L1108" i="2" s="1"/>
  <c r="AF1107" i="2"/>
  <c r="AC1107" i="2"/>
  <c r="AD1107" i="2" s="1"/>
  <c r="AB1107" i="2"/>
  <c r="AA1107" i="2"/>
  <c r="Z1107" i="2"/>
  <c r="Y1107" i="2"/>
  <c r="X1107" i="2"/>
  <c r="W1107" i="2"/>
  <c r="M1107" i="2"/>
  <c r="L1107" i="2"/>
  <c r="AF1106" i="2"/>
  <c r="AD1106" i="2"/>
  <c r="AC1106" i="2"/>
  <c r="AB1106" i="2"/>
  <c r="AA1106" i="2"/>
  <c r="Z1106" i="2"/>
  <c r="Y1106" i="2"/>
  <c r="X1106" i="2"/>
  <c r="W1106" i="2"/>
  <c r="M1106" i="2"/>
  <c r="L1106" i="2" s="1"/>
  <c r="AF1105" i="2"/>
  <c r="AC1105" i="2"/>
  <c r="AD1105" i="2" s="1"/>
  <c r="AB1105" i="2"/>
  <c r="AA1105" i="2"/>
  <c r="Z1105" i="2"/>
  <c r="Y1105" i="2"/>
  <c r="X1105" i="2"/>
  <c r="W1105" i="2"/>
  <c r="M1105" i="2"/>
  <c r="L1105" i="2"/>
  <c r="AF1104" i="2"/>
  <c r="AD1104" i="2"/>
  <c r="AC1104" i="2"/>
  <c r="AB1104" i="2"/>
  <c r="AA1104" i="2"/>
  <c r="Z1104" i="2"/>
  <c r="Y1104" i="2"/>
  <c r="X1104" i="2"/>
  <c r="W1104" i="2"/>
  <c r="M1104" i="2"/>
  <c r="L1104" i="2" s="1"/>
  <c r="AF1103" i="2"/>
  <c r="AD1103" i="2"/>
  <c r="AC1103" i="2"/>
  <c r="AB1103" i="2"/>
  <c r="AA1103" i="2"/>
  <c r="Z1103" i="2"/>
  <c r="Y1103" i="2"/>
  <c r="X1103" i="2"/>
  <c r="W1103" i="2"/>
  <c r="M1103" i="2"/>
  <c r="L1103" i="2" s="1"/>
  <c r="AF1102" i="2"/>
  <c r="AD1102" i="2"/>
  <c r="AC1102" i="2"/>
  <c r="AB1102" i="2"/>
  <c r="AA1102" i="2"/>
  <c r="Z1102" i="2"/>
  <c r="Y1102" i="2"/>
  <c r="X1102" i="2"/>
  <c r="W1102" i="2"/>
  <c r="M1102" i="2"/>
  <c r="L1102" i="2" s="1"/>
  <c r="AF1101" i="2"/>
  <c r="AD1101" i="2"/>
  <c r="AC1101" i="2"/>
  <c r="AB1101" i="2"/>
  <c r="AA1101" i="2"/>
  <c r="Z1101" i="2"/>
  <c r="Y1101" i="2"/>
  <c r="X1101" i="2"/>
  <c r="W1101" i="2"/>
  <c r="M1101" i="2"/>
  <c r="L1101" i="2" s="1"/>
  <c r="AF1100" i="2"/>
  <c r="AD1100" i="2"/>
  <c r="AC1100" i="2"/>
  <c r="AB1100" i="2"/>
  <c r="AA1100" i="2"/>
  <c r="Z1100" i="2"/>
  <c r="Y1100" i="2"/>
  <c r="X1100" i="2"/>
  <c r="W1100" i="2"/>
  <c r="M1100" i="2"/>
  <c r="L1100" i="2" s="1"/>
  <c r="AF1099" i="2"/>
  <c r="AC1099" i="2"/>
  <c r="AD1099" i="2" s="1"/>
  <c r="AB1099" i="2"/>
  <c r="AA1099" i="2"/>
  <c r="Z1099" i="2"/>
  <c r="Y1099" i="2"/>
  <c r="X1099" i="2"/>
  <c r="W1099" i="2"/>
  <c r="M1099" i="2"/>
  <c r="L1099" i="2"/>
  <c r="AF1098" i="2"/>
  <c r="AD1098" i="2"/>
  <c r="AC1098" i="2"/>
  <c r="AB1098" i="2"/>
  <c r="AA1098" i="2"/>
  <c r="Z1098" i="2"/>
  <c r="Y1098" i="2"/>
  <c r="X1098" i="2"/>
  <c r="W1098" i="2"/>
  <c r="M1098" i="2"/>
  <c r="L1098" i="2" s="1"/>
  <c r="AF1097" i="2"/>
  <c r="AD1097" i="2"/>
  <c r="AC1097" i="2"/>
  <c r="AB1097" i="2"/>
  <c r="AA1097" i="2"/>
  <c r="Z1097" i="2"/>
  <c r="Y1097" i="2"/>
  <c r="X1097" i="2"/>
  <c r="W1097" i="2"/>
  <c r="M1097" i="2"/>
  <c r="L1097" i="2" s="1"/>
  <c r="AF1096" i="2"/>
  <c r="AD1096" i="2"/>
  <c r="AC1096" i="2"/>
  <c r="AB1096" i="2"/>
  <c r="AA1096" i="2"/>
  <c r="Z1096" i="2"/>
  <c r="Y1096" i="2"/>
  <c r="X1096" i="2"/>
  <c r="W1096" i="2"/>
  <c r="M1096" i="2"/>
  <c r="L1096" i="2" s="1"/>
  <c r="AF1095" i="2"/>
  <c r="AC1095" i="2"/>
  <c r="AD1095" i="2" s="1"/>
  <c r="AB1095" i="2"/>
  <c r="AA1095" i="2"/>
  <c r="Z1095" i="2"/>
  <c r="Y1095" i="2"/>
  <c r="X1095" i="2"/>
  <c r="W1095" i="2"/>
  <c r="M1095" i="2"/>
  <c r="L1095" i="2"/>
  <c r="AF1094" i="2"/>
  <c r="AD1094" i="2"/>
  <c r="AC1094" i="2"/>
  <c r="AB1094" i="2"/>
  <c r="AA1094" i="2"/>
  <c r="Z1094" i="2"/>
  <c r="Y1094" i="2"/>
  <c r="X1094" i="2"/>
  <c r="W1094" i="2"/>
  <c r="M1094" i="2"/>
  <c r="L1094" i="2" s="1"/>
  <c r="AF1093" i="2"/>
  <c r="AD1093" i="2"/>
  <c r="AC1093" i="2"/>
  <c r="AB1093" i="2"/>
  <c r="AA1093" i="2"/>
  <c r="Z1093" i="2"/>
  <c r="Y1093" i="2"/>
  <c r="X1093" i="2"/>
  <c r="W1093" i="2"/>
  <c r="M1093" i="2"/>
  <c r="L1093" i="2" s="1"/>
  <c r="AF1092" i="2"/>
  <c r="AD1092" i="2"/>
  <c r="AC1092" i="2"/>
  <c r="AB1092" i="2"/>
  <c r="AA1092" i="2"/>
  <c r="Z1092" i="2"/>
  <c r="Y1092" i="2"/>
  <c r="X1092" i="2"/>
  <c r="W1092" i="2"/>
  <c r="M1092" i="2"/>
  <c r="L1092" i="2" s="1"/>
  <c r="AF1091" i="2"/>
  <c r="AC1091" i="2"/>
  <c r="AD1091" i="2" s="1"/>
  <c r="AB1091" i="2"/>
  <c r="AA1091" i="2"/>
  <c r="Z1091" i="2"/>
  <c r="Y1091" i="2"/>
  <c r="X1091" i="2"/>
  <c r="W1091" i="2"/>
  <c r="M1091" i="2"/>
  <c r="L1091" i="2"/>
  <c r="AF1090" i="2"/>
  <c r="AD1090" i="2"/>
  <c r="AC1090" i="2"/>
  <c r="AB1090" i="2"/>
  <c r="AA1090" i="2"/>
  <c r="Z1090" i="2"/>
  <c r="Y1090" i="2"/>
  <c r="X1090" i="2"/>
  <c r="W1090" i="2"/>
  <c r="M1090" i="2"/>
  <c r="L1090" i="2" s="1"/>
  <c r="AF1089" i="2"/>
  <c r="AC1089" i="2"/>
  <c r="AD1089" i="2" s="1"/>
  <c r="AB1089" i="2"/>
  <c r="AA1089" i="2"/>
  <c r="Z1089" i="2"/>
  <c r="Y1089" i="2"/>
  <c r="X1089" i="2"/>
  <c r="W1089" i="2"/>
  <c r="M1089" i="2"/>
  <c r="L1089" i="2"/>
  <c r="AF1088" i="2"/>
  <c r="AD1088" i="2"/>
  <c r="AC1088" i="2"/>
  <c r="AB1088" i="2"/>
  <c r="AA1088" i="2"/>
  <c r="Z1088" i="2"/>
  <c r="Y1088" i="2"/>
  <c r="X1088" i="2"/>
  <c r="W1088" i="2"/>
  <c r="M1088" i="2"/>
  <c r="L1088" i="2" s="1"/>
  <c r="AF1087" i="2"/>
  <c r="AD1087" i="2"/>
  <c r="AC1087" i="2"/>
  <c r="AB1087" i="2"/>
  <c r="AA1087" i="2"/>
  <c r="Z1087" i="2"/>
  <c r="Y1087" i="2"/>
  <c r="X1087" i="2"/>
  <c r="W1087" i="2"/>
  <c r="M1087" i="2"/>
  <c r="L1087" i="2" s="1"/>
  <c r="AF1086" i="2"/>
  <c r="AD1086" i="2"/>
  <c r="AC1086" i="2"/>
  <c r="AB1086" i="2"/>
  <c r="AA1086" i="2"/>
  <c r="Z1086" i="2"/>
  <c r="Y1086" i="2"/>
  <c r="X1086" i="2"/>
  <c r="W1086" i="2"/>
  <c r="M1086" i="2"/>
  <c r="L1086" i="2" s="1"/>
  <c r="AF1085" i="2"/>
  <c r="AD1085" i="2"/>
  <c r="AC1085" i="2"/>
  <c r="AB1085" i="2"/>
  <c r="AA1085" i="2"/>
  <c r="Z1085" i="2"/>
  <c r="Y1085" i="2"/>
  <c r="X1085" i="2"/>
  <c r="W1085" i="2"/>
  <c r="M1085" i="2"/>
  <c r="L1085" i="2" s="1"/>
  <c r="AF1084" i="2"/>
  <c r="AD1084" i="2"/>
  <c r="AC1084" i="2"/>
  <c r="AB1084" i="2"/>
  <c r="AA1084" i="2"/>
  <c r="Z1084" i="2"/>
  <c r="Y1084" i="2"/>
  <c r="X1084" i="2"/>
  <c r="W1084" i="2"/>
  <c r="M1084" i="2"/>
  <c r="L1084" i="2" s="1"/>
  <c r="AF1083" i="2"/>
  <c r="AC1083" i="2"/>
  <c r="AD1083" i="2" s="1"/>
  <c r="AB1083" i="2"/>
  <c r="AA1083" i="2"/>
  <c r="Z1083" i="2"/>
  <c r="Y1083" i="2"/>
  <c r="X1083" i="2"/>
  <c r="W1083" i="2"/>
  <c r="M1083" i="2"/>
  <c r="L1083" i="2"/>
  <c r="AF1082" i="2"/>
  <c r="AD1082" i="2"/>
  <c r="AC1082" i="2"/>
  <c r="AB1082" i="2"/>
  <c r="AA1082" i="2"/>
  <c r="Z1082" i="2"/>
  <c r="Y1082" i="2"/>
  <c r="X1082" i="2"/>
  <c r="W1082" i="2"/>
  <c r="M1082" i="2"/>
  <c r="L1082" i="2" s="1"/>
  <c r="AF1081" i="2"/>
  <c r="AC1081" i="2"/>
  <c r="AD1081" i="2" s="1"/>
  <c r="AB1081" i="2"/>
  <c r="AA1081" i="2"/>
  <c r="Z1081" i="2"/>
  <c r="Y1081" i="2"/>
  <c r="X1081" i="2"/>
  <c r="W1081" i="2"/>
  <c r="M1081" i="2"/>
  <c r="L1081" i="2"/>
  <c r="AF1080" i="2"/>
  <c r="AC1080" i="2"/>
  <c r="AD1080" i="2" s="1"/>
  <c r="AB1080" i="2"/>
  <c r="AA1080" i="2"/>
  <c r="Z1080" i="2"/>
  <c r="Y1080" i="2"/>
  <c r="X1080" i="2"/>
  <c r="W1080" i="2"/>
  <c r="M1080" i="2"/>
  <c r="L1080" i="2"/>
  <c r="AF1079" i="2"/>
  <c r="AC1079" i="2"/>
  <c r="AD1079" i="2" s="1"/>
  <c r="AB1079" i="2"/>
  <c r="AA1079" i="2"/>
  <c r="Z1079" i="2"/>
  <c r="Y1079" i="2"/>
  <c r="X1079" i="2"/>
  <c r="W1079" i="2"/>
  <c r="M1079" i="2"/>
  <c r="L1079" i="2"/>
  <c r="AF1078" i="2"/>
  <c r="AD1078" i="2"/>
  <c r="AC1078" i="2"/>
  <c r="AB1078" i="2"/>
  <c r="AA1078" i="2"/>
  <c r="Z1078" i="2"/>
  <c r="Y1078" i="2"/>
  <c r="X1078" i="2"/>
  <c r="W1078" i="2"/>
  <c r="M1078" i="2"/>
  <c r="L1078" i="2" s="1"/>
  <c r="AF1077" i="2"/>
  <c r="AC1077" i="2"/>
  <c r="AD1077" i="2" s="1"/>
  <c r="AB1077" i="2"/>
  <c r="AA1077" i="2"/>
  <c r="Z1077" i="2"/>
  <c r="Y1077" i="2"/>
  <c r="X1077" i="2"/>
  <c r="W1077" i="2"/>
  <c r="M1077" i="2"/>
  <c r="L1077" i="2"/>
  <c r="AF1076" i="2"/>
  <c r="AC1076" i="2"/>
  <c r="AD1076" i="2" s="1"/>
  <c r="AB1076" i="2"/>
  <c r="AA1076" i="2"/>
  <c r="Z1076" i="2"/>
  <c r="Y1076" i="2"/>
  <c r="X1076" i="2"/>
  <c r="W1076" i="2"/>
  <c r="M1076" i="2"/>
  <c r="L1076" i="2"/>
  <c r="AF1075" i="2"/>
  <c r="AC1075" i="2"/>
  <c r="AD1075" i="2" s="1"/>
  <c r="AB1075" i="2"/>
  <c r="AA1075" i="2"/>
  <c r="Z1075" i="2"/>
  <c r="Y1075" i="2"/>
  <c r="X1075" i="2"/>
  <c r="W1075" i="2"/>
  <c r="M1075" i="2"/>
  <c r="L1075" i="2"/>
  <c r="AF1074" i="2"/>
  <c r="AD1074" i="2"/>
  <c r="AC1074" i="2"/>
  <c r="AB1074" i="2"/>
  <c r="AA1074" i="2"/>
  <c r="Z1074" i="2"/>
  <c r="Y1074" i="2"/>
  <c r="X1074" i="2"/>
  <c r="W1074" i="2"/>
  <c r="M1074" i="2"/>
  <c r="L1074" i="2" s="1"/>
  <c r="AF1073" i="2"/>
  <c r="AC1073" i="2"/>
  <c r="AD1073" i="2" s="1"/>
  <c r="AB1073" i="2"/>
  <c r="AA1073" i="2"/>
  <c r="Z1073" i="2"/>
  <c r="Y1073" i="2"/>
  <c r="X1073" i="2"/>
  <c r="W1073" i="2"/>
  <c r="M1073" i="2"/>
  <c r="L1073" i="2"/>
  <c r="AF1072" i="2"/>
  <c r="AC1072" i="2"/>
  <c r="AD1072" i="2" s="1"/>
  <c r="AB1072" i="2"/>
  <c r="AA1072" i="2"/>
  <c r="Z1072" i="2"/>
  <c r="Y1072" i="2"/>
  <c r="X1072" i="2"/>
  <c r="W1072" i="2"/>
  <c r="M1072" i="2"/>
  <c r="L1072" i="2"/>
  <c r="AF1071" i="2"/>
  <c r="AC1071" i="2"/>
  <c r="AD1071" i="2" s="1"/>
  <c r="AB1071" i="2"/>
  <c r="AA1071" i="2"/>
  <c r="Z1071" i="2"/>
  <c r="Y1071" i="2"/>
  <c r="X1071" i="2"/>
  <c r="W1071" i="2"/>
  <c r="M1071" i="2"/>
  <c r="L1071" i="2"/>
  <c r="AF1070" i="2"/>
  <c r="AD1070" i="2"/>
  <c r="AC1070" i="2"/>
  <c r="AB1070" i="2"/>
  <c r="AA1070" i="2"/>
  <c r="Z1070" i="2"/>
  <c r="Y1070" i="2"/>
  <c r="X1070" i="2"/>
  <c r="W1070" i="2"/>
  <c r="M1070" i="2"/>
  <c r="L1070" i="2" s="1"/>
  <c r="AF1069" i="2"/>
  <c r="AC1069" i="2"/>
  <c r="AD1069" i="2" s="1"/>
  <c r="AB1069" i="2"/>
  <c r="AA1069" i="2"/>
  <c r="Z1069" i="2"/>
  <c r="Y1069" i="2"/>
  <c r="X1069" i="2"/>
  <c r="W1069" i="2"/>
  <c r="M1069" i="2"/>
  <c r="L1069" i="2"/>
  <c r="AF1068" i="2"/>
  <c r="AC1068" i="2"/>
  <c r="AD1068" i="2" s="1"/>
  <c r="AB1068" i="2"/>
  <c r="AA1068" i="2"/>
  <c r="Z1068" i="2"/>
  <c r="Y1068" i="2"/>
  <c r="X1068" i="2"/>
  <c r="W1068" i="2"/>
  <c r="M1068" i="2"/>
  <c r="L1068" i="2"/>
  <c r="AF1067" i="2"/>
  <c r="AC1067" i="2"/>
  <c r="AD1067" i="2" s="1"/>
  <c r="AB1067" i="2"/>
  <c r="AA1067" i="2"/>
  <c r="Z1067" i="2"/>
  <c r="Y1067" i="2"/>
  <c r="X1067" i="2"/>
  <c r="W1067" i="2"/>
  <c r="M1067" i="2"/>
  <c r="L1067" i="2"/>
  <c r="AF1066" i="2"/>
  <c r="AD1066" i="2"/>
  <c r="AC1066" i="2"/>
  <c r="AB1066" i="2"/>
  <c r="AA1066" i="2"/>
  <c r="Z1066" i="2"/>
  <c r="Y1066" i="2"/>
  <c r="X1066" i="2"/>
  <c r="W1066" i="2"/>
  <c r="M1066" i="2"/>
  <c r="L1066" i="2" s="1"/>
  <c r="AF1065" i="2"/>
  <c r="AC1065" i="2"/>
  <c r="AD1065" i="2" s="1"/>
  <c r="AB1065" i="2"/>
  <c r="AA1065" i="2"/>
  <c r="Z1065" i="2"/>
  <c r="Y1065" i="2"/>
  <c r="X1065" i="2"/>
  <c r="W1065" i="2"/>
  <c r="M1065" i="2"/>
  <c r="L1065" i="2"/>
  <c r="AF1064" i="2"/>
  <c r="AC1064" i="2"/>
  <c r="AD1064" i="2" s="1"/>
  <c r="AB1064" i="2"/>
  <c r="AA1064" i="2"/>
  <c r="Z1064" i="2"/>
  <c r="Y1064" i="2"/>
  <c r="X1064" i="2"/>
  <c r="W1064" i="2"/>
  <c r="M1064" i="2"/>
  <c r="L1064" i="2"/>
  <c r="AF1063" i="2"/>
  <c r="AC1063" i="2"/>
  <c r="AD1063" i="2" s="1"/>
  <c r="AB1063" i="2"/>
  <c r="AA1063" i="2"/>
  <c r="Z1063" i="2"/>
  <c r="Y1063" i="2"/>
  <c r="X1063" i="2"/>
  <c r="W1063" i="2"/>
  <c r="M1063" i="2"/>
  <c r="L1063" i="2"/>
  <c r="AF1062" i="2"/>
  <c r="AD1062" i="2"/>
  <c r="AC1062" i="2"/>
  <c r="AB1062" i="2"/>
  <c r="AA1062" i="2"/>
  <c r="Z1062" i="2"/>
  <c r="Y1062" i="2"/>
  <c r="X1062" i="2"/>
  <c r="W1062" i="2"/>
  <c r="M1062" i="2"/>
  <c r="L1062" i="2" s="1"/>
  <c r="AF1061" i="2"/>
  <c r="AC1061" i="2"/>
  <c r="AD1061" i="2" s="1"/>
  <c r="AB1061" i="2"/>
  <c r="AA1061" i="2"/>
  <c r="Z1061" i="2"/>
  <c r="Y1061" i="2"/>
  <c r="X1061" i="2"/>
  <c r="W1061" i="2"/>
  <c r="M1061" i="2"/>
  <c r="L1061" i="2"/>
  <c r="AF1060" i="2"/>
  <c r="AC1060" i="2"/>
  <c r="AD1060" i="2" s="1"/>
  <c r="AB1060" i="2"/>
  <c r="AA1060" i="2"/>
  <c r="Z1060" i="2"/>
  <c r="Y1060" i="2"/>
  <c r="X1060" i="2"/>
  <c r="W1060" i="2"/>
  <c r="M1060" i="2"/>
  <c r="L1060" i="2"/>
  <c r="AF1059" i="2"/>
  <c r="AC1059" i="2"/>
  <c r="AD1059" i="2" s="1"/>
  <c r="AB1059" i="2"/>
  <c r="AA1059" i="2"/>
  <c r="Z1059" i="2"/>
  <c r="Y1059" i="2"/>
  <c r="X1059" i="2"/>
  <c r="W1059" i="2"/>
  <c r="M1059" i="2"/>
  <c r="L1059" i="2"/>
  <c r="AF1058" i="2"/>
  <c r="AD1058" i="2"/>
  <c r="AC1058" i="2"/>
  <c r="AB1058" i="2"/>
  <c r="AA1058" i="2"/>
  <c r="Z1058" i="2"/>
  <c r="Y1058" i="2"/>
  <c r="X1058" i="2"/>
  <c r="W1058" i="2"/>
  <c r="M1058" i="2"/>
  <c r="L1058" i="2" s="1"/>
  <c r="AF1057" i="2"/>
  <c r="AC1057" i="2"/>
  <c r="AD1057" i="2" s="1"/>
  <c r="AB1057" i="2"/>
  <c r="AA1057" i="2"/>
  <c r="Z1057" i="2"/>
  <c r="Y1057" i="2"/>
  <c r="X1057" i="2"/>
  <c r="W1057" i="2"/>
  <c r="M1057" i="2"/>
  <c r="L1057" i="2"/>
  <c r="AF1056" i="2"/>
  <c r="AC1056" i="2"/>
  <c r="AD1056" i="2" s="1"/>
  <c r="AB1056" i="2"/>
  <c r="AA1056" i="2"/>
  <c r="Z1056" i="2"/>
  <c r="Y1056" i="2"/>
  <c r="X1056" i="2"/>
  <c r="W1056" i="2"/>
  <c r="M1056" i="2"/>
  <c r="L1056" i="2"/>
  <c r="AF1055" i="2"/>
  <c r="AC1055" i="2"/>
  <c r="AD1055" i="2" s="1"/>
  <c r="AB1055" i="2"/>
  <c r="AA1055" i="2"/>
  <c r="Z1055" i="2"/>
  <c r="Y1055" i="2"/>
  <c r="X1055" i="2"/>
  <c r="W1055" i="2"/>
  <c r="M1055" i="2"/>
  <c r="L1055" i="2"/>
  <c r="AF1054" i="2"/>
  <c r="AC1054" i="2"/>
  <c r="AD1054" i="2" s="1"/>
  <c r="AB1054" i="2"/>
  <c r="AA1054" i="2"/>
  <c r="Z1054" i="2"/>
  <c r="Y1054" i="2"/>
  <c r="X1054" i="2"/>
  <c r="W1054" i="2"/>
  <c r="M1054" i="2"/>
  <c r="L1054" i="2"/>
  <c r="AF1053" i="2"/>
  <c r="AC1053" i="2"/>
  <c r="AD1053" i="2" s="1"/>
  <c r="AB1053" i="2"/>
  <c r="AA1053" i="2"/>
  <c r="Z1053" i="2"/>
  <c r="Y1053" i="2"/>
  <c r="X1053" i="2"/>
  <c r="W1053" i="2"/>
  <c r="M1053" i="2"/>
  <c r="L1053" i="2"/>
  <c r="AF1052" i="2"/>
  <c r="AC1052" i="2"/>
  <c r="AD1052" i="2" s="1"/>
  <c r="AB1052" i="2"/>
  <c r="AA1052" i="2"/>
  <c r="Z1052" i="2"/>
  <c r="Y1052" i="2"/>
  <c r="X1052" i="2"/>
  <c r="W1052" i="2"/>
  <c r="M1052" i="2"/>
  <c r="L1052" i="2"/>
  <c r="AF1051" i="2"/>
  <c r="AC1051" i="2"/>
  <c r="AD1051" i="2" s="1"/>
  <c r="AB1051" i="2"/>
  <c r="AA1051" i="2"/>
  <c r="Z1051" i="2"/>
  <c r="Y1051" i="2"/>
  <c r="X1051" i="2"/>
  <c r="W1051" i="2"/>
  <c r="M1051" i="2"/>
  <c r="L1051" i="2"/>
  <c r="AF1050" i="2"/>
  <c r="AD1050" i="2"/>
  <c r="AC1050" i="2"/>
  <c r="AB1050" i="2"/>
  <c r="AA1050" i="2"/>
  <c r="Z1050" i="2"/>
  <c r="Y1050" i="2"/>
  <c r="X1050" i="2"/>
  <c r="W1050" i="2"/>
  <c r="M1050" i="2"/>
  <c r="L1050" i="2" s="1"/>
  <c r="AF1049" i="2"/>
  <c r="AC1049" i="2"/>
  <c r="AD1049" i="2" s="1"/>
  <c r="AB1049" i="2"/>
  <c r="AA1049" i="2"/>
  <c r="Z1049" i="2"/>
  <c r="Y1049" i="2"/>
  <c r="X1049" i="2"/>
  <c r="W1049" i="2"/>
  <c r="M1049" i="2"/>
  <c r="L1049" i="2"/>
  <c r="AF1048" i="2"/>
  <c r="AC1048" i="2"/>
  <c r="AD1048" i="2" s="1"/>
  <c r="AB1048" i="2"/>
  <c r="AA1048" i="2"/>
  <c r="Z1048" i="2"/>
  <c r="Y1048" i="2"/>
  <c r="X1048" i="2"/>
  <c r="W1048" i="2"/>
  <c r="M1048" i="2"/>
  <c r="L1048" i="2"/>
  <c r="AF1047" i="2"/>
  <c r="AC1047" i="2"/>
  <c r="AD1047" i="2" s="1"/>
  <c r="AB1047" i="2"/>
  <c r="AA1047" i="2"/>
  <c r="Z1047" i="2"/>
  <c r="Y1047" i="2"/>
  <c r="X1047" i="2"/>
  <c r="W1047" i="2"/>
  <c r="M1047" i="2"/>
  <c r="L1047" i="2"/>
  <c r="AF1046" i="2"/>
  <c r="AD1046" i="2"/>
  <c r="AC1046" i="2"/>
  <c r="AB1046" i="2"/>
  <c r="AA1046" i="2"/>
  <c r="Z1046" i="2"/>
  <c r="Y1046" i="2"/>
  <c r="X1046" i="2"/>
  <c r="W1046" i="2"/>
  <c r="M1046" i="2"/>
  <c r="L1046" i="2" s="1"/>
  <c r="AF1045" i="2"/>
  <c r="AC1045" i="2"/>
  <c r="AD1045" i="2" s="1"/>
  <c r="AB1045" i="2"/>
  <c r="AA1045" i="2"/>
  <c r="Z1045" i="2"/>
  <c r="Y1045" i="2"/>
  <c r="X1045" i="2"/>
  <c r="W1045" i="2"/>
  <c r="M1045" i="2"/>
  <c r="L1045" i="2"/>
  <c r="AF1044" i="2"/>
  <c r="AC1044" i="2"/>
  <c r="AD1044" i="2" s="1"/>
  <c r="AB1044" i="2"/>
  <c r="AA1044" i="2"/>
  <c r="Z1044" i="2"/>
  <c r="Y1044" i="2"/>
  <c r="X1044" i="2"/>
  <c r="W1044" i="2"/>
  <c r="M1044" i="2"/>
  <c r="L1044" i="2"/>
  <c r="AF1043" i="2"/>
  <c r="AC1043" i="2"/>
  <c r="AD1043" i="2" s="1"/>
  <c r="AB1043" i="2"/>
  <c r="AA1043" i="2"/>
  <c r="Z1043" i="2"/>
  <c r="Y1043" i="2"/>
  <c r="X1043" i="2"/>
  <c r="W1043" i="2"/>
  <c r="M1043" i="2"/>
  <c r="L1043" i="2"/>
  <c r="AF1042" i="2"/>
  <c r="AD1042" i="2"/>
  <c r="AC1042" i="2"/>
  <c r="AB1042" i="2"/>
  <c r="AA1042" i="2"/>
  <c r="Z1042" i="2"/>
  <c r="Y1042" i="2"/>
  <c r="X1042" i="2"/>
  <c r="W1042" i="2"/>
  <c r="M1042" i="2"/>
  <c r="L1042" i="2" s="1"/>
  <c r="AF1041" i="2"/>
  <c r="AC1041" i="2"/>
  <c r="AD1041" i="2" s="1"/>
  <c r="AB1041" i="2"/>
  <c r="AA1041" i="2"/>
  <c r="Z1041" i="2"/>
  <c r="Y1041" i="2"/>
  <c r="X1041" i="2"/>
  <c r="W1041" i="2"/>
  <c r="M1041" i="2"/>
  <c r="L1041" i="2"/>
  <c r="AF1040" i="2"/>
  <c r="AC1040" i="2"/>
  <c r="AD1040" i="2" s="1"/>
  <c r="AB1040" i="2"/>
  <c r="AA1040" i="2"/>
  <c r="Z1040" i="2"/>
  <c r="Y1040" i="2"/>
  <c r="X1040" i="2"/>
  <c r="W1040" i="2"/>
  <c r="M1040" i="2"/>
  <c r="L1040" i="2"/>
  <c r="AF1039" i="2"/>
  <c r="AC1039" i="2"/>
  <c r="AD1039" i="2" s="1"/>
  <c r="AB1039" i="2"/>
  <c r="AA1039" i="2"/>
  <c r="Z1039" i="2"/>
  <c r="Y1039" i="2"/>
  <c r="X1039" i="2"/>
  <c r="W1039" i="2"/>
  <c r="M1039" i="2"/>
  <c r="L1039" i="2"/>
  <c r="AF1038" i="2"/>
  <c r="AD1038" i="2"/>
  <c r="AC1038" i="2"/>
  <c r="AB1038" i="2"/>
  <c r="AA1038" i="2"/>
  <c r="Z1038" i="2"/>
  <c r="Y1038" i="2"/>
  <c r="X1038" i="2"/>
  <c r="W1038" i="2"/>
  <c r="M1038" i="2"/>
  <c r="L1038" i="2" s="1"/>
  <c r="AF1037" i="2"/>
  <c r="AC1037" i="2"/>
  <c r="AD1037" i="2" s="1"/>
  <c r="AB1037" i="2"/>
  <c r="AA1037" i="2"/>
  <c r="Z1037" i="2"/>
  <c r="Y1037" i="2"/>
  <c r="X1037" i="2"/>
  <c r="W1037" i="2"/>
  <c r="M1037" i="2"/>
  <c r="L1037" i="2"/>
  <c r="AF1036" i="2"/>
  <c r="AC1036" i="2"/>
  <c r="AD1036" i="2" s="1"/>
  <c r="AB1036" i="2"/>
  <c r="AA1036" i="2"/>
  <c r="Z1036" i="2"/>
  <c r="Y1036" i="2"/>
  <c r="X1036" i="2"/>
  <c r="W1036" i="2"/>
  <c r="M1036" i="2"/>
  <c r="L1036" i="2"/>
  <c r="AF1035" i="2"/>
  <c r="AC1035" i="2"/>
  <c r="AD1035" i="2" s="1"/>
  <c r="AB1035" i="2"/>
  <c r="AA1035" i="2"/>
  <c r="Z1035" i="2"/>
  <c r="Y1035" i="2"/>
  <c r="X1035" i="2"/>
  <c r="W1035" i="2"/>
  <c r="M1035" i="2"/>
  <c r="L1035" i="2"/>
  <c r="AF1034" i="2"/>
  <c r="AD1034" i="2"/>
  <c r="AC1034" i="2"/>
  <c r="AB1034" i="2"/>
  <c r="AA1034" i="2"/>
  <c r="Z1034" i="2"/>
  <c r="Y1034" i="2"/>
  <c r="X1034" i="2"/>
  <c r="W1034" i="2"/>
  <c r="M1034" i="2"/>
  <c r="L1034" i="2" s="1"/>
  <c r="AF1033" i="2"/>
  <c r="AC1033" i="2"/>
  <c r="AD1033" i="2" s="1"/>
  <c r="AB1033" i="2"/>
  <c r="AA1033" i="2"/>
  <c r="Z1033" i="2"/>
  <c r="Y1033" i="2"/>
  <c r="X1033" i="2"/>
  <c r="W1033" i="2"/>
  <c r="M1033" i="2"/>
  <c r="L1033" i="2"/>
  <c r="AF1032" i="2"/>
  <c r="AC1032" i="2"/>
  <c r="AD1032" i="2" s="1"/>
  <c r="AB1032" i="2"/>
  <c r="AA1032" i="2"/>
  <c r="Z1032" i="2"/>
  <c r="Y1032" i="2"/>
  <c r="X1032" i="2"/>
  <c r="W1032" i="2"/>
  <c r="M1032" i="2"/>
  <c r="L1032" i="2"/>
  <c r="AF1031" i="2"/>
  <c r="AC1031" i="2"/>
  <c r="AD1031" i="2" s="1"/>
  <c r="AB1031" i="2"/>
  <c r="AA1031" i="2"/>
  <c r="Z1031" i="2"/>
  <c r="Y1031" i="2"/>
  <c r="X1031" i="2"/>
  <c r="W1031" i="2"/>
  <c r="M1031" i="2"/>
  <c r="L1031" i="2"/>
  <c r="AF1030" i="2"/>
  <c r="AC1030" i="2"/>
  <c r="AD1030" i="2" s="1"/>
  <c r="AB1030" i="2"/>
  <c r="AA1030" i="2"/>
  <c r="Z1030" i="2"/>
  <c r="Y1030" i="2"/>
  <c r="X1030" i="2"/>
  <c r="W1030" i="2"/>
  <c r="M1030" i="2"/>
  <c r="L1030" i="2"/>
  <c r="AF1029" i="2"/>
  <c r="AC1029" i="2"/>
  <c r="AD1029" i="2" s="1"/>
  <c r="AB1029" i="2"/>
  <c r="AA1029" i="2"/>
  <c r="Z1029" i="2"/>
  <c r="Y1029" i="2"/>
  <c r="X1029" i="2"/>
  <c r="W1029" i="2"/>
  <c r="M1029" i="2"/>
  <c r="L1029" i="2"/>
  <c r="AF1028" i="2"/>
  <c r="AC1028" i="2"/>
  <c r="AD1028" i="2" s="1"/>
  <c r="AB1028" i="2"/>
  <c r="AA1028" i="2"/>
  <c r="Z1028" i="2"/>
  <c r="Y1028" i="2"/>
  <c r="X1028" i="2"/>
  <c r="W1028" i="2"/>
  <c r="M1028" i="2"/>
  <c r="L1028" i="2"/>
  <c r="AF1027" i="2"/>
  <c r="AC1027" i="2"/>
  <c r="AD1027" i="2" s="1"/>
  <c r="AB1027" i="2"/>
  <c r="AA1027" i="2"/>
  <c r="Z1027" i="2"/>
  <c r="Y1027" i="2"/>
  <c r="X1027" i="2"/>
  <c r="W1027" i="2"/>
  <c r="M1027" i="2"/>
  <c r="L1027" i="2"/>
  <c r="AF1026" i="2"/>
  <c r="AD1026" i="2"/>
  <c r="AC1026" i="2"/>
  <c r="AB1026" i="2"/>
  <c r="AA1026" i="2"/>
  <c r="Z1026" i="2"/>
  <c r="Y1026" i="2"/>
  <c r="X1026" i="2"/>
  <c r="W1026" i="2"/>
  <c r="M1026" i="2"/>
  <c r="L1026" i="2" s="1"/>
  <c r="AF1025" i="2"/>
  <c r="AC1025" i="2"/>
  <c r="AD1025" i="2" s="1"/>
  <c r="AB1025" i="2"/>
  <c r="AA1025" i="2"/>
  <c r="Z1025" i="2"/>
  <c r="Y1025" i="2"/>
  <c r="X1025" i="2"/>
  <c r="W1025" i="2"/>
  <c r="M1025" i="2"/>
  <c r="L1025" i="2"/>
  <c r="AF1024" i="2"/>
  <c r="AC1024" i="2"/>
  <c r="AD1024" i="2" s="1"/>
  <c r="AB1024" i="2"/>
  <c r="AA1024" i="2"/>
  <c r="Z1024" i="2"/>
  <c r="Y1024" i="2"/>
  <c r="X1024" i="2"/>
  <c r="W1024" i="2"/>
  <c r="M1024" i="2"/>
  <c r="L1024" i="2"/>
  <c r="AF1023" i="2"/>
  <c r="AC1023" i="2"/>
  <c r="AD1023" i="2" s="1"/>
  <c r="AB1023" i="2"/>
  <c r="AA1023" i="2"/>
  <c r="Z1023" i="2"/>
  <c r="Y1023" i="2"/>
  <c r="X1023" i="2"/>
  <c r="W1023" i="2"/>
  <c r="M1023" i="2"/>
  <c r="L1023" i="2"/>
  <c r="AF1022" i="2"/>
  <c r="AD1022" i="2"/>
  <c r="AC1022" i="2"/>
  <c r="AB1022" i="2"/>
  <c r="AA1022" i="2"/>
  <c r="Z1022" i="2"/>
  <c r="Y1022" i="2"/>
  <c r="X1022" i="2"/>
  <c r="W1022" i="2"/>
  <c r="M1022" i="2"/>
  <c r="L1022" i="2" s="1"/>
  <c r="AF1021" i="2"/>
  <c r="AC1021" i="2"/>
  <c r="AD1021" i="2" s="1"/>
  <c r="AB1021" i="2"/>
  <c r="AA1021" i="2"/>
  <c r="Z1021" i="2"/>
  <c r="Y1021" i="2"/>
  <c r="X1021" i="2"/>
  <c r="W1021" i="2"/>
  <c r="M1021" i="2"/>
  <c r="L1021" i="2"/>
  <c r="AF1020" i="2"/>
  <c r="AC1020" i="2"/>
  <c r="AD1020" i="2" s="1"/>
  <c r="AB1020" i="2"/>
  <c r="AA1020" i="2"/>
  <c r="Z1020" i="2"/>
  <c r="Y1020" i="2"/>
  <c r="X1020" i="2"/>
  <c r="W1020" i="2"/>
  <c r="M1020" i="2"/>
  <c r="L1020" i="2"/>
  <c r="AF1019" i="2"/>
  <c r="AC1019" i="2"/>
  <c r="AD1019" i="2" s="1"/>
  <c r="AB1019" i="2"/>
  <c r="AA1019" i="2"/>
  <c r="Z1019" i="2"/>
  <c r="Y1019" i="2"/>
  <c r="X1019" i="2"/>
  <c r="W1019" i="2"/>
  <c r="M1019" i="2"/>
  <c r="L1019" i="2"/>
  <c r="AF1018" i="2"/>
  <c r="AD1018" i="2"/>
  <c r="AC1018" i="2"/>
  <c r="AB1018" i="2"/>
  <c r="AA1018" i="2"/>
  <c r="Z1018" i="2"/>
  <c r="Y1018" i="2"/>
  <c r="X1018" i="2"/>
  <c r="W1018" i="2"/>
  <c r="M1018" i="2"/>
  <c r="L1018" i="2" s="1"/>
  <c r="AF1017" i="2"/>
  <c r="AC1017" i="2"/>
  <c r="AD1017" i="2" s="1"/>
  <c r="AB1017" i="2"/>
  <c r="AA1017" i="2"/>
  <c r="Z1017" i="2"/>
  <c r="Y1017" i="2"/>
  <c r="X1017" i="2"/>
  <c r="W1017" i="2"/>
  <c r="M1017" i="2"/>
  <c r="L1017" i="2"/>
  <c r="AF1016" i="2"/>
  <c r="AC1016" i="2"/>
  <c r="AD1016" i="2" s="1"/>
  <c r="AB1016" i="2"/>
  <c r="AA1016" i="2"/>
  <c r="Z1016" i="2"/>
  <c r="Y1016" i="2"/>
  <c r="X1016" i="2"/>
  <c r="W1016" i="2"/>
  <c r="M1016" i="2"/>
  <c r="L1016" i="2"/>
  <c r="AF1015" i="2"/>
  <c r="AC1015" i="2"/>
  <c r="AD1015" i="2" s="1"/>
  <c r="AB1015" i="2"/>
  <c r="AA1015" i="2"/>
  <c r="Z1015" i="2"/>
  <c r="Y1015" i="2"/>
  <c r="X1015" i="2"/>
  <c r="W1015" i="2"/>
  <c r="M1015" i="2"/>
  <c r="L1015" i="2"/>
  <c r="AF1014" i="2"/>
  <c r="AC1014" i="2"/>
  <c r="AD1014" i="2" s="1"/>
  <c r="AB1014" i="2"/>
  <c r="AA1014" i="2"/>
  <c r="Z1014" i="2"/>
  <c r="Y1014" i="2"/>
  <c r="X1014" i="2"/>
  <c r="W1014" i="2"/>
  <c r="M1014" i="2"/>
  <c r="L1014" i="2" s="1"/>
  <c r="AF1013" i="2"/>
  <c r="AC1013" i="2"/>
  <c r="AD1013" i="2" s="1"/>
  <c r="AB1013" i="2"/>
  <c r="AA1013" i="2"/>
  <c r="Z1013" i="2"/>
  <c r="Y1013" i="2"/>
  <c r="X1013" i="2"/>
  <c r="W1013" i="2"/>
  <c r="M1013" i="2"/>
  <c r="L1013" i="2"/>
  <c r="AF1012" i="2"/>
  <c r="AC1012" i="2"/>
  <c r="AD1012" i="2" s="1"/>
  <c r="AB1012" i="2"/>
  <c r="AA1012" i="2"/>
  <c r="Z1012" i="2"/>
  <c r="Y1012" i="2"/>
  <c r="X1012" i="2"/>
  <c r="W1012" i="2"/>
  <c r="M1012" i="2"/>
  <c r="L1012" i="2"/>
  <c r="AF1011" i="2"/>
  <c r="AC1011" i="2"/>
  <c r="AD1011" i="2" s="1"/>
  <c r="AB1011" i="2"/>
  <c r="AA1011" i="2"/>
  <c r="Z1011" i="2"/>
  <c r="Y1011" i="2"/>
  <c r="X1011" i="2"/>
  <c r="W1011" i="2"/>
  <c r="M1011" i="2"/>
  <c r="L1011" i="2"/>
  <c r="AF1010" i="2"/>
  <c r="AD1010" i="2"/>
  <c r="AC1010" i="2"/>
  <c r="AB1010" i="2"/>
  <c r="AA1010" i="2"/>
  <c r="Z1010" i="2"/>
  <c r="Y1010" i="2"/>
  <c r="X1010" i="2"/>
  <c r="W1010" i="2"/>
  <c r="M1010" i="2"/>
  <c r="L1010" i="2" s="1"/>
  <c r="AF1009" i="2"/>
  <c r="AC1009" i="2"/>
  <c r="AD1009" i="2" s="1"/>
  <c r="AB1009" i="2"/>
  <c r="AA1009" i="2"/>
  <c r="Z1009" i="2"/>
  <c r="Y1009" i="2"/>
  <c r="X1009" i="2"/>
  <c r="W1009" i="2"/>
  <c r="M1009" i="2"/>
  <c r="L1009" i="2"/>
  <c r="AF1008" i="2"/>
  <c r="AC1008" i="2"/>
  <c r="AD1008" i="2" s="1"/>
  <c r="AB1008" i="2"/>
  <c r="AA1008" i="2"/>
  <c r="Z1008" i="2"/>
  <c r="Y1008" i="2"/>
  <c r="X1008" i="2"/>
  <c r="W1008" i="2"/>
  <c r="M1008" i="2"/>
  <c r="L1008" i="2"/>
  <c r="AF1007" i="2"/>
  <c r="AC1007" i="2"/>
  <c r="AD1007" i="2" s="1"/>
  <c r="AB1007" i="2"/>
  <c r="AA1007" i="2"/>
  <c r="Z1007" i="2"/>
  <c r="Y1007" i="2"/>
  <c r="X1007" i="2"/>
  <c r="W1007" i="2"/>
  <c r="M1007" i="2"/>
  <c r="L1007" i="2"/>
  <c r="AF1006" i="2"/>
  <c r="AC1006" i="2"/>
  <c r="AD1006" i="2" s="1"/>
  <c r="AB1006" i="2"/>
  <c r="AA1006" i="2"/>
  <c r="Z1006" i="2"/>
  <c r="Y1006" i="2"/>
  <c r="X1006" i="2"/>
  <c r="W1006" i="2"/>
  <c r="M1006" i="2"/>
  <c r="L1006" i="2"/>
  <c r="AF1005" i="2"/>
  <c r="AC1005" i="2"/>
  <c r="AD1005" i="2" s="1"/>
  <c r="AB1005" i="2"/>
  <c r="AA1005" i="2"/>
  <c r="Z1005" i="2"/>
  <c r="Y1005" i="2"/>
  <c r="X1005" i="2"/>
  <c r="W1005" i="2"/>
  <c r="M1005" i="2"/>
  <c r="L1005" i="2"/>
  <c r="AF1004" i="2"/>
  <c r="AC1004" i="2"/>
  <c r="AD1004" i="2" s="1"/>
  <c r="AB1004" i="2"/>
  <c r="AA1004" i="2"/>
  <c r="Z1004" i="2"/>
  <c r="Y1004" i="2"/>
  <c r="X1004" i="2"/>
  <c r="W1004" i="2"/>
  <c r="M1004" i="2"/>
  <c r="L1004" i="2"/>
  <c r="AF1003" i="2"/>
  <c r="AC1003" i="2"/>
  <c r="AD1003" i="2" s="1"/>
  <c r="AB1003" i="2"/>
  <c r="AA1003" i="2"/>
  <c r="Z1003" i="2"/>
  <c r="Y1003" i="2"/>
  <c r="X1003" i="2"/>
  <c r="W1003" i="2"/>
  <c r="M1003" i="2"/>
  <c r="L1003" i="2"/>
  <c r="AF1002" i="2"/>
  <c r="AD1002" i="2"/>
  <c r="AC1002" i="2"/>
  <c r="AB1002" i="2"/>
  <c r="AA1002" i="2"/>
  <c r="Z1002" i="2"/>
  <c r="Y1002" i="2"/>
  <c r="X1002" i="2"/>
  <c r="W1002" i="2"/>
  <c r="M1002" i="2"/>
  <c r="L1002" i="2" s="1"/>
  <c r="AF1001" i="2"/>
  <c r="AC1001" i="2"/>
  <c r="AD1001" i="2" s="1"/>
  <c r="AB1001" i="2"/>
  <c r="AA1001" i="2"/>
  <c r="Z1001" i="2"/>
  <c r="Y1001" i="2"/>
  <c r="X1001" i="2"/>
  <c r="W1001" i="2"/>
  <c r="M1001" i="2"/>
  <c r="L1001" i="2"/>
  <c r="AF1000" i="2"/>
  <c r="AD1000" i="2"/>
  <c r="AC1000" i="2"/>
  <c r="AB1000" i="2"/>
  <c r="AA1000" i="2"/>
  <c r="Z1000" i="2"/>
  <c r="Y1000" i="2"/>
  <c r="X1000" i="2"/>
  <c r="W1000" i="2"/>
  <c r="M1000" i="2"/>
  <c r="L1000" i="2" s="1"/>
  <c r="AF999" i="2"/>
  <c r="AC999" i="2"/>
  <c r="AD999" i="2" s="1"/>
  <c r="AB999" i="2"/>
  <c r="AA999" i="2"/>
  <c r="Z999" i="2"/>
  <c r="Y999" i="2"/>
  <c r="X999" i="2"/>
  <c r="W999" i="2"/>
  <c r="M999" i="2"/>
  <c r="L999" i="2"/>
  <c r="AF998" i="2"/>
  <c r="AC998" i="2"/>
  <c r="AD998" i="2" s="1"/>
  <c r="AB998" i="2"/>
  <c r="AA998" i="2"/>
  <c r="Z998" i="2"/>
  <c r="Y998" i="2"/>
  <c r="X998" i="2"/>
  <c r="W998" i="2"/>
  <c r="M998" i="2"/>
  <c r="L998" i="2"/>
  <c r="AF997" i="2"/>
  <c r="AC997" i="2"/>
  <c r="AD997" i="2" s="1"/>
  <c r="AB997" i="2"/>
  <c r="AA997" i="2"/>
  <c r="Z997" i="2"/>
  <c r="Y997" i="2"/>
  <c r="X997" i="2"/>
  <c r="W997" i="2"/>
  <c r="M997" i="2"/>
  <c r="L997" i="2"/>
  <c r="AF996" i="2"/>
  <c r="AC996" i="2"/>
  <c r="AD996" i="2" s="1"/>
  <c r="AB996" i="2"/>
  <c r="AA996" i="2"/>
  <c r="Z996" i="2"/>
  <c r="Y996" i="2"/>
  <c r="X996" i="2"/>
  <c r="W996" i="2"/>
  <c r="M996" i="2"/>
  <c r="L996" i="2"/>
  <c r="AF995" i="2"/>
  <c r="AC995" i="2"/>
  <c r="AD995" i="2" s="1"/>
  <c r="AB995" i="2"/>
  <c r="AA995" i="2"/>
  <c r="Z995" i="2"/>
  <c r="Y995" i="2"/>
  <c r="X995" i="2"/>
  <c r="W995" i="2"/>
  <c r="M995" i="2"/>
  <c r="L995" i="2"/>
  <c r="AF994" i="2"/>
  <c r="AD994" i="2"/>
  <c r="AC994" i="2"/>
  <c r="AB994" i="2"/>
  <c r="AA994" i="2"/>
  <c r="Z994" i="2"/>
  <c r="Y994" i="2"/>
  <c r="X994" i="2"/>
  <c r="W994" i="2"/>
  <c r="M994" i="2"/>
  <c r="L994" i="2" s="1"/>
  <c r="AF993" i="2"/>
  <c r="AC993" i="2"/>
  <c r="AD993" i="2" s="1"/>
  <c r="AB993" i="2"/>
  <c r="AA993" i="2"/>
  <c r="Z993" i="2"/>
  <c r="Y993" i="2"/>
  <c r="X993" i="2"/>
  <c r="W993" i="2"/>
  <c r="M993" i="2"/>
  <c r="L993" i="2"/>
  <c r="AF992" i="2"/>
  <c r="AD992" i="2"/>
  <c r="AC992" i="2"/>
  <c r="AB992" i="2"/>
  <c r="AA992" i="2"/>
  <c r="Z992" i="2"/>
  <c r="Y992" i="2"/>
  <c r="X992" i="2"/>
  <c r="W992" i="2"/>
  <c r="M992" i="2"/>
  <c r="L992" i="2" s="1"/>
  <c r="AF991" i="2"/>
  <c r="AC991" i="2"/>
  <c r="AD991" i="2" s="1"/>
  <c r="AB991" i="2"/>
  <c r="AA991" i="2"/>
  <c r="Z991" i="2"/>
  <c r="Y991" i="2"/>
  <c r="X991" i="2"/>
  <c r="W991" i="2"/>
  <c r="M991" i="2"/>
  <c r="L991" i="2"/>
  <c r="AF990" i="2"/>
  <c r="AC990" i="2"/>
  <c r="AD990" i="2" s="1"/>
  <c r="AB990" i="2"/>
  <c r="AA990" i="2"/>
  <c r="Z990" i="2"/>
  <c r="Y990" i="2"/>
  <c r="X990" i="2"/>
  <c r="W990" i="2"/>
  <c r="M990" i="2"/>
  <c r="L990" i="2"/>
  <c r="AF989" i="2"/>
  <c r="AC989" i="2"/>
  <c r="AD989" i="2" s="1"/>
  <c r="AB989" i="2"/>
  <c r="AA989" i="2"/>
  <c r="Z989" i="2"/>
  <c r="Y989" i="2"/>
  <c r="X989" i="2"/>
  <c r="W989" i="2"/>
  <c r="M989" i="2"/>
  <c r="L989" i="2"/>
  <c r="AF988" i="2"/>
  <c r="AC988" i="2"/>
  <c r="AD988" i="2" s="1"/>
  <c r="AB988" i="2"/>
  <c r="AA988" i="2"/>
  <c r="Z988" i="2"/>
  <c r="Y988" i="2"/>
  <c r="X988" i="2"/>
  <c r="W988" i="2"/>
  <c r="M988" i="2"/>
  <c r="L988" i="2"/>
  <c r="AF987" i="2"/>
  <c r="AC987" i="2"/>
  <c r="AD987" i="2" s="1"/>
  <c r="AB987" i="2"/>
  <c r="AA987" i="2"/>
  <c r="Z987" i="2"/>
  <c r="Y987" i="2"/>
  <c r="X987" i="2"/>
  <c r="W987" i="2"/>
  <c r="M987" i="2"/>
  <c r="L987" i="2"/>
  <c r="AF986" i="2"/>
  <c r="AD986" i="2"/>
  <c r="AC986" i="2"/>
  <c r="AB986" i="2"/>
  <c r="AA986" i="2"/>
  <c r="Z986" i="2"/>
  <c r="Y986" i="2"/>
  <c r="X986" i="2"/>
  <c r="W986" i="2"/>
  <c r="M986" i="2"/>
  <c r="L986" i="2" s="1"/>
  <c r="AF985" i="2"/>
  <c r="AC985" i="2"/>
  <c r="AD985" i="2" s="1"/>
  <c r="AB985" i="2"/>
  <c r="AA985" i="2"/>
  <c r="Z985" i="2"/>
  <c r="Y985" i="2"/>
  <c r="X985" i="2"/>
  <c r="W985" i="2"/>
  <c r="M985" i="2"/>
  <c r="L985" i="2"/>
  <c r="AF984" i="2"/>
  <c r="AD984" i="2"/>
  <c r="AC984" i="2"/>
  <c r="AB984" i="2"/>
  <c r="AA984" i="2"/>
  <c r="Z984" i="2"/>
  <c r="Y984" i="2"/>
  <c r="X984" i="2"/>
  <c r="W984" i="2"/>
  <c r="M984" i="2"/>
  <c r="L984" i="2" s="1"/>
  <c r="AF983" i="2"/>
  <c r="AC983" i="2"/>
  <c r="AD983" i="2" s="1"/>
  <c r="AB983" i="2"/>
  <c r="AA983" i="2"/>
  <c r="Z983" i="2"/>
  <c r="Y983" i="2"/>
  <c r="X983" i="2"/>
  <c r="W983" i="2"/>
  <c r="M983" i="2"/>
  <c r="L983" i="2"/>
  <c r="AF982" i="2"/>
  <c r="AC982" i="2"/>
  <c r="AD982" i="2" s="1"/>
  <c r="AB982" i="2"/>
  <c r="AA982" i="2"/>
  <c r="Z982" i="2"/>
  <c r="Y982" i="2"/>
  <c r="X982" i="2"/>
  <c r="W982" i="2"/>
  <c r="M982" i="2"/>
  <c r="L982" i="2"/>
  <c r="AF981" i="2"/>
  <c r="AC981" i="2"/>
  <c r="AD981" i="2" s="1"/>
  <c r="AB981" i="2"/>
  <c r="AA981" i="2"/>
  <c r="Z981" i="2"/>
  <c r="Y981" i="2"/>
  <c r="X981" i="2"/>
  <c r="W981" i="2"/>
  <c r="M981" i="2"/>
  <c r="L981" i="2"/>
  <c r="AF980" i="2"/>
  <c r="AC980" i="2"/>
  <c r="AD980" i="2" s="1"/>
  <c r="AB980" i="2"/>
  <c r="AA980" i="2"/>
  <c r="Z980" i="2"/>
  <c r="Y980" i="2"/>
  <c r="X980" i="2"/>
  <c r="W980" i="2"/>
  <c r="M980" i="2"/>
  <c r="L980" i="2"/>
  <c r="AF979" i="2"/>
  <c r="AC979" i="2"/>
  <c r="AD979" i="2" s="1"/>
  <c r="AB979" i="2"/>
  <c r="AA979" i="2"/>
  <c r="Z979" i="2"/>
  <c r="Y979" i="2"/>
  <c r="X979" i="2"/>
  <c r="W979" i="2"/>
  <c r="M979" i="2"/>
  <c r="L979" i="2"/>
  <c r="AF978" i="2"/>
  <c r="AD978" i="2"/>
  <c r="AC978" i="2"/>
  <c r="AB978" i="2"/>
  <c r="AA978" i="2"/>
  <c r="Z978" i="2"/>
  <c r="Y978" i="2"/>
  <c r="X978" i="2"/>
  <c r="W978" i="2"/>
  <c r="M978" i="2"/>
  <c r="L978" i="2" s="1"/>
  <c r="AF977" i="2"/>
  <c r="AC977" i="2"/>
  <c r="AD977" i="2" s="1"/>
  <c r="AB977" i="2"/>
  <c r="AA977" i="2"/>
  <c r="Z977" i="2"/>
  <c r="Y977" i="2"/>
  <c r="X977" i="2"/>
  <c r="W977" i="2"/>
  <c r="M977" i="2"/>
  <c r="L977" i="2"/>
  <c r="AF976" i="2"/>
  <c r="AD976" i="2"/>
  <c r="AC976" i="2"/>
  <c r="AB976" i="2"/>
  <c r="AA976" i="2"/>
  <c r="Z976" i="2"/>
  <c r="Y976" i="2"/>
  <c r="X976" i="2"/>
  <c r="W976" i="2"/>
  <c r="M976" i="2"/>
  <c r="L976" i="2" s="1"/>
  <c r="AF975" i="2"/>
  <c r="AC975" i="2"/>
  <c r="AD975" i="2" s="1"/>
  <c r="AB975" i="2"/>
  <c r="AA975" i="2"/>
  <c r="Z975" i="2"/>
  <c r="Y975" i="2"/>
  <c r="X975" i="2"/>
  <c r="W975" i="2"/>
  <c r="M975" i="2"/>
  <c r="L975" i="2"/>
  <c r="AF974" i="2"/>
  <c r="AC974" i="2"/>
  <c r="AD974" i="2" s="1"/>
  <c r="AB974" i="2"/>
  <c r="AA974" i="2"/>
  <c r="Z974" i="2"/>
  <c r="Y974" i="2"/>
  <c r="X974" i="2"/>
  <c r="W974" i="2"/>
  <c r="M974" i="2"/>
  <c r="L974" i="2"/>
  <c r="AF973" i="2"/>
  <c r="AC973" i="2"/>
  <c r="AD973" i="2" s="1"/>
  <c r="AB973" i="2"/>
  <c r="AA973" i="2"/>
  <c r="Z973" i="2"/>
  <c r="Y973" i="2"/>
  <c r="X973" i="2"/>
  <c r="W973" i="2"/>
  <c r="M973" i="2"/>
  <c r="L973" i="2"/>
  <c r="AF972" i="2"/>
  <c r="AC972" i="2"/>
  <c r="AD972" i="2" s="1"/>
  <c r="AB972" i="2"/>
  <c r="AA972" i="2"/>
  <c r="Z972" i="2"/>
  <c r="Y972" i="2"/>
  <c r="X972" i="2"/>
  <c r="W972" i="2"/>
  <c r="M972" i="2"/>
  <c r="L972" i="2"/>
  <c r="AF971" i="2"/>
  <c r="AC971" i="2"/>
  <c r="AD971" i="2" s="1"/>
  <c r="AB971" i="2"/>
  <c r="AA971" i="2"/>
  <c r="Z971" i="2"/>
  <c r="Y971" i="2"/>
  <c r="X971" i="2"/>
  <c r="W971" i="2"/>
  <c r="M971" i="2"/>
  <c r="L971" i="2"/>
  <c r="AF970" i="2"/>
  <c r="AD970" i="2"/>
  <c r="AC970" i="2"/>
  <c r="AB970" i="2"/>
  <c r="AA970" i="2"/>
  <c r="Z970" i="2"/>
  <c r="Y970" i="2"/>
  <c r="X970" i="2"/>
  <c r="W970" i="2"/>
  <c r="M970" i="2"/>
  <c r="L970" i="2" s="1"/>
  <c r="AF969" i="2"/>
  <c r="AC969" i="2"/>
  <c r="AD969" i="2" s="1"/>
  <c r="AB969" i="2"/>
  <c r="AA969" i="2"/>
  <c r="Z969" i="2"/>
  <c r="Y969" i="2"/>
  <c r="X969" i="2"/>
  <c r="W969" i="2"/>
  <c r="M969" i="2"/>
  <c r="L969" i="2"/>
  <c r="AF968" i="2"/>
  <c r="AC968" i="2"/>
  <c r="AD968" i="2" s="1"/>
  <c r="AB968" i="2"/>
  <c r="AA968" i="2"/>
  <c r="Z968" i="2"/>
  <c r="Y968" i="2"/>
  <c r="X968" i="2"/>
  <c r="W968" i="2"/>
  <c r="M968" i="2"/>
  <c r="L968" i="2"/>
  <c r="AF967" i="2"/>
  <c r="AC967" i="2"/>
  <c r="AD967" i="2" s="1"/>
  <c r="AB967" i="2"/>
  <c r="AA967" i="2"/>
  <c r="Z967" i="2"/>
  <c r="Y967" i="2"/>
  <c r="X967" i="2"/>
  <c r="W967" i="2"/>
  <c r="M967" i="2"/>
  <c r="L967" i="2"/>
  <c r="AF966" i="2"/>
  <c r="AD966" i="2"/>
  <c r="AC966" i="2"/>
  <c r="AB966" i="2"/>
  <c r="AA966" i="2"/>
  <c r="Z966" i="2"/>
  <c r="Y966" i="2"/>
  <c r="X966" i="2"/>
  <c r="W966" i="2"/>
  <c r="M966" i="2"/>
  <c r="L966" i="2" s="1"/>
  <c r="AF965" i="2"/>
  <c r="AC965" i="2"/>
  <c r="AD965" i="2" s="1"/>
  <c r="AB965" i="2"/>
  <c r="AA965" i="2"/>
  <c r="Z965" i="2"/>
  <c r="Y965" i="2"/>
  <c r="X965" i="2"/>
  <c r="W965" i="2"/>
  <c r="M965" i="2"/>
  <c r="L965" i="2"/>
  <c r="AF964" i="2"/>
  <c r="AC964" i="2"/>
  <c r="AD964" i="2" s="1"/>
  <c r="AB964" i="2"/>
  <c r="AA964" i="2"/>
  <c r="Z964" i="2"/>
  <c r="Y964" i="2"/>
  <c r="X964" i="2"/>
  <c r="W964" i="2"/>
  <c r="M964" i="2"/>
  <c r="L964" i="2"/>
  <c r="AF963" i="2"/>
  <c r="AC963" i="2"/>
  <c r="AD963" i="2" s="1"/>
  <c r="AB963" i="2"/>
  <c r="AA963" i="2"/>
  <c r="Z963" i="2"/>
  <c r="Y963" i="2"/>
  <c r="X963" i="2"/>
  <c r="W963" i="2"/>
  <c r="M963" i="2"/>
  <c r="L963" i="2"/>
  <c r="AF962" i="2"/>
  <c r="AD962" i="2"/>
  <c r="AC962" i="2"/>
  <c r="AB962" i="2"/>
  <c r="AA962" i="2"/>
  <c r="Z962" i="2"/>
  <c r="Y962" i="2"/>
  <c r="X962" i="2"/>
  <c r="W962" i="2"/>
  <c r="M962" i="2"/>
  <c r="L962" i="2" s="1"/>
  <c r="AF961" i="2"/>
  <c r="AC961" i="2"/>
  <c r="AD961" i="2" s="1"/>
  <c r="AB961" i="2"/>
  <c r="AA961" i="2"/>
  <c r="Z961" i="2"/>
  <c r="Y961" i="2"/>
  <c r="X961" i="2"/>
  <c r="W961" i="2"/>
  <c r="M961" i="2"/>
  <c r="L961" i="2"/>
  <c r="AF960" i="2"/>
  <c r="AC960" i="2"/>
  <c r="AD960" i="2" s="1"/>
  <c r="AB960" i="2"/>
  <c r="AA960" i="2"/>
  <c r="Z960" i="2"/>
  <c r="Y960" i="2"/>
  <c r="X960" i="2"/>
  <c r="W960" i="2"/>
  <c r="M960" i="2"/>
  <c r="L960" i="2"/>
  <c r="AF959" i="2"/>
  <c r="AC959" i="2"/>
  <c r="AD959" i="2" s="1"/>
  <c r="AB959" i="2"/>
  <c r="AA959" i="2"/>
  <c r="Z959" i="2"/>
  <c r="Y959" i="2"/>
  <c r="X959" i="2"/>
  <c r="W959" i="2"/>
  <c r="M959" i="2"/>
  <c r="L959" i="2"/>
  <c r="AF958" i="2"/>
  <c r="AD958" i="2"/>
  <c r="AC958" i="2"/>
  <c r="AB958" i="2"/>
  <c r="AA958" i="2"/>
  <c r="Z958" i="2"/>
  <c r="Y958" i="2"/>
  <c r="X958" i="2"/>
  <c r="W958" i="2"/>
  <c r="M958" i="2"/>
  <c r="L958" i="2" s="1"/>
  <c r="AF957" i="2"/>
  <c r="AC957" i="2"/>
  <c r="AD957" i="2" s="1"/>
  <c r="AB957" i="2"/>
  <c r="AA957" i="2"/>
  <c r="Z957" i="2"/>
  <c r="Y957" i="2"/>
  <c r="X957" i="2"/>
  <c r="W957" i="2"/>
  <c r="M957" i="2"/>
  <c r="L957" i="2"/>
  <c r="AF956" i="2"/>
  <c r="AC956" i="2"/>
  <c r="AD956" i="2" s="1"/>
  <c r="AB956" i="2"/>
  <c r="AA956" i="2"/>
  <c r="Z956" i="2"/>
  <c r="Y956" i="2"/>
  <c r="X956" i="2"/>
  <c r="W956" i="2"/>
  <c r="M956" i="2"/>
  <c r="L956" i="2"/>
  <c r="AF955" i="2"/>
  <c r="AC955" i="2"/>
  <c r="AD955" i="2" s="1"/>
  <c r="AB955" i="2"/>
  <c r="AA955" i="2"/>
  <c r="Z955" i="2"/>
  <c r="Y955" i="2"/>
  <c r="X955" i="2"/>
  <c r="W955" i="2"/>
  <c r="M955" i="2"/>
  <c r="L955" i="2"/>
  <c r="AF954" i="2"/>
  <c r="AD954" i="2"/>
  <c r="AC954" i="2"/>
  <c r="AB954" i="2"/>
  <c r="AA954" i="2"/>
  <c r="Z954" i="2"/>
  <c r="Y954" i="2"/>
  <c r="X954" i="2"/>
  <c r="W954" i="2"/>
  <c r="M954" i="2"/>
  <c r="L954" i="2" s="1"/>
  <c r="AF953" i="2"/>
  <c r="AC953" i="2"/>
  <c r="AD953" i="2" s="1"/>
  <c r="AB953" i="2"/>
  <c r="AA953" i="2"/>
  <c r="Z953" i="2"/>
  <c r="Y953" i="2"/>
  <c r="X953" i="2"/>
  <c r="W953" i="2"/>
  <c r="M953" i="2"/>
  <c r="L953" i="2"/>
  <c r="AF952" i="2"/>
  <c r="AC952" i="2"/>
  <c r="AD952" i="2" s="1"/>
  <c r="AB952" i="2"/>
  <c r="AA952" i="2"/>
  <c r="Z952" i="2"/>
  <c r="Y952" i="2"/>
  <c r="X952" i="2"/>
  <c r="W952" i="2"/>
  <c r="M952" i="2"/>
  <c r="L952" i="2"/>
  <c r="AF951" i="2"/>
  <c r="AC951" i="2"/>
  <c r="AD951" i="2" s="1"/>
  <c r="AB951" i="2"/>
  <c r="AA951" i="2"/>
  <c r="Z951" i="2"/>
  <c r="Y951" i="2"/>
  <c r="X951" i="2"/>
  <c r="W951" i="2"/>
  <c r="M951" i="2"/>
  <c r="L951" i="2"/>
  <c r="AF950" i="2"/>
  <c r="AD950" i="2"/>
  <c r="AC950" i="2"/>
  <c r="AB950" i="2"/>
  <c r="AA950" i="2"/>
  <c r="Z950" i="2"/>
  <c r="Y950" i="2"/>
  <c r="X950" i="2"/>
  <c r="W950" i="2"/>
  <c r="M950" i="2"/>
  <c r="L950" i="2" s="1"/>
  <c r="AF949" i="2"/>
  <c r="AC949" i="2"/>
  <c r="AD949" i="2" s="1"/>
  <c r="AB949" i="2"/>
  <c r="AA949" i="2"/>
  <c r="Z949" i="2"/>
  <c r="Y949" i="2"/>
  <c r="X949" i="2"/>
  <c r="W949" i="2"/>
  <c r="M949" i="2"/>
  <c r="L949" i="2"/>
  <c r="AF948" i="2"/>
  <c r="AC948" i="2"/>
  <c r="AD948" i="2" s="1"/>
  <c r="AB948" i="2"/>
  <c r="AA948" i="2"/>
  <c r="Z948" i="2"/>
  <c r="Y948" i="2"/>
  <c r="X948" i="2"/>
  <c r="W948" i="2"/>
  <c r="M948" i="2"/>
  <c r="L948" i="2"/>
  <c r="AF947" i="2"/>
  <c r="AC947" i="2"/>
  <c r="AD947" i="2" s="1"/>
  <c r="AB947" i="2"/>
  <c r="AA947" i="2"/>
  <c r="Z947" i="2"/>
  <c r="Y947" i="2"/>
  <c r="X947" i="2"/>
  <c r="W947" i="2"/>
  <c r="M947" i="2"/>
  <c r="L947" i="2"/>
  <c r="AF946" i="2"/>
  <c r="AD946" i="2"/>
  <c r="AC946" i="2"/>
  <c r="AB946" i="2"/>
  <c r="AA946" i="2"/>
  <c r="Z946" i="2"/>
  <c r="Y946" i="2"/>
  <c r="X946" i="2"/>
  <c r="W946" i="2"/>
  <c r="M946" i="2"/>
  <c r="L946" i="2" s="1"/>
  <c r="AF945" i="2"/>
  <c r="AC945" i="2"/>
  <c r="AD945" i="2" s="1"/>
  <c r="AB945" i="2"/>
  <c r="AA945" i="2"/>
  <c r="Z945" i="2"/>
  <c r="Y945" i="2"/>
  <c r="X945" i="2"/>
  <c r="W945" i="2"/>
  <c r="M945" i="2"/>
  <c r="L945" i="2"/>
  <c r="AF944" i="2"/>
  <c r="AC944" i="2"/>
  <c r="AD944" i="2" s="1"/>
  <c r="AB944" i="2"/>
  <c r="AA944" i="2"/>
  <c r="Z944" i="2"/>
  <c r="Y944" i="2"/>
  <c r="X944" i="2"/>
  <c r="W944" i="2"/>
  <c r="M944" i="2"/>
  <c r="L944" i="2"/>
  <c r="AF943" i="2"/>
  <c r="AC943" i="2"/>
  <c r="AD943" i="2" s="1"/>
  <c r="AB943" i="2"/>
  <c r="AA943" i="2"/>
  <c r="Z943" i="2"/>
  <c r="Y943" i="2"/>
  <c r="X943" i="2"/>
  <c r="W943" i="2"/>
  <c r="M943" i="2"/>
  <c r="L943" i="2"/>
  <c r="AF942" i="2"/>
  <c r="AD942" i="2"/>
  <c r="AC942" i="2"/>
  <c r="AB942" i="2"/>
  <c r="AA942" i="2"/>
  <c r="Z942" i="2"/>
  <c r="Y942" i="2"/>
  <c r="X942" i="2"/>
  <c r="W942" i="2"/>
  <c r="M942" i="2"/>
  <c r="L942" i="2" s="1"/>
  <c r="AF941" i="2"/>
  <c r="AC941" i="2"/>
  <c r="AD941" i="2" s="1"/>
  <c r="AB941" i="2"/>
  <c r="AA941" i="2"/>
  <c r="Z941" i="2"/>
  <c r="Y941" i="2"/>
  <c r="X941" i="2"/>
  <c r="W941" i="2"/>
  <c r="M941" i="2"/>
  <c r="L941" i="2"/>
  <c r="AF940" i="2"/>
  <c r="AC940" i="2"/>
  <c r="AD940" i="2" s="1"/>
  <c r="AB940" i="2"/>
  <c r="AA940" i="2"/>
  <c r="Z940" i="2"/>
  <c r="Y940" i="2"/>
  <c r="X940" i="2"/>
  <c r="W940" i="2"/>
  <c r="M940" i="2"/>
  <c r="L940" i="2"/>
  <c r="AF939" i="2"/>
  <c r="AC939" i="2"/>
  <c r="AD939" i="2" s="1"/>
  <c r="AB939" i="2"/>
  <c r="AA939" i="2"/>
  <c r="Z939" i="2"/>
  <c r="Y939" i="2"/>
  <c r="X939" i="2"/>
  <c r="W939" i="2"/>
  <c r="M939" i="2"/>
  <c r="L939" i="2"/>
  <c r="AF938" i="2"/>
  <c r="AD938" i="2"/>
  <c r="AC938" i="2"/>
  <c r="AB938" i="2"/>
  <c r="AA938" i="2"/>
  <c r="Z938" i="2"/>
  <c r="Y938" i="2"/>
  <c r="X938" i="2"/>
  <c r="W938" i="2"/>
  <c r="M938" i="2"/>
  <c r="L938" i="2" s="1"/>
  <c r="AF937" i="2"/>
  <c r="AC937" i="2"/>
  <c r="AD937" i="2" s="1"/>
  <c r="AB937" i="2"/>
  <c r="AA937" i="2"/>
  <c r="Z937" i="2"/>
  <c r="Y937" i="2"/>
  <c r="X937" i="2"/>
  <c r="W937" i="2"/>
  <c r="M937" i="2"/>
  <c r="L937" i="2"/>
  <c r="AF936" i="2"/>
  <c r="AC936" i="2"/>
  <c r="AD936" i="2" s="1"/>
  <c r="AB936" i="2"/>
  <c r="AA936" i="2"/>
  <c r="Z936" i="2"/>
  <c r="Y936" i="2"/>
  <c r="X936" i="2"/>
  <c r="W936" i="2"/>
  <c r="M936" i="2"/>
  <c r="L936" i="2"/>
  <c r="AF935" i="2"/>
  <c r="AC935" i="2"/>
  <c r="AD935" i="2" s="1"/>
  <c r="AB935" i="2"/>
  <c r="AA935" i="2"/>
  <c r="Z935" i="2"/>
  <c r="Y935" i="2"/>
  <c r="X935" i="2"/>
  <c r="W935" i="2"/>
  <c r="M935" i="2"/>
  <c r="L935" i="2"/>
  <c r="AF934" i="2"/>
  <c r="AD934" i="2"/>
  <c r="AC934" i="2"/>
  <c r="AB934" i="2"/>
  <c r="AA934" i="2"/>
  <c r="Z934" i="2"/>
  <c r="Y934" i="2"/>
  <c r="X934" i="2"/>
  <c r="W934" i="2"/>
  <c r="M934" i="2"/>
  <c r="L934" i="2" s="1"/>
  <c r="AF933" i="2"/>
  <c r="AC933" i="2"/>
  <c r="AD933" i="2" s="1"/>
  <c r="AB933" i="2"/>
  <c r="AA933" i="2"/>
  <c r="Z933" i="2"/>
  <c r="Y933" i="2"/>
  <c r="X933" i="2"/>
  <c r="W933" i="2"/>
  <c r="M933" i="2"/>
  <c r="L933" i="2"/>
  <c r="AF932" i="2"/>
  <c r="AC932" i="2"/>
  <c r="AD932" i="2" s="1"/>
  <c r="AB932" i="2"/>
  <c r="AA932" i="2"/>
  <c r="Z932" i="2"/>
  <c r="Y932" i="2"/>
  <c r="X932" i="2"/>
  <c r="W932" i="2"/>
  <c r="M932" i="2"/>
  <c r="L932" i="2"/>
  <c r="AF931" i="2"/>
  <c r="AC931" i="2"/>
  <c r="AD931" i="2" s="1"/>
  <c r="AB931" i="2"/>
  <c r="AA931" i="2"/>
  <c r="Z931" i="2"/>
  <c r="Y931" i="2"/>
  <c r="X931" i="2"/>
  <c r="W931" i="2"/>
  <c r="M931" i="2"/>
  <c r="L931" i="2"/>
  <c r="AF930" i="2"/>
  <c r="AD930" i="2"/>
  <c r="AC930" i="2"/>
  <c r="AB930" i="2"/>
  <c r="AA930" i="2"/>
  <c r="Z930" i="2"/>
  <c r="Y930" i="2"/>
  <c r="X930" i="2"/>
  <c r="W930" i="2"/>
  <c r="M930" i="2"/>
  <c r="L930" i="2" s="1"/>
  <c r="AF929" i="2"/>
  <c r="AC929" i="2"/>
  <c r="AD929" i="2" s="1"/>
  <c r="AB929" i="2"/>
  <c r="AA929" i="2"/>
  <c r="Z929" i="2"/>
  <c r="Y929" i="2"/>
  <c r="X929" i="2"/>
  <c r="W929" i="2"/>
  <c r="M929" i="2"/>
  <c r="L929" i="2"/>
  <c r="AF928" i="2"/>
  <c r="AD928" i="2"/>
  <c r="AC928" i="2"/>
  <c r="AB928" i="2"/>
  <c r="AA928" i="2"/>
  <c r="Z928" i="2"/>
  <c r="Y928" i="2"/>
  <c r="X928" i="2"/>
  <c r="W928" i="2"/>
  <c r="M928" i="2"/>
  <c r="L928" i="2" s="1"/>
  <c r="AF927" i="2"/>
  <c r="AC927" i="2"/>
  <c r="AD927" i="2" s="1"/>
  <c r="AB927" i="2"/>
  <c r="AA927" i="2"/>
  <c r="Z927" i="2"/>
  <c r="Y927" i="2"/>
  <c r="X927" i="2"/>
  <c r="W927" i="2"/>
  <c r="M927" i="2"/>
  <c r="L927" i="2"/>
  <c r="AF926" i="2"/>
  <c r="AD926" i="2"/>
  <c r="AC926" i="2"/>
  <c r="AB926" i="2"/>
  <c r="AA926" i="2"/>
  <c r="Z926" i="2"/>
  <c r="Y926" i="2"/>
  <c r="X926" i="2"/>
  <c r="W926" i="2"/>
  <c r="M926" i="2"/>
  <c r="L926" i="2" s="1"/>
  <c r="AF925" i="2"/>
  <c r="AC925" i="2"/>
  <c r="AD925" i="2" s="1"/>
  <c r="AB925" i="2"/>
  <c r="AA925" i="2"/>
  <c r="Z925" i="2"/>
  <c r="Y925" i="2"/>
  <c r="X925" i="2"/>
  <c r="W925" i="2"/>
  <c r="M925" i="2"/>
  <c r="L925" i="2"/>
  <c r="AF924" i="2"/>
  <c r="AC924" i="2"/>
  <c r="AD924" i="2" s="1"/>
  <c r="AB924" i="2"/>
  <c r="AA924" i="2"/>
  <c r="Z924" i="2"/>
  <c r="Y924" i="2"/>
  <c r="X924" i="2"/>
  <c r="W924" i="2"/>
  <c r="M924" i="2"/>
  <c r="L924" i="2"/>
  <c r="AF923" i="2"/>
  <c r="AC923" i="2"/>
  <c r="AD923" i="2" s="1"/>
  <c r="AB923" i="2"/>
  <c r="AA923" i="2"/>
  <c r="Z923" i="2"/>
  <c r="Y923" i="2"/>
  <c r="X923" i="2"/>
  <c r="W923" i="2"/>
  <c r="M923" i="2"/>
  <c r="L923" i="2"/>
  <c r="AF922" i="2"/>
  <c r="AD922" i="2"/>
  <c r="AC922" i="2"/>
  <c r="AB922" i="2"/>
  <c r="AA922" i="2"/>
  <c r="Z922" i="2"/>
  <c r="Y922" i="2"/>
  <c r="X922" i="2"/>
  <c r="W922" i="2"/>
  <c r="M922" i="2"/>
  <c r="L922" i="2" s="1"/>
  <c r="AF921" i="2"/>
  <c r="AC921" i="2"/>
  <c r="AD921" i="2" s="1"/>
  <c r="AB921" i="2"/>
  <c r="AA921" i="2"/>
  <c r="Z921" i="2"/>
  <c r="Y921" i="2"/>
  <c r="X921" i="2"/>
  <c r="W921" i="2"/>
  <c r="M921" i="2"/>
  <c r="L921" i="2"/>
  <c r="AF920" i="2"/>
  <c r="AD920" i="2"/>
  <c r="AC920" i="2"/>
  <c r="AB920" i="2"/>
  <c r="AA920" i="2"/>
  <c r="Z920" i="2"/>
  <c r="Y920" i="2"/>
  <c r="X920" i="2"/>
  <c r="W920" i="2"/>
  <c r="M920" i="2"/>
  <c r="L920" i="2" s="1"/>
  <c r="AF919" i="2"/>
  <c r="AC919" i="2"/>
  <c r="AD919" i="2" s="1"/>
  <c r="AB919" i="2"/>
  <c r="AA919" i="2"/>
  <c r="Z919" i="2"/>
  <c r="Y919" i="2"/>
  <c r="X919" i="2"/>
  <c r="W919" i="2"/>
  <c r="M919" i="2"/>
  <c r="L919" i="2"/>
  <c r="AF918" i="2"/>
  <c r="AD918" i="2"/>
  <c r="AC918" i="2"/>
  <c r="AB918" i="2"/>
  <c r="AA918" i="2"/>
  <c r="Z918" i="2"/>
  <c r="Y918" i="2"/>
  <c r="X918" i="2"/>
  <c r="W918" i="2"/>
  <c r="M918" i="2"/>
  <c r="L918" i="2" s="1"/>
  <c r="AF917" i="2"/>
  <c r="AC917" i="2"/>
  <c r="AD917" i="2" s="1"/>
  <c r="AB917" i="2"/>
  <c r="AA917" i="2"/>
  <c r="Z917" i="2"/>
  <c r="Y917" i="2"/>
  <c r="X917" i="2"/>
  <c r="W917" i="2"/>
  <c r="M917" i="2"/>
  <c r="L917" i="2"/>
  <c r="AF916" i="2"/>
  <c r="AC916" i="2"/>
  <c r="AD916" i="2" s="1"/>
  <c r="AB916" i="2"/>
  <c r="AA916" i="2"/>
  <c r="Z916" i="2"/>
  <c r="Y916" i="2"/>
  <c r="X916" i="2"/>
  <c r="W916" i="2"/>
  <c r="M916" i="2"/>
  <c r="L916" i="2"/>
  <c r="AF915" i="2"/>
  <c r="AC915" i="2"/>
  <c r="AD915" i="2" s="1"/>
  <c r="AB915" i="2"/>
  <c r="AA915" i="2"/>
  <c r="Z915" i="2"/>
  <c r="Y915" i="2"/>
  <c r="X915" i="2"/>
  <c r="W915" i="2"/>
  <c r="M915" i="2"/>
  <c r="L915" i="2"/>
  <c r="AF914" i="2"/>
  <c r="AD914" i="2"/>
  <c r="AC914" i="2"/>
  <c r="AB914" i="2"/>
  <c r="AA914" i="2"/>
  <c r="Z914" i="2"/>
  <c r="Y914" i="2"/>
  <c r="X914" i="2"/>
  <c r="W914" i="2"/>
  <c r="M914" i="2"/>
  <c r="L914" i="2" s="1"/>
  <c r="AF913" i="2"/>
  <c r="AC913" i="2"/>
  <c r="AD913" i="2" s="1"/>
  <c r="AB913" i="2"/>
  <c r="AA913" i="2"/>
  <c r="Z913" i="2"/>
  <c r="Y913" i="2"/>
  <c r="X913" i="2"/>
  <c r="W913" i="2"/>
  <c r="M913" i="2"/>
  <c r="L913" i="2"/>
  <c r="AF912" i="2"/>
  <c r="AD912" i="2"/>
  <c r="AC912" i="2"/>
  <c r="AB912" i="2"/>
  <c r="AA912" i="2"/>
  <c r="Z912" i="2"/>
  <c r="Y912" i="2"/>
  <c r="X912" i="2"/>
  <c r="W912" i="2"/>
  <c r="M912" i="2"/>
  <c r="L912" i="2" s="1"/>
  <c r="AF911" i="2"/>
  <c r="AC911" i="2"/>
  <c r="AD911" i="2" s="1"/>
  <c r="AB911" i="2"/>
  <c r="AA911" i="2"/>
  <c r="Z911" i="2"/>
  <c r="Y911" i="2"/>
  <c r="X911" i="2"/>
  <c r="W911" i="2"/>
  <c r="M911" i="2"/>
  <c r="L911" i="2"/>
  <c r="AF910" i="2"/>
  <c r="AD910" i="2"/>
  <c r="AC910" i="2"/>
  <c r="AB910" i="2"/>
  <c r="AA910" i="2"/>
  <c r="Z910" i="2"/>
  <c r="Y910" i="2"/>
  <c r="X910" i="2"/>
  <c r="W910" i="2"/>
  <c r="M910" i="2"/>
  <c r="L910" i="2" s="1"/>
  <c r="AF909" i="2"/>
  <c r="AC909" i="2"/>
  <c r="AD909" i="2" s="1"/>
  <c r="AB909" i="2"/>
  <c r="AA909" i="2"/>
  <c r="Z909" i="2"/>
  <c r="Y909" i="2"/>
  <c r="X909" i="2"/>
  <c r="W909" i="2"/>
  <c r="M909" i="2"/>
  <c r="L909" i="2"/>
  <c r="AF908" i="2"/>
  <c r="AC908" i="2"/>
  <c r="AD908" i="2" s="1"/>
  <c r="AB908" i="2"/>
  <c r="AA908" i="2"/>
  <c r="Z908" i="2"/>
  <c r="Y908" i="2"/>
  <c r="X908" i="2"/>
  <c r="W908" i="2"/>
  <c r="M908" i="2"/>
  <c r="L908" i="2"/>
  <c r="AF907" i="2"/>
  <c r="AC907" i="2"/>
  <c r="AD907" i="2" s="1"/>
  <c r="AB907" i="2"/>
  <c r="AA907" i="2"/>
  <c r="Z907" i="2"/>
  <c r="Y907" i="2"/>
  <c r="X907" i="2"/>
  <c r="W907" i="2"/>
  <c r="M907" i="2"/>
  <c r="L907" i="2"/>
  <c r="AF906" i="2"/>
  <c r="AD906" i="2"/>
  <c r="AC906" i="2"/>
  <c r="AB906" i="2"/>
  <c r="AA906" i="2"/>
  <c r="Z906" i="2"/>
  <c r="Y906" i="2"/>
  <c r="X906" i="2"/>
  <c r="W906" i="2"/>
  <c r="M906" i="2"/>
  <c r="L906" i="2" s="1"/>
  <c r="AF905" i="2"/>
  <c r="AC905" i="2"/>
  <c r="AD905" i="2" s="1"/>
  <c r="AB905" i="2"/>
  <c r="AA905" i="2"/>
  <c r="Z905" i="2"/>
  <c r="Y905" i="2"/>
  <c r="X905" i="2"/>
  <c r="W905" i="2"/>
  <c r="M905" i="2"/>
  <c r="L905" i="2"/>
  <c r="AF904" i="2"/>
  <c r="AD904" i="2"/>
  <c r="AC904" i="2"/>
  <c r="AB904" i="2"/>
  <c r="AA904" i="2"/>
  <c r="Z904" i="2"/>
  <c r="Y904" i="2"/>
  <c r="X904" i="2"/>
  <c r="W904" i="2"/>
  <c r="M904" i="2"/>
  <c r="L904" i="2" s="1"/>
  <c r="AF903" i="2"/>
  <c r="AC903" i="2"/>
  <c r="AD903" i="2" s="1"/>
  <c r="AB903" i="2"/>
  <c r="AA903" i="2"/>
  <c r="Z903" i="2"/>
  <c r="Y903" i="2"/>
  <c r="X903" i="2"/>
  <c r="W903" i="2"/>
  <c r="M903" i="2"/>
  <c r="L903" i="2"/>
  <c r="AF902" i="2"/>
  <c r="AD902" i="2"/>
  <c r="AC902" i="2"/>
  <c r="AB902" i="2"/>
  <c r="AA902" i="2"/>
  <c r="Z902" i="2"/>
  <c r="Y902" i="2"/>
  <c r="X902" i="2"/>
  <c r="W902" i="2"/>
  <c r="M902" i="2"/>
  <c r="L902" i="2" s="1"/>
  <c r="AF901" i="2"/>
  <c r="AC901" i="2"/>
  <c r="AD901" i="2" s="1"/>
  <c r="AB901" i="2"/>
  <c r="AA901" i="2"/>
  <c r="Z901" i="2"/>
  <c r="Y901" i="2"/>
  <c r="X901" i="2"/>
  <c r="W901" i="2"/>
  <c r="M901" i="2"/>
  <c r="L901" i="2"/>
  <c r="AF900" i="2"/>
  <c r="AC900" i="2"/>
  <c r="AD900" i="2" s="1"/>
  <c r="AB900" i="2"/>
  <c r="AA900" i="2"/>
  <c r="Z900" i="2"/>
  <c r="Y900" i="2"/>
  <c r="X900" i="2"/>
  <c r="W900" i="2"/>
  <c r="M900" i="2"/>
  <c r="L900" i="2"/>
  <c r="AF899" i="2"/>
  <c r="AC899" i="2"/>
  <c r="AD899" i="2" s="1"/>
  <c r="AB899" i="2"/>
  <c r="AA899" i="2"/>
  <c r="Z899" i="2"/>
  <c r="Y899" i="2"/>
  <c r="X899" i="2"/>
  <c r="W899" i="2"/>
  <c r="M899" i="2"/>
  <c r="L899" i="2"/>
  <c r="AF898" i="2"/>
  <c r="AD898" i="2"/>
  <c r="AC898" i="2"/>
  <c r="AB898" i="2"/>
  <c r="AA898" i="2"/>
  <c r="Z898" i="2"/>
  <c r="Y898" i="2"/>
  <c r="X898" i="2"/>
  <c r="W898" i="2"/>
  <c r="M898" i="2"/>
  <c r="L898" i="2" s="1"/>
  <c r="AF897" i="2"/>
  <c r="AC897" i="2"/>
  <c r="AD897" i="2" s="1"/>
  <c r="AB897" i="2"/>
  <c r="AA897" i="2"/>
  <c r="Z897" i="2"/>
  <c r="Y897" i="2"/>
  <c r="X897" i="2"/>
  <c r="W897" i="2"/>
  <c r="M897" i="2"/>
  <c r="L897" i="2"/>
  <c r="AF896" i="2"/>
  <c r="AD896" i="2"/>
  <c r="AC896" i="2"/>
  <c r="AB896" i="2"/>
  <c r="AA896" i="2"/>
  <c r="Z896" i="2"/>
  <c r="Y896" i="2"/>
  <c r="X896" i="2"/>
  <c r="W896" i="2"/>
  <c r="M896" i="2"/>
  <c r="L896" i="2" s="1"/>
  <c r="AF895" i="2"/>
  <c r="AC895" i="2"/>
  <c r="AD895" i="2" s="1"/>
  <c r="AB895" i="2"/>
  <c r="AA895" i="2"/>
  <c r="Z895" i="2"/>
  <c r="Y895" i="2"/>
  <c r="X895" i="2"/>
  <c r="W895" i="2"/>
  <c r="M895" i="2"/>
  <c r="L895" i="2"/>
  <c r="AF894" i="2"/>
  <c r="AD894" i="2"/>
  <c r="AC894" i="2"/>
  <c r="AB894" i="2"/>
  <c r="AA894" i="2"/>
  <c r="Z894" i="2"/>
  <c r="Y894" i="2"/>
  <c r="X894" i="2"/>
  <c r="W894" i="2"/>
  <c r="M894" i="2"/>
  <c r="L894" i="2" s="1"/>
  <c r="AF893" i="2"/>
  <c r="AC893" i="2"/>
  <c r="AD893" i="2" s="1"/>
  <c r="AB893" i="2"/>
  <c r="AA893" i="2"/>
  <c r="Z893" i="2"/>
  <c r="Y893" i="2"/>
  <c r="X893" i="2"/>
  <c r="W893" i="2"/>
  <c r="M893" i="2"/>
  <c r="L893" i="2"/>
  <c r="AF892" i="2"/>
  <c r="AC892" i="2"/>
  <c r="AD892" i="2" s="1"/>
  <c r="AB892" i="2"/>
  <c r="AA892" i="2"/>
  <c r="Z892" i="2"/>
  <c r="Y892" i="2"/>
  <c r="X892" i="2"/>
  <c r="W892" i="2"/>
  <c r="M892" i="2"/>
  <c r="L892" i="2"/>
  <c r="AF891" i="2"/>
  <c r="AC891" i="2"/>
  <c r="AD891" i="2" s="1"/>
  <c r="AB891" i="2"/>
  <c r="AA891" i="2"/>
  <c r="Z891" i="2"/>
  <c r="Y891" i="2"/>
  <c r="X891" i="2"/>
  <c r="W891" i="2"/>
  <c r="M891" i="2"/>
  <c r="L891" i="2"/>
  <c r="AF890" i="2"/>
  <c r="AD890" i="2"/>
  <c r="AC890" i="2"/>
  <c r="AB890" i="2"/>
  <c r="AA890" i="2"/>
  <c r="Z890" i="2"/>
  <c r="Y890" i="2"/>
  <c r="X890" i="2"/>
  <c r="W890" i="2"/>
  <c r="M890" i="2"/>
  <c r="L890" i="2" s="1"/>
  <c r="AF889" i="2"/>
  <c r="AC889" i="2"/>
  <c r="AD889" i="2" s="1"/>
  <c r="AB889" i="2"/>
  <c r="AA889" i="2"/>
  <c r="Z889" i="2"/>
  <c r="Y889" i="2"/>
  <c r="X889" i="2"/>
  <c r="W889" i="2"/>
  <c r="M889" i="2"/>
  <c r="L889" i="2"/>
  <c r="AF888" i="2"/>
  <c r="AD888" i="2"/>
  <c r="AC888" i="2"/>
  <c r="AB888" i="2"/>
  <c r="AA888" i="2"/>
  <c r="Z888" i="2"/>
  <c r="Y888" i="2"/>
  <c r="X888" i="2"/>
  <c r="W888" i="2"/>
  <c r="M888" i="2"/>
  <c r="L888" i="2" s="1"/>
  <c r="AF887" i="2"/>
  <c r="AC887" i="2"/>
  <c r="AD887" i="2" s="1"/>
  <c r="AB887" i="2"/>
  <c r="AA887" i="2"/>
  <c r="Z887" i="2"/>
  <c r="Y887" i="2"/>
  <c r="X887" i="2"/>
  <c r="W887" i="2"/>
  <c r="M887" i="2"/>
  <c r="L887" i="2"/>
  <c r="AF886" i="2"/>
  <c r="AD886" i="2"/>
  <c r="AC886" i="2"/>
  <c r="AB886" i="2"/>
  <c r="AA886" i="2"/>
  <c r="Z886" i="2"/>
  <c r="Y886" i="2"/>
  <c r="X886" i="2"/>
  <c r="W886" i="2"/>
  <c r="M886" i="2"/>
  <c r="L886" i="2" s="1"/>
  <c r="AF885" i="2"/>
  <c r="AC885" i="2"/>
  <c r="AD885" i="2" s="1"/>
  <c r="AB885" i="2"/>
  <c r="AA885" i="2"/>
  <c r="Z885" i="2"/>
  <c r="Y885" i="2"/>
  <c r="X885" i="2"/>
  <c r="W885" i="2"/>
  <c r="M885" i="2"/>
  <c r="L885" i="2"/>
  <c r="AF884" i="2"/>
  <c r="AC884" i="2"/>
  <c r="AD884" i="2" s="1"/>
  <c r="AB884" i="2"/>
  <c r="AA884" i="2"/>
  <c r="Z884" i="2"/>
  <c r="Y884" i="2"/>
  <c r="X884" i="2"/>
  <c r="W884" i="2"/>
  <c r="M884" i="2"/>
  <c r="L884" i="2"/>
  <c r="AF883" i="2"/>
  <c r="AC883" i="2"/>
  <c r="AD883" i="2" s="1"/>
  <c r="AB883" i="2"/>
  <c r="AA883" i="2"/>
  <c r="Z883" i="2"/>
  <c r="Y883" i="2"/>
  <c r="X883" i="2"/>
  <c r="W883" i="2"/>
  <c r="M883" i="2"/>
  <c r="L883" i="2"/>
  <c r="AF882" i="2"/>
  <c r="AD882" i="2"/>
  <c r="AC882" i="2"/>
  <c r="AB882" i="2"/>
  <c r="AA882" i="2"/>
  <c r="Z882" i="2"/>
  <c r="Y882" i="2"/>
  <c r="X882" i="2"/>
  <c r="W882" i="2"/>
  <c r="M882" i="2"/>
  <c r="L882" i="2" s="1"/>
  <c r="AF881" i="2"/>
  <c r="AC881" i="2"/>
  <c r="AD881" i="2" s="1"/>
  <c r="AB881" i="2"/>
  <c r="AA881" i="2"/>
  <c r="Z881" i="2"/>
  <c r="Y881" i="2"/>
  <c r="X881" i="2"/>
  <c r="W881" i="2"/>
  <c r="M881" i="2"/>
  <c r="L881" i="2"/>
  <c r="AF880" i="2"/>
  <c r="AD880" i="2"/>
  <c r="AC880" i="2"/>
  <c r="AB880" i="2"/>
  <c r="AA880" i="2"/>
  <c r="Z880" i="2"/>
  <c r="Y880" i="2"/>
  <c r="X880" i="2"/>
  <c r="W880" i="2"/>
  <c r="M880" i="2"/>
  <c r="L880" i="2" s="1"/>
  <c r="AF879" i="2"/>
  <c r="AC879" i="2"/>
  <c r="AD879" i="2" s="1"/>
  <c r="AB879" i="2"/>
  <c r="AA879" i="2"/>
  <c r="Z879" i="2"/>
  <c r="Y879" i="2"/>
  <c r="X879" i="2"/>
  <c r="W879" i="2"/>
  <c r="M879" i="2"/>
  <c r="L879" i="2"/>
  <c r="AF878" i="2"/>
  <c r="AD878" i="2"/>
  <c r="AC878" i="2"/>
  <c r="AB878" i="2"/>
  <c r="AA878" i="2"/>
  <c r="Z878" i="2"/>
  <c r="Y878" i="2"/>
  <c r="X878" i="2"/>
  <c r="W878" i="2"/>
  <c r="M878" i="2"/>
  <c r="L878" i="2" s="1"/>
  <c r="AF877" i="2"/>
  <c r="AC877" i="2"/>
  <c r="AD877" i="2" s="1"/>
  <c r="AB877" i="2"/>
  <c r="AA877" i="2"/>
  <c r="Z877" i="2"/>
  <c r="Y877" i="2"/>
  <c r="X877" i="2"/>
  <c r="W877" i="2"/>
  <c r="M877" i="2"/>
  <c r="L877" i="2"/>
  <c r="AF876" i="2"/>
  <c r="AC876" i="2"/>
  <c r="AD876" i="2" s="1"/>
  <c r="AB876" i="2"/>
  <c r="AA876" i="2"/>
  <c r="Z876" i="2"/>
  <c r="Y876" i="2"/>
  <c r="X876" i="2"/>
  <c r="W876" i="2"/>
  <c r="M876" i="2"/>
  <c r="L876" i="2"/>
  <c r="AF875" i="2"/>
  <c r="AC875" i="2"/>
  <c r="AD875" i="2" s="1"/>
  <c r="AB875" i="2"/>
  <c r="AA875" i="2"/>
  <c r="Z875" i="2"/>
  <c r="Y875" i="2"/>
  <c r="X875" i="2"/>
  <c r="W875" i="2"/>
  <c r="M875" i="2"/>
  <c r="L875" i="2"/>
  <c r="AF874" i="2"/>
  <c r="AD874" i="2"/>
  <c r="AC874" i="2"/>
  <c r="AB874" i="2"/>
  <c r="AA874" i="2"/>
  <c r="Z874" i="2"/>
  <c r="Y874" i="2"/>
  <c r="X874" i="2"/>
  <c r="W874" i="2"/>
  <c r="M874" i="2"/>
  <c r="L874" i="2" s="1"/>
  <c r="AF873" i="2"/>
  <c r="AC873" i="2"/>
  <c r="AD873" i="2" s="1"/>
  <c r="AB873" i="2"/>
  <c r="AA873" i="2"/>
  <c r="Z873" i="2"/>
  <c r="Y873" i="2"/>
  <c r="X873" i="2"/>
  <c r="W873" i="2"/>
  <c r="M873" i="2"/>
  <c r="L873" i="2"/>
  <c r="AF872" i="2"/>
  <c r="AD872" i="2"/>
  <c r="AC872" i="2"/>
  <c r="AB872" i="2"/>
  <c r="AA872" i="2"/>
  <c r="Z872" i="2"/>
  <c r="Y872" i="2"/>
  <c r="X872" i="2"/>
  <c r="W872" i="2"/>
  <c r="M872" i="2"/>
  <c r="L872" i="2" s="1"/>
  <c r="AF871" i="2"/>
  <c r="AC871" i="2"/>
  <c r="AD871" i="2" s="1"/>
  <c r="AB871" i="2"/>
  <c r="AA871" i="2"/>
  <c r="Z871" i="2"/>
  <c r="Y871" i="2"/>
  <c r="X871" i="2"/>
  <c r="W871" i="2"/>
  <c r="M871" i="2"/>
  <c r="L871" i="2"/>
  <c r="AF870" i="2"/>
  <c r="AD870" i="2"/>
  <c r="AC870" i="2"/>
  <c r="AB870" i="2"/>
  <c r="AA870" i="2"/>
  <c r="Z870" i="2"/>
  <c r="Y870" i="2"/>
  <c r="X870" i="2"/>
  <c r="W870" i="2"/>
  <c r="M870" i="2"/>
  <c r="L870" i="2" s="1"/>
  <c r="AF869" i="2"/>
  <c r="AC869" i="2"/>
  <c r="AD869" i="2" s="1"/>
  <c r="AB869" i="2"/>
  <c r="AA869" i="2"/>
  <c r="Z869" i="2"/>
  <c r="Y869" i="2"/>
  <c r="X869" i="2"/>
  <c r="W869" i="2"/>
  <c r="M869" i="2"/>
  <c r="L869" i="2"/>
  <c r="AF868" i="2"/>
  <c r="AC868" i="2"/>
  <c r="AD868" i="2" s="1"/>
  <c r="AB868" i="2"/>
  <c r="AA868" i="2"/>
  <c r="Z868" i="2"/>
  <c r="Y868" i="2"/>
  <c r="X868" i="2"/>
  <c r="W868" i="2"/>
  <c r="M868" i="2"/>
  <c r="L868" i="2"/>
  <c r="AF867" i="2"/>
  <c r="AC867" i="2"/>
  <c r="AD867" i="2" s="1"/>
  <c r="AB867" i="2"/>
  <c r="AA867" i="2"/>
  <c r="Z867" i="2"/>
  <c r="Y867" i="2"/>
  <c r="X867" i="2"/>
  <c r="W867" i="2"/>
  <c r="M867" i="2"/>
  <c r="L867" i="2"/>
  <c r="AF866" i="2"/>
  <c r="AD866" i="2"/>
  <c r="AC866" i="2"/>
  <c r="AB866" i="2"/>
  <c r="AA866" i="2"/>
  <c r="Z866" i="2"/>
  <c r="Y866" i="2"/>
  <c r="X866" i="2"/>
  <c r="W866" i="2"/>
  <c r="M866" i="2"/>
  <c r="L866" i="2" s="1"/>
  <c r="AF865" i="2"/>
  <c r="AC865" i="2"/>
  <c r="AD865" i="2" s="1"/>
  <c r="AB865" i="2"/>
  <c r="AA865" i="2"/>
  <c r="Z865" i="2"/>
  <c r="Y865" i="2"/>
  <c r="X865" i="2"/>
  <c r="W865" i="2"/>
  <c r="M865" i="2"/>
  <c r="L865" i="2"/>
  <c r="AF864" i="2"/>
  <c r="AC864" i="2"/>
  <c r="AD864" i="2" s="1"/>
  <c r="AB864" i="2"/>
  <c r="AA864" i="2"/>
  <c r="Z864" i="2"/>
  <c r="Y864" i="2"/>
  <c r="X864" i="2"/>
  <c r="W864" i="2"/>
  <c r="M864" i="2"/>
  <c r="L864" i="2"/>
  <c r="AF863" i="2"/>
  <c r="AC863" i="2"/>
  <c r="AD863" i="2" s="1"/>
  <c r="AB863" i="2"/>
  <c r="AA863" i="2"/>
  <c r="Z863" i="2"/>
  <c r="Y863" i="2"/>
  <c r="X863" i="2"/>
  <c r="W863" i="2"/>
  <c r="M863" i="2"/>
  <c r="L863" i="2"/>
  <c r="AF862" i="2"/>
  <c r="AD862" i="2"/>
  <c r="AC862" i="2"/>
  <c r="AB862" i="2"/>
  <c r="AA862" i="2"/>
  <c r="Z862" i="2"/>
  <c r="Y862" i="2"/>
  <c r="X862" i="2"/>
  <c r="W862" i="2"/>
  <c r="M862" i="2"/>
  <c r="L862" i="2" s="1"/>
  <c r="AF861" i="2"/>
  <c r="AC861" i="2"/>
  <c r="AD861" i="2" s="1"/>
  <c r="AB861" i="2"/>
  <c r="AA861" i="2"/>
  <c r="Z861" i="2"/>
  <c r="Y861" i="2"/>
  <c r="X861" i="2"/>
  <c r="W861" i="2"/>
  <c r="M861" i="2"/>
  <c r="L861" i="2"/>
  <c r="AF860" i="2"/>
  <c r="AC860" i="2"/>
  <c r="AD860" i="2" s="1"/>
  <c r="AB860" i="2"/>
  <c r="AA860" i="2"/>
  <c r="Z860" i="2"/>
  <c r="Y860" i="2"/>
  <c r="X860" i="2"/>
  <c r="W860" i="2"/>
  <c r="M860" i="2"/>
  <c r="L860" i="2"/>
  <c r="AF859" i="2"/>
  <c r="AC859" i="2"/>
  <c r="AD859" i="2" s="1"/>
  <c r="AB859" i="2"/>
  <c r="AA859" i="2"/>
  <c r="Z859" i="2"/>
  <c r="Y859" i="2"/>
  <c r="X859" i="2"/>
  <c r="W859" i="2"/>
  <c r="M859" i="2"/>
  <c r="L859" i="2"/>
  <c r="AF858" i="2"/>
  <c r="AD858" i="2"/>
  <c r="AC858" i="2"/>
  <c r="AB858" i="2"/>
  <c r="AA858" i="2"/>
  <c r="Z858" i="2"/>
  <c r="Y858" i="2"/>
  <c r="X858" i="2"/>
  <c r="W858" i="2"/>
  <c r="M858" i="2"/>
  <c r="L858" i="2" s="1"/>
  <c r="AF857" i="2"/>
  <c r="AC857" i="2"/>
  <c r="AD857" i="2" s="1"/>
  <c r="AB857" i="2"/>
  <c r="AA857" i="2"/>
  <c r="Z857" i="2"/>
  <c r="Y857" i="2"/>
  <c r="X857" i="2"/>
  <c r="W857" i="2"/>
  <c r="M857" i="2"/>
  <c r="L857" i="2"/>
  <c r="AF856" i="2"/>
  <c r="AC856" i="2"/>
  <c r="AD856" i="2" s="1"/>
  <c r="AB856" i="2"/>
  <c r="AA856" i="2"/>
  <c r="Z856" i="2"/>
  <c r="Y856" i="2"/>
  <c r="X856" i="2"/>
  <c r="W856" i="2"/>
  <c r="M856" i="2"/>
  <c r="L856" i="2"/>
  <c r="AF855" i="2"/>
  <c r="AC855" i="2"/>
  <c r="AD855" i="2" s="1"/>
  <c r="AB855" i="2"/>
  <c r="AA855" i="2"/>
  <c r="Z855" i="2"/>
  <c r="Y855" i="2"/>
  <c r="X855" i="2"/>
  <c r="W855" i="2"/>
  <c r="M855" i="2"/>
  <c r="L855" i="2"/>
  <c r="AF854" i="2"/>
  <c r="AD854" i="2"/>
  <c r="AC854" i="2"/>
  <c r="AB854" i="2"/>
  <c r="AA854" i="2"/>
  <c r="Z854" i="2"/>
  <c r="Y854" i="2"/>
  <c r="X854" i="2"/>
  <c r="W854" i="2"/>
  <c r="M854" i="2"/>
  <c r="L854" i="2" s="1"/>
  <c r="AF853" i="2"/>
  <c r="AC853" i="2"/>
  <c r="AD853" i="2" s="1"/>
  <c r="AB853" i="2"/>
  <c r="AA853" i="2"/>
  <c r="Z853" i="2"/>
  <c r="Y853" i="2"/>
  <c r="X853" i="2"/>
  <c r="W853" i="2"/>
  <c r="M853" i="2"/>
  <c r="L853" i="2"/>
  <c r="AF852" i="2"/>
  <c r="AC852" i="2"/>
  <c r="AD852" i="2" s="1"/>
  <c r="AB852" i="2"/>
  <c r="AA852" i="2"/>
  <c r="Z852" i="2"/>
  <c r="Y852" i="2"/>
  <c r="X852" i="2"/>
  <c r="W852" i="2"/>
  <c r="M852" i="2"/>
  <c r="L852" i="2"/>
  <c r="AF851" i="2"/>
  <c r="AC851" i="2"/>
  <c r="AD851" i="2" s="1"/>
  <c r="AB851" i="2"/>
  <c r="AA851" i="2"/>
  <c r="Z851" i="2"/>
  <c r="Y851" i="2"/>
  <c r="X851" i="2"/>
  <c r="W851" i="2"/>
  <c r="M851" i="2"/>
  <c r="L851" i="2"/>
  <c r="AF850" i="2"/>
  <c r="AD850" i="2"/>
  <c r="AC850" i="2"/>
  <c r="AB850" i="2"/>
  <c r="AA850" i="2"/>
  <c r="Z850" i="2"/>
  <c r="Y850" i="2"/>
  <c r="X850" i="2"/>
  <c r="W850" i="2"/>
  <c r="M850" i="2"/>
  <c r="L850" i="2" s="1"/>
  <c r="AF849" i="2"/>
  <c r="AC849" i="2"/>
  <c r="AD849" i="2" s="1"/>
  <c r="AB849" i="2"/>
  <c r="AA849" i="2"/>
  <c r="Z849" i="2"/>
  <c r="Y849" i="2"/>
  <c r="X849" i="2"/>
  <c r="W849" i="2"/>
  <c r="M849" i="2"/>
  <c r="L849" i="2"/>
  <c r="AF848" i="2"/>
  <c r="AC848" i="2"/>
  <c r="AD848" i="2" s="1"/>
  <c r="AB848" i="2"/>
  <c r="AA848" i="2"/>
  <c r="Z848" i="2"/>
  <c r="Y848" i="2"/>
  <c r="X848" i="2"/>
  <c r="W848" i="2"/>
  <c r="M848" i="2"/>
  <c r="L848" i="2"/>
  <c r="AF847" i="2"/>
  <c r="AC847" i="2"/>
  <c r="AD847" i="2" s="1"/>
  <c r="AB847" i="2"/>
  <c r="AA847" i="2"/>
  <c r="Z847" i="2"/>
  <c r="Y847" i="2"/>
  <c r="X847" i="2"/>
  <c r="W847" i="2"/>
  <c r="M847" i="2"/>
  <c r="L847" i="2"/>
  <c r="AF846" i="2"/>
  <c r="AD846" i="2"/>
  <c r="AC846" i="2"/>
  <c r="AB846" i="2"/>
  <c r="AA846" i="2"/>
  <c r="Z846" i="2"/>
  <c r="Y846" i="2"/>
  <c r="X846" i="2"/>
  <c r="W846" i="2"/>
  <c r="M846" i="2"/>
  <c r="L846" i="2" s="1"/>
  <c r="AF845" i="2"/>
  <c r="AC845" i="2"/>
  <c r="AD845" i="2" s="1"/>
  <c r="AB845" i="2"/>
  <c r="AA845" i="2"/>
  <c r="Z845" i="2"/>
  <c r="Y845" i="2"/>
  <c r="X845" i="2"/>
  <c r="W845" i="2"/>
  <c r="M845" i="2"/>
  <c r="L845" i="2"/>
  <c r="AF844" i="2"/>
  <c r="AC844" i="2"/>
  <c r="AD844" i="2" s="1"/>
  <c r="AB844" i="2"/>
  <c r="AA844" i="2"/>
  <c r="Z844" i="2"/>
  <c r="Y844" i="2"/>
  <c r="X844" i="2"/>
  <c r="W844" i="2"/>
  <c r="M844" i="2"/>
  <c r="L844" i="2"/>
  <c r="AF843" i="2"/>
  <c r="AC843" i="2"/>
  <c r="AD843" i="2" s="1"/>
  <c r="AB843" i="2"/>
  <c r="AA843" i="2"/>
  <c r="Z843" i="2"/>
  <c r="Y843" i="2"/>
  <c r="X843" i="2"/>
  <c r="W843" i="2"/>
  <c r="M843" i="2"/>
  <c r="L843" i="2"/>
  <c r="AF842" i="2"/>
  <c r="AD842" i="2"/>
  <c r="AC842" i="2"/>
  <c r="AB842" i="2"/>
  <c r="AA842" i="2"/>
  <c r="Z842" i="2"/>
  <c r="Y842" i="2"/>
  <c r="X842" i="2"/>
  <c r="W842" i="2"/>
  <c r="M842" i="2"/>
  <c r="L842" i="2" s="1"/>
  <c r="AF841" i="2"/>
  <c r="AC841" i="2"/>
  <c r="AD841" i="2" s="1"/>
  <c r="AB841" i="2"/>
  <c r="AA841" i="2"/>
  <c r="Z841" i="2"/>
  <c r="Y841" i="2"/>
  <c r="X841" i="2"/>
  <c r="W841" i="2"/>
  <c r="M841" i="2"/>
  <c r="L841" i="2"/>
  <c r="AF840" i="2"/>
  <c r="AC840" i="2"/>
  <c r="AD840" i="2" s="1"/>
  <c r="AB840" i="2"/>
  <c r="AA840" i="2"/>
  <c r="Z840" i="2"/>
  <c r="Y840" i="2"/>
  <c r="X840" i="2"/>
  <c r="W840" i="2"/>
  <c r="M840" i="2"/>
  <c r="L840" i="2"/>
  <c r="AF839" i="2"/>
  <c r="AC839" i="2"/>
  <c r="AD839" i="2" s="1"/>
  <c r="AB839" i="2"/>
  <c r="AA839" i="2"/>
  <c r="Z839" i="2"/>
  <c r="Y839" i="2"/>
  <c r="X839" i="2"/>
  <c r="W839" i="2"/>
  <c r="M839" i="2"/>
  <c r="L839" i="2"/>
  <c r="AF838" i="2"/>
  <c r="AD838" i="2"/>
  <c r="AC838" i="2"/>
  <c r="AB838" i="2"/>
  <c r="AA838" i="2"/>
  <c r="Z838" i="2"/>
  <c r="Y838" i="2"/>
  <c r="X838" i="2"/>
  <c r="W838" i="2"/>
  <c r="M838" i="2"/>
  <c r="L838" i="2" s="1"/>
  <c r="AF837" i="2"/>
  <c r="AC837" i="2"/>
  <c r="AD837" i="2" s="1"/>
  <c r="AB837" i="2"/>
  <c r="AA837" i="2"/>
  <c r="Z837" i="2"/>
  <c r="Y837" i="2"/>
  <c r="X837" i="2"/>
  <c r="W837" i="2"/>
  <c r="M837" i="2"/>
  <c r="L837" i="2"/>
  <c r="AF836" i="2"/>
  <c r="AC836" i="2"/>
  <c r="AD836" i="2" s="1"/>
  <c r="AB836" i="2"/>
  <c r="AA836" i="2"/>
  <c r="Z836" i="2"/>
  <c r="Y836" i="2"/>
  <c r="X836" i="2"/>
  <c r="W836" i="2"/>
  <c r="M836" i="2"/>
  <c r="L836" i="2"/>
  <c r="AF835" i="2"/>
  <c r="AC835" i="2"/>
  <c r="AD835" i="2" s="1"/>
  <c r="AB835" i="2"/>
  <c r="AA835" i="2"/>
  <c r="Z835" i="2"/>
  <c r="Y835" i="2"/>
  <c r="X835" i="2"/>
  <c r="W835" i="2"/>
  <c r="M835" i="2"/>
  <c r="L835" i="2"/>
  <c r="AF834" i="2"/>
  <c r="AD834" i="2"/>
  <c r="AC834" i="2"/>
  <c r="AB834" i="2"/>
  <c r="AA834" i="2"/>
  <c r="Z834" i="2"/>
  <c r="Y834" i="2"/>
  <c r="X834" i="2"/>
  <c r="W834" i="2"/>
  <c r="M834" i="2"/>
  <c r="L834" i="2" s="1"/>
  <c r="AF833" i="2"/>
  <c r="AC833" i="2"/>
  <c r="AD833" i="2" s="1"/>
  <c r="AB833" i="2"/>
  <c r="AA833" i="2"/>
  <c r="Z833" i="2"/>
  <c r="Y833" i="2"/>
  <c r="X833" i="2"/>
  <c r="W833" i="2"/>
  <c r="M833" i="2"/>
  <c r="L833" i="2"/>
  <c r="AF832" i="2"/>
  <c r="AC832" i="2"/>
  <c r="AD832" i="2" s="1"/>
  <c r="AB832" i="2"/>
  <c r="AA832" i="2"/>
  <c r="Z832" i="2"/>
  <c r="Y832" i="2"/>
  <c r="X832" i="2"/>
  <c r="W832" i="2"/>
  <c r="M832" i="2"/>
  <c r="L832" i="2"/>
  <c r="AF831" i="2"/>
  <c r="AC831" i="2"/>
  <c r="AD831" i="2" s="1"/>
  <c r="AB831" i="2"/>
  <c r="AA831" i="2"/>
  <c r="Z831" i="2"/>
  <c r="Y831" i="2"/>
  <c r="X831" i="2"/>
  <c r="W831" i="2"/>
  <c r="M831" i="2"/>
  <c r="L831" i="2"/>
  <c r="AF830" i="2"/>
  <c r="AD830" i="2"/>
  <c r="AC830" i="2"/>
  <c r="AB830" i="2"/>
  <c r="AA830" i="2"/>
  <c r="Z830" i="2"/>
  <c r="Y830" i="2"/>
  <c r="X830" i="2"/>
  <c r="W830" i="2"/>
  <c r="M830" i="2"/>
  <c r="L830" i="2" s="1"/>
  <c r="AF829" i="2"/>
  <c r="AC829" i="2"/>
  <c r="AD829" i="2" s="1"/>
  <c r="AB829" i="2"/>
  <c r="AA829" i="2"/>
  <c r="Z829" i="2"/>
  <c r="Y829" i="2"/>
  <c r="X829" i="2"/>
  <c r="W829" i="2"/>
  <c r="M829" i="2"/>
  <c r="L829" i="2"/>
  <c r="AF828" i="2"/>
  <c r="AC828" i="2"/>
  <c r="AD828" i="2" s="1"/>
  <c r="AB828" i="2"/>
  <c r="AA828" i="2"/>
  <c r="Z828" i="2"/>
  <c r="Y828" i="2"/>
  <c r="X828" i="2"/>
  <c r="W828" i="2"/>
  <c r="M828" i="2"/>
  <c r="L828" i="2"/>
  <c r="AF827" i="2"/>
  <c r="AC827" i="2"/>
  <c r="AD827" i="2" s="1"/>
  <c r="AB827" i="2"/>
  <c r="AA827" i="2"/>
  <c r="Z827" i="2"/>
  <c r="Y827" i="2"/>
  <c r="X827" i="2"/>
  <c r="W827" i="2"/>
  <c r="M827" i="2"/>
  <c r="L827" i="2"/>
  <c r="AF826" i="2"/>
  <c r="AD826" i="2"/>
  <c r="AC826" i="2"/>
  <c r="AB826" i="2"/>
  <c r="AA826" i="2"/>
  <c r="Z826" i="2"/>
  <c r="Y826" i="2"/>
  <c r="X826" i="2"/>
  <c r="W826" i="2"/>
  <c r="M826" i="2"/>
  <c r="L826" i="2" s="1"/>
  <c r="AF825" i="2"/>
  <c r="AC825" i="2"/>
  <c r="AD825" i="2" s="1"/>
  <c r="AB825" i="2"/>
  <c r="AA825" i="2"/>
  <c r="Z825" i="2"/>
  <c r="Y825" i="2"/>
  <c r="X825" i="2"/>
  <c r="W825" i="2"/>
  <c r="M825" i="2"/>
  <c r="L825" i="2"/>
  <c r="AF824" i="2"/>
  <c r="AC824" i="2"/>
  <c r="AD824" i="2" s="1"/>
  <c r="AB824" i="2"/>
  <c r="AA824" i="2"/>
  <c r="Z824" i="2"/>
  <c r="Y824" i="2"/>
  <c r="X824" i="2"/>
  <c r="W824" i="2"/>
  <c r="M824" i="2"/>
  <c r="L824" i="2"/>
  <c r="AF823" i="2"/>
  <c r="AC823" i="2"/>
  <c r="AD823" i="2" s="1"/>
  <c r="AB823" i="2"/>
  <c r="AA823" i="2"/>
  <c r="Z823" i="2"/>
  <c r="Y823" i="2"/>
  <c r="X823" i="2"/>
  <c r="W823" i="2"/>
  <c r="M823" i="2"/>
  <c r="L823" i="2"/>
  <c r="AF822" i="2"/>
  <c r="AD822" i="2"/>
  <c r="AC822" i="2"/>
  <c r="AB822" i="2"/>
  <c r="AA822" i="2"/>
  <c r="Z822" i="2"/>
  <c r="Y822" i="2"/>
  <c r="X822" i="2"/>
  <c r="W822" i="2"/>
  <c r="M822" i="2"/>
  <c r="L822" i="2" s="1"/>
  <c r="AF821" i="2"/>
  <c r="AC821" i="2"/>
  <c r="AD821" i="2" s="1"/>
  <c r="AB821" i="2"/>
  <c r="AA821" i="2"/>
  <c r="Z821" i="2"/>
  <c r="Y821" i="2"/>
  <c r="X821" i="2"/>
  <c r="W821" i="2"/>
  <c r="M821" i="2"/>
  <c r="L821" i="2"/>
  <c r="AF820" i="2"/>
  <c r="AC820" i="2"/>
  <c r="AD820" i="2" s="1"/>
  <c r="AB820" i="2"/>
  <c r="AA820" i="2"/>
  <c r="Z820" i="2"/>
  <c r="Y820" i="2"/>
  <c r="X820" i="2"/>
  <c r="W820" i="2"/>
  <c r="M820" i="2"/>
  <c r="L820" i="2"/>
  <c r="AF819" i="2"/>
  <c r="AC819" i="2"/>
  <c r="AD819" i="2" s="1"/>
  <c r="AB819" i="2"/>
  <c r="AA819" i="2"/>
  <c r="Z819" i="2"/>
  <c r="Y819" i="2"/>
  <c r="X819" i="2"/>
  <c r="W819" i="2"/>
  <c r="M819" i="2"/>
  <c r="L819" i="2"/>
  <c r="AF818" i="2"/>
  <c r="AD818" i="2"/>
  <c r="AC818" i="2"/>
  <c r="AB818" i="2"/>
  <c r="AA818" i="2"/>
  <c r="Z818" i="2"/>
  <c r="Y818" i="2"/>
  <c r="X818" i="2"/>
  <c r="W818" i="2"/>
  <c r="M818" i="2"/>
  <c r="L818" i="2" s="1"/>
  <c r="AF817" i="2"/>
  <c r="AC817" i="2"/>
  <c r="AD817" i="2" s="1"/>
  <c r="AB817" i="2"/>
  <c r="AA817" i="2"/>
  <c r="Z817" i="2"/>
  <c r="Y817" i="2"/>
  <c r="X817" i="2"/>
  <c r="W817" i="2"/>
  <c r="M817" i="2"/>
  <c r="L817" i="2"/>
  <c r="AF816" i="2"/>
  <c r="AC816" i="2"/>
  <c r="AD816" i="2" s="1"/>
  <c r="AB816" i="2"/>
  <c r="AA816" i="2"/>
  <c r="Z816" i="2"/>
  <c r="Y816" i="2"/>
  <c r="X816" i="2"/>
  <c r="W816" i="2"/>
  <c r="M816" i="2"/>
  <c r="L816" i="2"/>
  <c r="AF815" i="2"/>
  <c r="AC815" i="2"/>
  <c r="AD815" i="2" s="1"/>
  <c r="AB815" i="2"/>
  <c r="AA815" i="2"/>
  <c r="Z815" i="2"/>
  <c r="Y815" i="2"/>
  <c r="X815" i="2"/>
  <c r="W815" i="2"/>
  <c r="M815" i="2"/>
  <c r="L815" i="2"/>
  <c r="AF814" i="2"/>
  <c r="AD814" i="2"/>
  <c r="AC814" i="2"/>
  <c r="AB814" i="2"/>
  <c r="AA814" i="2"/>
  <c r="Z814" i="2"/>
  <c r="Y814" i="2"/>
  <c r="X814" i="2"/>
  <c r="W814" i="2"/>
  <c r="M814" i="2"/>
  <c r="L814" i="2" s="1"/>
  <c r="AF813" i="2"/>
  <c r="AC813" i="2"/>
  <c r="AD813" i="2" s="1"/>
  <c r="AB813" i="2"/>
  <c r="AA813" i="2"/>
  <c r="Z813" i="2"/>
  <c r="Y813" i="2"/>
  <c r="X813" i="2"/>
  <c r="W813" i="2"/>
  <c r="M813" i="2"/>
  <c r="L813" i="2"/>
  <c r="AF812" i="2"/>
  <c r="AC812" i="2"/>
  <c r="AD812" i="2" s="1"/>
  <c r="AB812" i="2"/>
  <c r="AA812" i="2"/>
  <c r="Z812" i="2"/>
  <c r="Y812" i="2"/>
  <c r="X812" i="2"/>
  <c r="W812" i="2"/>
  <c r="M812" i="2"/>
  <c r="L812" i="2"/>
  <c r="AF811" i="2"/>
  <c r="AC811" i="2"/>
  <c r="AD811" i="2" s="1"/>
  <c r="AB811" i="2"/>
  <c r="AA811" i="2"/>
  <c r="Z811" i="2"/>
  <c r="Y811" i="2"/>
  <c r="X811" i="2"/>
  <c r="W811" i="2"/>
  <c r="M811" i="2"/>
  <c r="L811" i="2"/>
  <c r="AF810" i="2"/>
  <c r="AD810" i="2"/>
  <c r="AC810" i="2"/>
  <c r="AB810" i="2"/>
  <c r="AA810" i="2"/>
  <c r="Z810" i="2"/>
  <c r="Y810" i="2"/>
  <c r="X810" i="2"/>
  <c r="W810" i="2"/>
  <c r="M810" i="2"/>
  <c r="L810" i="2" s="1"/>
  <c r="AF809" i="2"/>
  <c r="AC809" i="2"/>
  <c r="AD809" i="2" s="1"/>
  <c r="AB809" i="2"/>
  <c r="AA809" i="2"/>
  <c r="Z809" i="2"/>
  <c r="Y809" i="2"/>
  <c r="X809" i="2"/>
  <c r="W809" i="2"/>
  <c r="M809" i="2"/>
  <c r="L809" i="2"/>
  <c r="AF808" i="2"/>
  <c r="AC808" i="2"/>
  <c r="AD808" i="2" s="1"/>
  <c r="AB808" i="2"/>
  <c r="AA808" i="2"/>
  <c r="Z808" i="2"/>
  <c r="Y808" i="2"/>
  <c r="X808" i="2"/>
  <c r="W808" i="2"/>
  <c r="M808" i="2"/>
  <c r="L808" i="2"/>
  <c r="AF807" i="2"/>
  <c r="AC807" i="2"/>
  <c r="AD807" i="2" s="1"/>
  <c r="AB807" i="2"/>
  <c r="AA807" i="2"/>
  <c r="Z807" i="2"/>
  <c r="Y807" i="2"/>
  <c r="X807" i="2"/>
  <c r="W807" i="2"/>
  <c r="M807" i="2"/>
  <c r="L807" i="2"/>
  <c r="AF806" i="2"/>
  <c r="AD806" i="2"/>
  <c r="AC806" i="2"/>
  <c r="AB806" i="2"/>
  <c r="AA806" i="2"/>
  <c r="Z806" i="2"/>
  <c r="Y806" i="2"/>
  <c r="X806" i="2"/>
  <c r="W806" i="2"/>
  <c r="M806" i="2"/>
  <c r="L806" i="2" s="1"/>
  <c r="AF805" i="2"/>
  <c r="AC805" i="2"/>
  <c r="AD805" i="2" s="1"/>
  <c r="AB805" i="2"/>
  <c r="AA805" i="2"/>
  <c r="Z805" i="2"/>
  <c r="Y805" i="2"/>
  <c r="X805" i="2"/>
  <c r="W805" i="2"/>
  <c r="M805" i="2"/>
  <c r="L805" i="2"/>
  <c r="AF804" i="2"/>
  <c r="AC804" i="2"/>
  <c r="AD804" i="2" s="1"/>
  <c r="AB804" i="2"/>
  <c r="AA804" i="2"/>
  <c r="Z804" i="2"/>
  <c r="Y804" i="2"/>
  <c r="X804" i="2"/>
  <c r="W804" i="2"/>
  <c r="M804" i="2"/>
  <c r="L804" i="2"/>
  <c r="AF803" i="2"/>
  <c r="AC803" i="2"/>
  <c r="AD803" i="2" s="1"/>
  <c r="AB803" i="2"/>
  <c r="AA803" i="2"/>
  <c r="Z803" i="2"/>
  <c r="Y803" i="2"/>
  <c r="X803" i="2"/>
  <c r="W803" i="2"/>
  <c r="M803" i="2"/>
  <c r="L803" i="2"/>
  <c r="AF802" i="2"/>
  <c r="AD802" i="2"/>
  <c r="AC802" i="2"/>
  <c r="AB802" i="2"/>
  <c r="AA802" i="2"/>
  <c r="Z802" i="2"/>
  <c r="Y802" i="2"/>
  <c r="X802" i="2"/>
  <c r="W802" i="2"/>
  <c r="M802" i="2"/>
  <c r="L802" i="2" s="1"/>
  <c r="AF801" i="2"/>
  <c r="AC801" i="2"/>
  <c r="AD801" i="2" s="1"/>
  <c r="AB801" i="2"/>
  <c r="AA801" i="2"/>
  <c r="Z801" i="2"/>
  <c r="Y801" i="2"/>
  <c r="X801" i="2"/>
  <c r="W801" i="2"/>
  <c r="M801" i="2"/>
  <c r="L801" i="2"/>
  <c r="AF800" i="2"/>
  <c r="AC800" i="2"/>
  <c r="AD800" i="2" s="1"/>
  <c r="AB800" i="2"/>
  <c r="AA800" i="2"/>
  <c r="Z800" i="2"/>
  <c r="Y800" i="2"/>
  <c r="X800" i="2"/>
  <c r="W800" i="2"/>
  <c r="M800" i="2"/>
  <c r="L800" i="2"/>
  <c r="AF799" i="2"/>
  <c r="AC799" i="2"/>
  <c r="AD799" i="2" s="1"/>
  <c r="AB799" i="2"/>
  <c r="AA799" i="2"/>
  <c r="Z799" i="2"/>
  <c r="Y799" i="2"/>
  <c r="X799" i="2"/>
  <c r="W799" i="2"/>
  <c r="M799" i="2"/>
  <c r="L799" i="2"/>
  <c r="AF798" i="2"/>
  <c r="AD798" i="2"/>
  <c r="AC798" i="2"/>
  <c r="AB798" i="2"/>
  <c r="AA798" i="2"/>
  <c r="Z798" i="2"/>
  <c r="Y798" i="2"/>
  <c r="X798" i="2"/>
  <c r="W798" i="2"/>
  <c r="M798" i="2"/>
  <c r="L798" i="2" s="1"/>
  <c r="AF797" i="2"/>
  <c r="AC797" i="2"/>
  <c r="AD797" i="2" s="1"/>
  <c r="AB797" i="2"/>
  <c r="AA797" i="2"/>
  <c r="Z797" i="2"/>
  <c r="Y797" i="2"/>
  <c r="X797" i="2"/>
  <c r="W797" i="2"/>
  <c r="M797" i="2"/>
  <c r="L797" i="2"/>
  <c r="AF796" i="2"/>
  <c r="AC796" i="2"/>
  <c r="AD796" i="2" s="1"/>
  <c r="AB796" i="2"/>
  <c r="AA796" i="2"/>
  <c r="Z796" i="2"/>
  <c r="Y796" i="2"/>
  <c r="X796" i="2"/>
  <c r="W796" i="2"/>
  <c r="M796" i="2"/>
  <c r="L796" i="2"/>
  <c r="AF795" i="2"/>
  <c r="AC795" i="2"/>
  <c r="AD795" i="2" s="1"/>
  <c r="AB795" i="2"/>
  <c r="AA795" i="2"/>
  <c r="Z795" i="2"/>
  <c r="Y795" i="2"/>
  <c r="X795" i="2"/>
  <c r="W795" i="2"/>
  <c r="M795" i="2"/>
  <c r="L795" i="2"/>
  <c r="AF794" i="2"/>
  <c r="AD794" i="2"/>
  <c r="AC794" i="2"/>
  <c r="AB794" i="2"/>
  <c r="AA794" i="2"/>
  <c r="Z794" i="2"/>
  <c r="Y794" i="2"/>
  <c r="X794" i="2"/>
  <c r="W794" i="2"/>
  <c r="M794" i="2"/>
  <c r="L794" i="2" s="1"/>
  <c r="AF793" i="2"/>
  <c r="AC793" i="2"/>
  <c r="AD793" i="2" s="1"/>
  <c r="AB793" i="2"/>
  <c r="AA793" i="2"/>
  <c r="Z793" i="2"/>
  <c r="Y793" i="2"/>
  <c r="X793" i="2"/>
  <c r="W793" i="2"/>
  <c r="M793" i="2"/>
  <c r="L793" i="2"/>
  <c r="AF792" i="2"/>
  <c r="AC792" i="2"/>
  <c r="AD792" i="2" s="1"/>
  <c r="AB792" i="2"/>
  <c r="AA792" i="2"/>
  <c r="Z792" i="2"/>
  <c r="Y792" i="2"/>
  <c r="X792" i="2"/>
  <c r="W792" i="2"/>
  <c r="M792" i="2"/>
  <c r="L792" i="2"/>
  <c r="AF791" i="2"/>
  <c r="AC791" i="2"/>
  <c r="AD791" i="2" s="1"/>
  <c r="AB791" i="2"/>
  <c r="AA791" i="2"/>
  <c r="Z791" i="2"/>
  <c r="Y791" i="2"/>
  <c r="X791" i="2"/>
  <c r="W791" i="2"/>
  <c r="M791" i="2"/>
  <c r="L791" i="2"/>
  <c r="AF790" i="2"/>
  <c r="AD790" i="2"/>
  <c r="AC790" i="2"/>
  <c r="AB790" i="2"/>
  <c r="AA790" i="2"/>
  <c r="Z790" i="2"/>
  <c r="Y790" i="2"/>
  <c r="X790" i="2"/>
  <c r="W790" i="2"/>
  <c r="M790" i="2"/>
  <c r="L790" i="2" s="1"/>
  <c r="AF789" i="2"/>
  <c r="AC789" i="2"/>
  <c r="AD789" i="2" s="1"/>
  <c r="AB789" i="2"/>
  <c r="AA789" i="2"/>
  <c r="Z789" i="2"/>
  <c r="Y789" i="2"/>
  <c r="X789" i="2"/>
  <c r="W789" i="2"/>
  <c r="M789" i="2"/>
  <c r="L789" i="2"/>
  <c r="AF788" i="2"/>
  <c r="AC788" i="2"/>
  <c r="AD788" i="2" s="1"/>
  <c r="AB788" i="2"/>
  <c r="AA788" i="2"/>
  <c r="Z788" i="2"/>
  <c r="Y788" i="2"/>
  <c r="X788" i="2"/>
  <c r="W788" i="2"/>
  <c r="M788" i="2"/>
  <c r="L788" i="2"/>
  <c r="AF787" i="2"/>
  <c r="AC787" i="2"/>
  <c r="AD787" i="2" s="1"/>
  <c r="AB787" i="2"/>
  <c r="AA787" i="2"/>
  <c r="Z787" i="2"/>
  <c r="Y787" i="2"/>
  <c r="X787" i="2"/>
  <c r="W787" i="2"/>
  <c r="M787" i="2"/>
  <c r="L787" i="2"/>
  <c r="AF786" i="2"/>
  <c r="AD786" i="2"/>
  <c r="AC786" i="2"/>
  <c r="AB786" i="2"/>
  <c r="AA786" i="2"/>
  <c r="Z786" i="2"/>
  <c r="Y786" i="2"/>
  <c r="X786" i="2"/>
  <c r="W786" i="2"/>
  <c r="M786" i="2"/>
  <c r="L786" i="2" s="1"/>
  <c r="AF785" i="2"/>
  <c r="AC785" i="2"/>
  <c r="AD785" i="2" s="1"/>
  <c r="AB785" i="2"/>
  <c r="AA785" i="2"/>
  <c r="Z785" i="2"/>
  <c r="Y785" i="2"/>
  <c r="X785" i="2"/>
  <c r="W785" i="2"/>
  <c r="M785" i="2"/>
  <c r="L785" i="2"/>
  <c r="AF784" i="2"/>
  <c r="AC784" i="2"/>
  <c r="AD784" i="2" s="1"/>
  <c r="AB784" i="2"/>
  <c r="AA784" i="2"/>
  <c r="Z784" i="2"/>
  <c r="Y784" i="2"/>
  <c r="X784" i="2"/>
  <c r="W784" i="2"/>
  <c r="M784" i="2"/>
  <c r="L784" i="2"/>
  <c r="AF783" i="2"/>
  <c r="AC783" i="2"/>
  <c r="AD783" i="2" s="1"/>
  <c r="AB783" i="2"/>
  <c r="AA783" i="2"/>
  <c r="Z783" i="2"/>
  <c r="Y783" i="2"/>
  <c r="X783" i="2"/>
  <c r="W783" i="2"/>
  <c r="M783" i="2"/>
  <c r="L783" i="2"/>
  <c r="AF782" i="2"/>
  <c r="AD782" i="2"/>
  <c r="AC782" i="2"/>
  <c r="AB782" i="2"/>
  <c r="AA782" i="2"/>
  <c r="Z782" i="2"/>
  <c r="Y782" i="2"/>
  <c r="X782" i="2"/>
  <c r="W782" i="2"/>
  <c r="M782" i="2"/>
  <c r="L782" i="2" s="1"/>
  <c r="AF781" i="2"/>
  <c r="AC781" i="2"/>
  <c r="AD781" i="2" s="1"/>
  <c r="AB781" i="2"/>
  <c r="AA781" i="2"/>
  <c r="Z781" i="2"/>
  <c r="Y781" i="2"/>
  <c r="X781" i="2"/>
  <c r="W781" i="2"/>
  <c r="M781" i="2"/>
  <c r="L781" i="2"/>
  <c r="AF780" i="2"/>
  <c r="AC780" i="2"/>
  <c r="AD780" i="2" s="1"/>
  <c r="AB780" i="2"/>
  <c r="AA780" i="2"/>
  <c r="Z780" i="2"/>
  <c r="Y780" i="2"/>
  <c r="X780" i="2"/>
  <c r="W780" i="2"/>
  <c r="M780" i="2"/>
  <c r="L780" i="2"/>
  <c r="AF779" i="2"/>
  <c r="AC779" i="2"/>
  <c r="AD779" i="2" s="1"/>
  <c r="AB779" i="2"/>
  <c r="AA779" i="2"/>
  <c r="Z779" i="2"/>
  <c r="Y779" i="2"/>
  <c r="X779" i="2"/>
  <c r="W779" i="2"/>
  <c r="M779" i="2"/>
  <c r="L779" i="2"/>
  <c r="AF778" i="2"/>
  <c r="AC778" i="2"/>
  <c r="AD778" i="2" s="1"/>
  <c r="AB778" i="2"/>
  <c r="AA778" i="2"/>
  <c r="Z778" i="2"/>
  <c r="Y778" i="2"/>
  <c r="X778" i="2"/>
  <c r="W778" i="2"/>
  <c r="M778" i="2"/>
  <c r="L778" i="2"/>
  <c r="AF777" i="2"/>
  <c r="AD777" i="2"/>
  <c r="AC777" i="2"/>
  <c r="AB777" i="2"/>
  <c r="AA777" i="2"/>
  <c r="Z777" i="2"/>
  <c r="Y777" i="2"/>
  <c r="X777" i="2"/>
  <c r="W777" i="2"/>
  <c r="M777" i="2"/>
  <c r="L777" i="2" s="1"/>
  <c r="AF776" i="2"/>
  <c r="AC776" i="2"/>
  <c r="AD776" i="2" s="1"/>
  <c r="AB776" i="2"/>
  <c r="AA776" i="2"/>
  <c r="Z776" i="2"/>
  <c r="Y776" i="2"/>
  <c r="X776" i="2"/>
  <c r="W776" i="2"/>
  <c r="M776" i="2"/>
  <c r="L776" i="2"/>
  <c r="AF775" i="2"/>
  <c r="AC775" i="2"/>
  <c r="AD775" i="2" s="1"/>
  <c r="AB775" i="2"/>
  <c r="AA775" i="2"/>
  <c r="Z775" i="2"/>
  <c r="Y775" i="2"/>
  <c r="X775" i="2"/>
  <c r="W775" i="2"/>
  <c r="M775" i="2"/>
  <c r="L775" i="2"/>
  <c r="AF774" i="2"/>
  <c r="AD774" i="2"/>
  <c r="AC774" i="2"/>
  <c r="AB774" i="2"/>
  <c r="AA774" i="2"/>
  <c r="Z774" i="2"/>
  <c r="Y774" i="2"/>
  <c r="X774" i="2"/>
  <c r="W774" i="2"/>
  <c r="M774" i="2"/>
  <c r="L774" i="2" s="1"/>
  <c r="AF773" i="2"/>
  <c r="AD773" i="2"/>
  <c r="AC773" i="2"/>
  <c r="AB773" i="2"/>
  <c r="AA773" i="2"/>
  <c r="Z773" i="2"/>
  <c r="Y773" i="2"/>
  <c r="X773" i="2"/>
  <c r="W773" i="2"/>
  <c r="M773" i="2"/>
  <c r="L773" i="2" s="1"/>
  <c r="AF772" i="2"/>
  <c r="AC772" i="2"/>
  <c r="AD772" i="2" s="1"/>
  <c r="AB772" i="2"/>
  <c r="AA772" i="2"/>
  <c r="Z772" i="2"/>
  <c r="Y772" i="2"/>
  <c r="X772" i="2"/>
  <c r="W772" i="2"/>
  <c r="M772" i="2"/>
  <c r="L772" i="2"/>
  <c r="AF771" i="2"/>
  <c r="AD771" i="2"/>
  <c r="AC771" i="2"/>
  <c r="AB771" i="2"/>
  <c r="AA771" i="2"/>
  <c r="Z771" i="2"/>
  <c r="Y771" i="2"/>
  <c r="X771" i="2"/>
  <c r="W771" i="2"/>
  <c r="M771" i="2"/>
  <c r="L771" i="2" s="1"/>
  <c r="AF770" i="2"/>
  <c r="AD770" i="2"/>
  <c r="AC770" i="2"/>
  <c r="AB770" i="2"/>
  <c r="AA770" i="2"/>
  <c r="Z770" i="2"/>
  <c r="Y770" i="2"/>
  <c r="X770" i="2"/>
  <c r="W770" i="2"/>
  <c r="M770" i="2"/>
  <c r="L770" i="2" s="1"/>
  <c r="AF769" i="2"/>
  <c r="AC769" i="2"/>
  <c r="AD769" i="2" s="1"/>
  <c r="AB769" i="2"/>
  <c r="AA769" i="2"/>
  <c r="Z769" i="2"/>
  <c r="Y769" i="2"/>
  <c r="X769" i="2"/>
  <c r="W769" i="2"/>
  <c r="M769" i="2"/>
  <c r="L769" i="2"/>
  <c r="AF768" i="2"/>
  <c r="AC768" i="2"/>
  <c r="AD768" i="2" s="1"/>
  <c r="AB768" i="2"/>
  <c r="AA768" i="2"/>
  <c r="Z768" i="2"/>
  <c r="Y768" i="2"/>
  <c r="X768" i="2"/>
  <c r="W768" i="2"/>
  <c r="M768" i="2"/>
  <c r="L768" i="2"/>
  <c r="AF767" i="2"/>
  <c r="AC767" i="2"/>
  <c r="AD767" i="2" s="1"/>
  <c r="AB767" i="2"/>
  <c r="AA767" i="2"/>
  <c r="Z767" i="2"/>
  <c r="Y767" i="2"/>
  <c r="X767" i="2"/>
  <c r="W767" i="2"/>
  <c r="M767" i="2"/>
  <c r="L767" i="2"/>
  <c r="AF766" i="2"/>
  <c r="AD766" i="2"/>
  <c r="AC766" i="2"/>
  <c r="AB766" i="2"/>
  <c r="AA766" i="2"/>
  <c r="Z766" i="2"/>
  <c r="Y766" i="2"/>
  <c r="X766" i="2"/>
  <c r="W766" i="2"/>
  <c r="M766" i="2"/>
  <c r="L766" i="2" s="1"/>
  <c r="AF765" i="2"/>
  <c r="AD765" i="2"/>
  <c r="AC765" i="2"/>
  <c r="AB765" i="2"/>
  <c r="AA765" i="2"/>
  <c r="Z765" i="2"/>
  <c r="Y765" i="2"/>
  <c r="X765" i="2"/>
  <c r="W765" i="2"/>
  <c r="M765" i="2"/>
  <c r="L765" i="2" s="1"/>
  <c r="AF764" i="2"/>
  <c r="AD764" i="2"/>
  <c r="AC764" i="2"/>
  <c r="AB764" i="2"/>
  <c r="AA764" i="2"/>
  <c r="Z764" i="2"/>
  <c r="Y764" i="2"/>
  <c r="X764" i="2"/>
  <c r="W764" i="2"/>
  <c r="M764" i="2"/>
  <c r="L764" i="2" s="1"/>
  <c r="AF763" i="2"/>
  <c r="AC763" i="2"/>
  <c r="AD763" i="2" s="1"/>
  <c r="AB763" i="2"/>
  <c r="AA763" i="2"/>
  <c r="Z763" i="2"/>
  <c r="Y763" i="2"/>
  <c r="X763" i="2"/>
  <c r="W763" i="2"/>
  <c r="M763" i="2"/>
  <c r="L763" i="2"/>
  <c r="AF762" i="2"/>
  <c r="AC762" i="2"/>
  <c r="AD762" i="2" s="1"/>
  <c r="AB762" i="2"/>
  <c r="AA762" i="2"/>
  <c r="Z762" i="2"/>
  <c r="Y762" i="2"/>
  <c r="X762" i="2"/>
  <c r="W762" i="2"/>
  <c r="M762" i="2"/>
  <c r="L762" i="2"/>
  <c r="AF761" i="2"/>
  <c r="AD761" i="2"/>
  <c r="AC761" i="2"/>
  <c r="AB761" i="2"/>
  <c r="AA761" i="2"/>
  <c r="Z761" i="2"/>
  <c r="Y761" i="2"/>
  <c r="X761" i="2"/>
  <c r="W761" i="2"/>
  <c r="M761" i="2"/>
  <c r="L761" i="2" s="1"/>
  <c r="AF760" i="2"/>
  <c r="AC760" i="2"/>
  <c r="AD760" i="2" s="1"/>
  <c r="AB760" i="2"/>
  <c r="AA760" i="2"/>
  <c r="Z760" i="2"/>
  <c r="Y760" i="2"/>
  <c r="X760" i="2"/>
  <c r="W760" i="2"/>
  <c r="M760" i="2"/>
  <c r="L760" i="2"/>
  <c r="AF759" i="2"/>
  <c r="AC759" i="2"/>
  <c r="AD759" i="2" s="1"/>
  <c r="AB759" i="2"/>
  <c r="AA759" i="2"/>
  <c r="Z759" i="2"/>
  <c r="Y759" i="2"/>
  <c r="X759" i="2"/>
  <c r="W759" i="2"/>
  <c r="M759" i="2"/>
  <c r="L759" i="2"/>
  <c r="AF758" i="2"/>
  <c r="AD758" i="2"/>
  <c r="AC758" i="2"/>
  <c r="AB758" i="2"/>
  <c r="AA758" i="2"/>
  <c r="Z758" i="2"/>
  <c r="Y758" i="2"/>
  <c r="X758" i="2"/>
  <c r="W758" i="2"/>
  <c r="M758" i="2"/>
  <c r="L758" i="2" s="1"/>
  <c r="AF757" i="2"/>
  <c r="AD757" i="2"/>
  <c r="AC757" i="2"/>
  <c r="AB757" i="2"/>
  <c r="AA757" i="2"/>
  <c r="Z757" i="2"/>
  <c r="Y757" i="2"/>
  <c r="X757" i="2"/>
  <c r="W757" i="2"/>
  <c r="M757" i="2"/>
  <c r="L757" i="2" s="1"/>
  <c r="AF756" i="2"/>
  <c r="AC756" i="2"/>
  <c r="AD756" i="2" s="1"/>
  <c r="AB756" i="2"/>
  <c r="AA756" i="2"/>
  <c r="Z756" i="2"/>
  <c r="Y756" i="2"/>
  <c r="X756" i="2"/>
  <c r="W756" i="2"/>
  <c r="M756" i="2"/>
  <c r="L756" i="2"/>
  <c r="AF755" i="2"/>
  <c r="AD755" i="2"/>
  <c r="AC755" i="2"/>
  <c r="AB755" i="2"/>
  <c r="AA755" i="2"/>
  <c r="Z755" i="2"/>
  <c r="Y755" i="2"/>
  <c r="X755" i="2"/>
  <c r="W755" i="2"/>
  <c r="M755" i="2"/>
  <c r="L755" i="2" s="1"/>
  <c r="AF754" i="2"/>
  <c r="AD754" i="2"/>
  <c r="AC754" i="2"/>
  <c r="AB754" i="2"/>
  <c r="AA754" i="2"/>
  <c r="Z754" i="2"/>
  <c r="Y754" i="2"/>
  <c r="X754" i="2"/>
  <c r="W754" i="2"/>
  <c r="M754" i="2"/>
  <c r="L754" i="2" s="1"/>
  <c r="AF753" i="2"/>
  <c r="AC753" i="2"/>
  <c r="AD753" i="2" s="1"/>
  <c r="AB753" i="2"/>
  <c r="AA753" i="2"/>
  <c r="Z753" i="2"/>
  <c r="Y753" i="2"/>
  <c r="X753" i="2"/>
  <c r="W753" i="2"/>
  <c r="M753" i="2"/>
  <c r="L753" i="2"/>
  <c r="AF752" i="2"/>
  <c r="AC752" i="2"/>
  <c r="AD752" i="2" s="1"/>
  <c r="AB752" i="2"/>
  <c r="AA752" i="2"/>
  <c r="Z752" i="2"/>
  <c r="Y752" i="2"/>
  <c r="X752" i="2"/>
  <c r="W752" i="2"/>
  <c r="M752" i="2"/>
  <c r="L752" i="2"/>
  <c r="AF751" i="2"/>
  <c r="AC751" i="2"/>
  <c r="AD751" i="2" s="1"/>
  <c r="AB751" i="2"/>
  <c r="AA751" i="2"/>
  <c r="Z751" i="2"/>
  <c r="Y751" i="2"/>
  <c r="X751" i="2"/>
  <c r="W751" i="2"/>
  <c r="M751" i="2"/>
  <c r="L751" i="2"/>
  <c r="AF750" i="2"/>
  <c r="AD750" i="2"/>
  <c r="AC750" i="2"/>
  <c r="AB750" i="2"/>
  <c r="AA750" i="2"/>
  <c r="Z750" i="2"/>
  <c r="Y750" i="2"/>
  <c r="X750" i="2"/>
  <c r="W750" i="2"/>
  <c r="M750" i="2"/>
  <c r="L750" i="2" s="1"/>
  <c r="AF749" i="2"/>
  <c r="AD749" i="2"/>
  <c r="AC749" i="2"/>
  <c r="AB749" i="2"/>
  <c r="AA749" i="2"/>
  <c r="Z749" i="2"/>
  <c r="Y749" i="2"/>
  <c r="X749" i="2"/>
  <c r="W749" i="2"/>
  <c r="M749" i="2"/>
  <c r="L749" i="2" s="1"/>
  <c r="AF748" i="2"/>
  <c r="AD748" i="2"/>
  <c r="AC748" i="2"/>
  <c r="AB748" i="2"/>
  <c r="AA748" i="2"/>
  <c r="Z748" i="2"/>
  <c r="Y748" i="2"/>
  <c r="X748" i="2"/>
  <c r="W748" i="2"/>
  <c r="M748" i="2"/>
  <c r="L748" i="2" s="1"/>
  <c r="AF747" i="2"/>
  <c r="AC747" i="2"/>
  <c r="AD747" i="2" s="1"/>
  <c r="AB747" i="2"/>
  <c r="AA747" i="2"/>
  <c r="Z747" i="2"/>
  <c r="Y747" i="2"/>
  <c r="X747" i="2"/>
  <c r="W747" i="2"/>
  <c r="M747" i="2"/>
  <c r="L747" i="2"/>
  <c r="AF746" i="2"/>
  <c r="AC746" i="2"/>
  <c r="AD746" i="2" s="1"/>
  <c r="AB746" i="2"/>
  <c r="AA746" i="2"/>
  <c r="Z746" i="2"/>
  <c r="Y746" i="2"/>
  <c r="X746" i="2"/>
  <c r="W746" i="2"/>
  <c r="M746" i="2"/>
  <c r="L746" i="2"/>
  <c r="AF745" i="2"/>
  <c r="AD745" i="2"/>
  <c r="AC745" i="2"/>
  <c r="AB745" i="2"/>
  <c r="AA745" i="2"/>
  <c r="Z745" i="2"/>
  <c r="Y745" i="2"/>
  <c r="X745" i="2"/>
  <c r="W745" i="2"/>
  <c r="M745" i="2"/>
  <c r="L745" i="2" s="1"/>
  <c r="AF744" i="2"/>
  <c r="AC744" i="2"/>
  <c r="AD744" i="2" s="1"/>
  <c r="AB744" i="2"/>
  <c r="AA744" i="2"/>
  <c r="Z744" i="2"/>
  <c r="Y744" i="2"/>
  <c r="X744" i="2"/>
  <c r="W744" i="2"/>
  <c r="M744" i="2"/>
  <c r="L744" i="2"/>
  <c r="AF743" i="2"/>
  <c r="AC743" i="2"/>
  <c r="AD743" i="2" s="1"/>
  <c r="AB743" i="2"/>
  <c r="AA743" i="2"/>
  <c r="Z743" i="2"/>
  <c r="Y743" i="2"/>
  <c r="X743" i="2"/>
  <c r="W743" i="2"/>
  <c r="M743" i="2"/>
  <c r="L743" i="2"/>
  <c r="AF742" i="2"/>
  <c r="AD742" i="2"/>
  <c r="AC742" i="2"/>
  <c r="AB742" i="2"/>
  <c r="AA742" i="2"/>
  <c r="Z742" i="2"/>
  <c r="Y742" i="2"/>
  <c r="X742" i="2"/>
  <c r="W742" i="2"/>
  <c r="M742" i="2"/>
  <c r="L742" i="2" s="1"/>
  <c r="AF741" i="2"/>
  <c r="AD741" i="2"/>
  <c r="AC741" i="2"/>
  <c r="AB741" i="2"/>
  <c r="AA741" i="2"/>
  <c r="Z741" i="2"/>
  <c r="Y741" i="2"/>
  <c r="X741" i="2"/>
  <c r="W741" i="2"/>
  <c r="M741" i="2"/>
  <c r="L741" i="2" s="1"/>
  <c r="AF740" i="2"/>
  <c r="AC740" i="2"/>
  <c r="AD740" i="2" s="1"/>
  <c r="AB740" i="2"/>
  <c r="AA740" i="2"/>
  <c r="Z740" i="2"/>
  <c r="Y740" i="2"/>
  <c r="X740" i="2"/>
  <c r="W740" i="2"/>
  <c r="M740" i="2"/>
  <c r="L740" i="2"/>
  <c r="AF739" i="2"/>
  <c r="AD739" i="2"/>
  <c r="AC739" i="2"/>
  <c r="AB739" i="2"/>
  <c r="AA739" i="2"/>
  <c r="Z739" i="2"/>
  <c r="Y739" i="2"/>
  <c r="X739" i="2"/>
  <c r="W739" i="2"/>
  <c r="M739" i="2"/>
  <c r="L739" i="2" s="1"/>
  <c r="AF738" i="2"/>
  <c r="AD738" i="2"/>
  <c r="AC738" i="2"/>
  <c r="AB738" i="2"/>
  <c r="AA738" i="2"/>
  <c r="Z738" i="2"/>
  <c r="Y738" i="2"/>
  <c r="X738" i="2"/>
  <c r="W738" i="2"/>
  <c r="M738" i="2"/>
  <c r="L738" i="2" s="1"/>
  <c r="AF737" i="2"/>
  <c r="AC737" i="2"/>
  <c r="AD737" i="2" s="1"/>
  <c r="AB737" i="2"/>
  <c r="AA737" i="2"/>
  <c r="Z737" i="2"/>
  <c r="Y737" i="2"/>
  <c r="X737" i="2"/>
  <c r="W737" i="2"/>
  <c r="M737" i="2"/>
  <c r="L737" i="2"/>
  <c r="AF736" i="2"/>
  <c r="AC736" i="2"/>
  <c r="AD736" i="2" s="1"/>
  <c r="AB736" i="2"/>
  <c r="AA736" i="2"/>
  <c r="Z736" i="2"/>
  <c r="Y736" i="2"/>
  <c r="X736" i="2"/>
  <c r="W736" i="2"/>
  <c r="M736" i="2"/>
  <c r="L736" i="2"/>
  <c r="AF735" i="2"/>
  <c r="AC735" i="2"/>
  <c r="AD735" i="2" s="1"/>
  <c r="AB735" i="2"/>
  <c r="AA735" i="2"/>
  <c r="Z735" i="2"/>
  <c r="Y735" i="2"/>
  <c r="X735" i="2"/>
  <c r="W735" i="2"/>
  <c r="M735" i="2"/>
  <c r="L735" i="2"/>
  <c r="AF734" i="2"/>
  <c r="AD734" i="2"/>
  <c r="AC734" i="2"/>
  <c r="AB734" i="2"/>
  <c r="AA734" i="2"/>
  <c r="Z734" i="2"/>
  <c r="Y734" i="2"/>
  <c r="X734" i="2"/>
  <c r="W734" i="2"/>
  <c r="M734" i="2"/>
  <c r="L734" i="2" s="1"/>
  <c r="AF733" i="2"/>
  <c r="AD733" i="2"/>
  <c r="AC733" i="2"/>
  <c r="AB733" i="2"/>
  <c r="AA733" i="2"/>
  <c r="Z733" i="2"/>
  <c r="Y733" i="2"/>
  <c r="X733" i="2"/>
  <c r="W733" i="2"/>
  <c r="M733" i="2"/>
  <c r="L733" i="2" s="1"/>
  <c r="AF732" i="2"/>
  <c r="AD732" i="2"/>
  <c r="AC732" i="2"/>
  <c r="AB732" i="2"/>
  <c r="AA732" i="2"/>
  <c r="Z732" i="2"/>
  <c r="Y732" i="2"/>
  <c r="X732" i="2"/>
  <c r="W732" i="2"/>
  <c r="M732" i="2"/>
  <c r="L732" i="2" s="1"/>
  <c r="AF731" i="2"/>
  <c r="AC731" i="2"/>
  <c r="AD731" i="2" s="1"/>
  <c r="AB731" i="2"/>
  <c r="AA731" i="2"/>
  <c r="Z731" i="2"/>
  <c r="Y731" i="2"/>
  <c r="X731" i="2"/>
  <c r="W731" i="2"/>
  <c r="M731" i="2"/>
  <c r="L731" i="2"/>
  <c r="AF730" i="2"/>
  <c r="AC730" i="2"/>
  <c r="AD730" i="2" s="1"/>
  <c r="AB730" i="2"/>
  <c r="AA730" i="2"/>
  <c r="Z730" i="2"/>
  <c r="Y730" i="2"/>
  <c r="X730" i="2"/>
  <c r="W730" i="2"/>
  <c r="M730" i="2"/>
  <c r="L730" i="2"/>
  <c r="AF729" i="2"/>
  <c r="AD729" i="2"/>
  <c r="AC729" i="2"/>
  <c r="AB729" i="2"/>
  <c r="AA729" i="2"/>
  <c r="Z729" i="2"/>
  <c r="Y729" i="2"/>
  <c r="X729" i="2"/>
  <c r="W729" i="2"/>
  <c r="M729" i="2"/>
  <c r="L729" i="2" s="1"/>
  <c r="AF728" i="2"/>
  <c r="AC728" i="2"/>
  <c r="AD728" i="2" s="1"/>
  <c r="AB728" i="2"/>
  <c r="AA728" i="2"/>
  <c r="Z728" i="2"/>
  <c r="Y728" i="2"/>
  <c r="X728" i="2"/>
  <c r="W728" i="2"/>
  <c r="M728" i="2"/>
  <c r="L728" i="2"/>
  <c r="AF727" i="2"/>
  <c r="AC727" i="2"/>
  <c r="AD727" i="2" s="1"/>
  <c r="AB727" i="2"/>
  <c r="AA727" i="2"/>
  <c r="Z727" i="2"/>
  <c r="Y727" i="2"/>
  <c r="X727" i="2"/>
  <c r="W727" i="2"/>
  <c r="M727" i="2"/>
  <c r="L727" i="2"/>
  <c r="AF726" i="2"/>
  <c r="AD726" i="2"/>
  <c r="AC726" i="2"/>
  <c r="AB726" i="2"/>
  <c r="AA726" i="2"/>
  <c r="Z726" i="2"/>
  <c r="Y726" i="2"/>
  <c r="X726" i="2"/>
  <c r="W726" i="2"/>
  <c r="M726" i="2"/>
  <c r="L726" i="2" s="1"/>
  <c r="AF725" i="2"/>
  <c r="AD725" i="2"/>
  <c r="AC725" i="2"/>
  <c r="AB725" i="2"/>
  <c r="AA725" i="2"/>
  <c r="Z725" i="2"/>
  <c r="Y725" i="2"/>
  <c r="X725" i="2"/>
  <c r="W725" i="2"/>
  <c r="M725" i="2"/>
  <c r="L725" i="2" s="1"/>
  <c r="AF724" i="2"/>
  <c r="AC724" i="2"/>
  <c r="AD724" i="2" s="1"/>
  <c r="AB724" i="2"/>
  <c r="AA724" i="2"/>
  <c r="Z724" i="2"/>
  <c r="Y724" i="2"/>
  <c r="X724" i="2"/>
  <c r="W724" i="2"/>
  <c r="M724" i="2"/>
  <c r="L724" i="2"/>
  <c r="AF723" i="2"/>
  <c r="AD723" i="2"/>
  <c r="AC723" i="2"/>
  <c r="AB723" i="2"/>
  <c r="AA723" i="2"/>
  <c r="Z723" i="2"/>
  <c r="Y723" i="2"/>
  <c r="X723" i="2"/>
  <c r="W723" i="2"/>
  <c r="M723" i="2"/>
  <c r="L723" i="2" s="1"/>
  <c r="AF722" i="2"/>
  <c r="AD722" i="2"/>
  <c r="AC722" i="2"/>
  <c r="AB722" i="2"/>
  <c r="AA722" i="2"/>
  <c r="Z722" i="2"/>
  <c r="Y722" i="2"/>
  <c r="X722" i="2"/>
  <c r="W722" i="2"/>
  <c r="M722" i="2"/>
  <c r="L722" i="2" s="1"/>
  <c r="AF721" i="2"/>
  <c r="AC721" i="2"/>
  <c r="AD721" i="2" s="1"/>
  <c r="AB721" i="2"/>
  <c r="AA721" i="2"/>
  <c r="Z721" i="2"/>
  <c r="Y721" i="2"/>
  <c r="X721" i="2"/>
  <c r="W721" i="2"/>
  <c r="M721" i="2"/>
  <c r="L721" i="2"/>
  <c r="AF720" i="2"/>
  <c r="AC720" i="2"/>
  <c r="AD720" i="2" s="1"/>
  <c r="AB720" i="2"/>
  <c r="AA720" i="2"/>
  <c r="Z720" i="2"/>
  <c r="Y720" i="2"/>
  <c r="X720" i="2"/>
  <c r="W720" i="2"/>
  <c r="M720" i="2"/>
  <c r="L720" i="2"/>
  <c r="AF719" i="2"/>
  <c r="AC719" i="2"/>
  <c r="AD719" i="2" s="1"/>
  <c r="AB719" i="2"/>
  <c r="AA719" i="2"/>
  <c r="Z719" i="2"/>
  <c r="Y719" i="2"/>
  <c r="X719" i="2"/>
  <c r="W719" i="2"/>
  <c r="M719" i="2"/>
  <c r="L719" i="2"/>
  <c r="AF718" i="2"/>
  <c r="AD718" i="2"/>
  <c r="AC718" i="2"/>
  <c r="AB718" i="2"/>
  <c r="AA718" i="2"/>
  <c r="Z718" i="2"/>
  <c r="Y718" i="2"/>
  <c r="X718" i="2"/>
  <c r="W718" i="2"/>
  <c r="M718" i="2"/>
  <c r="L718" i="2" s="1"/>
  <c r="AF717" i="2"/>
  <c r="AD717" i="2"/>
  <c r="AC717" i="2"/>
  <c r="AB717" i="2"/>
  <c r="AA717" i="2"/>
  <c r="Z717" i="2"/>
  <c r="Y717" i="2"/>
  <c r="X717" i="2"/>
  <c r="W717" i="2"/>
  <c r="M717" i="2"/>
  <c r="L717" i="2" s="1"/>
  <c r="AF716" i="2"/>
  <c r="AD716" i="2"/>
  <c r="AC716" i="2"/>
  <c r="AB716" i="2"/>
  <c r="AA716" i="2"/>
  <c r="Z716" i="2"/>
  <c r="Y716" i="2"/>
  <c r="X716" i="2"/>
  <c r="W716" i="2"/>
  <c r="M716" i="2"/>
  <c r="L716" i="2" s="1"/>
  <c r="AF715" i="2"/>
  <c r="AC715" i="2"/>
  <c r="AD715" i="2" s="1"/>
  <c r="AB715" i="2"/>
  <c r="AA715" i="2"/>
  <c r="Z715" i="2"/>
  <c r="Y715" i="2"/>
  <c r="X715" i="2"/>
  <c r="W715" i="2"/>
  <c r="M715" i="2"/>
  <c r="L715" i="2"/>
  <c r="AF714" i="2"/>
  <c r="AC714" i="2"/>
  <c r="AD714" i="2" s="1"/>
  <c r="AB714" i="2"/>
  <c r="AA714" i="2"/>
  <c r="Z714" i="2"/>
  <c r="Y714" i="2"/>
  <c r="X714" i="2"/>
  <c r="W714" i="2"/>
  <c r="M714" i="2"/>
  <c r="L714" i="2"/>
  <c r="AF713" i="2"/>
  <c r="AD713" i="2"/>
  <c r="AC713" i="2"/>
  <c r="AB713" i="2"/>
  <c r="AA713" i="2"/>
  <c r="Z713" i="2"/>
  <c r="Y713" i="2"/>
  <c r="X713" i="2"/>
  <c r="W713" i="2"/>
  <c r="M713" i="2"/>
  <c r="L713" i="2" s="1"/>
  <c r="AF712" i="2"/>
  <c r="AC712" i="2"/>
  <c r="AD712" i="2" s="1"/>
  <c r="AB712" i="2"/>
  <c r="AA712" i="2"/>
  <c r="Z712" i="2"/>
  <c r="Y712" i="2"/>
  <c r="X712" i="2"/>
  <c r="W712" i="2"/>
  <c r="M712" i="2"/>
  <c r="L712" i="2"/>
  <c r="AF711" i="2"/>
  <c r="AC711" i="2"/>
  <c r="AD711" i="2" s="1"/>
  <c r="AB711" i="2"/>
  <c r="AA711" i="2"/>
  <c r="Z711" i="2"/>
  <c r="Y711" i="2"/>
  <c r="X711" i="2"/>
  <c r="W711" i="2"/>
  <c r="M711" i="2"/>
  <c r="L711" i="2"/>
  <c r="AF710" i="2"/>
  <c r="AD710" i="2"/>
  <c r="AC710" i="2"/>
  <c r="AB710" i="2"/>
  <c r="AA710" i="2"/>
  <c r="Z710" i="2"/>
  <c r="Y710" i="2"/>
  <c r="X710" i="2"/>
  <c r="W710" i="2"/>
  <c r="M710" i="2"/>
  <c r="L710" i="2" s="1"/>
  <c r="AF709" i="2"/>
  <c r="AD709" i="2"/>
  <c r="AC709" i="2"/>
  <c r="AB709" i="2"/>
  <c r="AA709" i="2"/>
  <c r="Z709" i="2"/>
  <c r="Y709" i="2"/>
  <c r="X709" i="2"/>
  <c r="W709" i="2"/>
  <c r="M709" i="2"/>
  <c r="L709" i="2" s="1"/>
  <c r="AF708" i="2"/>
  <c r="AC708" i="2"/>
  <c r="AD708" i="2" s="1"/>
  <c r="AB708" i="2"/>
  <c r="AA708" i="2"/>
  <c r="Z708" i="2"/>
  <c r="Y708" i="2"/>
  <c r="X708" i="2"/>
  <c r="W708" i="2"/>
  <c r="M708" i="2"/>
  <c r="L708" i="2"/>
  <c r="AF707" i="2"/>
  <c r="AD707" i="2"/>
  <c r="AC707" i="2"/>
  <c r="AB707" i="2"/>
  <c r="AA707" i="2"/>
  <c r="Z707" i="2"/>
  <c r="Y707" i="2"/>
  <c r="X707" i="2"/>
  <c r="W707" i="2"/>
  <c r="M707" i="2"/>
  <c r="L707" i="2" s="1"/>
  <c r="AF706" i="2"/>
  <c r="AD706" i="2"/>
  <c r="AC706" i="2"/>
  <c r="AB706" i="2"/>
  <c r="AA706" i="2"/>
  <c r="Z706" i="2"/>
  <c r="Y706" i="2"/>
  <c r="X706" i="2"/>
  <c r="W706" i="2"/>
  <c r="M706" i="2"/>
  <c r="L706" i="2" s="1"/>
  <c r="AF705" i="2"/>
  <c r="AC705" i="2"/>
  <c r="AD705" i="2" s="1"/>
  <c r="AB705" i="2"/>
  <c r="AA705" i="2"/>
  <c r="Z705" i="2"/>
  <c r="Y705" i="2"/>
  <c r="X705" i="2"/>
  <c r="W705" i="2"/>
  <c r="M705" i="2"/>
  <c r="L705" i="2"/>
  <c r="AF704" i="2"/>
  <c r="AC704" i="2"/>
  <c r="AD704" i="2" s="1"/>
  <c r="AB704" i="2"/>
  <c r="AA704" i="2"/>
  <c r="Z704" i="2"/>
  <c r="Y704" i="2"/>
  <c r="X704" i="2"/>
  <c r="W704" i="2"/>
  <c r="M704" i="2"/>
  <c r="L704" i="2"/>
  <c r="AF703" i="2"/>
  <c r="AC703" i="2"/>
  <c r="AD703" i="2" s="1"/>
  <c r="AB703" i="2"/>
  <c r="AA703" i="2"/>
  <c r="Z703" i="2"/>
  <c r="Y703" i="2"/>
  <c r="X703" i="2"/>
  <c r="W703" i="2"/>
  <c r="M703" i="2"/>
  <c r="L703" i="2"/>
  <c r="AF702" i="2"/>
  <c r="AD702" i="2"/>
  <c r="AC702" i="2"/>
  <c r="AB702" i="2"/>
  <c r="AA702" i="2"/>
  <c r="Z702" i="2"/>
  <c r="Y702" i="2"/>
  <c r="X702" i="2"/>
  <c r="W702" i="2"/>
  <c r="M702" i="2"/>
  <c r="L702" i="2" s="1"/>
  <c r="AF701" i="2"/>
  <c r="AD701" i="2"/>
  <c r="AC701" i="2"/>
  <c r="AB701" i="2"/>
  <c r="AA701" i="2"/>
  <c r="Z701" i="2"/>
  <c r="Y701" i="2"/>
  <c r="X701" i="2"/>
  <c r="W701" i="2"/>
  <c r="M701" i="2"/>
  <c r="L701" i="2" s="1"/>
  <c r="AF700" i="2"/>
  <c r="AD700" i="2"/>
  <c r="AC700" i="2"/>
  <c r="AB700" i="2"/>
  <c r="AA700" i="2"/>
  <c r="Z700" i="2"/>
  <c r="Y700" i="2"/>
  <c r="X700" i="2"/>
  <c r="W700" i="2"/>
  <c r="M700" i="2"/>
  <c r="L700" i="2" s="1"/>
  <c r="AF699" i="2"/>
  <c r="AC699" i="2"/>
  <c r="AD699" i="2" s="1"/>
  <c r="AB699" i="2"/>
  <c r="AA699" i="2"/>
  <c r="Z699" i="2"/>
  <c r="Y699" i="2"/>
  <c r="X699" i="2"/>
  <c r="W699" i="2"/>
  <c r="M699" i="2"/>
  <c r="L699" i="2"/>
  <c r="AF698" i="2"/>
  <c r="AC698" i="2"/>
  <c r="AD698" i="2" s="1"/>
  <c r="AB698" i="2"/>
  <c r="AA698" i="2"/>
  <c r="Z698" i="2"/>
  <c r="Y698" i="2"/>
  <c r="X698" i="2"/>
  <c r="W698" i="2"/>
  <c r="M698" i="2"/>
  <c r="L698" i="2"/>
  <c r="AF697" i="2"/>
  <c r="AD697" i="2"/>
  <c r="AC697" i="2"/>
  <c r="AB697" i="2"/>
  <c r="AA697" i="2"/>
  <c r="Z697" i="2"/>
  <c r="Y697" i="2"/>
  <c r="X697" i="2"/>
  <c r="W697" i="2"/>
  <c r="M697" i="2"/>
  <c r="L697" i="2" s="1"/>
  <c r="AF696" i="2"/>
  <c r="AC696" i="2"/>
  <c r="AD696" i="2" s="1"/>
  <c r="AB696" i="2"/>
  <c r="AA696" i="2"/>
  <c r="Z696" i="2"/>
  <c r="Y696" i="2"/>
  <c r="X696" i="2"/>
  <c r="W696" i="2"/>
  <c r="M696" i="2"/>
  <c r="L696" i="2"/>
  <c r="AF695" i="2"/>
  <c r="AC695" i="2"/>
  <c r="AD695" i="2" s="1"/>
  <c r="AB695" i="2"/>
  <c r="AA695" i="2"/>
  <c r="Z695" i="2"/>
  <c r="Y695" i="2"/>
  <c r="X695" i="2"/>
  <c r="W695" i="2"/>
  <c r="M695" i="2"/>
  <c r="L695" i="2"/>
  <c r="AF694" i="2"/>
  <c r="AD694" i="2"/>
  <c r="AC694" i="2"/>
  <c r="AB694" i="2"/>
  <c r="AA694" i="2"/>
  <c r="Z694" i="2"/>
  <c r="Y694" i="2"/>
  <c r="X694" i="2"/>
  <c r="W694" i="2"/>
  <c r="M694" i="2"/>
  <c r="L694" i="2" s="1"/>
  <c r="AF693" i="2"/>
  <c r="AD693" i="2"/>
  <c r="AC693" i="2"/>
  <c r="AB693" i="2"/>
  <c r="AA693" i="2"/>
  <c r="Z693" i="2"/>
  <c r="Y693" i="2"/>
  <c r="X693" i="2"/>
  <c r="W693" i="2"/>
  <c r="M693" i="2"/>
  <c r="L693" i="2" s="1"/>
  <c r="AF692" i="2"/>
  <c r="AC692" i="2"/>
  <c r="AD692" i="2" s="1"/>
  <c r="AB692" i="2"/>
  <c r="AA692" i="2"/>
  <c r="Z692" i="2"/>
  <c r="Y692" i="2"/>
  <c r="X692" i="2"/>
  <c r="W692" i="2"/>
  <c r="M692" i="2"/>
  <c r="L692" i="2"/>
  <c r="AF691" i="2"/>
  <c r="AD691" i="2"/>
  <c r="AC691" i="2"/>
  <c r="AB691" i="2"/>
  <c r="AA691" i="2"/>
  <c r="Z691" i="2"/>
  <c r="Y691" i="2"/>
  <c r="X691" i="2"/>
  <c r="W691" i="2"/>
  <c r="M691" i="2"/>
  <c r="L691" i="2" s="1"/>
  <c r="AF690" i="2"/>
  <c r="AD690" i="2"/>
  <c r="AC690" i="2"/>
  <c r="AB690" i="2"/>
  <c r="AA690" i="2"/>
  <c r="Z690" i="2"/>
  <c r="Y690" i="2"/>
  <c r="X690" i="2"/>
  <c r="W690" i="2"/>
  <c r="M690" i="2"/>
  <c r="L690" i="2" s="1"/>
  <c r="AF689" i="2"/>
  <c r="AC689" i="2"/>
  <c r="AD689" i="2" s="1"/>
  <c r="AB689" i="2"/>
  <c r="AA689" i="2"/>
  <c r="Z689" i="2"/>
  <c r="Y689" i="2"/>
  <c r="X689" i="2"/>
  <c r="W689" i="2"/>
  <c r="M689" i="2"/>
  <c r="L689" i="2"/>
  <c r="AF688" i="2"/>
  <c r="AC688" i="2"/>
  <c r="AD688" i="2" s="1"/>
  <c r="AB688" i="2"/>
  <c r="AA688" i="2"/>
  <c r="Z688" i="2"/>
  <c r="Y688" i="2"/>
  <c r="X688" i="2"/>
  <c r="W688" i="2"/>
  <c r="M688" i="2"/>
  <c r="L688" i="2"/>
  <c r="AF687" i="2"/>
  <c r="AC687" i="2"/>
  <c r="AD687" i="2" s="1"/>
  <c r="AB687" i="2"/>
  <c r="AA687" i="2"/>
  <c r="Z687" i="2"/>
  <c r="Y687" i="2"/>
  <c r="X687" i="2"/>
  <c r="W687" i="2"/>
  <c r="M687" i="2"/>
  <c r="L687" i="2"/>
  <c r="AF686" i="2"/>
  <c r="AD686" i="2"/>
  <c r="AC686" i="2"/>
  <c r="AB686" i="2"/>
  <c r="AA686" i="2"/>
  <c r="Z686" i="2"/>
  <c r="Y686" i="2"/>
  <c r="X686" i="2"/>
  <c r="W686" i="2"/>
  <c r="M686" i="2"/>
  <c r="L686" i="2" s="1"/>
  <c r="AF685" i="2"/>
  <c r="AD685" i="2"/>
  <c r="AC685" i="2"/>
  <c r="AB685" i="2"/>
  <c r="AA685" i="2"/>
  <c r="Z685" i="2"/>
  <c r="Y685" i="2"/>
  <c r="X685" i="2"/>
  <c r="W685" i="2"/>
  <c r="M685" i="2"/>
  <c r="L685" i="2" s="1"/>
  <c r="AF684" i="2"/>
  <c r="AD684" i="2"/>
  <c r="AC684" i="2"/>
  <c r="AB684" i="2"/>
  <c r="AA684" i="2"/>
  <c r="Z684" i="2"/>
  <c r="Y684" i="2"/>
  <c r="X684" i="2"/>
  <c r="W684" i="2"/>
  <c r="M684" i="2"/>
  <c r="L684" i="2" s="1"/>
  <c r="AF683" i="2"/>
  <c r="AC683" i="2"/>
  <c r="AD683" i="2" s="1"/>
  <c r="AB683" i="2"/>
  <c r="AA683" i="2"/>
  <c r="Z683" i="2"/>
  <c r="Y683" i="2"/>
  <c r="X683" i="2"/>
  <c r="W683" i="2"/>
  <c r="M683" i="2"/>
  <c r="L683" i="2"/>
  <c r="AF682" i="2"/>
  <c r="AC682" i="2"/>
  <c r="AD682" i="2" s="1"/>
  <c r="AB682" i="2"/>
  <c r="AA682" i="2"/>
  <c r="Z682" i="2"/>
  <c r="Y682" i="2"/>
  <c r="X682" i="2"/>
  <c r="W682" i="2"/>
  <c r="M682" i="2"/>
  <c r="L682" i="2"/>
  <c r="AF681" i="2"/>
  <c r="AD681" i="2"/>
  <c r="AC681" i="2"/>
  <c r="AB681" i="2"/>
  <c r="AA681" i="2"/>
  <c r="Z681" i="2"/>
  <c r="Y681" i="2"/>
  <c r="X681" i="2"/>
  <c r="W681" i="2"/>
  <c r="M681" i="2"/>
  <c r="L681" i="2" s="1"/>
  <c r="AF680" i="2"/>
  <c r="AC680" i="2"/>
  <c r="AD680" i="2" s="1"/>
  <c r="AB680" i="2"/>
  <c r="AA680" i="2"/>
  <c r="Z680" i="2"/>
  <c r="Y680" i="2"/>
  <c r="X680" i="2"/>
  <c r="W680" i="2"/>
  <c r="M680" i="2"/>
  <c r="L680" i="2"/>
  <c r="AF679" i="2"/>
  <c r="AC679" i="2"/>
  <c r="AD679" i="2" s="1"/>
  <c r="AB679" i="2"/>
  <c r="AA679" i="2"/>
  <c r="Z679" i="2"/>
  <c r="Y679" i="2"/>
  <c r="X679" i="2"/>
  <c r="W679" i="2"/>
  <c r="M679" i="2"/>
  <c r="L679" i="2"/>
  <c r="AF678" i="2"/>
  <c r="AD678" i="2"/>
  <c r="AC678" i="2"/>
  <c r="AB678" i="2"/>
  <c r="AA678" i="2"/>
  <c r="Z678" i="2"/>
  <c r="Y678" i="2"/>
  <c r="X678" i="2"/>
  <c r="W678" i="2"/>
  <c r="M678" i="2"/>
  <c r="L678" i="2" s="1"/>
  <c r="AF677" i="2"/>
  <c r="AD677" i="2"/>
  <c r="AC677" i="2"/>
  <c r="AB677" i="2"/>
  <c r="AA677" i="2"/>
  <c r="Z677" i="2"/>
  <c r="Y677" i="2"/>
  <c r="X677" i="2"/>
  <c r="W677" i="2"/>
  <c r="M677" i="2"/>
  <c r="L677" i="2" s="1"/>
  <c r="AF676" i="2"/>
  <c r="AC676" i="2"/>
  <c r="AD676" i="2" s="1"/>
  <c r="AB676" i="2"/>
  <c r="AA676" i="2"/>
  <c r="Z676" i="2"/>
  <c r="Y676" i="2"/>
  <c r="X676" i="2"/>
  <c r="W676" i="2"/>
  <c r="M676" i="2"/>
  <c r="L676" i="2"/>
  <c r="AF675" i="2"/>
  <c r="AD675" i="2"/>
  <c r="AC675" i="2"/>
  <c r="AB675" i="2"/>
  <c r="AA675" i="2"/>
  <c r="Z675" i="2"/>
  <c r="Y675" i="2"/>
  <c r="X675" i="2"/>
  <c r="W675" i="2"/>
  <c r="M675" i="2"/>
  <c r="L675" i="2" s="1"/>
  <c r="AF674" i="2"/>
  <c r="AD674" i="2"/>
  <c r="AC674" i="2"/>
  <c r="AB674" i="2"/>
  <c r="AA674" i="2"/>
  <c r="Z674" i="2"/>
  <c r="Y674" i="2"/>
  <c r="X674" i="2"/>
  <c r="W674" i="2"/>
  <c r="M674" i="2"/>
  <c r="L674" i="2" s="1"/>
  <c r="AF673" i="2"/>
  <c r="AC673" i="2"/>
  <c r="AD673" i="2" s="1"/>
  <c r="AB673" i="2"/>
  <c r="AA673" i="2"/>
  <c r="Z673" i="2"/>
  <c r="Y673" i="2"/>
  <c r="X673" i="2"/>
  <c r="W673" i="2"/>
  <c r="M673" i="2"/>
  <c r="L673" i="2"/>
  <c r="AF672" i="2"/>
  <c r="AC672" i="2"/>
  <c r="AD672" i="2" s="1"/>
  <c r="AB672" i="2"/>
  <c r="AA672" i="2"/>
  <c r="Z672" i="2"/>
  <c r="Y672" i="2"/>
  <c r="X672" i="2"/>
  <c r="W672" i="2"/>
  <c r="M672" i="2"/>
  <c r="L672" i="2"/>
  <c r="AF671" i="2"/>
  <c r="AC671" i="2"/>
  <c r="AD671" i="2" s="1"/>
  <c r="AB671" i="2"/>
  <c r="AA671" i="2"/>
  <c r="Z671" i="2"/>
  <c r="Y671" i="2"/>
  <c r="X671" i="2"/>
  <c r="W671" i="2"/>
  <c r="M671" i="2"/>
  <c r="L671" i="2"/>
  <c r="AF670" i="2"/>
  <c r="AD670" i="2"/>
  <c r="AC670" i="2"/>
  <c r="AB670" i="2"/>
  <c r="AA670" i="2"/>
  <c r="Z670" i="2"/>
  <c r="Y670" i="2"/>
  <c r="X670" i="2"/>
  <c r="W670" i="2"/>
  <c r="M670" i="2"/>
  <c r="L670" i="2" s="1"/>
  <c r="AF669" i="2"/>
  <c r="AD669" i="2"/>
  <c r="AC669" i="2"/>
  <c r="AB669" i="2"/>
  <c r="AA669" i="2"/>
  <c r="Z669" i="2"/>
  <c r="Y669" i="2"/>
  <c r="X669" i="2"/>
  <c r="W669" i="2"/>
  <c r="M669" i="2"/>
  <c r="L669" i="2" s="1"/>
  <c r="AF668" i="2"/>
  <c r="AD668" i="2"/>
  <c r="AC668" i="2"/>
  <c r="AB668" i="2"/>
  <c r="AA668" i="2"/>
  <c r="Z668" i="2"/>
  <c r="Y668" i="2"/>
  <c r="X668" i="2"/>
  <c r="W668" i="2"/>
  <c r="M668" i="2"/>
  <c r="L668" i="2" s="1"/>
  <c r="AF667" i="2"/>
  <c r="AC667" i="2"/>
  <c r="AD667" i="2" s="1"/>
  <c r="AB667" i="2"/>
  <c r="AA667" i="2"/>
  <c r="Z667" i="2"/>
  <c r="Y667" i="2"/>
  <c r="X667" i="2"/>
  <c r="W667" i="2"/>
  <c r="M667" i="2"/>
  <c r="L667" i="2"/>
  <c r="AF666" i="2"/>
  <c r="AC666" i="2"/>
  <c r="AD666" i="2" s="1"/>
  <c r="AB666" i="2"/>
  <c r="AA666" i="2"/>
  <c r="Z666" i="2"/>
  <c r="Y666" i="2"/>
  <c r="X666" i="2"/>
  <c r="W666" i="2"/>
  <c r="M666" i="2"/>
  <c r="L666" i="2"/>
  <c r="AF665" i="2"/>
  <c r="AD665" i="2"/>
  <c r="AC665" i="2"/>
  <c r="AB665" i="2"/>
  <c r="AA665" i="2"/>
  <c r="Z665" i="2"/>
  <c r="Y665" i="2"/>
  <c r="X665" i="2"/>
  <c r="W665" i="2"/>
  <c r="M665" i="2"/>
  <c r="L665" i="2" s="1"/>
  <c r="AF664" i="2"/>
  <c r="AC664" i="2"/>
  <c r="AD664" i="2" s="1"/>
  <c r="AB664" i="2"/>
  <c r="AA664" i="2"/>
  <c r="Z664" i="2"/>
  <c r="Y664" i="2"/>
  <c r="X664" i="2"/>
  <c r="W664" i="2"/>
  <c r="M664" i="2"/>
  <c r="L664" i="2"/>
  <c r="AF663" i="2"/>
  <c r="AC663" i="2"/>
  <c r="AD663" i="2" s="1"/>
  <c r="AB663" i="2"/>
  <c r="AA663" i="2"/>
  <c r="Z663" i="2"/>
  <c r="Y663" i="2"/>
  <c r="X663" i="2"/>
  <c r="W663" i="2"/>
  <c r="M663" i="2"/>
  <c r="L663" i="2"/>
  <c r="AF662" i="2"/>
  <c r="AD662" i="2"/>
  <c r="AC662" i="2"/>
  <c r="AB662" i="2"/>
  <c r="AA662" i="2"/>
  <c r="Z662" i="2"/>
  <c r="Y662" i="2"/>
  <c r="X662" i="2"/>
  <c r="W662" i="2"/>
  <c r="M662" i="2"/>
  <c r="L662" i="2" s="1"/>
  <c r="AF661" i="2"/>
  <c r="AD661" i="2"/>
  <c r="AC661" i="2"/>
  <c r="AB661" i="2"/>
  <c r="AA661" i="2"/>
  <c r="Z661" i="2"/>
  <c r="Y661" i="2"/>
  <c r="X661" i="2"/>
  <c r="W661" i="2"/>
  <c r="M661" i="2"/>
  <c r="L661" i="2" s="1"/>
  <c r="AF660" i="2"/>
  <c r="AC660" i="2"/>
  <c r="AD660" i="2" s="1"/>
  <c r="AB660" i="2"/>
  <c r="AA660" i="2"/>
  <c r="Z660" i="2"/>
  <c r="Y660" i="2"/>
  <c r="X660" i="2"/>
  <c r="W660" i="2"/>
  <c r="M660" i="2"/>
  <c r="L660" i="2"/>
  <c r="AF659" i="2"/>
  <c r="AD659" i="2"/>
  <c r="AC659" i="2"/>
  <c r="AB659" i="2"/>
  <c r="AA659" i="2"/>
  <c r="Z659" i="2"/>
  <c r="Y659" i="2"/>
  <c r="X659" i="2"/>
  <c r="W659" i="2"/>
  <c r="M659" i="2"/>
  <c r="L659" i="2" s="1"/>
  <c r="AF658" i="2"/>
  <c r="AD658" i="2"/>
  <c r="AC658" i="2"/>
  <c r="AB658" i="2"/>
  <c r="AA658" i="2"/>
  <c r="Z658" i="2"/>
  <c r="Y658" i="2"/>
  <c r="X658" i="2"/>
  <c r="W658" i="2"/>
  <c r="M658" i="2"/>
  <c r="L658" i="2" s="1"/>
  <c r="AF657" i="2"/>
  <c r="AC657" i="2"/>
  <c r="AD657" i="2" s="1"/>
  <c r="AB657" i="2"/>
  <c r="AA657" i="2"/>
  <c r="Z657" i="2"/>
  <c r="Y657" i="2"/>
  <c r="X657" i="2"/>
  <c r="W657" i="2"/>
  <c r="M657" i="2"/>
  <c r="L657" i="2"/>
  <c r="AF656" i="2"/>
  <c r="AC656" i="2"/>
  <c r="AD656" i="2" s="1"/>
  <c r="AB656" i="2"/>
  <c r="AA656" i="2"/>
  <c r="Z656" i="2"/>
  <c r="Y656" i="2"/>
  <c r="X656" i="2"/>
  <c r="W656" i="2"/>
  <c r="M656" i="2"/>
  <c r="L656" i="2"/>
  <c r="AF655" i="2"/>
  <c r="AC655" i="2"/>
  <c r="AD655" i="2" s="1"/>
  <c r="AB655" i="2"/>
  <c r="AA655" i="2"/>
  <c r="Z655" i="2"/>
  <c r="Y655" i="2"/>
  <c r="X655" i="2"/>
  <c r="W655" i="2"/>
  <c r="M655" i="2"/>
  <c r="L655" i="2"/>
  <c r="AF654" i="2"/>
  <c r="AD654" i="2"/>
  <c r="AC654" i="2"/>
  <c r="AB654" i="2"/>
  <c r="AA654" i="2"/>
  <c r="Z654" i="2"/>
  <c r="Y654" i="2"/>
  <c r="X654" i="2"/>
  <c r="W654" i="2"/>
  <c r="M654" i="2"/>
  <c r="L654" i="2" s="1"/>
  <c r="AF653" i="2"/>
  <c r="AD653" i="2"/>
  <c r="AC653" i="2"/>
  <c r="AB653" i="2"/>
  <c r="AA653" i="2"/>
  <c r="Z653" i="2"/>
  <c r="Y653" i="2"/>
  <c r="X653" i="2"/>
  <c r="W653" i="2"/>
  <c r="M653" i="2"/>
  <c r="L653" i="2" s="1"/>
  <c r="AF652" i="2"/>
  <c r="AD652" i="2"/>
  <c r="AC652" i="2"/>
  <c r="AB652" i="2"/>
  <c r="AA652" i="2"/>
  <c r="Z652" i="2"/>
  <c r="Y652" i="2"/>
  <c r="X652" i="2"/>
  <c r="W652" i="2"/>
  <c r="M652" i="2"/>
  <c r="L652" i="2" s="1"/>
  <c r="AF651" i="2"/>
  <c r="AC651" i="2"/>
  <c r="AD651" i="2" s="1"/>
  <c r="AB651" i="2"/>
  <c r="AA651" i="2"/>
  <c r="Z651" i="2"/>
  <c r="Y651" i="2"/>
  <c r="X651" i="2"/>
  <c r="W651" i="2"/>
  <c r="M651" i="2"/>
  <c r="L651" i="2"/>
  <c r="AF650" i="2"/>
  <c r="AC650" i="2"/>
  <c r="AD650" i="2" s="1"/>
  <c r="AB650" i="2"/>
  <c r="AA650" i="2"/>
  <c r="Z650" i="2"/>
  <c r="Y650" i="2"/>
  <c r="X650" i="2"/>
  <c r="W650" i="2"/>
  <c r="M650" i="2"/>
  <c r="L650" i="2"/>
  <c r="AF649" i="2"/>
  <c r="AD649" i="2"/>
  <c r="AC649" i="2"/>
  <c r="AB649" i="2"/>
  <c r="AA649" i="2"/>
  <c r="Z649" i="2"/>
  <c r="Y649" i="2"/>
  <c r="X649" i="2"/>
  <c r="W649" i="2"/>
  <c r="M649" i="2"/>
  <c r="L649" i="2" s="1"/>
  <c r="AF648" i="2"/>
  <c r="AC648" i="2"/>
  <c r="AD648" i="2" s="1"/>
  <c r="AB648" i="2"/>
  <c r="AA648" i="2"/>
  <c r="Z648" i="2"/>
  <c r="Y648" i="2"/>
  <c r="X648" i="2"/>
  <c r="W648" i="2"/>
  <c r="M648" i="2"/>
  <c r="L648" i="2"/>
  <c r="AF647" i="2"/>
  <c r="AC647" i="2"/>
  <c r="AD647" i="2" s="1"/>
  <c r="AB647" i="2"/>
  <c r="AA647" i="2"/>
  <c r="Z647" i="2"/>
  <c r="Y647" i="2"/>
  <c r="X647" i="2"/>
  <c r="W647" i="2"/>
  <c r="M647" i="2"/>
  <c r="L647" i="2"/>
  <c r="AF646" i="2"/>
  <c r="AD646" i="2"/>
  <c r="AC646" i="2"/>
  <c r="AB646" i="2"/>
  <c r="AA646" i="2"/>
  <c r="Z646" i="2"/>
  <c r="Y646" i="2"/>
  <c r="X646" i="2"/>
  <c r="W646" i="2"/>
  <c r="M646" i="2"/>
  <c r="L646" i="2" s="1"/>
  <c r="AF645" i="2"/>
  <c r="AD645" i="2"/>
  <c r="AC645" i="2"/>
  <c r="AB645" i="2"/>
  <c r="AA645" i="2"/>
  <c r="Z645" i="2"/>
  <c r="Y645" i="2"/>
  <c r="X645" i="2"/>
  <c r="W645" i="2"/>
  <c r="M645" i="2"/>
  <c r="L645" i="2" s="1"/>
  <c r="AF644" i="2"/>
  <c r="AC644" i="2"/>
  <c r="AD644" i="2" s="1"/>
  <c r="AB644" i="2"/>
  <c r="AA644" i="2"/>
  <c r="Z644" i="2"/>
  <c r="Y644" i="2"/>
  <c r="X644" i="2"/>
  <c r="W644" i="2"/>
  <c r="M644" i="2"/>
  <c r="L644" i="2"/>
  <c r="AF643" i="2"/>
  <c r="AD643" i="2"/>
  <c r="AC643" i="2"/>
  <c r="AB643" i="2"/>
  <c r="AA643" i="2"/>
  <c r="Z643" i="2"/>
  <c r="Y643" i="2"/>
  <c r="X643" i="2"/>
  <c r="W643" i="2"/>
  <c r="M643" i="2"/>
  <c r="L643" i="2" s="1"/>
  <c r="AF642" i="2"/>
  <c r="AD642" i="2"/>
  <c r="AC642" i="2"/>
  <c r="AB642" i="2"/>
  <c r="AA642" i="2"/>
  <c r="Z642" i="2"/>
  <c r="Y642" i="2"/>
  <c r="X642" i="2"/>
  <c r="W642" i="2"/>
  <c r="M642" i="2"/>
  <c r="L642" i="2" s="1"/>
  <c r="AF641" i="2"/>
  <c r="AC641" i="2"/>
  <c r="AD641" i="2" s="1"/>
  <c r="AB641" i="2"/>
  <c r="AA641" i="2"/>
  <c r="Z641" i="2"/>
  <c r="Y641" i="2"/>
  <c r="X641" i="2"/>
  <c r="W641" i="2"/>
  <c r="M641" i="2"/>
  <c r="L641" i="2"/>
  <c r="AF640" i="2"/>
  <c r="AC640" i="2"/>
  <c r="AD640" i="2" s="1"/>
  <c r="AB640" i="2"/>
  <c r="AA640" i="2"/>
  <c r="Z640" i="2"/>
  <c r="Y640" i="2"/>
  <c r="X640" i="2"/>
  <c r="W640" i="2"/>
  <c r="M640" i="2"/>
  <c r="L640" i="2"/>
  <c r="AF639" i="2"/>
  <c r="AC639" i="2"/>
  <c r="AD639" i="2" s="1"/>
  <c r="AB639" i="2"/>
  <c r="AA639" i="2"/>
  <c r="Z639" i="2"/>
  <c r="Y639" i="2"/>
  <c r="X639" i="2"/>
  <c r="W639" i="2"/>
  <c r="M639" i="2"/>
  <c r="L639" i="2"/>
  <c r="AF638" i="2"/>
  <c r="AD638" i="2"/>
  <c r="AC638" i="2"/>
  <c r="AB638" i="2"/>
  <c r="AA638" i="2"/>
  <c r="Z638" i="2"/>
  <c r="Y638" i="2"/>
  <c r="X638" i="2"/>
  <c r="W638" i="2"/>
  <c r="M638" i="2"/>
  <c r="L638" i="2" s="1"/>
  <c r="AF637" i="2"/>
  <c r="AD637" i="2"/>
  <c r="AC637" i="2"/>
  <c r="AB637" i="2"/>
  <c r="AA637" i="2"/>
  <c r="Z637" i="2"/>
  <c r="Y637" i="2"/>
  <c r="X637" i="2"/>
  <c r="W637" i="2"/>
  <c r="M637" i="2"/>
  <c r="L637" i="2" s="1"/>
  <c r="AF636" i="2"/>
  <c r="AD636" i="2"/>
  <c r="AC636" i="2"/>
  <c r="AB636" i="2"/>
  <c r="AA636" i="2"/>
  <c r="Z636" i="2"/>
  <c r="Y636" i="2"/>
  <c r="X636" i="2"/>
  <c r="W636" i="2"/>
  <c r="M636" i="2"/>
  <c r="L636" i="2" s="1"/>
  <c r="AF635" i="2"/>
  <c r="AC635" i="2"/>
  <c r="AD635" i="2" s="1"/>
  <c r="AB635" i="2"/>
  <c r="AA635" i="2"/>
  <c r="Z635" i="2"/>
  <c r="Y635" i="2"/>
  <c r="X635" i="2"/>
  <c r="W635" i="2"/>
  <c r="M635" i="2"/>
  <c r="L635" i="2"/>
  <c r="AF634" i="2"/>
  <c r="AC634" i="2"/>
  <c r="AD634" i="2" s="1"/>
  <c r="AB634" i="2"/>
  <c r="AA634" i="2"/>
  <c r="Z634" i="2"/>
  <c r="Y634" i="2"/>
  <c r="X634" i="2"/>
  <c r="W634" i="2"/>
  <c r="M634" i="2"/>
  <c r="L634" i="2"/>
  <c r="AF633" i="2"/>
  <c r="AD633" i="2"/>
  <c r="AC633" i="2"/>
  <c r="AB633" i="2"/>
  <c r="AA633" i="2"/>
  <c r="Z633" i="2"/>
  <c r="Y633" i="2"/>
  <c r="X633" i="2"/>
  <c r="W633" i="2"/>
  <c r="M633" i="2"/>
  <c r="L633" i="2" s="1"/>
  <c r="AF632" i="2"/>
  <c r="AC632" i="2"/>
  <c r="AD632" i="2" s="1"/>
  <c r="AB632" i="2"/>
  <c r="AA632" i="2"/>
  <c r="Z632" i="2"/>
  <c r="Y632" i="2"/>
  <c r="X632" i="2"/>
  <c r="W632" i="2"/>
  <c r="M632" i="2"/>
  <c r="L632" i="2"/>
  <c r="AF631" i="2"/>
  <c r="AC631" i="2"/>
  <c r="AD631" i="2" s="1"/>
  <c r="AB631" i="2"/>
  <c r="AA631" i="2"/>
  <c r="Z631" i="2"/>
  <c r="Y631" i="2"/>
  <c r="X631" i="2"/>
  <c r="W631" i="2"/>
  <c r="M631" i="2"/>
  <c r="L631" i="2"/>
  <c r="AF630" i="2"/>
  <c r="AD630" i="2"/>
  <c r="AC630" i="2"/>
  <c r="AB630" i="2"/>
  <c r="AA630" i="2"/>
  <c r="Z630" i="2"/>
  <c r="Y630" i="2"/>
  <c r="X630" i="2"/>
  <c r="W630" i="2"/>
  <c r="M630" i="2"/>
  <c r="L630" i="2" s="1"/>
  <c r="AF629" i="2"/>
  <c r="AD629" i="2"/>
  <c r="AC629" i="2"/>
  <c r="AB629" i="2"/>
  <c r="AA629" i="2"/>
  <c r="Z629" i="2"/>
  <c r="Y629" i="2"/>
  <c r="X629" i="2"/>
  <c r="W629" i="2"/>
  <c r="M629" i="2"/>
  <c r="L629" i="2" s="1"/>
  <c r="AF628" i="2"/>
  <c r="AC628" i="2"/>
  <c r="AD628" i="2" s="1"/>
  <c r="AB628" i="2"/>
  <c r="AA628" i="2"/>
  <c r="Z628" i="2"/>
  <c r="Y628" i="2"/>
  <c r="X628" i="2"/>
  <c r="W628" i="2"/>
  <c r="M628" i="2"/>
  <c r="L628" i="2"/>
  <c r="AF627" i="2"/>
  <c r="AD627" i="2"/>
  <c r="AC627" i="2"/>
  <c r="AB627" i="2"/>
  <c r="AA627" i="2"/>
  <c r="Z627" i="2"/>
  <c r="Y627" i="2"/>
  <c r="X627" i="2"/>
  <c r="W627" i="2"/>
  <c r="M627" i="2"/>
  <c r="L627" i="2" s="1"/>
  <c r="AF626" i="2"/>
  <c r="AD626" i="2"/>
  <c r="AC626" i="2"/>
  <c r="AB626" i="2"/>
  <c r="AA626" i="2"/>
  <c r="Z626" i="2"/>
  <c r="Y626" i="2"/>
  <c r="X626" i="2"/>
  <c r="W626" i="2"/>
  <c r="M626" i="2"/>
  <c r="L626" i="2" s="1"/>
  <c r="AF625" i="2"/>
  <c r="AC625" i="2"/>
  <c r="AD625" i="2" s="1"/>
  <c r="AB625" i="2"/>
  <c r="AA625" i="2"/>
  <c r="Z625" i="2"/>
  <c r="Y625" i="2"/>
  <c r="X625" i="2"/>
  <c r="W625" i="2"/>
  <c r="M625" i="2"/>
  <c r="L625" i="2"/>
  <c r="AF624" i="2"/>
  <c r="AC624" i="2"/>
  <c r="AD624" i="2" s="1"/>
  <c r="AB624" i="2"/>
  <c r="AA624" i="2"/>
  <c r="Z624" i="2"/>
  <c r="Y624" i="2"/>
  <c r="X624" i="2"/>
  <c r="W624" i="2"/>
  <c r="M624" i="2"/>
  <c r="L624" i="2"/>
  <c r="AF623" i="2"/>
  <c r="AC623" i="2"/>
  <c r="AD623" i="2" s="1"/>
  <c r="AB623" i="2"/>
  <c r="AA623" i="2"/>
  <c r="Z623" i="2"/>
  <c r="Y623" i="2"/>
  <c r="X623" i="2"/>
  <c r="W623" i="2"/>
  <c r="M623" i="2"/>
  <c r="L623" i="2"/>
  <c r="AF622" i="2"/>
  <c r="AD622" i="2"/>
  <c r="AC622" i="2"/>
  <c r="AB622" i="2"/>
  <c r="AA622" i="2"/>
  <c r="Z622" i="2"/>
  <c r="Y622" i="2"/>
  <c r="X622" i="2"/>
  <c r="W622" i="2"/>
  <c r="M622" i="2"/>
  <c r="L622" i="2" s="1"/>
  <c r="AF621" i="2"/>
  <c r="AD621" i="2"/>
  <c r="AC621" i="2"/>
  <c r="AB621" i="2"/>
  <c r="AA621" i="2"/>
  <c r="Z621" i="2"/>
  <c r="Y621" i="2"/>
  <c r="X621" i="2"/>
  <c r="W621" i="2"/>
  <c r="M621" i="2"/>
  <c r="L621" i="2" s="1"/>
  <c r="AF620" i="2"/>
  <c r="AD620" i="2"/>
  <c r="AC620" i="2"/>
  <c r="AB620" i="2"/>
  <c r="AA620" i="2"/>
  <c r="Z620" i="2"/>
  <c r="Y620" i="2"/>
  <c r="X620" i="2"/>
  <c r="W620" i="2"/>
  <c r="M620" i="2"/>
  <c r="L620" i="2" s="1"/>
  <c r="AF619" i="2"/>
  <c r="AC619" i="2"/>
  <c r="AD619" i="2" s="1"/>
  <c r="AB619" i="2"/>
  <c r="AA619" i="2"/>
  <c r="Z619" i="2"/>
  <c r="Y619" i="2"/>
  <c r="X619" i="2"/>
  <c r="W619" i="2"/>
  <c r="M619" i="2"/>
  <c r="L619" i="2"/>
  <c r="AF618" i="2"/>
  <c r="AC618" i="2"/>
  <c r="AD618" i="2" s="1"/>
  <c r="AB618" i="2"/>
  <c r="AA618" i="2"/>
  <c r="Z618" i="2"/>
  <c r="Y618" i="2"/>
  <c r="X618" i="2"/>
  <c r="W618" i="2"/>
  <c r="M618" i="2"/>
  <c r="L618" i="2"/>
  <c r="AF617" i="2"/>
  <c r="AD617" i="2"/>
  <c r="AC617" i="2"/>
  <c r="AB617" i="2"/>
  <c r="AA617" i="2"/>
  <c r="Z617" i="2"/>
  <c r="Y617" i="2"/>
  <c r="X617" i="2"/>
  <c r="W617" i="2"/>
  <c r="M617" i="2"/>
  <c r="L617" i="2" s="1"/>
  <c r="AF616" i="2"/>
  <c r="AC616" i="2"/>
  <c r="AD616" i="2" s="1"/>
  <c r="AB616" i="2"/>
  <c r="AA616" i="2"/>
  <c r="Z616" i="2"/>
  <c r="Y616" i="2"/>
  <c r="X616" i="2"/>
  <c r="W616" i="2"/>
  <c r="M616" i="2"/>
  <c r="L616" i="2"/>
  <c r="AF615" i="2"/>
  <c r="AC615" i="2"/>
  <c r="AD615" i="2" s="1"/>
  <c r="AB615" i="2"/>
  <c r="AA615" i="2"/>
  <c r="Z615" i="2"/>
  <c r="Y615" i="2"/>
  <c r="X615" i="2"/>
  <c r="W615" i="2"/>
  <c r="M615" i="2"/>
  <c r="L615" i="2"/>
  <c r="AF614" i="2"/>
  <c r="AD614" i="2"/>
  <c r="AC614" i="2"/>
  <c r="AB614" i="2"/>
  <c r="AA614" i="2"/>
  <c r="Z614" i="2"/>
  <c r="Y614" i="2"/>
  <c r="X614" i="2"/>
  <c r="W614" i="2"/>
  <c r="M614" i="2"/>
  <c r="L614" i="2" s="1"/>
  <c r="AF613" i="2"/>
  <c r="AD613" i="2"/>
  <c r="AC613" i="2"/>
  <c r="AB613" i="2"/>
  <c r="AA613" i="2"/>
  <c r="Z613" i="2"/>
  <c r="Y613" i="2"/>
  <c r="X613" i="2"/>
  <c r="W613" i="2"/>
  <c r="M613" i="2"/>
  <c r="L613" i="2" s="1"/>
  <c r="AF612" i="2"/>
  <c r="AC612" i="2"/>
  <c r="AD612" i="2" s="1"/>
  <c r="AB612" i="2"/>
  <c r="AA612" i="2"/>
  <c r="Z612" i="2"/>
  <c r="Y612" i="2"/>
  <c r="X612" i="2"/>
  <c r="W612" i="2"/>
  <c r="M612" i="2"/>
  <c r="L612" i="2"/>
  <c r="AF611" i="2"/>
  <c r="AD611" i="2"/>
  <c r="AC611" i="2"/>
  <c r="AB611" i="2"/>
  <c r="AA611" i="2"/>
  <c r="Z611" i="2"/>
  <c r="Y611" i="2"/>
  <c r="X611" i="2"/>
  <c r="W611" i="2"/>
  <c r="M611" i="2"/>
  <c r="L611" i="2" s="1"/>
  <c r="AF610" i="2"/>
  <c r="AD610" i="2"/>
  <c r="AC610" i="2"/>
  <c r="AB610" i="2"/>
  <c r="AA610" i="2"/>
  <c r="Z610" i="2"/>
  <c r="Y610" i="2"/>
  <c r="X610" i="2"/>
  <c r="W610" i="2"/>
  <c r="M610" i="2"/>
  <c r="L610" i="2" s="1"/>
  <c r="AF609" i="2"/>
  <c r="AC609" i="2"/>
  <c r="AD609" i="2" s="1"/>
  <c r="AB609" i="2"/>
  <c r="AA609" i="2"/>
  <c r="Z609" i="2"/>
  <c r="Y609" i="2"/>
  <c r="X609" i="2"/>
  <c r="W609" i="2"/>
  <c r="M609" i="2"/>
  <c r="L609" i="2"/>
  <c r="AF608" i="2"/>
  <c r="AC608" i="2"/>
  <c r="AD608" i="2" s="1"/>
  <c r="AB608" i="2"/>
  <c r="AA608" i="2"/>
  <c r="Z608" i="2"/>
  <c r="Y608" i="2"/>
  <c r="X608" i="2"/>
  <c r="W608" i="2"/>
  <c r="M608" i="2"/>
  <c r="L608" i="2"/>
  <c r="AF607" i="2"/>
  <c r="AC607" i="2"/>
  <c r="AD607" i="2" s="1"/>
  <c r="AB607" i="2"/>
  <c r="AA607" i="2"/>
  <c r="Z607" i="2"/>
  <c r="Y607" i="2"/>
  <c r="X607" i="2"/>
  <c r="W607" i="2"/>
  <c r="M607" i="2"/>
  <c r="L607" i="2"/>
  <c r="AF606" i="2"/>
  <c r="AD606" i="2"/>
  <c r="AC606" i="2"/>
  <c r="AB606" i="2"/>
  <c r="AA606" i="2"/>
  <c r="Z606" i="2"/>
  <c r="Y606" i="2"/>
  <c r="X606" i="2"/>
  <c r="W606" i="2"/>
  <c r="M606" i="2"/>
  <c r="L606" i="2" s="1"/>
  <c r="AF605" i="2"/>
  <c r="AD605" i="2"/>
  <c r="AC605" i="2"/>
  <c r="AB605" i="2"/>
  <c r="AA605" i="2"/>
  <c r="Z605" i="2"/>
  <c r="Y605" i="2"/>
  <c r="X605" i="2"/>
  <c r="W605" i="2"/>
  <c r="M605" i="2"/>
  <c r="L605" i="2" s="1"/>
  <c r="AF604" i="2"/>
  <c r="AD604" i="2"/>
  <c r="AC604" i="2"/>
  <c r="AB604" i="2"/>
  <c r="AA604" i="2"/>
  <c r="Z604" i="2"/>
  <c r="Y604" i="2"/>
  <c r="X604" i="2"/>
  <c r="W604" i="2"/>
  <c r="M604" i="2"/>
  <c r="L604" i="2" s="1"/>
  <c r="AF603" i="2"/>
  <c r="AC603" i="2"/>
  <c r="AD603" i="2" s="1"/>
  <c r="AB603" i="2"/>
  <c r="AA603" i="2"/>
  <c r="Z603" i="2"/>
  <c r="Y603" i="2"/>
  <c r="X603" i="2"/>
  <c r="W603" i="2"/>
  <c r="M603" i="2"/>
  <c r="L603" i="2"/>
  <c r="AF602" i="2"/>
  <c r="AC602" i="2"/>
  <c r="AD602" i="2" s="1"/>
  <c r="AB602" i="2"/>
  <c r="AA602" i="2"/>
  <c r="Z602" i="2"/>
  <c r="Y602" i="2"/>
  <c r="X602" i="2"/>
  <c r="W602" i="2"/>
  <c r="M602" i="2"/>
  <c r="L602" i="2"/>
  <c r="AF601" i="2"/>
  <c r="AD601" i="2"/>
  <c r="AC601" i="2"/>
  <c r="AB601" i="2"/>
  <c r="AA601" i="2"/>
  <c r="Z601" i="2"/>
  <c r="Y601" i="2"/>
  <c r="X601" i="2"/>
  <c r="W601" i="2"/>
  <c r="M601" i="2"/>
  <c r="L601" i="2" s="1"/>
  <c r="AF600" i="2"/>
  <c r="AC600" i="2"/>
  <c r="AD600" i="2" s="1"/>
  <c r="AB600" i="2"/>
  <c r="AA600" i="2"/>
  <c r="Z600" i="2"/>
  <c r="Y600" i="2"/>
  <c r="X600" i="2"/>
  <c r="W600" i="2"/>
  <c r="M600" i="2"/>
  <c r="L600" i="2"/>
  <c r="AF599" i="2"/>
  <c r="AC599" i="2"/>
  <c r="AD599" i="2" s="1"/>
  <c r="AB599" i="2"/>
  <c r="AA599" i="2"/>
  <c r="Z599" i="2"/>
  <c r="Y599" i="2"/>
  <c r="X599" i="2"/>
  <c r="W599" i="2"/>
  <c r="M599" i="2"/>
  <c r="L599" i="2"/>
  <c r="AF598" i="2"/>
  <c r="AD598" i="2"/>
  <c r="AC598" i="2"/>
  <c r="AB598" i="2"/>
  <c r="AA598" i="2"/>
  <c r="Z598" i="2"/>
  <c r="Y598" i="2"/>
  <c r="X598" i="2"/>
  <c r="W598" i="2"/>
  <c r="M598" i="2"/>
  <c r="L598" i="2" s="1"/>
  <c r="AF597" i="2"/>
  <c r="AD597" i="2"/>
  <c r="AC597" i="2"/>
  <c r="AB597" i="2"/>
  <c r="AA597" i="2"/>
  <c r="Z597" i="2"/>
  <c r="Y597" i="2"/>
  <c r="X597" i="2"/>
  <c r="W597" i="2"/>
  <c r="M597" i="2"/>
  <c r="L597" i="2" s="1"/>
  <c r="AF596" i="2"/>
  <c r="AC596" i="2"/>
  <c r="AD596" i="2" s="1"/>
  <c r="AB596" i="2"/>
  <c r="AA596" i="2"/>
  <c r="Z596" i="2"/>
  <c r="Y596" i="2"/>
  <c r="X596" i="2"/>
  <c r="W596" i="2"/>
  <c r="M596" i="2"/>
  <c r="L596" i="2"/>
  <c r="AF595" i="2"/>
  <c r="AD595" i="2"/>
  <c r="AC595" i="2"/>
  <c r="AB595" i="2"/>
  <c r="AA595" i="2"/>
  <c r="Z595" i="2"/>
  <c r="Y595" i="2"/>
  <c r="X595" i="2"/>
  <c r="W595" i="2"/>
  <c r="M595" i="2"/>
  <c r="L595" i="2" s="1"/>
  <c r="AF594" i="2"/>
  <c r="AD594" i="2"/>
  <c r="AC594" i="2"/>
  <c r="AB594" i="2"/>
  <c r="AA594" i="2"/>
  <c r="Z594" i="2"/>
  <c r="Y594" i="2"/>
  <c r="X594" i="2"/>
  <c r="W594" i="2"/>
  <c r="M594" i="2"/>
  <c r="L594" i="2" s="1"/>
  <c r="AF593" i="2"/>
  <c r="AC593" i="2"/>
  <c r="AD593" i="2" s="1"/>
  <c r="AB593" i="2"/>
  <c r="AA593" i="2"/>
  <c r="Z593" i="2"/>
  <c r="Y593" i="2"/>
  <c r="X593" i="2"/>
  <c r="W593" i="2"/>
  <c r="M593" i="2"/>
  <c r="L593" i="2"/>
  <c r="AF592" i="2"/>
  <c r="AC592" i="2"/>
  <c r="AD592" i="2" s="1"/>
  <c r="AB592" i="2"/>
  <c r="AA592" i="2"/>
  <c r="Z592" i="2"/>
  <c r="Y592" i="2"/>
  <c r="X592" i="2"/>
  <c r="W592" i="2"/>
  <c r="M592" i="2"/>
  <c r="L592" i="2"/>
  <c r="AF591" i="2"/>
  <c r="AC591" i="2"/>
  <c r="AD591" i="2" s="1"/>
  <c r="AB591" i="2"/>
  <c r="AA591" i="2"/>
  <c r="Z591" i="2"/>
  <c r="Y591" i="2"/>
  <c r="X591" i="2"/>
  <c r="W591" i="2"/>
  <c r="M591" i="2"/>
  <c r="L591" i="2"/>
  <c r="AF590" i="2"/>
  <c r="AD590" i="2"/>
  <c r="AC590" i="2"/>
  <c r="AB590" i="2"/>
  <c r="AA590" i="2"/>
  <c r="Z590" i="2"/>
  <c r="Y590" i="2"/>
  <c r="X590" i="2"/>
  <c r="W590" i="2"/>
  <c r="M590" i="2"/>
  <c r="L590" i="2" s="1"/>
  <c r="AF589" i="2"/>
  <c r="AD589" i="2"/>
  <c r="AC589" i="2"/>
  <c r="AB589" i="2"/>
  <c r="AA589" i="2"/>
  <c r="Z589" i="2"/>
  <c r="Y589" i="2"/>
  <c r="X589" i="2"/>
  <c r="W589" i="2"/>
  <c r="M589" i="2"/>
  <c r="L589" i="2" s="1"/>
  <c r="AF588" i="2"/>
  <c r="AD588" i="2"/>
  <c r="AC588" i="2"/>
  <c r="AB588" i="2"/>
  <c r="AA588" i="2"/>
  <c r="Z588" i="2"/>
  <c r="Y588" i="2"/>
  <c r="X588" i="2"/>
  <c r="W588" i="2"/>
  <c r="M588" i="2"/>
  <c r="L588" i="2" s="1"/>
  <c r="AF587" i="2"/>
  <c r="AC587" i="2"/>
  <c r="AD587" i="2" s="1"/>
  <c r="AB587" i="2"/>
  <c r="AA587" i="2"/>
  <c r="Z587" i="2"/>
  <c r="Y587" i="2"/>
  <c r="X587" i="2"/>
  <c r="W587" i="2"/>
  <c r="M587" i="2"/>
  <c r="L587" i="2"/>
  <c r="AF586" i="2"/>
  <c r="AC586" i="2"/>
  <c r="AD586" i="2" s="1"/>
  <c r="AB586" i="2"/>
  <c r="AA586" i="2"/>
  <c r="Z586" i="2"/>
  <c r="Y586" i="2"/>
  <c r="X586" i="2"/>
  <c r="W586" i="2"/>
  <c r="M586" i="2"/>
  <c r="L586" i="2"/>
  <c r="AF585" i="2"/>
  <c r="AD585" i="2"/>
  <c r="AC585" i="2"/>
  <c r="AB585" i="2"/>
  <c r="AA585" i="2"/>
  <c r="Z585" i="2"/>
  <c r="Y585" i="2"/>
  <c r="X585" i="2"/>
  <c r="W585" i="2"/>
  <c r="M585" i="2"/>
  <c r="L585" i="2" s="1"/>
  <c r="AF584" i="2"/>
  <c r="AC584" i="2"/>
  <c r="AD584" i="2" s="1"/>
  <c r="AB584" i="2"/>
  <c r="AA584" i="2"/>
  <c r="Z584" i="2"/>
  <c r="Y584" i="2"/>
  <c r="X584" i="2"/>
  <c r="W584" i="2"/>
  <c r="M584" i="2"/>
  <c r="L584" i="2"/>
  <c r="AF583" i="2"/>
  <c r="AC583" i="2"/>
  <c r="AD583" i="2" s="1"/>
  <c r="AB583" i="2"/>
  <c r="AA583" i="2"/>
  <c r="Z583" i="2"/>
  <c r="Y583" i="2"/>
  <c r="X583" i="2"/>
  <c r="W583" i="2"/>
  <c r="M583" i="2"/>
  <c r="L583" i="2"/>
  <c r="AF582" i="2"/>
  <c r="AD582" i="2"/>
  <c r="AC582" i="2"/>
  <c r="AB582" i="2"/>
  <c r="AA582" i="2"/>
  <c r="Z582" i="2"/>
  <c r="Y582" i="2"/>
  <c r="X582" i="2"/>
  <c r="W582" i="2"/>
  <c r="M582" i="2"/>
  <c r="L582" i="2" s="1"/>
  <c r="AF581" i="2"/>
  <c r="AD581" i="2"/>
  <c r="AC581" i="2"/>
  <c r="AB581" i="2"/>
  <c r="AA581" i="2"/>
  <c r="Z581" i="2"/>
  <c r="Y581" i="2"/>
  <c r="X581" i="2"/>
  <c r="W581" i="2"/>
  <c r="M581" i="2"/>
  <c r="L581" i="2" s="1"/>
  <c r="AF580" i="2"/>
  <c r="AC580" i="2"/>
  <c r="AD580" i="2" s="1"/>
  <c r="AB580" i="2"/>
  <c r="AA580" i="2"/>
  <c r="Z580" i="2"/>
  <c r="Y580" i="2"/>
  <c r="X580" i="2"/>
  <c r="W580" i="2"/>
  <c r="M580" i="2"/>
  <c r="L580" i="2"/>
  <c r="AF579" i="2"/>
  <c r="AD579" i="2"/>
  <c r="AC579" i="2"/>
  <c r="AB579" i="2"/>
  <c r="AA579" i="2"/>
  <c r="Z579" i="2"/>
  <c r="Y579" i="2"/>
  <c r="X579" i="2"/>
  <c r="W579" i="2"/>
  <c r="M579" i="2"/>
  <c r="L579" i="2" s="1"/>
  <c r="AF578" i="2"/>
  <c r="AD578" i="2"/>
  <c r="AC578" i="2"/>
  <c r="AB578" i="2"/>
  <c r="AA578" i="2"/>
  <c r="Z578" i="2"/>
  <c r="Y578" i="2"/>
  <c r="X578" i="2"/>
  <c r="W578" i="2"/>
  <c r="M578" i="2"/>
  <c r="L578" i="2" s="1"/>
  <c r="AF577" i="2"/>
  <c r="AC577" i="2"/>
  <c r="AD577" i="2" s="1"/>
  <c r="AB577" i="2"/>
  <c r="AA577" i="2"/>
  <c r="Z577" i="2"/>
  <c r="Y577" i="2"/>
  <c r="X577" i="2"/>
  <c r="W577" i="2"/>
  <c r="M577" i="2"/>
  <c r="L577" i="2"/>
  <c r="AF576" i="2"/>
  <c r="AC576" i="2"/>
  <c r="AD576" i="2" s="1"/>
  <c r="AB576" i="2"/>
  <c r="AA576" i="2"/>
  <c r="Z576" i="2"/>
  <c r="Y576" i="2"/>
  <c r="X576" i="2"/>
  <c r="W576" i="2"/>
  <c r="M576" i="2"/>
  <c r="L576" i="2"/>
  <c r="AF575" i="2"/>
  <c r="AC575" i="2"/>
  <c r="AD575" i="2" s="1"/>
  <c r="AB575" i="2"/>
  <c r="AA575" i="2"/>
  <c r="Z575" i="2"/>
  <c r="Y575" i="2"/>
  <c r="X575" i="2"/>
  <c r="W575" i="2"/>
  <c r="M575" i="2"/>
  <c r="L575" i="2"/>
  <c r="AF574" i="2"/>
  <c r="AD574" i="2"/>
  <c r="AC574" i="2"/>
  <c r="AB574" i="2"/>
  <c r="AA574" i="2"/>
  <c r="Z574" i="2"/>
  <c r="Y574" i="2"/>
  <c r="X574" i="2"/>
  <c r="W574" i="2"/>
  <c r="M574" i="2"/>
  <c r="L574" i="2" s="1"/>
  <c r="AF573" i="2"/>
  <c r="AD573" i="2"/>
  <c r="AC573" i="2"/>
  <c r="AB573" i="2"/>
  <c r="AA573" i="2"/>
  <c r="Z573" i="2"/>
  <c r="Y573" i="2"/>
  <c r="X573" i="2"/>
  <c r="W573" i="2"/>
  <c r="M573" i="2"/>
  <c r="L573" i="2" s="1"/>
  <c r="AF572" i="2"/>
  <c r="AD572" i="2"/>
  <c r="AC572" i="2"/>
  <c r="AB572" i="2"/>
  <c r="AA572" i="2"/>
  <c r="Z572" i="2"/>
  <c r="Y572" i="2"/>
  <c r="X572" i="2"/>
  <c r="W572" i="2"/>
  <c r="M572" i="2"/>
  <c r="L572" i="2" s="1"/>
  <c r="AF571" i="2"/>
  <c r="AC571" i="2"/>
  <c r="AD571" i="2" s="1"/>
  <c r="AB571" i="2"/>
  <c r="AA571" i="2"/>
  <c r="Z571" i="2"/>
  <c r="Y571" i="2"/>
  <c r="X571" i="2"/>
  <c r="W571" i="2"/>
  <c r="M571" i="2"/>
  <c r="L571" i="2"/>
  <c r="AF570" i="2"/>
  <c r="AC570" i="2"/>
  <c r="AD570" i="2" s="1"/>
  <c r="AB570" i="2"/>
  <c r="AA570" i="2"/>
  <c r="Z570" i="2"/>
  <c r="Y570" i="2"/>
  <c r="X570" i="2"/>
  <c r="W570" i="2"/>
  <c r="M570" i="2"/>
  <c r="L570" i="2"/>
  <c r="AF569" i="2"/>
  <c r="AD569" i="2"/>
  <c r="AC569" i="2"/>
  <c r="AB569" i="2"/>
  <c r="AA569" i="2"/>
  <c r="Z569" i="2"/>
  <c r="Y569" i="2"/>
  <c r="X569" i="2"/>
  <c r="W569" i="2"/>
  <c r="M569" i="2"/>
  <c r="L569" i="2" s="1"/>
  <c r="AF568" i="2"/>
  <c r="AC568" i="2"/>
  <c r="AD568" i="2" s="1"/>
  <c r="AB568" i="2"/>
  <c r="AA568" i="2"/>
  <c r="Z568" i="2"/>
  <c r="Y568" i="2"/>
  <c r="X568" i="2"/>
  <c r="W568" i="2"/>
  <c r="M568" i="2"/>
  <c r="L568" i="2"/>
  <c r="AF567" i="2"/>
  <c r="AC567" i="2"/>
  <c r="AD567" i="2" s="1"/>
  <c r="AB567" i="2"/>
  <c r="AA567" i="2"/>
  <c r="Z567" i="2"/>
  <c r="Y567" i="2"/>
  <c r="X567" i="2"/>
  <c r="W567" i="2"/>
  <c r="M567" i="2"/>
  <c r="L567" i="2"/>
  <c r="AF566" i="2"/>
  <c r="AD566" i="2"/>
  <c r="AC566" i="2"/>
  <c r="AB566" i="2"/>
  <c r="AA566" i="2"/>
  <c r="Z566" i="2"/>
  <c r="Y566" i="2"/>
  <c r="X566" i="2"/>
  <c r="W566" i="2"/>
  <c r="M566" i="2"/>
  <c r="L566" i="2" s="1"/>
  <c r="AF565" i="2"/>
  <c r="AD565" i="2"/>
  <c r="AC565" i="2"/>
  <c r="AB565" i="2"/>
  <c r="AA565" i="2"/>
  <c r="Z565" i="2"/>
  <c r="Y565" i="2"/>
  <c r="X565" i="2"/>
  <c r="W565" i="2"/>
  <c r="M565" i="2"/>
  <c r="L565" i="2" s="1"/>
  <c r="AF564" i="2"/>
  <c r="AC564" i="2"/>
  <c r="AD564" i="2" s="1"/>
  <c r="AB564" i="2"/>
  <c r="AA564" i="2"/>
  <c r="Z564" i="2"/>
  <c r="Y564" i="2"/>
  <c r="X564" i="2"/>
  <c r="W564" i="2"/>
  <c r="M564" i="2"/>
  <c r="L564" i="2"/>
  <c r="AF563" i="2"/>
  <c r="AD563" i="2"/>
  <c r="AC563" i="2"/>
  <c r="AB563" i="2"/>
  <c r="AA563" i="2"/>
  <c r="Z563" i="2"/>
  <c r="Y563" i="2"/>
  <c r="X563" i="2"/>
  <c r="W563" i="2"/>
  <c r="M563" i="2"/>
  <c r="L563" i="2" s="1"/>
  <c r="AF562" i="2"/>
  <c r="AD562" i="2"/>
  <c r="AC562" i="2"/>
  <c r="AB562" i="2"/>
  <c r="AA562" i="2"/>
  <c r="Z562" i="2"/>
  <c r="Y562" i="2"/>
  <c r="X562" i="2"/>
  <c r="W562" i="2"/>
  <c r="M562" i="2"/>
  <c r="L562" i="2" s="1"/>
  <c r="AF561" i="2"/>
  <c r="AC561" i="2"/>
  <c r="AD561" i="2" s="1"/>
  <c r="AB561" i="2"/>
  <c r="AA561" i="2"/>
  <c r="Z561" i="2"/>
  <c r="Y561" i="2"/>
  <c r="X561" i="2"/>
  <c r="W561" i="2"/>
  <c r="M561" i="2"/>
  <c r="L561" i="2"/>
  <c r="AF560" i="2"/>
  <c r="AC560" i="2"/>
  <c r="AD560" i="2" s="1"/>
  <c r="AB560" i="2"/>
  <c r="AA560" i="2"/>
  <c r="Z560" i="2"/>
  <c r="Y560" i="2"/>
  <c r="X560" i="2"/>
  <c r="W560" i="2"/>
  <c r="M560" i="2"/>
  <c r="L560" i="2"/>
  <c r="AF559" i="2"/>
  <c r="AD559" i="2"/>
  <c r="AC559" i="2"/>
  <c r="AB559" i="2"/>
  <c r="AA559" i="2"/>
  <c r="Z559" i="2"/>
  <c r="Y559" i="2"/>
  <c r="X559" i="2"/>
  <c r="W559" i="2"/>
  <c r="M559" i="2"/>
  <c r="L559" i="2" s="1"/>
  <c r="AF558" i="2"/>
  <c r="AD558" i="2"/>
  <c r="AC558" i="2"/>
  <c r="AB558" i="2"/>
  <c r="AA558" i="2"/>
  <c r="Z558" i="2"/>
  <c r="Y558" i="2"/>
  <c r="X558" i="2"/>
  <c r="W558" i="2"/>
  <c r="M558" i="2"/>
  <c r="L558" i="2" s="1"/>
  <c r="AF557" i="2"/>
  <c r="AD557" i="2"/>
  <c r="AC557" i="2"/>
  <c r="AB557" i="2"/>
  <c r="AA557" i="2"/>
  <c r="Z557" i="2"/>
  <c r="Y557" i="2"/>
  <c r="X557" i="2"/>
  <c r="W557" i="2"/>
  <c r="M557" i="2"/>
  <c r="L557" i="2" s="1"/>
  <c r="AF556" i="2"/>
  <c r="AD556" i="2"/>
  <c r="AC556" i="2"/>
  <c r="AB556" i="2"/>
  <c r="AA556" i="2"/>
  <c r="Z556" i="2"/>
  <c r="Y556" i="2"/>
  <c r="X556" i="2"/>
  <c r="W556" i="2"/>
  <c r="M556" i="2"/>
  <c r="L556" i="2" s="1"/>
  <c r="AF555" i="2"/>
  <c r="AC555" i="2"/>
  <c r="AD555" i="2" s="1"/>
  <c r="AB555" i="2"/>
  <c r="AA555" i="2"/>
  <c r="Z555" i="2"/>
  <c r="Y555" i="2"/>
  <c r="X555" i="2"/>
  <c r="W555" i="2"/>
  <c r="M555" i="2"/>
  <c r="L555" i="2"/>
  <c r="AF554" i="2"/>
  <c r="AC554" i="2"/>
  <c r="AD554" i="2" s="1"/>
  <c r="AB554" i="2"/>
  <c r="AA554" i="2"/>
  <c r="Z554" i="2"/>
  <c r="Y554" i="2"/>
  <c r="X554" i="2"/>
  <c r="W554" i="2"/>
  <c r="M554" i="2"/>
  <c r="L554" i="2"/>
  <c r="AF553" i="2"/>
  <c r="AD553" i="2"/>
  <c r="AC553" i="2"/>
  <c r="AB553" i="2"/>
  <c r="AA553" i="2"/>
  <c r="Z553" i="2"/>
  <c r="Y553" i="2"/>
  <c r="X553" i="2"/>
  <c r="W553" i="2"/>
  <c r="M553" i="2"/>
  <c r="L553" i="2" s="1"/>
  <c r="AF552" i="2"/>
  <c r="AD552" i="2"/>
  <c r="AC552" i="2"/>
  <c r="AB552" i="2"/>
  <c r="AA552" i="2"/>
  <c r="Z552" i="2"/>
  <c r="Y552" i="2"/>
  <c r="X552" i="2"/>
  <c r="W552" i="2"/>
  <c r="M552" i="2"/>
  <c r="L552" i="2" s="1"/>
  <c r="AF551" i="2"/>
  <c r="AC551" i="2"/>
  <c r="AD551" i="2" s="1"/>
  <c r="AB551" i="2"/>
  <c r="AA551" i="2"/>
  <c r="Z551" i="2"/>
  <c r="Y551" i="2"/>
  <c r="X551" i="2"/>
  <c r="W551" i="2"/>
  <c r="M551" i="2"/>
  <c r="L551" i="2"/>
  <c r="AF550" i="2"/>
  <c r="AD550" i="2"/>
  <c r="AC550" i="2"/>
  <c r="AB550" i="2"/>
  <c r="AA550" i="2"/>
  <c r="Z550" i="2"/>
  <c r="Y550" i="2"/>
  <c r="X550" i="2"/>
  <c r="W550" i="2"/>
  <c r="M550" i="2"/>
  <c r="L550" i="2" s="1"/>
  <c r="AF549" i="2"/>
  <c r="AD549" i="2"/>
  <c r="AC549" i="2"/>
  <c r="AB549" i="2"/>
  <c r="AA549" i="2"/>
  <c r="Z549" i="2"/>
  <c r="Y549" i="2"/>
  <c r="X549" i="2"/>
  <c r="W549" i="2"/>
  <c r="M549" i="2"/>
  <c r="L549" i="2" s="1"/>
  <c r="AF548" i="2"/>
  <c r="AC548" i="2"/>
  <c r="AD548" i="2" s="1"/>
  <c r="AB548" i="2"/>
  <c r="AA548" i="2"/>
  <c r="Z548" i="2"/>
  <c r="Y548" i="2"/>
  <c r="X548" i="2"/>
  <c r="W548" i="2"/>
  <c r="M548" i="2"/>
  <c r="L548" i="2"/>
  <c r="AF547" i="2"/>
  <c r="AD547" i="2"/>
  <c r="AC547" i="2"/>
  <c r="AB547" i="2"/>
  <c r="AA547" i="2"/>
  <c r="Z547" i="2"/>
  <c r="Y547" i="2"/>
  <c r="X547" i="2"/>
  <c r="W547" i="2"/>
  <c r="M547" i="2"/>
  <c r="L547" i="2" s="1"/>
  <c r="AF546" i="2"/>
  <c r="AD546" i="2"/>
  <c r="AC546" i="2"/>
  <c r="AB546" i="2"/>
  <c r="AA546" i="2"/>
  <c r="Z546" i="2"/>
  <c r="Y546" i="2"/>
  <c r="X546" i="2"/>
  <c r="W546" i="2"/>
  <c r="M546" i="2"/>
  <c r="L546" i="2" s="1"/>
  <c r="AF545" i="2"/>
  <c r="AC545" i="2"/>
  <c r="AD545" i="2" s="1"/>
  <c r="AB545" i="2"/>
  <c r="AA545" i="2"/>
  <c r="Z545" i="2"/>
  <c r="Y545" i="2"/>
  <c r="X545" i="2"/>
  <c r="W545" i="2"/>
  <c r="M545" i="2"/>
  <c r="L545" i="2"/>
  <c r="AF544" i="2"/>
  <c r="AC544" i="2"/>
  <c r="AD544" i="2" s="1"/>
  <c r="AB544" i="2"/>
  <c r="AA544" i="2"/>
  <c r="Z544" i="2"/>
  <c r="Y544" i="2"/>
  <c r="X544" i="2"/>
  <c r="W544" i="2"/>
  <c r="M544" i="2"/>
  <c r="L544" i="2"/>
  <c r="AF543" i="2"/>
  <c r="AC543" i="2"/>
  <c r="AD543" i="2" s="1"/>
  <c r="AB543" i="2"/>
  <c r="AA543" i="2"/>
  <c r="Z543" i="2"/>
  <c r="Y543" i="2"/>
  <c r="X543" i="2"/>
  <c r="W543" i="2"/>
  <c r="M543" i="2"/>
  <c r="L543" i="2"/>
  <c r="AF542" i="2"/>
  <c r="AD542" i="2"/>
  <c r="AC542" i="2"/>
  <c r="AB542" i="2"/>
  <c r="AA542" i="2"/>
  <c r="Z542" i="2"/>
  <c r="Y542" i="2"/>
  <c r="X542" i="2"/>
  <c r="W542" i="2"/>
  <c r="M542" i="2"/>
  <c r="L542" i="2" s="1"/>
  <c r="AF541" i="2"/>
  <c r="AD541" i="2"/>
  <c r="AC541" i="2"/>
  <c r="AB541" i="2"/>
  <c r="AA541" i="2"/>
  <c r="Z541" i="2"/>
  <c r="Y541" i="2"/>
  <c r="X541" i="2"/>
  <c r="W541" i="2"/>
  <c r="M541" i="2"/>
  <c r="L541" i="2" s="1"/>
  <c r="AF540" i="2"/>
  <c r="AD540" i="2"/>
  <c r="AC540" i="2"/>
  <c r="AB540" i="2"/>
  <c r="AA540" i="2"/>
  <c r="Z540" i="2"/>
  <c r="Y540" i="2"/>
  <c r="X540" i="2"/>
  <c r="W540" i="2"/>
  <c r="M540" i="2"/>
  <c r="L540" i="2" s="1"/>
  <c r="AF539" i="2"/>
  <c r="AC539" i="2"/>
  <c r="AD539" i="2" s="1"/>
  <c r="AB539" i="2"/>
  <c r="AA539" i="2"/>
  <c r="Z539" i="2"/>
  <c r="Y539" i="2"/>
  <c r="X539" i="2"/>
  <c r="W539" i="2"/>
  <c r="M539" i="2"/>
  <c r="L539" i="2"/>
  <c r="AF538" i="2"/>
  <c r="AC538" i="2"/>
  <c r="AD538" i="2" s="1"/>
  <c r="AB538" i="2"/>
  <c r="AA538" i="2"/>
  <c r="Z538" i="2"/>
  <c r="Y538" i="2"/>
  <c r="X538" i="2"/>
  <c r="W538" i="2"/>
  <c r="M538" i="2"/>
  <c r="L538" i="2"/>
  <c r="AF537" i="2"/>
  <c r="AD537" i="2"/>
  <c r="AC537" i="2"/>
  <c r="AB537" i="2"/>
  <c r="AA537" i="2"/>
  <c r="Z537" i="2"/>
  <c r="Y537" i="2"/>
  <c r="X537" i="2"/>
  <c r="W537" i="2"/>
  <c r="M537" i="2"/>
  <c r="L537" i="2" s="1"/>
  <c r="AF536" i="2"/>
  <c r="AD536" i="2"/>
  <c r="AC536" i="2"/>
  <c r="AB536" i="2"/>
  <c r="AA536" i="2"/>
  <c r="Z536" i="2"/>
  <c r="Y536" i="2"/>
  <c r="X536" i="2"/>
  <c r="W536" i="2"/>
  <c r="M536" i="2"/>
  <c r="L536" i="2" s="1"/>
  <c r="AF535" i="2"/>
  <c r="AC535" i="2"/>
  <c r="AD535" i="2" s="1"/>
  <c r="AB535" i="2"/>
  <c r="AA535" i="2"/>
  <c r="Z535" i="2"/>
  <c r="Y535" i="2"/>
  <c r="X535" i="2"/>
  <c r="W535" i="2"/>
  <c r="M535" i="2"/>
  <c r="L535" i="2"/>
  <c r="AF534" i="2"/>
  <c r="AC534" i="2"/>
  <c r="AD534" i="2" s="1"/>
  <c r="AB534" i="2"/>
  <c r="AA534" i="2"/>
  <c r="Z534" i="2"/>
  <c r="Y534" i="2"/>
  <c r="X534" i="2"/>
  <c r="W534" i="2"/>
  <c r="M534" i="2"/>
  <c r="L534" i="2"/>
  <c r="AF533" i="2"/>
  <c r="AD533" i="2"/>
  <c r="AC533" i="2"/>
  <c r="AB533" i="2"/>
  <c r="AA533" i="2"/>
  <c r="Z533" i="2"/>
  <c r="Y533" i="2"/>
  <c r="X533" i="2"/>
  <c r="W533" i="2"/>
  <c r="M533" i="2"/>
  <c r="L533" i="2" s="1"/>
  <c r="AF532" i="2"/>
  <c r="AD532" i="2"/>
  <c r="AC532" i="2"/>
  <c r="AB532" i="2"/>
  <c r="AA532" i="2"/>
  <c r="Z532" i="2"/>
  <c r="Y532" i="2"/>
  <c r="X532" i="2"/>
  <c r="W532" i="2"/>
  <c r="M532" i="2"/>
  <c r="L532" i="2" s="1"/>
  <c r="AF531" i="2"/>
  <c r="AD531" i="2"/>
  <c r="AC531" i="2"/>
  <c r="AB531" i="2"/>
  <c r="AA531" i="2"/>
  <c r="Z531" i="2"/>
  <c r="Y531" i="2"/>
  <c r="X531" i="2"/>
  <c r="W531" i="2"/>
  <c r="M531" i="2"/>
  <c r="L531" i="2" s="1"/>
  <c r="AF530" i="2"/>
  <c r="AC530" i="2"/>
  <c r="AD530" i="2" s="1"/>
  <c r="AB530" i="2"/>
  <c r="AA530" i="2"/>
  <c r="Z530" i="2"/>
  <c r="Y530" i="2"/>
  <c r="X530" i="2"/>
  <c r="W530" i="2"/>
  <c r="M530" i="2"/>
  <c r="L530" i="2"/>
  <c r="AF529" i="2"/>
  <c r="AD529" i="2"/>
  <c r="AC529" i="2"/>
  <c r="AB529" i="2"/>
  <c r="AA529" i="2"/>
  <c r="Z529" i="2"/>
  <c r="Y529" i="2"/>
  <c r="X529" i="2"/>
  <c r="W529" i="2"/>
  <c r="M529" i="2"/>
  <c r="L529" i="2" s="1"/>
  <c r="AF528" i="2"/>
  <c r="AD528" i="2"/>
  <c r="AC528" i="2"/>
  <c r="AB528" i="2"/>
  <c r="AA528" i="2"/>
  <c r="Z528" i="2"/>
  <c r="Y528" i="2"/>
  <c r="X528" i="2"/>
  <c r="W528" i="2"/>
  <c r="M528" i="2"/>
  <c r="L528" i="2" s="1"/>
  <c r="AF527" i="2"/>
  <c r="AD527" i="2"/>
  <c r="AC527" i="2"/>
  <c r="AB527" i="2"/>
  <c r="AA527" i="2"/>
  <c r="Z527" i="2"/>
  <c r="Y527" i="2"/>
  <c r="X527" i="2"/>
  <c r="W527" i="2"/>
  <c r="M527" i="2"/>
  <c r="L527" i="2" s="1"/>
  <c r="AF526" i="2"/>
  <c r="AD526" i="2"/>
  <c r="AC526" i="2"/>
  <c r="AB526" i="2"/>
  <c r="AA526" i="2"/>
  <c r="Z526" i="2"/>
  <c r="Y526" i="2"/>
  <c r="X526" i="2"/>
  <c r="W526" i="2"/>
  <c r="M526" i="2"/>
  <c r="L526" i="2" s="1"/>
  <c r="AF525" i="2"/>
  <c r="AD525" i="2"/>
  <c r="AC525" i="2"/>
  <c r="AB525" i="2"/>
  <c r="AA525" i="2"/>
  <c r="Z525" i="2"/>
  <c r="Y525" i="2"/>
  <c r="X525" i="2"/>
  <c r="W525" i="2"/>
  <c r="M525" i="2"/>
  <c r="L525" i="2" s="1"/>
  <c r="AF524" i="2"/>
  <c r="AC524" i="2"/>
  <c r="AD524" i="2" s="1"/>
  <c r="AB524" i="2"/>
  <c r="AA524" i="2"/>
  <c r="Z524" i="2"/>
  <c r="Y524" i="2"/>
  <c r="X524" i="2"/>
  <c r="W524" i="2"/>
  <c r="M524" i="2"/>
  <c r="L524" i="2"/>
  <c r="AF523" i="2"/>
  <c r="AD523" i="2"/>
  <c r="AC523" i="2"/>
  <c r="AB523" i="2"/>
  <c r="AA523" i="2"/>
  <c r="Z523" i="2"/>
  <c r="Y523" i="2"/>
  <c r="X523" i="2"/>
  <c r="W523" i="2"/>
  <c r="M523" i="2"/>
  <c r="L523" i="2" s="1"/>
  <c r="AF522" i="2"/>
  <c r="AD522" i="2"/>
  <c r="AC522" i="2"/>
  <c r="AB522" i="2"/>
  <c r="AA522" i="2"/>
  <c r="Z522" i="2"/>
  <c r="Y522" i="2"/>
  <c r="X522" i="2"/>
  <c r="W522" i="2"/>
  <c r="M522" i="2"/>
  <c r="L522" i="2" s="1"/>
  <c r="AF521" i="2"/>
  <c r="AD521" i="2"/>
  <c r="AC521" i="2"/>
  <c r="AB521" i="2"/>
  <c r="AA521" i="2"/>
  <c r="Z521" i="2"/>
  <c r="Y521" i="2"/>
  <c r="X521" i="2"/>
  <c r="W521" i="2"/>
  <c r="M521" i="2"/>
  <c r="L521" i="2" s="1"/>
  <c r="AF520" i="2"/>
  <c r="AD520" i="2"/>
  <c r="AC520" i="2"/>
  <c r="AB520" i="2"/>
  <c r="AA520" i="2"/>
  <c r="Z520" i="2"/>
  <c r="Y520" i="2"/>
  <c r="X520" i="2"/>
  <c r="W520" i="2"/>
  <c r="M520" i="2"/>
  <c r="L520" i="2" s="1"/>
  <c r="AF519" i="2"/>
  <c r="AD519" i="2"/>
  <c r="AC519" i="2"/>
  <c r="AB519" i="2"/>
  <c r="AA519" i="2"/>
  <c r="Z519" i="2"/>
  <c r="Y519" i="2"/>
  <c r="X519" i="2"/>
  <c r="W519" i="2"/>
  <c r="M519" i="2"/>
  <c r="L519" i="2" s="1"/>
  <c r="AF518" i="2"/>
  <c r="AC518" i="2"/>
  <c r="AD518" i="2" s="1"/>
  <c r="AB518" i="2"/>
  <c r="AA518" i="2"/>
  <c r="Z518" i="2"/>
  <c r="Y518" i="2"/>
  <c r="X518" i="2"/>
  <c r="W518" i="2"/>
  <c r="M518" i="2"/>
  <c r="L518" i="2"/>
  <c r="AF517" i="2"/>
  <c r="AD517" i="2"/>
  <c r="AC517" i="2"/>
  <c r="AB517" i="2"/>
  <c r="AA517" i="2"/>
  <c r="Z517" i="2"/>
  <c r="Y517" i="2"/>
  <c r="X517" i="2"/>
  <c r="W517" i="2"/>
  <c r="M517" i="2"/>
  <c r="L517" i="2" s="1"/>
  <c r="AF516" i="2"/>
  <c r="AD516" i="2"/>
  <c r="AC516" i="2"/>
  <c r="AB516" i="2"/>
  <c r="AA516" i="2"/>
  <c r="Z516" i="2"/>
  <c r="Y516" i="2"/>
  <c r="X516" i="2"/>
  <c r="W516" i="2"/>
  <c r="M516" i="2"/>
  <c r="L516" i="2" s="1"/>
  <c r="AF515" i="2"/>
  <c r="AD515" i="2"/>
  <c r="AC515" i="2"/>
  <c r="AB515" i="2"/>
  <c r="AA515" i="2"/>
  <c r="Z515" i="2"/>
  <c r="Y515" i="2"/>
  <c r="X515" i="2"/>
  <c r="W515" i="2"/>
  <c r="M515" i="2"/>
  <c r="L515" i="2" s="1"/>
  <c r="AF514" i="2"/>
  <c r="AC514" i="2"/>
  <c r="AD514" i="2" s="1"/>
  <c r="AB514" i="2"/>
  <c r="AA514" i="2"/>
  <c r="Z514" i="2"/>
  <c r="Y514" i="2"/>
  <c r="X514" i="2"/>
  <c r="W514" i="2"/>
  <c r="M514" i="2"/>
  <c r="L514" i="2"/>
  <c r="AF513" i="2"/>
  <c r="AD513" i="2"/>
  <c r="AC513" i="2"/>
  <c r="AB513" i="2"/>
  <c r="AA513" i="2"/>
  <c r="Z513" i="2"/>
  <c r="Y513" i="2"/>
  <c r="X513" i="2"/>
  <c r="W513" i="2"/>
  <c r="M513" i="2"/>
  <c r="L513" i="2" s="1"/>
  <c r="AF512" i="2"/>
  <c r="AD512" i="2"/>
  <c r="AC512" i="2"/>
  <c r="AB512" i="2"/>
  <c r="AA512" i="2"/>
  <c r="Z512" i="2"/>
  <c r="Y512" i="2"/>
  <c r="X512" i="2"/>
  <c r="W512" i="2"/>
  <c r="M512" i="2"/>
  <c r="L512" i="2" s="1"/>
  <c r="AF511" i="2"/>
  <c r="AD511" i="2"/>
  <c r="AC511" i="2"/>
  <c r="AB511" i="2"/>
  <c r="AA511" i="2"/>
  <c r="Z511" i="2"/>
  <c r="Y511" i="2"/>
  <c r="X511" i="2"/>
  <c r="W511" i="2"/>
  <c r="M511" i="2"/>
  <c r="L511" i="2" s="1"/>
  <c r="AF510" i="2"/>
  <c r="AD510" i="2"/>
  <c r="AC510" i="2"/>
  <c r="AB510" i="2"/>
  <c r="AA510" i="2"/>
  <c r="Z510" i="2"/>
  <c r="Y510" i="2"/>
  <c r="X510" i="2"/>
  <c r="W510" i="2"/>
  <c r="M510" i="2"/>
  <c r="L510" i="2" s="1"/>
  <c r="AF509" i="2"/>
  <c r="AD509" i="2"/>
  <c r="AC509" i="2"/>
  <c r="AB509" i="2"/>
  <c r="AA509" i="2"/>
  <c r="Z509" i="2"/>
  <c r="Y509" i="2"/>
  <c r="X509" i="2"/>
  <c r="W509" i="2"/>
  <c r="M509" i="2"/>
  <c r="L509" i="2" s="1"/>
  <c r="AF508" i="2"/>
  <c r="AC508" i="2"/>
  <c r="AD508" i="2" s="1"/>
  <c r="AB508" i="2"/>
  <c r="AA508" i="2"/>
  <c r="Z508" i="2"/>
  <c r="Y508" i="2"/>
  <c r="X508" i="2"/>
  <c r="W508" i="2"/>
  <c r="M508" i="2"/>
  <c r="L508" i="2"/>
  <c r="AF507" i="2"/>
  <c r="AD507" i="2"/>
  <c r="AC507" i="2"/>
  <c r="AB507" i="2"/>
  <c r="AA507" i="2"/>
  <c r="Z507" i="2"/>
  <c r="Y507" i="2"/>
  <c r="X507" i="2"/>
  <c r="W507" i="2"/>
  <c r="M507" i="2"/>
  <c r="L507" i="2" s="1"/>
  <c r="AF506" i="2"/>
  <c r="AD506" i="2"/>
  <c r="AC506" i="2"/>
  <c r="AB506" i="2"/>
  <c r="AA506" i="2"/>
  <c r="Z506" i="2"/>
  <c r="Y506" i="2"/>
  <c r="X506" i="2"/>
  <c r="W506" i="2"/>
  <c r="M506" i="2"/>
  <c r="L506" i="2" s="1"/>
  <c r="AF505" i="2"/>
  <c r="AD505" i="2"/>
  <c r="AC505" i="2"/>
  <c r="AB505" i="2"/>
  <c r="AA505" i="2"/>
  <c r="Z505" i="2"/>
  <c r="Y505" i="2"/>
  <c r="X505" i="2"/>
  <c r="W505" i="2"/>
  <c r="M505" i="2"/>
  <c r="L505" i="2" s="1"/>
  <c r="AF504" i="2"/>
  <c r="AD504" i="2"/>
  <c r="AC504" i="2"/>
  <c r="AB504" i="2"/>
  <c r="AA504" i="2"/>
  <c r="Z504" i="2"/>
  <c r="Y504" i="2"/>
  <c r="X504" i="2"/>
  <c r="W504" i="2"/>
  <c r="M504" i="2"/>
  <c r="L504" i="2" s="1"/>
  <c r="AF503" i="2"/>
  <c r="AD503" i="2"/>
  <c r="AC503" i="2"/>
  <c r="AB503" i="2"/>
  <c r="AA503" i="2"/>
  <c r="Z503" i="2"/>
  <c r="Y503" i="2"/>
  <c r="X503" i="2"/>
  <c r="W503" i="2"/>
  <c r="M503" i="2"/>
  <c r="L503" i="2" s="1"/>
  <c r="AF502" i="2"/>
  <c r="AC502" i="2"/>
  <c r="AD502" i="2" s="1"/>
  <c r="AB502" i="2"/>
  <c r="AA502" i="2"/>
  <c r="Z502" i="2"/>
  <c r="Y502" i="2"/>
  <c r="X502" i="2"/>
  <c r="W502" i="2"/>
  <c r="M502" i="2"/>
  <c r="L502" i="2"/>
  <c r="AF501" i="2"/>
  <c r="AD501" i="2"/>
  <c r="AC501" i="2"/>
  <c r="AB501" i="2"/>
  <c r="AA501" i="2"/>
  <c r="Z501" i="2"/>
  <c r="Y501" i="2"/>
  <c r="X501" i="2"/>
  <c r="W501" i="2"/>
  <c r="M501" i="2"/>
  <c r="L501" i="2" s="1"/>
  <c r="AF500" i="2"/>
  <c r="AD500" i="2"/>
  <c r="AC500" i="2"/>
  <c r="AB500" i="2"/>
  <c r="AA500" i="2"/>
  <c r="Z500" i="2"/>
  <c r="Y500" i="2"/>
  <c r="X500" i="2"/>
  <c r="W500" i="2"/>
  <c r="M500" i="2"/>
  <c r="L500" i="2" s="1"/>
  <c r="AF499" i="2"/>
  <c r="AD499" i="2"/>
  <c r="AC499" i="2"/>
  <c r="AB499" i="2"/>
  <c r="AA499" i="2"/>
  <c r="Z499" i="2"/>
  <c r="Y499" i="2"/>
  <c r="X499" i="2"/>
  <c r="W499" i="2"/>
  <c r="M499" i="2"/>
  <c r="L499" i="2" s="1"/>
  <c r="AF498" i="2"/>
  <c r="AC498" i="2"/>
  <c r="AD498" i="2" s="1"/>
  <c r="AB498" i="2"/>
  <c r="AA498" i="2"/>
  <c r="Z498" i="2"/>
  <c r="Y498" i="2"/>
  <c r="X498" i="2"/>
  <c r="W498" i="2"/>
  <c r="M498" i="2"/>
  <c r="L498" i="2"/>
  <c r="AF497" i="2"/>
  <c r="AD497" i="2"/>
  <c r="AC497" i="2"/>
  <c r="AB497" i="2"/>
  <c r="AA497" i="2"/>
  <c r="Z497" i="2"/>
  <c r="Y497" i="2"/>
  <c r="X497" i="2"/>
  <c r="W497" i="2"/>
  <c r="M497" i="2"/>
  <c r="L497" i="2" s="1"/>
  <c r="AF496" i="2"/>
  <c r="AD496" i="2"/>
  <c r="AC496" i="2"/>
  <c r="AB496" i="2"/>
  <c r="AA496" i="2"/>
  <c r="Z496" i="2"/>
  <c r="Y496" i="2"/>
  <c r="X496" i="2"/>
  <c r="W496" i="2"/>
  <c r="M496" i="2"/>
  <c r="L496" i="2" s="1"/>
  <c r="AF495" i="2"/>
  <c r="AD495" i="2"/>
  <c r="AC495" i="2"/>
  <c r="AB495" i="2"/>
  <c r="AA495" i="2"/>
  <c r="Z495" i="2"/>
  <c r="Y495" i="2"/>
  <c r="X495" i="2"/>
  <c r="W495" i="2"/>
  <c r="M495" i="2"/>
  <c r="L495" i="2" s="1"/>
  <c r="AF494" i="2"/>
  <c r="AD494" i="2"/>
  <c r="AC494" i="2"/>
  <c r="AB494" i="2"/>
  <c r="AA494" i="2"/>
  <c r="Z494" i="2"/>
  <c r="Y494" i="2"/>
  <c r="X494" i="2"/>
  <c r="W494" i="2"/>
  <c r="M494" i="2"/>
  <c r="L494" i="2" s="1"/>
  <c r="AF493" i="2"/>
  <c r="AD493" i="2"/>
  <c r="AC493" i="2"/>
  <c r="AB493" i="2"/>
  <c r="AA493" i="2"/>
  <c r="Z493" i="2"/>
  <c r="Y493" i="2"/>
  <c r="X493" i="2"/>
  <c r="W493" i="2"/>
  <c r="M493" i="2"/>
  <c r="L493" i="2" s="1"/>
  <c r="AF492" i="2"/>
  <c r="AC492" i="2"/>
  <c r="AD492" i="2" s="1"/>
  <c r="AB492" i="2"/>
  <c r="AA492" i="2"/>
  <c r="Z492" i="2"/>
  <c r="Y492" i="2"/>
  <c r="X492" i="2"/>
  <c r="W492" i="2"/>
  <c r="M492" i="2"/>
  <c r="L492" i="2"/>
  <c r="AF491" i="2"/>
  <c r="AD491" i="2"/>
  <c r="AC491" i="2"/>
  <c r="AB491" i="2"/>
  <c r="AA491" i="2"/>
  <c r="Z491" i="2"/>
  <c r="Y491" i="2"/>
  <c r="X491" i="2"/>
  <c r="W491" i="2"/>
  <c r="M491" i="2"/>
  <c r="L491" i="2" s="1"/>
  <c r="AF490" i="2"/>
  <c r="AD490" i="2"/>
  <c r="AC490" i="2"/>
  <c r="AB490" i="2"/>
  <c r="AA490" i="2"/>
  <c r="Z490" i="2"/>
  <c r="Y490" i="2"/>
  <c r="X490" i="2"/>
  <c r="W490" i="2"/>
  <c r="M490" i="2"/>
  <c r="L490" i="2" s="1"/>
  <c r="AF489" i="2"/>
  <c r="AD489" i="2"/>
  <c r="AC489" i="2"/>
  <c r="AB489" i="2"/>
  <c r="AA489" i="2"/>
  <c r="Z489" i="2"/>
  <c r="Y489" i="2"/>
  <c r="X489" i="2"/>
  <c r="W489" i="2"/>
  <c r="M489" i="2"/>
  <c r="L489" i="2" s="1"/>
  <c r="AF488" i="2"/>
  <c r="AC488" i="2"/>
  <c r="AD488" i="2" s="1"/>
  <c r="AB488" i="2"/>
  <c r="AA488" i="2"/>
  <c r="Z488" i="2"/>
  <c r="Y488" i="2"/>
  <c r="X488" i="2"/>
  <c r="W488" i="2"/>
  <c r="M488" i="2"/>
  <c r="L488" i="2"/>
  <c r="AF487" i="2"/>
  <c r="AD487" i="2"/>
  <c r="AC487" i="2"/>
  <c r="AB487" i="2"/>
  <c r="AA487" i="2"/>
  <c r="Z487" i="2"/>
  <c r="Y487" i="2"/>
  <c r="X487" i="2"/>
  <c r="W487" i="2"/>
  <c r="M487" i="2"/>
  <c r="L487" i="2" s="1"/>
  <c r="AF486" i="2"/>
  <c r="AC486" i="2"/>
  <c r="AD486" i="2" s="1"/>
  <c r="AB486" i="2"/>
  <c r="AA486" i="2"/>
  <c r="Z486" i="2"/>
  <c r="Y486" i="2"/>
  <c r="X486" i="2"/>
  <c r="W486" i="2"/>
  <c r="M486" i="2"/>
  <c r="L486" i="2"/>
  <c r="AF485" i="2"/>
  <c r="AD485" i="2"/>
  <c r="AC485" i="2"/>
  <c r="AB485" i="2"/>
  <c r="AA485" i="2"/>
  <c r="Z485" i="2"/>
  <c r="Y485" i="2"/>
  <c r="X485" i="2"/>
  <c r="W485" i="2"/>
  <c r="M485" i="2"/>
  <c r="L485" i="2" s="1"/>
  <c r="AF484" i="2"/>
  <c r="AD484" i="2"/>
  <c r="AC484" i="2"/>
  <c r="AB484" i="2"/>
  <c r="AA484" i="2"/>
  <c r="Z484" i="2"/>
  <c r="Y484" i="2"/>
  <c r="X484" i="2"/>
  <c r="W484" i="2"/>
  <c r="M484" i="2"/>
  <c r="L484" i="2" s="1"/>
  <c r="AF483" i="2"/>
  <c r="AD483" i="2"/>
  <c r="AC483" i="2"/>
  <c r="AB483" i="2"/>
  <c r="AA483" i="2"/>
  <c r="Z483" i="2"/>
  <c r="Y483" i="2"/>
  <c r="X483" i="2"/>
  <c r="W483" i="2"/>
  <c r="M483" i="2"/>
  <c r="L483" i="2" s="1"/>
  <c r="AF482" i="2"/>
  <c r="AC482" i="2"/>
  <c r="AD482" i="2" s="1"/>
  <c r="AB482" i="2"/>
  <c r="AA482" i="2"/>
  <c r="Z482" i="2"/>
  <c r="Y482" i="2"/>
  <c r="X482" i="2"/>
  <c r="W482" i="2"/>
  <c r="M482" i="2"/>
  <c r="L482" i="2"/>
  <c r="AF481" i="2"/>
  <c r="AD481" i="2"/>
  <c r="AC481" i="2"/>
  <c r="AB481" i="2"/>
  <c r="AA481" i="2"/>
  <c r="Z481" i="2"/>
  <c r="Y481" i="2"/>
  <c r="X481" i="2"/>
  <c r="W481" i="2"/>
  <c r="M481" i="2"/>
  <c r="L481" i="2" s="1"/>
  <c r="AF480" i="2"/>
  <c r="AD480" i="2"/>
  <c r="AC480" i="2"/>
  <c r="AB480" i="2"/>
  <c r="AA480" i="2"/>
  <c r="Z480" i="2"/>
  <c r="Y480" i="2"/>
  <c r="X480" i="2"/>
  <c r="W480" i="2"/>
  <c r="M480" i="2"/>
  <c r="L480" i="2" s="1"/>
  <c r="AF479" i="2"/>
  <c r="AD479" i="2"/>
  <c r="AC479" i="2"/>
  <c r="AB479" i="2"/>
  <c r="AA479" i="2"/>
  <c r="Z479" i="2"/>
  <c r="Y479" i="2"/>
  <c r="X479" i="2"/>
  <c r="W479" i="2"/>
  <c r="M479" i="2"/>
  <c r="L479" i="2" s="1"/>
  <c r="AF478" i="2"/>
  <c r="AD478" i="2"/>
  <c r="AC478" i="2"/>
  <c r="AB478" i="2"/>
  <c r="AA478" i="2"/>
  <c r="Z478" i="2"/>
  <c r="Y478" i="2"/>
  <c r="X478" i="2"/>
  <c r="W478" i="2"/>
  <c r="M478" i="2"/>
  <c r="L478" i="2" s="1"/>
  <c r="AF477" i="2"/>
  <c r="AD477" i="2"/>
  <c r="AC477" i="2"/>
  <c r="AB477" i="2"/>
  <c r="AA477" i="2"/>
  <c r="Z477" i="2"/>
  <c r="Y477" i="2"/>
  <c r="X477" i="2"/>
  <c r="W477" i="2"/>
  <c r="M477" i="2"/>
  <c r="L477" i="2" s="1"/>
  <c r="AF476" i="2"/>
  <c r="AC476" i="2"/>
  <c r="AD476" i="2" s="1"/>
  <c r="AB476" i="2"/>
  <c r="AA476" i="2"/>
  <c r="Z476" i="2"/>
  <c r="Y476" i="2"/>
  <c r="X476" i="2"/>
  <c r="W476" i="2"/>
  <c r="M476" i="2"/>
  <c r="L476" i="2"/>
  <c r="AF475" i="2"/>
  <c r="AD475" i="2"/>
  <c r="AC475" i="2"/>
  <c r="AB475" i="2"/>
  <c r="AA475" i="2"/>
  <c r="Z475" i="2"/>
  <c r="Y475" i="2"/>
  <c r="X475" i="2"/>
  <c r="W475" i="2"/>
  <c r="M475" i="2"/>
  <c r="L475" i="2" s="1"/>
  <c r="AF474" i="2"/>
  <c r="AD474" i="2"/>
  <c r="AC474" i="2"/>
  <c r="AB474" i="2"/>
  <c r="AA474" i="2"/>
  <c r="Z474" i="2"/>
  <c r="Y474" i="2"/>
  <c r="X474" i="2"/>
  <c r="W474" i="2"/>
  <c r="M474" i="2"/>
  <c r="L474" i="2" s="1"/>
  <c r="AF473" i="2"/>
  <c r="AD473" i="2"/>
  <c r="AC473" i="2"/>
  <c r="AB473" i="2"/>
  <c r="AA473" i="2"/>
  <c r="Z473" i="2"/>
  <c r="Y473" i="2"/>
  <c r="X473" i="2"/>
  <c r="W473" i="2"/>
  <c r="M473" i="2"/>
  <c r="L473" i="2" s="1"/>
  <c r="AF472" i="2"/>
  <c r="AC472" i="2"/>
  <c r="AD472" i="2" s="1"/>
  <c r="AB472" i="2"/>
  <c r="AA472" i="2"/>
  <c r="Z472" i="2"/>
  <c r="Y472" i="2"/>
  <c r="X472" i="2"/>
  <c r="W472" i="2"/>
  <c r="M472" i="2"/>
  <c r="L472" i="2"/>
  <c r="AF471" i="2"/>
  <c r="AD471" i="2"/>
  <c r="AC471" i="2"/>
  <c r="AB471" i="2"/>
  <c r="AA471" i="2"/>
  <c r="Z471" i="2"/>
  <c r="Y471" i="2"/>
  <c r="X471" i="2"/>
  <c r="W471" i="2"/>
  <c r="M471" i="2"/>
  <c r="L471" i="2" s="1"/>
  <c r="AF470" i="2"/>
  <c r="AD470" i="2"/>
  <c r="AC470" i="2"/>
  <c r="AB470" i="2"/>
  <c r="AA470" i="2"/>
  <c r="Z470" i="2"/>
  <c r="Y470" i="2"/>
  <c r="X470" i="2"/>
  <c r="W470" i="2"/>
  <c r="M470" i="2"/>
  <c r="L470" i="2" s="1"/>
  <c r="AF469" i="2"/>
  <c r="AD469" i="2"/>
  <c r="AC469" i="2"/>
  <c r="AB469" i="2"/>
  <c r="AA469" i="2"/>
  <c r="Z469" i="2"/>
  <c r="Y469" i="2"/>
  <c r="X469" i="2"/>
  <c r="W469" i="2"/>
  <c r="M469" i="2"/>
  <c r="L469" i="2" s="1"/>
  <c r="AF468" i="2"/>
  <c r="AC468" i="2"/>
  <c r="AD468" i="2" s="1"/>
  <c r="AB468" i="2"/>
  <c r="AA468" i="2"/>
  <c r="Z468" i="2"/>
  <c r="Y468" i="2"/>
  <c r="X468" i="2"/>
  <c r="W468" i="2"/>
  <c r="M468" i="2"/>
  <c r="L468" i="2"/>
  <c r="AF467" i="2"/>
  <c r="AD467" i="2"/>
  <c r="AC467" i="2"/>
  <c r="AB467" i="2"/>
  <c r="AA467" i="2"/>
  <c r="Z467" i="2"/>
  <c r="Y467" i="2"/>
  <c r="X467" i="2"/>
  <c r="W467" i="2"/>
  <c r="M467" i="2"/>
  <c r="L467" i="2" s="1"/>
  <c r="AF466" i="2"/>
  <c r="AC466" i="2"/>
  <c r="AD466" i="2" s="1"/>
  <c r="AB466" i="2"/>
  <c r="AA466" i="2"/>
  <c r="Z466" i="2"/>
  <c r="Y466" i="2"/>
  <c r="X466" i="2"/>
  <c r="W466" i="2"/>
  <c r="M466" i="2"/>
  <c r="L466" i="2"/>
  <c r="AF465" i="2"/>
  <c r="AD465" i="2"/>
  <c r="AC465" i="2"/>
  <c r="AB465" i="2"/>
  <c r="AA465" i="2"/>
  <c r="Z465" i="2"/>
  <c r="Y465" i="2"/>
  <c r="X465" i="2"/>
  <c r="W465" i="2"/>
  <c r="M465" i="2"/>
  <c r="L465" i="2" s="1"/>
  <c r="AF464" i="2"/>
  <c r="AD464" i="2"/>
  <c r="AC464" i="2"/>
  <c r="AB464" i="2"/>
  <c r="AA464" i="2"/>
  <c r="Z464" i="2"/>
  <c r="Y464" i="2"/>
  <c r="X464" i="2"/>
  <c r="W464" i="2"/>
  <c r="M464" i="2"/>
  <c r="L464" i="2" s="1"/>
  <c r="AF463" i="2"/>
  <c r="AD463" i="2"/>
  <c r="AC463" i="2"/>
  <c r="AB463" i="2"/>
  <c r="AA463" i="2"/>
  <c r="Z463" i="2"/>
  <c r="Y463" i="2"/>
  <c r="X463" i="2"/>
  <c r="W463" i="2"/>
  <c r="M463" i="2"/>
  <c r="L463" i="2" s="1"/>
  <c r="AF462" i="2"/>
  <c r="AD462" i="2"/>
  <c r="AC462" i="2"/>
  <c r="AB462" i="2"/>
  <c r="AA462" i="2"/>
  <c r="Z462" i="2"/>
  <c r="Y462" i="2"/>
  <c r="X462" i="2"/>
  <c r="W462" i="2"/>
  <c r="M462" i="2"/>
  <c r="L462" i="2" s="1"/>
  <c r="AF461" i="2"/>
  <c r="AD461" i="2"/>
  <c r="AC461" i="2"/>
  <c r="AB461" i="2"/>
  <c r="AA461" i="2"/>
  <c r="Z461" i="2"/>
  <c r="Y461" i="2"/>
  <c r="X461" i="2"/>
  <c r="W461" i="2"/>
  <c r="M461" i="2"/>
  <c r="L461" i="2" s="1"/>
  <c r="AF460" i="2"/>
  <c r="AC460" i="2"/>
  <c r="AD460" i="2" s="1"/>
  <c r="AB460" i="2"/>
  <c r="AA460" i="2"/>
  <c r="Z460" i="2"/>
  <c r="Y460" i="2"/>
  <c r="X460" i="2"/>
  <c r="W460" i="2"/>
  <c r="M460" i="2"/>
  <c r="L460" i="2"/>
  <c r="AF459" i="2"/>
  <c r="AD459" i="2"/>
  <c r="AC459" i="2"/>
  <c r="AB459" i="2"/>
  <c r="AA459" i="2"/>
  <c r="Z459" i="2"/>
  <c r="Y459" i="2"/>
  <c r="X459" i="2"/>
  <c r="W459" i="2"/>
  <c r="M459" i="2"/>
  <c r="L459" i="2" s="1"/>
  <c r="AF458" i="2"/>
  <c r="AD458" i="2"/>
  <c r="AC458" i="2"/>
  <c r="AB458" i="2"/>
  <c r="AA458" i="2"/>
  <c r="Z458" i="2"/>
  <c r="Y458" i="2"/>
  <c r="X458" i="2"/>
  <c r="W458" i="2"/>
  <c r="M458" i="2"/>
  <c r="L458" i="2" s="1"/>
  <c r="AF457" i="2"/>
  <c r="AD457" i="2"/>
  <c r="AC457" i="2"/>
  <c r="AB457" i="2"/>
  <c r="AA457" i="2"/>
  <c r="Z457" i="2"/>
  <c r="Y457" i="2"/>
  <c r="X457" i="2"/>
  <c r="W457" i="2"/>
  <c r="M457" i="2"/>
  <c r="L457" i="2" s="1"/>
  <c r="AF456" i="2"/>
  <c r="AD456" i="2"/>
  <c r="AC456" i="2"/>
  <c r="AB456" i="2"/>
  <c r="AA456" i="2"/>
  <c r="Z456" i="2"/>
  <c r="Y456" i="2"/>
  <c r="X456" i="2"/>
  <c r="W456" i="2"/>
  <c r="M456" i="2"/>
  <c r="L456" i="2" s="1"/>
  <c r="AF455" i="2"/>
  <c r="AD455" i="2"/>
  <c r="AC455" i="2"/>
  <c r="AB455" i="2"/>
  <c r="AA455" i="2"/>
  <c r="Z455" i="2"/>
  <c r="Y455" i="2"/>
  <c r="X455" i="2"/>
  <c r="W455" i="2"/>
  <c r="M455" i="2"/>
  <c r="L455" i="2" s="1"/>
  <c r="AF454" i="2"/>
  <c r="AD454" i="2"/>
  <c r="AC454" i="2"/>
  <c r="AB454" i="2"/>
  <c r="AA454" i="2"/>
  <c r="Z454" i="2"/>
  <c r="Y454" i="2"/>
  <c r="X454" i="2"/>
  <c r="W454" i="2"/>
  <c r="M454" i="2"/>
  <c r="L454" i="2" s="1"/>
  <c r="AF453" i="2"/>
  <c r="AD453" i="2"/>
  <c r="AC453" i="2"/>
  <c r="AB453" i="2"/>
  <c r="AA453" i="2"/>
  <c r="Z453" i="2"/>
  <c r="Y453" i="2"/>
  <c r="X453" i="2"/>
  <c r="W453" i="2"/>
  <c r="M453" i="2"/>
  <c r="L453" i="2" s="1"/>
  <c r="AF452" i="2"/>
  <c r="AC452" i="2"/>
  <c r="AD452" i="2" s="1"/>
  <c r="AB452" i="2"/>
  <c r="AA452" i="2"/>
  <c r="Z452" i="2"/>
  <c r="Y452" i="2"/>
  <c r="X452" i="2"/>
  <c r="W452" i="2"/>
  <c r="M452" i="2"/>
  <c r="L452" i="2"/>
  <c r="AF451" i="2"/>
  <c r="AD451" i="2"/>
  <c r="AC451" i="2"/>
  <c r="AB451" i="2"/>
  <c r="AA451" i="2"/>
  <c r="Z451" i="2"/>
  <c r="Y451" i="2"/>
  <c r="X451" i="2"/>
  <c r="W451" i="2"/>
  <c r="M451" i="2"/>
  <c r="L451" i="2" s="1"/>
  <c r="AF450" i="2"/>
  <c r="AC450" i="2"/>
  <c r="AD450" i="2" s="1"/>
  <c r="AB450" i="2"/>
  <c r="AA450" i="2"/>
  <c r="Z450" i="2"/>
  <c r="Y450" i="2"/>
  <c r="X450" i="2"/>
  <c r="W450" i="2"/>
  <c r="M450" i="2"/>
  <c r="L450" i="2"/>
  <c r="AF449" i="2"/>
  <c r="AD449" i="2"/>
  <c r="AC449" i="2"/>
  <c r="AB449" i="2"/>
  <c r="AA449" i="2"/>
  <c r="Z449" i="2"/>
  <c r="Y449" i="2"/>
  <c r="X449" i="2"/>
  <c r="W449" i="2"/>
  <c r="M449" i="2"/>
  <c r="L449" i="2" s="1"/>
  <c r="AF448" i="2"/>
  <c r="AD448" i="2"/>
  <c r="AC448" i="2"/>
  <c r="AB448" i="2"/>
  <c r="AA448" i="2"/>
  <c r="Z448" i="2"/>
  <c r="Y448" i="2"/>
  <c r="X448" i="2"/>
  <c r="W448" i="2"/>
  <c r="M448" i="2"/>
  <c r="L448" i="2" s="1"/>
  <c r="AF447" i="2"/>
  <c r="AD447" i="2"/>
  <c r="AC447" i="2"/>
  <c r="AB447" i="2"/>
  <c r="AA447" i="2"/>
  <c r="Z447" i="2"/>
  <c r="Y447" i="2"/>
  <c r="X447" i="2"/>
  <c r="W447" i="2"/>
  <c r="M447" i="2"/>
  <c r="L447" i="2" s="1"/>
  <c r="AF446" i="2"/>
  <c r="AD446" i="2"/>
  <c r="AC446" i="2"/>
  <c r="AB446" i="2"/>
  <c r="AA446" i="2"/>
  <c r="Z446" i="2"/>
  <c r="Y446" i="2"/>
  <c r="X446" i="2"/>
  <c r="W446" i="2"/>
  <c r="M446" i="2"/>
  <c r="L446" i="2" s="1"/>
  <c r="AF445" i="2"/>
  <c r="AD445" i="2"/>
  <c r="AC445" i="2"/>
  <c r="AB445" i="2"/>
  <c r="AA445" i="2"/>
  <c r="Z445" i="2"/>
  <c r="Y445" i="2"/>
  <c r="X445" i="2"/>
  <c r="W445" i="2"/>
  <c r="M445" i="2"/>
  <c r="L445" i="2" s="1"/>
  <c r="AF444" i="2"/>
  <c r="AC444" i="2"/>
  <c r="AD444" i="2" s="1"/>
  <c r="AB444" i="2"/>
  <c r="AA444" i="2"/>
  <c r="Z444" i="2"/>
  <c r="Y444" i="2"/>
  <c r="X444" i="2"/>
  <c r="W444" i="2"/>
  <c r="M444" i="2"/>
  <c r="L444" i="2"/>
  <c r="AF443" i="2"/>
  <c r="AD443" i="2"/>
  <c r="AC443" i="2"/>
  <c r="AB443" i="2"/>
  <c r="AA443" i="2"/>
  <c r="Z443" i="2"/>
  <c r="Y443" i="2"/>
  <c r="X443" i="2"/>
  <c r="W443" i="2"/>
  <c r="M443" i="2"/>
  <c r="L443" i="2" s="1"/>
  <c r="AF442" i="2"/>
  <c r="AD442" i="2"/>
  <c r="AC442" i="2"/>
  <c r="AB442" i="2"/>
  <c r="AA442" i="2"/>
  <c r="Z442" i="2"/>
  <c r="Y442" i="2"/>
  <c r="X442" i="2"/>
  <c r="W442" i="2"/>
  <c r="M442" i="2"/>
  <c r="L442" i="2" s="1"/>
  <c r="AF441" i="2"/>
  <c r="AD441" i="2"/>
  <c r="AC441" i="2"/>
  <c r="AB441" i="2"/>
  <c r="AA441" i="2"/>
  <c r="Z441" i="2"/>
  <c r="Y441" i="2"/>
  <c r="X441" i="2"/>
  <c r="W441" i="2"/>
  <c r="M441" i="2"/>
  <c r="L441" i="2" s="1"/>
  <c r="AF440" i="2"/>
  <c r="AD440" i="2"/>
  <c r="AC440" i="2"/>
  <c r="AB440" i="2"/>
  <c r="AA440" i="2"/>
  <c r="Z440" i="2"/>
  <c r="Y440" i="2"/>
  <c r="X440" i="2"/>
  <c r="W440" i="2"/>
  <c r="M440" i="2"/>
  <c r="L440" i="2" s="1"/>
  <c r="AF439" i="2"/>
  <c r="AD439" i="2"/>
  <c r="AC439" i="2"/>
  <c r="AB439" i="2"/>
  <c r="AA439" i="2"/>
  <c r="Z439" i="2"/>
  <c r="Y439" i="2"/>
  <c r="X439" i="2"/>
  <c r="W439" i="2"/>
  <c r="M439" i="2"/>
  <c r="L439" i="2" s="1"/>
  <c r="AF438" i="2"/>
  <c r="AD438" i="2"/>
  <c r="AC438" i="2"/>
  <c r="AB438" i="2"/>
  <c r="AA438" i="2"/>
  <c r="Z438" i="2"/>
  <c r="Y438" i="2"/>
  <c r="X438" i="2"/>
  <c r="W438" i="2"/>
  <c r="M438" i="2"/>
  <c r="L438" i="2" s="1"/>
  <c r="AF437" i="2"/>
  <c r="AD437" i="2"/>
  <c r="AC437" i="2"/>
  <c r="AB437" i="2"/>
  <c r="AA437" i="2"/>
  <c r="Z437" i="2"/>
  <c r="Y437" i="2"/>
  <c r="X437" i="2"/>
  <c r="W437" i="2"/>
  <c r="M437" i="2"/>
  <c r="L437" i="2" s="1"/>
  <c r="AF436" i="2"/>
  <c r="AC436" i="2"/>
  <c r="AD436" i="2" s="1"/>
  <c r="AB436" i="2"/>
  <c r="AA436" i="2"/>
  <c r="Z436" i="2"/>
  <c r="Y436" i="2"/>
  <c r="X436" i="2"/>
  <c r="W436" i="2"/>
  <c r="M436" i="2"/>
  <c r="L436" i="2"/>
  <c r="AF435" i="2"/>
  <c r="AD435" i="2"/>
  <c r="AC435" i="2"/>
  <c r="AB435" i="2"/>
  <c r="AA435" i="2"/>
  <c r="Z435" i="2"/>
  <c r="Y435" i="2"/>
  <c r="X435" i="2"/>
  <c r="W435" i="2"/>
  <c r="M435" i="2"/>
  <c r="L435" i="2" s="1"/>
  <c r="AF434" i="2"/>
  <c r="AC434" i="2"/>
  <c r="AD434" i="2" s="1"/>
  <c r="AB434" i="2"/>
  <c r="AA434" i="2"/>
  <c r="Z434" i="2"/>
  <c r="Y434" i="2"/>
  <c r="X434" i="2"/>
  <c r="W434" i="2"/>
  <c r="M434" i="2"/>
  <c r="L434" i="2"/>
  <c r="AF433" i="2"/>
  <c r="AD433" i="2"/>
  <c r="AC433" i="2"/>
  <c r="AB433" i="2"/>
  <c r="AA433" i="2"/>
  <c r="Z433" i="2"/>
  <c r="Y433" i="2"/>
  <c r="X433" i="2"/>
  <c r="W433" i="2"/>
  <c r="M433" i="2"/>
  <c r="L433" i="2" s="1"/>
  <c r="AF432" i="2"/>
  <c r="AD432" i="2"/>
  <c r="AC432" i="2"/>
  <c r="AB432" i="2"/>
  <c r="AA432" i="2"/>
  <c r="Z432" i="2"/>
  <c r="Y432" i="2"/>
  <c r="X432" i="2"/>
  <c r="W432" i="2"/>
  <c r="M432" i="2"/>
  <c r="L432" i="2" s="1"/>
  <c r="AF431" i="2"/>
  <c r="AD431" i="2"/>
  <c r="AC431" i="2"/>
  <c r="AB431" i="2"/>
  <c r="AA431" i="2"/>
  <c r="Z431" i="2"/>
  <c r="Y431" i="2"/>
  <c r="X431" i="2"/>
  <c r="W431" i="2"/>
  <c r="M431" i="2"/>
  <c r="L431" i="2" s="1"/>
  <c r="AF430" i="2"/>
  <c r="AD430" i="2"/>
  <c r="AC430" i="2"/>
  <c r="AB430" i="2"/>
  <c r="AA430" i="2"/>
  <c r="Z430" i="2"/>
  <c r="Y430" i="2"/>
  <c r="X430" i="2"/>
  <c r="W430" i="2"/>
  <c r="M430" i="2"/>
  <c r="L430" i="2" s="1"/>
  <c r="AF429" i="2"/>
  <c r="AD429" i="2"/>
  <c r="AC429" i="2"/>
  <c r="AB429" i="2"/>
  <c r="AA429" i="2"/>
  <c r="Z429" i="2"/>
  <c r="Y429" i="2"/>
  <c r="X429" i="2"/>
  <c r="W429" i="2"/>
  <c r="M429" i="2"/>
  <c r="L429" i="2" s="1"/>
  <c r="AF428" i="2"/>
  <c r="AC428" i="2"/>
  <c r="AD428" i="2" s="1"/>
  <c r="AB428" i="2"/>
  <c r="AA428" i="2"/>
  <c r="Z428" i="2"/>
  <c r="Y428" i="2"/>
  <c r="X428" i="2"/>
  <c r="W428" i="2"/>
  <c r="M428" i="2"/>
  <c r="L428" i="2"/>
  <c r="AF427" i="2"/>
  <c r="AD427" i="2"/>
  <c r="AC427" i="2"/>
  <c r="AB427" i="2"/>
  <c r="AA427" i="2"/>
  <c r="Z427" i="2"/>
  <c r="Y427" i="2"/>
  <c r="X427" i="2"/>
  <c r="W427" i="2"/>
  <c r="M427" i="2"/>
  <c r="L427" i="2" s="1"/>
  <c r="AF426" i="2"/>
  <c r="AD426" i="2"/>
  <c r="AC426" i="2"/>
  <c r="AB426" i="2"/>
  <c r="AA426" i="2"/>
  <c r="Z426" i="2"/>
  <c r="Y426" i="2"/>
  <c r="X426" i="2"/>
  <c r="W426" i="2"/>
  <c r="M426" i="2"/>
  <c r="L426" i="2" s="1"/>
  <c r="AF425" i="2"/>
  <c r="AD425" i="2"/>
  <c r="AC425" i="2"/>
  <c r="AB425" i="2"/>
  <c r="AA425" i="2"/>
  <c r="Z425" i="2"/>
  <c r="Y425" i="2"/>
  <c r="X425" i="2"/>
  <c r="W425" i="2"/>
  <c r="M425" i="2"/>
  <c r="L425" i="2" s="1"/>
  <c r="AF424" i="2"/>
  <c r="AD424" i="2"/>
  <c r="AC424" i="2"/>
  <c r="AB424" i="2"/>
  <c r="AA424" i="2"/>
  <c r="Z424" i="2"/>
  <c r="Y424" i="2"/>
  <c r="X424" i="2"/>
  <c r="W424" i="2"/>
  <c r="M424" i="2"/>
  <c r="L424" i="2" s="1"/>
  <c r="AF423" i="2"/>
  <c r="AD423" i="2"/>
  <c r="AC423" i="2"/>
  <c r="AB423" i="2"/>
  <c r="AA423" i="2"/>
  <c r="Z423" i="2"/>
  <c r="Y423" i="2"/>
  <c r="X423" i="2"/>
  <c r="W423" i="2"/>
  <c r="M423" i="2"/>
  <c r="L423" i="2" s="1"/>
  <c r="AF422" i="2"/>
  <c r="AD422" i="2"/>
  <c r="AC422" i="2"/>
  <c r="AB422" i="2"/>
  <c r="AA422" i="2"/>
  <c r="Z422" i="2"/>
  <c r="Y422" i="2"/>
  <c r="X422" i="2"/>
  <c r="W422" i="2"/>
  <c r="M422" i="2"/>
  <c r="L422" i="2" s="1"/>
  <c r="AF421" i="2"/>
  <c r="AD421" i="2"/>
  <c r="AC421" i="2"/>
  <c r="AB421" i="2"/>
  <c r="AA421" i="2"/>
  <c r="Z421" i="2"/>
  <c r="Y421" i="2"/>
  <c r="X421" i="2"/>
  <c r="W421" i="2"/>
  <c r="M421" i="2"/>
  <c r="L421" i="2" s="1"/>
  <c r="AF420" i="2"/>
  <c r="AD420" i="2"/>
  <c r="AC420" i="2"/>
  <c r="AB420" i="2"/>
  <c r="AA420" i="2"/>
  <c r="Z420" i="2"/>
  <c r="Y420" i="2"/>
  <c r="X420" i="2"/>
  <c r="W420" i="2"/>
  <c r="M420" i="2"/>
  <c r="L420" i="2" s="1"/>
  <c r="AF419" i="2"/>
  <c r="AD419" i="2"/>
  <c r="AC419" i="2"/>
  <c r="AB419" i="2"/>
  <c r="AA419" i="2"/>
  <c r="Z419" i="2"/>
  <c r="Y419" i="2"/>
  <c r="X419" i="2"/>
  <c r="W419" i="2"/>
  <c r="M419" i="2"/>
  <c r="L419" i="2" s="1"/>
  <c r="AF418" i="2"/>
  <c r="AD418" i="2"/>
  <c r="AC418" i="2"/>
  <c r="AB418" i="2"/>
  <c r="AA418" i="2"/>
  <c r="Z418" i="2"/>
  <c r="Y418" i="2"/>
  <c r="X418" i="2"/>
  <c r="W418" i="2"/>
  <c r="M418" i="2"/>
  <c r="L418" i="2" s="1"/>
  <c r="AF417" i="2"/>
  <c r="AD417" i="2"/>
  <c r="AC417" i="2"/>
  <c r="AB417" i="2"/>
  <c r="AA417" i="2"/>
  <c r="Z417" i="2"/>
  <c r="Y417" i="2"/>
  <c r="X417" i="2"/>
  <c r="W417" i="2"/>
  <c r="M417" i="2"/>
  <c r="L417" i="2" s="1"/>
  <c r="AF416" i="2"/>
  <c r="AD416" i="2"/>
  <c r="AC416" i="2"/>
  <c r="AB416" i="2"/>
  <c r="AA416" i="2"/>
  <c r="Z416" i="2"/>
  <c r="Y416" i="2"/>
  <c r="X416" i="2"/>
  <c r="W416" i="2"/>
  <c r="M416" i="2"/>
  <c r="L416" i="2" s="1"/>
  <c r="AF415" i="2"/>
  <c r="AD415" i="2"/>
  <c r="AC415" i="2"/>
  <c r="AB415" i="2"/>
  <c r="AA415" i="2"/>
  <c r="Z415" i="2"/>
  <c r="Y415" i="2"/>
  <c r="X415" i="2"/>
  <c r="W415" i="2"/>
  <c r="M415" i="2"/>
  <c r="L415" i="2" s="1"/>
  <c r="AF414" i="2"/>
  <c r="AD414" i="2"/>
  <c r="AC414" i="2"/>
  <c r="AB414" i="2"/>
  <c r="AA414" i="2"/>
  <c r="Z414" i="2"/>
  <c r="Y414" i="2"/>
  <c r="X414" i="2"/>
  <c r="W414" i="2"/>
  <c r="M414" i="2"/>
  <c r="L414" i="2" s="1"/>
  <c r="AF413" i="2"/>
  <c r="AD413" i="2"/>
  <c r="AC413" i="2"/>
  <c r="AB413" i="2"/>
  <c r="AA413" i="2"/>
  <c r="Z413" i="2"/>
  <c r="Y413" i="2"/>
  <c r="X413" i="2"/>
  <c r="W413" i="2"/>
  <c r="M413" i="2"/>
  <c r="L413" i="2" s="1"/>
  <c r="AF412" i="2"/>
  <c r="AD412" i="2"/>
  <c r="AC412" i="2"/>
  <c r="AB412" i="2"/>
  <c r="AA412" i="2"/>
  <c r="Z412" i="2"/>
  <c r="Y412" i="2"/>
  <c r="X412" i="2"/>
  <c r="W412" i="2"/>
  <c r="M412" i="2"/>
  <c r="L412" i="2" s="1"/>
  <c r="AF411" i="2"/>
  <c r="AD411" i="2"/>
  <c r="AC411" i="2"/>
  <c r="AB411" i="2"/>
  <c r="AA411" i="2"/>
  <c r="Z411" i="2"/>
  <c r="Y411" i="2"/>
  <c r="X411" i="2"/>
  <c r="W411" i="2"/>
  <c r="M411" i="2"/>
  <c r="L411" i="2" s="1"/>
  <c r="AF410" i="2"/>
  <c r="AD410" i="2"/>
  <c r="AC410" i="2"/>
  <c r="AB410" i="2"/>
  <c r="AA410" i="2"/>
  <c r="Z410" i="2"/>
  <c r="Y410" i="2"/>
  <c r="X410" i="2"/>
  <c r="W410" i="2"/>
  <c r="M410" i="2"/>
  <c r="L410" i="2" s="1"/>
  <c r="AF409" i="2"/>
  <c r="AD409" i="2"/>
  <c r="AC409" i="2"/>
  <c r="AB409" i="2"/>
  <c r="AA409" i="2"/>
  <c r="Z409" i="2"/>
  <c r="Y409" i="2"/>
  <c r="X409" i="2"/>
  <c r="W409" i="2"/>
  <c r="M409" i="2"/>
  <c r="L409" i="2" s="1"/>
  <c r="AF408" i="2"/>
  <c r="AD408" i="2"/>
  <c r="AC408" i="2"/>
  <c r="AB408" i="2"/>
  <c r="AA408" i="2"/>
  <c r="Z408" i="2"/>
  <c r="Y408" i="2"/>
  <c r="X408" i="2"/>
  <c r="W408" i="2"/>
  <c r="M408" i="2"/>
  <c r="L408" i="2" s="1"/>
  <c r="AF407" i="2"/>
  <c r="AD407" i="2"/>
  <c r="AC407" i="2"/>
  <c r="AB407" i="2"/>
  <c r="AA407" i="2"/>
  <c r="Z407" i="2"/>
  <c r="Y407" i="2"/>
  <c r="X407" i="2"/>
  <c r="W407" i="2"/>
  <c r="M407" i="2"/>
  <c r="L407" i="2" s="1"/>
  <c r="AF406" i="2"/>
  <c r="AD406" i="2"/>
  <c r="AC406" i="2"/>
  <c r="AB406" i="2"/>
  <c r="AA406" i="2"/>
  <c r="Z406" i="2"/>
  <c r="Y406" i="2"/>
  <c r="X406" i="2"/>
  <c r="W406" i="2"/>
  <c r="M406" i="2"/>
  <c r="L406" i="2" s="1"/>
  <c r="AF405" i="2"/>
  <c r="AD405" i="2"/>
  <c r="AC405" i="2"/>
  <c r="AB405" i="2"/>
  <c r="AA405" i="2"/>
  <c r="Z405" i="2"/>
  <c r="Y405" i="2"/>
  <c r="X405" i="2"/>
  <c r="W405" i="2"/>
  <c r="M405" i="2"/>
  <c r="L405" i="2" s="1"/>
  <c r="AF404" i="2"/>
  <c r="AD404" i="2"/>
  <c r="AC404" i="2"/>
  <c r="AB404" i="2"/>
  <c r="AA404" i="2"/>
  <c r="Z404" i="2"/>
  <c r="Y404" i="2"/>
  <c r="X404" i="2"/>
  <c r="W404" i="2"/>
  <c r="M404" i="2"/>
  <c r="L404" i="2" s="1"/>
  <c r="AF403" i="2"/>
  <c r="AD403" i="2"/>
  <c r="AC403" i="2"/>
  <c r="AB403" i="2"/>
  <c r="AA403" i="2"/>
  <c r="Z403" i="2"/>
  <c r="Y403" i="2"/>
  <c r="X403" i="2"/>
  <c r="W403" i="2"/>
  <c r="M403" i="2"/>
  <c r="L403" i="2" s="1"/>
  <c r="AF402" i="2"/>
  <c r="AD402" i="2"/>
  <c r="AC402" i="2"/>
  <c r="AB402" i="2"/>
  <c r="AA402" i="2"/>
  <c r="Z402" i="2"/>
  <c r="Y402" i="2"/>
  <c r="X402" i="2"/>
  <c r="W402" i="2"/>
  <c r="M402" i="2"/>
  <c r="L402" i="2" s="1"/>
  <c r="AF401" i="2"/>
  <c r="AD401" i="2"/>
  <c r="AC401" i="2"/>
  <c r="AB401" i="2"/>
  <c r="AA401" i="2"/>
  <c r="Z401" i="2"/>
  <c r="Y401" i="2"/>
  <c r="X401" i="2"/>
  <c r="W401" i="2"/>
  <c r="M401" i="2"/>
  <c r="L401" i="2" s="1"/>
  <c r="AF400" i="2"/>
  <c r="AD400" i="2"/>
  <c r="AC400" i="2"/>
  <c r="AB400" i="2"/>
  <c r="AA400" i="2"/>
  <c r="Z400" i="2"/>
  <c r="Y400" i="2"/>
  <c r="X400" i="2"/>
  <c r="W400" i="2"/>
  <c r="M400" i="2"/>
  <c r="L400" i="2" s="1"/>
  <c r="AF399" i="2"/>
  <c r="AD399" i="2"/>
  <c r="AC399" i="2"/>
  <c r="AB399" i="2"/>
  <c r="AA399" i="2"/>
  <c r="Z399" i="2"/>
  <c r="Y399" i="2"/>
  <c r="X399" i="2"/>
  <c r="W399" i="2"/>
  <c r="M399" i="2"/>
  <c r="L399" i="2" s="1"/>
  <c r="AF398" i="2"/>
  <c r="AD398" i="2"/>
  <c r="AC398" i="2"/>
  <c r="AB398" i="2"/>
  <c r="AA398" i="2"/>
  <c r="Z398" i="2"/>
  <c r="Y398" i="2"/>
  <c r="X398" i="2"/>
  <c r="W398" i="2"/>
  <c r="M398" i="2"/>
  <c r="L398" i="2" s="1"/>
  <c r="AF397" i="2"/>
  <c r="AD397" i="2"/>
  <c r="AC397" i="2"/>
  <c r="AB397" i="2"/>
  <c r="AA397" i="2"/>
  <c r="Z397" i="2"/>
  <c r="Y397" i="2"/>
  <c r="X397" i="2"/>
  <c r="W397" i="2"/>
  <c r="M397" i="2"/>
  <c r="L397" i="2" s="1"/>
  <c r="AF396" i="2"/>
  <c r="AD396" i="2"/>
  <c r="AC396" i="2"/>
  <c r="AB396" i="2"/>
  <c r="AA396" i="2"/>
  <c r="Z396" i="2"/>
  <c r="Y396" i="2"/>
  <c r="X396" i="2"/>
  <c r="W396" i="2"/>
  <c r="M396" i="2"/>
  <c r="L396" i="2" s="1"/>
  <c r="AF395" i="2"/>
  <c r="AD395" i="2"/>
  <c r="AC395" i="2"/>
  <c r="AB395" i="2"/>
  <c r="AA395" i="2"/>
  <c r="Z395" i="2"/>
  <c r="Y395" i="2"/>
  <c r="X395" i="2"/>
  <c r="W395" i="2"/>
  <c r="M395" i="2"/>
  <c r="L395" i="2" s="1"/>
  <c r="AF394" i="2"/>
  <c r="AD394" i="2"/>
  <c r="AC394" i="2"/>
  <c r="AB394" i="2"/>
  <c r="AA394" i="2"/>
  <c r="Z394" i="2"/>
  <c r="Y394" i="2"/>
  <c r="X394" i="2"/>
  <c r="W394" i="2"/>
  <c r="M394" i="2"/>
  <c r="L394" i="2" s="1"/>
  <c r="AF393" i="2"/>
  <c r="AD393" i="2"/>
  <c r="AC393" i="2"/>
  <c r="AB393" i="2"/>
  <c r="AA393" i="2"/>
  <c r="Z393" i="2"/>
  <c r="Y393" i="2"/>
  <c r="X393" i="2"/>
  <c r="W393" i="2"/>
  <c r="M393" i="2"/>
  <c r="L393" i="2" s="1"/>
  <c r="AF392" i="2"/>
  <c r="AD392" i="2"/>
  <c r="AC392" i="2"/>
  <c r="AB392" i="2"/>
  <c r="AA392" i="2"/>
  <c r="Z392" i="2"/>
  <c r="Y392" i="2"/>
  <c r="X392" i="2"/>
  <c r="W392" i="2"/>
  <c r="M392" i="2"/>
  <c r="L392" i="2" s="1"/>
  <c r="AF391" i="2"/>
  <c r="AD391" i="2"/>
  <c r="AC391" i="2"/>
  <c r="AB391" i="2"/>
  <c r="AA391" i="2"/>
  <c r="Z391" i="2"/>
  <c r="Y391" i="2"/>
  <c r="X391" i="2"/>
  <c r="W391" i="2"/>
  <c r="M391" i="2"/>
  <c r="L391" i="2" s="1"/>
  <c r="AF390" i="2"/>
  <c r="AD390" i="2"/>
  <c r="AC390" i="2"/>
  <c r="AB390" i="2"/>
  <c r="AA390" i="2"/>
  <c r="Z390" i="2"/>
  <c r="Y390" i="2"/>
  <c r="X390" i="2"/>
  <c r="W390" i="2"/>
  <c r="M390" i="2"/>
  <c r="L390" i="2" s="1"/>
  <c r="AF389" i="2"/>
  <c r="AD389" i="2"/>
  <c r="AC389" i="2"/>
  <c r="AB389" i="2"/>
  <c r="AA389" i="2"/>
  <c r="Z389" i="2"/>
  <c r="Y389" i="2"/>
  <c r="X389" i="2"/>
  <c r="W389" i="2"/>
  <c r="M389" i="2"/>
  <c r="L389" i="2" s="1"/>
  <c r="AF388" i="2"/>
  <c r="AD388" i="2"/>
  <c r="AC388" i="2"/>
  <c r="AB388" i="2"/>
  <c r="AA388" i="2"/>
  <c r="Z388" i="2"/>
  <c r="Y388" i="2"/>
  <c r="X388" i="2"/>
  <c r="W388" i="2"/>
  <c r="M388" i="2"/>
  <c r="L388" i="2" s="1"/>
  <c r="AF387" i="2"/>
  <c r="AD387" i="2"/>
  <c r="AC387" i="2"/>
  <c r="AB387" i="2"/>
  <c r="AA387" i="2"/>
  <c r="Z387" i="2"/>
  <c r="Y387" i="2"/>
  <c r="X387" i="2"/>
  <c r="W387" i="2"/>
  <c r="M387" i="2"/>
  <c r="L387" i="2" s="1"/>
  <c r="AF386" i="2"/>
  <c r="AD386" i="2"/>
  <c r="AC386" i="2"/>
  <c r="AB386" i="2"/>
  <c r="AA386" i="2"/>
  <c r="Z386" i="2"/>
  <c r="Y386" i="2"/>
  <c r="X386" i="2"/>
  <c r="W386" i="2"/>
  <c r="M386" i="2"/>
  <c r="L386" i="2" s="1"/>
  <c r="AF385" i="2"/>
  <c r="AD385" i="2"/>
  <c r="AC385" i="2"/>
  <c r="AB385" i="2"/>
  <c r="AA385" i="2"/>
  <c r="Z385" i="2"/>
  <c r="Y385" i="2"/>
  <c r="X385" i="2"/>
  <c r="W385" i="2"/>
  <c r="M385" i="2"/>
  <c r="L385" i="2" s="1"/>
  <c r="AF384" i="2"/>
  <c r="AD384" i="2"/>
  <c r="AC384" i="2"/>
  <c r="AB384" i="2"/>
  <c r="AA384" i="2"/>
  <c r="Z384" i="2"/>
  <c r="Y384" i="2"/>
  <c r="X384" i="2"/>
  <c r="W384" i="2"/>
  <c r="M384" i="2"/>
  <c r="L384" i="2" s="1"/>
  <c r="AF383" i="2"/>
  <c r="AD383" i="2"/>
  <c r="AC383" i="2"/>
  <c r="AB383" i="2"/>
  <c r="AA383" i="2"/>
  <c r="Z383" i="2"/>
  <c r="Y383" i="2"/>
  <c r="X383" i="2"/>
  <c r="W383" i="2"/>
  <c r="M383" i="2"/>
  <c r="L383" i="2" s="1"/>
  <c r="AF382" i="2"/>
  <c r="AD382" i="2"/>
  <c r="AC382" i="2"/>
  <c r="AB382" i="2"/>
  <c r="AA382" i="2"/>
  <c r="Z382" i="2"/>
  <c r="Y382" i="2"/>
  <c r="X382" i="2"/>
  <c r="W382" i="2"/>
  <c r="M382" i="2"/>
  <c r="L382" i="2" s="1"/>
  <c r="AF381" i="2"/>
  <c r="AD381" i="2"/>
  <c r="AC381" i="2"/>
  <c r="AB381" i="2"/>
  <c r="AA381" i="2"/>
  <c r="Z381" i="2"/>
  <c r="Y381" i="2"/>
  <c r="X381" i="2"/>
  <c r="W381" i="2"/>
  <c r="M381" i="2"/>
  <c r="L381" i="2" s="1"/>
  <c r="AF380" i="2"/>
  <c r="AD380" i="2"/>
  <c r="AC380" i="2"/>
  <c r="AB380" i="2"/>
  <c r="AA380" i="2"/>
  <c r="Z380" i="2"/>
  <c r="Y380" i="2"/>
  <c r="X380" i="2"/>
  <c r="W380" i="2"/>
  <c r="M380" i="2"/>
  <c r="L380" i="2" s="1"/>
  <c r="AF379" i="2"/>
  <c r="AD379" i="2"/>
  <c r="AC379" i="2"/>
  <c r="AB379" i="2"/>
  <c r="AA379" i="2"/>
  <c r="Z379" i="2"/>
  <c r="Y379" i="2"/>
  <c r="X379" i="2"/>
  <c r="W379" i="2"/>
  <c r="M379" i="2"/>
  <c r="L379" i="2" s="1"/>
  <c r="AF378" i="2"/>
  <c r="AD378" i="2"/>
  <c r="AC378" i="2"/>
  <c r="AB378" i="2"/>
  <c r="AA378" i="2"/>
  <c r="Z378" i="2"/>
  <c r="Y378" i="2"/>
  <c r="X378" i="2"/>
  <c r="W378" i="2"/>
  <c r="M378" i="2"/>
  <c r="L378" i="2" s="1"/>
  <c r="AF377" i="2"/>
  <c r="AD377" i="2"/>
  <c r="AC377" i="2"/>
  <c r="AB377" i="2"/>
  <c r="AA377" i="2"/>
  <c r="Z377" i="2"/>
  <c r="Y377" i="2"/>
  <c r="X377" i="2"/>
  <c r="W377" i="2"/>
  <c r="M377" i="2"/>
  <c r="L377" i="2" s="1"/>
  <c r="AF376" i="2"/>
  <c r="AD376" i="2"/>
  <c r="AC376" i="2"/>
  <c r="AB376" i="2"/>
  <c r="AA376" i="2"/>
  <c r="Z376" i="2"/>
  <c r="Y376" i="2"/>
  <c r="X376" i="2"/>
  <c r="W376" i="2"/>
  <c r="M376" i="2"/>
  <c r="L376" i="2" s="1"/>
  <c r="AF375" i="2"/>
  <c r="AD375" i="2"/>
  <c r="AC375" i="2"/>
  <c r="AB375" i="2"/>
  <c r="AA375" i="2"/>
  <c r="Z375" i="2"/>
  <c r="Y375" i="2"/>
  <c r="X375" i="2"/>
  <c r="W375" i="2"/>
  <c r="M375" i="2"/>
  <c r="L375" i="2" s="1"/>
  <c r="AF374" i="2"/>
  <c r="AD374" i="2"/>
  <c r="AC374" i="2"/>
  <c r="AB374" i="2"/>
  <c r="AA374" i="2"/>
  <c r="Z374" i="2"/>
  <c r="Y374" i="2"/>
  <c r="X374" i="2"/>
  <c r="W374" i="2"/>
  <c r="M374" i="2"/>
  <c r="L374" i="2" s="1"/>
  <c r="AF373" i="2"/>
  <c r="AD373" i="2"/>
  <c r="AC373" i="2"/>
  <c r="AB373" i="2"/>
  <c r="AA373" i="2"/>
  <c r="Z373" i="2"/>
  <c r="Y373" i="2"/>
  <c r="X373" i="2"/>
  <c r="W373" i="2"/>
  <c r="M373" i="2"/>
  <c r="L373" i="2" s="1"/>
  <c r="AF372" i="2"/>
  <c r="AD372" i="2"/>
  <c r="AC372" i="2"/>
  <c r="AB372" i="2"/>
  <c r="AA372" i="2"/>
  <c r="Z372" i="2"/>
  <c r="Y372" i="2"/>
  <c r="X372" i="2"/>
  <c r="W372" i="2"/>
  <c r="M372" i="2"/>
  <c r="L372" i="2" s="1"/>
  <c r="AF371" i="2"/>
  <c r="AD371" i="2"/>
  <c r="AC371" i="2"/>
  <c r="AB371" i="2"/>
  <c r="AA371" i="2"/>
  <c r="Z371" i="2"/>
  <c r="Y371" i="2"/>
  <c r="X371" i="2"/>
  <c r="W371" i="2"/>
  <c r="M371" i="2"/>
  <c r="L371" i="2" s="1"/>
  <c r="AF370" i="2"/>
  <c r="AD370" i="2"/>
  <c r="AC370" i="2"/>
  <c r="AB370" i="2"/>
  <c r="AA370" i="2"/>
  <c r="Z370" i="2"/>
  <c r="Y370" i="2"/>
  <c r="X370" i="2"/>
  <c r="W370" i="2"/>
  <c r="M370" i="2"/>
  <c r="L370" i="2" s="1"/>
  <c r="AF369" i="2"/>
  <c r="AD369" i="2"/>
  <c r="AC369" i="2"/>
  <c r="AB369" i="2"/>
  <c r="AA369" i="2"/>
  <c r="Z369" i="2"/>
  <c r="Y369" i="2"/>
  <c r="X369" i="2"/>
  <c r="W369" i="2"/>
  <c r="M369" i="2"/>
  <c r="L369" i="2" s="1"/>
  <c r="AF368" i="2"/>
  <c r="AD368" i="2"/>
  <c r="AC368" i="2"/>
  <c r="AB368" i="2"/>
  <c r="AA368" i="2"/>
  <c r="Z368" i="2"/>
  <c r="Y368" i="2"/>
  <c r="X368" i="2"/>
  <c r="W368" i="2"/>
  <c r="M368" i="2"/>
  <c r="L368" i="2" s="1"/>
  <c r="AF367" i="2"/>
  <c r="AD367" i="2"/>
  <c r="AC367" i="2"/>
  <c r="AB367" i="2"/>
  <c r="AA367" i="2"/>
  <c r="Z367" i="2"/>
  <c r="Y367" i="2"/>
  <c r="X367" i="2"/>
  <c r="W367" i="2"/>
  <c r="M367" i="2"/>
  <c r="L367" i="2" s="1"/>
  <c r="AF366" i="2"/>
  <c r="AD366" i="2"/>
  <c r="AC366" i="2"/>
  <c r="AB366" i="2"/>
  <c r="AA366" i="2"/>
  <c r="Z366" i="2"/>
  <c r="Y366" i="2"/>
  <c r="X366" i="2"/>
  <c r="W366" i="2"/>
  <c r="M366" i="2"/>
  <c r="L366" i="2" s="1"/>
  <c r="AF365" i="2"/>
  <c r="AD365" i="2"/>
  <c r="AC365" i="2"/>
  <c r="AB365" i="2"/>
  <c r="AA365" i="2"/>
  <c r="Z365" i="2"/>
  <c r="Y365" i="2"/>
  <c r="X365" i="2"/>
  <c r="W365" i="2"/>
  <c r="M365" i="2"/>
  <c r="L365" i="2" s="1"/>
  <c r="AF364" i="2"/>
  <c r="AD364" i="2"/>
  <c r="AC364" i="2"/>
  <c r="AB364" i="2"/>
  <c r="AA364" i="2"/>
  <c r="Z364" i="2"/>
  <c r="Y364" i="2"/>
  <c r="X364" i="2"/>
  <c r="W364" i="2"/>
  <c r="M364" i="2"/>
  <c r="L364" i="2" s="1"/>
  <c r="AF363" i="2"/>
  <c r="AD363" i="2"/>
  <c r="AC363" i="2"/>
  <c r="AB363" i="2"/>
  <c r="AA363" i="2"/>
  <c r="Z363" i="2"/>
  <c r="Y363" i="2"/>
  <c r="X363" i="2"/>
  <c r="W363" i="2"/>
  <c r="M363" i="2"/>
  <c r="L363" i="2" s="1"/>
  <c r="AF362" i="2"/>
  <c r="AD362" i="2"/>
  <c r="AC362" i="2"/>
  <c r="AB362" i="2"/>
  <c r="AA362" i="2"/>
  <c r="Z362" i="2"/>
  <c r="Y362" i="2"/>
  <c r="X362" i="2"/>
  <c r="W362" i="2"/>
  <c r="M362" i="2"/>
  <c r="L362" i="2" s="1"/>
  <c r="AF361" i="2"/>
  <c r="AD361" i="2"/>
  <c r="AC361" i="2"/>
  <c r="AB361" i="2"/>
  <c r="AA361" i="2"/>
  <c r="Z361" i="2"/>
  <c r="Y361" i="2"/>
  <c r="X361" i="2"/>
  <c r="W361" i="2"/>
  <c r="M361" i="2"/>
  <c r="L361" i="2" s="1"/>
  <c r="AF360" i="2"/>
  <c r="AD360" i="2"/>
  <c r="AC360" i="2"/>
  <c r="AB360" i="2"/>
  <c r="AA360" i="2"/>
  <c r="Z360" i="2"/>
  <c r="Y360" i="2"/>
  <c r="X360" i="2"/>
  <c r="W360" i="2"/>
  <c r="M360" i="2"/>
  <c r="L360" i="2" s="1"/>
  <c r="AF359" i="2"/>
  <c r="AD359" i="2"/>
  <c r="AC359" i="2"/>
  <c r="AB359" i="2"/>
  <c r="AA359" i="2"/>
  <c r="Z359" i="2"/>
  <c r="Y359" i="2"/>
  <c r="X359" i="2"/>
  <c r="W359" i="2"/>
  <c r="M359" i="2"/>
  <c r="L359" i="2" s="1"/>
  <c r="AF358" i="2"/>
  <c r="AD358" i="2"/>
  <c r="AC358" i="2"/>
  <c r="AB358" i="2"/>
  <c r="AA358" i="2"/>
  <c r="Z358" i="2"/>
  <c r="Y358" i="2"/>
  <c r="X358" i="2"/>
  <c r="W358" i="2"/>
  <c r="M358" i="2"/>
  <c r="L358" i="2" s="1"/>
  <c r="AF357" i="2"/>
  <c r="AD357" i="2"/>
  <c r="AC357" i="2"/>
  <c r="AB357" i="2"/>
  <c r="AA357" i="2"/>
  <c r="Z357" i="2"/>
  <c r="Y357" i="2"/>
  <c r="X357" i="2"/>
  <c r="W357" i="2"/>
  <c r="M357" i="2"/>
  <c r="L357" i="2" s="1"/>
  <c r="AF356" i="2"/>
  <c r="AD356" i="2"/>
  <c r="AC356" i="2"/>
  <c r="AB356" i="2"/>
  <c r="AA356" i="2"/>
  <c r="Z356" i="2"/>
  <c r="Y356" i="2"/>
  <c r="X356" i="2"/>
  <c r="W356" i="2"/>
  <c r="M356" i="2"/>
  <c r="L356" i="2" s="1"/>
  <c r="AF355" i="2"/>
  <c r="AD355" i="2"/>
  <c r="AC355" i="2"/>
  <c r="AB355" i="2"/>
  <c r="AA355" i="2"/>
  <c r="Z355" i="2"/>
  <c r="Y355" i="2"/>
  <c r="X355" i="2"/>
  <c r="W355" i="2"/>
  <c r="M355" i="2"/>
  <c r="L355" i="2" s="1"/>
  <c r="AF354" i="2"/>
  <c r="AD354" i="2"/>
  <c r="AC354" i="2"/>
  <c r="AB354" i="2"/>
  <c r="AA354" i="2"/>
  <c r="Z354" i="2"/>
  <c r="Y354" i="2"/>
  <c r="X354" i="2"/>
  <c r="W354" i="2"/>
  <c r="M354" i="2"/>
  <c r="L354" i="2" s="1"/>
  <c r="AF353" i="2"/>
  <c r="AD353" i="2"/>
  <c r="AC353" i="2"/>
  <c r="AB353" i="2"/>
  <c r="AA353" i="2"/>
  <c r="Z353" i="2"/>
  <c r="Y353" i="2"/>
  <c r="X353" i="2"/>
  <c r="W353" i="2"/>
  <c r="M353" i="2"/>
  <c r="L353" i="2" s="1"/>
  <c r="AF352" i="2"/>
  <c r="AD352" i="2"/>
  <c r="AC352" i="2"/>
  <c r="AB352" i="2"/>
  <c r="AA352" i="2"/>
  <c r="Z352" i="2"/>
  <c r="Y352" i="2"/>
  <c r="X352" i="2"/>
  <c r="W352" i="2"/>
  <c r="M352" i="2"/>
  <c r="L352" i="2" s="1"/>
  <c r="AF351" i="2"/>
  <c r="AD351" i="2"/>
  <c r="AC351" i="2"/>
  <c r="AB351" i="2"/>
  <c r="AA351" i="2"/>
  <c r="Z351" i="2"/>
  <c r="Y351" i="2"/>
  <c r="X351" i="2"/>
  <c r="W351" i="2"/>
  <c r="M351" i="2"/>
  <c r="L351" i="2" s="1"/>
  <c r="AF350" i="2"/>
  <c r="AD350" i="2"/>
  <c r="AC350" i="2"/>
  <c r="AB350" i="2"/>
  <c r="AA350" i="2"/>
  <c r="Z350" i="2"/>
  <c r="Y350" i="2"/>
  <c r="X350" i="2"/>
  <c r="W350" i="2"/>
  <c r="M350" i="2"/>
  <c r="L350" i="2" s="1"/>
  <c r="AF349" i="2"/>
  <c r="AD349" i="2"/>
  <c r="AC349" i="2"/>
  <c r="AB349" i="2"/>
  <c r="AA349" i="2"/>
  <c r="Z349" i="2"/>
  <c r="Y349" i="2"/>
  <c r="X349" i="2"/>
  <c r="W349" i="2"/>
  <c r="M349" i="2"/>
  <c r="L349" i="2" s="1"/>
  <c r="AF348" i="2"/>
  <c r="AD348" i="2"/>
  <c r="AC348" i="2"/>
  <c r="AB348" i="2"/>
  <c r="AA348" i="2"/>
  <c r="Z348" i="2"/>
  <c r="Y348" i="2"/>
  <c r="X348" i="2"/>
  <c r="W348" i="2"/>
  <c r="M348" i="2"/>
  <c r="L348" i="2" s="1"/>
  <c r="AF347" i="2"/>
  <c r="AD347" i="2"/>
  <c r="AC347" i="2"/>
  <c r="AB347" i="2"/>
  <c r="AA347" i="2"/>
  <c r="Z347" i="2"/>
  <c r="Y347" i="2"/>
  <c r="X347" i="2"/>
  <c r="W347" i="2"/>
  <c r="M347" i="2"/>
  <c r="L347" i="2" s="1"/>
  <c r="AF346" i="2"/>
  <c r="AD346" i="2"/>
  <c r="AC346" i="2"/>
  <c r="AB346" i="2"/>
  <c r="AA346" i="2"/>
  <c r="Z346" i="2"/>
  <c r="Y346" i="2"/>
  <c r="X346" i="2"/>
  <c r="W346" i="2"/>
  <c r="M346" i="2"/>
  <c r="L346" i="2" s="1"/>
  <c r="AF345" i="2"/>
  <c r="AD345" i="2"/>
  <c r="AC345" i="2"/>
  <c r="AB345" i="2"/>
  <c r="AA345" i="2"/>
  <c r="Z345" i="2"/>
  <c r="Y345" i="2"/>
  <c r="X345" i="2"/>
  <c r="W345" i="2"/>
  <c r="M345" i="2"/>
  <c r="L345" i="2" s="1"/>
  <c r="AF344" i="2"/>
  <c r="AD344" i="2"/>
  <c r="AC344" i="2"/>
  <c r="AB344" i="2"/>
  <c r="AA344" i="2"/>
  <c r="Z344" i="2"/>
  <c r="Y344" i="2"/>
  <c r="X344" i="2"/>
  <c r="W344" i="2"/>
  <c r="M344" i="2"/>
  <c r="L344" i="2" s="1"/>
  <c r="AF343" i="2"/>
  <c r="AD343" i="2"/>
  <c r="AC343" i="2"/>
  <c r="AB343" i="2"/>
  <c r="AA343" i="2"/>
  <c r="Z343" i="2"/>
  <c r="Y343" i="2"/>
  <c r="X343" i="2"/>
  <c r="W343" i="2"/>
  <c r="M343" i="2"/>
  <c r="L343" i="2" s="1"/>
  <c r="AF342" i="2"/>
  <c r="AD342" i="2"/>
  <c r="AC342" i="2"/>
  <c r="AB342" i="2"/>
  <c r="AA342" i="2"/>
  <c r="Z342" i="2"/>
  <c r="Y342" i="2"/>
  <c r="X342" i="2"/>
  <c r="W342" i="2"/>
  <c r="M342" i="2"/>
  <c r="L342" i="2" s="1"/>
  <c r="AF341" i="2"/>
  <c r="AD341" i="2"/>
  <c r="AC341" i="2"/>
  <c r="AB341" i="2"/>
  <c r="AA341" i="2"/>
  <c r="Z341" i="2"/>
  <c r="Y341" i="2"/>
  <c r="X341" i="2"/>
  <c r="W341" i="2"/>
  <c r="M341" i="2"/>
  <c r="L341" i="2" s="1"/>
  <c r="AF340" i="2"/>
  <c r="AD340" i="2"/>
  <c r="AC340" i="2"/>
  <c r="AB340" i="2"/>
  <c r="AA340" i="2"/>
  <c r="Z340" i="2"/>
  <c r="Y340" i="2"/>
  <c r="X340" i="2"/>
  <c r="W340" i="2"/>
  <c r="M340" i="2"/>
  <c r="L340" i="2" s="1"/>
  <c r="AF339" i="2"/>
  <c r="AD339" i="2"/>
  <c r="AC339" i="2"/>
  <c r="AB339" i="2"/>
  <c r="AA339" i="2"/>
  <c r="Z339" i="2"/>
  <c r="Y339" i="2"/>
  <c r="X339" i="2"/>
  <c r="W339" i="2"/>
  <c r="M339" i="2"/>
  <c r="L339" i="2" s="1"/>
  <c r="AF338" i="2"/>
  <c r="AD338" i="2"/>
  <c r="AC338" i="2"/>
  <c r="AB338" i="2"/>
  <c r="AA338" i="2"/>
  <c r="Z338" i="2"/>
  <c r="Y338" i="2"/>
  <c r="X338" i="2"/>
  <c r="W338" i="2"/>
  <c r="M338" i="2"/>
  <c r="L338" i="2" s="1"/>
  <c r="AF337" i="2"/>
  <c r="AD337" i="2"/>
  <c r="AC337" i="2"/>
  <c r="AB337" i="2"/>
  <c r="AA337" i="2"/>
  <c r="Z337" i="2"/>
  <c r="Y337" i="2"/>
  <c r="X337" i="2"/>
  <c r="W337" i="2"/>
  <c r="M337" i="2"/>
  <c r="L337" i="2" s="1"/>
  <c r="AF336" i="2"/>
  <c r="AD336" i="2"/>
  <c r="AC336" i="2"/>
  <c r="AB336" i="2"/>
  <c r="AA336" i="2"/>
  <c r="Z336" i="2"/>
  <c r="Y336" i="2"/>
  <c r="X336" i="2"/>
  <c r="W336" i="2"/>
  <c r="M336" i="2"/>
  <c r="L336" i="2" s="1"/>
  <c r="AF335" i="2"/>
  <c r="AD335" i="2"/>
  <c r="AC335" i="2"/>
  <c r="AB335" i="2"/>
  <c r="AA335" i="2"/>
  <c r="Z335" i="2"/>
  <c r="Y335" i="2"/>
  <c r="X335" i="2"/>
  <c r="W335" i="2"/>
  <c r="M335" i="2"/>
  <c r="L335" i="2" s="1"/>
  <c r="AF334" i="2"/>
  <c r="AD334" i="2"/>
  <c r="AC334" i="2"/>
  <c r="AB334" i="2"/>
  <c r="AA334" i="2"/>
  <c r="Z334" i="2"/>
  <c r="Y334" i="2"/>
  <c r="X334" i="2"/>
  <c r="W334" i="2"/>
  <c r="M334" i="2"/>
  <c r="L334" i="2" s="1"/>
  <c r="AF333" i="2"/>
  <c r="AD333" i="2"/>
  <c r="AC333" i="2"/>
  <c r="AB333" i="2"/>
  <c r="AA333" i="2"/>
  <c r="Z333" i="2"/>
  <c r="Y333" i="2"/>
  <c r="X333" i="2"/>
  <c r="W333" i="2"/>
  <c r="M333" i="2"/>
  <c r="L333" i="2" s="1"/>
  <c r="AF332" i="2"/>
  <c r="AD332" i="2"/>
  <c r="AC332" i="2"/>
  <c r="AB332" i="2"/>
  <c r="AA332" i="2"/>
  <c r="Z332" i="2"/>
  <c r="Y332" i="2"/>
  <c r="X332" i="2"/>
  <c r="W332" i="2"/>
  <c r="M332" i="2"/>
  <c r="L332" i="2" s="1"/>
  <c r="AF331" i="2"/>
  <c r="AD331" i="2"/>
  <c r="AC331" i="2"/>
  <c r="AB331" i="2"/>
  <c r="AA331" i="2"/>
  <c r="Z331" i="2"/>
  <c r="Y331" i="2"/>
  <c r="X331" i="2"/>
  <c r="W331" i="2"/>
  <c r="M331" i="2"/>
  <c r="L331" i="2" s="1"/>
  <c r="AF330" i="2"/>
  <c r="AD330" i="2"/>
  <c r="AC330" i="2"/>
  <c r="AB330" i="2"/>
  <c r="AA330" i="2"/>
  <c r="Z330" i="2"/>
  <c r="Y330" i="2"/>
  <c r="X330" i="2"/>
  <c r="W330" i="2"/>
  <c r="M330" i="2"/>
  <c r="L330" i="2" s="1"/>
  <c r="AF329" i="2"/>
  <c r="AD329" i="2"/>
  <c r="AC329" i="2"/>
  <c r="AB329" i="2"/>
  <c r="AA329" i="2"/>
  <c r="Z329" i="2"/>
  <c r="Y329" i="2"/>
  <c r="X329" i="2"/>
  <c r="W329" i="2"/>
  <c r="M329" i="2"/>
  <c r="L329" i="2" s="1"/>
  <c r="AF328" i="2"/>
  <c r="AD328" i="2"/>
  <c r="AC328" i="2"/>
  <c r="AB328" i="2"/>
  <c r="AA328" i="2"/>
  <c r="Z328" i="2"/>
  <c r="Y328" i="2"/>
  <c r="X328" i="2"/>
  <c r="W328" i="2"/>
  <c r="M328" i="2"/>
  <c r="L328" i="2" s="1"/>
  <c r="AF327" i="2"/>
  <c r="AD327" i="2"/>
  <c r="AC327" i="2"/>
  <c r="AB327" i="2"/>
  <c r="AA327" i="2"/>
  <c r="Z327" i="2"/>
  <c r="Y327" i="2"/>
  <c r="X327" i="2"/>
  <c r="W327" i="2"/>
  <c r="M327" i="2"/>
  <c r="L327" i="2" s="1"/>
  <c r="AF326" i="2"/>
  <c r="AD326" i="2"/>
  <c r="AC326" i="2"/>
  <c r="AB326" i="2"/>
  <c r="AA326" i="2"/>
  <c r="Z326" i="2"/>
  <c r="Y326" i="2"/>
  <c r="X326" i="2"/>
  <c r="W326" i="2"/>
  <c r="M326" i="2"/>
  <c r="L326" i="2" s="1"/>
  <c r="AF325" i="2"/>
  <c r="AD325" i="2"/>
  <c r="AC325" i="2"/>
  <c r="AB325" i="2"/>
  <c r="AA325" i="2"/>
  <c r="Z325" i="2"/>
  <c r="Y325" i="2"/>
  <c r="X325" i="2"/>
  <c r="W325" i="2"/>
  <c r="M325" i="2"/>
  <c r="L325" i="2" s="1"/>
  <c r="AF324" i="2"/>
  <c r="AD324" i="2"/>
  <c r="AC324" i="2"/>
  <c r="AB324" i="2"/>
  <c r="AA324" i="2"/>
  <c r="Z324" i="2"/>
  <c r="Y324" i="2"/>
  <c r="X324" i="2"/>
  <c r="W324" i="2"/>
  <c r="M324" i="2"/>
  <c r="L324" i="2" s="1"/>
  <c r="AF323" i="2"/>
  <c r="AD323" i="2"/>
  <c r="AC323" i="2"/>
  <c r="AB323" i="2"/>
  <c r="AA323" i="2"/>
  <c r="Z323" i="2"/>
  <c r="Y323" i="2"/>
  <c r="X323" i="2"/>
  <c r="W323" i="2"/>
  <c r="M323" i="2"/>
  <c r="L323" i="2" s="1"/>
  <c r="AF322" i="2"/>
  <c r="AD322" i="2"/>
  <c r="AC322" i="2"/>
  <c r="AB322" i="2"/>
  <c r="AA322" i="2"/>
  <c r="Z322" i="2"/>
  <c r="Y322" i="2"/>
  <c r="X322" i="2"/>
  <c r="W322" i="2"/>
  <c r="M322" i="2"/>
  <c r="L322" i="2" s="1"/>
  <c r="AF321" i="2"/>
  <c r="AD321" i="2"/>
  <c r="AC321" i="2"/>
  <c r="AB321" i="2"/>
  <c r="AA321" i="2"/>
  <c r="Z321" i="2"/>
  <c r="Y321" i="2"/>
  <c r="X321" i="2"/>
  <c r="W321" i="2"/>
  <c r="M321" i="2"/>
  <c r="L321" i="2" s="1"/>
  <c r="AF320" i="2"/>
  <c r="AD320" i="2"/>
  <c r="AC320" i="2"/>
  <c r="AB320" i="2"/>
  <c r="AA320" i="2"/>
  <c r="Z320" i="2"/>
  <c r="Y320" i="2"/>
  <c r="X320" i="2"/>
  <c r="W320" i="2"/>
  <c r="M320" i="2"/>
  <c r="L320" i="2" s="1"/>
  <c r="AF319" i="2"/>
  <c r="AD319" i="2"/>
  <c r="AC319" i="2"/>
  <c r="AB319" i="2"/>
  <c r="AA319" i="2"/>
  <c r="Z319" i="2"/>
  <c r="Y319" i="2"/>
  <c r="X319" i="2"/>
  <c r="W319" i="2"/>
  <c r="M319" i="2"/>
  <c r="L319" i="2" s="1"/>
  <c r="AF318" i="2"/>
  <c r="AD318" i="2"/>
  <c r="AC318" i="2"/>
  <c r="AB318" i="2"/>
  <c r="AA318" i="2"/>
  <c r="Z318" i="2"/>
  <c r="Y318" i="2"/>
  <c r="X318" i="2"/>
  <c r="W318" i="2"/>
  <c r="M318" i="2"/>
  <c r="L318" i="2" s="1"/>
  <c r="AF317" i="2"/>
  <c r="AD317" i="2"/>
  <c r="AC317" i="2"/>
  <c r="AB317" i="2"/>
  <c r="AA317" i="2"/>
  <c r="Z317" i="2"/>
  <c r="Y317" i="2"/>
  <c r="X317" i="2"/>
  <c r="W317" i="2"/>
  <c r="M317" i="2"/>
  <c r="L317" i="2" s="1"/>
  <c r="AF316" i="2"/>
  <c r="AD316" i="2"/>
  <c r="AC316" i="2"/>
  <c r="AB316" i="2"/>
  <c r="AA316" i="2"/>
  <c r="Z316" i="2"/>
  <c r="Y316" i="2"/>
  <c r="X316" i="2"/>
  <c r="W316" i="2"/>
  <c r="M316" i="2"/>
  <c r="L316" i="2" s="1"/>
  <c r="AF315" i="2"/>
  <c r="AD315" i="2"/>
  <c r="AC315" i="2"/>
  <c r="AB315" i="2"/>
  <c r="AA315" i="2"/>
  <c r="Z315" i="2"/>
  <c r="Y315" i="2"/>
  <c r="X315" i="2"/>
  <c r="W315" i="2"/>
  <c r="M315" i="2"/>
  <c r="L315" i="2" s="1"/>
  <c r="AF314" i="2"/>
  <c r="AD314" i="2"/>
  <c r="AC314" i="2"/>
  <c r="AB314" i="2"/>
  <c r="AA314" i="2"/>
  <c r="Z314" i="2"/>
  <c r="Y314" i="2"/>
  <c r="X314" i="2"/>
  <c r="W314" i="2"/>
  <c r="M314" i="2"/>
  <c r="L314" i="2" s="1"/>
  <c r="AF313" i="2"/>
  <c r="AD313" i="2"/>
  <c r="AC313" i="2"/>
  <c r="AB313" i="2"/>
  <c r="AA313" i="2"/>
  <c r="Z313" i="2"/>
  <c r="Y313" i="2"/>
  <c r="X313" i="2"/>
  <c r="W313" i="2"/>
  <c r="M313" i="2"/>
  <c r="L313" i="2" s="1"/>
  <c r="AF312" i="2"/>
  <c r="AD312" i="2"/>
  <c r="AC312" i="2"/>
  <c r="AB312" i="2"/>
  <c r="AA312" i="2"/>
  <c r="Z312" i="2"/>
  <c r="Y312" i="2"/>
  <c r="X312" i="2"/>
  <c r="W312" i="2"/>
  <c r="M312" i="2"/>
  <c r="L312" i="2" s="1"/>
  <c r="AF311" i="2"/>
  <c r="AD311" i="2"/>
  <c r="AC311" i="2"/>
  <c r="AB311" i="2"/>
  <c r="AA311" i="2"/>
  <c r="Z311" i="2"/>
  <c r="Y311" i="2"/>
  <c r="X311" i="2"/>
  <c r="W311" i="2"/>
  <c r="M311" i="2"/>
  <c r="L311" i="2" s="1"/>
  <c r="AF310" i="2"/>
  <c r="AD310" i="2"/>
  <c r="AC310" i="2"/>
  <c r="AB310" i="2"/>
  <c r="AA310" i="2"/>
  <c r="Z310" i="2"/>
  <c r="Y310" i="2"/>
  <c r="X310" i="2"/>
  <c r="W310" i="2"/>
  <c r="M310" i="2"/>
  <c r="L310" i="2" s="1"/>
  <c r="AF309" i="2"/>
  <c r="AD309" i="2"/>
  <c r="AC309" i="2"/>
  <c r="AB309" i="2"/>
  <c r="AA309" i="2"/>
  <c r="Z309" i="2"/>
  <c r="Y309" i="2"/>
  <c r="X309" i="2"/>
  <c r="W309" i="2"/>
  <c r="M309" i="2"/>
  <c r="L309" i="2" s="1"/>
  <c r="AF308" i="2"/>
  <c r="AD308" i="2"/>
  <c r="AC308" i="2"/>
  <c r="AB308" i="2"/>
  <c r="AA308" i="2"/>
  <c r="Z308" i="2"/>
  <c r="Y308" i="2"/>
  <c r="X308" i="2"/>
  <c r="W308" i="2"/>
  <c r="M308" i="2"/>
  <c r="L308" i="2" s="1"/>
  <c r="AF307" i="2"/>
  <c r="AD307" i="2"/>
  <c r="AC307" i="2"/>
  <c r="AB307" i="2"/>
  <c r="AA307" i="2"/>
  <c r="Z307" i="2"/>
  <c r="Y307" i="2"/>
  <c r="X307" i="2"/>
  <c r="W307" i="2"/>
  <c r="M307" i="2"/>
  <c r="L307" i="2" s="1"/>
  <c r="AF306" i="2"/>
  <c r="AD306" i="2"/>
  <c r="AC306" i="2"/>
  <c r="AB306" i="2"/>
  <c r="AA306" i="2"/>
  <c r="Z306" i="2"/>
  <c r="Y306" i="2"/>
  <c r="X306" i="2"/>
  <c r="W306" i="2"/>
  <c r="M306" i="2"/>
  <c r="L306" i="2" s="1"/>
  <c r="AF305" i="2"/>
  <c r="AD305" i="2"/>
  <c r="AC305" i="2"/>
  <c r="AB305" i="2"/>
  <c r="AA305" i="2"/>
  <c r="Z305" i="2"/>
  <c r="Y305" i="2"/>
  <c r="X305" i="2"/>
  <c r="W305" i="2"/>
  <c r="M305" i="2"/>
  <c r="L305" i="2" s="1"/>
  <c r="AF304" i="2"/>
  <c r="AD304" i="2"/>
  <c r="AC304" i="2"/>
  <c r="AB304" i="2"/>
  <c r="AA304" i="2"/>
  <c r="Z304" i="2"/>
  <c r="Y304" i="2"/>
  <c r="X304" i="2"/>
  <c r="W304" i="2"/>
  <c r="M304" i="2"/>
  <c r="L304" i="2" s="1"/>
  <c r="AF303" i="2"/>
  <c r="AD303" i="2"/>
  <c r="AC303" i="2"/>
  <c r="AB303" i="2"/>
  <c r="AA303" i="2"/>
  <c r="Z303" i="2"/>
  <c r="Y303" i="2"/>
  <c r="X303" i="2"/>
  <c r="W303" i="2"/>
  <c r="M303" i="2"/>
  <c r="L303" i="2" s="1"/>
  <c r="AF302" i="2"/>
  <c r="AD302" i="2"/>
  <c r="AC302" i="2"/>
  <c r="AB302" i="2"/>
  <c r="AA302" i="2"/>
  <c r="Z302" i="2"/>
  <c r="Y302" i="2"/>
  <c r="X302" i="2"/>
  <c r="W302" i="2"/>
  <c r="M302" i="2"/>
  <c r="L302" i="2" s="1"/>
  <c r="AF301" i="2"/>
  <c r="AD301" i="2"/>
  <c r="AC301" i="2"/>
  <c r="AB301" i="2"/>
  <c r="AA301" i="2"/>
  <c r="Z301" i="2"/>
  <c r="Y301" i="2"/>
  <c r="X301" i="2"/>
  <c r="W301" i="2"/>
  <c r="M301" i="2"/>
  <c r="L301" i="2" s="1"/>
  <c r="AF300" i="2"/>
  <c r="AD300" i="2"/>
  <c r="AC300" i="2"/>
  <c r="AB300" i="2"/>
  <c r="AA300" i="2"/>
  <c r="Z300" i="2"/>
  <c r="Y300" i="2"/>
  <c r="X300" i="2"/>
  <c r="W300" i="2"/>
  <c r="M300" i="2"/>
  <c r="L300" i="2" s="1"/>
  <c r="AF299" i="2"/>
  <c r="AD299" i="2"/>
  <c r="AC299" i="2"/>
  <c r="AB299" i="2"/>
  <c r="AA299" i="2"/>
  <c r="Z299" i="2"/>
  <c r="Y299" i="2"/>
  <c r="X299" i="2"/>
  <c r="W299" i="2"/>
  <c r="M299" i="2"/>
  <c r="L299" i="2" s="1"/>
  <c r="AF298" i="2"/>
  <c r="AD298" i="2"/>
  <c r="AC298" i="2"/>
  <c r="AB298" i="2"/>
  <c r="AA298" i="2"/>
  <c r="Z298" i="2"/>
  <c r="Y298" i="2"/>
  <c r="X298" i="2"/>
  <c r="W298" i="2"/>
  <c r="M298" i="2"/>
  <c r="L298" i="2" s="1"/>
  <c r="AF297" i="2"/>
  <c r="AD297" i="2"/>
  <c r="AC297" i="2"/>
  <c r="AB297" i="2"/>
  <c r="AA297" i="2"/>
  <c r="Z297" i="2"/>
  <c r="Y297" i="2"/>
  <c r="X297" i="2"/>
  <c r="W297" i="2"/>
  <c r="M297" i="2"/>
  <c r="L297" i="2" s="1"/>
  <c r="AF296" i="2"/>
  <c r="AD296" i="2"/>
  <c r="AC296" i="2"/>
  <c r="AB296" i="2"/>
  <c r="AA296" i="2"/>
  <c r="Z296" i="2"/>
  <c r="Y296" i="2"/>
  <c r="X296" i="2"/>
  <c r="W296" i="2"/>
  <c r="M296" i="2"/>
  <c r="L296" i="2" s="1"/>
  <c r="AF295" i="2"/>
  <c r="AD295" i="2"/>
  <c r="AC295" i="2"/>
  <c r="AB295" i="2"/>
  <c r="AA295" i="2"/>
  <c r="Z295" i="2"/>
  <c r="Y295" i="2"/>
  <c r="X295" i="2"/>
  <c r="W295" i="2"/>
  <c r="M295" i="2"/>
  <c r="L295" i="2" s="1"/>
  <c r="AF294" i="2"/>
  <c r="AD294" i="2"/>
  <c r="AC294" i="2"/>
  <c r="AB294" i="2"/>
  <c r="AA294" i="2"/>
  <c r="Z294" i="2"/>
  <c r="Y294" i="2"/>
  <c r="X294" i="2"/>
  <c r="W294" i="2"/>
  <c r="M294" i="2"/>
  <c r="L294" i="2" s="1"/>
  <c r="AF293" i="2"/>
  <c r="AD293" i="2"/>
  <c r="AC293" i="2"/>
  <c r="AB293" i="2"/>
  <c r="AA293" i="2"/>
  <c r="Z293" i="2"/>
  <c r="Y293" i="2"/>
  <c r="X293" i="2"/>
  <c r="W293" i="2"/>
  <c r="M293" i="2"/>
  <c r="L293" i="2" s="1"/>
  <c r="AF292" i="2"/>
  <c r="AD292" i="2"/>
  <c r="AC292" i="2"/>
  <c r="AB292" i="2"/>
  <c r="AA292" i="2"/>
  <c r="Z292" i="2"/>
  <c r="Y292" i="2"/>
  <c r="X292" i="2"/>
  <c r="W292" i="2"/>
  <c r="M292" i="2"/>
  <c r="L292" i="2" s="1"/>
  <c r="AF291" i="2"/>
  <c r="AD291" i="2"/>
  <c r="AC291" i="2"/>
  <c r="AB291" i="2"/>
  <c r="AA291" i="2"/>
  <c r="Z291" i="2"/>
  <c r="Y291" i="2"/>
  <c r="X291" i="2"/>
  <c r="W291" i="2"/>
  <c r="M291" i="2"/>
  <c r="L291" i="2" s="1"/>
  <c r="AF290" i="2"/>
  <c r="AD290" i="2"/>
  <c r="AC290" i="2"/>
  <c r="AB290" i="2"/>
  <c r="AA290" i="2"/>
  <c r="Z290" i="2"/>
  <c r="Y290" i="2"/>
  <c r="X290" i="2"/>
  <c r="W290" i="2"/>
  <c r="M290" i="2"/>
  <c r="L290" i="2" s="1"/>
  <c r="AF289" i="2"/>
  <c r="AD289" i="2"/>
  <c r="AC289" i="2"/>
  <c r="AB289" i="2"/>
  <c r="AA289" i="2"/>
  <c r="Z289" i="2"/>
  <c r="Y289" i="2"/>
  <c r="X289" i="2"/>
  <c r="W289" i="2"/>
  <c r="M289" i="2"/>
  <c r="L289" i="2" s="1"/>
  <c r="AF288" i="2"/>
  <c r="AD288" i="2"/>
  <c r="AC288" i="2"/>
  <c r="AB288" i="2"/>
  <c r="AA288" i="2"/>
  <c r="Z288" i="2"/>
  <c r="Y288" i="2"/>
  <c r="X288" i="2"/>
  <c r="W288" i="2"/>
  <c r="M288" i="2"/>
  <c r="L288" i="2" s="1"/>
  <c r="AF287" i="2"/>
  <c r="AD287" i="2"/>
  <c r="AC287" i="2"/>
  <c r="AB287" i="2"/>
  <c r="AA287" i="2"/>
  <c r="Z287" i="2"/>
  <c r="Y287" i="2"/>
  <c r="X287" i="2"/>
  <c r="W287" i="2"/>
  <c r="M287" i="2"/>
  <c r="L287" i="2" s="1"/>
  <c r="AF286" i="2"/>
  <c r="AD286" i="2"/>
  <c r="AC286" i="2"/>
  <c r="AB286" i="2"/>
  <c r="AA286" i="2"/>
  <c r="Z286" i="2"/>
  <c r="Y286" i="2"/>
  <c r="X286" i="2"/>
  <c r="W286" i="2"/>
  <c r="M286" i="2"/>
  <c r="L286" i="2" s="1"/>
  <c r="AF285" i="2"/>
  <c r="AD285" i="2"/>
  <c r="AC285" i="2"/>
  <c r="AB285" i="2"/>
  <c r="AA285" i="2"/>
  <c r="Z285" i="2"/>
  <c r="Y285" i="2"/>
  <c r="X285" i="2"/>
  <c r="W285" i="2"/>
  <c r="M285" i="2"/>
  <c r="L285" i="2" s="1"/>
  <c r="AF284" i="2"/>
  <c r="AD284" i="2"/>
  <c r="AC284" i="2"/>
  <c r="AB284" i="2"/>
  <c r="AA284" i="2"/>
  <c r="Z284" i="2"/>
  <c r="Y284" i="2"/>
  <c r="X284" i="2"/>
  <c r="W284" i="2"/>
  <c r="M284" i="2"/>
  <c r="L284" i="2" s="1"/>
  <c r="AF283" i="2"/>
  <c r="AD283" i="2"/>
  <c r="AC283" i="2"/>
  <c r="AB283" i="2"/>
  <c r="AA283" i="2"/>
  <c r="Z283" i="2"/>
  <c r="Y283" i="2"/>
  <c r="X283" i="2"/>
  <c r="W283" i="2"/>
  <c r="M283" i="2"/>
  <c r="L283" i="2" s="1"/>
  <c r="AF282" i="2"/>
  <c r="AD282" i="2"/>
  <c r="AC282" i="2"/>
  <c r="AB282" i="2"/>
  <c r="AA282" i="2"/>
  <c r="Z282" i="2"/>
  <c r="Y282" i="2"/>
  <c r="X282" i="2"/>
  <c r="W282" i="2"/>
  <c r="M282" i="2"/>
  <c r="L282" i="2" s="1"/>
  <c r="AF281" i="2"/>
  <c r="AD281" i="2"/>
  <c r="AC281" i="2"/>
  <c r="AB281" i="2"/>
  <c r="AA281" i="2"/>
  <c r="Z281" i="2"/>
  <c r="Y281" i="2"/>
  <c r="X281" i="2"/>
  <c r="W281" i="2"/>
  <c r="M281" i="2"/>
  <c r="L281" i="2" s="1"/>
  <c r="AF280" i="2"/>
  <c r="AD280" i="2"/>
  <c r="AC280" i="2"/>
  <c r="AB280" i="2"/>
  <c r="AA280" i="2"/>
  <c r="Z280" i="2"/>
  <c r="Y280" i="2"/>
  <c r="X280" i="2"/>
  <c r="W280" i="2"/>
  <c r="M280" i="2"/>
  <c r="L280" i="2" s="1"/>
  <c r="AF279" i="2"/>
  <c r="AD279" i="2"/>
  <c r="AC279" i="2"/>
  <c r="AB279" i="2"/>
  <c r="AA279" i="2"/>
  <c r="Z279" i="2"/>
  <c r="Y279" i="2"/>
  <c r="X279" i="2"/>
  <c r="W279" i="2"/>
  <c r="M279" i="2"/>
  <c r="L279" i="2" s="1"/>
  <c r="AF278" i="2"/>
  <c r="AD278" i="2"/>
  <c r="AC278" i="2"/>
  <c r="AB278" i="2"/>
  <c r="AA278" i="2"/>
  <c r="Z278" i="2"/>
  <c r="Y278" i="2"/>
  <c r="X278" i="2"/>
  <c r="W278" i="2"/>
  <c r="M278" i="2"/>
  <c r="L278" i="2" s="1"/>
  <c r="AF277" i="2"/>
  <c r="AD277" i="2"/>
  <c r="AC277" i="2"/>
  <c r="AB277" i="2"/>
  <c r="AA277" i="2"/>
  <c r="Z277" i="2"/>
  <c r="Y277" i="2"/>
  <c r="X277" i="2"/>
  <c r="W277" i="2"/>
  <c r="M277" i="2"/>
  <c r="L277" i="2" s="1"/>
  <c r="AF276" i="2"/>
  <c r="AD276" i="2"/>
  <c r="AC276" i="2"/>
  <c r="AB276" i="2"/>
  <c r="AA276" i="2"/>
  <c r="Z276" i="2"/>
  <c r="Y276" i="2"/>
  <c r="X276" i="2"/>
  <c r="W276" i="2"/>
  <c r="M276" i="2"/>
  <c r="L276" i="2" s="1"/>
  <c r="AF275" i="2"/>
  <c r="AD275" i="2"/>
  <c r="AC275" i="2"/>
  <c r="AB275" i="2"/>
  <c r="AA275" i="2"/>
  <c r="Z275" i="2"/>
  <c r="Y275" i="2"/>
  <c r="X275" i="2"/>
  <c r="W275" i="2"/>
  <c r="M275" i="2"/>
  <c r="L275" i="2" s="1"/>
  <c r="AF274" i="2"/>
  <c r="AD274" i="2"/>
  <c r="AC274" i="2"/>
  <c r="AB274" i="2"/>
  <c r="AA274" i="2"/>
  <c r="Z274" i="2"/>
  <c r="Y274" i="2"/>
  <c r="X274" i="2"/>
  <c r="W274" i="2"/>
  <c r="M274" i="2"/>
  <c r="L274" i="2" s="1"/>
  <c r="AF273" i="2"/>
  <c r="AD273" i="2"/>
  <c r="AC273" i="2"/>
  <c r="AB273" i="2"/>
  <c r="AA273" i="2"/>
  <c r="Z273" i="2"/>
  <c r="Y273" i="2"/>
  <c r="X273" i="2"/>
  <c r="W273" i="2"/>
  <c r="M273" i="2"/>
  <c r="L273" i="2" s="1"/>
  <c r="AF272" i="2"/>
  <c r="AD272" i="2"/>
  <c r="AC272" i="2"/>
  <c r="AB272" i="2"/>
  <c r="AA272" i="2"/>
  <c r="Z272" i="2"/>
  <c r="Y272" i="2"/>
  <c r="X272" i="2"/>
  <c r="W272" i="2"/>
  <c r="M272" i="2"/>
  <c r="L272" i="2" s="1"/>
  <c r="AF271" i="2"/>
  <c r="AD271" i="2"/>
  <c r="AC271" i="2"/>
  <c r="AB271" i="2"/>
  <c r="AA271" i="2"/>
  <c r="Z271" i="2"/>
  <c r="Y271" i="2"/>
  <c r="X271" i="2"/>
  <c r="W271" i="2"/>
  <c r="M271" i="2"/>
  <c r="L271" i="2" s="1"/>
  <c r="AF270" i="2"/>
  <c r="AD270" i="2"/>
  <c r="AC270" i="2"/>
  <c r="AB270" i="2"/>
  <c r="AA270" i="2"/>
  <c r="Z270" i="2"/>
  <c r="Y270" i="2"/>
  <c r="X270" i="2"/>
  <c r="W270" i="2"/>
  <c r="M270" i="2"/>
  <c r="L270" i="2" s="1"/>
  <c r="AF269" i="2"/>
  <c r="AD269" i="2"/>
  <c r="AC269" i="2"/>
  <c r="AB269" i="2"/>
  <c r="AA269" i="2"/>
  <c r="Z269" i="2"/>
  <c r="Y269" i="2"/>
  <c r="X269" i="2"/>
  <c r="W269" i="2"/>
  <c r="M269" i="2"/>
  <c r="L269" i="2" s="1"/>
  <c r="AF268" i="2"/>
  <c r="AD268" i="2"/>
  <c r="AC268" i="2"/>
  <c r="AB268" i="2"/>
  <c r="AA268" i="2"/>
  <c r="Z268" i="2"/>
  <c r="Y268" i="2"/>
  <c r="X268" i="2"/>
  <c r="W268" i="2"/>
  <c r="M268" i="2"/>
  <c r="L268" i="2" s="1"/>
  <c r="AF267" i="2"/>
  <c r="AD267" i="2"/>
  <c r="AC267" i="2"/>
  <c r="AB267" i="2"/>
  <c r="AA267" i="2"/>
  <c r="Z267" i="2"/>
  <c r="Y267" i="2"/>
  <c r="X267" i="2"/>
  <c r="W267" i="2"/>
  <c r="M267" i="2"/>
  <c r="L267" i="2" s="1"/>
  <c r="AF266" i="2"/>
  <c r="AD266" i="2"/>
  <c r="AC266" i="2"/>
  <c r="AB266" i="2"/>
  <c r="AA266" i="2"/>
  <c r="Z266" i="2"/>
  <c r="Y266" i="2"/>
  <c r="X266" i="2"/>
  <c r="W266" i="2"/>
  <c r="M266" i="2"/>
  <c r="L266" i="2" s="1"/>
  <c r="AF265" i="2"/>
  <c r="AD265" i="2"/>
  <c r="AC265" i="2"/>
  <c r="AB265" i="2"/>
  <c r="AA265" i="2"/>
  <c r="Z265" i="2"/>
  <c r="Y265" i="2"/>
  <c r="X265" i="2"/>
  <c r="W265" i="2"/>
  <c r="M265" i="2"/>
  <c r="L265" i="2" s="1"/>
  <c r="AF264" i="2"/>
  <c r="AD264" i="2"/>
  <c r="AC264" i="2"/>
  <c r="AB264" i="2"/>
  <c r="AA264" i="2"/>
  <c r="Z264" i="2"/>
  <c r="Y264" i="2"/>
  <c r="X264" i="2"/>
  <c r="W264" i="2"/>
  <c r="M264" i="2"/>
  <c r="L264" i="2" s="1"/>
  <c r="AF263" i="2"/>
  <c r="AD263" i="2"/>
  <c r="AC263" i="2"/>
  <c r="AB263" i="2"/>
  <c r="AA263" i="2"/>
  <c r="Z263" i="2"/>
  <c r="Y263" i="2"/>
  <c r="X263" i="2"/>
  <c r="W263" i="2"/>
  <c r="M263" i="2"/>
  <c r="L263" i="2" s="1"/>
  <c r="AF262" i="2"/>
  <c r="AD262" i="2"/>
  <c r="AC262" i="2"/>
  <c r="AB262" i="2"/>
  <c r="AA262" i="2"/>
  <c r="Z262" i="2"/>
  <c r="Y262" i="2"/>
  <c r="X262" i="2"/>
  <c r="W262" i="2"/>
  <c r="M262" i="2"/>
  <c r="L262" i="2" s="1"/>
  <c r="AF261" i="2"/>
  <c r="AD261" i="2"/>
  <c r="AC261" i="2"/>
  <c r="AB261" i="2"/>
  <c r="AA261" i="2"/>
  <c r="Z261" i="2"/>
  <c r="Y261" i="2"/>
  <c r="X261" i="2"/>
  <c r="W261" i="2"/>
  <c r="M261" i="2"/>
  <c r="L261" i="2" s="1"/>
  <c r="AF260" i="2"/>
  <c r="AD260" i="2"/>
  <c r="AC260" i="2"/>
  <c r="AB260" i="2"/>
  <c r="AA260" i="2"/>
  <c r="Z260" i="2"/>
  <c r="Y260" i="2"/>
  <c r="X260" i="2"/>
  <c r="W260" i="2"/>
  <c r="M260" i="2"/>
  <c r="L260" i="2" s="1"/>
  <c r="AF259" i="2"/>
  <c r="AD259" i="2"/>
  <c r="AC259" i="2"/>
  <c r="AB259" i="2"/>
  <c r="AA259" i="2"/>
  <c r="Z259" i="2"/>
  <c r="Y259" i="2"/>
  <c r="X259" i="2"/>
  <c r="W259" i="2"/>
  <c r="M259" i="2"/>
  <c r="L259" i="2" s="1"/>
  <c r="AF258" i="2"/>
  <c r="AD258" i="2"/>
  <c r="AC258" i="2"/>
  <c r="AB258" i="2"/>
  <c r="AA258" i="2"/>
  <c r="Z258" i="2"/>
  <c r="Y258" i="2"/>
  <c r="X258" i="2"/>
  <c r="W258" i="2"/>
  <c r="M258" i="2"/>
  <c r="L258" i="2" s="1"/>
  <c r="AF257" i="2"/>
  <c r="AD257" i="2"/>
  <c r="AC257" i="2"/>
  <c r="AB257" i="2"/>
  <c r="AA257" i="2"/>
  <c r="Z257" i="2"/>
  <c r="Y257" i="2"/>
  <c r="X257" i="2"/>
  <c r="W257" i="2"/>
  <c r="M257" i="2"/>
  <c r="L257" i="2" s="1"/>
  <c r="AF256" i="2"/>
  <c r="AD256" i="2"/>
  <c r="AC256" i="2"/>
  <c r="AB256" i="2"/>
  <c r="AA256" i="2"/>
  <c r="Z256" i="2"/>
  <c r="Y256" i="2"/>
  <c r="X256" i="2"/>
  <c r="W256" i="2"/>
  <c r="M256" i="2"/>
  <c r="L256" i="2" s="1"/>
  <c r="AF255" i="2"/>
  <c r="AD255" i="2"/>
  <c r="AC255" i="2"/>
  <c r="AB255" i="2"/>
  <c r="AA255" i="2"/>
  <c r="Z255" i="2"/>
  <c r="Y255" i="2"/>
  <c r="X255" i="2"/>
  <c r="W255" i="2"/>
  <c r="M255" i="2"/>
  <c r="L255" i="2" s="1"/>
  <c r="AF254" i="2"/>
  <c r="AD254" i="2"/>
  <c r="AC254" i="2"/>
  <c r="AB254" i="2"/>
  <c r="AA254" i="2"/>
  <c r="Z254" i="2"/>
  <c r="Y254" i="2"/>
  <c r="X254" i="2"/>
  <c r="W254" i="2"/>
  <c r="M254" i="2"/>
  <c r="L254" i="2" s="1"/>
  <c r="AF253" i="2"/>
  <c r="AD253" i="2"/>
  <c r="AC253" i="2"/>
  <c r="AB253" i="2"/>
  <c r="AA253" i="2"/>
  <c r="Z253" i="2"/>
  <c r="Y253" i="2"/>
  <c r="X253" i="2"/>
  <c r="W253" i="2"/>
  <c r="M253" i="2"/>
  <c r="L253" i="2" s="1"/>
  <c r="AF252" i="2"/>
  <c r="AD252" i="2"/>
  <c r="AC252" i="2"/>
  <c r="AB252" i="2"/>
  <c r="AA252" i="2"/>
  <c r="Z252" i="2"/>
  <c r="Y252" i="2"/>
  <c r="X252" i="2"/>
  <c r="W252" i="2"/>
  <c r="M252" i="2"/>
  <c r="L252" i="2" s="1"/>
  <c r="AF251" i="2"/>
  <c r="AD251" i="2"/>
  <c r="AC251" i="2"/>
  <c r="AB251" i="2"/>
  <c r="AA251" i="2"/>
  <c r="Z251" i="2"/>
  <c r="Y251" i="2"/>
  <c r="X251" i="2"/>
  <c r="W251" i="2"/>
  <c r="M251" i="2"/>
  <c r="L251" i="2" s="1"/>
  <c r="AF250" i="2"/>
  <c r="AD250" i="2"/>
  <c r="AC250" i="2"/>
  <c r="AB250" i="2"/>
  <c r="AA250" i="2"/>
  <c r="Z250" i="2"/>
  <c r="Y250" i="2"/>
  <c r="X250" i="2"/>
  <c r="W250" i="2"/>
  <c r="M250" i="2"/>
  <c r="L250" i="2" s="1"/>
  <c r="AF249" i="2"/>
  <c r="AD249" i="2"/>
  <c r="AC249" i="2"/>
  <c r="AB249" i="2"/>
  <c r="AA249" i="2"/>
  <c r="Z249" i="2"/>
  <c r="Y249" i="2"/>
  <c r="X249" i="2"/>
  <c r="W249" i="2"/>
  <c r="M249" i="2"/>
  <c r="L249" i="2" s="1"/>
  <c r="AF248" i="2"/>
  <c r="AD248" i="2"/>
  <c r="AC248" i="2"/>
  <c r="AB248" i="2"/>
  <c r="AA248" i="2"/>
  <c r="Z248" i="2"/>
  <c r="Y248" i="2"/>
  <c r="X248" i="2"/>
  <c r="W248" i="2"/>
  <c r="M248" i="2"/>
  <c r="L248" i="2" s="1"/>
  <c r="AF247" i="2"/>
  <c r="AD247" i="2"/>
  <c r="AC247" i="2"/>
  <c r="AB247" i="2"/>
  <c r="AA247" i="2"/>
  <c r="Z247" i="2"/>
  <c r="Y247" i="2"/>
  <c r="X247" i="2"/>
  <c r="W247" i="2"/>
  <c r="M247" i="2"/>
  <c r="L247" i="2" s="1"/>
  <c r="AF246" i="2"/>
  <c r="AD246" i="2"/>
  <c r="AC246" i="2"/>
  <c r="AB246" i="2"/>
  <c r="AA246" i="2"/>
  <c r="Z246" i="2"/>
  <c r="Y246" i="2"/>
  <c r="X246" i="2"/>
  <c r="W246" i="2"/>
  <c r="M246" i="2"/>
  <c r="L246" i="2" s="1"/>
  <c r="AF245" i="2"/>
  <c r="AD245" i="2"/>
  <c r="AC245" i="2"/>
  <c r="AB245" i="2"/>
  <c r="AA245" i="2"/>
  <c r="Z245" i="2"/>
  <c r="Y245" i="2"/>
  <c r="X245" i="2"/>
  <c r="W245" i="2"/>
  <c r="M245" i="2"/>
  <c r="L245" i="2" s="1"/>
  <c r="AF244" i="2"/>
  <c r="AD244" i="2"/>
  <c r="AC244" i="2"/>
  <c r="AB244" i="2"/>
  <c r="AA244" i="2"/>
  <c r="Z244" i="2"/>
  <c r="Y244" i="2"/>
  <c r="X244" i="2"/>
  <c r="W244" i="2"/>
  <c r="M244" i="2"/>
  <c r="L244" i="2" s="1"/>
  <c r="AF243" i="2"/>
  <c r="AD243" i="2"/>
  <c r="AC243" i="2"/>
  <c r="AB243" i="2"/>
  <c r="AA243" i="2"/>
  <c r="Z243" i="2"/>
  <c r="Y243" i="2"/>
  <c r="X243" i="2"/>
  <c r="W243" i="2"/>
  <c r="M243" i="2"/>
  <c r="L243" i="2" s="1"/>
  <c r="AF242" i="2"/>
  <c r="AD242" i="2"/>
  <c r="AC242" i="2"/>
  <c r="AB242" i="2"/>
  <c r="AA242" i="2"/>
  <c r="Z242" i="2"/>
  <c r="Y242" i="2"/>
  <c r="X242" i="2"/>
  <c r="W242" i="2"/>
  <c r="M242" i="2"/>
  <c r="L242" i="2" s="1"/>
  <c r="AF241" i="2"/>
  <c r="AD241" i="2"/>
  <c r="AC241" i="2"/>
  <c r="AB241" i="2"/>
  <c r="AA241" i="2"/>
  <c r="Z241" i="2"/>
  <c r="Y241" i="2"/>
  <c r="X241" i="2"/>
  <c r="W241" i="2"/>
  <c r="M241" i="2"/>
  <c r="L241" i="2" s="1"/>
  <c r="AF240" i="2"/>
  <c r="AD240" i="2"/>
  <c r="AC240" i="2"/>
  <c r="AB240" i="2"/>
  <c r="AA240" i="2"/>
  <c r="Z240" i="2"/>
  <c r="Y240" i="2"/>
  <c r="X240" i="2"/>
  <c r="W240" i="2"/>
  <c r="M240" i="2"/>
  <c r="L240" i="2" s="1"/>
  <c r="AF239" i="2"/>
  <c r="AD239" i="2"/>
  <c r="AC239" i="2"/>
  <c r="AB239" i="2"/>
  <c r="AA239" i="2"/>
  <c r="Z239" i="2"/>
  <c r="Y239" i="2"/>
  <c r="X239" i="2"/>
  <c r="W239" i="2"/>
  <c r="M239" i="2"/>
  <c r="L239" i="2" s="1"/>
  <c r="AF238" i="2"/>
  <c r="AD238" i="2"/>
  <c r="AC238" i="2"/>
  <c r="AB238" i="2"/>
  <c r="AA238" i="2"/>
  <c r="Z238" i="2"/>
  <c r="Y238" i="2"/>
  <c r="X238" i="2"/>
  <c r="W238" i="2"/>
  <c r="M238" i="2"/>
  <c r="L238" i="2" s="1"/>
  <c r="AF237" i="2"/>
  <c r="AD237" i="2"/>
  <c r="AC237" i="2"/>
  <c r="AB237" i="2"/>
  <c r="AA237" i="2"/>
  <c r="Z237" i="2"/>
  <c r="Y237" i="2"/>
  <c r="X237" i="2"/>
  <c r="W237" i="2"/>
  <c r="M237" i="2"/>
  <c r="L237" i="2" s="1"/>
  <c r="AF236" i="2"/>
  <c r="AD236" i="2"/>
  <c r="AC236" i="2"/>
  <c r="AB236" i="2"/>
  <c r="AA236" i="2"/>
  <c r="Z236" i="2"/>
  <c r="Y236" i="2"/>
  <c r="X236" i="2"/>
  <c r="W236" i="2"/>
  <c r="M236" i="2"/>
  <c r="L236" i="2" s="1"/>
  <c r="AF235" i="2"/>
  <c r="AD235" i="2"/>
  <c r="AC235" i="2"/>
  <c r="AB235" i="2"/>
  <c r="AA235" i="2"/>
  <c r="Z235" i="2"/>
  <c r="Y235" i="2"/>
  <c r="X235" i="2"/>
  <c r="W235" i="2"/>
  <c r="M235" i="2"/>
  <c r="L235" i="2" s="1"/>
  <c r="AF234" i="2"/>
  <c r="AD234" i="2"/>
  <c r="AC234" i="2"/>
  <c r="AB234" i="2"/>
  <c r="AA234" i="2"/>
  <c r="Z234" i="2"/>
  <c r="Y234" i="2"/>
  <c r="X234" i="2"/>
  <c r="W234" i="2"/>
  <c r="M234" i="2"/>
  <c r="L234" i="2" s="1"/>
  <c r="AF233" i="2"/>
  <c r="AD233" i="2"/>
  <c r="AC233" i="2"/>
  <c r="AB233" i="2"/>
  <c r="AA233" i="2"/>
  <c r="Z233" i="2"/>
  <c r="Y233" i="2"/>
  <c r="X233" i="2"/>
  <c r="W233" i="2"/>
  <c r="M233" i="2"/>
  <c r="L233" i="2" s="1"/>
  <c r="AF232" i="2"/>
  <c r="AD232" i="2"/>
  <c r="AC232" i="2"/>
  <c r="AB232" i="2"/>
  <c r="AA232" i="2"/>
  <c r="Z232" i="2"/>
  <c r="Y232" i="2"/>
  <c r="X232" i="2"/>
  <c r="W232" i="2"/>
  <c r="M232" i="2"/>
  <c r="L232" i="2" s="1"/>
  <c r="AF231" i="2"/>
  <c r="AD231" i="2"/>
  <c r="AC231" i="2"/>
  <c r="AB231" i="2"/>
  <c r="AA231" i="2"/>
  <c r="Z231" i="2"/>
  <c r="Y231" i="2"/>
  <c r="X231" i="2"/>
  <c r="W231" i="2"/>
  <c r="M231" i="2"/>
  <c r="L231" i="2" s="1"/>
  <c r="AF230" i="2"/>
  <c r="AD230" i="2"/>
  <c r="AC230" i="2"/>
  <c r="AB230" i="2"/>
  <c r="AA230" i="2"/>
  <c r="Z230" i="2"/>
  <c r="Y230" i="2"/>
  <c r="X230" i="2"/>
  <c r="W230" i="2"/>
  <c r="M230" i="2"/>
  <c r="L230" i="2" s="1"/>
  <c r="AF229" i="2"/>
  <c r="AD229" i="2"/>
  <c r="AC229" i="2"/>
  <c r="AB229" i="2"/>
  <c r="AA229" i="2"/>
  <c r="Z229" i="2"/>
  <c r="Y229" i="2"/>
  <c r="X229" i="2"/>
  <c r="W229" i="2"/>
  <c r="M229" i="2"/>
  <c r="L229" i="2" s="1"/>
  <c r="AF228" i="2"/>
  <c r="AD228" i="2"/>
  <c r="AC228" i="2"/>
  <c r="AB228" i="2"/>
  <c r="AA228" i="2"/>
  <c r="Z228" i="2"/>
  <c r="Y228" i="2"/>
  <c r="X228" i="2"/>
  <c r="W228" i="2"/>
  <c r="M228" i="2"/>
  <c r="L228" i="2" s="1"/>
  <c r="AF227" i="2"/>
  <c r="AD227" i="2"/>
  <c r="AC227" i="2"/>
  <c r="AB227" i="2"/>
  <c r="AA227" i="2"/>
  <c r="Z227" i="2"/>
  <c r="Y227" i="2"/>
  <c r="X227" i="2"/>
  <c r="W227" i="2"/>
  <c r="M227" i="2"/>
  <c r="L227" i="2" s="1"/>
  <c r="AF226" i="2"/>
  <c r="AD226" i="2"/>
  <c r="AC226" i="2"/>
  <c r="AB226" i="2"/>
  <c r="AA226" i="2"/>
  <c r="Z226" i="2"/>
  <c r="Y226" i="2"/>
  <c r="X226" i="2"/>
  <c r="W226" i="2"/>
  <c r="M226" i="2"/>
  <c r="L226" i="2" s="1"/>
  <c r="AF225" i="2"/>
  <c r="AD225" i="2"/>
  <c r="AC225" i="2"/>
  <c r="AB225" i="2"/>
  <c r="AA225" i="2"/>
  <c r="Z225" i="2"/>
  <c r="Y225" i="2"/>
  <c r="X225" i="2"/>
  <c r="W225" i="2"/>
  <c r="M225" i="2"/>
  <c r="L225" i="2" s="1"/>
  <c r="AF224" i="2"/>
  <c r="AD224" i="2"/>
  <c r="AC224" i="2"/>
  <c r="AB224" i="2"/>
  <c r="AA224" i="2"/>
  <c r="Z224" i="2"/>
  <c r="Y224" i="2"/>
  <c r="X224" i="2"/>
  <c r="W224" i="2"/>
  <c r="M224" i="2"/>
  <c r="L224" i="2" s="1"/>
  <c r="AF223" i="2"/>
  <c r="AD223" i="2"/>
  <c r="AC223" i="2"/>
  <c r="AB223" i="2"/>
  <c r="AA223" i="2"/>
  <c r="Z223" i="2"/>
  <c r="Y223" i="2"/>
  <c r="X223" i="2"/>
  <c r="W223" i="2"/>
  <c r="M223" i="2"/>
  <c r="L223" i="2" s="1"/>
  <c r="AF222" i="2"/>
  <c r="AD222" i="2"/>
  <c r="AC222" i="2"/>
  <c r="AB222" i="2"/>
  <c r="AA222" i="2"/>
  <c r="Z222" i="2"/>
  <c r="Y222" i="2"/>
  <c r="X222" i="2"/>
  <c r="W222" i="2"/>
  <c r="M222" i="2"/>
  <c r="L222" i="2" s="1"/>
  <c r="AF221" i="2"/>
  <c r="AD221" i="2"/>
  <c r="AC221" i="2"/>
  <c r="AB221" i="2"/>
  <c r="AA221" i="2"/>
  <c r="Z221" i="2"/>
  <c r="Y221" i="2"/>
  <c r="X221" i="2"/>
  <c r="W221" i="2"/>
  <c r="M221" i="2"/>
  <c r="L221" i="2" s="1"/>
  <c r="AF220" i="2"/>
  <c r="AD220" i="2"/>
  <c r="AC220" i="2"/>
  <c r="AB220" i="2"/>
  <c r="AA220" i="2"/>
  <c r="Z220" i="2"/>
  <c r="Y220" i="2"/>
  <c r="X220" i="2"/>
  <c r="W220" i="2"/>
  <c r="M220" i="2"/>
  <c r="L220" i="2" s="1"/>
  <c r="AF219" i="2"/>
  <c r="AD219" i="2"/>
  <c r="AC219" i="2"/>
  <c r="AB219" i="2"/>
  <c r="AA219" i="2"/>
  <c r="Z219" i="2"/>
  <c r="Y219" i="2"/>
  <c r="X219" i="2"/>
  <c r="W219" i="2"/>
  <c r="M219" i="2"/>
  <c r="L219" i="2" s="1"/>
  <c r="AF218" i="2"/>
  <c r="AD218" i="2"/>
  <c r="AC218" i="2"/>
  <c r="AB218" i="2"/>
  <c r="AA218" i="2"/>
  <c r="Z218" i="2"/>
  <c r="Y218" i="2"/>
  <c r="X218" i="2"/>
  <c r="W218" i="2"/>
  <c r="M218" i="2"/>
  <c r="L218" i="2" s="1"/>
  <c r="AF217" i="2"/>
  <c r="AD217" i="2"/>
  <c r="AC217" i="2"/>
  <c r="AB217" i="2"/>
  <c r="AA217" i="2"/>
  <c r="Z217" i="2"/>
  <c r="Y217" i="2"/>
  <c r="X217" i="2"/>
  <c r="W217" i="2"/>
  <c r="M217" i="2"/>
  <c r="L217" i="2" s="1"/>
  <c r="AF216" i="2"/>
  <c r="AD216" i="2"/>
  <c r="AC216" i="2"/>
  <c r="AB216" i="2"/>
  <c r="AA216" i="2"/>
  <c r="Z216" i="2"/>
  <c r="Y216" i="2"/>
  <c r="X216" i="2"/>
  <c r="W216" i="2"/>
  <c r="M216" i="2"/>
  <c r="L216" i="2" s="1"/>
  <c r="AF215" i="2"/>
  <c r="AD215" i="2"/>
  <c r="AC215" i="2"/>
  <c r="AB215" i="2"/>
  <c r="AA215" i="2"/>
  <c r="Z215" i="2"/>
  <c r="Y215" i="2"/>
  <c r="X215" i="2"/>
  <c r="W215" i="2"/>
  <c r="M215" i="2"/>
  <c r="L215" i="2" s="1"/>
  <c r="AF214" i="2"/>
  <c r="AD214" i="2"/>
  <c r="AC214" i="2"/>
  <c r="AB214" i="2"/>
  <c r="AA214" i="2"/>
  <c r="Z214" i="2"/>
  <c r="Y214" i="2"/>
  <c r="X214" i="2"/>
  <c r="W214" i="2"/>
  <c r="M214" i="2"/>
  <c r="L214" i="2" s="1"/>
  <c r="AF213" i="2"/>
  <c r="AD213" i="2"/>
  <c r="AC213" i="2"/>
  <c r="AB213" i="2"/>
  <c r="AA213" i="2"/>
  <c r="Z213" i="2"/>
  <c r="Y213" i="2"/>
  <c r="X213" i="2"/>
  <c r="W213" i="2"/>
  <c r="M213" i="2"/>
  <c r="L213" i="2" s="1"/>
  <c r="AF212" i="2"/>
  <c r="AD212" i="2"/>
  <c r="AC212" i="2"/>
  <c r="AB212" i="2"/>
  <c r="AA212" i="2"/>
  <c r="Z212" i="2"/>
  <c r="Y212" i="2"/>
  <c r="X212" i="2"/>
  <c r="W212" i="2"/>
  <c r="M212" i="2"/>
  <c r="L212" i="2" s="1"/>
  <c r="AF211" i="2"/>
  <c r="AD211" i="2"/>
  <c r="AC211" i="2"/>
  <c r="AB211" i="2"/>
  <c r="AA211" i="2"/>
  <c r="Z211" i="2"/>
  <c r="Y211" i="2"/>
  <c r="X211" i="2"/>
  <c r="W211" i="2"/>
  <c r="M211" i="2"/>
  <c r="L211" i="2" s="1"/>
  <c r="AF210" i="2"/>
  <c r="AD210" i="2"/>
  <c r="AC210" i="2"/>
  <c r="AB210" i="2"/>
  <c r="AA210" i="2"/>
  <c r="Z210" i="2"/>
  <c r="Y210" i="2"/>
  <c r="X210" i="2"/>
  <c r="W210" i="2"/>
  <c r="M210" i="2"/>
  <c r="L210" i="2" s="1"/>
  <c r="AF209" i="2"/>
  <c r="AD209" i="2"/>
  <c r="AC209" i="2"/>
  <c r="AB209" i="2"/>
  <c r="AA209" i="2"/>
  <c r="Z209" i="2"/>
  <c r="Y209" i="2"/>
  <c r="X209" i="2"/>
  <c r="W209" i="2"/>
  <c r="M209" i="2"/>
  <c r="L209" i="2" s="1"/>
  <c r="AF208" i="2"/>
  <c r="AD208" i="2"/>
  <c r="AC208" i="2"/>
  <c r="AB208" i="2"/>
  <c r="AA208" i="2"/>
  <c r="Z208" i="2"/>
  <c r="Y208" i="2"/>
  <c r="X208" i="2"/>
  <c r="W208" i="2"/>
  <c r="M208" i="2"/>
  <c r="L208" i="2" s="1"/>
  <c r="AF207" i="2"/>
  <c r="AD207" i="2"/>
  <c r="AC207" i="2"/>
  <c r="AB207" i="2"/>
  <c r="AA207" i="2"/>
  <c r="Z207" i="2"/>
  <c r="Y207" i="2"/>
  <c r="X207" i="2"/>
  <c r="W207" i="2"/>
  <c r="M207" i="2"/>
  <c r="L207" i="2" s="1"/>
  <c r="AF206" i="2"/>
  <c r="AD206" i="2"/>
  <c r="AC206" i="2"/>
  <c r="AB206" i="2"/>
  <c r="AA206" i="2"/>
  <c r="Z206" i="2"/>
  <c r="Y206" i="2"/>
  <c r="X206" i="2"/>
  <c r="W206" i="2"/>
  <c r="M206" i="2"/>
  <c r="L206" i="2" s="1"/>
  <c r="AF205" i="2"/>
  <c r="AD205" i="2"/>
  <c r="AC205" i="2"/>
  <c r="AB205" i="2"/>
  <c r="AA205" i="2"/>
  <c r="Z205" i="2"/>
  <c r="Y205" i="2"/>
  <c r="X205" i="2"/>
  <c r="W205" i="2"/>
  <c r="M205" i="2"/>
  <c r="L205" i="2" s="1"/>
  <c r="AF204" i="2"/>
  <c r="AD204" i="2"/>
  <c r="AC204" i="2"/>
  <c r="AB204" i="2"/>
  <c r="AA204" i="2"/>
  <c r="Z204" i="2"/>
  <c r="Y204" i="2"/>
  <c r="X204" i="2"/>
  <c r="W204" i="2"/>
  <c r="M204" i="2"/>
  <c r="L204" i="2" s="1"/>
  <c r="AF203" i="2"/>
  <c r="AD203" i="2"/>
  <c r="AC203" i="2"/>
  <c r="AB203" i="2"/>
  <c r="AA203" i="2"/>
  <c r="Z203" i="2"/>
  <c r="Y203" i="2"/>
  <c r="X203" i="2"/>
  <c r="W203" i="2"/>
  <c r="M203" i="2"/>
  <c r="L203" i="2" s="1"/>
  <c r="AF202" i="2"/>
  <c r="AD202" i="2"/>
  <c r="AC202" i="2"/>
  <c r="AB202" i="2"/>
  <c r="AA202" i="2"/>
  <c r="Z202" i="2"/>
  <c r="Y202" i="2"/>
  <c r="X202" i="2"/>
  <c r="W202" i="2"/>
  <c r="M202" i="2"/>
  <c r="L202" i="2" s="1"/>
  <c r="AF201" i="2"/>
  <c r="AD201" i="2"/>
  <c r="AC201" i="2"/>
  <c r="AB201" i="2"/>
  <c r="AA201" i="2"/>
  <c r="Z201" i="2"/>
  <c r="Y201" i="2"/>
  <c r="X201" i="2"/>
  <c r="W201" i="2"/>
  <c r="M201" i="2"/>
  <c r="L201" i="2" s="1"/>
  <c r="AF200" i="2"/>
  <c r="AD200" i="2"/>
  <c r="AC200" i="2"/>
  <c r="AB200" i="2"/>
  <c r="AA200" i="2"/>
  <c r="Z200" i="2"/>
  <c r="Y200" i="2"/>
  <c r="X200" i="2"/>
  <c r="W200" i="2"/>
  <c r="M200" i="2"/>
  <c r="L200" i="2" s="1"/>
  <c r="AF199" i="2"/>
  <c r="AD199" i="2"/>
  <c r="AC199" i="2"/>
  <c r="AB199" i="2"/>
  <c r="AA199" i="2"/>
  <c r="Z199" i="2"/>
  <c r="Y199" i="2"/>
  <c r="X199" i="2"/>
  <c r="W199" i="2"/>
  <c r="M199" i="2"/>
  <c r="L199" i="2" s="1"/>
  <c r="AF198" i="2"/>
  <c r="AD198" i="2"/>
  <c r="AC198" i="2"/>
  <c r="AB198" i="2"/>
  <c r="AA198" i="2"/>
  <c r="Z198" i="2"/>
  <c r="Y198" i="2"/>
  <c r="X198" i="2"/>
  <c r="W198" i="2"/>
  <c r="M198" i="2"/>
  <c r="L198" i="2" s="1"/>
  <c r="AF197" i="2"/>
  <c r="AD197" i="2"/>
  <c r="AC197" i="2"/>
  <c r="AB197" i="2"/>
  <c r="AA197" i="2"/>
  <c r="Z197" i="2"/>
  <c r="Y197" i="2"/>
  <c r="X197" i="2"/>
  <c r="W197" i="2"/>
  <c r="M197" i="2"/>
  <c r="L197" i="2" s="1"/>
  <c r="AF196" i="2"/>
  <c r="AD196" i="2"/>
  <c r="AC196" i="2"/>
  <c r="AB196" i="2"/>
  <c r="AA196" i="2"/>
  <c r="Z196" i="2"/>
  <c r="Y196" i="2"/>
  <c r="X196" i="2"/>
  <c r="W196" i="2"/>
  <c r="M196" i="2"/>
  <c r="L196" i="2" s="1"/>
  <c r="AF195" i="2"/>
  <c r="AD195" i="2"/>
  <c r="AC195" i="2"/>
  <c r="AB195" i="2"/>
  <c r="AA195" i="2"/>
  <c r="Z195" i="2"/>
  <c r="Y195" i="2"/>
  <c r="X195" i="2"/>
  <c r="W195" i="2"/>
  <c r="M195" i="2"/>
  <c r="L195" i="2" s="1"/>
  <c r="AF194" i="2"/>
  <c r="AD194" i="2"/>
  <c r="AC194" i="2"/>
  <c r="AB194" i="2"/>
  <c r="AA194" i="2"/>
  <c r="Z194" i="2"/>
  <c r="Y194" i="2"/>
  <c r="X194" i="2"/>
  <c r="W194" i="2"/>
  <c r="M194" i="2"/>
  <c r="L194" i="2" s="1"/>
  <c r="AF193" i="2"/>
  <c r="AD193" i="2"/>
  <c r="AC193" i="2"/>
  <c r="AB193" i="2"/>
  <c r="AA193" i="2"/>
  <c r="Z193" i="2"/>
  <c r="Y193" i="2"/>
  <c r="X193" i="2"/>
  <c r="W193" i="2"/>
  <c r="M193" i="2"/>
  <c r="L193" i="2" s="1"/>
  <c r="AF192" i="2"/>
  <c r="AD192" i="2"/>
  <c r="AC192" i="2"/>
  <c r="AB192" i="2"/>
  <c r="AA192" i="2"/>
  <c r="Z192" i="2"/>
  <c r="Y192" i="2"/>
  <c r="X192" i="2"/>
  <c r="W192" i="2"/>
  <c r="M192" i="2"/>
  <c r="L192" i="2" s="1"/>
  <c r="AF191" i="2"/>
  <c r="AD191" i="2"/>
  <c r="AC191" i="2"/>
  <c r="AB191" i="2"/>
  <c r="AA191" i="2"/>
  <c r="Z191" i="2"/>
  <c r="Y191" i="2"/>
  <c r="X191" i="2"/>
  <c r="W191" i="2"/>
  <c r="M191" i="2"/>
  <c r="L191" i="2" s="1"/>
  <c r="AF190" i="2"/>
  <c r="AD190" i="2"/>
  <c r="AC190" i="2"/>
  <c r="AB190" i="2"/>
  <c r="AA190" i="2"/>
  <c r="Z190" i="2"/>
  <c r="Y190" i="2"/>
  <c r="X190" i="2"/>
  <c r="W190" i="2"/>
  <c r="M190" i="2"/>
  <c r="L190" i="2" s="1"/>
  <c r="AF189" i="2"/>
  <c r="AD189" i="2"/>
  <c r="AC189" i="2"/>
  <c r="AB189" i="2"/>
  <c r="AA189" i="2"/>
  <c r="Z189" i="2"/>
  <c r="Y189" i="2"/>
  <c r="X189" i="2"/>
  <c r="W189" i="2"/>
  <c r="M189" i="2"/>
  <c r="L189" i="2" s="1"/>
  <c r="AF188" i="2"/>
  <c r="AD188" i="2"/>
  <c r="AC188" i="2"/>
  <c r="AB188" i="2"/>
  <c r="AA188" i="2"/>
  <c r="Z188" i="2"/>
  <c r="Y188" i="2"/>
  <c r="X188" i="2"/>
  <c r="W188" i="2"/>
  <c r="M188" i="2"/>
  <c r="L188" i="2" s="1"/>
  <c r="AF187" i="2"/>
  <c r="AD187" i="2"/>
  <c r="AC187" i="2"/>
  <c r="AB187" i="2"/>
  <c r="AA187" i="2"/>
  <c r="Z187" i="2"/>
  <c r="Y187" i="2"/>
  <c r="X187" i="2"/>
  <c r="W187" i="2"/>
  <c r="M187" i="2"/>
  <c r="L187" i="2" s="1"/>
  <c r="AF186" i="2"/>
  <c r="AD186" i="2"/>
  <c r="AC186" i="2"/>
  <c r="AB186" i="2"/>
  <c r="AA186" i="2"/>
  <c r="Z186" i="2"/>
  <c r="Y186" i="2"/>
  <c r="X186" i="2"/>
  <c r="W186" i="2"/>
  <c r="M186" i="2"/>
  <c r="L186" i="2" s="1"/>
  <c r="AF185" i="2"/>
  <c r="AD185" i="2"/>
  <c r="AC185" i="2"/>
  <c r="AB185" i="2"/>
  <c r="AA185" i="2"/>
  <c r="Z185" i="2"/>
  <c r="Y185" i="2"/>
  <c r="X185" i="2"/>
  <c r="W185" i="2"/>
  <c r="M185" i="2"/>
  <c r="L185" i="2" s="1"/>
  <c r="AF184" i="2"/>
  <c r="AD184" i="2"/>
  <c r="AC184" i="2"/>
  <c r="AB184" i="2"/>
  <c r="AA184" i="2"/>
  <c r="Z184" i="2"/>
  <c r="Y184" i="2"/>
  <c r="X184" i="2"/>
  <c r="W184" i="2"/>
  <c r="M184" i="2"/>
  <c r="L184" i="2" s="1"/>
  <c r="AF183" i="2"/>
  <c r="AD183" i="2"/>
  <c r="AC183" i="2"/>
  <c r="AB183" i="2"/>
  <c r="AA183" i="2"/>
  <c r="Z183" i="2"/>
  <c r="Y183" i="2"/>
  <c r="X183" i="2"/>
  <c r="W183" i="2"/>
  <c r="M183" i="2"/>
  <c r="L183" i="2" s="1"/>
  <c r="AF182" i="2"/>
  <c r="AD182" i="2"/>
  <c r="AC182" i="2"/>
  <c r="AB182" i="2"/>
  <c r="AA182" i="2"/>
  <c r="Z182" i="2"/>
  <c r="Y182" i="2"/>
  <c r="X182" i="2"/>
  <c r="W182" i="2"/>
  <c r="M182" i="2"/>
  <c r="L182" i="2" s="1"/>
  <c r="AF181" i="2"/>
  <c r="AD181" i="2"/>
  <c r="AC181" i="2"/>
  <c r="AB181" i="2"/>
  <c r="AA181" i="2"/>
  <c r="Z181" i="2"/>
  <c r="Y181" i="2"/>
  <c r="X181" i="2"/>
  <c r="W181" i="2"/>
  <c r="M181" i="2"/>
  <c r="L181" i="2" s="1"/>
  <c r="AF180" i="2"/>
  <c r="AD180" i="2"/>
  <c r="AC180" i="2"/>
  <c r="AB180" i="2"/>
  <c r="AA180" i="2"/>
  <c r="Z180" i="2"/>
  <c r="Y180" i="2"/>
  <c r="X180" i="2"/>
  <c r="W180" i="2"/>
  <c r="M180" i="2"/>
  <c r="L180" i="2" s="1"/>
  <c r="AF179" i="2"/>
  <c r="AD179" i="2"/>
  <c r="AC179" i="2"/>
  <c r="AB179" i="2"/>
  <c r="AA179" i="2"/>
  <c r="Z179" i="2"/>
  <c r="Y179" i="2"/>
  <c r="X179" i="2"/>
  <c r="W179" i="2"/>
  <c r="M179" i="2"/>
  <c r="L179" i="2" s="1"/>
  <c r="AF178" i="2"/>
  <c r="AD178" i="2"/>
  <c r="AC178" i="2"/>
  <c r="AB178" i="2"/>
  <c r="AA178" i="2"/>
  <c r="Z178" i="2"/>
  <c r="Y178" i="2"/>
  <c r="X178" i="2"/>
  <c r="W178" i="2"/>
  <c r="M178" i="2"/>
  <c r="L178" i="2" s="1"/>
  <c r="AF177" i="2"/>
  <c r="AD177" i="2"/>
  <c r="AC177" i="2"/>
  <c r="AB177" i="2"/>
  <c r="AA177" i="2"/>
  <c r="Z177" i="2"/>
  <c r="Y177" i="2"/>
  <c r="X177" i="2"/>
  <c r="W177" i="2"/>
  <c r="M177" i="2"/>
  <c r="L177" i="2" s="1"/>
  <c r="AF176" i="2"/>
  <c r="AD176" i="2"/>
  <c r="AC176" i="2"/>
  <c r="AB176" i="2"/>
  <c r="AA176" i="2"/>
  <c r="Z176" i="2"/>
  <c r="Y176" i="2"/>
  <c r="X176" i="2"/>
  <c r="W176" i="2"/>
  <c r="M176" i="2"/>
  <c r="L176" i="2" s="1"/>
  <c r="AF175" i="2"/>
  <c r="AD175" i="2"/>
  <c r="AC175" i="2"/>
  <c r="AB175" i="2"/>
  <c r="AA175" i="2"/>
  <c r="Z175" i="2"/>
  <c r="Y175" i="2"/>
  <c r="X175" i="2"/>
  <c r="W175" i="2"/>
  <c r="M175" i="2"/>
  <c r="L175" i="2" s="1"/>
  <c r="AF174" i="2"/>
  <c r="AD174" i="2"/>
  <c r="AC174" i="2"/>
  <c r="AB174" i="2"/>
  <c r="AA174" i="2"/>
  <c r="Z174" i="2"/>
  <c r="Y174" i="2"/>
  <c r="X174" i="2"/>
  <c r="W174" i="2"/>
  <c r="M174" i="2"/>
  <c r="L174" i="2" s="1"/>
  <c r="AF173" i="2"/>
  <c r="AD173" i="2"/>
  <c r="AC173" i="2"/>
  <c r="AB173" i="2"/>
  <c r="AA173" i="2"/>
  <c r="Z173" i="2"/>
  <c r="Y173" i="2"/>
  <c r="X173" i="2"/>
  <c r="W173" i="2"/>
  <c r="M173" i="2"/>
  <c r="L173" i="2" s="1"/>
  <c r="AF172" i="2"/>
  <c r="AD172" i="2"/>
  <c r="AC172" i="2"/>
  <c r="AB172" i="2"/>
  <c r="AA172" i="2"/>
  <c r="Z172" i="2"/>
  <c r="Y172" i="2"/>
  <c r="X172" i="2"/>
  <c r="W172" i="2"/>
  <c r="M172" i="2"/>
  <c r="L172" i="2" s="1"/>
  <c r="AF171" i="2"/>
  <c r="AD171" i="2"/>
  <c r="AC171" i="2"/>
  <c r="AB171" i="2"/>
  <c r="AA171" i="2"/>
  <c r="Z171" i="2"/>
  <c r="Y171" i="2"/>
  <c r="X171" i="2"/>
  <c r="W171" i="2"/>
  <c r="M171" i="2"/>
  <c r="L171" i="2" s="1"/>
  <c r="AF170" i="2"/>
  <c r="AD170" i="2"/>
  <c r="AC170" i="2"/>
  <c r="AB170" i="2"/>
  <c r="AA170" i="2"/>
  <c r="Z170" i="2"/>
  <c r="Y170" i="2"/>
  <c r="X170" i="2"/>
  <c r="W170" i="2"/>
  <c r="M170" i="2"/>
  <c r="L170" i="2" s="1"/>
  <c r="AF169" i="2"/>
  <c r="AD169" i="2"/>
  <c r="AC169" i="2"/>
  <c r="AB169" i="2"/>
  <c r="AA169" i="2"/>
  <c r="Z169" i="2"/>
  <c r="Y169" i="2"/>
  <c r="X169" i="2"/>
  <c r="W169" i="2"/>
  <c r="M169" i="2"/>
  <c r="L169" i="2" s="1"/>
  <c r="AF168" i="2"/>
  <c r="AD168" i="2"/>
  <c r="AC168" i="2"/>
  <c r="AB168" i="2"/>
  <c r="AA168" i="2"/>
  <c r="Z168" i="2"/>
  <c r="Y168" i="2"/>
  <c r="X168" i="2"/>
  <c r="W168" i="2"/>
  <c r="M168" i="2"/>
  <c r="L168" i="2" s="1"/>
  <c r="AF167" i="2"/>
  <c r="AD167" i="2"/>
  <c r="AC167" i="2"/>
  <c r="AB167" i="2"/>
  <c r="AA167" i="2"/>
  <c r="Z167" i="2"/>
  <c r="Y167" i="2"/>
  <c r="X167" i="2"/>
  <c r="W167" i="2"/>
  <c r="M167" i="2"/>
  <c r="L167" i="2" s="1"/>
  <c r="AF166" i="2"/>
  <c r="AD166" i="2"/>
  <c r="AC166" i="2"/>
  <c r="AB166" i="2"/>
  <c r="AA166" i="2"/>
  <c r="Z166" i="2"/>
  <c r="Y166" i="2"/>
  <c r="X166" i="2"/>
  <c r="W166" i="2"/>
  <c r="M166" i="2"/>
  <c r="L166" i="2" s="1"/>
  <c r="AF165" i="2"/>
  <c r="AD165" i="2"/>
  <c r="AC165" i="2"/>
  <c r="AB165" i="2"/>
  <c r="AA165" i="2"/>
  <c r="Z165" i="2"/>
  <c r="Y165" i="2"/>
  <c r="X165" i="2"/>
  <c r="W165" i="2"/>
  <c r="M165" i="2"/>
  <c r="L165" i="2" s="1"/>
  <c r="AF164" i="2"/>
  <c r="AD164" i="2"/>
  <c r="AC164" i="2"/>
  <c r="AB164" i="2"/>
  <c r="AA164" i="2"/>
  <c r="Z164" i="2"/>
  <c r="Y164" i="2"/>
  <c r="X164" i="2"/>
  <c r="W164" i="2"/>
  <c r="M164" i="2"/>
  <c r="L164" i="2" s="1"/>
  <c r="AF163" i="2"/>
  <c r="AD163" i="2"/>
  <c r="AC163" i="2"/>
  <c r="AB163" i="2"/>
  <c r="AA163" i="2"/>
  <c r="Z163" i="2"/>
  <c r="Y163" i="2"/>
  <c r="X163" i="2"/>
  <c r="W163" i="2"/>
  <c r="M163" i="2"/>
  <c r="L163" i="2" s="1"/>
  <c r="AF162" i="2"/>
  <c r="AD162" i="2"/>
  <c r="AC162" i="2"/>
  <c r="AB162" i="2"/>
  <c r="AA162" i="2"/>
  <c r="Z162" i="2"/>
  <c r="Y162" i="2"/>
  <c r="X162" i="2"/>
  <c r="W162" i="2"/>
  <c r="M162" i="2"/>
  <c r="L162" i="2" s="1"/>
  <c r="AF161" i="2"/>
  <c r="AD161" i="2"/>
  <c r="AC161" i="2"/>
  <c r="AB161" i="2"/>
  <c r="AA161" i="2"/>
  <c r="Z161" i="2"/>
  <c r="Y161" i="2"/>
  <c r="X161" i="2"/>
  <c r="W161" i="2"/>
  <c r="M161" i="2"/>
  <c r="L161" i="2" s="1"/>
  <c r="AF160" i="2"/>
  <c r="AD160" i="2"/>
  <c r="AC160" i="2"/>
  <c r="AB160" i="2"/>
  <c r="AA160" i="2"/>
  <c r="Z160" i="2"/>
  <c r="Y160" i="2"/>
  <c r="X160" i="2"/>
  <c r="W160" i="2"/>
  <c r="M160" i="2"/>
  <c r="L160" i="2" s="1"/>
  <c r="AF159" i="2"/>
  <c r="AD159" i="2"/>
  <c r="AC159" i="2"/>
  <c r="AB159" i="2"/>
  <c r="AA159" i="2"/>
  <c r="Z159" i="2"/>
  <c r="Y159" i="2"/>
  <c r="X159" i="2"/>
  <c r="W159" i="2"/>
  <c r="M159" i="2"/>
  <c r="L159" i="2" s="1"/>
  <c r="AF158" i="2"/>
  <c r="AD158" i="2"/>
  <c r="AC158" i="2"/>
  <c r="AB158" i="2"/>
  <c r="AA158" i="2"/>
  <c r="Z158" i="2"/>
  <c r="Y158" i="2"/>
  <c r="X158" i="2"/>
  <c r="W158" i="2"/>
  <c r="M158" i="2"/>
  <c r="L158" i="2" s="1"/>
  <c r="AF157" i="2"/>
  <c r="AD157" i="2"/>
  <c r="AC157" i="2"/>
  <c r="AB157" i="2"/>
  <c r="AA157" i="2"/>
  <c r="Z157" i="2"/>
  <c r="Y157" i="2"/>
  <c r="X157" i="2"/>
  <c r="W157" i="2"/>
  <c r="M157" i="2"/>
  <c r="L157" i="2" s="1"/>
  <c r="AF156" i="2"/>
  <c r="AD156" i="2"/>
  <c r="AC156" i="2"/>
  <c r="AB156" i="2"/>
  <c r="AA156" i="2"/>
  <c r="Z156" i="2"/>
  <c r="Y156" i="2"/>
  <c r="X156" i="2"/>
  <c r="W156" i="2"/>
  <c r="M156" i="2"/>
  <c r="L156" i="2" s="1"/>
  <c r="AF155" i="2"/>
  <c r="AD155" i="2"/>
  <c r="AC155" i="2"/>
  <c r="AB155" i="2"/>
  <c r="AA155" i="2"/>
  <c r="Z155" i="2"/>
  <c r="Y155" i="2"/>
  <c r="X155" i="2"/>
  <c r="W155" i="2"/>
  <c r="M155" i="2"/>
  <c r="L155" i="2" s="1"/>
  <c r="AF154" i="2"/>
  <c r="AD154" i="2"/>
  <c r="AC154" i="2"/>
  <c r="AB154" i="2"/>
  <c r="AA154" i="2"/>
  <c r="Z154" i="2"/>
  <c r="Y154" i="2"/>
  <c r="X154" i="2"/>
  <c r="W154" i="2"/>
  <c r="M154" i="2"/>
  <c r="L154" i="2" s="1"/>
  <c r="AF153" i="2"/>
  <c r="AD153" i="2"/>
  <c r="AC153" i="2"/>
  <c r="AB153" i="2"/>
  <c r="AA153" i="2"/>
  <c r="Z153" i="2"/>
  <c r="Y153" i="2"/>
  <c r="X153" i="2"/>
  <c r="W153" i="2"/>
  <c r="M153" i="2"/>
  <c r="L153" i="2" s="1"/>
  <c r="AF152" i="2"/>
  <c r="AD152" i="2"/>
  <c r="AC152" i="2"/>
  <c r="AB152" i="2"/>
  <c r="AA152" i="2"/>
  <c r="Z152" i="2"/>
  <c r="Y152" i="2"/>
  <c r="X152" i="2"/>
  <c r="W152" i="2"/>
  <c r="M152" i="2"/>
  <c r="L152" i="2" s="1"/>
  <c r="AF151" i="2"/>
  <c r="AD151" i="2"/>
  <c r="AC151" i="2"/>
  <c r="AB151" i="2"/>
  <c r="AA151" i="2"/>
  <c r="Z151" i="2"/>
  <c r="Y151" i="2"/>
  <c r="X151" i="2"/>
  <c r="W151" i="2"/>
  <c r="M151" i="2"/>
  <c r="L151" i="2" s="1"/>
  <c r="AF150" i="2"/>
  <c r="AD150" i="2"/>
  <c r="AC150" i="2"/>
  <c r="AB150" i="2"/>
  <c r="AA150" i="2"/>
  <c r="Z150" i="2"/>
  <c r="Y150" i="2"/>
  <c r="X150" i="2"/>
  <c r="W150" i="2"/>
  <c r="M150" i="2"/>
  <c r="L150" i="2" s="1"/>
  <c r="AF149" i="2"/>
  <c r="AD149" i="2"/>
  <c r="AC149" i="2"/>
  <c r="AB149" i="2"/>
  <c r="AA149" i="2"/>
  <c r="Z149" i="2"/>
  <c r="Y149" i="2"/>
  <c r="X149" i="2"/>
  <c r="W149" i="2"/>
  <c r="M149" i="2"/>
  <c r="L149" i="2" s="1"/>
  <c r="AF148" i="2"/>
  <c r="AD148" i="2"/>
  <c r="AC148" i="2"/>
  <c r="AB148" i="2"/>
  <c r="AA148" i="2"/>
  <c r="Z148" i="2"/>
  <c r="Y148" i="2"/>
  <c r="X148" i="2"/>
  <c r="W148" i="2"/>
  <c r="M148" i="2"/>
  <c r="L148" i="2" s="1"/>
  <c r="AF147" i="2"/>
  <c r="AD147" i="2"/>
  <c r="AC147" i="2"/>
  <c r="AB147" i="2"/>
  <c r="AA147" i="2"/>
  <c r="Z147" i="2"/>
  <c r="Y147" i="2"/>
  <c r="X147" i="2"/>
  <c r="W147" i="2"/>
  <c r="M147" i="2"/>
  <c r="L147" i="2" s="1"/>
  <c r="AF146" i="2"/>
  <c r="AD146" i="2"/>
  <c r="AC146" i="2"/>
  <c r="AB146" i="2"/>
  <c r="AA146" i="2"/>
  <c r="Z146" i="2"/>
  <c r="Y146" i="2"/>
  <c r="X146" i="2"/>
  <c r="W146" i="2"/>
  <c r="M146" i="2"/>
  <c r="L146" i="2" s="1"/>
  <c r="AF145" i="2"/>
  <c r="AD145" i="2"/>
  <c r="AC145" i="2"/>
  <c r="AB145" i="2"/>
  <c r="AA145" i="2"/>
  <c r="Z145" i="2"/>
  <c r="Y145" i="2"/>
  <c r="X145" i="2"/>
  <c r="W145" i="2"/>
  <c r="M145" i="2"/>
  <c r="L145" i="2" s="1"/>
  <c r="AF144" i="2"/>
  <c r="AD144" i="2"/>
  <c r="AC144" i="2"/>
  <c r="AB144" i="2"/>
  <c r="AA144" i="2"/>
  <c r="Z144" i="2"/>
  <c r="Y144" i="2"/>
  <c r="X144" i="2"/>
  <c r="W144" i="2"/>
  <c r="M144" i="2"/>
  <c r="L144" i="2" s="1"/>
  <c r="AF143" i="2"/>
  <c r="AD143" i="2"/>
  <c r="AC143" i="2"/>
  <c r="AB143" i="2"/>
  <c r="AA143" i="2"/>
  <c r="Z143" i="2"/>
  <c r="Y143" i="2"/>
  <c r="X143" i="2"/>
  <c r="W143" i="2"/>
  <c r="M143" i="2"/>
  <c r="L143" i="2" s="1"/>
  <c r="AF142" i="2"/>
  <c r="AD142" i="2"/>
  <c r="AC142" i="2"/>
  <c r="AB142" i="2"/>
  <c r="AA142" i="2"/>
  <c r="Z142" i="2"/>
  <c r="Y142" i="2"/>
  <c r="X142" i="2"/>
  <c r="W142" i="2"/>
  <c r="M142" i="2"/>
  <c r="L142" i="2" s="1"/>
  <c r="AF141" i="2"/>
  <c r="AD141" i="2"/>
  <c r="AC141" i="2"/>
  <c r="AB141" i="2"/>
  <c r="AA141" i="2"/>
  <c r="Z141" i="2"/>
  <c r="Y141" i="2"/>
  <c r="X141" i="2"/>
  <c r="W141" i="2"/>
  <c r="M141" i="2"/>
  <c r="L141" i="2" s="1"/>
  <c r="AF140" i="2"/>
  <c r="AD140" i="2"/>
  <c r="AC140" i="2"/>
  <c r="AB140" i="2"/>
  <c r="AA140" i="2"/>
  <c r="Z140" i="2"/>
  <c r="Y140" i="2"/>
  <c r="X140" i="2"/>
  <c r="W140" i="2"/>
  <c r="M140" i="2"/>
  <c r="L140" i="2" s="1"/>
  <c r="AF139" i="2"/>
  <c r="AD139" i="2"/>
  <c r="AC139" i="2"/>
  <c r="AB139" i="2"/>
  <c r="AA139" i="2"/>
  <c r="Z139" i="2"/>
  <c r="Y139" i="2"/>
  <c r="X139" i="2"/>
  <c r="W139" i="2"/>
  <c r="M139" i="2"/>
  <c r="L139" i="2" s="1"/>
  <c r="AF138" i="2"/>
  <c r="AD138" i="2"/>
  <c r="AC138" i="2"/>
  <c r="AB138" i="2"/>
  <c r="AA138" i="2"/>
  <c r="Z138" i="2"/>
  <c r="Y138" i="2"/>
  <c r="X138" i="2"/>
  <c r="W138" i="2"/>
  <c r="M138" i="2"/>
  <c r="L138" i="2" s="1"/>
  <c r="AF137" i="2"/>
  <c r="AD137" i="2"/>
  <c r="AC137" i="2"/>
  <c r="AB137" i="2"/>
  <c r="AA137" i="2"/>
  <c r="Z137" i="2"/>
  <c r="Y137" i="2"/>
  <c r="X137" i="2"/>
  <c r="W137" i="2"/>
  <c r="M137" i="2"/>
  <c r="L137" i="2" s="1"/>
  <c r="AF136" i="2"/>
  <c r="AD136" i="2"/>
  <c r="AC136" i="2"/>
  <c r="AB136" i="2"/>
  <c r="AA136" i="2"/>
  <c r="Z136" i="2"/>
  <c r="Y136" i="2"/>
  <c r="X136" i="2"/>
  <c r="W136" i="2"/>
  <c r="M136" i="2"/>
  <c r="L136" i="2" s="1"/>
  <c r="AF135" i="2"/>
  <c r="AD135" i="2"/>
  <c r="AC135" i="2"/>
  <c r="AB135" i="2"/>
  <c r="AA135" i="2"/>
  <c r="Z135" i="2"/>
  <c r="Y135" i="2"/>
  <c r="X135" i="2"/>
  <c r="W135" i="2"/>
  <c r="M135" i="2"/>
  <c r="L135" i="2" s="1"/>
  <c r="AF134" i="2"/>
  <c r="AD134" i="2"/>
  <c r="AC134" i="2"/>
  <c r="AB134" i="2"/>
  <c r="AA134" i="2"/>
  <c r="Z134" i="2"/>
  <c r="Y134" i="2"/>
  <c r="X134" i="2"/>
  <c r="W134" i="2"/>
  <c r="M134" i="2"/>
  <c r="L134" i="2" s="1"/>
  <c r="AF133" i="2"/>
  <c r="AD133" i="2"/>
  <c r="AC133" i="2"/>
  <c r="AB133" i="2"/>
  <c r="AA133" i="2"/>
  <c r="Z133" i="2"/>
  <c r="Y133" i="2"/>
  <c r="X133" i="2"/>
  <c r="W133" i="2"/>
  <c r="M133" i="2"/>
  <c r="L133" i="2" s="1"/>
  <c r="AF132" i="2"/>
  <c r="AD132" i="2"/>
  <c r="AC132" i="2"/>
  <c r="AB132" i="2"/>
  <c r="AA132" i="2"/>
  <c r="Z132" i="2"/>
  <c r="Y132" i="2"/>
  <c r="X132" i="2"/>
  <c r="W132" i="2"/>
  <c r="M132" i="2"/>
  <c r="L132" i="2" s="1"/>
  <c r="AF131" i="2"/>
  <c r="AD131" i="2"/>
  <c r="AC131" i="2"/>
  <c r="AB131" i="2"/>
  <c r="AA131" i="2"/>
  <c r="Z131" i="2"/>
  <c r="Y131" i="2"/>
  <c r="X131" i="2"/>
  <c r="W131" i="2"/>
  <c r="M131" i="2"/>
  <c r="L131" i="2" s="1"/>
  <c r="AF130" i="2"/>
  <c r="AD130" i="2"/>
  <c r="AC130" i="2"/>
  <c r="AB130" i="2"/>
  <c r="AA130" i="2"/>
  <c r="Z130" i="2"/>
  <c r="Y130" i="2"/>
  <c r="X130" i="2"/>
  <c r="W130" i="2"/>
  <c r="M130" i="2"/>
  <c r="L130" i="2" s="1"/>
  <c r="AF129" i="2"/>
  <c r="AD129" i="2"/>
  <c r="AC129" i="2"/>
  <c r="AB129" i="2"/>
  <c r="AA129" i="2"/>
  <c r="Z129" i="2"/>
  <c r="Y129" i="2"/>
  <c r="X129" i="2"/>
  <c r="W129" i="2"/>
  <c r="M129" i="2"/>
  <c r="L129" i="2" s="1"/>
  <c r="AF128" i="2"/>
  <c r="AD128" i="2"/>
  <c r="AC128" i="2"/>
  <c r="AB128" i="2"/>
  <c r="AA128" i="2"/>
  <c r="Z128" i="2"/>
  <c r="Y128" i="2"/>
  <c r="X128" i="2"/>
  <c r="W128" i="2"/>
  <c r="M128" i="2"/>
  <c r="L128" i="2" s="1"/>
  <c r="AF127" i="2"/>
  <c r="AD127" i="2"/>
  <c r="AC127" i="2"/>
  <c r="AB127" i="2"/>
  <c r="AA127" i="2"/>
  <c r="Z127" i="2"/>
  <c r="Y127" i="2"/>
  <c r="X127" i="2"/>
  <c r="W127" i="2"/>
  <c r="M127" i="2"/>
  <c r="L127" i="2" s="1"/>
  <c r="AF126" i="2"/>
  <c r="AD126" i="2"/>
  <c r="AC126" i="2"/>
  <c r="AB126" i="2"/>
  <c r="AA126" i="2"/>
  <c r="Z126" i="2"/>
  <c r="Y126" i="2"/>
  <c r="X126" i="2"/>
  <c r="W126" i="2"/>
  <c r="M126" i="2"/>
  <c r="L126" i="2" s="1"/>
  <c r="AF125" i="2"/>
  <c r="AD125" i="2"/>
  <c r="AC125" i="2"/>
  <c r="AB125" i="2"/>
  <c r="AA125" i="2"/>
  <c r="Z125" i="2"/>
  <c r="Y125" i="2"/>
  <c r="X125" i="2"/>
  <c r="W125" i="2"/>
  <c r="M125" i="2"/>
  <c r="L125" i="2" s="1"/>
  <c r="AF124" i="2"/>
  <c r="AD124" i="2"/>
  <c r="AC124" i="2"/>
  <c r="AB124" i="2"/>
  <c r="AA124" i="2"/>
  <c r="Z124" i="2"/>
  <c r="Y124" i="2"/>
  <c r="X124" i="2"/>
  <c r="W124" i="2"/>
  <c r="M124" i="2"/>
  <c r="L124" i="2" s="1"/>
  <c r="AF123" i="2"/>
  <c r="AD123" i="2"/>
  <c r="AC123" i="2"/>
  <c r="AB123" i="2"/>
  <c r="AA123" i="2"/>
  <c r="Z123" i="2"/>
  <c r="Y123" i="2"/>
  <c r="X123" i="2"/>
  <c r="W123" i="2"/>
  <c r="M123" i="2"/>
  <c r="L123" i="2" s="1"/>
  <c r="AF122" i="2"/>
  <c r="AD122" i="2"/>
  <c r="AC122" i="2"/>
  <c r="AB122" i="2"/>
  <c r="AA122" i="2"/>
  <c r="Z122" i="2"/>
  <c r="Y122" i="2"/>
  <c r="X122" i="2"/>
  <c r="W122" i="2"/>
  <c r="M122" i="2"/>
  <c r="L122" i="2" s="1"/>
  <c r="AF121" i="2"/>
  <c r="AD121" i="2"/>
  <c r="AC121" i="2"/>
  <c r="AB121" i="2"/>
  <c r="AA121" i="2"/>
  <c r="Z121" i="2"/>
  <c r="Y121" i="2"/>
  <c r="X121" i="2"/>
  <c r="W121" i="2"/>
  <c r="M121" i="2"/>
  <c r="L121" i="2" s="1"/>
  <c r="AF120" i="2"/>
  <c r="AD120" i="2"/>
  <c r="AC120" i="2"/>
  <c r="AB120" i="2"/>
  <c r="AA120" i="2"/>
  <c r="Z120" i="2"/>
  <c r="Y120" i="2"/>
  <c r="X120" i="2"/>
  <c r="W120" i="2"/>
  <c r="M120" i="2"/>
  <c r="L120" i="2" s="1"/>
  <c r="AF119" i="2"/>
  <c r="AD119" i="2"/>
  <c r="AC119" i="2"/>
  <c r="AB119" i="2"/>
  <c r="AA119" i="2"/>
  <c r="Z119" i="2"/>
  <c r="Y119" i="2"/>
  <c r="X119" i="2"/>
  <c r="W119" i="2"/>
  <c r="M119" i="2"/>
  <c r="L119" i="2" s="1"/>
  <c r="AF118" i="2"/>
  <c r="AD118" i="2"/>
  <c r="AC118" i="2"/>
  <c r="AB118" i="2"/>
  <c r="AA118" i="2"/>
  <c r="Z118" i="2"/>
  <c r="Y118" i="2"/>
  <c r="X118" i="2"/>
  <c r="W118" i="2"/>
  <c r="M118" i="2"/>
  <c r="L118" i="2" s="1"/>
  <c r="AF117" i="2"/>
  <c r="AD117" i="2"/>
  <c r="AC117" i="2"/>
  <c r="AB117" i="2"/>
  <c r="AA117" i="2"/>
  <c r="Z117" i="2"/>
  <c r="Y117" i="2"/>
  <c r="X117" i="2"/>
  <c r="W117" i="2"/>
  <c r="M117" i="2"/>
  <c r="L117" i="2" s="1"/>
  <c r="AF116" i="2"/>
  <c r="AD116" i="2"/>
  <c r="AC116" i="2"/>
  <c r="AB116" i="2"/>
  <c r="AA116" i="2"/>
  <c r="Z116" i="2"/>
  <c r="Y116" i="2"/>
  <c r="X116" i="2"/>
  <c r="W116" i="2"/>
  <c r="M116" i="2"/>
  <c r="L116" i="2" s="1"/>
  <c r="AF115" i="2"/>
  <c r="AD115" i="2"/>
  <c r="AC115" i="2"/>
  <c r="AB115" i="2"/>
  <c r="AA115" i="2"/>
  <c r="Z115" i="2"/>
  <c r="Y115" i="2"/>
  <c r="X115" i="2"/>
  <c r="W115" i="2"/>
  <c r="M115" i="2"/>
  <c r="L115" i="2" s="1"/>
  <c r="AF114" i="2"/>
  <c r="AD114" i="2"/>
  <c r="AC114" i="2"/>
  <c r="AB114" i="2"/>
  <c r="AA114" i="2"/>
  <c r="Z114" i="2"/>
  <c r="Y114" i="2"/>
  <c r="X114" i="2"/>
  <c r="W114" i="2"/>
  <c r="M114" i="2"/>
  <c r="L114" i="2" s="1"/>
  <c r="AF113" i="2"/>
  <c r="AD113" i="2"/>
  <c r="AC113" i="2"/>
  <c r="AB113" i="2"/>
  <c r="AA113" i="2"/>
  <c r="Z113" i="2"/>
  <c r="Y113" i="2"/>
  <c r="X113" i="2"/>
  <c r="W113" i="2"/>
  <c r="M113" i="2"/>
  <c r="L113" i="2" s="1"/>
  <c r="AF112" i="2"/>
  <c r="AD112" i="2"/>
  <c r="AC112" i="2"/>
  <c r="AB112" i="2"/>
  <c r="AA112" i="2"/>
  <c r="Z112" i="2"/>
  <c r="Y112" i="2"/>
  <c r="X112" i="2"/>
  <c r="W112" i="2"/>
  <c r="M112" i="2"/>
  <c r="L112" i="2" s="1"/>
  <c r="AF111" i="2"/>
  <c r="AD111" i="2"/>
  <c r="AC111" i="2"/>
  <c r="AB111" i="2"/>
  <c r="AA111" i="2"/>
  <c r="Z111" i="2"/>
  <c r="Y111" i="2"/>
  <c r="X111" i="2"/>
  <c r="W111" i="2"/>
  <c r="M111" i="2"/>
  <c r="L111" i="2" s="1"/>
  <c r="AF110" i="2"/>
  <c r="AD110" i="2"/>
  <c r="AC110" i="2"/>
  <c r="AB110" i="2"/>
  <c r="AA110" i="2"/>
  <c r="Z110" i="2"/>
  <c r="Y110" i="2"/>
  <c r="X110" i="2"/>
  <c r="W110" i="2"/>
  <c r="M110" i="2"/>
  <c r="L110" i="2" s="1"/>
  <c r="AF109" i="2"/>
  <c r="AD109" i="2"/>
  <c r="AC109" i="2"/>
  <c r="AB109" i="2"/>
  <c r="AA109" i="2"/>
  <c r="Z109" i="2"/>
  <c r="Y109" i="2"/>
  <c r="X109" i="2"/>
  <c r="W109" i="2"/>
  <c r="M109" i="2"/>
  <c r="L109" i="2" s="1"/>
  <c r="AF108" i="2"/>
  <c r="AD108" i="2"/>
  <c r="AC108" i="2"/>
  <c r="AB108" i="2"/>
  <c r="AA108" i="2"/>
  <c r="Z108" i="2"/>
  <c r="Y108" i="2"/>
  <c r="X108" i="2"/>
  <c r="W108" i="2"/>
  <c r="M108" i="2"/>
  <c r="L108" i="2" s="1"/>
  <c r="AF107" i="2"/>
  <c r="AD107" i="2"/>
  <c r="AC107" i="2"/>
  <c r="AB107" i="2"/>
  <c r="AA107" i="2"/>
  <c r="Z107" i="2"/>
  <c r="Y107" i="2"/>
  <c r="X107" i="2"/>
  <c r="W107" i="2"/>
  <c r="M107" i="2"/>
  <c r="L107" i="2" s="1"/>
  <c r="AF106" i="2"/>
  <c r="AD106" i="2"/>
  <c r="AC106" i="2"/>
  <c r="AB106" i="2"/>
  <c r="AA106" i="2"/>
  <c r="Z106" i="2"/>
  <c r="Y106" i="2"/>
  <c r="X106" i="2"/>
  <c r="W106" i="2"/>
  <c r="M106" i="2"/>
  <c r="L106" i="2" s="1"/>
  <c r="AF105" i="2"/>
  <c r="AD105" i="2"/>
  <c r="AC105" i="2"/>
  <c r="AB105" i="2"/>
  <c r="AA105" i="2"/>
  <c r="Z105" i="2"/>
  <c r="Y105" i="2"/>
  <c r="X105" i="2"/>
  <c r="W105" i="2"/>
  <c r="M105" i="2"/>
  <c r="L105" i="2" s="1"/>
  <c r="AF104" i="2"/>
  <c r="AD104" i="2"/>
  <c r="AC104" i="2"/>
  <c r="AB104" i="2"/>
  <c r="AA104" i="2"/>
  <c r="Z104" i="2"/>
  <c r="Y104" i="2"/>
  <c r="X104" i="2"/>
  <c r="W104" i="2"/>
  <c r="M104" i="2"/>
  <c r="L104" i="2" s="1"/>
  <c r="AF103" i="2"/>
  <c r="AD103" i="2"/>
  <c r="AC103" i="2"/>
  <c r="AB103" i="2"/>
  <c r="AA103" i="2"/>
  <c r="Z103" i="2"/>
  <c r="Y103" i="2"/>
  <c r="X103" i="2"/>
  <c r="W103" i="2"/>
  <c r="M103" i="2"/>
  <c r="L103" i="2" s="1"/>
  <c r="AF102" i="2"/>
  <c r="AD102" i="2"/>
  <c r="AC102" i="2"/>
  <c r="AB102" i="2"/>
  <c r="AA102" i="2"/>
  <c r="Z102" i="2"/>
  <c r="Y102" i="2"/>
  <c r="X102" i="2"/>
  <c r="W102" i="2"/>
  <c r="M102" i="2"/>
  <c r="L102" i="2" s="1"/>
  <c r="AF101" i="2"/>
  <c r="AD101" i="2"/>
  <c r="AC101" i="2"/>
  <c r="AB101" i="2"/>
  <c r="AA101" i="2"/>
  <c r="Z101" i="2"/>
  <c r="Y101" i="2"/>
  <c r="X101" i="2"/>
  <c r="W101" i="2"/>
  <c r="M101" i="2"/>
  <c r="L101" i="2" s="1"/>
  <c r="AF100" i="2"/>
  <c r="AD100" i="2"/>
  <c r="AC100" i="2"/>
  <c r="AB100" i="2"/>
  <c r="AA100" i="2"/>
  <c r="Z100" i="2"/>
  <c r="Y100" i="2"/>
  <c r="X100" i="2"/>
  <c r="W100" i="2"/>
  <c r="M100" i="2"/>
  <c r="L100" i="2" s="1"/>
  <c r="AF99" i="2"/>
  <c r="AD99" i="2"/>
  <c r="AC99" i="2"/>
  <c r="AB99" i="2"/>
  <c r="AA99" i="2"/>
  <c r="Z99" i="2"/>
  <c r="Y99" i="2"/>
  <c r="X99" i="2"/>
  <c r="W99" i="2"/>
  <c r="M99" i="2"/>
  <c r="L99" i="2" s="1"/>
  <c r="AF98" i="2"/>
  <c r="AD98" i="2"/>
  <c r="AC98" i="2"/>
  <c r="AB98" i="2"/>
  <c r="AA98" i="2"/>
  <c r="Z98" i="2"/>
  <c r="Y98" i="2"/>
  <c r="X98" i="2"/>
  <c r="W98" i="2"/>
  <c r="M98" i="2"/>
  <c r="L98" i="2" s="1"/>
  <c r="AF97" i="2"/>
  <c r="AD97" i="2"/>
  <c r="AC97" i="2"/>
  <c r="AB97" i="2"/>
  <c r="AA97" i="2"/>
  <c r="Z97" i="2"/>
  <c r="Y97" i="2"/>
  <c r="X97" i="2"/>
  <c r="W97" i="2"/>
  <c r="M97" i="2"/>
  <c r="L97" i="2" s="1"/>
  <c r="AF96" i="2"/>
  <c r="AD96" i="2"/>
  <c r="AC96" i="2"/>
  <c r="AB96" i="2"/>
  <c r="AA96" i="2"/>
  <c r="Z96" i="2"/>
  <c r="Y96" i="2"/>
  <c r="X96" i="2"/>
  <c r="W96" i="2"/>
  <c r="M96" i="2"/>
  <c r="L96" i="2" s="1"/>
  <c r="AF95" i="2"/>
  <c r="AD95" i="2"/>
  <c r="AC95" i="2"/>
  <c r="AB95" i="2"/>
  <c r="AA95" i="2"/>
  <c r="Z95" i="2"/>
  <c r="Y95" i="2"/>
  <c r="X95" i="2"/>
  <c r="W95" i="2"/>
  <c r="M95" i="2"/>
  <c r="L95" i="2" s="1"/>
  <c r="AF94" i="2"/>
  <c r="AD94" i="2"/>
  <c r="AC94" i="2"/>
  <c r="AB94" i="2"/>
  <c r="AA94" i="2"/>
  <c r="Z94" i="2"/>
  <c r="Y94" i="2"/>
  <c r="X94" i="2"/>
  <c r="W94" i="2"/>
  <c r="M94" i="2"/>
  <c r="L94" i="2" s="1"/>
  <c r="AF93" i="2"/>
  <c r="AD93" i="2"/>
  <c r="AC93" i="2"/>
  <c r="AB93" i="2"/>
  <c r="AA93" i="2"/>
  <c r="Z93" i="2"/>
  <c r="Y93" i="2"/>
  <c r="X93" i="2"/>
  <c r="W93" i="2"/>
  <c r="M93" i="2"/>
  <c r="L93" i="2" s="1"/>
  <c r="AF92" i="2"/>
  <c r="AD92" i="2"/>
  <c r="AC92" i="2"/>
  <c r="AB92" i="2"/>
  <c r="AA92" i="2"/>
  <c r="Z92" i="2"/>
  <c r="Y92" i="2"/>
  <c r="X92" i="2"/>
  <c r="W92" i="2"/>
  <c r="M92" i="2"/>
  <c r="L92" i="2" s="1"/>
  <c r="AF91" i="2"/>
  <c r="AD91" i="2"/>
  <c r="AC91" i="2"/>
  <c r="AB91" i="2"/>
  <c r="AA91" i="2"/>
  <c r="Z91" i="2"/>
  <c r="Y91" i="2"/>
  <c r="X91" i="2"/>
  <c r="W91" i="2"/>
  <c r="M91" i="2"/>
  <c r="L91" i="2" s="1"/>
  <c r="AF90" i="2"/>
  <c r="AD90" i="2"/>
  <c r="AC90" i="2"/>
  <c r="AB90" i="2"/>
  <c r="AA90" i="2"/>
  <c r="Z90" i="2"/>
  <c r="Y90" i="2"/>
  <c r="X90" i="2"/>
  <c r="W90" i="2"/>
  <c r="M90" i="2"/>
  <c r="L90" i="2" s="1"/>
  <c r="AF89" i="2"/>
  <c r="AD89" i="2"/>
  <c r="AC89" i="2"/>
  <c r="AB89" i="2"/>
  <c r="AA89" i="2"/>
  <c r="Z89" i="2"/>
  <c r="Y89" i="2"/>
  <c r="X89" i="2"/>
  <c r="W89" i="2"/>
  <c r="M89" i="2"/>
  <c r="L89" i="2" s="1"/>
  <c r="AF88" i="2"/>
  <c r="AD88" i="2"/>
  <c r="AC88" i="2"/>
  <c r="AB88" i="2"/>
  <c r="AA88" i="2"/>
  <c r="Z88" i="2"/>
  <c r="Y88" i="2"/>
  <c r="X88" i="2"/>
  <c r="W88" i="2"/>
  <c r="M88" i="2"/>
  <c r="L88" i="2" s="1"/>
  <c r="AF87" i="2"/>
  <c r="AD87" i="2"/>
  <c r="AC87" i="2"/>
  <c r="AB87" i="2"/>
  <c r="AA87" i="2"/>
  <c r="Z87" i="2"/>
  <c r="Y87" i="2"/>
  <c r="X87" i="2"/>
  <c r="W87" i="2"/>
  <c r="M87" i="2"/>
  <c r="L87" i="2" s="1"/>
  <c r="AF86" i="2"/>
  <c r="AD86" i="2"/>
  <c r="AC86" i="2"/>
  <c r="AB86" i="2"/>
  <c r="AA86" i="2"/>
  <c r="Z86" i="2"/>
  <c r="Y86" i="2"/>
  <c r="X86" i="2"/>
  <c r="W86" i="2"/>
  <c r="M86" i="2"/>
  <c r="L86" i="2" s="1"/>
  <c r="AF85" i="2"/>
  <c r="AD85" i="2"/>
  <c r="AC85" i="2"/>
  <c r="AB85" i="2"/>
  <c r="AA85" i="2"/>
  <c r="Z85" i="2"/>
  <c r="Y85" i="2"/>
  <c r="X85" i="2"/>
  <c r="W85" i="2"/>
  <c r="M85" i="2"/>
  <c r="L85" i="2" s="1"/>
  <c r="AF84" i="2"/>
  <c r="AD84" i="2"/>
  <c r="AC84" i="2"/>
  <c r="AB84" i="2"/>
  <c r="AA84" i="2"/>
  <c r="Z84" i="2"/>
  <c r="Y84" i="2"/>
  <c r="X84" i="2"/>
  <c r="W84" i="2"/>
  <c r="M84" i="2"/>
  <c r="L84" i="2" s="1"/>
  <c r="AF83" i="2"/>
  <c r="AD83" i="2"/>
  <c r="AC83" i="2"/>
  <c r="AB83" i="2"/>
  <c r="AA83" i="2"/>
  <c r="Z83" i="2"/>
  <c r="Y83" i="2"/>
  <c r="X83" i="2"/>
  <c r="W83" i="2"/>
  <c r="M83" i="2"/>
  <c r="L83" i="2" s="1"/>
  <c r="AF82" i="2"/>
  <c r="AD82" i="2"/>
  <c r="AC82" i="2"/>
  <c r="AB82" i="2"/>
  <c r="AA82" i="2"/>
  <c r="Z82" i="2"/>
  <c r="Y82" i="2"/>
  <c r="X82" i="2"/>
  <c r="W82" i="2"/>
  <c r="M82" i="2"/>
  <c r="L82" i="2" s="1"/>
  <c r="AF81" i="2"/>
  <c r="AD81" i="2"/>
  <c r="AC81" i="2"/>
  <c r="AB81" i="2"/>
  <c r="AA81" i="2"/>
  <c r="Z81" i="2"/>
  <c r="Y81" i="2"/>
  <c r="X81" i="2"/>
  <c r="W81" i="2"/>
  <c r="M81" i="2"/>
  <c r="L81" i="2" s="1"/>
  <c r="AF80" i="2"/>
  <c r="AD80" i="2"/>
  <c r="AC80" i="2"/>
  <c r="AB80" i="2"/>
  <c r="AA80" i="2"/>
  <c r="Z80" i="2"/>
  <c r="Y80" i="2"/>
  <c r="X80" i="2"/>
  <c r="W80" i="2"/>
  <c r="M80" i="2"/>
  <c r="L80" i="2" s="1"/>
  <c r="AF79" i="2"/>
  <c r="AD79" i="2"/>
  <c r="AC79" i="2"/>
  <c r="AB79" i="2"/>
  <c r="AA79" i="2"/>
  <c r="Z79" i="2"/>
  <c r="Y79" i="2"/>
  <c r="X79" i="2"/>
  <c r="W79" i="2"/>
  <c r="M79" i="2"/>
  <c r="L79" i="2" s="1"/>
  <c r="AF78" i="2"/>
  <c r="AD78" i="2"/>
  <c r="AC78" i="2"/>
  <c r="AB78" i="2"/>
  <c r="AA78" i="2"/>
  <c r="Z78" i="2"/>
  <c r="Y78" i="2"/>
  <c r="X78" i="2"/>
  <c r="W78" i="2"/>
  <c r="M78" i="2"/>
  <c r="L78" i="2" s="1"/>
  <c r="AF77" i="2"/>
  <c r="AD77" i="2"/>
  <c r="AC77" i="2"/>
  <c r="AB77" i="2"/>
  <c r="AA77" i="2"/>
  <c r="Z77" i="2"/>
  <c r="Y77" i="2"/>
  <c r="X77" i="2"/>
  <c r="W77" i="2"/>
  <c r="M77" i="2"/>
  <c r="L77" i="2" s="1"/>
  <c r="AF76" i="2"/>
  <c r="AD76" i="2"/>
  <c r="AC76" i="2"/>
  <c r="AB76" i="2"/>
  <c r="AA76" i="2"/>
  <c r="Z76" i="2"/>
  <c r="Y76" i="2"/>
  <c r="X76" i="2"/>
  <c r="W76" i="2"/>
  <c r="M76" i="2"/>
  <c r="L76" i="2" s="1"/>
  <c r="AF75" i="2"/>
  <c r="AD75" i="2"/>
  <c r="AC75" i="2"/>
  <c r="AB75" i="2"/>
  <c r="AA75" i="2"/>
  <c r="Z75" i="2"/>
  <c r="Y75" i="2"/>
  <c r="X75" i="2"/>
  <c r="W75" i="2"/>
  <c r="M75" i="2"/>
  <c r="L75" i="2" s="1"/>
  <c r="AF74" i="2"/>
  <c r="AD74" i="2"/>
  <c r="AC74" i="2"/>
  <c r="AB74" i="2"/>
  <c r="AA74" i="2"/>
  <c r="Z74" i="2"/>
  <c r="Y74" i="2"/>
  <c r="X74" i="2"/>
  <c r="W74" i="2"/>
  <c r="M74" i="2"/>
  <c r="L74" i="2" s="1"/>
  <c r="AF73" i="2"/>
  <c r="AD73" i="2"/>
  <c r="AC73" i="2"/>
  <c r="AB73" i="2"/>
  <c r="AA73" i="2"/>
  <c r="Z73" i="2"/>
  <c r="Y73" i="2"/>
  <c r="X73" i="2"/>
  <c r="W73" i="2"/>
  <c r="M73" i="2"/>
  <c r="L73" i="2" s="1"/>
  <c r="AF72" i="2"/>
  <c r="AD72" i="2"/>
  <c r="AC72" i="2"/>
  <c r="AB72" i="2"/>
  <c r="AA72" i="2"/>
  <c r="Z72" i="2"/>
  <c r="Y72" i="2"/>
  <c r="X72" i="2"/>
  <c r="W72" i="2"/>
  <c r="M72" i="2"/>
  <c r="L72" i="2" s="1"/>
  <c r="AF71" i="2"/>
  <c r="AD71" i="2"/>
  <c r="AC71" i="2"/>
  <c r="AB71" i="2"/>
  <c r="AA71" i="2"/>
  <c r="Z71" i="2"/>
  <c r="Y71" i="2"/>
  <c r="X71" i="2"/>
  <c r="W71" i="2"/>
  <c r="M71" i="2"/>
  <c r="L71" i="2" s="1"/>
  <c r="AF70" i="2"/>
  <c r="AD70" i="2"/>
  <c r="AC70" i="2"/>
  <c r="AB70" i="2"/>
  <c r="AA70" i="2"/>
  <c r="Z70" i="2"/>
  <c r="Y70" i="2"/>
  <c r="X70" i="2"/>
  <c r="W70" i="2"/>
  <c r="M70" i="2"/>
  <c r="L70" i="2" s="1"/>
  <c r="AF69" i="2"/>
  <c r="AD69" i="2"/>
  <c r="AC69" i="2"/>
  <c r="AB69" i="2"/>
  <c r="AA69" i="2"/>
  <c r="Z69" i="2"/>
  <c r="Y69" i="2"/>
  <c r="X69" i="2"/>
  <c r="W69" i="2"/>
  <c r="M69" i="2"/>
  <c r="L69" i="2" s="1"/>
  <c r="AF68" i="2"/>
  <c r="AD68" i="2"/>
  <c r="AC68" i="2"/>
  <c r="AB68" i="2"/>
  <c r="AA68" i="2"/>
  <c r="Z68" i="2"/>
  <c r="Y68" i="2"/>
  <c r="X68" i="2"/>
  <c r="W68" i="2"/>
  <c r="M68" i="2"/>
  <c r="L68" i="2" s="1"/>
  <c r="AF67" i="2"/>
  <c r="AD67" i="2"/>
  <c r="AC67" i="2"/>
  <c r="AB67" i="2"/>
  <c r="AA67" i="2"/>
  <c r="Z67" i="2"/>
  <c r="Y67" i="2"/>
  <c r="X67" i="2"/>
  <c r="W67" i="2"/>
  <c r="M67" i="2"/>
  <c r="L67" i="2" s="1"/>
  <c r="AF66" i="2"/>
  <c r="AD66" i="2"/>
  <c r="AC66" i="2"/>
  <c r="AB66" i="2"/>
  <c r="AA66" i="2"/>
  <c r="Z66" i="2"/>
  <c r="Y66" i="2"/>
  <c r="X66" i="2"/>
  <c r="W66" i="2"/>
  <c r="M66" i="2"/>
  <c r="L66" i="2" s="1"/>
  <c r="AF65" i="2"/>
  <c r="AD65" i="2"/>
  <c r="AC65" i="2"/>
  <c r="AB65" i="2"/>
  <c r="AA65" i="2"/>
  <c r="Z65" i="2"/>
  <c r="Y65" i="2"/>
  <c r="X65" i="2"/>
  <c r="W65" i="2"/>
  <c r="M65" i="2"/>
  <c r="L65" i="2" s="1"/>
  <c r="AF64" i="2"/>
  <c r="AD64" i="2"/>
  <c r="AC64" i="2"/>
  <c r="AB64" i="2"/>
  <c r="AA64" i="2"/>
  <c r="Z64" i="2"/>
  <c r="Y64" i="2"/>
  <c r="X64" i="2"/>
  <c r="W64" i="2"/>
  <c r="M64" i="2"/>
  <c r="L64" i="2" s="1"/>
  <c r="AF63" i="2"/>
  <c r="AD63" i="2"/>
  <c r="AC63" i="2"/>
  <c r="AB63" i="2"/>
  <c r="AA63" i="2"/>
  <c r="Z63" i="2"/>
  <c r="Y63" i="2"/>
  <c r="X63" i="2"/>
  <c r="W63" i="2"/>
  <c r="M63" i="2"/>
  <c r="L63" i="2" s="1"/>
  <c r="AF62" i="2"/>
  <c r="AD62" i="2"/>
  <c r="AC62" i="2"/>
  <c r="AB62" i="2"/>
  <c r="AA62" i="2"/>
  <c r="Z62" i="2"/>
  <c r="Y62" i="2"/>
  <c r="X62" i="2"/>
  <c r="W62" i="2"/>
  <c r="M62" i="2"/>
  <c r="L62" i="2" s="1"/>
  <c r="AF61" i="2"/>
  <c r="AD61" i="2"/>
  <c r="AC61" i="2"/>
  <c r="AB61" i="2"/>
  <c r="AA61" i="2"/>
  <c r="Z61" i="2"/>
  <c r="Y61" i="2"/>
  <c r="X61" i="2"/>
  <c r="W61" i="2"/>
  <c r="M61" i="2"/>
  <c r="L61" i="2" s="1"/>
  <c r="AF60" i="2"/>
  <c r="AD60" i="2"/>
  <c r="AC60" i="2"/>
  <c r="AB60" i="2"/>
  <c r="AA60" i="2"/>
  <c r="Z60" i="2"/>
  <c r="Y60" i="2"/>
  <c r="X60" i="2"/>
  <c r="W60" i="2"/>
  <c r="M60" i="2"/>
  <c r="L60" i="2" s="1"/>
  <c r="AF59" i="2"/>
  <c r="AD59" i="2"/>
  <c r="AC59" i="2"/>
  <c r="AB59" i="2"/>
  <c r="AA59" i="2"/>
  <c r="Z59" i="2"/>
  <c r="Y59" i="2"/>
  <c r="X59" i="2"/>
  <c r="W59" i="2"/>
  <c r="M59" i="2"/>
  <c r="L59" i="2" s="1"/>
  <c r="AF58" i="2"/>
  <c r="AD58" i="2"/>
  <c r="AC58" i="2"/>
  <c r="AB58" i="2"/>
  <c r="AA58" i="2"/>
  <c r="Z58" i="2"/>
  <c r="Y58" i="2"/>
  <c r="X58" i="2"/>
  <c r="W58" i="2"/>
  <c r="M58" i="2"/>
  <c r="L58" i="2" s="1"/>
  <c r="AF57" i="2"/>
  <c r="AD57" i="2"/>
  <c r="AC57" i="2"/>
  <c r="AB57" i="2"/>
  <c r="AA57" i="2"/>
  <c r="Z57" i="2"/>
  <c r="Y57" i="2"/>
  <c r="X57" i="2"/>
  <c r="W57" i="2"/>
  <c r="M57" i="2"/>
  <c r="L57" i="2" s="1"/>
  <c r="AF56" i="2"/>
  <c r="AD56" i="2"/>
  <c r="AC56" i="2"/>
  <c r="AB56" i="2"/>
  <c r="AA56" i="2"/>
  <c r="Z56" i="2"/>
  <c r="Y56" i="2"/>
  <c r="X56" i="2"/>
  <c r="W56" i="2"/>
  <c r="M56" i="2"/>
  <c r="L56" i="2" s="1"/>
  <c r="AF55" i="2"/>
  <c r="AD55" i="2"/>
  <c r="AC55" i="2"/>
  <c r="AB55" i="2"/>
  <c r="AA55" i="2"/>
  <c r="Z55" i="2"/>
  <c r="Y55" i="2"/>
  <c r="X55" i="2"/>
  <c r="W55" i="2"/>
  <c r="M55" i="2"/>
  <c r="L55" i="2" s="1"/>
  <c r="AF54" i="2"/>
  <c r="AD54" i="2"/>
  <c r="AC54" i="2"/>
  <c r="AB54" i="2"/>
  <c r="AA54" i="2"/>
  <c r="Z54" i="2"/>
  <c r="Y54" i="2"/>
  <c r="X54" i="2"/>
  <c r="W54" i="2"/>
  <c r="M54" i="2"/>
  <c r="L54" i="2" s="1"/>
  <c r="AF53" i="2"/>
  <c r="AD53" i="2"/>
  <c r="AC53" i="2"/>
  <c r="AB53" i="2"/>
  <c r="AA53" i="2"/>
  <c r="Z53" i="2"/>
  <c r="Y53" i="2"/>
  <c r="X53" i="2"/>
  <c r="W53" i="2"/>
  <c r="M53" i="2"/>
  <c r="L53" i="2" s="1"/>
  <c r="AF52" i="2"/>
  <c r="AD52" i="2"/>
  <c r="AC52" i="2"/>
  <c r="AB52" i="2"/>
  <c r="AA52" i="2"/>
  <c r="Z52" i="2"/>
  <c r="Y52" i="2"/>
  <c r="X52" i="2"/>
  <c r="W52" i="2"/>
  <c r="M52" i="2"/>
  <c r="L52" i="2" s="1"/>
  <c r="AF51" i="2"/>
  <c r="AD51" i="2"/>
  <c r="AC51" i="2"/>
  <c r="AB51" i="2"/>
  <c r="AA51" i="2"/>
  <c r="Z51" i="2"/>
  <c r="Y51" i="2"/>
  <c r="X51" i="2"/>
  <c r="W51" i="2"/>
  <c r="M51" i="2"/>
  <c r="L51" i="2" s="1"/>
  <c r="AF50" i="2"/>
  <c r="AD50" i="2"/>
  <c r="AC50" i="2"/>
  <c r="AB50" i="2"/>
  <c r="AA50" i="2"/>
  <c r="Z50" i="2"/>
  <c r="Y50" i="2"/>
  <c r="X50" i="2"/>
  <c r="W50" i="2"/>
  <c r="M50" i="2"/>
  <c r="L50" i="2" s="1"/>
  <c r="AF49" i="2"/>
  <c r="AD49" i="2"/>
  <c r="AC49" i="2"/>
  <c r="AB49" i="2"/>
  <c r="AA49" i="2"/>
  <c r="Z49" i="2"/>
  <c r="Y49" i="2"/>
  <c r="X49" i="2"/>
  <c r="W49" i="2"/>
  <c r="M49" i="2"/>
  <c r="L49" i="2" s="1"/>
  <c r="AF48" i="2"/>
  <c r="AD48" i="2"/>
  <c r="AC48" i="2"/>
  <c r="AB48" i="2"/>
  <c r="AA48" i="2"/>
  <c r="Z48" i="2"/>
  <c r="Y48" i="2"/>
  <c r="X48" i="2"/>
  <c r="W48" i="2"/>
  <c r="M48" i="2"/>
  <c r="L48" i="2" s="1"/>
  <c r="AF47" i="2"/>
  <c r="AD47" i="2"/>
  <c r="AC47" i="2"/>
  <c r="AB47" i="2"/>
  <c r="AA47" i="2"/>
  <c r="Z47" i="2"/>
  <c r="Y47" i="2"/>
  <c r="X47" i="2"/>
  <c r="W47" i="2"/>
  <c r="M47" i="2"/>
  <c r="L47" i="2" s="1"/>
  <c r="AF46" i="2"/>
  <c r="AD46" i="2"/>
  <c r="AC46" i="2"/>
  <c r="AB46" i="2"/>
  <c r="AA46" i="2"/>
  <c r="Z46" i="2"/>
  <c r="Y46" i="2"/>
  <c r="X46" i="2"/>
  <c r="W46" i="2"/>
  <c r="M46" i="2"/>
  <c r="L46" i="2" s="1"/>
  <c r="AF45" i="2"/>
  <c r="AD45" i="2"/>
  <c r="AC45" i="2"/>
  <c r="AB45" i="2"/>
  <c r="AA45" i="2"/>
  <c r="Z45" i="2"/>
  <c r="Y45" i="2"/>
  <c r="X45" i="2"/>
  <c r="W45" i="2"/>
  <c r="M45" i="2"/>
  <c r="L45" i="2" s="1"/>
  <c r="AF44" i="2"/>
  <c r="AD44" i="2"/>
  <c r="AC44" i="2"/>
  <c r="AB44" i="2"/>
  <c r="AA44" i="2"/>
  <c r="Z44" i="2"/>
  <c r="Y44" i="2"/>
  <c r="X44" i="2"/>
  <c r="W44" i="2"/>
  <c r="M44" i="2"/>
  <c r="L44" i="2" s="1"/>
  <c r="AF43" i="2"/>
  <c r="AD43" i="2"/>
  <c r="AC43" i="2"/>
  <c r="AB43" i="2"/>
  <c r="AA43" i="2"/>
  <c r="Z43" i="2"/>
  <c r="Y43" i="2"/>
  <c r="X43" i="2"/>
  <c r="W43" i="2"/>
  <c r="M43" i="2"/>
  <c r="L43" i="2" s="1"/>
  <c r="AF42" i="2"/>
  <c r="AD42" i="2"/>
  <c r="AC42" i="2"/>
  <c r="AB42" i="2"/>
  <c r="AA42" i="2"/>
  <c r="Z42" i="2"/>
  <c r="Y42" i="2"/>
  <c r="X42" i="2"/>
  <c r="W42" i="2"/>
  <c r="M42" i="2"/>
  <c r="L42" i="2" s="1"/>
  <c r="AF41" i="2"/>
  <c r="AD41" i="2"/>
  <c r="AC41" i="2"/>
  <c r="AB41" i="2"/>
  <c r="AA41" i="2"/>
  <c r="Z41" i="2"/>
  <c r="Y41" i="2"/>
  <c r="X41" i="2"/>
  <c r="W41" i="2"/>
  <c r="M41" i="2"/>
  <c r="L41" i="2" s="1"/>
  <c r="AF40" i="2"/>
  <c r="AD40" i="2"/>
  <c r="AC40" i="2"/>
  <c r="AB40" i="2"/>
  <c r="AA40" i="2"/>
  <c r="Z40" i="2"/>
  <c r="Y40" i="2"/>
  <c r="X40" i="2"/>
  <c r="W40" i="2"/>
  <c r="M40" i="2"/>
  <c r="L40" i="2" s="1"/>
  <c r="AF39" i="2"/>
  <c r="AD39" i="2"/>
  <c r="AC39" i="2"/>
  <c r="AB39" i="2"/>
  <c r="AA39" i="2"/>
  <c r="Z39" i="2"/>
  <c r="Y39" i="2"/>
  <c r="X39" i="2"/>
  <c r="W39" i="2"/>
  <c r="M39" i="2"/>
  <c r="L39" i="2" s="1"/>
  <c r="AF38" i="2"/>
  <c r="AD38" i="2"/>
  <c r="AC38" i="2"/>
  <c r="AB38" i="2"/>
  <c r="AA38" i="2"/>
  <c r="Z38" i="2"/>
  <c r="Y38" i="2"/>
  <c r="X38" i="2"/>
  <c r="W38" i="2"/>
  <c r="M38" i="2"/>
  <c r="L38" i="2" s="1"/>
  <c r="AF37" i="2"/>
  <c r="AD37" i="2"/>
  <c r="AC37" i="2"/>
  <c r="AB37" i="2"/>
  <c r="AA37" i="2"/>
  <c r="Z37" i="2"/>
  <c r="Y37" i="2"/>
  <c r="X37" i="2"/>
  <c r="W37" i="2"/>
  <c r="M37" i="2"/>
  <c r="L37" i="2" s="1"/>
  <c r="AF36" i="2"/>
  <c r="AD36" i="2"/>
  <c r="AC36" i="2"/>
  <c r="AB36" i="2"/>
  <c r="AA36" i="2"/>
  <c r="Z36" i="2"/>
  <c r="Y36" i="2"/>
  <c r="X36" i="2"/>
  <c r="W36" i="2"/>
  <c r="M36" i="2"/>
  <c r="L36" i="2" s="1"/>
  <c r="AF35" i="2"/>
  <c r="AD35" i="2"/>
  <c r="AC35" i="2"/>
  <c r="AB35" i="2"/>
  <c r="AA35" i="2"/>
  <c r="Z35" i="2"/>
  <c r="Y35" i="2"/>
  <c r="X35" i="2"/>
  <c r="W35" i="2"/>
  <c r="M35" i="2"/>
  <c r="L35" i="2" s="1"/>
  <c r="AF34" i="2"/>
  <c r="AD34" i="2"/>
  <c r="AC34" i="2"/>
  <c r="AB34" i="2"/>
  <c r="AA34" i="2"/>
  <c r="Z34" i="2"/>
  <c r="Y34" i="2"/>
  <c r="X34" i="2"/>
  <c r="W34" i="2"/>
  <c r="M34" i="2"/>
  <c r="L34" i="2" s="1"/>
  <c r="AF33" i="2"/>
  <c r="AD33" i="2"/>
  <c r="AC33" i="2"/>
  <c r="AB33" i="2"/>
  <c r="AA33" i="2"/>
  <c r="Z33" i="2"/>
  <c r="Y33" i="2"/>
  <c r="X33" i="2"/>
  <c r="W33" i="2"/>
  <c r="M33" i="2"/>
  <c r="L33" i="2" s="1"/>
  <c r="AF32" i="2"/>
  <c r="AD32" i="2"/>
  <c r="AC32" i="2"/>
  <c r="AB32" i="2"/>
  <c r="AA32" i="2"/>
  <c r="Z32" i="2"/>
  <c r="Y32" i="2"/>
  <c r="X32" i="2"/>
  <c r="W32" i="2"/>
  <c r="M32" i="2"/>
  <c r="L32" i="2" s="1"/>
  <c r="AF31" i="2"/>
  <c r="AD31" i="2"/>
  <c r="AC31" i="2"/>
  <c r="AB31" i="2"/>
  <c r="AA31" i="2"/>
  <c r="Z31" i="2"/>
  <c r="Y31" i="2"/>
  <c r="X31" i="2"/>
  <c r="W31" i="2"/>
  <c r="M31" i="2"/>
  <c r="L31" i="2" s="1"/>
  <c r="AF30" i="2"/>
  <c r="AD30" i="2"/>
  <c r="AC30" i="2"/>
  <c r="AB30" i="2"/>
  <c r="AA30" i="2"/>
  <c r="Z30" i="2"/>
  <c r="Y30" i="2"/>
  <c r="X30" i="2"/>
  <c r="W30" i="2"/>
  <c r="M30" i="2"/>
  <c r="L30" i="2" s="1"/>
  <c r="AF29" i="2"/>
  <c r="AD29" i="2"/>
  <c r="AC29" i="2"/>
  <c r="AB29" i="2"/>
  <c r="AA29" i="2"/>
  <c r="Z29" i="2"/>
  <c r="Y29" i="2"/>
  <c r="X29" i="2"/>
  <c r="W29" i="2"/>
  <c r="M29" i="2"/>
  <c r="L29" i="2" s="1"/>
  <c r="AF28" i="2"/>
  <c r="AD28" i="2"/>
  <c r="AC28" i="2"/>
  <c r="AB28" i="2"/>
  <c r="AA28" i="2"/>
  <c r="Z28" i="2"/>
  <c r="Y28" i="2"/>
  <c r="X28" i="2"/>
  <c r="W28" i="2"/>
  <c r="M28" i="2"/>
  <c r="L28" i="2" s="1"/>
  <c r="AF27" i="2"/>
  <c r="AD27" i="2"/>
  <c r="AC27" i="2"/>
  <c r="AB27" i="2"/>
  <c r="AA27" i="2"/>
  <c r="Z27" i="2"/>
  <c r="Y27" i="2"/>
  <c r="X27" i="2"/>
  <c r="W27" i="2"/>
  <c r="M27" i="2"/>
  <c r="L27" i="2" s="1"/>
  <c r="AF26" i="2"/>
  <c r="AD26" i="2"/>
  <c r="AC26" i="2"/>
  <c r="AB26" i="2"/>
  <c r="AA26" i="2"/>
  <c r="Z26" i="2"/>
  <c r="Y26" i="2"/>
  <c r="X26" i="2"/>
  <c r="W26" i="2"/>
  <c r="M26" i="2"/>
  <c r="L26" i="2" s="1"/>
  <c r="AF25" i="2"/>
  <c r="AD25" i="2"/>
  <c r="AC25" i="2"/>
  <c r="AB25" i="2"/>
  <c r="AA25" i="2"/>
  <c r="Z25" i="2"/>
  <c r="Y25" i="2"/>
  <c r="X25" i="2"/>
  <c r="W25" i="2"/>
  <c r="M25" i="2"/>
  <c r="L25" i="2" s="1"/>
  <c r="AF24" i="2"/>
  <c r="AD24" i="2"/>
  <c r="AC24" i="2"/>
  <c r="AB24" i="2"/>
  <c r="AA24" i="2"/>
  <c r="Z24" i="2"/>
  <c r="Y24" i="2"/>
  <c r="X24" i="2"/>
  <c r="W24" i="2"/>
  <c r="M24" i="2"/>
  <c r="L24" i="2" s="1"/>
  <c r="AF23" i="2"/>
  <c r="AD23" i="2"/>
  <c r="AC23" i="2"/>
  <c r="AB23" i="2"/>
  <c r="AA23" i="2"/>
  <c r="Z23" i="2"/>
  <c r="Y23" i="2"/>
  <c r="X23" i="2"/>
  <c r="W23" i="2"/>
  <c r="M23" i="2"/>
  <c r="L23" i="2" s="1"/>
  <c r="AF22" i="2"/>
  <c r="AD22" i="2"/>
  <c r="AC22" i="2"/>
  <c r="AB22" i="2"/>
  <c r="AA22" i="2"/>
  <c r="Z22" i="2"/>
  <c r="Y22" i="2"/>
  <c r="X22" i="2"/>
  <c r="W22" i="2"/>
  <c r="M22" i="2"/>
  <c r="L22" i="2" s="1"/>
  <c r="AF21" i="2"/>
  <c r="AD21" i="2"/>
  <c r="AC21" i="2"/>
  <c r="AB21" i="2"/>
  <c r="AA21" i="2"/>
  <c r="Z21" i="2"/>
  <c r="Y21" i="2"/>
  <c r="X21" i="2"/>
  <c r="W21" i="2"/>
  <c r="M21" i="2"/>
  <c r="L21" i="2" s="1"/>
  <c r="AF20" i="2"/>
  <c r="AD20" i="2"/>
  <c r="AC20" i="2"/>
  <c r="AB20" i="2"/>
  <c r="AA20" i="2"/>
  <c r="Z20" i="2"/>
  <c r="Y20" i="2"/>
  <c r="X20" i="2"/>
  <c r="W20" i="2"/>
  <c r="M20" i="2"/>
  <c r="L20" i="2" s="1"/>
  <c r="AF19" i="2"/>
  <c r="AD19" i="2"/>
  <c r="AC19" i="2"/>
  <c r="AB19" i="2"/>
  <c r="AA19" i="2"/>
  <c r="Z19" i="2"/>
  <c r="Y19" i="2"/>
  <c r="X19" i="2"/>
  <c r="W19" i="2"/>
  <c r="M19" i="2"/>
  <c r="L19" i="2" s="1"/>
  <c r="AF18" i="2"/>
  <c r="AD18" i="2"/>
  <c r="AC18" i="2"/>
  <c r="AB18" i="2"/>
  <c r="AA18" i="2"/>
  <c r="Z18" i="2"/>
  <c r="Y18" i="2"/>
  <c r="X18" i="2"/>
  <c r="W18" i="2"/>
  <c r="M18" i="2"/>
  <c r="L18" i="2" s="1"/>
  <c r="AF17" i="2"/>
  <c r="AD17" i="2"/>
  <c r="AC17" i="2"/>
  <c r="AB17" i="2"/>
  <c r="AA17" i="2"/>
  <c r="Z17" i="2"/>
  <c r="Y17" i="2"/>
  <c r="X17" i="2"/>
  <c r="W17" i="2"/>
  <c r="M17" i="2"/>
  <c r="L17" i="2" s="1"/>
  <c r="AF16" i="2"/>
  <c r="AD16" i="2"/>
  <c r="AC16" i="2"/>
  <c r="AB16" i="2"/>
  <c r="AA16" i="2"/>
  <c r="Z16" i="2"/>
  <c r="Y16" i="2"/>
  <c r="X16" i="2"/>
  <c r="W16" i="2"/>
  <c r="M16" i="2"/>
  <c r="L16" i="2" s="1"/>
  <c r="AF15" i="2"/>
  <c r="AD15" i="2"/>
  <c r="AC15" i="2"/>
  <c r="AB15" i="2"/>
  <c r="AA15" i="2"/>
  <c r="Z15" i="2"/>
  <c r="Y15" i="2"/>
  <c r="X15" i="2"/>
  <c r="W15" i="2"/>
  <c r="M15" i="2"/>
  <c r="L15" i="2" s="1"/>
  <c r="AF14" i="2"/>
  <c r="AD14" i="2"/>
  <c r="AC14" i="2"/>
  <c r="AB14" i="2"/>
  <c r="AA14" i="2"/>
  <c r="Z14" i="2"/>
  <c r="Y14" i="2"/>
  <c r="X14" i="2"/>
  <c r="W14" i="2"/>
  <c r="M14" i="2"/>
  <c r="L14" i="2" s="1"/>
  <c r="AF13" i="2"/>
  <c r="AD13" i="2"/>
  <c r="AC13" i="2"/>
  <c r="AB13" i="2"/>
  <c r="AA13" i="2"/>
  <c r="Z13" i="2"/>
  <c r="Y13" i="2"/>
  <c r="X13" i="2"/>
  <c r="W13" i="2"/>
  <c r="M13" i="2"/>
  <c r="L13" i="2" s="1"/>
  <c r="AF12" i="2"/>
  <c r="AE12" i="2"/>
  <c r="AD12" i="2"/>
  <c r="AC12" i="2"/>
  <c r="AB12" i="2"/>
  <c r="AA12" i="2"/>
  <c r="Z12" i="2"/>
  <c r="Y12" i="2"/>
  <c r="X12" i="2"/>
  <c r="W12" i="2"/>
  <c r="M12" i="2"/>
  <c r="L12" i="2" s="1"/>
  <c r="AF11" i="2"/>
  <c r="AD11" i="2"/>
  <c r="AC11" i="2"/>
  <c r="AB11" i="2"/>
  <c r="AA11" i="2"/>
  <c r="Z11" i="2"/>
  <c r="Y11" i="2"/>
  <c r="X11" i="2"/>
  <c r="W11" i="2"/>
  <c r="M11" i="2"/>
  <c r="L11" i="2" s="1"/>
  <c r="AF10" i="2"/>
  <c r="AD10" i="2"/>
  <c r="AC10" i="2"/>
  <c r="AB10" i="2"/>
  <c r="AA10" i="2"/>
  <c r="Z10" i="2"/>
  <c r="Y10" i="2"/>
  <c r="X10" i="2"/>
  <c r="W10" i="2"/>
  <c r="M10" i="2"/>
  <c r="L10" i="2" s="1"/>
  <c r="AF9" i="2"/>
  <c r="AD9" i="2"/>
  <c r="AC9" i="2"/>
  <c r="AB9" i="2"/>
  <c r="AA9" i="2"/>
  <c r="Z9" i="2"/>
  <c r="Y9" i="2"/>
  <c r="X9" i="2"/>
  <c r="W9" i="2"/>
  <c r="M9" i="2"/>
  <c r="L9" i="2" s="1"/>
  <c r="C4" i="2"/>
  <c r="AH3" i="2"/>
  <c r="AE421" i="2" s="1"/>
  <c r="AH2" i="2"/>
  <c r="AE9" i="2" l="1"/>
  <c r="AE22" i="2"/>
  <c r="AE15" i="2"/>
  <c r="AE13" i="2"/>
  <c r="AE14" i="2"/>
  <c r="AE31" i="2"/>
  <c r="AE47" i="2"/>
  <c r="AE55" i="2"/>
  <c r="AE63" i="2"/>
  <c r="AE71" i="2"/>
  <c r="AE79" i="2"/>
  <c r="AE87" i="2"/>
  <c r="AE95" i="2"/>
  <c r="AE103" i="2"/>
  <c r="AE111" i="2"/>
  <c r="AE119" i="2"/>
  <c r="AE127" i="2"/>
  <c r="AE145" i="2"/>
  <c r="AE161" i="2"/>
  <c r="AE177" i="2"/>
  <c r="AE193" i="2"/>
  <c r="AE209" i="2"/>
  <c r="AE225" i="2"/>
  <c r="AE241" i="2"/>
  <c r="AE257" i="2"/>
  <c r="AE273" i="2"/>
  <c r="AE289" i="2"/>
  <c r="AE305" i="2"/>
  <c r="AE321" i="2"/>
  <c r="AE337" i="2"/>
  <c r="AE353" i="2"/>
  <c r="AE369" i="2"/>
  <c r="AE385" i="2"/>
  <c r="AE401" i="2"/>
  <c r="AE417" i="2"/>
  <c r="AE23" i="2"/>
  <c r="AE39" i="2"/>
  <c r="AE10" i="2"/>
  <c r="AE18" i="2"/>
  <c r="AE26" i="2"/>
  <c r="AE34" i="2"/>
  <c r="AE42" i="2"/>
  <c r="AE50" i="2"/>
  <c r="AE58" i="2"/>
  <c r="AE66" i="2"/>
  <c r="AE74" i="2"/>
  <c r="AE82" i="2"/>
  <c r="AE90" i="2"/>
  <c r="AE98" i="2"/>
  <c r="AE106" i="2"/>
  <c r="AE114" i="2"/>
  <c r="AE122" i="2"/>
  <c r="AE130" i="2"/>
  <c r="AE139" i="2"/>
  <c r="AE155" i="2"/>
  <c r="AE171" i="2"/>
  <c r="AE187" i="2"/>
  <c r="AE203" i="2"/>
  <c r="AE219" i="2"/>
  <c r="AE235" i="2"/>
  <c r="AE251" i="2"/>
  <c r="AE267" i="2"/>
  <c r="AE283" i="2"/>
  <c r="AE299" i="2"/>
  <c r="AE315" i="2"/>
  <c r="AE331" i="2"/>
  <c r="AE347" i="2"/>
  <c r="AE363" i="2"/>
  <c r="AE379" i="2"/>
  <c r="AE395" i="2"/>
  <c r="AE411" i="2"/>
  <c r="AE21" i="2"/>
  <c r="AE29" i="2"/>
  <c r="AE37" i="2"/>
  <c r="AE45" i="2"/>
  <c r="AE53" i="2"/>
  <c r="AE61" i="2"/>
  <c r="AE69" i="2"/>
  <c r="AE77" i="2"/>
  <c r="AE85" i="2"/>
  <c r="AE93" i="2"/>
  <c r="AE101" i="2"/>
  <c r="AE109" i="2"/>
  <c r="AE117" i="2"/>
  <c r="AE125" i="2"/>
  <c r="AE133" i="2"/>
  <c r="AE149" i="2"/>
  <c r="AE165" i="2"/>
  <c r="AE181" i="2"/>
  <c r="AE197" i="2"/>
  <c r="AE213" i="2"/>
  <c r="AE229" i="2"/>
  <c r="AE245" i="2"/>
  <c r="AE261" i="2"/>
  <c r="AE277" i="2"/>
  <c r="AE293" i="2"/>
  <c r="AE309" i="2"/>
  <c r="AE325" i="2"/>
  <c r="AE341" i="2"/>
  <c r="AE357" i="2"/>
  <c r="AE373" i="2"/>
  <c r="AE389" i="2"/>
  <c r="AE405" i="2"/>
  <c r="AE3949" i="2"/>
  <c r="AE3940" i="2"/>
  <c r="AE3933" i="2"/>
  <c r="AE3924" i="2"/>
  <c r="AE3917" i="2"/>
  <c r="AE3908" i="2"/>
  <c r="AE3901" i="2"/>
  <c r="AE3892" i="2"/>
  <c r="AE3885" i="2"/>
  <c r="AE3876" i="2"/>
  <c r="AE3869" i="2"/>
  <c r="AE3860" i="2"/>
  <c r="AE3853" i="2"/>
  <c r="AE3844" i="2"/>
  <c r="AE3837" i="2"/>
  <c r="AE3828" i="2"/>
  <c r="AE3821" i="2"/>
  <c r="AE3812" i="2"/>
  <c r="AE3951" i="2"/>
  <c r="AE3942" i="2"/>
  <c r="AE3935" i="2"/>
  <c r="AE3926" i="2"/>
  <c r="AE3919" i="2"/>
  <c r="AE3910" i="2"/>
  <c r="AE3903" i="2"/>
  <c r="AE3894" i="2"/>
  <c r="AE3887" i="2"/>
  <c r="AE3878" i="2"/>
  <c r="AE3871" i="2"/>
  <c r="AE3862" i="2"/>
  <c r="AE3855" i="2"/>
  <c r="AE3846" i="2"/>
  <c r="AE3839" i="2"/>
  <c r="AE3830" i="2"/>
  <c r="AE3823" i="2"/>
  <c r="AE3814" i="2"/>
  <c r="AE3807" i="2"/>
  <c r="AE3798" i="2"/>
  <c r="AE3953" i="2"/>
  <c r="AE3944" i="2"/>
  <c r="AE3937" i="2"/>
  <c r="AE3928" i="2"/>
  <c r="AE3921" i="2"/>
  <c r="AE3912" i="2"/>
  <c r="AE3905" i="2"/>
  <c r="AE3896" i="2"/>
  <c r="AE3889" i="2"/>
  <c r="AE3880" i="2"/>
  <c r="AE3873" i="2"/>
  <c r="AE3864" i="2"/>
  <c r="AE3857" i="2"/>
  <c r="AE3848" i="2"/>
  <c r="AE3841" i="2"/>
  <c r="AE3832" i="2"/>
  <c r="AE3825" i="2"/>
  <c r="AE3816" i="2"/>
  <c r="AE3809" i="2"/>
  <c r="AE3800" i="2"/>
  <c r="AE3793" i="2"/>
  <c r="AE3948" i="2"/>
  <c r="AE3941" i="2"/>
  <c r="AE3932" i="2"/>
  <c r="AE3925" i="2"/>
  <c r="AE3916" i="2"/>
  <c r="AE3909" i="2"/>
  <c r="AE3900" i="2"/>
  <c r="AE3893" i="2"/>
  <c r="AE3884" i="2"/>
  <c r="AE3877" i="2"/>
  <c r="AE3868" i="2"/>
  <c r="AE3861" i="2"/>
  <c r="AE3852" i="2"/>
  <c r="AE3845" i="2"/>
  <c r="AE3836" i="2"/>
  <c r="AE3829" i="2"/>
  <c r="AE3820" i="2"/>
  <c r="AE3813" i="2"/>
  <c r="AE3804" i="2"/>
  <c r="AE3950" i="2"/>
  <c r="AE3943" i="2"/>
  <c r="AE3934" i="2"/>
  <c r="AE3927" i="2"/>
  <c r="AE3918" i="2"/>
  <c r="AE3911" i="2"/>
  <c r="AE3902" i="2"/>
  <c r="AE3895" i="2"/>
  <c r="AE3886" i="2"/>
  <c r="AE3879" i="2"/>
  <c r="AE3870" i="2"/>
  <c r="AE3863" i="2"/>
  <c r="AE3854" i="2"/>
  <c r="AE3847" i="2"/>
  <c r="AE3838" i="2"/>
  <c r="AE3831" i="2"/>
  <c r="AE3822" i="2"/>
  <c r="AE3815" i="2"/>
  <c r="AE3806" i="2"/>
  <c r="AE3799" i="2"/>
  <c r="AE3952" i="2"/>
  <c r="AE3945" i="2"/>
  <c r="AE3936" i="2"/>
  <c r="AE3929" i="2"/>
  <c r="AE3920" i="2"/>
  <c r="AE3913" i="2"/>
  <c r="AE3904" i="2"/>
  <c r="AE3897" i="2"/>
  <c r="AE3888" i="2"/>
  <c r="AE3881" i="2"/>
  <c r="AE3872" i="2"/>
  <c r="AE3865" i="2"/>
  <c r="AE3856" i="2"/>
  <c r="AE3849" i="2"/>
  <c r="AE3840" i="2"/>
  <c r="AE3833" i="2"/>
  <c r="AE3824" i="2"/>
  <c r="AE3817" i="2"/>
  <c r="AE3808" i="2"/>
  <c r="AE3801" i="2"/>
  <c r="AE3792" i="2"/>
  <c r="AE3785" i="2"/>
  <c r="AE3947" i="2"/>
  <c r="AE3938" i="2"/>
  <c r="AE3931" i="2"/>
  <c r="AE3922" i="2"/>
  <c r="AE3915" i="2"/>
  <c r="AE3906" i="2"/>
  <c r="AE3899" i="2"/>
  <c r="AE3890" i="2"/>
  <c r="AE3883" i="2"/>
  <c r="AE3874" i="2"/>
  <c r="AE3867" i="2"/>
  <c r="AE3858" i="2"/>
  <c r="AE3851" i="2"/>
  <c r="AE3946" i="2"/>
  <c r="AE3882" i="2"/>
  <c r="AE3834" i="2"/>
  <c r="AE3796" i="2"/>
  <c r="AE3778" i="2"/>
  <c r="AE3769" i="2"/>
  <c r="AE3762" i="2"/>
  <c r="AE3753" i="2"/>
  <c r="AE3746" i="2"/>
  <c r="AE3923" i="2"/>
  <c r="AE3859" i="2"/>
  <c r="AE3819" i="2"/>
  <c r="AE3805" i="2"/>
  <c r="AE3802" i="2"/>
  <c r="AE3790" i="2"/>
  <c r="AE3780" i="2"/>
  <c r="AE3771" i="2"/>
  <c r="AE3764" i="2"/>
  <c r="AE3755" i="2"/>
  <c r="AE3748" i="2"/>
  <c r="AE3739" i="2"/>
  <c r="AE3732" i="2"/>
  <c r="AE3723" i="2"/>
  <c r="AE3716" i="2"/>
  <c r="AE3707" i="2"/>
  <c r="AE3700" i="2"/>
  <c r="AE3930" i="2"/>
  <c r="AE3866" i="2"/>
  <c r="AE3826" i="2"/>
  <c r="AE3787" i="2"/>
  <c r="AE3782" i="2"/>
  <c r="AE3773" i="2"/>
  <c r="AE3766" i="2"/>
  <c r="AE3757" i="2"/>
  <c r="AE3750" i="2"/>
  <c r="AE3741" i="2"/>
  <c r="AE3734" i="2"/>
  <c r="AE3725" i="2"/>
  <c r="AE3907" i="2"/>
  <c r="AE3843" i="2"/>
  <c r="AE3811" i="2"/>
  <c r="AE3795" i="2"/>
  <c r="AE3775" i="2"/>
  <c r="AE3768" i="2"/>
  <c r="AE3759" i="2"/>
  <c r="AE3752" i="2"/>
  <c r="AE3743" i="2"/>
  <c r="AE3736" i="2"/>
  <c r="AE3914" i="2"/>
  <c r="AE3850" i="2"/>
  <c r="AE3818" i="2"/>
  <c r="AE3789" i="2"/>
  <c r="AE3784" i="2"/>
  <c r="AE3777" i="2"/>
  <c r="AE3770" i="2"/>
  <c r="AE3761" i="2"/>
  <c r="AE3754" i="2"/>
  <c r="AE3745" i="2"/>
  <c r="AE3738" i="2"/>
  <c r="AE3729" i="2"/>
  <c r="AE3891" i="2"/>
  <c r="AE3835" i="2"/>
  <c r="AE3797" i="2"/>
  <c r="AE3779" i="2"/>
  <c r="AE3772" i="2"/>
  <c r="AE3763" i="2"/>
  <c r="AE3756" i="2"/>
  <c r="AE3747" i="2"/>
  <c r="AE3740" i="2"/>
  <c r="AE3731" i="2"/>
  <c r="AE3724" i="2"/>
  <c r="AE3898" i="2"/>
  <c r="AE3842" i="2"/>
  <c r="AE3810" i="2"/>
  <c r="AE3803" i="2"/>
  <c r="AE3794" i="2"/>
  <c r="AE3791" i="2"/>
  <c r="AE3786" i="2"/>
  <c r="AE3781" i="2"/>
  <c r="AE3774" i="2"/>
  <c r="AE3765" i="2"/>
  <c r="AE3758" i="2"/>
  <c r="AE3749" i="2"/>
  <c r="AE3742" i="2"/>
  <c r="AE3827" i="2"/>
  <c r="AE3776" i="2"/>
  <c r="AE3735" i="2"/>
  <c r="AE3720" i="2"/>
  <c r="AE3715" i="2"/>
  <c r="AE3705" i="2"/>
  <c r="AE3693" i="2"/>
  <c r="AE3684" i="2"/>
  <c r="AE3677" i="2"/>
  <c r="AE3668" i="2"/>
  <c r="AE3661" i="2"/>
  <c r="AE3652" i="2"/>
  <c r="AE3645" i="2"/>
  <c r="AE3636" i="2"/>
  <c r="AE3629" i="2"/>
  <c r="AE3620" i="2"/>
  <c r="AE3613" i="2"/>
  <c r="AE3783" i="2"/>
  <c r="AE3728" i="2"/>
  <c r="AE3712" i="2"/>
  <c r="AE3695" i="2"/>
  <c r="AE3686" i="2"/>
  <c r="AE3679" i="2"/>
  <c r="AE3670" i="2"/>
  <c r="AE3663" i="2"/>
  <c r="AE3654" i="2"/>
  <c r="AE3647" i="2"/>
  <c r="AE3638" i="2"/>
  <c r="AE3631" i="2"/>
  <c r="AE3622" i="2"/>
  <c r="AE3615" i="2"/>
  <c r="AE3606" i="2"/>
  <c r="AE3599" i="2"/>
  <c r="AE3590" i="2"/>
  <c r="AE3760" i="2"/>
  <c r="AE3722" i="2"/>
  <c r="AE3717" i="2"/>
  <c r="AE3702" i="2"/>
  <c r="AE3697" i="2"/>
  <c r="AE3688" i="2"/>
  <c r="AE3681" i="2"/>
  <c r="AE3672" i="2"/>
  <c r="AE3665" i="2"/>
  <c r="AE3656" i="2"/>
  <c r="AE3649" i="2"/>
  <c r="AE3640" i="2"/>
  <c r="AE3633" i="2"/>
  <c r="AE3624" i="2"/>
  <c r="AE3617" i="2"/>
  <c r="AE3767" i="2"/>
  <c r="AE3737" i="2"/>
  <c r="AE3719" i="2"/>
  <c r="AE3714" i="2"/>
  <c r="AE3709" i="2"/>
  <c r="AE3704" i="2"/>
  <c r="AE3690" i="2"/>
  <c r="AE3683" i="2"/>
  <c r="AE3674" i="2"/>
  <c r="AE3667" i="2"/>
  <c r="AE3658" i="2"/>
  <c r="AE3651" i="2"/>
  <c r="AE3642" i="2"/>
  <c r="AE3635" i="2"/>
  <c r="AE3626" i="2"/>
  <c r="AE3619" i="2"/>
  <c r="AE3610" i="2"/>
  <c r="AE3744" i="2"/>
  <c r="AE3730" i="2"/>
  <c r="AE3727" i="2"/>
  <c r="AE3711" i="2"/>
  <c r="AE3706" i="2"/>
  <c r="AE3699" i="2"/>
  <c r="AE3692" i="2"/>
  <c r="AE3685" i="2"/>
  <c r="AE3676" i="2"/>
  <c r="AE3669" i="2"/>
  <c r="AE3660" i="2"/>
  <c r="AE3653" i="2"/>
  <c r="AE3644" i="2"/>
  <c r="AE3637" i="2"/>
  <c r="AE3628" i="2"/>
  <c r="AE3621" i="2"/>
  <c r="AE3612" i="2"/>
  <c r="AE3605" i="2"/>
  <c r="AE3751" i="2"/>
  <c r="AE3733" i="2"/>
  <c r="AE3721" i="2"/>
  <c r="AE3694" i="2"/>
  <c r="AE3687" i="2"/>
  <c r="AE3678" i="2"/>
  <c r="AE3671" i="2"/>
  <c r="AE3662" i="2"/>
  <c r="AE3655" i="2"/>
  <c r="AE3646" i="2"/>
  <c r="AE3639" i="2"/>
  <c r="AE3630" i="2"/>
  <c r="AE3623" i="2"/>
  <c r="AE3614" i="2"/>
  <c r="AE3939" i="2"/>
  <c r="AE3718" i="2"/>
  <c r="AE3713" i="2"/>
  <c r="AE3708" i="2"/>
  <c r="AE3701" i="2"/>
  <c r="AE3696" i="2"/>
  <c r="AE3689" i="2"/>
  <c r="AE3680" i="2"/>
  <c r="AE3673" i="2"/>
  <c r="AE3664" i="2"/>
  <c r="AE3657" i="2"/>
  <c r="AE3648" i="2"/>
  <c r="AE3641" i="2"/>
  <c r="AE3632" i="2"/>
  <c r="AE3625" i="2"/>
  <c r="AE3616" i="2"/>
  <c r="AE3609" i="2"/>
  <c r="AE3875" i="2"/>
  <c r="AE3788" i="2"/>
  <c r="AE3726" i="2"/>
  <c r="AE3710" i="2"/>
  <c r="AE3703" i="2"/>
  <c r="AE3698" i="2"/>
  <c r="AE3691" i="2"/>
  <c r="AE3682" i="2"/>
  <c r="AE3675" i="2"/>
  <c r="AE3666" i="2"/>
  <c r="AE3650" i="2"/>
  <c r="AE3600" i="2"/>
  <c r="AE3587" i="2"/>
  <c r="AE3578" i="2"/>
  <c r="AE3571" i="2"/>
  <c r="AE3562" i="2"/>
  <c r="AE3555" i="2"/>
  <c r="AE3546" i="2"/>
  <c r="AE3539" i="2"/>
  <c r="AE3530" i="2"/>
  <c r="AE3523" i="2"/>
  <c r="AE3514" i="2"/>
  <c r="AE3507" i="2"/>
  <c r="AE3498" i="2"/>
  <c r="AE3491" i="2"/>
  <c r="AE3482" i="2"/>
  <c r="AE3475" i="2"/>
  <c r="AE3466" i="2"/>
  <c r="AE3459" i="2"/>
  <c r="AE3450" i="2"/>
  <c r="AE3443" i="2"/>
  <c r="AE3434" i="2"/>
  <c r="AE3427" i="2"/>
  <c r="AE3418" i="2"/>
  <c r="AE3411" i="2"/>
  <c r="AE3402" i="2"/>
  <c r="AE3395" i="2"/>
  <c r="AE3386" i="2"/>
  <c r="AE3379" i="2"/>
  <c r="AE3370" i="2"/>
  <c r="AE3363" i="2"/>
  <c r="AE3354" i="2"/>
  <c r="AE3347" i="2"/>
  <c r="AE3338" i="2"/>
  <c r="AE3331" i="2"/>
  <c r="AE3322" i="2"/>
  <c r="AE3627" i="2"/>
  <c r="AE3597" i="2"/>
  <c r="AE3592" i="2"/>
  <c r="AE3580" i="2"/>
  <c r="AE3573" i="2"/>
  <c r="AE3564" i="2"/>
  <c r="AE3557" i="2"/>
  <c r="AE3548" i="2"/>
  <c r="AE3541" i="2"/>
  <c r="AE3532" i="2"/>
  <c r="AE3525" i="2"/>
  <c r="AE3516" i="2"/>
  <c r="AE3509" i="2"/>
  <c r="AE3500" i="2"/>
  <c r="AE3493" i="2"/>
  <c r="AE3484" i="2"/>
  <c r="AE3477" i="2"/>
  <c r="AE3468" i="2"/>
  <c r="AE3461" i="2"/>
  <c r="AE3452" i="2"/>
  <c r="AE3445" i="2"/>
  <c r="AE3436" i="2"/>
  <c r="AE3429" i="2"/>
  <c r="AE3420" i="2"/>
  <c r="AE3413" i="2"/>
  <c r="AE3404" i="2"/>
  <c r="AE3397" i="2"/>
  <c r="AE3388" i="2"/>
  <c r="AE3381" i="2"/>
  <c r="AE3372" i="2"/>
  <c r="AE3365" i="2"/>
  <c r="AE3356" i="2"/>
  <c r="AE3349" i="2"/>
  <c r="AE3340" i="2"/>
  <c r="AE3333" i="2"/>
  <c r="AE3324" i="2"/>
  <c r="AE3317" i="2"/>
  <c r="AE3315" i="2"/>
  <c r="AE3313" i="2"/>
  <c r="AE3311" i="2"/>
  <c r="AE3309" i="2"/>
  <c r="AE3307" i="2"/>
  <c r="AE3305" i="2"/>
  <c r="AE3303" i="2"/>
  <c r="AE3301" i="2"/>
  <c r="AE3299" i="2"/>
  <c r="AE3297" i="2"/>
  <c r="AE3295" i="2"/>
  <c r="AE3293" i="2"/>
  <c r="AE3291" i="2"/>
  <c r="AE3289" i="2"/>
  <c r="AE3287" i="2"/>
  <c r="AE3285" i="2"/>
  <c r="AE3283" i="2"/>
  <c r="AE3281" i="2"/>
  <c r="AE3279" i="2"/>
  <c r="AE3277" i="2"/>
  <c r="AE3275" i="2"/>
  <c r="AE3273" i="2"/>
  <c r="AE3271" i="2"/>
  <c r="AE3269" i="2"/>
  <c r="AE3267" i="2"/>
  <c r="AE3265" i="2"/>
  <c r="AE3263" i="2"/>
  <c r="AE3261" i="2"/>
  <c r="AE3259" i="2"/>
  <c r="AE3257" i="2"/>
  <c r="AE3255" i="2"/>
  <c r="AE3253" i="2"/>
  <c r="AE3251" i="2"/>
  <c r="AE3249" i="2"/>
  <c r="AE3247" i="2"/>
  <c r="AE3245" i="2"/>
  <c r="AE3243" i="2"/>
  <c r="AE3241" i="2"/>
  <c r="AE3239" i="2"/>
  <c r="AE3237" i="2"/>
  <c r="AE3235" i="2"/>
  <c r="AE3233" i="2"/>
  <c r="AE3231" i="2"/>
  <c r="AE3229" i="2"/>
  <c r="AE3227" i="2"/>
  <c r="AE3225" i="2"/>
  <c r="AE3223" i="2"/>
  <c r="AE3221" i="2"/>
  <c r="AE3219" i="2"/>
  <c r="AE3217" i="2"/>
  <c r="AE3215" i="2"/>
  <c r="AE3213" i="2"/>
  <c r="AE3211" i="2"/>
  <c r="AE3209" i="2"/>
  <c r="AE3207" i="2"/>
  <c r="AE3205" i="2"/>
  <c r="AE3203" i="2"/>
  <c r="AE3201" i="2"/>
  <c r="AE3199" i="2"/>
  <c r="AE3197" i="2"/>
  <c r="AE3195" i="2"/>
  <c r="AE3193" i="2"/>
  <c r="AE3191" i="2"/>
  <c r="AE3189" i="2"/>
  <c r="AE3187" i="2"/>
  <c r="AE3185" i="2"/>
  <c r="AE3183" i="2"/>
  <c r="AE3181" i="2"/>
  <c r="AE3179" i="2"/>
  <c r="AE3177" i="2"/>
  <c r="AE3175" i="2"/>
  <c r="AE3173" i="2"/>
  <c r="AE3171" i="2"/>
  <c r="AE3169" i="2"/>
  <c r="AE3167" i="2"/>
  <c r="AE3165" i="2"/>
  <c r="AE3163" i="2"/>
  <c r="AE3161" i="2"/>
  <c r="AE3159" i="2"/>
  <c r="AE3157" i="2"/>
  <c r="AE3155" i="2"/>
  <c r="AE3153" i="2"/>
  <c r="AE3151" i="2"/>
  <c r="AE3149" i="2"/>
  <c r="AE3147" i="2"/>
  <c r="AE3145" i="2"/>
  <c r="AE3143" i="2"/>
  <c r="AE3141" i="2"/>
  <c r="AE3139" i="2"/>
  <c r="AE3137" i="2"/>
  <c r="AE3135" i="2"/>
  <c r="AE3133" i="2"/>
  <c r="AE3131" i="2"/>
  <c r="AE3129" i="2"/>
  <c r="AE3127" i="2"/>
  <c r="AE3125" i="2"/>
  <c r="AE3123" i="2"/>
  <c r="AE3121" i="2"/>
  <c r="AE3119" i="2"/>
  <c r="AE3117" i="2"/>
  <c r="AE3115" i="2"/>
  <c r="AE3113" i="2"/>
  <c r="AE3111" i="2"/>
  <c r="AE3109" i="2"/>
  <c r="AE3107" i="2"/>
  <c r="AE3105" i="2"/>
  <c r="AE3103" i="2"/>
  <c r="AE3101" i="2"/>
  <c r="AE3099" i="2"/>
  <c r="AE3097" i="2"/>
  <c r="AE3095" i="2"/>
  <c r="AE3093" i="2"/>
  <c r="AE3091" i="2"/>
  <c r="AE3089" i="2"/>
  <c r="AE3087" i="2"/>
  <c r="AE3085" i="2"/>
  <c r="AE3083" i="2"/>
  <c r="AE3081" i="2"/>
  <c r="AE3079" i="2"/>
  <c r="AE3077" i="2"/>
  <c r="AE3075" i="2"/>
  <c r="AE3073" i="2"/>
  <c r="AE3071" i="2"/>
  <c r="AE3069" i="2"/>
  <c r="AE3067" i="2"/>
  <c r="AE3065" i="2"/>
  <c r="AE3063" i="2"/>
  <c r="AE3061" i="2"/>
  <c r="AE3059" i="2"/>
  <c r="AE3057" i="2"/>
  <c r="AE3055" i="2"/>
  <c r="AE3053" i="2"/>
  <c r="AE3051" i="2"/>
  <c r="AE3049" i="2"/>
  <c r="AE3047" i="2"/>
  <c r="AE3045" i="2"/>
  <c r="AE3043" i="2"/>
  <c r="AE3041" i="2"/>
  <c r="AE3039" i="2"/>
  <c r="AE3037" i="2"/>
  <c r="AE3035" i="2"/>
  <c r="AE3033" i="2"/>
  <c r="AE3031" i="2"/>
  <c r="AE3029" i="2"/>
  <c r="AE3027" i="2"/>
  <c r="AE3025" i="2"/>
  <c r="AE3023" i="2"/>
  <c r="AE3021" i="2"/>
  <c r="AE3019" i="2"/>
  <c r="AE3017" i="2"/>
  <c r="AE3015" i="2"/>
  <c r="AE3013" i="2"/>
  <c r="AE3011" i="2"/>
  <c r="AE3009" i="2"/>
  <c r="AE3007" i="2"/>
  <c r="AE3005" i="2"/>
  <c r="AE3003" i="2"/>
  <c r="AE3001" i="2"/>
  <c r="AE2999" i="2"/>
  <c r="AE2997" i="2"/>
  <c r="AE2995" i="2"/>
  <c r="AE2993" i="2"/>
  <c r="AE2991" i="2"/>
  <c r="AE2989" i="2"/>
  <c r="AE2987" i="2"/>
  <c r="AE2985" i="2"/>
  <c r="AE2983" i="2"/>
  <c r="AE2981" i="2"/>
  <c r="AE2979" i="2"/>
  <c r="AE2977" i="2"/>
  <c r="AE2975" i="2"/>
  <c r="AE2973" i="2"/>
  <c r="AE2971" i="2"/>
  <c r="AE2969" i="2"/>
  <c r="AE2967" i="2"/>
  <c r="AE2965" i="2"/>
  <c r="AE2963" i="2"/>
  <c r="AE2961" i="2"/>
  <c r="AE2959" i="2"/>
  <c r="AE2957" i="2"/>
  <c r="AE2955" i="2"/>
  <c r="AE2953" i="2"/>
  <c r="AE2951" i="2"/>
  <c r="AE2949" i="2"/>
  <c r="AE2947" i="2"/>
  <c r="AE2945" i="2"/>
  <c r="AE2943" i="2"/>
  <c r="AE2941" i="2"/>
  <c r="AE2939" i="2"/>
  <c r="AE2937" i="2"/>
  <c r="AE2935" i="2"/>
  <c r="AE2933" i="2"/>
  <c r="AE2931" i="2"/>
  <c r="AE2929" i="2"/>
  <c r="AE2927" i="2"/>
  <c r="AE2925" i="2"/>
  <c r="AE2923" i="2"/>
  <c r="AE2921" i="2"/>
  <c r="AE2919" i="2"/>
  <c r="AE2917" i="2"/>
  <c r="AE2915" i="2"/>
  <c r="AE2913" i="2"/>
  <c r="AE2911" i="2"/>
  <c r="AE2909" i="2"/>
  <c r="AE2907" i="2"/>
  <c r="AE2905" i="2"/>
  <c r="AE2903" i="2"/>
  <c r="AE2901" i="2"/>
  <c r="AE2899" i="2"/>
  <c r="AE2897" i="2"/>
  <c r="AE2895" i="2"/>
  <c r="AE2893" i="2"/>
  <c r="AE2891" i="2"/>
  <c r="AE2889" i="2"/>
  <c r="AE2887" i="2"/>
  <c r="AE2885" i="2"/>
  <c r="AE2883" i="2"/>
  <c r="AE2881" i="2"/>
  <c r="AE2879" i="2"/>
  <c r="AE2877" i="2"/>
  <c r="AE2875" i="2"/>
  <c r="AE2873" i="2"/>
  <c r="AE2871" i="2"/>
  <c r="AE2869" i="2"/>
  <c r="AE2867" i="2"/>
  <c r="AE2865" i="2"/>
  <c r="AE2863" i="2"/>
  <c r="AE2861" i="2"/>
  <c r="AE2859" i="2"/>
  <c r="AE2857" i="2"/>
  <c r="AE2855" i="2"/>
  <c r="AE2853" i="2"/>
  <c r="AE2851" i="2"/>
  <c r="AE2849" i="2"/>
  <c r="AE2847" i="2"/>
  <c r="AE2845" i="2"/>
  <c r="AE2843" i="2"/>
  <c r="AE2841" i="2"/>
  <c r="AE2839" i="2"/>
  <c r="AE2837" i="2"/>
  <c r="AE2835" i="2"/>
  <c r="AE2833" i="2"/>
  <c r="AE2831" i="2"/>
  <c r="AE2829" i="2"/>
  <c r="AE2827" i="2"/>
  <c r="AE2825" i="2"/>
  <c r="AE2823" i="2"/>
  <c r="AE2821" i="2"/>
  <c r="AE2819" i="2"/>
  <c r="AE2817" i="2"/>
  <c r="AE2815" i="2"/>
  <c r="AE2813" i="2"/>
  <c r="AE2811" i="2"/>
  <c r="AE2809" i="2"/>
  <c r="AE2807" i="2"/>
  <c r="AE2805" i="2"/>
  <c r="AE2803" i="2"/>
  <c r="AE2801" i="2"/>
  <c r="AE2799" i="2"/>
  <c r="AE2797" i="2"/>
  <c r="AE2795" i="2"/>
  <c r="AE2793" i="2"/>
  <c r="AE2791" i="2"/>
  <c r="AE2789" i="2"/>
  <c r="AE2787" i="2"/>
  <c r="AE2785" i="2"/>
  <c r="AE2783" i="2"/>
  <c r="AE2781" i="2"/>
  <c r="AE2779" i="2"/>
  <c r="AE2777" i="2"/>
  <c r="AE2775" i="2"/>
  <c r="AE2773" i="2"/>
  <c r="AE2771" i="2"/>
  <c r="AE2769" i="2"/>
  <c r="AE2767" i="2"/>
  <c r="AE2765" i="2"/>
  <c r="AE2763" i="2"/>
  <c r="AE2761" i="2"/>
  <c r="AE2759" i="2"/>
  <c r="AE2757" i="2"/>
  <c r="AE2755" i="2"/>
  <c r="AE2753" i="2"/>
  <c r="AE2751" i="2"/>
  <c r="AE2749" i="2"/>
  <c r="AE2747" i="2"/>
  <c r="AE2745" i="2"/>
  <c r="AE2743" i="2"/>
  <c r="AE3634" i="2"/>
  <c r="AE3608" i="2"/>
  <c r="AE3602" i="2"/>
  <c r="AE3594" i="2"/>
  <c r="AE3589" i="2"/>
  <c r="AE3582" i="2"/>
  <c r="AE3575" i="2"/>
  <c r="AE3566" i="2"/>
  <c r="AE3559" i="2"/>
  <c r="AE3550" i="2"/>
  <c r="AE3543" i="2"/>
  <c r="AE3534" i="2"/>
  <c r="AE3527" i="2"/>
  <c r="AE3518" i="2"/>
  <c r="AE3511" i="2"/>
  <c r="AE3502" i="2"/>
  <c r="AE3495" i="2"/>
  <c r="AE3486" i="2"/>
  <c r="AE3479" i="2"/>
  <c r="AE3470" i="2"/>
  <c r="AE3463" i="2"/>
  <c r="AE3454" i="2"/>
  <c r="AE3447" i="2"/>
  <c r="AE3438" i="2"/>
  <c r="AE3431" i="2"/>
  <c r="AE3422" i="2"/>
  <c r="AE3415" i="2"/>
  <c r="AE3406" i="2"/>
  <c r="AE3399" i="2"/>
  <c r="AE3390" i="2"/>
  <c r="AE3383" i="2"/>
  <c r="AE3374" i="2"/>
  <c r="AE3367" i="2"/>
  <c r="AE3358" i="2"/>
  <c r="AE3351" i="2"/>
  <c r="AE3342" i="2"/>
  <c r="AE3335" i="2"/>
  <c r="AE3326" i="2"/>
  <c r="AE3611" i="2"/>
  <c r="AE3584" i="2"/>
  <c r="AE3577" i="2"/>
  <c r="AE3568" i="2"/>
  <c r="AE3561" i="2"/>
  <c r="AE3552" i="2"/>
  <c r="AE3545" i="2"/>
  <c r="AE3536" i="2"/>
  <c r="AE3529" i="2"/>
  <c r="AE3520" i="2"/>
  <c r="AE3513" i="2"/>
  <c r="AE3504" i="2"/>
  <c r="AE3497" i="2"/>
  <c r="AE3488" i="2"/>
  <c r="AE3481" i="2"/>
  <c r="AE3472" i="2"/>
  <c r="AE3465" i="2"/>
  <c r="AE3456" i="2"/>
  <c r="AE3449" i="2"/>
  <c r="AE3440" i="2"/>
  <c r="AE3433" i="2"/>
  <c r="AE3424" i="2"/>
  <c r="AE3417" i="2"/>
  <c r="AE3408" i="2"/>
  <c r="AE3401" i="2"/>
  <c r="AE3392" i="2"/>
  <c r="AE3385" i="2"/>
  <c r="AE3376" i="2"/>
  <c r="AE3369" i="2"/>
  <c r="AE3360" i="2"/>
  <c r="AE3353" i="2"/>
  <c r="AE3344" i="2"/>
  <c r="AE3337" i="2"/>
  <c r="AE3618" i="2"/>
  <c r="AE3604" i="2"/>
  <c r="AE3596" i="2"/>
  <c r="AE3591" i="2"/>
  <c r="AE3586" i="2"/>
  <c r="AE3579" i="2"/>
  <c r="AE3570" i="2"/>
  <c r="AE3563" i="2"/>
  <c r="AE3554" i="2"/>
  <c r="AE3547" i="2"/>
  <c r="AE3538" i="2"/>
  <c r="AE3531" i="2"/>
  <c r="AE3522" i="2"/>
  <c r="AE3515" i="2"/>
  <c r="AE3506" i="2"/>
  <c r="AE3499" i="2"/>
  <c r="AE3490" i="2"/>
  <c r="AE3483" i="2"/>
  <c r="AE3474" i="2"/>
  <c r="AE3467" i="2"/>
  <c r="AE3458" i="2"/>
  <c r="AE3451" i="2"/>
  <c r="AE3442" i="2"/>
  <c r="AE3435" i="2"/>
  <c r="AE3426" i="2"/>
  <c r="AE3419" i="2"/>
  <c r="AE3410" i="2"/>
  <c r="AE3403" i="2"/>
  <c r="AE3394" i="2"/>
  <c r="AE3387" i="2"/>
  <c r="AE3378" i="2"/>
  <c r="AE3371" i="2"/>
  <c r="AE3362" i="2"/>
  <c r="AE3355" i="2"/>
  <c r="AE3346" i="2"/>
  <c r="AE3339" i="2"/>
  <c r="AE3330" i="2"/>
  <c r="AE3323" i="2"/>
  <c r="AE3659" i="2"/>
  <c r="AE3607" i="2"/>
  <c r="AE3601" i="2"/>
  <c r="AE3593" i="2"/>
  <c r="AE3581" i="2"/>
  <c r="AE3572" i="2"/>
  <c r="AE3565" i="2"/>
  <c r="AE3556" i="2"/>
  <c r="AE3549" i="2"/>
  <c r="AE3540" i="2"/>
  <c r="AE3533" i="2"/>
  <c r="AE3524" i="2"/>
  <c r="AE3517" i="2"/>
  <c r="AE3508" i="2"/>
  <c r="AE3501" i="2"/>
  <c r="AE3492" i="2"/>
  <c r="AE3485" i="2"/>
  <c r="AE3476" i="2"/>
  <c r="AE3469" i="2"/>
  <c r="AE3460" i="2"/>
  <c r="AE3453" i="2"/>
  <c r="AE3444" i="2"/>
  <c r="AE3437" i="2"/>
  <c r="AE3428" i="2"/>
  <c r="AE3421" i="2"/>
  <c r="AE3412" i="2"/>
  <c r="AE3405" i="2"/>
  <c r="AE3396" i="2"/>
  <c r="AE3389" i="2"/>
  <c r="AE3380" i="2"/>
  <c r="AE3373" i="2"/>
  <c r="AE3364" i="2"/>
  <c r="AE3357" i="2"/>
  <c r="AE3348" i="2"/>
  <c r="AE3341" i="2"/>
  <c r="AE3332" i="2"/>
  <c r="AE3325" i="2"/>
  <c r="AE3598" i="2"/>
  <c r="AE3588" i="2"/>
  <c r="AE3583" i="2"/>
  <c r="AE3574" i="2"/>
  <c r="AE3567" i="2"/>
  <c r="AE3558" i="2"/>
  <c r="AE3551" i="2"/>
  <c r="AE3542" i="2"/>
  <c r="AE3535" i="2"/>
  <c r="AE3526" i="2"/>
  <c r="AE3519" i="2"/>
  <c r="AE3510" i="2"/>
  <c r="AE3503" i="2"/>
  <c r="AE3494" i="2"/>
  <c r="AE3487" i="2"/>
  <c r="AE3478" i="2"/>
  <c r="AE3471" i="2"/>
  <c r="AE3462" i="2"/>
  <c r="AE3455" i="2"/>
  <c r="AE3446" i="2"/>
  <c r="AE3439" i="2"/>
  <c r="AE3430" i="2"/>
  <c r="AE3423" i="2"/>
  <c r="AE3414" i="2"/>
  <c r="AE3407" i="2"/>
  <c r="AE3398" i="2"/>
  <c r="AE3391" i="2"/>
  <c r="AE3382" i="2"/>
  <c r="AE3375" i="2"/>
  <c r="AE3366" i="2"/>
  <c r="AE3359" i="2"/>
  <c r="AE3350" i="2"/>
  <c r="AE3343" i="2"/>
  <c r="AE3334" i="2"/>
  <c r="AE3327" i="2"/>
  <c r="AE3643" i="2"/>
  <c r="AE3603" i="2"/>
  <c r="AE3595" i="2"/>
  <c r="AE3585" i="2"/>
  <c r="AE3576" i="2"/>
  <c r="AE3569" i="2"/>
  <c r="AE3560" i="2"/>
  <c r="AE3553" i="2"/>
  <c r="AE3544" i="2"/>
  <c r="AE3537" i="2"/>
  <c r="AE3528" i="2"/>
  <c r="AE3521" i="2"/>
  <c r="AE3512" i="2"/>
  <c r="AE3505" i="2"/>
  <c r="AE3496" i="2"/>
  <c r="AE3489" i="2"/>
  <c r="AE3480" i="2"/>
  <c r="AE3473" i="2"/>
  <c r="AE3464" i="2"/>
  <c r="AE3457" i="2"/>
  <c r="AE3448" i="2"/>
  <c r="AE3441" i="2"/>
  <c r="AE3432" i="2"/>
  <c r="AE3425" i="2"/>
  <c r="AE3416" i="2"/>
  <c r="AE3409" i="2"/>
  <c r="AE3400" i="2"/>
  <c r="AE3393" i="2"/>
  <c r="AE3384" i="2"/>
  <c r="AE3377" i="2"/>
  <c r="AE3368" i="2"/>
  <c r="AE3361" i="2"/>
  <c r="AE3352" i="2"/>
  <c r="AE3345" i="2"/>
  <c r="AE3310" i="2"/>
  <c r="AE3294" i="2"/>
  <c r="AE3278" i="2"/>
  <c r="AE3262" i="2"/>
  <c r="AE3246" i="2"/>
  <c r="AE3230" i="2"/>
  <c r="AE3214" i="2"/>
  <c r="AE3198" i="2"/>
  <c r="AE3182" i="2"/>
  <c r="AE3166" i="2"/>
  <c r="AE3150" i="2"/>
  <c r="AE3134" i="2"/>
  <c r="AE3118" i="2"/>
  <c r="AE3102" i="2"/>
  <c r="AE3086" i="2"/>
  <c r="AE3070" i="2"/>
  <c r="AE3054" i="2"/>
  <c r="AE3038" i="2"/>
  <c r="AE3312" i="2"/>
  <c r="AE3296" i="2"/>
  <c r="AE3280" i="2"/>
  <c r="AE3264" i="2"/>
  <c r="AE3248" i="2"/>
  <c r="AE3232" i="2"/>
  <c r="AE3216" i="2"/>
  <c r="AE3200" i="2"/>
  <c r="AE3184" i="2"/>
  <c r="AE3168" i="2"/>
  <c r="AE3152" i="2"/>
  <c r="AE3136" i="2"/>
  <c r="AE3120" i="2"/>
  <c r="AE3104" i="2"/>
  <c r="AE3088" i="2"/>
  <c r="AE3072" i="2"/>
  <c r="AE3056" i="2"/>
  <c r="AE3040" i="2"/>
  <c r="AE3024" i="2"/>
  <c r="AE3329" i="2"/>
  <c r="AE3319" i="2"/>
  <c r="AE3314" i="2"/>
  <c r="AE3298" i="2"/>
  <c r="AE3282" i="2"/>
  <c r="AE3266" i="2"/>
  <c r="AE3250" i="2"/>
  <c r="AE3234" i="2"/>
  <c r="AE3218" i="2"/>
  <c r="AE3202" i="2"/>
  <c r="AE3186" i="2"/>
  <c r="AE3170" i="2"/>
  <c r="AE3154" i="2"/>
  <c r="AE3138" i="2"/>
  <c r="AE3122" i="2"/>
  <c r="AE3106" i="2"/>
  <c r="AE3090" i="2"/>
  <c r="AE3074" i="2"/>
  <c r="AE3058" i="2"/>
  <c r="AE3042" i="2"/>
  <c r="AE3336" i="2"/>
  <c r="AE3316" i="2"/>
  <c r="AE3300" i="2"/>
  <c r="AE3284" i="2"/>
  <c r="AE3268" i="2"/>
  <c r="AE3252" i="2"/>
  <c r="AE3236" i="2"/>
  <c r="AE3220" i="2"/>
  <c r="AE3204" i="2"/>
  <c r="AE3188" i="2"/>
  <c r="AE3172" i="2"/>
  <c r="AE3156" i="2"/>
  <c r="AE3140" i="2"/>
  <c r="AE3124" i="2"/>
  <c r="AE3108" i="2"/>
  <c r="AE3092" i="2"/>
  <c r="AE3076" i="2"/>
  <c r="AE3060" i="2"/>
  <c r="AE3044" i="2"/>
  <c r="AE3028" i="2"/>
  <c r="AE3321" i="2"/>
  <c r="AE3302" i="2"/>
  <c r="AE3286" i="2"/>
  <c r="AE3270" i="2"/>
  <c r="AE3254" i="2"/>
  <c r="AE3238" i="2"/>
  <c r="AE3222" i="2"/>
  <c r="AE3206" i="2"/>
  <c r="AE3190" i="2"/>
  <c r="AE3174" i="2"/>
  <c r="AE3158" i="2"/>
  <c r="AE3142" i="2"/>
  <c r="AE3126" i="2"/>
  <c r="AE3110" i="2"/>
  <c r="AE3094" i="2"/>
  <c r="AE3078" i="2"/>
  <c r="AE3062" i="2"/>
  <c r="AE3046" i="2"/>
  <c r="AE3030" i="2"/>
  <c r="AE3328" i="2"/>
  <c r="AE3318" i="2"/>
  <c r="AE3304" i="2"/>
  <c r="AE3288" i="2"/>
  <c r="AE3272" i="2"/>
  <c r="AE3256" i="2"/>
  <c r="AE3240" i="2"/>
  <c r="AE3224" i="2"/>
  <c r="AE3208" i="2"/>
  <c r="AE3192" i="2"/>
  <c r="AE3176" i="2"/>
  <c r="AE3160" i="2"/>
  <c r="AE3144" i="2"/>
  <c r="AE3128" i="2"/>
  <c r="AE3112" i="2"/>
  <c r="AE3096" i="2"/>
  <c r="AE3080" i="2"/>
  <c r="AE3064" i="2"/>
  <c r="AE3048" i="2"/>
  <c r="AE3032" i="2"/>
  <c r="AE3306" i="2"/>
  <c r="AE3290" i="2"/>
  <c r="AE3274" i="2"/>
  <c r="AE3258" i="2"/>
  <c r="AE3242" i="2"/>
  <c r="AE3226" i="2"/>
  <c r="AE3210" i="2"/>
  <c r="AE3194" i="2"/>
  <c r="AE3178" i="2"/>
  <c r="AE3162" i="2"/>
  <c r="AE3146" i="2"/>
  <c r="AE3130" i="2"/>
  <c r="AE3114" i="2"/>
  <c r="AE3098" i="2"/>
  <c r="AE3082" i="2"/>
  <c r="AE3066" i="2"/>
  <c r="AE3050" i="2"/>
  <c r="AE3034" i="2"/>
  <c r="AE3320" i="2"/>
  <c r="AE3308" i="2"/>
  <c r="AE3292" i="2"/>
  <c r="AE3276" i="2"/>
  <c r="AE3260" i="2"/>
  <c r="AE3244" i="2"/>
  <c r="AE3228" i="2"/>
  <c r="AE3212" i="2"/>
  <c r="AE3196" i="2"/>
  <c r="AE3180" i="2"/>
  <c r="AE3164" i="2"/>
  <c r="AE3148" i="2"/>
  <c r="AE3132" i="2"/>
  <c r="AE3116" i="2"/>
  <c r="AE3100" i="2"/>
  <c r="AE3084" i="2"/>
  <c r="AE3068" i="2"/>
  <c r="AE3052" i="2"/>
  <c r="AE3022" i="2"/>
  <c r="AE3014" i="2"/>
  <c r="AE2998" i="2"/>
  <c r="AE2982" i="2"/>
  <c r="AE2966" i="2"/>
  <c r="AE2950" i="2"/>
  <c r="AE2934" i="2"/>
  <c r="AE2918" i="2"/>
  <c r="AE2902" i="2"/>
  <c r="AE2886" i="2"/>
  <c r="AE2870" i="2"/>
  <c r="AE2854" i="2"/>
  <c r="AE2838" i="2"/>
  <c r="AE2822" i="2"/>
  <c r="AE2806" i="2"/>
  <c r="AE2790" i="2"/>
  <c r="AE2774" i="2"/>
  <c r="AE3036" i="2"/>
  <c r="AE3016" i="2"/>
  <c r="AE3000" i="2"/>
  <c r="AE2984" i="2"/>
  <c r="AE2968" i="2"/>
  <c r="AE2952" i="2"/>
  <c r="AE2936" i="2"/>
  <c r="AE2920" i="2"/>
  <c r="AE2904" i="2"/>
  <c r="AE2888" i="2"/>
  <c r="AE2872" i="2"/>
  <c r="AE2856" i="2"/>
  <c r="AE2840" i="2"/>
  <c r="AE2824" i="2"/>
  <c r="AE2808" i="2"/>
  <c r="AE2792" i="2"/>
  <c r="AE2776" i="2"/>
  <c r="AE2760" i="2"/>
  <c r="AE3018" i="2"/>
  <c r="AE3002" i="2"/>
  <c r="AE2986" i="2"/>
  <c r="AE2970" i="2"/>
  <c r="AE2954" i="2"/>
  <c r="AE2938" i="2"/>
  <c r="AE2922" i="2"/>
  <c r="AE2906" i="2"/>
  <c r="AE2890" i="2"/>
  <c r="AE2874" i="2"/>
  <c r="AE2858" i="2"/>
  <c r="AE2842" i="2"/>
  <c r="AE2826" i="2"/>
  <c r="AE2810" i="2"/>
  <c r="AE2794" i="2"/>
  <c r="AE2778" i="2"/>
  <c r="AE2762" i="2"/>
  <c r="AE3004" i="2"/>
  <c r="AE2988" i="2"/>
  <c r="AE2972" i="2"/>
  <c r="AE2956" i="2"/>
  <c r="AE2940" i="2"/>
  <c r="AE2924" i="2"/>
  <c r="AE2908" i="2"/>
  <c r="AE2892" i="2"/>
  <c r="AE2876" i="2"/>
  <c r="AE2860" i="2"/>
  <c r="AE2844" i="2"/>
  <c r="AE2828" i="2"/>
  <c r="AE2812" i="2"/>
  <c r="AE2796" i="2"/>
  <c r="AE2780" i="2"/>
  <c r="AE2764" i="2"/>
  <c r="AE3006" i="2"/>
  <c r="AE2990" i="2"/>
  <c r="AE2974" i="2"/>
  <c r="AE2958" i="2"/>
  <c r="AE2942" i="2"/>
  <c r="AE2926" i="2"/>
  <c r="AE2910" i="2"/>
  <c r="AE2894" i="2"/>
  <c r="AE2878" i="2"/>
  <c r="AE2862" i="2"/>
  <c r="AE2846" i="2"/>
  <c r="AE2830" i="2"/>
  <c r="AE2814" i="2"/>
  <c r="AE2798" i="2"/>
  <c r="AE3020" i="2"/>
  <c r="AE3008" i="2"/>
  <c r="AE2992" i="2"/>
  <c r="AE2976" i="2"/>
  <c r="AE2960" i="2"/>
  <c r="AE2944" i="2"/>
  <c r="AE2928" i="2"/>
  <c r="AE2912" i="2"/>
  <c r="AE2896" i="2"/>
  <c r="AE2880" i="2"/>
  <c r="AE2864" i="2"/>
  <c r="AE2848" i="2"/>
  <c r="AE2832" i="2"/>
  <c r="AE2816" i="2"/>
  <c r="AE2800" i="2"/>
  <c r="AE2784" i="2"/>
  <c r="AE2768" i="2"/>
  <c r="AE2752" i="2"/>
  <c r="AE3010" i="2"/>
  <c r="AE2994" i="2"/>
  <c r="AE2978" i="2"/>
  <c r="AE2962" i="2"/>
  <c r="AE2946" i="2"/>
  <c r="AE2930" i="2"/>
  <c r="AE2914" i="2"/>
  <c r="AE2898" i="2"/>
  <c r="AE2882" i="2"/>
  <c r="AE2866" i="2"/>
  <c r="AE2850" i="2"/>
  <c r="AE2834" i="2"/>
  <c r="AE2818" i="2"/>
  <c r="AE2802" i="2"/>
  <c r="AE2786" i="2"/>
  <c r="AE3026" i="2"/>
  <c r="AE3012" i="2"/>
  <c r="AE2996" i="2"/>
  <c r="AE2980" i="2"/>
  <c r="AE2964" i="2"/>
  <c r="AE2948" i="2"/>
  <c r="AE2932" i="2"/>
  <c r="AE2916" i="2"/>
  <c r="AE2900" i="2"/>
  <c r="AE2884" i="2"/>
  <c r="AE2868" i="2"/>
  <c r="AE2852" i="2"/>
  <c r="AE2836" i="2"/>
  <c r="AE2820" i="2"/>
  <c r="AE2804" i="2"/>
  <c r="AE2788" i="2"/>
  <c r="AE2766" i="2"/>
  <c r="AE2756" i="2"/>
  <c r="AE2772" i="2"/>
  <c r="AE2748" i="2"/>
  <c r="AE2758" i="2"/>
  <c r="AE2750" i="2"/>
  <c r="AE2782" i="2"/>
  <c r="AE2770" i="2"/>
  <c r="AE2742" i="2"/>
  <c r="AE2733" i="2"/>
  <c r="AE2726" i="2"/>
  <c r="AE2717" i="2"/>
  <c r="AE2710" i="2"/>
  <c r="AE2701" i="2"/>
  <c r="AE2694" i="2"/>
  <c r="AE2685" i="2"/>
  <c r="AE2678" i="2"/>
  <c r="AE2669" i="2"/>
  <c r="AE2662" i="2"/>
  <c r="AE2653" i="2"/>
  <c r="AE2646" i="2"/>
  <c r="AE2637" i="2"/>
  <c r="AE2630" i="2"/>
  <c r="AE2621" i="2"/>
  <c r="AE2614" i="2"/>
  <c r="AE2605" i="2"/>
  <c r="AE2598" i="2"/>
  <c r="AE2589" i="2"/>
  <c r="AE2582" i="2"/>
  <c r="AE2573" i="2"/>
  <c r="AE2566" i="2"/>
  <c r="AE2557" i="2"/>
  <c r="AE2550" i="2"/>
  <c r="AE2541" i="2"/>
  <c r="AE2534" i="2"/>
  <c r="AE2525" i="2"/>
  <c r="AE2518" i="2"/>
  <c r="AE2509" i="2"/>
  <c r="AE2502" i="2"/>
  <c r="AE2493" i="2"/>
  <c r="AE2486" i="2"/>
  <c r="AE2477" i="2"/>
  <c r="AE2470" i="2"/>
  <c r="AE2461" i="2"/>
  <c r="AE2454" i="2"/>
  <c r="AE2445" i="2"/>
  <c r="AE2438" i="2"/>
  <c r="AE2429" i="2"/>
  <c r="AE2422" i="2"/>
  <c r="AE2413" i="2"/>
  <c r="AE2735" i="2"/>
  <c r="AE2728" i="2"/>
  <c r="AE2719" i="2"/>
  <c r="AE2712" i="2"/>
  <c r="AE2703" i="2"/>
  <c r="AE2696" i="2"/>
  <c r="AE2687" i="2"/>
  <c r="AE2680" i="2"/>
  <c r="AE2671" i="2"/>
  <c r="AE2664" i="2"/>
  <c r="AE2655" i="2"/>
  <c r="AE2648" i="2"/>
  <c r="AE2639" i="2"/>
  <c r="AE2632" i="2"/>
  <c r="AE2623" i="2"/>
  <c r="AE2616" i="2"/>
  <c r="AE2607" i="2"/>
  <c r="AE2600" i="2"/>
  <c r="AE2591" i="2"/>
  <c r="AE2584" i="2"/>
  <c r="AE2575" i="2"/>
  <c r="AE2568" i="2"/>
  <c r="AE2559" i="2"/>
  <c r="AE2552" i="2"/>
  <c r="AE2543" i="2"/>
  <c r="AE2536" i="2"/>
  <c r="AE2527" i="2"/>
  <c r="AE2520" i="2"/>
  <c r="AE2511" i="2"/>
  <c r="AE2504" i="2"/>
  <c r="AE2495" i="2"/>
  <c r="AE2488" i="2"/>
  <c r="AE2479" i="2"/>
  <c r="AE2472" i="2"/>
  <c r="AE2463" i="2"/>
  <c r="AE2456" i="2"/>
  <c r="AE2447" i="2"/>
  <c r="AE2440" i="2"/>
  <c r="AE2431" i="2"/>
  <c r="AE2737" i="2"/>
  <c r="AE2730" i="2"/>
  <c r="AE2721" i="2"/>
  <c r="AE2714" i="2"/>
  <c r="AE2705" i="2"/>
  <c r="AE2698" i="2"/>
  <c r="AE2689" i="2"/>
  <c r="AE2682" i="2"/>
  <c r="AE2673" i="2"/>
  <c r="AE2666" i="2"/>
  <c r="AE2657" i="2"/>
  <c r="AE2650" i="2"/>
  <c r="AE2641" i="2"/>
  <c r="AE2634" i="2"/>
  <c r="AE2625" i="2"/>
  <c r="AE2618" i="2"/>
  <c r="AE2609" i="2"/>
  <c r="AE2602" i="2"/>
  <c r="AE2593" i="2"/>
  <c r="AE2586" i="2"/>
  <c r="AE2577" i="2"/>
  <c r="AE2570" i="2"/>
  <c r="AE2561" i="2"/>
  <c r="AE2554" i="2"/>
  <c r="AE2545" i="2"/>
  <c r="AE2538" i="2"/>
  <c r="AE2529" i="2"/>
  <c r="AE2522" i="2"/>
  <c r="AE2513" i="2"/>
  <c r="AE2506" i="2"/>
  <c r="AE2497" i="2"/>
  <c r="AE2490" i="2"/>
  <c r="AE2481" i="2"/>
  <c r="AE2474" i="2"/>
  <c r="AE2465" i="2"/>
  <c r="AE2458" i="2"/>
  <c r="AE2449" i="2"/>
  <c r="AE2442" i="2"/>
  <c r="AE2433" i="2"/>
  <c r="AE2744" i="2"/>
  <c r="AE2739" i="2"/>
  <c r="AE2732" i="2"/>
  <c r="AE2723" i="2"/>
  <c r="AE2716" i="2"/>
  <c r="AE2707" i="2"/>
  <c r="AE2700" i="2"/>
  <c r="AE2691" i="2"/>
  <c r="AE2684" i="2"/>
  <c r="AE2675" i="2"/>
  <c r="AE2668" i="2"/>
  <c r="AE2659" i="2"/>
  <c r="AE2652" i="2"/>
  <c r="AE2643" i="2"/>
  <c r="AE2636" i="2"/>
  <c r="AE2627" i="2"/>
  <c r="AE2620" i="2"/>
  <c r="AE2611" i="2"/>
  <c r="AE2604" i="2"/>
  <c r="AE2595" i="2"/>
  <c r="AE2588" i="2"/>
  <c r="AE2579" i="2"/>
  <c r="AE2572" i="2"/>
  <c r="AE2563" i="2"/>
  <c r="AE2556" i="2"/>
  <c r="AE2547" i="2"/>
  <c r="AE2540" i="2"/>
  <c r="AE2531" i="2"/>
  <c r="AE2524" i="2"/>
  <c r="AE2515" i="2"/>
  <c r="AE2508" i="2"/>
  <c r="AE2499" i="2"/>
  <c r="AE2492" i="2"/>
  <c r="AE2483" i="2"/>
  <c r="AE2476" i="2"/>
  <c r="AE2467" i="2"/>
  <c r="AE2460" i="2"/>
  <c r="AE2451" i="2"/>
  <c r="AE2754" i="2"/>
  <c r="AE2741" i="2"/>
  <c r="AE2734" i="2"/>
  <c r="AE2725" i="2"/>
  <c r="AE2718" i="2"/>
  <c r="AE2709" i="2"/>
  <c r="AE2702" i="2"/>
  <c r="AE2693" i="2"/>
  <c r="AE2686" i="2"/>
  <c r="AE2677" i="2"/>
  <c r="AE2670" i="2"/>
  <c r="AE2661" i="2"/>
  <c r="AE2654" i="2"/>
  <c r="AE2645" i="2"/>
  <c r="AE2638" i="2"/>
  <c r="AE2629" i="2"/>
  <c r="AE2622" i="2"/>
  <c r="AE2613" i="2"/>
  <c r="AE2606" i="2"/>
  <c r="AE2597" i="2"/>
  <c r="AE2590" i="2"/>
  <c r="AE2581" i="2"/>
  <c r="AE2574" i="2"/>
  <c r="AE2565" i="2"/>
  <c r="AE2558" i="2"/>
  <c r="AE2549" i="2"/>
  <c r="AE2542" i="2"/>
  <c r="AE2533" i="2"/>
  <c r="AE2526" i="2"/>
  <c r="AE2517" i="2"/>
  <c r="AE2510" i="2"/>
  <c r="AE2501" i="2"/>
  <c r="AE2494" i="2"/>
  <c r="AE2485" i="2"/>
  <c r="AE2478" i="2"/>
  <c r="AE2469" i="2"/>
  <c r="AE2462" i="2"/>
  <c r="AE2453" i="2"/>
  <c r="AE2446" i="2"/>
  <c r="AE2437" i="2"/>
  <c r="AE2430" i="2"/>
  <c r="AE2736" i="2"/>
  <c r="AE2727" i="2"/>
  <c r="AE2720" i="2"/>
  <c r="AE2711" i="2"/>
  <c r="AE2704" i="2"/>
  <c r="AE2695" i="2"/>
  <c r="AE2688" i="2"/>
  <c r="AE2679" i="2"/>
  <c r="AE2672" i="2"/>
  <c r="AE2663" i="2"/>
  <c r="AE2656" i="2"/>
  <c r="AE2647" i="2"/>
  <c r="AE2640" i="2"/>
  <c r="AE2631" i="2"/>
  <c r="AE2624" i="2"/>
  <c r="AE2615" i="2"/>
  <c r="AE2608" i="2"/>
  <c r="AE2599" i="2"/>
  <c r="AE2592" i="2"/>
  <c r="AE2583" i="2"/>
  <c r="AE2576" i="2"/>
  <c r="AE2567" i="2"/>
  <c r="AE2560" i="2"/>
  <c r="AE2551" i="2"/>
  <c r="AE2544" i="2"/>
  <c r="AE2535" i="2"/>
  <c r="AE2528" i="2"/>
  <c r="AE2519" i="2"/>
  <c r="AE2512" i="2"/>
  <c r="AE2503" i="2"/>
  <c r="AE2496" i="2"/>
  <c r="AE2487" i="2"/>
  <c r="AE2480" i="2"/>
  <c r="AE2471" i="2"/>
  <c r="AE2464" i="2"/>
  <c r="AE2455" i="2"/>
  <c r="AE2448" i="2"/>
  <c r="AE2746" i="2"/>
  <c r="AE2738" i="2"/>
  <c r="AE2729" i="2"/>
  <c r="AE2722" i="2"/>
  <c r="AE2713" i="2"/>
  <c r="AE2706" i="2"/>
  <c r="AE2697" i="2"/>
  <c r="AE2690" i="2"/>
  <c r="AE2681" i="2"/>
  <c r="AE2674" i="2"/>
  <c r="AE2665" i="2"/>
  <c r="AE2658" i="2"/>
  <c r="AE2649" i="2"/>
  <c r="AE2642" i="2"/>
  <c r="AE2633" i="2"/>
  <c r="AE2626" i="2"/>
  <c r="AE2617" i="2"/>
  <c r="AE2610" i="2"/>
  <c r="AE2601" i="2"/>
  <c r="AE2594" i="2"/>
  <c r="AE2585" i="2"/>
  <c r="AE2578" i="2"/>
  <c r="AE2569" i="2"/>
  <c r="AE2562" i="2"/>
  <c r="AE2553" i="2"/>
  <c r="AE2546" i="2"/>
  <c r="AE2537" i="2"/>
  <c r="AE2530" i="2"/>
  <c r="AE2521" i="2"/>
  <c r="AE2514" i="2"/>
  <c r="AE2505" i="2"/>
  <c r="AE2498" i="2"/>
  <c r="AE2489" i="2"/>
  <c r="AE2482" i="2"/>
  <c r="AE2473" i="2"/>
  <c r="AE2466" i="2"/>
  <c r="AE2457" i="2"/>
  <c r="AE2450" i="2"/>
  <c r="AE2441" i="2"/>
  <c r="AE2434" i="2"/>
  <c r="AE2425" i="2"/>
  <c r="AE2740" i="2"/>
  <c r="AE2731" i="2"/>
  <c r="AE2724" i="2"/>
  <c r="AE2715" i="2"/>
  <c r="AE2708" i="2"/>
  <c r="AE2699" i="2"/>
  <c r="AE2692" i="2"/>
  <c r="AE2683" i="2"/>
  <c r="AE2676" i="2"/>
  <c r="AE2667" i="2"/>
  <c r="AE2660" i="2"/>
  <c r="AE2651" i="2"/>
  <c r="AE2644" i="2"/>
  <c r="AE2635" i="2"/>
  <c r="AE2628" i="2"/>
  <c r="AE2619" i="2"/>
  <c r="AE2612" i="2"/>
  <c r="AE2603" i="2"/>
  <c r="AE2596" i="2"/>
  <c r="AE2587" i="2"/>
  <c r="AE2580" i="2"/>
  <c r="AE2571" i="2"/>
  <c r="AE2564" i="2"/>
  <c r="AE2555" i="2"/>
  <c r="AE2548" i="2"/>
  <c r="AE2539" i="2"/>
  <c r="AE2532" i="2"/>
  <c r="AE2523" i="2"/>
  <c r="AE2516" i="2"/>
  <c r="AE2507" i="2"/>
  <c r="AE2500" i="2"/>
  <c r="AE2491" i="2"/>
  <c r="AE2484" i="2"/>
  <c r="AE2475" i="2"/>
  <c r="AE2468" i="2"/>
  <c r="AE2459" i="2"/>
  <c r="AE2452" i="2"/>
  <c r="AE2443" i="2"/>
  <c r="AE2436" i="2"/>
  <c r="AE2421" i="2"/>
  <c r="AE2411" i="2"/>
  <c r="AE2404" i="2"/>
  <c r="AE2426" i="2"/>
  <c r="AE2418" i="2"/>
  <c r="AE2406" i="2"/>
  <c r="AE2439" i="2"/>
  <c r="AE2432" i="2"/>
  <c r="AE2423" i="2"/>
  <c r="AE2408" i="2"/>
  <c r="AE2435" i="2"/>
  <c r="AE2428" i="2"/>
  <c r="AE2420" i="2"/>
  <c r="AE2415" i="2"/>
  <c r="AE2417" i="2"/>
  <c r="AE2412" i="2"/>
  <c r="AE2403" i="2"/>
  <c r="AE2427" i="2"/>
  <c r="AE2424" i="2"/>
  <c r="AE2419" i="2"/>
  <c r="AE2444" i="2"/>
  <c r="AE2416" i="2"/>
  <c r="AE2409" i="2"/>
  <c r="AE2402" i="2"/>
  <c r="AE2399" i="2"/>
  <c r="AE2391" i="2"/>
  <c r="AE2383" i="2"/>
  <c r="AE2375" i="2"/>
  <c r="AE2367" i="2"/>
  <c r="AE2359" i="2"/>
  <c r="AE2351" i="2"/>
  <c r="AE2343" i="2"/>
  <c r="AE2335" i="2"/>
  <c r="AE2327" i="2"/>
  <c r="AE2319" i="2"/>
  <c r="AE2311" i="2"/>
  <c r="AE2303" i="2"/>
  <c r="AE2295" i="2"/>
  <c r="AE2287" i="2"/>
  <c r="AE2279" i="2"/>
  <c r="AE2271" i="2"/>
  <c r="AE2405" i="2"/>
  <c r="AE2396" i="2"/>
  <c r="AE2388" i="2"/>
  <c r="AE2380" i="2"/>
  <c r="AE2372" i="2"/>
  <c r="AE2364" i="2"/>
  <c r="AE2356" i="2"/>
  <c r="AE2348" i="2"/>
  <c r="AE2340" i="2"/>
  <c r="AE2332" i="2"/>
  <c r="AE2324" i="2"/>
  <c r="AE2316" i="2"/>
  <c r="AE2308" i="2"/>
  <c r="AE2300" i="2"/>
  <c r="AE2292" i="2"/>
  <c r="AE2284" i="2"/>
  <c r="AE2276" i="2"/>
  <c r="AE2268" i="2"/>
  <c r="AE2260" i="2"/>
  <c r="AE2252" i="2"/>
  <c r="AE2244" i="2"/>
  <c r="AE2239" i="2"/>
  <c r="AE2230" i="2"/>
  <c r="AE2223" i="2"/>
  <c r="AE2214" i="2"/>
  <c r="AE2393" i="2"/>
  <c r="AE2385" i="2"/>
  <c r="AE2377" i="2"/>
  <c r="AE2369" i="2"/>
  <c r="AE2361" i="2"/>
  <c r="AE2353" i="2"/>
  <c r="AE2345" i="2"/>
  <c r="AE2337" i="2"/>
  <c r="AE2329" i="2"/>
  <c r="AE2321" i="2"/>
  <c r="AE2313" i="2"/>
  <c r="AE2305" i="2"/>
  <c r="AE2297" i="2"/>
  <c r="AE2289" i="2"/>
  <c r="AE2281" i="2"/>
  <c r="AE2273" i="2"/>
  <c r="AE2265" i="2"/>
  <c r="AE2257" i="2"/>
  <c r="AE2249" i="2"/>
  <c r="AE2241" i="2"/>
  <c r="AE2232" i="2"/>
  <c r="AE2225" i="2"/>
  <c r="AE2216" i="2"/>
  <c r="AE2209" i="2"/>
  <c r="AE2414" i="2"/>
  <c r="AE2401" i="2"/>
  <c r="AE2398" i="2"/>
  <c r="AE2390" i="2"/>
  <c r="AE2382" i="2"/>
  <c r="AE2374" i="2"/>
  <c r="AE2366" i="2"/>
  <c r="AE2358" i="2"/>
  <c r="AE2350" i="2"/>
  <c r="AE2342" i="2"/>
  <c r="AE2334" i="2"/>
  <c r="AE2326" i="2"/>
  <c r="AE2318" i="2"/>
  <c r="AE2310" i="2"/>
  <c r="AE2302" i="2"/>
  <c r="AE2294" i="2"/>
  <c r="AE2286" i="2"/>
  <c r="AE2278" i="2"/>
  <c r="AE2270" i="2"/>
  <c r="AE2262" i="2"/>
  <c r="AE2254" i="2"/>
  <c r="AE2246" i="2"/>
  <c r="AE2234" i="2"/>
  <c r="AE2227" i="2"/>
  <c r="AE2218" i="2"/>
  <c r="AE2407" i="2"/>
  <c r="AE2395" i="2"/>
  <c r="AE2387" i="2"/>
  <c r="AE2379" i="2"/>
  <c r="AE2371" i="2"/>
  <c r="AE2363" i="2"/>
  <c r="AE2355" i="2"/>
  <c r="AE2347" i="2"/>
  <c r="AE2339" i="2"/>
  <c r="AE2331" i="2"/>
  <c r="AE2323" i="2"/>
  <c r="AE2315" i="2"/>
  <c r="AE2307" i="2"/>
  <c r="AE2299" i="2"/>
  <c r="AE2291" i="2"/>
  <c r="AE2283" i="2"/>
  <c r="AE2275" i="2"/>
  <c r="AE2267" i="2"/>
  <c r="AE2259" i="2"/>
  <c r="AE2251" i="2"/>
  <c r="AE2243" i="2"/>
  <c r="AE2236" i="2"/>
  <c r="AE2229" i="2"/>
  <c r="AE2220" i="2"/>
  <c r="AE2213" i="2"/>
  <c r="AE2204" i="2"/>
  <c r="AE2410" i="2"/>
  <c r="AE2392" i="2"/>
  <c r="AE2384" i="2"/>
  <c r="AE2376" i="2"/>
  <c r="AE2368" i="2"/>
  <c r="AE2360" i="2"/>
  <c r="AE2352" i="2"/>
  <c r="AE2344" i="2"/>
  <c r="AE2336" i="2"/>
  <c r="AE2328" i="2"/>
  <c r="AE2320" i="2"/>
  <c r="AE2312" i="2"/>
  <c r="AE2304" i="2"/>
  <c r="AE2296" i="2"/>
  <c r="AE2288" i="2"/>
  <c r="AE2280" i="2"/>
  <c r="AE2272" i="2"/>
  <c r="AE2264" i="2"/>
  <c r="AE2256" i="2"/>
  <c r="AE2248" i="2"/>
  <c r="AE2238" i="2"/>
  <c r="AE2231" i="2"/>
  <c r="AE2400" i="2"/>
  <c r="AE2397" i="2"/>
  <c r="AE2389" i="2"/>
  <c r="AE2381" i="2"/>
  <c r="AE2373" i="2"/>
  <c r="AE2365" i="2"/>
  <c r="AE2357" i="2"/>
  <c r="AE2349" i="2"/>
  <c r="AE2341" i="2"/>
  <c r="AE2333" i="2"/>
  <c r="AE2325" i="2"/>
  <c r="AE2317" i="2"/>
  <c r="AE2309" i="2"/>
  <c r="AE2301" i="2"/>
  <c r="AE2293" i="2"/>
  <c r="AE2285" i="2"/>
  <c r="AE2277" i="2"/>
  <c r="AE2269" i="2"/>
  <c r="AE2261" i="2"/>
  <c r="AE2253" i="2"/>
  <c r="AE2245" i="2"/>
  <c r="AE2240" i="2"/>
  <c r="AE2233" i="2"/>
  <c r="AE2224" i="2"/>
  <c r="AE2217" i="2"/>
  <c r="AE2394" i="2"/>
  <c r="AE2386" i="2"/>
  <c r="AE2378" i="2"/>
  <c r="AE2370" i="2"/>
  <c r="AE2362" i="2"/>
  <c r="AE2354" i="2"/>
  <c r="AE2346" i="2"/>
  <c r="AE2338" i="2"/>
  <c r="AE2330" i="2"/>
  <c r="AE2322" i="2"/>
  <c r="AE2314" i="2"/>
  <c r="AE2306" i="2"/>
  <c r="AE2298" i="2"/>
  <c r="AE2290" i="2"/>
  <c r="AE2282" i="2"/>
  <c r="AE2274" i="2"/>
  <c r="AE2266" i="2"/>
  <c r="AE2258" i="2"/>
  <c r="AE2250" i="2"/>
  <c r="AE2242" i="2"/>
  <c r="AE2263" i="2"/>
  <c r="AE2202" i="2"/>
  <c r="AE2195" i="2"/>
  <c r="AE2186" i="2"/>
  <c r="AE2179" i="2"/>
  <c r="AE2170" i="2"/>
  <c r="AE2163" i="2"/>
  <c r="AE2154" i="2"/>
  <c r="AE2147" i="2"/>
  <c r="AE2138" i="2"/>
  <c r="AE2131" i="2"/>
  <c r="AE2122" i="2"/>
  <c r="AE2115" i="2"/>
  <c r="AE2106" i="2"/>
  <c r="AE2099" i="2"/>
  <c r="AE2090" i="2"/>
  <c r="AE2083" i="2"/>
  <c r="AE2074" i="2"/>
  <c r="AE2067" i="2"/>
  <c r="AE2058" i="2"/>
  <c r="AE2051" i="2"/>
  <c r="AE2042" i="2"/>
  <c r="AE2035" i="2"/>
  <c r="AE2026" i="2"/>
  <c r="AE2019" i="2"/>
  <c r="AE2010" i="2"/>
  <c r="AE2003" i="2"/>
  <c r="AE1994" i="2"/>
  <c r="AE1987" i="2"/>
  <c r="AE1978" i="2"/>
  <c r="AE1971" i="2"/>
  <c r="AE1962" i="2"/>
  <c r="AE1955" i="2"/>
  <c r="AE1946" i="2"/>
  <c r="AE1939" i="2"/>
  <c r="AE1930" i="2"/>
  <c r="AE2255" i="2"/>
  <c r="AE2226" i="2"/>
  <c r="AE2210" i="2"/>
  <c r="AE2207" i="2"/>
  <c r="AE2197" i="2"/>
  <c r="AE2188" i="2"/>
  <c r="AE2181" i="2"/>
  <c r="AE2172" i="2"/>
  <c r="AE2165" i="2"/>
  <c r="AE2156" i="2"/>
  <c r="AE2149" i="2"/>
  <c r="AE2140" i="2"/>
  <c r="AE2133" i="2"/>
  <c r="AE2124" i="2"/>
  <c r="AE2117" i="2"/>
  <c r="AE2108" i="2"/>
  <c r="AE2101" i="2"/>
  <c r="AE2092" i="2"/>
  <c r="AE2085" i="2"/>
  <c r="AE2076" i="2"/>
  <c r="AE2069" i="2"/>
  <c r="AE2060" i="2"/>
  <c r="AE2053" i="2"/>
  <c r="AE2044" i="2"/>
  <c r="AE2037" i="2"/>
  <c r="AE2028" i="2"/>
  <c r="AE2021" i="2"/>
  <c r="AE2012" i="2"/>
  <c r="AE2005" i="2"/>
  <c r="AE1996" i="2"/>
  <c r="AE1989" i="2"/>
  <c r="AE1980" i="2"/>
  <c r="AE1973" i="2"/>
  <c r="AE1964" i="2"/>
  <c r="AE1957" i="2"/>
  <c r="AE1948" i="2"/>
  <c r="AE1941" i="2"/>
  <c r="AE1932" i="2"/>
  <c r="AE2247" i="2"/>
  <c r="AE2222" i="2"/>
  <c r="AE2219" i="2"/>
  <c r="AE2199" i="2"/>
  <c r="AE2190" i="2"/>
  <c r="AE2183" i="2"/>
  <c r="AE2174" i="2"/>
  <c r="AE2167" i="2"/>
  <c r="AE2158" i="2"/>
  <c r="AE2151" i="2"/>
  <c r="AE2142" i="2"/>
  <c r="AE2135" i="2"/>
  <c r="AE2126" i="2"/>
  <c r="AE2119" i="2"/>
  <c r="AE2110" i="2"/>
  <c r="AE2103" i="2"/>
  <c r="AE2094" i="2"/>
  <c r="AE2087" i="2"/>
  <c r="AE2078" i="2"/>
  <c r="AE2071" i="2"/>
  <c r="AE2062" i="2"/>
  <c r="AE2055" i="2"/>
  <c r="AE2046" i="2"/>
  <c r="AE2039" i="2"/>
  <c r="AE2030" i="2"/>
  <c r="AE2023" i="2"/>
  <c r="AE2014" i="2"/>
  <c r="AE2007" i="2"/>
  <c r="AE1998" i="2"/>
  <c r="AE1991" i="2"/>
  <c r="AE1982" i="2"/>
  <c r="AE1975" i="2"/>
  <c r="AE1966" i="2"/>
  <c r="AE1959" i="2"/>
  <c r="AE1950" i="2"/>
  <c r="AE2212" i="2"/>
  <c r="AE2201" i="2"/>
  <c r="AE2192" i="2"/>
  <c r="AE2185" i="2"/>
  <c r="AE2176" i="2"/>
  <c r="AE2169" i="2"/>
  <c r="AE2160" i="2"/>
  <c r="AE2153" i="2"/>
  <c r="AE2144" i="2"/>
  <c r="AE2137" i="2"/>
  <c r="AE2128" i="2"/>
  <c r="AE2121" i="2"/>
  <c r="AE2112" i="2"/>
  <c r="AE2105" i="2"/>
  <c r="AE2096" i="2"/>
  <c r="AE2089" i="2"/>
  <c r="AE2080" i="2"/>
  <c r="AE2073" i="2"/>
  <c r="AE2064" i="2"/>
  <c r="AE2057" i="2"/>
  <c r="AE2048" i="2"/>
  <c r="AE2041" i="2"/>
  <c r="AE2032" i="2"/>
  <c r="AE2025" i="2"/>
  <c r="AE2016" i="2"/>
  <c r="AE2009" i="2"/>
  <c r="AE2000" i="2"/>
  <c r="AE1993" i="2"/>
  <c r="AE1984" i="2"/>
  <c r="AE1977" i="2"/>
  <c r="AE1968" i="2"/>
  <c r="AE1961" i="2"/>
  <c r="AE1952" i="2"/>
  <c r="AE1945" i="2"/>
  <c r="AE1936" i="2"/>
  <c r="AE1929" i="2"/>
  <c r="AE2235" i="2"/>
  <c r="AE2228" i="2"/>
  <c r="AE2215" i="2"/>
  <c r="AE2206" i="2"/>
  <c r="AE2203" i="2"/>
  <c r="AE2194" i="2"/>
  <c r="AE2187" i="2"/>
  <c r="AE2178" i="2"/>
  <c r="AE2171" i="2"/>
  <c r="AE2162" i="2"/>
  <c r="AE2155" i="2"/>
  <c r="AE2146" i="2"/>
  <c r="AE2139" i="2"/>
  <c r="AE2130" i="2"/>
  <c r="AE2123" i="2"/>
  <c r="AE2114" i="2"/>
  <c r="AE2107" i="2"/>
  <c r="AE2098" i="2"/>
  <c r="AE2091" i="2"/>
  <c r="AE2082" i="2"/>
  <c r="AE2075" i="2"/>
  <c r="AE2066" i="2"/>
  <c r="AE2059" i="2"/>
  <c r="AE2050" i="2"/>
  <c r="AE2043" i="2"/>
  <c r="AE2034" i="2"/>
  <c r="AE2027" i="2"/>
  <c r="AE2018" i="2"/>
  <c r="AE2011" i="2"/>
  <c r="AE2002" i="2"/>
  <c r="AE1995" i="2"/>
  <c r="AE1986" i="2"/>
  <c r="AE1979" i="2"/>
  <c r="AE1970" i="2"/>
  <c r="AE1963" i="2"/>
  <c r="AE1954" i="2"/>
  <c r="AE1947" i="2"/>
  <c r="AE1938" i="2"/>
  <c r="AE1931" i="2"/>
  <c r="AE2221" i="2"/>
  <c r="AE2196" i="2"/>
  <c r="AE2189" i="2"/>
  <c r="AE2180" i="2"/>
  <c r="AE2173" i="2"/>
  <c r="AE2164" i="2"/>
  <c r="AE2157" i="2"/>
  <c r="AE2148" i="2"/>
  <c r="AE2141" i="2"/>
  <c r="AE2132" i="2"/>
  <c r="AE2125" i="2"/>
  <c r="AE2116" i="2"/>
  <c r="AE2109" i="2"/>
  <c r="AE2100" i="2"/>
  <c r="AE2093" i="2"/>
  <c r="AE2084" i="2"/>
  <c r="AE2077" i="2"/>
  <c r="AE2068" i="2"/>
  <c r="AE2061" i="2"/>
  <c r="AE2052" i="2"/>
  <c r="AE2045" i="2"/>
  <c r="AE2036" i="2"/>
  <c r="AE2029" i="2"/>
  <c r="AE2020" i="2"/>
  <c r="AE2013" i="2"/>
  <c r="AE2004" i="2"/>
  <c r="AE1997" i="2"/>
  <c r="AE1988" i="2"/>
  <c r="AE1981" i="2"/>
  <c r="AE1972" i="2"/>
  <c r="AE1965" i="2"/>
  <c r="AE1956" i="2"/>
  <c r="AE1949" i="2"/>
  <c r="AE1940" i="2"/>
  <c r="AE1933" i="2"/>
  <c r="AE1924" i="2"/>
  <c r="AE1922" i="2"/>
  <c r="AE1920" i="2"/>
  <c r="AE1918" i="2"/>
  <c r="AE1916" i="2"/>
  <c r="AE1914" i="2"/>
  <c r="AE1912" i="2"/>
  <c r="AE1910" i="2"/>
  <c r="AE1908" i="2"/>
  <c r="AE1906" i="2"/>
  <c r="AE1904" i="2"/>
  <c r="AE1902" i="2"/>
  <c r="AE1900" i="2"/>
  <c r="AE1898" i="2"/>
  <c r="AE1896" i="2"/>
  <c r="AE1894" i="2"/>
  <c r="AE1892" i="2"/>
  <c r="AE1890" i="2"/>
  <c r="AE1888" i="2"/>
  <c r="AE1886" i="2"/>
  <c r="AE1884" i="2"/>
  <c r="AE1882" i="2"/>
  <c r="AE1880" i="2"/>
  <c r="AE1878" i="2"/>
  <c r="AE1876" i="2"/>
  <c r="AE1874" i="2"/>
  <c r="AE1872" i="2"/>
  <c r="AE1870" i="2"/>
  <c r="AE1868" i="2"/>
  <c r="AE1866" i="2"/>
  <c r="AE1864" i="2"/>
  <c r="AE1862" i="2"/>
  <c r="AE1860" i="2"/>
  <c r="AE1858" i="2"/>
  <c r="AE1856" i="2"/>
  <c r="AE1854" i="2"/>
  <c r="AE1852" i="2"/>
  <c r="AE1850" i="2"/>
  <c r="AE1848" i="2"/>
  <c r="AE1846" i="2"/>
  <c r="AE1844" i="2"/>
  <c r="AE1842" i="2"/>
  <c r="AE1840" i="2"/>
  <c r="AE1838" i="2"/>
  <c r="AE1836" i="2"/>
  <c r="AE1834" i="2"/>
  <c r="AE1832" i="2"/>
  <c r="AE1830" i="2"/>
  <c r="AE1828" i="2"/>
  <c r="AE1826" i="2"/>
  <c r="AE1824" i="2"/>
  <c r="AE1822" i="2"/>
  <c r="AE1820" i="2"/>
  <c r="AE1818" i="2"/>
  <c r="AE1816" i="2"/>
  <c r="AE1814" i="2"/>
  <c r="AE1812" i="2"/>
  <c r="AE1810" i="2"/>
  <c r="AE1808" i="2"/>
  <c r="AE1806" i="2"/>
  <c r="AE1804" i="2"/>
  <c r="AE1802" i="2"/>
  <c r="AE1800" i="2"/>
  <c r="AE1798" i="2"/>
  <c r="AE1796" i="2"/>
  <c r="AE1794" i="2"/>
  <c r="AE1792" i="2"/>
  <c r="AE1790" i="2"/>
  <c r="AE1788" i="2"/>
  <c r="AE1786" i="2"/>
  <c r="AE1784" i="2"/>
  <c r="AE1782" i="2"/>
  <c r="AE1780" i="2"/>
  <c r="AE1778" i="2"/>
  <c r="AE1776" i="2"/>
  <c r="AE1774" i="2"/>
  <c r="AE1772" i="2"/>
  <c r="AE1770" i="2"/>
  <c r="AE1768" i="2"/>
  <c r="AE1766" i="2"/>
  <c r="AE1764" i="2"/>
  <c r="AE1762" i="2"/>
  <c r="AE1760" i="2"/>
  <c r="AE1758" i="2"/>
  <c r="AE1756" i="2"/>
  <c r="AE1754" i="2"/>
  <c r="AE1752" i="2"/>
  <c r="AE1750" i="2"/>
  <c r="AE1748" i="2"/>
  <c r="AE1746" i="2"/>
  <c r="AE1744" i="2"/>
  <c r="AE1742" i="2"/>
  <c r="AE1740" i="2"/>
  <c r="AE1738" i="2"/>
  <c r="AE1736" i="2"/>
  <c r="AE1734" i="2"/>
  <c r="AE1732" i="2"/>
  <c r="AE1730" i="2"/>
  <c r="AE1728" i="2"/>
  <c r="AE1726" i="2"/>
  <c r="AE1724" i="2"/>
  <c r="AE1722" i="2"/>
  <c r="AE1720" i="2"/>
  <c r="AE1718" i="2"/>
  <c r="AE1716" i="2"/>
  <c r="AE1714" i="2"/>
  <c r="AE1712" i="2"/>
  <c r="AE1710" i="2"/>
  <c r="AE1708" i="2"/>
  <c r="AE1706" i="2"/>
  <c r="AE2211" i="2"/>
  <c r="AE2208" i="2"/>
  <c r="AE2198" i="2"/>
  <c r="AE2191" i="2"/>
  <c r="AE2182" i="2"/>
  <c r="AE2175" i="2"/>
  <c r="AE2166" i="2"/>
  <c r="AE2159" i="2"/>
  <c r="AE2150" i="2"/>
  <c r="AE2143" i="2"/>
  <c r="AE2134" i="2"/>
  <c r="AE2127" i="2"/>
  <c r="AE2118" i="2"/>
  <c r="AE2111" i="2"/>
  <c r="AE2102" i="2"/>
  <c r="AE2095" i="2"/>
  <c r="AE2086" i="2"/>
  <c r="AE2079" i="2"/>
  <c r="AE2070" i="2"/>
  <c r="AE2063" i="2"/>
  <c r="AE2054" i="2"/>
  <c r="AE2047" i="2"/>
  <c r="AE2038" i="2"/>
  <c r="AE2031" i="2"/>
  <c r="AE2022" i="2"/>
  <c r="AE2015" i="2"/>
  <c r="AE2006" i="2"/>
  <c r="AE1999" i="2"/>
  <c r="AE1990" i="2"/>
  <c r="AE1983" i="2"/>
  <c r="AE1974" i="2"/>
  <c r="AE1967" i="2"/>
  <c r="AE1958" i="2"/>
  <c r="AE1951" i="2"/>
  <c r="AE2237" i="2"/>
  <c r="AE2205" i="2"/>
  <c r="AE2200" i="2"/>
  <c r="AE2193" i="2"/>
  <c r="AE2184" i="2"/>
  <c r="AE2177" i="2"/>
  <c r="AE2168" i="2"/>
  <c r="AE2161" i="2"/>
  <c r="AE2152" i="2"/>
  <c r="AE2145" i="2"/>
  <c r="AE2136" i="2"/>
  <c r="AE2129" i="2"/>
  <c r="AE2120" i="2"/>
  <c r="AE2113" i="2"/>
  <c r="AE2104" i="2"/>
  <c r="AE2097" i="2"/>
  <c r="AE2088" i="2"/>
  <c r="AE2081" i="2"/>
  <c r="AE2072" i="2"/>
  <c r="AE2065" i="2"/>
  <c r="AE2056" i="2"/>
  <c r="AE2049" i="2"/>
  <c r="AE2040" i="2"/>
  <c r="AE2033" i="2"/>
  <c r="AE2024" i="2"/>
  <c r="AE2017" i="2"/>
  <c r="AE2008" i="2"/>
  <c r="AE2001" i="2"/>
  <c r="AE1992" i="2"/>
  <c r="AE1985" i="2"/>
  <c r="AE1976" i="2"/>
  <c r="AE1969" i="2"/>
  <c r="AE1960" i="2"/>
  <c r="AE1953" i="2"/>
  <c r="AE1944" i="2"/>
  <c r="AE1937" i="2"/>
  <c r="AE1943" i="2"/>
  <c r="AE1926" i="2"/>
  <c r="AE1700" i="2"/>
  <c r="AE1691" i="2"/>
  <c r="AE1684" i="2"/>
  <c r="AE1675" i="2"/>
  <c r="AE1668" i="2"/>
  <c r="AE1659" i="2"/>
  <c r="AE1652" i="2"/>
  <c r="AE1643" i="2"/>
  <c r="AE1636" i="2"/>
  <c r="AE1627" i="2"/>
  <c r="AE1620" i="2"/>
  <c r="AE1611" i="2"/>
  <c r="AE1604" i="2"/>
  <c r="AE1595" i="2"/>
  <c r="AE1588" i="2"/>
  <c r="AE1579" i="2"/>
  <c r="AE1572" i="2"/>
  <c r="AE1563" i="2"/>
  <c r="AE1556" i="2"/>
  <c r="AE1547" i="2"/>
  <c r="AE1540" i="2"/>
  <c r="AE1531" i="2"/>
  <c r="AE1524" i="2"/>
  <c r="AE1515" i="2"/>
  <c r="AE1508" i="2"/>
  <c r="AE1499" i="2"/>
  <c r="AE1923" i="2"/>
  <c r="AE1915" i="2"/>
  <c r="AE1907" i="2"/>
  <c r="AE1899" i="2"/>
  <c r="AE1891" i="2"/>
  <c r="AE1883" i="2"/>
  <c r="AE1875" i="2"/>
  <c r="AE1867" i="2"/>
  <c r="AE1859" i="2"/>
  <c r="AE1851" i="2"/>
  <c r="AE1843" i="2"/>
  <c r="AE1835" i="2"/>
  <c r="AE1827" i="2"/>
  <c r="AE1819" i="2"/>
  <c r="AE1811" i="2"/>
  <c r="AE1803" i="2"/>
  <c r="AE1795" i="2"/>
  <c r="AE1787" i="2"/>
  <c r="AE1779" i="2"/>
  <c r="AE1771" i="2"/>
  <c r="AE1763" i="2"/>
  <c r="AE1755" i="2"/>
  <c r="AE1747" i="2"/>
  <c r="AE1739" i="2"/>
  <c r="AE1731" i="2"/>
  <c r="AE1723" i="2"/>
  <c r="AE1715" i="2"/>
  <c r="AE1707" i="2"/>
  <c r="AE1702" i="2"/>
  <c r="AE1693" i="2"/>
  <c r="AE1686" i="2"/>
  <c r="AE1677" i="2"/>
  <c r="AE1670" i="2"/>
  <c r="AE1661" i="2"/>
  <c r="AE1654" i="2"/>
  <c r="AE1645" i="2"/>
  <c r="AE1638" i="2"/>
  <c r="AE1629" i="2"/>
  <c r="AE1622" i="2"/>
  <c r="AE1613" i="2"/>
  <c r="AE1606" i="2"/>
  <c r="AE1597" i="2"/>
  <c r="AE1590" i="2"/>
  <c r="AE1581" i="2"/>
  <c r="AE1574" i="2"/>
  <c r="AE1565" i="2"/>
  <c r="AE1558" i="2"/>
  <c r="AE1549" i="2"/>
  <c r="AE1542" i="2"/>
  <c r="AE1533" i="2"/>
  <c r="AE1526" i="2"/>
  <c r="AE1517" i="2"/>
  <c r="AE1510" i="2"/>
  <c r="AE1501" i="2"/>
  <c r="AE1935" i="2"/>
  <c r="AE1928" i="2"/>
  <c r="AE1704" i="2"/>
  <c r="AE1695" i="2"/>
  <c r="AE1688" i="2"/>
  <c r="AE1679" i="2"/>
  <c r="AE1672" i="2"/>
  <c r="AE1663" i="2"/>
  <c r="AE1656" i="2"/>
  <c r="AE1647" i="2"/>
  <c r="AE1640" i="2"/>
  <c r="AE1631" i="2"/>
  <c r="AE1624" i="2"/>
  <c r="AE1615" i="2"/>
  <c r="AE1608" i="2"/>
  <c r="AE1599" i="2"/>
  <c r="AE1592" i="2"/>
  <c r="AE1583" i="2"/>
  <c r="AE1576" i="2"/>
  <c r="AE1567" i="2"/>
  <c r="AE1560" i="2"/>
  <c r="AE1551" i="2"/>
  <c r="AE1544" i="2"/>
  <c r="AE1535" i="2"/>
  <c r="AE1528" i="2"/>
  <c r="AE1519" i="2"/>
  <c r="AE1512" i="2"/>
  <c r="AE1503" i="2"/>
  <c r="AE1496" i="2"/>
  <c r="AE1487" i="2"/>
  <c r="AE1942" i="2"/>
  <c r="AE1925" i="2"/>
  <c r="AE1917" i="2"/>
  <c r="AE1909" i="2"/>
  <c r="AE1901" i="2"/>
  <c r="AE1893" i="2"/>
  <c r="AE1885" i="2"/>
  <c r="AE1877" i="2"/>
  <c r="AE1869" i="2"/>
  <c r="AE1861" i="2"/>
  <c r="AE1853" i="2"/>
  <c r="AE1845" i="2"/>
  <c r="AE1837" i="2"/>
  <c r="AE1829" i="2"/>
  <c r="AE1821" i="2"/>
  <c r="AE1813" i="2"/>
  <c r="AE1805" i="2"/>
  <c r="AE1797" i="2"/>
  <c r="AE1789" i="2"/>
  <c r="AE1781" i="2"/>
  <c r="AE1773" i="2"/>
  <c r="AE1765" i="2"/>
  <c r="AE1757" i="2"/>
  <c r="AE1749" i="2"/>
  <c r="AE1741" i="2"/>
  <c r="AE1733" i="2"/>
  <c r="AE1725" i="2"/>
  <c r="AE1717" i="2"/>
  <c r="AE1709" i="2"/>
  <c r="AE1697" i="2"/>
  <c r="AE1690" i="2"/>
  <c r="AE1681" i="2"/>
  <c r="AE1674" i="2"/>
  <c r="AE1665" i="2"/>
  <c r="AE1658" i="2"/>
  <c r="AE1649" i="2"/>
  <c r="AE1642" i="2"/>
  <c r="AE1633" i="2"/>
  <c r="AE1626" i="2"/>
  <c r="AE1617" i="2"/>
  <c r="AE1610" i="2"/>
  <c r="AE1601" i="2"/>
  <c r="AE1594" i="2"/>
  <c r="AE1585" i="2"/>
  <c r="AE1578" i="2"/>
  <c r="AE1569" i="2"/>
  <c r="AE1562" i="2"/>
  <c r="AE1553" i="2"/>
  <c r="AE1546" i="2"/>
  <c r="AE1537" i="2"/>
  <c r="AE1530" i="2"/>
  <c r="AE1521" i="2"/>
  <c r="AE1514" i="2"/>
  <c r="AE1505" i="2"/>
  <c r="AE1699" i="2"/>
  <c r="AE1692" i="2"/>
  <c r="AE1683" i="2"/>
  <c r="AE1676" i="2"/>
  <c r="AE1667" i="2"/>
  <c r="AE1660" i="2"/>
  <c r="AE1651" i="2"/>
  <c r="AE1644" i="2"/>
  <c r="AE1635" i="2"/>
  <c r="AE1628" i="2"/>
  <c r="AE1619" i="2"/>
  <c r="AE1612" i="2"/>
  <c r="AE1603" i="2"/>
  <c r="AE1596" i="2"/>
  <c r="AE1587" i="2"/>
  <c r="AE1580" i="2"/>
  <c r="AE1571" i="2"/>
  <c r="AE1564" i="2"/>
  <c r="AE1555" i="2"/>
  <c r="AE1548" i="2"/>
  <c r="AE1539" i="2"/>
  <c r="AE1532" i="2"/>
  <c r="AE1523" i="2"/>
  <c r="AE1516" i="2"/>
  <c r="AE1507" i="2"/>
  <c r="AE1500" i="2"/>
  <c r="AE1934" i="2"/>
  <c r="AE1927" i="2"/>
  <c r="AE1919" i="2"/>
  <c r="AE1911" i="2"/>
  <c r="AE1903" i="2"/>
  <c r="AE1895" i="2"/>
  <c r="AE1887" i="2"/>
  <c r="AE1879" i="2"/>
  <c r="AE1871" i="2"/>
  <c r="AE1863" i="2"/>
  <c r="AE1855" i="2"/>
  <c r="AE1847" i="2"/>
  <c r="AE1839" i="2"/>
  <c r="AE1831" i="2"/>
  <c r="AE1823" i="2"/>
  <c r="AE1815" i="2"/>
  <c r="AE1807" i="2"/>
  <c r="AE1799" i="2"/>
  <c r="AE1791" i="2"/>
  <c r="AE1783" i="2"/>
  <c r="AE1775" i="2"/>
  <c r="AE1767" i="2"/>
  <c r="AE1759" i="2"/>
  <c r="AE1751" i="2"/>
  <c r="AE1743" i="2"/>
  <c r="AE1735" i="2"/>
  <c r="AE1727" i="2"/>
  <c r="AE1719" i="2"/>
  <c r="AE1711" i="2"/>
  <c r="AE1701" i="2"/>
  <c r="AE1694" i="2"/>
  <c r="AE1685" i="2"/>
  <c r="AE1678" i="2"/>
  <c r="AE1669" i="2"/>
  <c r="AE1662" i="2"/>
  <c r="AE1653" i="2"/>
  <c r="AE1646" i="2"/>
  <c r="AE1637" i="2"/>
  <c r="AE1630" i="2"/>
  <c r="AE1621" i="2"/>
  <c r="AE1614" i="2"/>
  <c r="AE1605" i="2"/>
  <c r="AE1598" i="2"/>
  <c r="AE1589" i="2"/>
  <c r="AE1582" i="2"/>
  <c r="AE1573" i="2"/>
  <c r="AE1566" i="2"/>
  <c r="AE1557" i="2"/>
  <c r="AE1550" i="2"/>
  <c r="AE1541" i="2"/>
  <c r="AE1534" i="2"/>
  <c r="AE1525" i="2"/>
  <c r="AE1518" i="2"/>
  <c r="AE1509" i="2"/>
  <c r="AE1502" i="2"/>
  <c r="AE1703" i="2"/>
  <c r="AE1696" i="2"/>
  <c r="AE1687" i="2"/>
  <c r="AE1680" i="2"/>
  <c r="AE1671" i="2"/>
  <c r="AE1664" i="2"/>
  <c r="AE1655" i="2"/>
  <c r="AE1648" i="2"/>
  <c r="AE1639" i="2"/>
  <c r="AE1632" i="2"/>
  <c r="AE1623" i="2"/>
  <c r="AE1616" i="2"/>
  <c r="AE1607" i="2"/>
  <c r="AE1600" i="2"/>
  <c r="AE1591" i="2"/>
  <c r="AE1584" i="2"/>
  <c r="AE1575" i="2"/>
  <c r="AE1568" i="2"/>
  <c r="AE1559" i="2"/>
  <c r="AE1552" i="2"/>
  <c r="AE1543" i="2"/>
  <c r="AE1536" i="2"/>
  <c r="AE1527" i="2"/>
  <c r="AE1520" i="2"/>
  <c r="AE1511" i="2"/>
  <c r="AE1504" i="2"/>
  <c r="AE1495" i="2"/>
  <c r="AE1488" i="2"/>
  <c r="AE1921" i="2"/>
  <c r="AE1913" i="2"/>
  <c r="AE1905" i="2"/>
  <c r="AE1897" i="2"/>
  <c r="AE1889" i="2"/>
  <c r="AE1881" i="2"/>
  <c r="AE1873" i="2"/>
  <c r="AE1865" i="2"/>
  <c r="AE1857" i="2"/>
  <c r="AE1849" i="2"/>
  <c r="AE1841" i="2"/>
  <c r="AE1833" i="2"/>
  <c r="AE1825" i="2"/>
  <c r="AE1817" i="2"/>
  <c r="AE1809" i="2"/>
  <c r="AE1801" i="2"/>
  <c r="AE1793" i="2"/>
  <c r="AE1785" i="2"/>
  <c r="AE1777" i="2"/>
  <c r="AE1769" i="2"/>
  <c r="AE1761" i="2"/>
  <c r="AE1753" i="2"/>
  <c r="AE1745" i="2"/>
  <c r="AE1737" i="2"/>
  <c r="AE1729" i="2"/>
  <c r="AE1721" i="2"/>
  <c r="AE1713" i="2"/>
  <c r="AE1705" i="2"/>
  <c r="AE1698" i="2"/>
  <c r="AE1689" i="2"/>
  <c r="AE1682" i="2"/>
  <c r="AE1673" i="2"/>
  <c r="AE1666" i="2"/>
  <c r="AE1657" i="2"/>
  <c r="AE1650" i="2"/>
  <c r="AE1641" i="2"/>
  <c r="AE1634" i="2"/>
  <c r="AE1625" i="2"/>
  <c r="AE1618" i="2"/>
  <c r="AE1609" i="2"/>
  <c r="AE1602" i="2"/>
  <c r="AE1593" i="2"/>
  <c r="AE1586" i="2"/>
  <c r="AE1577" i="2"/>
  <c r="AE1570" i="2"/>
  <c r="AE1561" i="2"/>
  <c r="AE1554" i="2"/>
  <c r="AE1545" i="2"/>
  <c r="AE1538" i="2"/>
  <c r="AE1529" i="2"/>
  <c r="AE1522" i="2"/>
  <c r="AE1513" i="2"/>
  <c r="AE1506" i="2"/>
  <c r="AE1497" i="2"/>
  <c r="AE1475" i="2"/>
  <c r="AE1468" i="2"/>
  <c r="AE1459" i="2"/>
  <c r="AE1452" i="2"/>
  <c r="AE1443" i="2"/>
  <c r="AE1436" i="2"/>
  <c r="AE1427" i="2"/>
  <c r="AE1420" i="2"/>
  <c r="AE1411" i="2"/>
  <c r="AE1404" i="2"/>
  <c r="AE1395" i="2"/>
  <c r="AE1492" i="2"/>
  <c r="AE1484" i="2"/>
  <c r="AE1477" i="2"/>
  <c r="AE1470" i="2"/>
  <c r="AE1461" i="2"/>
  <c r="AE1454" i="2"/>
  <c r="AE1445" i="2"/>
  <c r="AE1438" i="2"/>
  <c r="AE1429" i="2"/>
  <c r="AE1422" i="2"/>
  <c r="AE1413" i="2"/>
  <c r="AE1406" i="2"/>
  <c r="AE1397" i="2"/>
  <c r="AE1390" i="2"/>
  <c r="AE1381" i="2"/>
  <c r="AE1498" i="2"/>
  <c r="AE1479" i="2"/>
  <c r="AE1472" i="2"/>
  <c r="AE1463" i="2"/>
  <c r="AE1456" i="2"/>
  <c r="AE1447" i="2"/>
  <c r="AE1440" i="2"/>
  <c r="AE1431" i="2"/>
  <c r="AE1424" i="2"/>
  <c r="AE1415" i="2"/>
  <c r="AE1408" i="2"/>
  <c r="AE1399" i="2"/>
  <c r="AE1392" i="2"/>
  <c r="AE1494" i="2"/>
  <c r="AE1489" i="2"/>
  <c r="AE1486" i="2"/>
  <c r="AE1481" i="2"/>
  <c r="AE1474" i="2"/>
  <c r="AE1465" i="2"/>
  <c r="AE1458" i="2"/>
  <c r="AE1449" i="2"/>
  <c r="AE1442" i="2"/>
  <c r="AE1433" i="2"/>
  <c r="AE1426" i="2"/>
  <c r="AE1417" i="2"/>
  <c r="AE1410" i="2"/>
  <c r="AE1401" i="2"/>
  <c r="AE1394" i="2"/>
  <c r="AE1491" i="2"/>
  <c r="AE1483" i="2"/>
  <c r="AE1476" i="2"/>
  <c r="AE1467" i="2"/>
  <c r="AE1460" i="2"/>
  <c r="AE1451" i="2"/>
  <c r="AE1444" i="2"/>
  <c r="AE1435" i="2"/>
  <c r="AE1428" i="2"/>
  <c r="AE1419" i="2"/>
  <c r="AE1412" i="2"/>
  <c r="AE1403" i="2"/>
  <c r="AE1396" i="2"/>
  <c r="AE1387" i="2"/>
  <c r="AE1380" i="2"/>
  <c r="AE1378" i="2"/>
  <c r="AE1376" i="2"/>
  <c r="AE1374" i="2"/>
  <c r="AE1372" i="2"/>
  <c r="AE1478" i="2"/>
  <c r="AE1469" i="2"/>
  <c r="AE1462" i="2"/>
  <c r="AE1453" i="2"/>
  <c r="AE1446" i="2"/>
  <c r="AE1437" i="2"/>
  <c r="AE1430" i="2"/>
  <c r="AE1421" i="2"/>
  <c r="AE1414" i="2"/>
  <c r="AE1405" i="2"/>
  <c r="AE1398" i="2"/>
  <c r="AE1493" i="2"/>
  <c r="AE1485" i="2"/>
  <c r="AE1480" i="2"/>
  <c r="AE1471" i="2"/>
  <c r="AE1464" i="2"/>
  <c r="AE1455" i="2"/>
  <c r="AE1448" i="2"/>
  <c r="AE1439" i="2"/>
  <c r="AE1432" i="2"/>
  <c r="AE1423" i="2"/>
  <c r="AE1416" i="2"/>
  <c r="AE1407" i="2"/>
  <c r="AE1400" i="2"/>
  <c r="AE1391" i="2"/>
  <c r="AE1384" i="2"/>
  <c r="AE1490" i="2"/>
  <c r="AE1482" i="2"/>
  <c r="AE1473" i="2"/>
  <c r="AE1466" i="2"/>
  <c r="AE1457" i="2"/>
  <c r="AE1450" i="2"/>
  <c r="AE1441" i="2"/>
  <c r="AE1434" i="2"/>
  <c r="AE1425" i="2"/>
  <c r="AE1418" i="2"/>
  <c r="AE1409" i="2"/>
  <c r="AE1402" i="2"/>
  <c r="AE1393" i="2"/>
  <c r="AE1386" i="2"/>
  <c r="AE1375" i="2"/>
  <c r="AE1369" i="2"/>
  <c r="AE1361" i="2"/>
  <c r="AE1353" i="2"/>
  <c r="AE1345" i="2"/>
  <c r="AE1337" i="2"/>
  <c r="AE1329" i="2"/>
  <c r="AE1321" i="2"/>
  <c r="AE1313" i="2"/>
  <c r="AE1303" i="2"/>
  <c r="AE1294" i="2"/>
  <c r="AE1287" i="2"/>
  <c r="AE1278" i="2"/>
  <c r="AE1271" i="2"/>
  <c r="AE1262" i="2"/>
  <c r="AE1255" i="2"/>
  <c r="AE1246" i="2"/>
  <c r="AE1239" i="2"/>
  <c r="AE1230" i="2"/>
  <c r="AE1223" i="2"/>
  <c r="AE1214" i="2"/>
  <c r="AE1207" i="2"/>
  <c r="AE1198" i="2"/>
  <c r="AE1191" i="2"/>
  <c r="AE1182" i="2"/>
  <c r="AE1175" i="2"/>
  <c r="AE1166" i="2"/>
  <c r="AE1159" i="2"/>
  <c r="AE1150" i="2"/>
  <c r="AE1143" i="2"/>
  <c r="AE1134" i="2"/>
  <c r="AE1127" i="2"/>
  <c r="AE1118" i="2"/>
  <c r="AE1111" i="2"/>
  <c r="AE1102" i="2"/>
  <c r="AE1366" i="2"/>
  <c r="AE1358" i="2"/>
  <c r="AE1350" i="2"/>
  <c r="AE1342" i="2"/>
  <c r="AE1334" i="2"/>
  <c r="AE1326" i="2"/>
  <c r="AE1318" i="2"/>
  <c r="AE1310" i="2"/>
  <c r="AE1305" i="2"/>
  <c r="AE1296" i="2"/>
  <c r="AE1289" i="2"/>
  <c r="AE1280" i="2"/>
  <c r="AE1273" i="2"/>
  <c r="AE1264" i="2"/>
  <c r="AE1257" i="2"/>
  <c r="AE1248" i="2"/>
  <c r="AE1241" i="2"/>
  <c r="AE1232" i="2"/>
  <c r="AE1225" i="2"/>
  <c r="AE1216" i="2"/>
  <c r="AE1209" i="2"/>
  <c r="AE1200" i="2"/>
  <c r="AE1193" i="2"/>
  <c r="AE1184" i="2"/>
  <c r="AE1177" i="2"/>
  <c r="AE1168" i="2"/>
  <c r="AE1161" i="2"/>
  <c r="AE1152" i="2"/>
  <c r="AE1145" i="2"/>
  <c r="AE1136" i="2"/>
  <c r="AE1129" i="2"/>
  <c r="AE1120" i="2"/>
  <c r="AE1113" i="2"/>
  <c r="AE1104" i="2"/>
  <c r="AE1097" i="2"/>
  <c r="AE1371" i="2"/>
  <c r="AE1363" i="2"/>
  <c r="AE1355" i="2"/>
  <c r="AE1347" i="2"/>
  <c r="AE1339" i="2"/>
  <c r="AE1331" i="2"/>
  <c r="AE1323" i="2"/>
  <c r="AE1315" i="2"/>
  <c r="AE1307" i="2"/>
  <c r="AE1298" i="2"/>
  <c r="AE1291" i="2"/>
  <c r="AE1282" i="2"/>
  <c r="AE1275" i="2"/>
  <c r="AE1266" i="2"/>
  <c r="AE1259" i="2"/>
  <c r="AE1250" i="2"/>
  <c r="AE1243" i="2"/>
  <c r="AE1234" i="2"/>
  <c r="AE1227" i="2"/>
  <c r="AE1218" i="2"/>
  <c r="AE1211" i="2"/>
  <c r="AE1202" i="2"/>
  <c r="AE1195" i="2"/>
  <c r="AE1186" i="2"/>
  <c r="AE1179" i="2"/>
  <c r="AE1170" i="2"/>
  <c r="AE1163" i="2"/>
  <c r="AE1154" i="2"/>
  <c r="AE1147" i="2"/>
  <c r="AE1138" i="2"/>
  <c r="AE1131" i="2"/>
  <c r="AE1122" i="2"/>
  <c r="AE1383" i="2"/>
  <c r="AE1377" i="2"/>
  <c r="AE1368" i="2"/>
  <c r="AE1360" i="2"/>
  <c r="AE1352" i="2"/>
  <c r="AE1344" i="2"/>
  <c r="AE1336" i="2"/>
  <c r="AE1328" i="2"/>
  <c r="AE1320" i="2"/>
  <c r="AE1312" i="2"/>
  <c r="AE1300" i="2"/>
  <c r="AE1293" i="2"/>
  <c r="AE1284" i="2"/>
  <c r="AE1277" i="2"/>
  <c r="AE1268" i="2"/>
  <c r="AE1261" i="2"/>
  <c r="AE1252" i="2"/>
  <c r="AE1245" i="2"/>
  <c r="AE1236" i="2"/>
  <c r="AE1229" i="2"/>
  <c r="AE1220" i="2"/>
  <c r="AE1213" i="2"/>
  <c r="AE1204" i="2"/>
  <c r="AE1197" i="2"/>
  <c r="AE1188" i="2"/>
  <c r="AE1181" i="2"/>
  <c r="AE1172" i="2"/>
  <c r="AE1165" i="2"/>
  <c r="AE1156" i="2"/>
  <c r="AE1149" i="2"/>
  <c r="AE1140" i="2"/>
  <c r="AE1133" i="2"/>
  <c r="AE1124" i="2"/>
  <c r="AE1117" i="2"/>
  <c r="AE1108" i="2"/>
  <c r="AE1101" i="2"/>
  <c r="AE1092" i="2"/>
  <c r="AE1085" i="2"/>
  <c r="AE1389" i="2"/>
  <c r="AE1365" i="2"/>
  <c r="AE1357" i="2"/>
  <c r="AE1349" i="2"/>
  <c r="AE1341" i="2"/>
  <c r="AE1333" i="2"/>
  <c r="AE1325" i="2"/>
  <c r="AE1317" i="2"/>
  <c r="AE1309" i="2"/>
  <c r="AE1302" i="2"/>
  <c r="AE1295" i="2"/>
  <c r="AE1286" i="2"/>
  <c r="AE1279" i="2"/>
  <c r="AE1270" i="2"/>
  <c r="AE1263" i="2"/>
  <c r="AE1254" i="2"/>
  <c r="AE1247" i="2"/>
  <c r="AE1238" i="2"/>
  <c r="AE1231" i="2"/>
  <c r="AE1222" i="2"/>
  <c r="AE1215" i="2"/>
  <c r="AE1206" i="2"/>
  <c r="AE1199" i="2"/>
  <c r="AE1190" i="2"/>
  <c r="AE1183" i="2"/>
  <c r="AE1174" i="2"/>
  <c r="AE1167" i="2"/>
  <c r="AE1158" i="2"/>
  <c r="AE1151" i="2"/>
  <c r="AE1142" i="2"/>
  <c r="AE1135" i="2"/>
  <c r="AE1126" i="2"/>
  <c r="AE1119" i="2"/>
  <c r="AE1110" i="2"/>
  <c r="AE1379" i="2"/>
  <c r="AE1373" i="2"/>
  <c r="AE1370" i="2"/>
  <c r="AE1362" i="2"/>
  <c r="AE1354" i="2"/>
  <c r="AE1346" i="2"/>
  <c r="AE1338" i="2"/>
  <c r="AE1330" i="2"/>
  <c r="AE1322" i="2"/>
  <c r="AE1314" i="2"/>
  <c r="AE1304" i="2"/>
  <c r="AE1297" i="2"/>
  <c r="AE1288" i="2"/>
  <c r="AE1281" i="2"/>
  <c r="AE1272" i="2"/>
  <c r="AE1265" i="2"/>
  <c r="AE1256" i="2"/>
  <c r="AE1249" i="2"/>
  <c r="AE1240" i="2"/>
  <c r="AE1233" i="2"/>
  <c r="AE1224" i="2"/>
  <c r="AE1217" i="2"/>
  <c r="AE1208" i="2"/>
  <c r="AE1201" i="2"/>
  <c r="AE1192" i="2"/>
  <c r="AE1185" i="2"/>
  <c r="AE1176" i="2"/>
  <c r="AE1169" i="2"/>
  <c r="AE1160" i="2"/>
  <c r="AE1153" i="2"/>
  <c r="AE1144" i="2"/>
  <c r="AE1137" i="2"/>
  <c r="AE1128" i="2"/>
  <c r="AE1121" i="2"/>
  <c r="AE1112" i="2"/>
  <c r="AE1105" i="2"/>
  <c r="AE1096" i="2"/>
  <c r="AE1089" i="2"/>
  <c r="AE1385" i="2"/>
  <c r="AE1382" i="2"/>
  <c r="AE1367" i="2"/>
  <c r="AE1359" i="2"/>
  <c r="AE1351" i="2"/>
  <c r="AE1343" i="2"/>
  <c r="AE1335" i="2"/>
  <c r="AE1327" i="2"/>
  <c r="AE1319" i="2"/>
  <c r="AE1311" i="2"/>
  <c r="AE1306" i="2"/>
  <c r="AE1299" i="2"/>
  <c r="AE1290" i="2"/>
  <c r="AE1283" i="2"/>
  <c r="AE1274" i="2"/>
  <c r="AE1267" i="2"/>
  <c r="AE1258" i="2"/>
  <c r="AE1251" i="2"/>
  <c r="AE1242" i="2"/>
  <c r="AE1235" i="2"/>
  <c r="AE1226" i="2"/>
  <c r="AE1219" i="2"/>
  <c r="AE1210" i="2"/>
  <c r="AE1203" i="2"/>
  <c r="AE1194" i="2"/>
  <c r="AE1187" i="2"/>
  <c r="AE1178" i="2"/>
  <c r="AE1171" i="2"/>
  <c r="AE1162" i="2"/>
  <c r="AE1155" i="2"/>
  <c r="AE1146" i="2"/>
  <c r="AE1139" i="2"/>
  <c r="AE1130" i="2"/>
  <c r="AE1123" i="2"/>
  <c r="AE1114" i="2"/>
  <c r="AE1107" i="2"/>
  <c r="AE1098" i="2"/>
  <c r="AE1091" i="2"/>
  <c r="AE1082" i="2"/>
  <c r="AE1080" i="2"/>
  <c r="AE1078" i="2"/>
  <c r="AE1076" i="2"/>
  <c r="AE1074" i="2"/>
  <c r="AE1072" i="2"/>
  <c r="AE1070" i="2"/>
  <c r="AE1068" i="2"/>
  <c r="AE1066" i="2"/>
  <c r="AE1064" i="2"/>
  <c r="AE1062" i="2"/>
  <c r="AE1060" i="2"/>
  <c r="AE1058" i="2"/>
  <c r="AE1056" i="2"/>
  <c r="AE1054" i="2"/>
  <c r="AE1052" i="2"/>
  <c r="AE1050" i="2"/>
  <c r="AE1048" i="2"/>
  <c r="AE1046" i="2"/>
  <c r="AE1044" i="2"/>
  <c r="AE1042" i="2"/>
  <c r="AE1040" i="2"/>
  <c r="AE1038" i="2"/>
  <c r="AE1036" i="2"/>
  <c r="AE1034" i="2"/>
  <c r="AE1032" i="2"/>
  <c r="AE1030" i="2"/>
  <c r="AE1028" i="2"/>
  <c r="AE1026" i="2"/>
  <c r="AE1024" i="2"/>
  <c r="AE1022" i="2"/>
  <c r="AE1020" i="2"/>
  <c r="AE1018" i="2"/>
  <c r="AE1016" i="2"/>
  <c r="AE1014" i="2"/>
  <c r="AE1012" i="2"/>
  <c r="AE1010" i="2"/>
  <c r="AE1008" i="2"/>
  <c r="AE1006" i="2"/>
  <c r="AE1004" i="2"/>
  <c r="AE1002" i="2"/>
  <c r="AE1000" i="2"/>
  <c r="AE998" i="2"/>
  <c r="AE996" i="2"/>
  <c r="AE994" i="2"/>
  <c r="AE992" i="2"/>
  <c r="AE990" i="2"/>
  <c r="AE988" i="2"/>
  <c r="AE986" i="2"/>
  <c r="AE984" i="2"/>
  <c r="AE982" i="2"/>
  <c r="AE980" i="2"/>
  <c r="AE978" i="2"/>
  <c r="AE976" i="2"/>
  <c r="AE974" i="2"/>
  <c r="AE972" i="2"/>
  <c r="AE970" i="2"/>
  <c r="AE968" i="2"/>
  <c r="AE966" i="2"/>
  <c r="AE964" i="2"/>
  <c r="AE962" i="2"/>
  <c r="AE960" i="2"/>
  <c r="AE958" i="2"/>
  <c r="AE956" i="2"/>
  <c r="AE954" i="2"/>
  <c r="AE952" i="2"/>
  <c r="AE950" i="2"/>
  <c r="AE948" i="2"/>
  <c r="AE946" i="2"/>
  <c r="AE944" i="2"/>
  <c r="AE942" i="2"/>
  <c r="AE940" i="2"/>
  <c r="AE938" i="2"/>
  <c r="AE936" i="2"/>
  <c r="AE934" i="2"/>
  <c r="AE932" i="2"/>
  <c r="AE930" i="2"/>
  <c r="AE928" i="2"/>
  <c r="AE926" i="2"/>
  <c r="AE924" i="2"/>
  <c r="AE922" i="2"/>
  <c r="AE920" i="2"/>
  <c r="AE918" i="2"/>
  <c r="AE916" i="2"/>
  <c r="AE914" i="2"/>
  <c r="AE912" i="2"/>
  <c r="AE910" i="2"/>
  <c r="AE908" i="2"/>
  <c r="AE906" i="2"/>
  <c r="AE904" i="2"/>
  <c r="AE902" i="2"/>
  <c r="AE900" i="2"/>
  <c r="AE898" i="2"/>
  <c r="AE896" i="2"/>
  <c r="AE894" i="2"/>
  <c r="AE892" i="2"/>
  <c r="AE890" i="2"/>
  <c r="AE888" i="2"/>
  <c r="AE886" i="2"/>
  <c r="AE884" i="2"/>
  <c r="AE882" i="2"/>
  <c r="AE880" i="2"/>
  <c r="AE878" i="2"/>
  <c r="AE876" i="2"/>
  <c r="AE874" i="2"/>
  <c r="AE872" i="2"/>
  <c r="AE870" i="2"/>
  <c r="AE868" i="2"/>
  <c r="AE866" i="2"/>
  <c r="AE864" i="2"/>
  <c r="AE862" i="2"/>
  <c r="AE860" i="2"/>
  <c r="AE858" i="2"/>
  <c r="AE856" i="2"/>
  <c r="AE854" i="2"/>
  <c r="AE852" i="2"/>
  <c r="AE850" i="2"/>
  <c r="AE848" i="2"/>
  <c r="AE846" i="2"/>
  <c r="AE844" i="2"/>
  <c r="AE842" i="2"/>
  <c r="AE840" i="2"/>
  <c r="AE838" i="2"/>
  <c r="AE836" i="2"/>
  <c r="AE834" i="2"/>
  <c r="AE832" i="2"/>
  <c r="AE830" i="2"/>
  <c r="AE828" i="2"/>
  <c r="AE826" i="2"/>
  <c r="AE824" i="2"/>
  <c r="AE822" i="2"/>
  <c r="AE820" i="2"/>
  <c r="AE818" i="2"/>
  <c r="AE816" i="2"/>
  <c r="AE814" i="2"/>
  <c r="AE812" i="2"/>
  <c r="AE810" i="2"/>
  <c r="AE808" i="2"/>
  <c r="AE806" i="2"/>
  <c r="AE804" i="2"/>
  <c r="AE802" i="2"/>
  <c r="AE800" i="2"/>
  <c r="AE798" i="2"/>
  <c r="AE796" i="2"/>
  <c r="AE794" i="2"/>
  <c r="AE792" i="2"/>
  <c r="AE790" i="2"/>
  <c r="AE788" i="2"/>
  <c r="AE786" i="2"/>
  <c r="AE784" i="2"/>
  <c r="AE782" i="2"/>
  <c r="AE780" i="2"/>
  <c r="AE778" i="2"/>
  <c r="AE776" i="2"/>
  <c r="AE774" i="2"/>
  <c r="AE772" i="2"/>
  <c r="AE770" i="2"/>
  <c r="AE768" i="2"/>
  <c r="AE766" i="2"/>
  <c r="AE764" i="2"/>
  <c r="AE762" i="2"/>
  <c r="AE760" i="2"/>
  <c r="AE758" i="2"/>
  <c r="AE756" i="2"/>
  <c r="AE754" i="2"/>
  <c r="AE752" i="2"/>
  <c r="AE750" i="2"/>
  <c r="AE748" i="2"/>
  <c r="AE746" i="2"/>
  <c r="AE744" i="2"/>
  <c r="AE742" i="2"/>
  <c r="AE740" i="2"/>
  <c r="AE738" i="2"/>
  <c r="AE736" i="2"/>
  <c r="AE734" i="2"/>
  <c r="AE732" i="2"/>
  <c r="AE730" i="2"/>
  <c r="AE728" i="2"/>
  <c r="AE726" i="2"/>
  <c r="AE724" i="2"/>
  <c r="AE722" i="2"/>
  <c r="AE720" i="2"/>
  <c r="AE718" i="2"/>
  <c r="AE716" i="2"/>
  <c r="AE714" i="2"/>
  <c r="AE712" i="2"/>
  <c r="AE710" i="2"/>
  <c r="AE708" i="2"/>
  <c r="AE706" i="2"/>
  <c r="AE704" i="2"/>
  <c r="AE702" i="2"/>
  <c r="AE700" i="2"/>
  <c r="AE698" i="2"/>
  <c r="AE696" i="2"/>
  <c r="AE694" i="2"/>
  <c r="AE692" i="2"/>
  <c r="AE690" i="2"/>
  <c r="AE688" i="2"/>
  <c r="AE686" i="2"/>
  <c r="AE684" i="2"/>
  <c r="AE682" i="2"/>
  <c r="AE680" i="2"/>
  <c r="AE678" i="2"/>
  <c r="AE676" i="2"/>
  <c r="AE674" i="2"/>
  <c r="AE672" i="2"/>
  <c r="AE670" i="2"/>
  <c r="AE668" i="2"/>
  <c r="AE666" i="2"/>
  <c r="AE664" i="2"/>
  <c r="AE662" i="2"/>
  <c r="AE660" i="2"/>
  <c r="AE658" i="2"/>
  <c r="AE656" i="2"/>
  <c r="AE654" i="2"/>
  <c r="AE652" i="2"/>
  <c r="AE650" i="2"/>
  <c r="AE648" i="2"/>
  <c r="AE646" i="2"/>
  <c r="AE644" i="2"/>
  <c r="AE642" i="2"/>
  <c r="AE640" i="2"/>
  <c r="AE638" i="2"/>
  <c r="AE636" i="2"/>
  <c r="AE634" i="2"/>
  <c r="AE632" i="2"/>
  <c r="AE630" i="2"/>
  <c r="AE628" i="2"/>
  <c r="AE626" i="2"/>
  <c r="AE624" i="2"/>
  <c r="AE622" i="2"/>
  <c r="AE620" i="2"/>
  <c r="AE618" i="2"/>
  <c r="AE616" i="2"/>
  <c r="AE614" i="2"/>
  <c r="AE612" i="2"/>
  <c r="AE610" i="2"/>
  <c r="AE608" i="2"/>
  <c r="AE606" i="2"/>
  <c r="AE604" i="2"/>
  <c r="AE602" i="2"/>
  <c r="AE600" i="2"/>
  <c r="AE598" i="2"/>
  <c r="AE596" i="2"/>
  <c r="AE594" i="2"/>
  <c r="AE592" i="2"/>
  <c r="AE590" i="2"/>
  <c r="AE588" i="2"/>
  <c r="AE586" i="2"/>
  <c r="AE584" i="2"/>
  <c r="AE582" i="2"/>
  <c r="AE580" i="2"/>
  <c r="AE578" i="2"/>
  <c r="AE576" i="2"/>
  <c r="AE574" i="2"/>
  <c r="AE572" i="2"/>
  <c r="AE570" i="2"/>
  <c r="AE568" i="2"/>
  <c r="AE566" i="2"/>
  <c r="AE564" i="2"/>
  <c r="AE562" i="2"/>
  <c r="AE560" i="2"/>
  <c r="AE558" i="2"/>
  <c r="AE556" i="2"/>
  <c r="AE554" i="2"/>
  <c r="AE552" i="2"/>
  <c r="AE550" i="2"/>
  <c r="AE548" i="2"/>
  <c r="AE546" i="2"/>
  <c r="AE544" i="2"/>
  <c r="AE542" i="2"/>
  <c r="AE540" i="2"/>
  <c r="AE538" i="2"/>
  <c r="AE536" i="2"/>
  <c r="AE534" i="2"/>
  <c r="AE1388" i="2"/>
  <c r="AE1364" i="2"/>
  <c r="AE1356" i="2"/>
  <c r="AE1348" i="2"/>
  <c r="AE1340" i="2"/>
  <c r="AE1332" i="2"/>
  <c r="AE1324" i="2"/>
  <c r="AE1316" i="2"/>
  <c r="AE1308" i="2"/>
  <c r="AE1301" i="2"/>
  <c r="AE1292" i="2"/>
  <c r="AE1285" i="2"/>
  <c r="AE1276" i="2"/>
  <c r="AE1269" i="2"/>
  <c r="AE1260" i="2"/>
  <c r="AE1253" i="2"/>
  <c r="AE1244" i="2"/>
  <c r="AE1237" i="2"/>
  <c r="AE1228" i="2"/>
  <c r="AE1221" i="2"/>
  <c r="AE1212" i="2"/>
  <c r="AE1205" i="2"/>
  <c r="AE1196" i="2"/>
  <c r="AE1189" i="2"/>
  <c r="AE1180" i="2"/>
  <c r="AE1173" i="2"/>
  <c r="AE1164" i="2"/>
  <c r="AE1157" i="2"/>
  <c r="AE1148" i="2"/>
  <c r="AE1141" i="2"/>
  <c r="AE1132" i="2"/>
  <c r="AE1125" i="2"/>
  <c r="AE1116" i="2"/>
  <c r="AE1109" i="2"/>
  <c r="AE1100" i="2"/>
  <c r="AE1093" i="2"/>
  <c r="AE1094" i="2"/>
  <c r="AE1079" i="2"/>
  <c r="AE1071" i="2"/>
  <c r="AE1063" i="2"/>
  <c r="AE1055" i="2"/>
  <c r="AE1047" i="2"/>
  <c r="AE1039" i="2"/>
  <c r="AE1031" i="2"/>
  <c r="AE1023" i="2"/>
  <c r="AE1015" i="2"/>
  <c r="AE1007" i="2"/>
  <c r="AE999" i="2"/>
  <c r="AE991" i="2"/>
  <c r="AE983" i="2"/>
  <c r="AE975" i="2"/>
  <c r="AE967" i="2"/>
  <c r="AE959" i="2"/>
  <c r="AE951" i="2"/>
  <c r="AE943" i="2"/>
  <c r="AE935" i="2"/>
  <c r="AE927" i="2"/>
  <c r="AE919" i="2"/>
  <c r="AE911" i="2"/>
  <c r="AE903" i="2"/>
  <c r="AE895" i="2"/>
  <c r="AE887" i="2"/>
  <c r="AE879" i="2"/>
  <c r="AE871" i="2"/>
  <c r="AE863" i="2"/>
  <c r="AE855" i="2"/>
  <c r="AE847" i="2"/>
  <c r="AE839" i="2"/>
  <c r="AE831" i="2"/>
  <c r="AE823" i="2"/>
  <c r="AE815" i="2"/>
  <c r="AE807" i="2"/>
  <c r="AE799" i="2"/>
  <c r="AE791" i="2"/>
  <c r="AE783" i="2"/>
  <c r="AE773" i="2"/>
  <c r="AE757" i="2"/>
  <c r="AE741" i="2"/>
  <c r="AE725" i="2"/>
  <c r="AE709" i="2"/>
  <c r="AE693" i="2"/>
  <c r="AE677" i="2"/>
  <c r="AE661" i="2"/>
  <c r="AE645" i="2"/>
  <c r="AE629" i="2"/>
  <c r="AE613" i="2"/>
  <c r="AE597" i="2"/>
  <c r="AE581" i="2"/>
  <c r="AE565" i="2"/>
  <c r="AE1115" i="2"/>
  <c r="AE1090" i="2"/>
  <c r="AE1087" i="2"/>
  <c r="AE1084" i="2"/>
  <c r="AE775" i="2"/>
  <c r="AE759" i="2"/>
  <c r="AE743" i="2"/>
  <c r="AE727" i="2"/>
  <c r="AE711" i="2"/>
  <c r="AE695" i="2"/>
  <c r="AE679" i="2"/>
  <c r="AE663" i="2"/>
  <c r="AE647" i="2"/>
  <c r="AE631" i="2"/>
  <c r="AE615" i="2"/>
  <c r="AE599" i="2"/>
  <c r="AE583" i="2"/>
  <c r="AE567" i="2"/>
  <c r="AE551" i="2"/>
  <c r="AE1081" i="2"/>
  <c r="AE1073" i="2"/>
  <c r="AE1065" i="2"/>
  <c r="AE1057" i="2"/>
  <c r="AE1049" i="2"/>
  <c r="AE1041" i="2"/>
  <c r="AE1033" i="2"/>
  <c r="AE1025" i="2"/>
  <c r="AE1017" i="2"/>
  <c r="AE1009" i="2"/>
  <c r="AE1001" i="2"/>
  <c r="AE993" i="2"/>
  <c r="AE985" i="2"/>
  <c r="AE977" i="2"/>
  <c r="AE969" i="2"/>
  <c r="AE961" i="2"/>
  <c r="AE953" i="2"/>
  <c r="AE945" i="2"/>
  <c r="AE937" i="2"/>
  <c r="AE929" i="2"/>
  <c r="AE921" i="2"/>
  <c r="AE913" i="2"/>
  <c r="AE905" i="2"/>
  <c r="AE897" i="2"/>
  <c r="AE889" i="2"/>
  <c r="AE881" i="2"/>
  <c r="AE873" i="2"/>
  <c r="AE865" i="2"/>
  <c r="AE857" i="2"/>
  <c r="AE849" i="2"/>
  <c r="AE841" i="2"/>
  <c r="AE833" i="2"/>
  <c r="AE825" i="2"/>
  <c r="AE817" i="2"/>
  <c r="AE809" i="2"/>
  <c r="AE801" i="2"/>
  <c r="AE793" i="2"/>
  <c r="AE785" i="2"/>
  <c r="AE777" i="2"/>
  <c r="AE761" i="2"/>
  <c r="AE745" i="2"/>
  <c r="AE729" i="2"/>
  <c r="AE713" i="2"/>
  <c r="AE697" i="2"/>
  <c r="AE681" i="2"/>
  <c r="AE665" i="2"/>
  <c r="AE649" i="2"/>
  <c r="AE633" i="2"/>
  <c r="AE617" i="2"/>
  <c r="AE601" i="2"/>
  <c r="AE585" i="2"/>
  <c r="AE569" i="2"/>
  <c r="AE553" i="2"/>
  <c r="AE537" i="2"/>
  <c r="AE1103" i="2"/>
  <c r="AE763" i="2"/>
  <c r="AE747" i="2"/>
  <c r="AE731" i="2"/>
  <c r="AE715" i="2"/>
  <c r="AE699" i="2"/>
  <c r="AE683" i="2"/>
  <c r="AE667" i="2"/>
  <c r="AE651" i="2"/>
  <c r="AE635" i="2"/>
  <c r="AE619" i="2"/>
  <c r="AE603" i="2"/>
  <c r="AE587" i="2"/>
  <c r="AE1106" i="2"/>
  <c r="AE1099" i="2"/>
  <c r="AE1086" i="2"/>
  <c r="AE1083" i="2"/>
  <c r="AE1075" i="2"/>
  <c r="AE1067" i="2"/>
  <c r="AE1059" i="2"/>
  <c r="AE1051" i="2"/>
  <c r="AE1043" i="2"/>
  <c r="AE1035" i="2"/>
  <c r="AE1027" i="2"/>
  <c r="AE1019" i="2"/>
  <c r="AE1011" i="2"/>
  <c r="AE1003" i="2"/>
  <c r="AE995" i="2"/>
  <c r="AE987" i="2"/>
  <c r="AE979" i="2"/>
  <c r="AE971" i="2"/>
  <c r="AE963" i="2"/>
  <c r="AE955" i="2"/>
  <c r="AE947" i="2"/>
  <c r="AE939" i="2"/>
  <c r="AE931" i="2"/>
  <c r="AE923" i="2"/>
  <c r="AE915" i="2"/>
  <c r="AE907" i="2"/>
  <c r="AE899" i="2"/>
  <c r="AE891" i="2"/>
  <c r="AE883" i="2"/>
  <c r="AE875" i="2"/>
  <c r="AE867" i="2"/>
  <c r="AE859" i="2"/>
  <c r="AE851" i="2"/>
  <c r="AE843" i="2"/>
  <c r="AE835" i="2"/>
  <c r="AE827" i="2"/>
  <c r="AE819" i="2"/>
  <c r="AE811" i="2"/>
  <c r="AE803" i="2"/>
  <c r="AE795" i="2"/>
  <c r="AE787" i="2"/>
  <c r="AE779" i="2"/>
  <c r="AE765" i="2"/>
  <c r="AE749" i="2"/>
  <c r="AE733" i="2"/>
  <c r="AE717" i="2"/>
  <c r="AE701" i="2"/>
  <c r="AE685" i="2"/>
  <c r="AE669" i="2"/>
  <c r="AE653" i="2"/>
  <c r="AE637" i="2"/>
  <c r="AE621" i="2"/>
  <c r="AE605" i="2"/>
  <c r="AE589" i="2"/>
  <c r="AE573" i="2"/>
  <c r="AE557" i="2"/>
  <c r="AE541" i="2"/>
  <c r="AE1095" i="2"/>
  <c r="AE767" i="2"/>
  <c r="AE751" i="2"/>
  <c r="AE735" i="2"/>
  <c r="AE719" i="2"/>
  <c r="AE703" i="2"/>
  <c r="AE687" i="2"/>
  <c r="AE671" i="2"/>
  <c r="AE655" i="2"/>
  <c r="AE639" i="2"/>
  <c r="AE623" i="2"/>
  <c r="AE607" i="2"/>
  <c r="AE591" i="2"/>
  <c r="AE1088" i="2"/>
  <c r="AE1077" i="2"/>
  <c r="AE1069" i="2"/>
  <c r="AE1061" i="2"/>
  <c r="AE1053" i="2"/>
  <c r="AE1045" i="2"/>
  <c r="AE1037" i="2"/>
  <c r="AE1029" i="2"/>
  <c r="AE1021" i="2"/>
  <c r="AE1013" i="2"/>
  <c r="AE1005" i="2"/>
  <c r="AE997" i="2"/>
  <c r="AE989" i="2"/>
  <c r="AE981" i="2"/>
  <c r="AE973" i="2"/>
  <c r="AE965" i="2"/>
  <c r="AE957" i="2"/>
  <c r="AE949" i="2"/>
  <c r="AE941" i="2"/>
  <c r="AE933" i="2"/>
  <c r="AE925" i="2"/>
  <c r="AE917" i="2"/>
  <c r="AE909" i="2"/>
  <c r="AE901" i="2"/>
  <c r="AE893" i="2"/>
  <c r="AE885" i="2"/>
  <c r="AE877" i="2"/>
  <c r="AE869" i="2"/>
  <c r="AE861" i="2"/>
  <c r="AE853" i="2"/>
  <c r="AE845" i="2"/>
  <c r="AE837" i="2"/>
  <c r="AE829" i="2"/>
  <c r="AE821" i="2"/>
  <c r="AE813" i="2"/>
  <c r="AE805" i="2"/>
  <c r="AE797" i="2"/>
  <c r="AE789" i="2"/>
  <c r="AE781" i="2"/>
  <c r="AE769" i="2"/>
  <c r="AE753" i="2"/>
  <c r="AE737" i="2"/>
  <c r="AE721" i="2"/>
  <c r="AE705" i="2"/>
  <c r="AE689" i="2"/>
  <c r="AE673" i="2"/>
  <c r="AE657" i="2"/>
  <c r="AE641" i="2"/>
  <c r="AE625" i="2"/>
  <c r="AE609" i="2"/>
  <c r="AE593" i="2"/>
  <c r="AE577" i="2"/>
  <c r="AE561" i="2"/>
  <c r="AE771" i="2"/>
  <c r="AE755" i="2"/>
  <c r="AE739" i="2"/>
  <c r="AE723" i="2"/>
  <c r="AE707" i="2"/>
  <c r="AE691" i="2"/>
  <c r="AE675" i="2"/>
  <c r="AE659" i="2"/>
  <c r="AE643" i="2"/>
  <c r="AE627" i="2"/>
  <c r="AE611" i="2"/>
  <c r="AE595" i="2"/>
  <c r="AE579" i="2"/>
  <c r="AE563" i="2"/>
  <c r="AE547" i="2"/>
  <c r="AE575" i="2"/>
  <c r="AE549" i="2"/>
  <c r="AE527" i="2"/>
  <c r="AE520" i="2"/>
  <c r="AE511" i="2"/>
  <c r="AE504" i="2"/>
  <c r="AE495" i="2"/>
  <c r="AE488" i="2"/>
  <c r="AE479" i="2"/>
  <c r="AE472" i="2"/>
  <c r="AE463" i="2"/>
  <c r="AE456" i="2"/>
  <c r="AE447" i="2"/>
  <c r="AE440" i="2"/>
  <c r="AE431" i="2"/>
  <c r="AE424" i="2"/>
  <c r="AE422" i="2"/>
  <c r="AE420" i="2"/>
  <c r="AE418" i="2"/>
  <c r="AE416" i="2"/>
  <c r="AE414" i="2"/>
  <c r="AE412" i="2"/>
  <c r="AE410" i="2"/>
  <c r="AE408" i="2"/>
  <c r="AE406" i="2"/>
  <c r="AE404" i="2"/>
  <c r="AE402" i="2"/>
  <c r="AE400" i="2"/>
  <c r="AE398" i="2"/>
  <c r="AE396" i="2"/>
  <c r="AE394" i="2"/>
  <c r="AE392" i="2"/>
  <c r="AE390" i="2"/>
  <c r="AE388" i="2"/>
  <c r="AE386" i="2"/>
  <c r="AE384" i="2"/>
  <c r="AE382" i="2"/>
  <c r="AE380" i="2"/>
  <c r="AE378" i="2"/>
  <c r="AE376" i="2"/>
  <c r="AE374" i="2"/>
  <c r="AE372" i="2"/>
  <c r="AE370" i="2"/>
  <c r="AE368" i="2"/>
  <c r="AE366" i="2"/>
  <c r="AE364" i="2"/>
  <c r="AE362" i="2"/>
  <c r="AE360" i="2"/>
  <c r="AE358" i="2"/>
  <c r="AE356" i="2"/>
  <c r="AE354" i="2"/>
  <c r="AE352" i="2"/>
  <c r="AE350" i="2"/>
  <c r="AE348" i="2"/>
  <c r="AE346" i="2"/>
  <c r="AE344" i="2"/>
  <c r="AE342" i="2"/>
  <c r="AE340" i="2"/>
  <c r="AE338" i="2"/>
  <c r="AE336" i="2"/>
  <c r="AE334" i="2"/>
  <c r="AE332" i="2"/>
  <c r="AE330" i="2"/>
  <c r="AE328" i="2"/>
  <c r="AE326" i="2"/>
  <c r="AE324" i="2"/>
  <c r="AE322" i="2"/>
  <c r="AE320" i="2"/>
  <c r="AE318" i="2"/>
  <c r="AE316" i="2"/>
  <c r="AE314" i="2"/>
  <c r="AE312" i="2"/>
  <c r="AE310" i="2"/>
  <c r="AE308" i="2"/>
  <c r="AE306" i="2"/>
  <c r="AE304" i="2"/>
  <c r="AE302" i="2"/>
  <c r="AE300" i="2"/>
  <c r="AE298" i="2"/>
  <c r="AE296" i="2"/>
  <c r="AE294" i="2"/>
  <c r="AE292" i="2"/>
  <c r="AE290" i="2"/>
  <c r="AE288" i="2"/>
  <c r="AE286" i="2"/>
  <c r="AE284" i="2"/>
  <c r="AE282" i="2"/>
  <c r="AE280" i="2"/>
  <c r="AE278" i="2"/>
  <c r="AE276" i="2"/>
  <c r="AE274" i="2"/>
  <c r="AE272" i="2"/>
  <c r="AE270" i="2"/>
  <c r="AE268" i="2"/>
  <c r="AE266" i="2"/>
  <c r="AE264" i="2"/>
  <c r="AE262" i="2"/>
  <c r="AE260" i="2"/>
  <c r="AE258" i="2"/>
  <c r="AE256" i="2"/>
  <c r="AE254" i="2"/>
  <c r="AE252" i="2"/>
  <c r="AE250" i="2"/>
  <c r="AE248" i="2"/>
  <c r="AE246" i="2"/>
  <c r="AE244" i="2"/>
  <c r="AE242" i="2"/>
  <c r="AE240" i="2"/>
  <c r="AE238" i="2"/>
  <c r="AE236" i="2"/>
  <c r="AE234" i="2"/>
  <c r="AE232" i="2"/>
  <c r="AE230" i="2"/>
  <c r="AE228" i="2"/>
  <c r="AE226" i="2"/>
  <c r="AE224" i="2"/>
  <c r="AE222" i="2"/>
  <c r="AE220" i="2"/>
  <c r="AE218" i="2"/>
  <c r="AE216" i="2"/>
  <c r="AE214" i="2"/>
  <c r="AE212" i="2"/>
  <c r="AE210" i="2"/>
  <c r="AE208" i="2"/>
  <c r="AE206" i="2"/>
  <c r="AE204" i="2"/>
  <c r="AE202" i="2"/>
  <c r="AE200" i="2"/>
  <c r="AE198" i="2"/>
  <c r="AE196" i="2"/>
  <c r="AE194" i="2"/>
  <c r="AE192" i="2"/>
  <c r="AE190" i="2"/>
  <c r="AE188" i="2"/>
  <c r="AE186" i="2"/>
  <c r="AE184" i="2"/>
  <c r="AE182" i="2"/>
  <c r="AE180" i="2"/>
  <c r="AE178" i="2"/>
  <c r="AE176" i="2"/>
  <c r="AE174" i="2"/>
  <c r="AE172" i="2"/>
  <c r="AE170" i="2"/>
  <c r="AE168" i="2"/>
  <c r="AE166" i="2"/>
  <c r="AE164" i="2"/>
  <c r="AE162" i="2"/>
  <c r="AE160" i="2"/>
  <c r="AE158" i="2"/>
  <c r="AE156" i="2"/>
  <c r="AE154" i="2"/>
  <c r="AE152" i="2"/>
  <c r="AE150" i="2"/>
  <c r="AE148" i="2"/>
  <c r="AE146" i="2"/>
  <c r="AE144" i="2"/>
  <c r="AE142" i="2"/>
  <c r="AE140" i="2"/>
  <c r="AE138" i="2"/>
  <c r="AE136" i="2"/>
  <c r="AE134" i="2"/>
  <c r="AE571" i="2"/>
  <c r="AE545" i="2"/>
  <c r="AE529" i="2"/>
  <c r="AE522" i="2"/>
  <c r="AE513" i="2"/>
  <c r="AE506" i="2"/>
  <c r="AE497" i="2"/>
  <c r="AE490" i="2"/>
  <c r="AE481" i="2"/>
  <c r="AE474" i="2"/>
  <c r="AE465" i="2"/>
  <c r="AE458" i="2"/>
  <c r="AE449" i="2"/>
  <c r="AE442" i="2"/>
  <c r="AE433" i="2"/>
  <c r="AE426" i="2"/>
  <c r="AE559" i="2"/>
  <c r="AE539" i="2"/>
  <c r="AE531" i="2"/>
  <c r="AE524" i="2"/>
  <c r="AE515" i="2"/>
  <c r="AE508" i="2"/>
  <c r="AE499" i="2"/>
  <c r="AE492" i="2"/>
  <c r="AE483" i="2"/>
  <c r="AE476" i="2"/>
  <c r="AE467" i="2"/>
  <c r="AE460" i="2"/>
  <c r="AE451" i="2"/>
  <c r="AE444" i="2"/>
  <c r="AE435" i="2"/>
  <c r="AE428" i="2"/>
  <c r="AE555" i="2"/>
  <c r="AE533" i="2"/>
  <c r="AE526" i="2"/>
  <c r="AE517" i="2"/>
  <c r="AE510" i="2"/>
  <c r="AE501" i="2"/>
  <c r="AE494" i="2"/>
  <c r="AE485" i="2"/>
  <c r="AE478" i="2"/>
  <c r="AE469" i="2"/>
  <c r="AE462" i="2"/>
  <c r="AE453" i="2"/>
  <c r="AE446" i="2"/>
  <c r="AE437" i="2"/>
  <c r="AE430" i="2"/>
  <c r="AE528" i="2"/>
  <c r="AE519" i="2"/>
  <c r="AE512" i="2"/>
  <c r="AE503" i="2"/>
  <c r="AE496" i="2"/>
  <c r="AE487" i="2"/>
  <c r="AE480" i="2"/>
  <c r="AE471" i="2"/>
  <c r="AE464" i="2"/>
  <c r="AE455" i="2"/>
  <c r="AE448" i="2"/>
  <c r="AE439" i="2"/>
  <c r="AE432" i="2"/>
  <c r="AE535" i="2"/>
  <c r="AE530" i="2"/>
  <c r="AE521" i="2"/>
  <c r="AE514" i="2"/>
  <c r="AE505" i="2"/>
  <c r="AE498" i="2"/>
  <c r="AE489" i="2"/>
  <c r="AE482" i="2"/>
  <c r="AE473" i="2"/>
  <c r="AE466" i="2"/>
  <c r="AE457" i="2"/>
  <c r="AE450" i="2"/>
  <c r="AE441" i="2"/>
  <c r="AE434" i="2"/>
  <c r="AE425" i="2"/>
  <c r="AE532" i="2"/>
  <c r="AE523" i="2"/>
  <c r="AE516" i="2"/>
  <c r="AE507" i="2"/>
  <c r="AE500" i="2"/>
  <c r="AE491" i="2"/>
  <c r="AE484" i="2"/>
  <c r="AE475" i="2"/>
  <c r="AE468" i="2"/>
  <c r="AE459" i="2"/>
  <c r="AE452" i="2"/>
  <c r="AE443" i="2"/>
  <c r="AE436" i="2"/>
  <c r="AE427" i="2"/>
  <c r="AE438" i="2"/>
  <c r="AE543" i="2"/>
  <c r="AE525" i="2"/>
  <c r="AE518" i="2"/>
  <c r="AE509" i="2"/>
  <c r="AE502" i="2"/>
  <c r="AE493" i="2"/>
  <c r="AE486" i="2"/>
  <c r="AE477" i="2"/>
  <c r="AE470" i="2"/>
  <c r="AE461" i="2"/>
  <c r="AE454" i="2"/>
  <c r="AE445" i="2"/>
  <c r="AE429" i="2"/>
  <c r="AE24" i="2"/>
  <c r="AE40" i="2"/>
  <c r="AE48" i="2"/>
  <c r="AE56" i="2"/>
  <c r="AE64" i="2"/>
  <c r="AE72" i="2"/>
  <c r="AE80" i="2"/>
  <c r="AE88" i="2"/>
  <c r="AE96" i="2"/>
  <c r="AE104" i="2"/>
  <c r="AE112" i="2"/>
  <c r="AE120" i="2"/>
  <c r="AE128" i="2"/>
  <c r="AE143" i="2"/>
  <c r="AE159" i="2"/>
  <c r="AE175" i="2"/>
  <c r="AE191" i="2"/>
  <c r="AE207" i="2"/>
  <c r="AE223" i="2"/>
  <c r="AE239" i="2"/>
  <c r="AE255" i="2"/>
  <c r="AE271" i="2"/>
  <c r="AE287" i="2"/>
  <c r="AE303" i="2"/>
  <c r="AE319" i="2"/>
  <c r="AE335" i="2"/>
  <c r="AE351" i="2"/>
  <c r="AE367" i="2"/>
  <c r="AE383" i="2"/>
  <c r="AE399" i="2"/>
  <c r="AE415" i="2"/>
  <c r="AE16" i="2"/>
  <c r="AE32" i="2"/>
  <c r="AE11" i="2"/>
  <c r="AE19" i="2"/>
  <c r="AE27" i="2"/>
  <c r="AE35" i="2"/>
  <c r="AE43" i="2"/>
  <c r="AE51" i="2"/>
  <c r="AE59" i="2"/>
  <c r="AE67" i="2"/>
  <c r="AE75" i="2"/>
  <c r="AE83" i="2"/>
  <c r="AE91" i="2"/>
  <c r="AE99" i="2"/>
  <c r="AE107" i="2"/>
  <c r="AE115" i="2"/>
  <c r="AE123" i="2"/>
  <c r="AE131" i="2"/>
  <c r="AE137" i="2"/>
  <c r="AE153" i="2"/>
  <c r="AE169" i="2"/>
  <c r="AE185" i="2"/>
  <c r="AE201" i="2"/>
  <c r="AE217" i="2"/>
  <c r="AE233" i="2"/>
  <c r="AE249" i="2"/>
  <c r="AE265" i="2"/>
  <c r="AE281" i="2"/>
  <c r="AE297" i="2"/>
  <c r="AE313" i="2"/>
  <c r="AE329" i="2"/>
  <c r="AE345" i="2"/>
  <c r="AE361" i="2"/>
  <c r="AE377" i="2"/>
  <c r="AE393" i="2"/>
  <c r="AE409" i="2"/>
  <c r="AE30" i="2"/>
  <c r="AE38" i="2"/>
  <c r="AE46" i="2"/>
  <c r="AE54" i="2"/>
  <c r="AE62" i="2"/>
  <c r="AE70" i="2"/>
  <c r="AE78" i="2"/>
  <c r="AE86" i="2"/>
  <c r="AE94" i="2"/>
  <c r="AE102" i="2"/>
  <c r="AE110" i="2"/>
  <c r="AE118" i="2"/>
  <c r="AE126" i="2"/>
  <c r="AE147" i="2"/>
  <c r="AE163" i="2"/>
  <c r="AE179" i="2"/>
  <c r="AE195" i="2"/>
  <c r="AE211" i="2"/>
  <c r="AE227" i="2"/>
  <c r="AE243" i="2"/>
  <c r="AE259" i="2"/>
  <c r="AE275" i="2"/>
  <c r="AE291" i="2"/>
  <c r="AE307" i="2"/>
  <c r="AE323" i="2"/>
  <c r="AE339" i="2"/>
  <c r="AE355" i="2"/>
  <c r="AE371" i="2"/>
  <c r="AE387" i="2"/>
  <c r="AE403" i="2"/>
  <c r="AE419" i="2"/>
  <c r="AE17" i="2"/>
  <c r="AE25" i="2"/>
  <c r="AE33" i="2"/>
  <c r="AE41" i="2"/>
  <c r="AE49" i="2"/>
  <c r="AE57" i="2"/>
  <c r="AE65" i="2"/>
  <c r="AE73" i="2"/>
  <c r="AE81" i="2"/>
  <c r="AE89" i="2"/>
  <c r="AE97" i="2"/>
  <c r="AE105" i="2"/>
  <c r="AE113" i="2"/>
  <c r="AE121" i="2"/>
  <c r="AE129" i="2"/>
  <c r="AE141" i="2"/>
  <c r="AE157" i="2"/>
  <c r="AE173" i="2"/>
  <c r="AE189" i="2"/>
  <c r="AE205" i="2"/>
  <c r="AE221" i="2"/>
  <c r="AE237" i="2"/>
  <c r="AE253" i="2"/>
  <c r="AE269" i="2"/>
  <c r="AE285" i="2"/>
  <c r="AE301" i="2"/>
  <c r="AE317" i="2"/>
  <c r="AE333" i="2"/>
  <c r="AE349" i="2"/>
  <c r="AE365" i="2"/>
  <c r="AE381" i="2"/>
  <c r="AE397" i="2"/>
  <c r="AE413" i="2"/>
  <c r="AE20" i="2"/>
  <c r="AE28" i="2"/>
  <c r="AE36" i="2"/>
  <c r="AE44" i="2"/>
  <c r="AE52" i="2"/>
  <c r="AE60" i="2"/>
  <c r="AE68" i="2"/>
  <c r="AE76" i="2"/>
  <c r="AE84" i="2"/>
  <c r="AE92" i="2"/>
  <c r="AE100" i="2"/>
  <c r="AE108" i="2"/>
  <c r="AE116" i="2"/>
  <c r="AE124" i="2"/>
  <c r="AE132" i="2"/>
  <c r="AE135" i="2"/>
  <c r="AE151" i="2"/>
  <c r="AE167" i="2"/>
  <c r="AE183" i="2"/>
  <c r="AE199" i="2"/>
  <c r="AE215" i="2"/>
  <c r="AE231" i="2"/>
  <c r="AE247" i="2"/>
  <c r="AE263" i="2"/>
  <c r="AE279" i="2"/>
  <c r="AE295" i="2"/>
  <c r="AE311" i="2"/>
  <c r="AE327" i="2"/>
  <c r="AE343" i="2"/>
  <c r="AE359" i="2"/>
  <c r="AE375" i="2"/>
  <c r="AE391" i="2"/>
  <c r="AE407" i="2"/>
  <c r="AE423" i="2"/>
</calcChain>
</file>

<file path=xl/sharedStrings.xml><?xml version="1.0" encoding="utf-8"?>
<sst xmlns="http://schemas.openxmlformats.org/spreadsheetml/2006/main" count="47336" uniqueCount="7947">
  <si>
    <t>Last modified January 7, 2021.</t>
  </si>
  <si>
    <t xml:space="preserve">This workbook contains the baseline reconciliation work completed as part of the busbar mapping process, for the submittal of IRP portfolios to CAISO for their 2021-2022 TPP analysis. </t>
  </si>
  <si>
    <t>Source data for this workbook: RDT Report (UCViabilities_10-19.xlsx) which aggregates all resources reported by LSEs 9/1/20, prepared by CPUC ERM team.</t>
  </si>
  <si>
    <t xml:space="preserve">Analysis steps applied to data contained in RDT Report: </t>
  </si>
  <si>
    <t>1) Identify new baseline resources (i.e., since 2019 RSP RESOLVE baseline), including their zone</t>
  </si>
  <si>
    <t>1a) Baseline projects were identified by filtering RDT data (see tab "RDT") to select only those with  contract_status = online or development</t>
  </si>
  <si>
    <t>1b) Incremental newly contracted projects were identified from the RDT data by comparing each facility to  the existing RESOLVE baseline (Gen_List tab). Those with SERVM IDs matching the IDS in the existing RESOLVE baseline were removed from consideration (not incremental).</t>
  </si>
  <si>
    <t>1c) For each incremental newly contracted project, identify RESOLVE Zone, using information in the "contract notes" field, as well as online research and industry experience. Orange highlights in tab RDT, column J, indicate those facilities for which additional work was completed to identify location and subsequently RESOLVE zone. It must be noted that for some orange highligfhted cells in column J,insufficient location infomration was available to identify RERSOLVE zone, and these were not included in the updated baseline.</t>
  </si>
  <si>
    <t>1d) Summarize by RESOLVE zone (see tab sumByRESOLVEZone)</t>
  </si>
  <si>
    <t>2) Deduct these incremental newly contracted projects from the new generic resources selected by RESOLVE in each portfolio, in order to prevent double-counting. (This step occurs in the busbar mapping dashboard workbook for each portfolio.)</t>
  </si>
  <si>
    <t>3) Identify generic planned projects and consider these in the evaluation of busbar mapping criteria #4, "commercial interest" (see busbar mapping dashboard workbooks).</t>
  </si>
  <si>
    <t>3a) Generic "planned" projects were identified by filtering for "contract_status" = review or planned_new</t>
  </si>
  <si>
    <t>3b) For each planned project, identify RESOLVE Zone</t>
  </si>
  <si>
    <t>3c) This summary of planned projects consistutes commercial interest, included in the busbar mapping dashboard for each portfolio. This is combined with LSE Plan narratives, interconnection queue application status, and other infomration from stakeholder comments, to give a holistic picutre of commercial interest.</t>
  </si>
  <si>
    <t>This table summarizes new contracting activity since the last RESOLVE portfolio submitted to ISO for 2020-2021 TPP.</t>
  </si>
  <si>
    <t xml:space="preserve">Prior baseline is available online here: https://www.cpuc.ca.gov/General.aspx?id=6442464144 </t>
  </si>
  <si>
    <t>Direct download link here: ftp://ftp.cpuc.ca.gov/energy/modeling/Gen_List_standalone_2020-02-07.xlsx</t>
  </si>
  <si>
    <t>Resources marked #N/A do not have enough locational information to enable zone identification</t>
  </si>
  <si>
    <t>Row Labels</t>
  </si>
  <si>
    <t>Sum of max_mw</t>
  </si>
  <si>
    <t>Arizona_Wind</t>
  </si>
  <si>
    <t>Baja_California_Wind</t>
  </si>
  <si>
    <t>Central_Valley_North_Los_Banos_Solar</t>
  </si>
  <si>
    <t>Humboldt_Solar</t>
  </si>
  <si>
    <t>Inyokern_North_Kramer_Solar</t>
  </si>
  <si>
    <t>Kern_Greater_Carrizo_Solar</t>
  </si>
  <si>
    <t>Kern_Greater_Carrizo_Wind</t>
  </si>
  <si>
    <t>Kramer_Inyokern_Ex_Solar</t>
  </si>
  <si>
    <t>Northern_California_Ex_Wind</t>
  </si>
  <si>
    <t>Riverside_Palm_Springs_Solar</t>
  </si>
  <si>
    <t>Solano_Wind</t>
  </si>
  <si>
    <t>Southern_Nevada_Solar</t>
  </si>
  <si>
    <t>Tehachapi_Solar</t>
  </si>
  <si>
    <t>Westlands_Solar</t>
  </si>
  <si>
    <t>#N/A</t>
  </si>
  <si>
    <t>Grand Total</t>
  </si>
  <si>
    <t>Battery Total</t>
  </si>
  <si>
    <t>Expansion limits for each resource type by year</t>
  </si>
  <si>
    <t>Resource Type</t>
  </si>
  <si>
    <t>Tx Zone (if one or more outer Tx Zone limits also apply, that is determined by looking at the nested Tx Zone table)</t>
  </si>
  <si>
    <t>Arizona_Solar</t>
  </si>
  <si>
    <t>Riverside_Palm_Springs</t>
  </si>
  <si>
    <t>Baja_California_Solar</t>
  </si>
  <si>
    <t>Greater_Imperial</t>
  </si>
  <si>
    <t>Carrizo_Solar</t>
  </si>
  <si>
    <t>Carrizo</t>
  </si>
  <si>
    <t>Carrizo_Wind</t>
  </si>
  <si>
    <t>Central_Valley_North_Los_Banos</t>
  </si>
  <si>
    <t>Central_Valley_North_Los_Banos_Wind</t>
  </si>
  <si>
    <t>Distributed_Solar</t>
  </si>
  <si>
    <t>None</t>
  </si>
  <si>
    <t>Distributed_Wind</t>
  </si>
  <si>
    <t>Mountain_Pass_El_Dorado_Solar</t>
  </si>
  <si>
    <t>Mountain_Pass_El_Dorado</t>
  </si>
  <si>
    <t>Greater_Imperial_Solar</t>
  </si>
  <si>
    <t>Greater_Imperial_Wind</t>
  </si>
  <si>
    <t>Greater_Kramer_Solar</t>
  </si>
  <si>
    <t>Greater_Kramer</t>
  </si>
  <si>
    <t>Greater_Kramer_Wind</t>
  </si>
  <si>
    <t>Humboldt_Wind</t>
  </si>
  <si>
    <t>Humboldt</t>
  </si>
  <si>
    <t>Idaho_Wind</t>
  </si>
  <si>
    <t>Sacramento_River</t>
  </si>
  <si>
    <t>Inyokern_North_Kramer</t>
  </si>
  <si>
    <t>Kern_Greater_Carrizo</t>
  </si>
  <si>
    <t>Kramer_Inyokern_Ex</t>
  </si>
  <si>
    <t>Kramer_Inyokern_Ex_Wind</t>
  </si>
  <si>
    <t>New_Mexico_Solar</t>
  </si>
  <si>
    <t>New_Mexico_Wind</t>
  </si>
  <si>
    <t>North_Victor_Solar</t>
  </si>
  <si>
    <t>North_Victor</t>
  </si>
  <si>
    <t>Northern_California_Ex_Solar</t>
  </si>
  <si>
    <t>Northern_California_Ex</t>
  </si>
  <si>
    <t>NW_Ext_Tx_Wind</t>
  </si>
  <si>
    <t>Pacific_Northwest_Wind</t>
  </si>
  <si>
    <t>Sacramento_River_Solar</t>
  </si>
  <si>
    <t>Sacramento_River_Wind</t>
  </si>
  <si>
    <t>SCADSNV_Solar</t>
  </si>
  <si>
    <t>SCADSNV</t>
  </si>
  <si>
    <t>SCADSNV_Wind</t>
  </si>
  <si>
    <t>Southern_CA_Desert_Southern_NV_Solar</t>
  </si>
  <si>
    <t>Southern_CA_Desert_Southern_NV_Wind</t>
  </si>
  <si>
    <t>Solano_Solar</t>
  </si>
  <si>
    <t>Solano</t>
  </si>
  <si>
    <t>Solano_subzone_Solar</t>
  </si>
  <si>
    <t>Solano_subzone</t>
  </si>
  <si>
    <t>Solano_subzone_Wind</t>
  </si>
  <si>
    <t>Southern_California_Desert_Ex_Solar</t>
  </si>
  <si>
    <t>Southern_California_Desert_Ex</t>
  </si>
  <si>
    <t>Southern_California_Desert_Ex_Wind</t>
  </si>
  <si>
    <t>GLW_VEA</t>
  </si>
  <si>
    <t>Southern_Nevada_Wind</t>
  </si>
  <si>
    <t>SW_Ext_Tx_Wind</t>
  </si>
  <si>
    <t>Tehachapi_Ex_Solar</t>
  </si>
  <si>
    <t>Tehachapi_Ex</t>
  </si>
  <si>
    <t>Tehachapi</t>
  </si>
  <si>
    <t>Tehachapi_Wind</t>
  </si>
  <si>
    <t>Utah_Solar</t>
  </si>
  <si>
    <t>Utah_Wind</t>
  </si>
  <si>
    <t>Westlands_Ex_Solar</t>
  </si>
  <si>
    <t>Westlands_Ex</t>
  </si>
  <si>
    <t>Westlands_Ex_Wind</t>
  </si>
  <si>
    <t>Wyoming_Wind</t>
  </si>
  <si>
    <t>InState_Biomass</t>
  </si>
  <si>
    <t>Greater_Imperial_Geothermal</t>
  </si>
  <si>
    <t>Inyokern_North_Kramer_Geothermal</t>
  </si>
  <si>
    <t>Northern_California_Ex_Geothermal</t>
  </si>
  <si>
    <t>Pacific_Northwest_Geothermal</t>
  </si>
  <si>
    <t>Riverside_Palm_Springs_Geothermal</t>
  </si>
  <si>
    <t>Solano_Geothermal</t>
  </si>
  <si>
    <t>Southern_Nevada_Geothermal</t>
  </si>
  <si>
    <t>Cape_Mendocino_Offshore_Wind</t>
  </si>
  <si>
    <t>OffshoreWind_UnknownCost</t>
  </si>
  <si>
    <t>Del_Norte_Offshore_Wind</t>
  </si>
  <si>
    <t>Diablo_Canyon_Offshore_Wind</t>
  </si>
  <si>
    <t>Diablo_Canyon_Offshore_Wind_Ext_Tx</t>
  </si>
  <si>
    <t>Humboldt_Bay_Offshore_Wind</t>
  </si>
  <si>
    <t>Morro_Bay_Offshore_Wind</t>
  </si>
  <si>
    <t>NW_Small_Hydro</t>
  </si>
  <si>
    <t>SW_Biomass</t>
  </si>
  <si>
    <t>NW_Biomass</t>
  </si>
  <si>
    <t>Source: RESOLVE_Resource Costs and Build_2020-02-07.xlsb</t>
  </si>
  <si>
    <t>Generator List</t>
  </si>
  <si>
    <t>Thermal Retirement assumptions</t>
  </si>
  <si>
    <t>User assumes early gas retirement after ,,,, years</t>
  </si>
  <si>
    <t>User assumes early CHP retirement after … years</t>
  </si>
  <si>
    <t>Count</t>
  </si>
  <si>
    <t>First retirement year (end of year)</t>
  </si>
  <si>
    <t>Renewable risk adjustment</t>
  </si>
  <si>
    <t>Existing</t>
  </si>
  <si>
    <t>New</t>
  </si>
  <si>
    <t>SERVM ID</t>
  </si>
  <si>
    <t>Generator Name</t>
  </si>
  <si>
    <t>Dataset</t>
  </si>
  <si>
    <t>Physical BAA</t>
  </si>
  <si>
    <t>Primary Load BAA</t>
  </si>
  <si>
    <t>BAA Name</t>
  </si>
  <si>
    <t>SERVM Zone</t>
  </si>
  <si>
    <t>RESOLVE Zone</t>
  </si>
  <si>
    <t>Online Date</t>
  </si>
  <si>
    <t>Planned Retirement Date</t>
  </si>
  <si>
    <t>Capacity weighted</t>
  </si>
  <si>
    <t>NQC/MaxGen</t>
  </si>
  <si>
    <t>CPUC NQC of Thermal, Biomass and Geothermal Units (MW)</t>
  </si>
  <si>
    <t>MaxGen (MW)</t>
  </si>
  <si>
    <t>Master Resource Type</t>
  </si>
  <si>
    <t>SERVM Type</t>
  </si>
  <si>
    <t>RESOLVE Type</t>
  </si>
  <si>
    <t>REC contract (if different from RESOLVE Zone)</t>
  </si>
  <si>
    <t>Contract Capacity (MW, if different from RESOLVE zone)</t>
  </si>
  <si>
    <t>Electrical Zone (Post-2018 COD Renewables)</t>
  </si>
  <si>
    <t>First Year to Count</t>
  </si>
  <si>
    <t>Last Year to Count</t>
  </si>
  <si>
    <t>Remaining capacity contracted to Resolve Zone</t>
  </si>
  <si>
    <t>Contracting LSE</t>
  </si>
  <si>
    <t>Contract Capacity (MW)</t>
  </si>
  <si>
    <t>Risk Adjustment</t>
  </si>
  <si>
    <t>Include in RESOLVE?</t>
  </si>
  <si>
    <t>Include in Class Characteristics</t>
  </si>
  <si>
    <t>Assumed Retirement Date</t>
  </si>
  <si>
    <t>COUNT</t>
  </si>
  <si>
    <t>150MileHouse</t>
  </si>
  <si>
    <t>150 Mile House ERG-1_IPP-HFH</t>
  </si>
  <si>
    <t>teppc</t>
  </si>
  <si>
    <t>BCHA</t>
  </si>
  <si>
    <t>British Columbia Transmission Company</t>
  </si>
  <si>
    <t>BCHA_AESO</t>
  </si>
  <si>
    <t>Excluded</t>
  </si>
  <si>
    <t>ST-Other</t>
  </si>
  <si>
    <t>ST_Unknown</t>
  </si>
  <si>
    <t>Steam</t>
  </si>
  <si>
    <t>Excluded_ST</t>
  </si>
  <si>
    <t>41MB_8ME_LLC</t>
  </si>
  <si>
    <t>41MB 8ME LLC</t>
  </si>
  <si>
    <t>rps</t>
  </si>
  <si>
    <t>PGE_Valley</t>
  </si>
  <si>
    <t>SCE</t>
  </si>
  <si>
    <t>Southern California Edison</t>
  </si>
  <si>
    <t>CAISO</t>
  </si>
  <si>
    <t>Solar PV - Ground mountSolar: Tracking (1 Axis)</t>
  </si>
  <si>
    <t>1axPV_sun</t>
  </si>
  <si>
    <t>Solar_1Axis</t>
  </si>
  <si>
    <t>CAISO_Solar</t>
  </si>
  <si>
    <t>7STDRD_1_SOLAR1</t>
  </si>
  <si>
    <t>Shafter Solar</t>
  </si>
  <si>
    <t>caiso</t>
  </si>
  <si>
    <t>Pacific Gas and Electric Valley</t>
  </si>
  <si>
    <t>n/a</t>
  </si>
  <si>
    <t>PVgeneric_sun</t>
  </si>
  <si>
    <t>Solar_Fixed</t>
  </si>
  <si>
    <t>8MileCanyon</t>
  </si>
  <si>
    <t>Eight Mile Canyon (Horn Butte)-WT (52 x 1.5 GE)</t>
  </si>
  <si>
    <t>PNM</t>
  </si>
  <si>
    <t>Public Service Company of New Mexico</t>
  </si>
  <si>
    <t>PNM_EPE</t>
  </si>
  <si>
    <t>SW</t>
  </si>
  <si>
    <t>WT-Onshore</t>
  </si>
  <si>
    <t>wind_onshorewind</t>
  </si>
  <si>
    <t>Wind</t>
  </si>
  <si>
    <t>SW_Wind</t>
  </si>
  <si>
    <t>97WI8ME_LLC__Midway_Solar_Farm_III_</t>
  </si>
  <si>
    <t>97WI8ME LLC (Midway Solar Farm III)</t>
  </si>
  <si>
    <t>IID</t>
  </si>
  <si>
    <t>SDG&amp;E</t>
  </si>
  <si>
    <t>San Diego Gas and Electric</t>
  </si>
  <si>
    <t>SDGE</t>
  </si>
  <si>
    <t>Solar PV - Ground mountSolar: Fixed Tilt</t>
  </si>
  <si>
    <t>FixedPV_sun</t>
  </si>
  <si>
    <t>Aberdeen</t>
  </si>
  <si>
    <t>Sierra Pacific Aberdeen-GEN1</t>
  </si>
  <si>
    <t>BPAT</t>
  </si>
  <si>
    <t>Bonneville Power Administration – Transmission</t>
  </si>
  <si>
    <t>NW</t>
  </si>
  <si>
    <t>Bio-ST</t>
  </si>
  <si>
    <t>ST_Biomass</t>
  </si>
  <si>
    <t>Biomass/Wood</t>
  </si>
  <si>
    <t>Aberfeldie2_1</t>
  </si>
  <si>
    <t>Aberfeldie 2-1_Aberfeldie 2 (New redeveloped)-1_BCH-ABN</t>
  </si>
  <si>
    <t>Hydro</t>
  </si>
  <si>
    <t>Hydro_Standard</t>
  </si>
  <si>
    <t>Excluded_Hydro</t>
  </si>
  <si>
    <t>Aberfeldie2_2</t>
  </si>
  <si>
    <t>Aberfeldie 2-2_Aberfeldie 2 (New redeveloped)-2_BCH-ABN</t>
  </si>
  <si>
    <t>Aberfeldie2_3</t>
  </si>
  <si>
    <t>Aberfeldie 2-3_Aberfeldie 2 (New redeveloped)-3_BCH-ABN</t>
  </si>
  <si>
    <t>Abiquiu_1_3</t>
  </si>
  <si>
    <t>Abiquiu Dam Units 1-3</t>
  </si>
  <si>
    <t>SW_Hydro</t>
  </si>
  <si>
    <t>ACACIA_6_SOLAR</t>
  </si>
  <si>
    <t>West Antelope Solar</t>
  </si>
  <si>
    <t>Adel_SVC</t>
  </si>
  <si>
    <t>Adel SVC</t>
  </si>
  <si>
    <t>LDWP</t>
  </si>
  <si>
    <t>Los Angeles Department of Water and Power</t>
  </si>
  <si>
    <t>LADWP</t>
  </si>
  <si>
    <t>VAR-Device</t>
  </si>
  <si>
    <t>VAR_NOTGEN</t>
  </si>
  <si>
    <t>LDWP_Var-DEVICE</t>
  </si>
  <si>
    <t>Adelanto_Solar</t>
  </si>
  <si>
    <t>Adelanto Solar Project 1</t>
  </si>
  <si>
    <t>SolarPV-NonTracking</t>
  </si>
  <si>
    <t>LDWP_Solar</t>
  </si>
  <si>
    <t>ADERA_1_SOLAR1</t>
  </si>
  <si>
    <t>Adera Solar</t>
  </si>
  <si>
    <t>ADLIN_1_UNITS</t>
  </si>
  <si>
    <t>GEYSERS AIDLIN AGGREGATE</t>
  </si>
  <si>
    <t>PGE_Bay</t>
  </si>
  <si>
    <t>Pacific Gas and Electric Bay</t>
  </si>
  <si>
    <t>Geothermal_steam</t>
  </si>
  <si>
    <t>Geothermal</t>
  </si>
  <si>
    <t>CAISO_Geothermal</t>
  </si>
  <si>
    <t>ADMEST_6_SOLAR</t>
  </si>
  <si>
    <t>Adams East</t>
  </si>
  <si>
    <t>ADOBEE_1_SOLAR</t>
  </si>
  <si>
    <t>Adobe Solar</t>
  </si>
  <si>
    <t>Afton_CC</t>
  </si>
  <si>
    <t>AftonCC (Total CC Plant)</t>
  </si>
  <si>
    <t>CCWhole-NatGas-Industrial</t>
  </si>
  <si>
    <t>CC_NG</t>
  </si>
  <si>
    <t>CC</t>
  </si>
  <si>
    <t>SW_CCGT</t>
  </si>
  <si>
    <t>AGCANA_X_HOOVER</t>
  </si>
  <si>
    <t>Hoover Power Plant</t>
  </si>
  <si>
    <t>AZPS</t>
  </si>
  <si>
    <t>HYDRO_WATER</t>
  </si>
  <si>
    <t>CAISO_Hydro</t>
  </si>
  <si>
    <t>AGRICO_6_PL3N5</t>
  </si>
  <si>
    <t>Fresno Peaker</t>
  </si>
  <si>
    <t>CT-NatGas-Aero</t>
  </si>
  <si>
    <t>CT_NG</t>
  </si>
  <si>
    <t>CT</t>
  </si>
  <si>
    <t>CAISO_Peaker2</t>
  </si>
  <si>
    <t>AGRICO_7_UNIT</t>
  </si>
  <si>
    <t>Fresno Cogen</t>
  </si>
  <si>
    <t>CAISO_CCGT2</t>
  </si>
  <si>
    <t>Agua_Fria_1</t>
  </si>
  <si>
    <t>Agua Fria AF1</t>
  </si>
  <si>
    <t>SRP</t>
  </si>
  <si>
    <t>Salt River Project</t>
  </si>
  <si>
    <t>ST-NatGas</t>
  </si>
  <si>
    <t>ST_NG</t>
  </si>
  <si>
    <t>SW_ST</t>
  </si>
  <si>
    <t>Agua_Fria_2</t>
  </si>
  <si>
    <t>Agua Fria AF2</t>
  </si>
  <si>
    <t>Agua_Fria_3</t>
  </si>
  <si>
    <t>Agua Fria AF3</t>
  </si>
  <si>
    <t>Agua_Fria_4</t>
  </si>
  <si>
    <t>Agua Fria CT AF4</t>
  </si>
  <si>
    <t>CT-NatGas-Industrial</t>
  </si>
  <si>
    <t>SW_Peaker</t>
  </si>
  <si>
    <t>Agua_Fria_5</t>
  </si>
  <si>
    <t>Agua Fria CT AF5</t>
  </si>
  <si>
    <t>Agua_Fria_6</t>
  </si>
  <si>
    <t>Agua Fria CT AF6</t>
  </si>
  <si>
    <t>AGUCAL_5_SOLAR1</t>
  </si>
  <si>
    <t>Agua Caliente Solar</t>
  </si>
  <si>
    <t>AirLiquide</t>
  </si>
  <si>
    <t>AirLiquide G1-1</t>
  </si>
  <si>
    <t>AESO</t>
  </si>
  <si>
    <t>Alberta Electric System Operator</t>
  </si>
  <si>
    <t>Airport_5_1</t>
  </si>
  <si>
    <t>Airport 5-1|Baculite Mesa Generation 5</t>
  </si>
  <si>
    <t>PSCO</t>
  </si>
  <si>
    <t>Public Service Company of Colorado</t>
  </si>
  <si>
    <t>Excluded_Peaker</t>
  </si>
  <si>
    <t>Airport_Industrial</t>
  </si>
  <si>
    <t>Airport Industrial IC1-IC4</t>
  </si>
  <si>
    <t>ICE-OilDistillate</t>
  </si>
  <si>
    <t>ICE_Oil</t>
  </si>
  <si>
    <t>ICE</t>
  </si>
  <si>
    <t>Excluded_Reciprocating_Engine</t>
  </si>
  <si>
    <t>AKO_4G1</t>
  </si>
  <si>
    <t>AKO 4G1</t>
  </si>
  <si>
    <t>hydro</t>
  </si>
  <si>
    <t>Akolkolex</t>
  </si>
  <si>
    <t>Akolkolex-1_Akolkolex-1_IPP-AKO</t>
  </si>
  <si>
    <t>ALAMIT_7_UNIT_1</t>
  </si>
  <si>
    <t>ALAMITOS GEN STA. UNIT 1</t>
  </si>
  <si>
    <t>CAISO_ST</t>
  </si>
  <si>
    <t>ALAMIT_7_UNIT_2</t>
  </si>
  <si>
    <t>ALAMITOS GEN STA. UNIT 2</t>
  </si>
  <si>
    <t>ALAMIT_7_UNIT_3</t>
  </si>
  <si>
    <t>ALAMITOS GEN STA. UNIT 3</t>
  </si>
  <si>
    <t>ALAMIT_7_UNIT_4</t>
  </si>
  <si>
    <t>ALAMITOS GEN STA. UNIT 4</t>
  </si>
  <si>
    <t>ALAMIT_7_UNIT_5</t>
  </si>
  <si>
    <t>ALAMITOS GEN STA. UNIT 5</t>
  </si>
  <si>
    <t>ALAMIT_7_UNIT_6</t>
  </si>
  <si>
    <t>ALAMITOS GEN STA. UNIT 6</t>
  </si>
  <si>
    <t>AlamitosCC_Total</t>
  </si>
  <si>
    <t>AlamitosCC-OTC replacement</t>
  </si>
  <si>
    <t>CISC</t>
  </si>
  <si>
    <t>CAISO_CCGT1</t>
  </si>
  <si>
    <t>ALAMO_6_UNIT</t>
  </si>
  <si>
    <t xml:space="preserve">ALAMO POWER PLANT </t>
  </si>
  <si>
    <t>Alamogordo_PV</t>
  </si>
  <si>
    <t>Alamogordo Solar PV Plant AGSEC</t>
  </si>
  <si>
    <t>SW_Solar</t>
  </si>
  <si>
    <t>Alamosa_1</t>
  </si>
  <si>
    <t>Alamosa CT1</t>
  </si>
  <si>
    <t>Alamosa_2</t>
  </si>
  <si>
    <t>Alamosa CT2</t>
  </si>
  <si>
    <t>AlbeniFalls1</t>
  </si>
  <si>
    <t>Albeni Falls-1</t>
  </si>
  <si>
    <t>NW_Hydro</t>
  </si>
  <si>
    <t>AlbeniFalls2</t>
  </si>
  <si>
    <t>Albeni Falls-2</t>
  </si>
  <si>
    <t>AlbeniFalls3</t>
  </si>
  <si>
    <t>Albeni Falls-3</t>
  </si>
  <si>
    <t>Albuquerque_PV</t>
  </si>
  <si>
    <t>Albuquerque Solar Energy Center (Reeves) ASEC1</t>
  </si>
  <si>
    <t>Alcova_1</t>
  </si>
  <si>
    <t>Alcova 1</t>
  </si>
  <si>
    <t>WACM</t>
  </si>
  <si>
    <t>Western Area Power Administration, Colorado-Missouri Region</t>
  </si>
  <si>
    <t>Alcova_2</t>
  </si>
  <si>
    <t>Alcova 2</t>
  </si>
  <si>
    <t>Alder11</t>
  </si>
  <si>
    <t>Alder-11</t>
  </si>
  <si>
    <t>TPWR</t>
  </si>
  <si>
    <t>Tacoma Power</t>
  </si>
  <si>
    <t>Alder12</t>
  </si>
  <si>
    <t>Alder-12</t>
  </si>
  <si>
    <t>ALHMBR_1_ALHSLR</t>
  </si>
  <si>
    <t>SG Alhambra</t>
  </si>
  <si>
    <t>PHOTO VOLTAIC_SUN</t>
  </si>
  <si>
    <t>ALLGNY_6_HYDRO1</t>
  </si>
  <si>
    <t>Salmon Creek Hydroelectric Project</t>
  </si>
  <si>
    <t>CAISO_Small_Hydro</t>
  </si>
  <si>
    <t>ALMEGT_1_UNIT_1</t>
  </si>
  <si>
    <t>ALAMEDA GT UNIT 1</t>
  </si>
  <si>
    <t>ALMEGT_1_UNIT_2</t>
  </si>
  <si>
    <t>ALAMEDA GT UNIT 2</t>
  </si>
  <si>
    <t>Almond_1</t>
  </si>
  <si>
    <t>Almond 1</t>
  </si>
  <si>
    <t>TIDC</t>
  </si>
  <si>
    <t>Turlock Irrigation District</t>
  </si>
  <si>
    <t>TID</t>
  </si>
  <si>
    <t>BANC</t>
  </si>
  <si>
    <t>BANC_Peaker</t>
  </si>
  <si>
    <t>Almond_2_2</t>
  </si>
  <si>
    <t>Almond 2</t>
  </si>
  <si>
    <t>Almond_2_3</t>
  </si>
  <si>
    <t>Almond 3</t>
  </si>
  <si>
    <t>Almond_2_4</t>
  </si>
  <si>
    <t>Almond 4</t>
  </si>
  <si>
    <t>Alouette</t>
  </si>
  <si>
    <t>Alouette-1_Alouette-1_BCH-ALU</t>
  </si>
  <si>
    <t>ALPAC1</t>
  </si>
  <si>
    <t>ALPAC1-1</t>
  </si>
  <si>
    <t>Excluded_Biomass</t>
  </si>
  <si>
    <t>ALPAC2</t>
  </si>
  <si>
    <t>ALPAC2-1</t>
  </si>
  <si>
    <t>ALPAC3</t>
  </si>
  <si>
    <t>ALPAC3-1</t>
  </si>
  <si>
    <t>ALPAC4</t>
  </si>
  <si>
    <t>ALPAC4-1</t>
  </si>
  <si>
    <t>ALPSLR_1_NTHSLR</t>
  </si>
  <si>
    <t>Alpaugh North, LLC</t>
  </si>
  <si>
    <t>ALPSLR_1_SPSSLR</t>
  </si>
  <si>
    <t>Alpaugh 50 LLC</t>
  </si>
  <si>
    <t>ALT6DN_2_WIND7</t>
  </si>
  <si>
    <t>Pinyon Pines 1</t>
  </si>
  <si>
    <t>CAISO_Wind</t>
  </si>
  <si>
    <t>ALT6DS_2_WIND9</t>
  </si>
  <si>
    <t>Pinyon Pines 2</t>
  </si>
  <si>
    <t>Alta_Luna_Solar</t>
  </si>
  <si>
    <t>Alta Luna Solar Project 1</t>
  </si>
  <si>
    <t>SolarPV-Tracking</t>
  </si>
  <si>
    <t>ALTA3A_2_CPCE4</t>
  </si>
  <si>
    <t>Alta Wind 4</t>
  </si>
  <si>
    <t>ALTA3A_2_CPCE5</t>
  </si>
  <si>
    <t>Alta Wind 5</t>
  </si>
  <si>
    <t>ALTA3A_2_CPCE8</t>
  </si>
  <si>
    <t>Alta Wind 8</t>
  </si>
  <si>
    <t>ALTA4A_2_CPCW1</t>
  </si>
  <si>
    <t>Alta Wind 1</t>
  </si>
  <si>
    <t>ALTA4B_2_CPCW2</t>
  </si>
  <si>
    <t>Alta Wind 2</t>
  </si>
  <si>
    <t>ALTA4B_2_CPCW3</t>
  </si>
  <si>
    <t>Alta Wind 3</t>
  </si>
  <si>
    <t>ALTA4B_2_CPCW6</t>
  </si>
  <si>
    <t>Mustang Hills</t>
  </si>
  <si>
    <t>ALTA6B_2_WIND11</t>
  </si>
  <si>
    <t>Alta Wind 11</t>
  </si>
  <si>
    <t>ALTA6E_2_WIND10</t>
  </si>
  <si>
    <t>Alta Wind 10</t>
  </si>
  <si>
    <t>AltaGasPark_1</t>
  </si>
  <si>
    <t>AltaGas Parkland 1</t>
  </si>
  <si>
    <t>ALTWD_1_QF</t>
  </si>
  <si>
    <t>Amercian_Falls_Solar_II</t>
  </si>
  <si>
    <t>American_Falls_Solar_I</t>
  </si>
  <si>
    <t>IPMV</t>
  </si>
  <si>
    <t>Idaho Magic Valley</t>
  </si>
  <si>
    <t>IPCO</t>
  </si>
  <si>
    <t>NW_Solar</t>
  </si>
  <si>
    <t>American_Kings_Solar__LLC</t>
  </si>
  <si>
    <t>American Kings Solar, LLC</t>
  </si>
  <si>
    <t>AmericanFalls1</t>
  </si>
  <si>
    <t>American Falls-1</t>
  </si>
  <si>
    <t>IPFE</t>
  </si>
  <si>
    <t>Idaho Far East</t>
  </si>
  <si>
    <t>AmericanFalls2</t>
  </si>
  <si>
    <t>American Falls-2</t>
  </si>
  <si>
    <t>AmericanFalls3</t>
  </si>
  <si>
    <t>American Falls-3</t>
  </si>
  <si>
    <t>Ames_Hydro</t>
  </si>
  <si>
    <t>Ames Hydro 1</t>
  </si>
  <si>
    <t>ANAHM_2_CANYN1</t>
  </si>
  <si>
    <t>CANYON POWER PLANT UNIT 1</t>
  </si>
  <si>
    <t>CAISO_Peaker1</t>
  </si>
  <si>
    <t>ANAHM_2_CANYN2</t>
  </si>
  <si>
    <t>CANYON POWER PLANT UNIT 2</t>
  </si>
  <si>
    <t>ANAHM_2_CANYN3</t>
  </si>
  <si>
    <t>CANYON POWER PLANT UNIT 3</t>
  </si>
  <si>
    <t>ANAHM_2_CANYN4</t>
  </si>
  <si>
    <t>CANYON POWER PLANT UNIT 4</t>
  </si>
  <si>
    <t>ANAHM_7_CT</t>
  </si>
  <si>
    <t>ANAHEIM COMBUSTION TURBINE</t>
  </si>
  <si>
    <t>ANC_CAT01</t>
  </si>
  <si>
    <t>Alberta Newsprint Co IC-01</t>
  </si>
  <si>
    <t>ICE-NatGas</t>
  </si>
  <si>
    <t>ICE_NG</t>
  </si>
  <si>
    <t>ANC_CAT02</t>
  </si>
  <si>
    <t>Alberta Newsprint Co IC-02</t>
  </si>
  <si>
    <t>ANC_CAT03</t>
  </si>
  <si>
    <t>Alberta Newsprint Co IC-03</t>
  </si>
  <si>
    <t>AndersonRanch1</t>
  </si>
  <si>
    <t>Anderson Ranch-1</t>
  </si>
  <si>
    <t>AndersonRanch2</t>
  </si>
  <si>
    <t>Anderson Ranch-2</t>
  </si>
  <si>
    <t>Antelope_DSR_3__LLC</t>
  </si>
  <si>
    <t>Antelope DSR 3, LLC</t>
  </si>
  <si>
    <t>Antelope_Nuclear_1_1</t>
  </si>
  <si>
    <t>PAID</t>
  </si>
  <si>
    <t>Idaho, PACE Utility</t>
  </si>
  <si>
    <t>ST-Nuclear</t>
  </si>
  <si>
    <t>ST_Nuclear</t>
  </si>
  <si>
    <t>Nuclear</t>
  </si>
  <si>
    <t>NW_Nuclear</t>
  </si>
  <si>
    <t>Antelope_Nuclear_1_10</t>
  </si>
  <si>
    <t>Antelope_Nuclear_1_11</t>
  </si>
  <si>
    <t>Antelope_Nuclear_1_12</t>
  </si>
  <si>
    <t>Antelope_Nuclear_1_2</t>
  </si>
  <si>
    <t>Antelope_Nuclear_1_3</t>
  </si>
  <si>
    <t>Antelope_Nuclear_1_4</t>
  </si>
  <si>
    <t>Antelope_Nuclear_1_5</t>
  </si>
  <si>
    <t>Antelope_Nuclear_1_6</t>
  </si>
  <si>
    <t>Antelope_Nuclear_1_7</t>
  </si>
  <si>
    <t>Antelope_Nuclear_1_8</t>
  </si>
  <si>
    <t>Antelope_Nuclear_1_9</t>
  </si>
  <si>
    <t>ANTLPE_2_QF</t>
  </si>
  <si>
    <t>ANTELOPE QFS</t>
  </si>
  <si>
    <t>ANZA_6_SOLAR1</t>
  </si>
  <si>
    <t>Seville Solar One</t>
  </si>
  <si>
    <t>Apache_CC</t>
  </si>
  <si>
    <t>ApacheCC (Total CC Plant)</t>
  </si>
  <si>
    <t>WALC</t>
  </si>
  <si>
    <t>Western Area Power Administration, Lower Colorado Region</t>
  </si>
  <si>
    <t>Apache_GT2</t>
  </si>
  <si>
    <t>Apache CT GT2</t>
  </si>
  <si>
    <t>Apache_GT3</t>
  </si>
  <si>
    <t>Apache CT GT3</t>
  </si>
  <si>
    <t>Apache_GT4</t>
  </si>
  <si>
    <t>Apache CT GT4</t>
  </si>
  <si>
    <t>Apache_ST2</t>
  </si>
  <si>
    <t>Apache Station ST2</t>
  </si>
  <si>
    <t>ST-Coal</t>
  </si>
  <si>
    <t>Steam_Coal</t>
  </si>
  <si>
    <t>Coal</t>
  </si>
  <si>
    <t>SW_Coal</t>
  </si>
  <si>
    <t>Apache_ST3</t>
  </si>
  <si>
    <t>Apache Station ST3</t>
  </si>
  <si>
    <t>Apex_CC</t>
  </si>
  <si>
    <t>ApexCC (Total CC Plant)</t>
  </si>
  <si>
    <t>LDWP_CCGT</t>
  </si>
  <si>
    <t>Apex_Solar_Power</t>
  </si>
  <si>
    <t>RV Apex Solar Power-1|COMP 77G|APEX SOLAR|APEX_SOLAR|Apex Solar PV Power Project</t>
  </si>
  <si>
    <t>NEVP</t>
  </si>
  <si>
    <t>Nevada Power Company</t>
  </si>
  <si>
    <t>APLHIL_1_SLABCK</t>
  </si>
  <si>
    <t>SLAB CREEK HYDRO</t>
  </si>
  <si>
    <t>Apple_Solar</t>
  </si>
  <si>
    <t>Apple Solar 1</t>
  </si>
  <si>
    <t>SPPC</t>
  </si>
  <si>
    <t>APT_DIST_PV</t>
  </si>
  <si>
    <t>SunE EPE2 LLC-1</t>
  </si>
  <si>
    <t>EPE</t>
  </si>
  <si>
    <t>El Paso Electric Company</t>
  </si>
  <si>
    <t>Aragonne_Mesa</t>
  </si>
  <si>
    <t>Aragonne Mesa 1</t>
  </si>
  <si>
    <t>Arapahoe_CC</t>
  </si>
  <si>
    <t>ArapahoeCC (Total CC Plant)</t>
  </si>
  <si>
    <t>CCWhole-NatGas-Aero</t>
  </si>
  <si>
    <t>Excluded_CCGT</t>
  </si>
  <si>
    <t>ARBWD_6_QF</t>
  </si>
  <si>
    <t>ARCOGN_2_UNITS</t>
  </si>
  <si>
    <t>Cogen_NG</t>
  </si>
  <si>
    <t>Cogen</t>
  </si>
  <si>
    <t>CAISO_CHP</t>
  </si>
  <si>
    <t>ARD_G1</t>
  </si>
  <si>
    <t>ARD_G1-1</t>
  </si>
  <si>
    <t>Excluded_Wind</t>
  </si>
  <si>
    <t>ARD_G2</t>
  </si>
  <si>
    <t>ARD_G2-2</t>
  </si>
  <si>
    <t>ArenaDrop</t>
  </si>
  <si>
    <t>Arena Drop-1</t>
  </si>
  <si>
    <t>ARKANS_1_ARKSLR</t>
  </si>
  <si>
    <t>SG Arkansas</t>
  </si>
  <si>
    <t>ArlingtonWind</t>
  </si>
  <si>
    <t>Arlington Wind Power Project-GEN1</t>
  </si>
  <si>
    <t>NW_Wind</t>
  </si>
  <si>
    <t>ArlngtnVally_CC</t>
  </si>
  <si>
    <t>ArlingtonValleyCC (Total CC Plant)</t>
  </si>
  <si>
    <t>TH_PV</t>
  </si>
  <si>
    <t>Palo Verde and Arlington Valley and Harquahala CC and Redhawk</t>
  </si>
  <si>
    <t>ARLVAL_5_SOLAR</t>
  </si>
  <si>
    <t>Arlington Valley Solar Energy II</t>
  </si>
  <si>
    <t>Armstrong_Cogen</t>
  </si>
  <si>
    <t>Armstrong Cogen-1_Armstrong Cogen-1_IPP-RVG</t>
  </si>
  <si>
    <t>Arrow_Lake1</t>
  </si>
  <si>
    <t>Arrow Lake-1_Arrow Lake-1_IPP-ALH</t>
  </si>
  <si>
    <t>Arrow_Lake2</t>
  </si>
  <si>
    <t>Arrow Lake-2_Arrow Lake-2_IPP-ALH</t>
  </si>
  <si>
    <t>Arvada_1</t>
  </si>
  <si>
    <t>Arvada CT 1</t>
  </si>
  <si>
    <t>Arvada_2</t>
  </si>
  <si>
    <t>Arvada CT 2</t>
  </si>
  <si>
    <t>Arvada_3</t>
  </si>
  <si>
    <t>Arvada CT 3</t>
  </si>
  <si>
    <t>ARVINN_6_ORION1</t>
  </si>
  <si>
    <t>Orion 1 Solar</t>
  </si>
  <si>
    <t>ARVINN_6_ORION2</t>
  </si>
  <si>
    <t>Orion 2 Solar</t>
  </si>
  <si>
    <t>Ash_River_1</t>
  </si>
  <si>
    <t>Ash River-1_Ash River-1_BCH-ASH</t>
  </si>
  <si>
    <t>Ashlu_Creek_1</t>
  </si>
  <si>
    <t>Ashlu Creek-1_Ashlu Creek-1_IPP-ASL</t>
  </si>
  <si>
    <t>Ashlu_Creek_2</t>
  </si>
  <si>
    <t>Ashlu Creek-2_Ashlu Creek-2_IPP-ASL</t>
  </si>
  <si>
    <t>Ashlu_Creek_3</t>
  </si>
  <si>
    <t>Ashlu Creek-3_Ashlu Creek-3_IPP-ASL</t>
  </si>
  <si>
    <t>ASTORA_2_SOLAR1</t>
  </si>
  <si>
    <t>ASTORA_2_SOLAR2</t>
  </si>
  <si>
    <t>Astoria 2</t>
  </si>
  <si>
    <t>ATWEL2_1_SOLAR1</t>
  </si>
  <si>
    <t>Atwell West</t>
  </si>
  <si>
    <t>ATWELL_1_SOLAR</t>
  </si>
  <si>
    <t>Atwell Island PV Solar Generating Faci.</t>
  </si>
  <si>
    <t>Avalon_Solar_II</t>
  </si>
  <si>
    <t>Avalon Solar II Project ASII</t>
  </si>
  <si>
    <t>TEPC</t>
  </si>
  <si>
    <t>Tucson Electric Power Company</t>
  </si>
  <si>
    <t>AVENAL_6_AVPARK</t>
  </si>
  <si>
    <t>Avenal Park Solar Project</t>
  </si>
  <si>
    <t>AVENAL_6_AVSLR1</t>
  </si>
  <si>
    <t>Avenal Solar 1</t>
  </si>
  <si>
    <t>AVENAL_6_AVSLR2</t>
  </si>
  <si>
    <t>Avenal Solar 2</t>
  </si>
  <si>
    <t>AVENAL_6_SANDDG</t>
  </si>
  <si>
    <t>Sand Drag Solar Project</t>
  </si>
  <si>
    <t>AVENAL_6_SUNCTY</t>
  </si>
  <si>
    <t>Sun City Solar Project</t>
  </si>
  <si>
    <t>AVS_Phase_2</t>
  </si>
  <si>
    <t>AVS Phase 2</t>
  </si>
  <si>
    <t>AVSOLR_2_SOLAR</t>
  </si>
  <si>
    <t>AV SOLAR RANCH 1</t>
  </si>
  <si>
    <t>B_Hydro_Aggregate</t>
  </si>
  <si>
    <t>Gross Hydro Plant GEN1|Boulder Canyon Hydro 1 &amp; 2|Boulder City Lakewood Hydro 1|Boulder City Silver Lake Hydro 1|Orodell Hydro 1|Boulder City Betasso Hydro Plant 1</t>
  </si>
  <si>
    <t>Baja_CA_CC3</t>
  </si>
  <si>
    <t>BajaCA3CC (Total CC Plant)</t>
  </si>
  <si>
    <t>CFE</t>
  </si>
  <si>
    <t>Comisión Federal de Electricidad</t>
  </si>
  <si>
    <t>Baja_CA_II_GT_1_1</t>
  </si>
  <si>
    <t>Baja California II TG Fase I-1</t>
  </si>
  <si>
    <t>Baja_CA_II_GT_1_2</t>
  </si>
  <si>
    <t>Baja California II TG Fase I-2</t>
  </si>
  <si>
    <t>Baja_CA_II_GT_1_3</t>
  </si>
  <si>
    <t>Baja California II TG Fase I-3</t>
  </si>
  <si>
    <t>BALCHS_7_UNIT_1</t>
  </si>
  <si>
    <t>BALCH 1 PH UNIT 1</t>
  </si>
  <si>
    <t>BALCHS_7_UNIT_2</t>
  </si>
  <si>
    <t>BALCH 2 PH UNIT 2</t>
  </si>
  <si>
    <t>BALCHS_7_UNIT_3</t>
  </si>
  <si>
    <t>BALCH 2 PH UNIT 3</t>
  </si>
  <si>
    <t>BalzacCC_Total</t>
  </si>
  <si>
    <t>BalzacCC (Total CC Plant)</t>
  </si>
  <si>
    <t>BANGOR_6_HYDRO</t>
  </si>
  <si>
    <t>Virginia Ranch Dam Powerplant</t>
  </si>
  <si>
    <t>BangorSubmarineBase2</t>
  </si>
  <si>
    <t>Bangor Submarine Base-IC2</t>
  </si>
  <si>
    <t>CT-OilDistillate</t>
  </si>
  <si>
    <t>CT_Oil</t>
  </si>
  <si>
    <t>Barber_Creek_1</t>
  </si>
  <si>
    <t>Barber Creek CT 1</t>
  </si>
  <si>
    <t>Barber_Creek_2</t>
  </si>
  <si>
    <t>Barber Creek CT 2</t>
  </si>
  <si>
    <t>Barber_Creek_3</t>
  </si>
  <si>
    <t>Barber Creek CT 3</t>
  </si>
  <si>
    <t>BarberDamGEN1</t>
  </si>
  <si>
    <t>Barber Dam-GEN1</t>
  </si>
  <si>
    <t>Barr_Creek_1</t>
  </si>
  <si>
    <t>Barr Creek-1_Barr Creek-1_IPP-BAC</t>
  </si>
  <si>
    <t>Barr_Creek_2</t>
  </si>
  <si>
    <t>Barr Creek-2_Barr Creek-2_IPP-BAC</t>
  </si>
  <si>
    <t>BARRE_2_QF</t>
  </si>
  <si>
    <t>BARRE QFS</t>
  </si>
  <si>
    <t>BARRE_6_PEAKER</t>
  </si>
  <si>
    <t>Barre Peaker</t>
  </si>
  <si>
    <t>Barrier</t>
  </si>
  <si>
    <t>Barrier-1</t>
  </si>
  <si>
    <t>Base_battery_PGE_Bay_dur_2_unit_1</t>
  </si>
  <si>
    <t>Base_battery_PGE_Bay_dur_2</t>
  </si>
  <si>
    <t>cpuc_storage_data_request</t>
  </si>
  <si>
    <t>Battery Storage</t>
  </si>
  <si>
    <t>Battery_</t>
  </si>
  <si>
    <t>CAISO_Li_Battery</t>
  </si>
  <si>
    <t>Base_battery_PGE_Bay_dur_2_unit_10</t>
  </si>
  <si>
    <t>Base_battery_PGE_Bay_dur_2_unit_2</t>
  </si>
  <si>
    <t>Base_battery_PGE_Bay_dur_2_unit_3</t>
  </si>
  <si>
    <t>Base_battery_PGE_Bay_dur_2_unit_4</t>
  </si>
  <si>
    <t>Base_battery_PGE_Bay_dur_2_unit_5</t>
  </si>
  <si>
    <t>Base_battery_PGE_Bay_dur_2_unit_6</t>
  </si>
  <si>
    <t>Base_battery_PGE_Bay_dur_2_unit_7</t>
  </si>
  <si>
    <t>Base_battery_PGE_Bay_dur_2_unit_8</t>
  </si>
  <si>
    <t>Base_battery_PGE_Bay_dur_2_unit_9</t>
  </si>
  <si>
    <t>Base_battery_PGE_Bay_dur_4_unit_1</t>
  </si>
  <si>
    <t>Base_battery_PGE_Bay_dur_4</t>
  </si>
  <si>
    <t>Base_battery_PGE_Bay_dur_4_unit_10</t>
  </si>
  <si>
    <t>Base_battery_PGE_Bay_dur_4_unit_2</t>
  </si>
  <si>
    <t>Base_battery_PGE_Bay_dur_4_unit_3</t>
  </si>
  <si>
    <t>Base_battery_PGE_Bay_dur_4_unit_4</t>
  </si>
  <si>
    <t>Base_battery_PGE_Bay_dur_4_unit_5</t>
  </si>
  <si>
    <t>Base_battery_PGE_Bay_dur_4_unit_6</t>
  </si>
  <si>
    <t>Base_battery_PGE_Bay_dur_4_unit_7</t>
  </si>
  <si>
    <t>Base_battery_PGE_Bay_dur_4_unit_8</t>
  </si>
  <si>
    <t>Base_battery_PGE_Bay_dur_4_unit_9</t>
  </si>
  <si>
    <t>Base_battery_PGE_Valley_dur_2_unit_1</t>
  </si>
  <si>
    <t>Base_battery_PGE_Valley_dur_2</t>
  </si>
  <si>
    <t>Base_battery_PGE_Valley_dur_2_unit_10</t>
  </si>
  <si>
    <t>Base_battery_PGE_Valley_dur_2_unit_2</t>
  </si>
  <si>
    <t>Base_battery_PGE_Valley_dur_2_unit_3</t>
  </si>
  <si>
    <t>Base_battery_PGE_Valley_dur_2_unit_4</t>
  </si>
  <si>
    <t>Base_battery_PGE_Valley_dur_2_unit_5</t>
  </si>
  <si>
    <t>Base_battery_PGE_Valley_dur_2_unit_6</t>
  </si>
  <si>
    <t>Base_battery_PGE_Valley_dur_2_unit_7</t>
  </si>
  <si>
    <t>Base_battery_PGE_Valley_dur_2_unit_8</t>
  </si>
  <si>
    <t>Base_battery_PGE_Valley_dur_2_unit_9</t>
  </si>
  <si>
    <t>Base_battery_PGE_Valley_dur_4_unit_1</t>
  </si>
  <si>
    <t>Base_battery_PGE_Valley_dur_4</t>
  </si>
  <si>
    <t>Base_battery_PGE_Valley_dur_4_unit_10</t>
  </si>
  <si>
    <t>Base_battery_PGE_Valley_dur_4_unit_2</t>
  </si>
  <si>
    <t>Base_battery_PGE_Valley_dur_4_unit_3</t>
  </si>
  <si>
    <t>Base_battery_PGE_Valley_dur_4_unit_4</t>
  </si>
  <si>
    <t>Base_battery_PGE_Valley_dur_4_unit_5</t>
  </si>
  <si>
    <t>Base_battery_PGE_Valley_dur_4_unit_6</t>
  </si>
  <si>
    <t>Base_battery_PGE_Valley_dur_4_unit_7</t>
  </si>
  <si>
    <t>Base_battery_PGE_Valley_dur_4_unit_8</t>
  </si>
  <si>
    <t>Base_battery_PGE_Valley_dur_4_unit_9</t>
  </si>
  <si>
    <t>Base_battery_SCE_dur_2_unit_1</t>
  </si>
  <si>
    <t>Base_battery_SCE_dur_2</t>
  </si>
  <si>
    <t>Base_battery_SCE_dur_2_unit_10</t>
  </si>
  <si>
    <t>Base_battery_SCE_dur_2_unit_2</t>
  </si>
  <si>
    <t>Base_battery_SCE_dur_2_unit_3</t>
  </si>
  <si>
    <t>Base_battery_SCE_dur_2_unit_4</t>
  </si>
  <si>
    <t>Base_battery_SCE_dur_2_unit_5</t>
  </si>
  <si>
    <t>Base_battery_SCE_dur_2_unit_6</t>
  </si>
  <si>
    <t>Base_battery_SCE_dur_2_unit_7</t>
  </si>
  <si>
    <t>Base_battery_SCE_dur_2_unit_8</t>
  </si>
  <si>
    <t>Base_battery_SCE_dur_2_unit_9</t>
  </si>
  <si>
    <t>Base_battery_SCE_dur_4_unit_1</t>
  </si>
  <si>
    <t>Base_battery_SCE_dur_4</t>
  </si>
  <si>
    <t>Base_battery_SCE_dur_4_unit_10</t>
  </si>
  <si>
    <t>Base_battery_SCE_dur_4_unit_2</t>
  </si>
  <si>
    <t>Base_battery_SCE_dur_4_unit_3</t>
  </si>
  <si>
    <t>Base_battery_SCE_dur_4_unit_4</t>
  </si>
  <si>
    <t>Base_battery_SCE_dur_4_unit_5</t>
  </si>
  <si>
    <t>Base_battery_SCE_dur_4_unit_6</t>
  </si>
  <si>
    <t>Base_battery_SCE_dur_4_unit_7</t>
  </si>
  <si>
    <t>Base_battery_SCE_dur_4_unit_8</t>
  </si>
  <si>
    <t>Base_battery_SCE_dur_4_unit_9</t>
  </si>
  <si>
    <t>Base_battery_SDGE_dur_2_unit_1</t>
  </si>
  <si>
    <t>Base_battery_SDGE_dur_2</t>
  </si>
  <si>
    <t>Base_battery_SDGE_dur_2_unit_10</t>
  </si>
  <si>
    <t>Base_battery_SDGE_dur_2_unit_2</t>
  </si>
  <si>
    <t>Base_battery_SDGE_dur_2_unit_3</t>
  </si>
  <si>
    <t>Base_battery_SDGE_dur_2_unit_4</t>
  </si>
  <si>
    <t>Base_battery_SDGE_dur_2_unit_5</t>
  </si>
  <si>
    <t>Base_battery_SDGE_dur_2_unit_6</t>
  </si>
  <si>
    <t>Base_battery_SDGE_dur_2_unit_7</t>
  </si>
  <si>
    <t>Base_battery_SDGE_dur_2_unit_8</t>
  </si>
  <si>
    <t>Base_battery_SDGE_dur_2_unit_9</t>
  </si>
  <si>
    <t>Base_battery_SDGE_dur_4_unit_1</t>
  </si>
  <si>
    <t>Base_battery_SDGE_dur_4</t>
  </si>
  <si>
    <t>Base_battery_SDGE_dur_4_unit_10</t>
  </si>
  <si>
    <t>Base_battery_SDGE_dur_4_unit_2</t>
  </si>
  <si>
    <t>Base_battery_SDGE_dur_4_unit_3</t>
  </si>
  <si>
    <t>Base_battery_SDGE_dur_4_unit_4</t>
  </si>
  <si>
    <t>Base_battery_SDGE_dur_4_unit_5</t>
  </si>
  <si>
    <t>Base_battery_SDGE_dur_4_unit_6</t>
  </si>
  <si>
    <t>Base_battery_SDGE_dur_4_unit_7</t>
  </si>
  <si>
    <t>Base_battery_SDGE_dur_4_unit_8</t>
  </si>
  <si>
    <t>Base_battery_SDGE_dur_4_unit_9</t>
  </si>
  <si>
    <t>BASELINE_SG</t>
  </si>
  <si>
    <t>BASELINE</t>
  </si>
  <si>
    <t>PAUT</t>
  </si>
  <si>
    <t>Utah, PACE Utility</t>
  </si>
  <si>
    <t>PACE</t>
  </si>
  <si>
    <t>BASICE_2_UNITS</t>
  </si>
  <si>
    <t>CALPINE  AMERICAN  I COGEN.</t>
  </si>
  <si>
    <t>BasinCreek1</t>
  </si>
  <si>
    <t>Basin Creek Plant-1</t>
  </si>
  <si>
    <t>NWMT</t>
  </si>
  <si>
    <t>NorthWestern Energy</t>
  </si>
  <si>
    <t>NWMT_WAUW</t>
  </si>
  <si>
    <t>NW_Peaker</t>
  </si>
  <si>
    <t>BasinCreek2</t>
  </si>
  <si>
    <t>Basin Creek Plant-2</t>
  </si>
  <si>
    <t>BasinCreek3</t>
  </si>
  <si>
    <t>Basin Creek Plant-3</t>
  </si>
  <si>
    <t>BasinCreek4</t>
  </si>
  <si>
    <t>Basin Creek Plant-4</t>
  </si>
  <si>
    <t>BasinCreek5</t>
  </si>
  <si>
    <t>Basin Creek Plant-5</t>
  </si>
  <si>
    <t>BasinCreek6</t>
  </si>
  <si>
    <t>Basin Creek Plant-6</t>
  </si>
  <si>
    <t>BasinCreek7</t>
  </si>
  <si>
    <t>Basin Creek Plant-7</t>
  </si>
  <si>
    <t>BasinCreek8</t>
  </si>
  <si>
    <t>Basin Creek Plant-8</t>
  </si>
  <si>
    <t>BasinCreek9</t>
  </si>
  <si>
    <t>Basin Creek Plant-9</t>
  </si>
  <si>
    <t>Battle_Mountain_Solar</t>
  </si>
  <si>
    <t>Copper Mountain Solar V</t>
  </si>
  <si>
    <t>Battle_River_3</t>
  </si>
  <si>
    <t>Battle River 3-3</t>
  </si>
  <si>
    <t>Excluded_Coal</t>
  </si>
  <si>
    <t>Battle_River_4</t>
  </si>
  <si>
    <t>Battle River 4-4</t>
  </si>
  <si>
    <t>Battle_River_5</t>
  </si>
  <si>
    <t>Battle River 5-5</t>
  </si>
  <si>
    <t>BCTSYS_5_PWXDYN</t>
  </si>
  <si>
    <t>CAISOImports_None</t>
  </si>
  <si>
    <t>CAISO_Imports</t>
  </si>
  <si>
    <t>BDGRCK_1_UNITS</t>
  </si>
  <si>
    <t>BADGER CREEK LIMITED</t>
  </si>
  <si>
    <t>Beacon_Solar_B</t>
  </si>
  <si>
    <t>Beacon Solar A|Beacon Solar|BCON18G</t>
  </si>
  <si>
    <t>BearCreekCC_Total</t>
  </si>
  <si>
    <t>BearCreekCC (Total CC Plant)</t>
  </si>
  <si>
    <t>CC-AB-Cogen</t>
  </si>
  <si>
    <t>Excluded_CHP</t>
  </si>
  <si>
    <t>BEARDS_7_UNIT_1</t>
  </si>
  <si>
    <t>Beardsley Hydro</t>
  </si>
  <si>
    <t>BearMountain_BC</t>
  </si>
  <si>
    <t>Bear Mountain-1_Bear Mountain-1_IPP-BMW</t>
  </si>
  <si>
    <t>BEARMT_1_UNIT</t>
  </si>
  <si>
    <t>Bear Mountain Limited</t>
  </si>
  <si>
    <t>Bearspaw_1</t>
  </si>
  <si>
    <t>Bearspaw-1</t>
  </si>
  <si>
    <t>Beaver8</t>
  </si>
  <si>
    <t>Beaver-8</t>
  </si>
  <si>
    <t>PGE</t>
  </si>
  <si>
    <t>Portland General Electric Company</t>
  </si>
  <si>
    <t>PortlandGE</t>
  </si>
  <si>
    <t>BeaverCC_Total</t>
  </si>
  <si>
    <t>BeaverCC (Total CC Plant)</t>
  </si>
  <si>
    <t>NW_CCGT</t>
  </si>
  <si>
    <t>BEJNLS_5_BV2SCEDYN</t>
  </si>
  <si>
    <t>Broadview 2</t>
  </si>
  <si>
    <t>WIND_WIND</t>
  </si>
  <si>
    <t>BEKWJS_5_BV1SCEDYN</t>
  </si>
  <si>
    <t>Broadview 1</t>
  </si>
  <si>
    <t>BELDEN_7_UNIT_1</t>
  </si>
  <si>
    <t>BELDEN HYDRO</t>
  </si>
  <si>
    <t>BellevueSolarINV1</t>
  </si>
  <si>
    <t>Bellevue Solar Project-INV-1</t>
  </si>
  <si>
    <t>Belly_River</t>
  </si>
  <si>
    <t>CHD Belly River-1</t>
  </si>
  <si>
    <t>Ben_French_GT1</t>
  </si>
  <si>
    <t>Ben French GT GT1</t>
  </si>
  <si>
    <t>Ben_French_GT2</t>
  </si>
  <si>
    <t>Ben French GT GT2</t>
  </si>
  <si>
    <t>Ben_French_GT3</t>
  </si>
  <si>
    <t>Ben French GT GT3</t>
  </si>
  <si>
    <t>Ben_French_GT4</t>
  </si>
  <si>
    <t>Ben French GT GT4</t>
  </si>
  <si>
    <t>Bend1</t>
  </si>
  <si>
    <t>Bend-1</t>
  </si>
  <si>
    <t>PACW</t>
  </si>
  <si>
    <t>PacifiCorp – West</t>
  </si>
  <si>
    <t>Bend2</t>
  </si>
  <si>
    <t>Bend-2</t>
  </si>
  <si>
    <t>Bend3</t>
  </si>
  <si>
    <t>Bend-3</t>
  </si>
  <si>
    <t>BennettCreek</t>
  </si>
  <si>
    <t>Bennett Creek Windfarm LLC-1</t>
  </si>
  <si>
    <t>IPTV</t>
  </si>
  <si>
    <t>Idaho Treasure Valley</t>
  </si>
  <si>
    <t>BennettMountain</t>
  </si>
  <si>
    <t>Bennett Mountain-1</t>
  </si>
  <si>
    <t>Benson_Creek_Wind__OR_</t>
  </si>
  <si>
    <t>BEOWAWE</t>
  </si>
  <si>
    <t>Beowawe Geothermal</t>
  </si>
  <si>
    <t>Renewable Thermal</t>
  </si>
  <si>
    <t>SW_Geothermal</t>
  </si>
  <si>
    <t>Beowawe_Power_1_2</t>
  </si>
  <si>
    <t>Beowawe Power-GEN1 and Beowawe Power-GEN2</t>
  </si>
  <si>
    <t>Geo-BinaryCycle</t>
  </si>
  <si>
    <t>BGSKYN_2_AS2SR1</t>
  </si>
  <si>
    <t>BHU_13G1</t>
  </si>
  <si>
    <t>BHU 13G1</t>
  </si>
  <si>
    <t>Big_Cliff_1</t>
  </si>
  <si>
    <t>Big Cliff-1</t>
  </si>
  <si>
    <t>Big_Horn_Wind_1_2</t>
  </si>
  <si>
    <t>Big Horn Wind Project-1</t>
  </si>
  <si>
    <t>Big_Pine</t>
  </si>
  <si>
    <t>Big Pine Hydro 1</t>
  </si>
  <si>
    <t>LDWP_Hydro</t>
  </si>
  <si>
    <t>Big_Timber_Wind</t>
  </si>
  <si>
    <t>BigBeau_Solar</t>
  </si>
  <si>
    <t>BigBeau Solar</t>
  </si>
  <si>
    <t>other</t>
  </si>
  <si>
    <t>BIGCRK_2_EXESWD</t>
  </si>
  <si>
    <t>BIG CREEK HYDRO PROJECT PSP</t>
  </si>
  <si>
    <t>BIGCRK_7_DAM7</t>
  </si>
  <si>
    <t>DAM 7 AT BIG CREEK (FISHWATER GEN)</t>
  </si>
  <si>
    <t>BIGCRK_7_MAMRES</t>
  </si>
  <si>
    <t>MAMMOTH POOL RESERVOIR (FISHWATER</t>
  </si>
  <si>
    <t>Bighorn_1</t>
  </si>
  <si>
    <t>Bighorn-1</t>
  </si>
  <si>
    <t>Bighorn_2</t>
  </si>
  <si>
    <t>Bighorn-2</t>
  </si>
  <si>
    <t>BigHorn2</t>
  </si>
  <si>
    <t>Big Horn Wind II-1</t>
  </si>
  <si>
    <t>BiglowCanyon1</t>
  </si>
  <si>
    <t>Biglow Canyon Wind Farm-1</t>
  </si>
  <si>
    <t>BiglowCanyon2</t>
  </si>
  <si>
    <t>Biglow Canyon Wind Farm-2</t>
  </si>
  <si>
    <t>BiglowCanyon3</t>
  </si>
  <si>
    <t>Biglow Canyon Wind Farm-3</t>
  </si>
  <si>
    <t>BigSilver1</t>
  </si>
  <si>
    <t>Big Silver Hydro Project-1_Big Silver Hydro Project-1_IPPBSV</t>
  </si>
  <si>
    <t>BigSilver2</t>
  </si>
  <si>
    <t>Big Silver Hydro Project-2_Big Silver Hydro Project-2_IPPBSV</t>
  </si>
  <si>
    <t>BigSilver3</t>
  </si>
  <si>
    <t>Big Silver Hydro Project-3_Big Silver Hydro Project-3_IPPBSV</t>
  </si>
  <si>
    <t>BigSilver4</t>
  </si>
  <si>
    <t>Big Silver Hydro Project-4_Big Silver Hydro Project-4_IPPBSV</t>
  </si>
  <si>
    <t>BIGSKY_2_BSKSR6</t>
  </si>
  <si>
    <t>Big Sky Solar 6</t>
  </si>
  <si>
    <t>BIGSKY_2_BSKSR7</t>
  </si>
  <si>
    <t>Big Sky Solar 7</t>
  </si>
  <si>
    <t>BIGSKY_2_BSKSR8</t>
  </si>
  <si>
    <t>Big Sky Solar 8</t>
  </si>
  <si>
    <t>BIGSKY_2_SOLAR1</t>
  </si>
  <si>
    <t xml:space="preserve">Antelope Big Sky Ranch </t>
  </si>
  <si>
    <t>BIGSKY_2_SOLAR2</t>
  </si>
  <si>
    <t>Big Sky Solar 4</t>
  </si>
  <si>
    <t>BIGSKY_2_SOLAR3</t>
  </si>
  <si>
    <t xml:space="preserve">Big Sky Summer </t>
  </si>
  <si>
    <t>BIGSKY_2_SOLAR4</t>
  </si>
  <si>
    <t>Western Antelope Blue Sky Ranch B</t>
  </si>
  <si>
    <t>BIGSKY_2_SOLAR5</t>
  </si>
  <si>
    <t>Big Sky Solar 2</t>
  </si>
  <si>
    <t>BIGSKY_2_SOLAR6</t>
  </si>
  <si>
    <t>Solverde 1</t>
  </si>
  <si>
    <t>BIGSKY_2_SOLAR7</t>
  </si>
  <si>
    <t>Big Sky Solar 1</t>
  </si>
  <si>
    <t>BigSky1</t>
  </si>
  <si>
    <t>Big Sky Dairy Digester-GEN1</t>
  </si>
  <si>
    <t>Bio-ICE</t>
  </si>
  <si>
    <t>ICE_Biomass</t>
  </si>
  <si>
    <t>CAISO_Biomass</t>
  </si>
  <si>
    <t>BigSky2</t>
  </si>
  <si>
    <t>Big Sky Dairy Digester-GEN2</t>
  </si>
  <si>
    <t>BigThompson</t>
  </si>
  <si>
    <t>Big Thompson 1</t>
  </si>
  <si>
    <t>BIOMAS_1_UNIT_1</t>
  </si>
  <si>
    <t>BiomassOneGE1</t>
  </si>
  <si>
    <t>Biomass One LP-GE</t>
  </si>
  <si>
    <t>BiomassOneGE2</t>
  </si>
  <si>
    <t>Biomass One LP-GE-2</t>
  </si>
  <si>
    <t>BirchCreek1</t>
  </si>
  <si>
    <t>Birch Creek-1</t>
  </si>
  <si>
    <t>Birdsall_1</t>
  </si>
  <si>
    <t>George Birdsall 1</t>
  </si>
  <si>
    <t>Birdsall_2</t>
  </si>
  <si>
    <t>George Birdsall 2</t>
  </si>
  <si>
    <t>Birdsall_3</t>
  </si>
  <si>
    <t>George Birdsall 3</t>
  </si>
  <si>
    <t>BISHOP_1_ALAMO</t>
  </si>
  <si>
    <t>BISHOP CREEK PLANT 2  AND  6</t>
  </si>
  <si>
    <t>BISHOP_1_UNITS</t>
  </si>
  <si>
    <t>BISHOP CREEK PLANT 3  AND  4</t>
  </si>
  <si>
    <t>BishopCreek2_2</t>
  </si>
  <si>
    <t>Bishop Creek 2-2</t>
  </si>
  <si>
    <t>HydroRPS</t>
  </si>
  <si>
    <t>BishopCreek2_3</t>
  </si>
  <si>
    <t>Bishop Creek 2-3</t>
  </si>
  <si>
    <t>BishopCreek3_2</t>
  </si>
  <si>
    <t>Bishop Creek 3-2</t>
  </si>
  <si>
    <t>BishopCreek3_3</t>
  </si>
  <si>
    <t>Bishop Creek 3-3</t>
  </si>
  <si>
    <t>BishopCreek4_1</t>
  </si>
  <si>
    <t>Bishop Creek 4-1</t>
  </si>
  <si>
    <t>BishopCreek4_2</t>
  </si>
  <si>
    <t>Bishop Creek 4-2</t>
  </si>
  <si>
    <t>BishopCreek4_3</t>
  </si>
  <si>
    <t>Bishop Creek 4-3</t>
  </si>
  <si>
    <t>BishopCreek4_4</t>
  </si>
  <si>
    <t>Bishop Creek 4-4</t>
  </si>
  <si>
    <t>BishopCreek4_5</t>
  </si>
  <si>
    <t>Bishop Creek 4-5</t>
  </si>
  <si>
    <t>BishopCreek5_1</t>
  </si>
  <si>
    <t>Bishop Creek 5-1</t>
  </si>
  <si>
    <t>BishopCreek5_2</t>
  </si>
  <si>
    <t>Bishop Creek 5-2</t>
  </si>
  <si>
    <t>BishopCreek6_1</t>
  </si>
  <si>
    <t>Bishop Creek 6-1</t>
  </si>
  <si>
    <t>BKRFLD_2_SOLAR1</t>
  </si>
  <si>
    <t>Bakersfield 111</t>
  </si>
  <si>
    <t>BLACK_7_UNIT_1</t>
  </si>
  <si>
    <t>JAMES B. BLACK 1</t>
  </si>
  <si>
    <t>BLACK_7_UNIT_2</t>
  </si>
  <si>
    <t>JAMES B. BLACK 2</t>
  </si>
  <si>
    <t>Black_Mountain_1</t>
  </si>
  <si>
    <t>Black Mountain Generating Station 1</t>
  </si>
  <si>
    <t>Black_Mountain_2</t>
  </si>
  <si>
    <t>Black Mountain Generating Station 2</t>
  </si>
  <si>
    <t>BlackCanyon1</t>
  </si>
  <si>
    <t>Black Canyon-1</t>
  </si>
  <si>
    <t>BlackCanyon2</t>
  </si>
  <si>
    <t>Black Canyon-2</t>
  </si>
  <si>
    <t>BlackCanyon3</t>
  </si>
  <si>
    <t>Black Canyon-3</t>
  </si>
  <si>
    <t>BlackCanyon3MV</t>
  </si>
  <si>
    <t>Black Canyon #3-1</t>
  </si>
  <si>
    <t>BlackCreek</t>
  </si>
  <si>
    <t>Black Creek-GEN1</t>
  </si>
  <si>
    <t>BlackEagle1</t>
  </si>
  <si>
    <t>Black Eagle-BLA1</t>
  </si>
  <si>
    <t>BlackEagle2</t>
  </si>
  <si>
    <t>Black Eagle-BLA2</t>
  </si>
  <si>
    <t>BlackEagle3</t>
  </si>
  <si>
    <t>Black Eagle-BLA3</t>
  </si>
  <si>
    <t>BlackspringRidge</t>
  </si>
  <si>
    <t>Blackspring Ridge Wind-1</t>
  </si>
  <si>
    <t>Blackwater_DCI</t>
  </si>
  <si>
    <t>Blackwater DC Intertie (Fictional Resource)-1</t>
  </si>
  <si>
    <t>DC-Intertie</t>
  </si>
  <si>
    <t>Intertie_NOTGEN</t>
  </si>
  <si>
    <t>SW_Imports</t>
  </si>
  <si>
    <t>BLAST_1_WIND</t>
  </si>
  <si>
    <t>Mountain View IV Wind</t>
  </si>
  <si>
    <t>BLCKBT_2_STONEY</t>
  </si>
  <si>
    <t>BLACK BUTTE HYDRO</t>
  </si>
  <si>
    <t>BLCKWL_6_SOLAR1</t>
  </si>
  <si>
    <t>BlindCanyon</t>
  </si>
  <si>
    <t>Blind Canyon Hydro-1</t>
  </si>
  <si>
    <t>Bliss1</t>
  </si>
  <si>
    <t>Bliss-1</t>
  </si>
  <si>
    <t>Bliss2</t>
  </si>
  <si>
    <t>Bliss-2</t>
  </si>
  <si>
    <t>Bliss3</t>
  </si>
  <si>
    <t>Bliss-3</t>
  </si>
  <si>
    <t>BLKCRK_2_SOLAR1</t>
  </si>
  <si>
    <t>McCoy Station</t>
  </si>
  <si>
    <t>BLM_2_UNITS</t>
  </si>
  <si>
    <t>BLM EAST Facility</t>
  </si>
  <si>
    <t>BloomingtonPwr1</t>
  </si>
  <si>
    <t>Bloomington Power Plant-1</t>
  </si>
  <si>
    <t>BloomingtonPwr2</t>
  </si>
  <si>
    <t>Bloomington Power Plant-2</t>
  </si>
  <si>
    <t>BloomingtonPwr3</t>
  </si>
  <si>
    <t>Bloomington Power Plant-3</t>
  </si>
  <si>
    <t>BloomingtonPwr4</t>
  </si>
  <si>
    <t>Bloomington Power Plant-4</t>
  </si>
  <si>
    <t>BloomingtonPwr5</t>
  </si>
  <si>
    <t>Bloomington Power Plant-5</t>
  </si>
  <si>
    <t>BloomingtonPwr6</t>
  </si>
  <si>
    <t>Bloomington Power Plant-6</t>
  </si>
  <si>
    <t>Blue_Mesa_1</t>
  </si>
  <si>
    <t>Blue Mesa 1</t>
  </si>
  <si>
    <t>Blue_Mesa_2</t>
  </si>
  <si>
    <t>Blue Mesa 2</t>
  </si>
  <si>
    <t>Blue_Mountain_Electric_Company</t>
  </si>
  <si>
    <t>Blue Mountain Electric Company</t>
  </si>
  <si>
    <t>Biomassnan</t>
  </si>
  <si>
    <t>Blue_Spruce_1</t>
  </si>
  <si>
    <t>Blue Spruce Energy Center CT01</t>
  </si>
  <si>
    <t>Blue_Spruce_2</t>
  </si>
  <si>
    <t>Blue Spruce Energy Center CT02</t>
  </si>
  <si>
    <t>Bluffview_1CC</t>
  </si>
  <si>
    <t>BluffviewCC (Total CC Plant)</t>
  </si>
  <si>
    <t>Bluffview_2_3</t>
  </si>
  <si>
    <t>Bluffview 2-3 (Mothballed as of 2016)</t>
  </si>
  <si>
    <t>Bluffview_2_4</t>
  </si>
  <si>
    <t>Bluffview 2-4 (Mothballed as of 2016)</t>
  </si>
  <si>
    <t>BLULKE_6_BLUELK</t>
  </si>
  <si>
    <t>Blue Lake Power</t>
  </si>
  <si>
    <t>STEAM_BIOMASS</t>
  </si>
  <si>
    <t>Blundell1</t>
  </si>
  <si>
    <t>Blundell-1</t>
  </si>
  <si>
    <t>NW_Geothermal</t>
  </si>
  <si>
    <t>Blundell2</t>
  </si>
  <si>
    <t>Blundell-2</t>
  </si>
  <si>
    <t>BLYTHE_1_SOLAR1</t>
  </si>
  <si>
    <t>Blythe Solar 1 Project</t>
  </si>
  <si>
    <t>BLYTHE_1_SOLAR2</t>
  </si>
  <si>
    <t>Blythe Green 1</t>
  </si>
  <si>
    <t>BNNIEN_7_ALTAPH</t>
  </si>
  <si>
    <t>ALTA POWER HOUSE</t>
  </si>
  <si>
    <t>Boardman</t>
  </si>
  <si>
    <t>Boardman-1</t>
  </si>
  <si>
    <t>NW_Coal</t>
  </si>
  <si>
    <t>BOGUE_1_UNITA1</t>
  </si>
  <si>
    <t>Feather River Energy Center, Unit #1</t>
  </si>
  <si>
    <t>Boise_City_Solar</t>
  </si>
  <si>
    <t>BoiseRDiversion1A</t>
  </si>
  <si>
    <t>Boise R Diversion-1A</t>
  </si>
  <si>
    <t>BoiseRDiversion2A</t>
  </si>
  <si>
    <t>Boise R Diversion-2A</t>
  </si>
  <si>
    <t>BoiseRDiversion3A</t>
  </si>
  <si>
    <t>Boise R Diversion-3A</t>
  </si>
  <si>
    <t>Bonanza</t>
  </si>
  <si>
    <t>Bonanza-1</t>
  </si>
  <si>
    <t>BoneCreek1</t>
  </si>
  <si>
    <t>Bone Creek Hydro-1_Bone Creek Hydro-1_IPP-BNC</t>
  </si>
  <si>
    <t>BoneCreek2</t>
  </si>
  <si>
    <t>Bone Creek Hydro-2_Bone Creek Hydro-2_IPP-BNC</t>
  </si>
  <si>
    <t>Bonneville</t>
  </si>
  <si>
    <t>Bonnybrook</t>
  </si>
  <si>
    <t>Bonnybrook Energy Centre-1</t>
  </si>
  <si>
    <t>BORDER_6_UNITA1</t>
  </si>
  <si>
    <t>CalPeak Power Border Unit 1</t>
  </si>
  <si>
    <t>Borel2</t>
  </si>
  <si>
    <t>Borel-2</t>
  </si>
  <si>
    <t>Borel3</t>
  </si>
  <si>
    <t>Borel-3</t>
  </si>
  <si>
    <t>BostonBar1</t>
  </si>
  <si>
    <t>Boston Bar Hydro (Scuzzy Creek)-1_Boston Bar Hydro (Scuzzy Creek)-1_IPP-BBH</t>
  </si>
  <si>
    <t>BostonBar2</t>
  </si>
  <si>
    <t>Boston Bar Hydro (Scuzzy Creek)-2_Boston Bar Hydro (Scuzzy Creek)-2_IPP-BBH</t>
  </si>
  <si>
    <t>Boswell_Wind</t>
  </si>
  <si>
    <t>PAWY</t>
  </si>
  <si>
    <t>Wyoming, PACE Utility</t>
  </si>
  <si>
    <t>BOULDER2PV_G</t>
  </si>
  <si>
    <t>Boulder Solar PV</t>
  </si>
  <si>
    <t>BoulderCreek1</t>
  </si>
  <si>
    <t>Boulder Creek Hydro Project-1_Boulder Creek Hydro Project-1_IPP-BLF</t>
  </si>
  <si>
    <t>BoulderCreek2</t>
  </si>
  <si>
    <t>Boulder Creek Hydro Project-2_Boulder Creek Hydro Project-2_IPP-BLF</t>
  </si>
  <si>
    <t>BoulderCreek3</t>
  </si>
  <si>
    <t>Boulder Creek Hydro Project-3_Boulder Creek Hydro Project-3_IPP-BLF</t>
  </si>
  <si>
    <t>BoulderPark1</t>
  </si>
  <si>
    <t>Boulder Park-1</t>
  </si>
  <si>
    <t>AVA</t>
  </si>
  <si>
    <t>Avista Corp.</t>
  </si>
  <si>
    <t>BoulderPark2</t>
  </si>
  <si>
    <t>Boulder Park-2</t>
  </si>
  <si>
    <t>BoulderPark3</t>
  </si>
  <si>
    <t>Boulder Park-3</t>
  </si>
  <si>
    <t>BoulderPark4</t>
  </si>
  <si>
    <t>Boulder Park-4</t>
  </si>
  <si>
    <t>BoulderPark5</t>
  </si>
  <si>
    <t>Boulder Park-5</t>
  </si>
  <si>
    <t>BoulderPark6</t>
  </si>
  <si>
    <t>Boulder Park-6</t>
  </si>
  <si>
    <t>Boundary51</t>
  </si>
  <si>
    <t>Boundary-51</t>
  </si>
  <si>
    <t>SCL</t>
  </si>
  <si>
    <t>Seattle Department of Lighting</t>
  </si>
  <si>
    <t>Boundary52</t>
  </si>
  <si>
    <t>Boundary-52</t>
  </si>
  <si>
    <t>Boundary53</t>
  </si>
  <si>
    <t>Boundary-53</t>
  </si>
  <si>
    <t>Boundary54</t>
  </si>
  <si>
    <t>Boundary-54</t>
  </si>
  <si>
    <t>Boundary55</t>
  </si>
  <si>
    <t>Boundary-55</t>
  </si>
  <si>
    <t>Boundary56</t>
  </si>
  <si>
    <t>Boundary-56</t>
  </si>
  <si>
    <t>BountifulCity1A</t>
  </si>
  <si>
    <t>Bountiful City-1A_BNTF-GEN_BOUNTIFUL POWER-2-1</t>
  </si>
  <si>
    <t>BountifulCity8</t>
  </si>
  <si>
    <t>Bountiful City-IC8_BNTF-GEN_BOUNTIFUL POWER-1-1</t>
  </si>
  <si>
    <t>BOWMN_6_HYDRO</t>
  </si>
  <si>
    <t>NID Hydro Bowman Powerhouse</t>
  </si>
  <si>
    <t>BowMontCapital</t>
  </si>
  <si>
    <t>BowMont Capital-1</t>
  </si>
  <si>
    <t>BoxCanyonAVA1</t>
  </si>
  <si>
    <t>Box Canyon-1</t>
  </si>
  <si>
    <t>BoxCanyonAVA2</t>
  </si>
  <si>
    <t>Box Canyon-2</t>
  </si>
  <si>
    <t>BoxCanyonAVA3</t>
  </si>
  <si>
    <t>Box Canyon-3</t>
  </si>
  <si>
    <t>BoxCanyonAVA4</t>
  </si>
  <si>
    <t>Box Canyon-4</t>
  </si>
  <si>
    <t>BoxCanyonBC</t>
  </si>
  <si>
    <t>Box Canyon-BC1_Box Canyon-1_IPP-BOX</t>
  </si>
  <si>
    <t>BoxCanyonID</t>
  </si>
  <si>
    <t>Box Canyon-ID1</t>
  </si>
  <si>
    <t>Boysen1</t>
  </si>
  <si>
    <t>Boysen 1</t>
  </si>
  <si>
    <t>Boysen2</t>
  </si>
  <si>
    <t>Boysen 2</t>
  </si>
  <si>
    <t>Brady_Hot_Springs_1</t>
  </si>
  <si>
    <t>Brady Power Project TG-1|Brady Hot Springs 1|Nightingale 1</t>
  </si>
  <si>
    <t>Brady_Hot_Springs_2</t>
  </si>
  <si>
    <t>Brady Power Project TG-2|Brady Hot Springs 2|Nightingale 2</t>
  </si>
  <si>
    <t>Brady_Hot_Springs_3</t>
  </si>
  <si>
    <t>Brady Power Project TG-3|Brady Hot Springs 3|Nightingale 3</t>
  </si>
  <si>
    <t>Brandywine1</t>
  </si>
  <si>
    <t>Brandywine-1_Brandywine-1_IPP-BDW</t>
  </si>
  <si>
    <t>Brandywine2</t>
  </si>
  <si>
    <t>Brandywine-2_Brandywine-2_IPP-BDW</t>
  </si>
  <si>
    <t>BrazeauHydro1</t>
  </si>
  <si>
    <t>BRAZEAUHYDRO1-1</t>
  </si>
  <si>
    <t>BrazeauHydro2</t>
  </si>
  <si>
    <t>BRAZEAUHYDRO2-2</t>
  </si>
  <si>
    <t>BRDGVL_7_BAKER</t>
  </si>
  <si>
    <t>Baker Station Hydro</t>
  </si>
  <si>
    <t>BRDSLD_2_HIWIND</t>
  </si>
  <si>
    <t>High Winds Energy Center</t>
  </si>
  <si>
    <t>BRDSLD_2_MTZUM2</t>
  </si>
  <si>
    <t>NextEra Energy Montezuma Wind II</t>
  </si>
  <si>
    <t>BRDSLD_2_MTZUMA</t>
  </si>
  <si>
    <t>FPL Energy Montezuma Wind</t>
  </si>
  <si>
    <t>BRDSLD_2_SHILO1</t>
  </si>
  <si>
    <t>Shiloh I Wind Project</t>
  </si>
  <si>
    <t>BRDSLD_2_SHILO2</t>
  </si>
  <si>
    <t>SHILOH WIND PROJECT 2</t>
  </si>
  <si>
    <t>BRDSLD_2_SHLO3A</t>
  </si>
  <si>
    <t>Shiloh III Wind Project, LLC</t>
  </si>
  <si>
    <t>BRDSLD_2_SHLO3B</t>
  </si>
  <si>
    <t>Shiloh IV Wind Project</t>
  </si>
  <si>
    <t>BREGGO_6_DEGRSL</t>
  </si>
  <si>
    <t>Desert Green Solar Farm</t>
  </si>
  <si>
    <t>BREGGO_6_SOLAR</t>
  </si>
  <si>
    <t>NRG Borrego Solar One</t>
  </si>
  <si>
    <t>Bremner1</t>
  </si>
  <si>
    <t>Bremner-1_Bremner-1_IPP-BRE</t>
  </si>
  <si>
    <t>Bremner2</t>
  </si>
  <si>
    <t>Bremner-2_Bremner-2_IPP-BRE</t>
  </si>
  <si>
    <t>BRIDGE</t>
  </si>
  <si>
    <t>Raft River Geothermal</t>
  </si>
  <si>
    <t>BridgeRiver1</t>
  </si>
  <si>
    <t>Bridge River 1-1_Bridge River 1-1_BCH-BRT</t>
  </si>
  <si>
    <t>BridgeRiver2</t>
  </si>
  <si>
    <t>Bridge River 1-2_Bridge River 1-2_BCH-BRT</t>
  </si>
  <si>
    <t>BridgeRiver21</t>
  </si>
  <si>
    <t>Bridge River 2-1_Bridge River 2-1_BCH-BRT</t>
  </si>
  <si>
    <t>BridgeRiver22</t>
  </si>
  <si>
    <t>Bridge River 2-2_Bridge River 2-2_BCH-BRT</t>
  </si>
  <si>
    <t>BridgeRiver23</t>
  </si>
  <si>
    <t>Bridge River 2-3_Bridge River 2-3_BCH-BRT</t>
  </si>
  <si>
    <t>BridgeRiver24</t>
  </si>
  <si>
    <t>Bridge River 2-4_Bridge River 2-4_BCH-BRT</t>
  </si>
  <si>
    <t>BridgeRiver3</t>
  </si>
  <si>
    <t>Bridge River 1-3_Bridge River 1-3_BCH-BRT</t>
  </si>
  <si>
    <t>BridgeRiver4</t>
  </si>
  <si>
    <t>Bridge River 1-4_Bridge River 1-4_BCH-BRT</t>
  </si>
  <si>
    <t>BriggsCreek1</t>
  </si>
  <si>
    <t>Briggs Creek-1</t>
  </si>
  <si>
    <t>Brilliant1</t>
  </si>
  <si>
    <t>Brilliant-1_Brilliant-1_FBC-BRD</t>
  </si>
  <si>
    <t>Brilliant2</t>
  </si>
  <si>
    <t>Brilliant-2_Brilliant-2_FBC-BRD</t>
  </si>
  <si>
    <t>Brilliant3</t>
  </si>
  <si>
    <t>Brilliant-3_Brilliant-3_FBC-BRD</t>
  </si>
  <si>
    <t>Brilliant4</t>
  </si>
  <si>
    <t>Brilliant-4_Brilliant-4_FBC-BRD</t>
  </si>
  <si>
    <t>BrilliantExp</t>
  </si>
  <si>
    <t>Brilliant Exp-1_Brilliant Exp-1_FBC-BRX</t>
  </si>
  <si>
    <t>Broadwater</t>
  </si>
  <si>
    <t>Broadwater Power Project-GEN1</t>
  </si>
  <si>
    <t>BRODIE_2_WIND</t>
  </si>
  <si>
    <t>Coram Brodie Wind Project</t>
  </si>
  <si>
    <t>Brooks_JBS</t>
  </si>
  <si>
    <t>Brooks JBS BluEarth</t>
  </si>
  <si>
    <t>BrownLake</t>
  </si>
  <si>
    <t>Brown Lake-1_Brown Lake-1_IPP-BRL</t>
  </si>
  <si>
    <t>Brownlee1</t>
  </si>
  <si>
    <t>Brownlee-1</t>
  </si>
  <si>
    <t>Brownlee2</t>
  </si>
  <si>
    <t>Brownlee-2</t>
  </si>
  <si>
    <t>Brownlee3</t>
  </si>
  <si>
    <t>Brownlee-3</t>
  </si>
  <si>
    <t>Brownlee4</t>
  </si>
  <si>
    <t>Brownlee-4</t>
  </si>
  <si>
    <t>Brownlee5</t>
  </si>
  <si>
    <t>Brownlee-5</t>
  </si>
  <si>
    <t>Brush_CC1</t>
  </si>
  <si>
    <t>BrushCC1 (Total CC Plant)</t>
  </si>
  <si>
    <t>Brush_CC2</t>
  </si>
  <si>
    <t>BrushCC2 (Total CC Plant)</t>
  </si>
  <si>
    <t>Brush_CC4</t>
  </si>
  <si>
    <t>BrushCC3 (Total CC Plant)</t>
  </si>
  <si>
    <t>BUCKBL_2_PL1X3</t>
  </si>
  <si>
    <t>Blythe Energy Center</t>
  </si>
  <si>
    <t>BUCKCK_2_HYDRO</t>
  </si>
  <si>
    <t>Lassen Station Hydro</t>
  </si>
  <si>
    <t>BUCKCK_7_OAKFLT</t>
  </si>
  <si>
    <t>Oak Flat</t>
  </si>
  <si>
    <t>BUCKCK_7_PL1X2</t>
  </si>
  <si>
    <t>BUCKS CREEK AGGREGATE</t>
  </si>
  <si>
    <t>BUCKWD_1_NPALM1</t>
  </si>
  <si>
    <t>North Palm Springs 1A</t>
  </si>
  <si>
    <t>BUCKWD_1_QF</t>
  </si>
  <si>
    <t>BUCKWD_7_WINTCV</t>
  </si>
  <si>
    <t>Wintec Energy, Ltd.</t>
  </si>
  <si>
    <t>Buffalo_Bill_1</t>
  </si>
  <si>
    <t>Buffalo Bill 1</t>
  </si>
  <si>
    <t>Buffalo_Bill_2</t>
  </si>
  <si>
    <t>Buffalo Bill 2</t>
  </si>
  <si>
    <t>Buffalo_Bill_3</t>
  </si>
  <si>
    <t>Buffalo Bill 3</t>
  </si>
  <si>
    <t>BUFFALO_G1</t>
  </si>
  <si>
    <t>BUFFALO_G2</t>
  </si>
  <si>
    <t>Buffalo_Trail_Wind</t>
  </si>
  <si>
    <t>BullCreekWind1</t>
  </si>
  <si>
    <t>Windlab Bull Creek Wind Project-1</t>
  </si>
  <si>
    <t>Bullmoose1</t>
  </si>
  <si>
    <t>Bullmoose Wind Project-1_Bullmoose Wind Project-1_IPP-BLL</t>
  </si>
  <si>
    <t>Bullmoose2</t>
  </si>
  <si>
    <t>Bullmoose Wind Project-2_Bullmoose Wind Project-2_IPP-BLL</t>
  </si>
  <si>
    <t>Buntzen1_1</t>
  </si>
  <si>
    <t>Buntzen 1-1_Buntzen 1-1_BCH-LB1</t>
  </si>
  <si>
    <t>Burley_Butte</t>
  </si>
  <si>
    <t>Burley Butte Windpark-BBWP</t>
  </si>
  <si>
    <t>Burlington</t>
  </si>
  <si>
    <t>Sierra Pacific Burlington Facility-GEN1</t>
  </si>
  <si>
    <t>PSEI</t>
  </si>
  <si>
    <t>Puget Sound Energy</t>
  </si>
  <si>
    <t>Burlington_Oil_1</t>
  </si>
  <si>
    <t>Burlington CT (CO) 1</t>
  </si>
  <si>
    <t>Burlington_Oil_2</t>
  </si>
  <si>
    <t>Burlington CT (CO) 2</t>
  </si>
  <si>
    <t>BURNYF_2_UNIT_1</t>
  </si>
  <si>
    <t>BurrardThermal1</t>
  </si>
  <si>
    <t>Burrard Thermal-1_Burrard Thermal-1_BCH-BGS</t>
  </si>
  <si>
    <t>Burton_Creek</t>
  </si>
  <si>
    <t>Burton Creek Hydro (FERC 7577)-HY1</t>
  </si>
  <si>
    <t>Busch_Ranch</t>
  </si>
  <si>
    <t>Busch Ranch Wind WTG</t>
  </si>
  <si>
    <t>Busch_Ranch_2</t>
  </si>
  <si>
    <t>Busch Ranch Wind Energy Farm-WTG2</t>
  </si>
  <si>
    <t>Busch_Ranch_3</t>
  </si>
  <si>
    <t>Busch Ranch Wind Energy Farm-WTG3</t>
  </si>
  <si>
    <t>BUTTVL_7_UNIT_1</t>
  </si>
  <si>
    <t>BUTT VALLEY HYDRO</t>
  </si>
  <si>
    <t>Bypass_GEN1</t>
  </si>
  <si>
    <t>Bypass-GEN1</t>
  </si>
  <si>
    <t>Bypass_GEN2</t>
  </si>
  <si>
    <t>Bypass-GEN2_61420</t>
  </si>
  <si>
    <t>Bypass_GEN3</t>
  </si>
  <si>
    <t>Bypass-GEN3_61420</t>
  </si>
  <si>
    <t>C_J_Strike_1</t>
  </si>
  <si>
    <t>C J Strike-1</t>
  </si>
  <si>
    <t>C_J_Strike_2</t>
  </si>
  <si>
    <t>C J Strike-2</t>
  </si>
  <si>
    <t>C_J_Strike_3</t>
  </si>
  <si>
    <t>C J Strike-3</t>
  </si>
  <si>
    <t>C_Lenzie_CC1</t>
  </si>
  <si>
    <t>C_LenzieCC1 (Total CC Plant)</t>
  </si>
  <si>
    <t>C_Lenzie_CC2</t>
  </si>
  <si>
    <t>C_LenzieCC2 (Total CC Plant)</t>
  </si>
  <si>
    <t>Cabin_Creek_A</t>
  </si>
  <si>
    <t>Cabin Creek A</t>
  </si>
  <si>
    <t>PS-Hydro</t>
  </si>
  <si>
    <t>Hydro_PumpedStorage</t>
  </si>
  <si>
    <t>PSH</t>
  </si>
  <si>
    <t>Excluded_Pumped_Hydro</t>
  </si>
  <si>
    <t>Cabin_Creek_B</t>
  </si>
  <si>
    <t>Cabin Creek B</t>
  </si>
  <si>
    <t>CabinetGorge1</t>
  </si>
  <si>
    <t>Cabinet Gorge-1</t>
  </si>
  <si>
    <t>CabinetGorge2</t>
  </si>
  <si>
    <t>Cabinet Gorge-2</t>
  </si>
  <si>
    <t>CabinetGorge3</t>
  </si>
  <si>
    <t>Cabinet Gorge-3</t>
  </si>
  <si>
    <t>CabinetGorge4</t>
  </si>
  <si>
    <t>Cabinet Gorge-4</t>
  </si>
  <si>
    <t>CABZON_1_WINDA1</t>
  </si>
  <si>
    <t>Cabazon Wind Project</t>
  </si>
  <si>
    <t>CacheCreekLandfill</t>
  </si>
  <si>
    <t>Cache Creek Landfill Gas Utilization Plant-1_IPP-CCL</t>
  </si>
  <si>
    <t>Cairo_Jt_Solar</t>
  </si>
  <si>
    <t>Solar</t>
  </si>
  <si>
    <t>CalCity_Solar_I__LLC</t>
  </si>
  <si>
    <t>CalCity Solar I, LLC</t>
  </si>
  <si>
    <t>CALFTN_2_SOLAR</t>
  </si>
  <si>
    <t>California Flats North</t>
  </si>
  <si>
    <t>CALFTS_2_CFSSR1</t>
  </si>
  <si>
    <t>CALGEN_1_UNITS</t>
  </si>
  <si>
    <t>Coso Navy 1</t>
  </si>
  <si>
    <t>CALPIN_1_AGNEW</t>
  </si>
  <si>
    <t>Agnews Power Plant</t>
  </si>
  <si>
    <t>CalpineCC_Total</t>
  </si>
  <si>
    <t>CalpineCC (Total CC Plant)</t>
  </si>
  <si>
    <t>CALPSS_6_SOLAR1</t>
  </si>
  <si>
    <t>Calipatria Solar Farm</t>
  </si>
  <si>
    <t>CAMCHE_1_PL1X3</t>
  </si>
  <si>
    <t>CAMANCHE UNITS  1, 2 &amp;  3 AGGREGATE</t>
  </si>
  <si>
    <t>Cameron</t>
  </si>
  <si>
    <t>Camino_1</t>
  </si>
  <si>
    <t>Camino H1</t>
  </si>
  <si>
    <t>Balancing Authority of Northern California</t>
  </si>
  <si>
    <t>SMUD</t>
  </si>
  <si>
    <t>BANC_Hydro</t>
  </si>
  <si>
    <t>Camino_2</t>
  </si>
  <si>
    <t>Camino H2</t>
  </si>
  <si>
    <t>CAMLOT_2_SOLAR1</t>
  </si>
  <si>
    <t>Camelot</t>
  </si>
  <si>
    <t>CAMLOT_2_SOLAR2</t>
  </si>
  <si>
    <t>Columbia Two</t>
  </si>
  <si>
    <t>Campbell_Hill</t>
  </si>
  <si>
    <t>Campbell Hill Windpower-CHWF</t>
  </si>
  <si>
    <t>CAMPFW_7_FARWST</t>
  </si>
  <si>
    <t>CAMP FAR WEST HYDRO</t>
  </si>
  <si>
    <t>CampReedWind</t>
  </si>
  <si>
    <t>Camp Reed-CRWP</t>
  </si>
  <si>
    <t>Camrose_1</t>
  </si>
  <si>
    <t>Cargill Camrose CT1</t>
  </si>
  <si>
    <t>CT-AB-Cogen</t>
  </si>
  <si>
    <t>CANCARB1_1</t>
  </si>
  <si>
    <t>CANCARB 1-1</t>
  </si>
  <si>
    <t>Canoe_Creek</t>
  </si>
  <si>
    <t>Canoe Creek Hydro-1_Canoe Creek Hydro-1_IPP-CNK</t>
  </si>
  <si>
    <t>CANTUA_1_SOLAR</t>
  </si>
  <si>
    <t>Canyon_Ferry_1</t>
  </si>
  <si>
    <t>Canyon Ferry-1</t>
  </si>
  <si>
    <t>Canyon_Ferry_2</t>
  </si>
  <si>
    <t>Canyon Ferry-2</t>
  </si>
  <si>
    <t>Canyon_Ferry_3</t>
  </si>
  <si>
    <t>Canyon Ferry-3</t>
  </si>
  <si>
    <t>Canyon_Springs</t>
  </si>
  <si>
    <t>Canyon Springs-1</t>
  </si>
  <si>
    <t>CapeScott1</t>
  </si>
  <si>
    <t>Cape Scott (formerly Knob Hill Wind)-_IPP-CSS1</t>
  </si>
  <si>
    <t>CapeScott2</t>
  </si>
  <si>
    <t>Cape Scott (formerly Knob Hill Wind)-_IPP-CSS2</t>
  </si>
  <si>
    <t>CapeScott3</t>
  </si>
  <si>
    <t>Cape Scott (formerly Knob Hill Wind)-_IPP-CSS3</t>
  </si>
  <si>
    <t>CapeScott4</t>
  </si>
  <si>
    <t>Cape Scott (formerly Knob Hill Wind)-_IPP-CSS4</t>
  </si>
  <si>
    <t>CapeScott5</t>
  </si>
  <si>
    <t>Cape Scott (formerly Knob Hill Wind)-_IPP-CSS5</t>
  </si>
  <si>
    <t>CAPMAD_1_UNIT_1</t>
  </si>
  <si>
    <t>CAPWD_1_QF</t>
  </si>
  <si>
    <t>CARBOU_7_PL2X3</t>
  </si>
  <si>
    <t>CARIBOU PH 1 UNIT 2 &amp; 3 AGGREGATE</t>
  </si>
  <si>
    <t>CARBOU_7_PL4X5</t>
  </si>
  <si>
    <t>CARIBOU PH 2 UNIT 4 &amp; 5 AGGREGATE</t>
  </si>
  <si>
    <t>CARBOU_7_UNIT_1</t>
  </si>
  <si>
    <t>CARIBOU PH 1 UNIT 1</t>
  </si>
  <si>
    <t>CargillB6Bio1</t>
  </si>
  <si>
    <t>Cargill B6 Biofactory-1</t>
  </si>
  <si>
    <t>CargillB6Bio2</t>
  </si>
  <si>
    <t>Cargill B6 Biofactory-2</t>
  </si>
  <si>
    <t>CargillDryCreekBio1</t>
  </si>
  <si>
    <t>Cargill Dry Creek Biofactory-GS1</t>
  </si>
  <si>
    <t>CargillDryCreekBio2</t>
  </si>
  <si>
    <t>Cargill Dry Creek Biofactory-GS2</t>
  </si>
  <si>
    <t>CargillDryCreekBio3</t>
  </si>
  <si>
    <t>Cargill Dry Creek Biofactory-GS3</t>
  </si>
  <si>
    <t>CariboPulpPaper1</t>
  </si>
  <si>
    <t>Cariboo Pulp &amp; Paper-1|CBP-13-1</t>
  </si>
  <si>
    <t>CariboPulpPaper2</t>
  </si>
  <si>
    <t>Cariboo Pulp &amp; Paper-2|CBP-13-2</t>
  </si>
  <si>
    <t>CARLS1_2_CARCT1</t>
  </si>
  <si>
    <t>CARLS1_2_CTG7</t>
  </si>
  <si>
    <t>COMBUSTION TURBINE_NATURAL GAS</t>
  </si>
  <si>
    <t>CARLS2_1_CARCT1</t>
  </si>
  <si>
    <t>Carmen_Smith_1</t>
  </si>
  <si>
    <t>Carmen Smith-1</t>
  </si>
  <si>
    <t>Carmen_Smith_2</t>
  </si>
  <si>
    <t>Carmen Smith-2</t>
  </si>
  <si>
    <t>Carmen_Smith_3</t>
  </si>
  <si>
    <t>Carmen Smith-3</t>
  </si>
  <si>
    <t>CarmonCreekCC1</t>
  </si>
  <si>
    <t>Shell Carmon Creek 1</t>
  </si>
  <si>
    <t>CarmonCreekCC2</t>
  </si>
  <si>
    <t>Shell Carmon Creek 2</t>
  </si>
  <si>
    <t>CarmonCreekCC3</t>
  </si>
  <si>
    <t>Shell Carmon Creek 3</t>
  </si>
  <si>
    <t>Carousel_Wind</t>
  </si>
  <si>
    <t>Carousel Wind Farm (Kit Carson) CW1</t>
  </si>
  <si>
    <t>Carsela1_1</t>
  </si>
  <si>
    <t>Carsela1-1</t>
  </si>
  <si>
    <t>Carsela2_2</t>
  </si>
  <si>
    <t>Carsela2-2</t>
  </si>
  <si>
    <t>Carson_Ice_CC</t>
  </si>
  <si>
    <t>Carson Ice Cogen (Total CC Plant)</t>
  </si>
  <si>
    <t>BANC_CCGT</t>
  </si>
  <si>
    <t>Carson_Ice_Peaker</t>
  </si>
  <si>
    <t>Carson Ice Cogeneration CT CCCT</t>
  </si>
  <si>
    <t>CarsonCreek_1</t>
  </si>
  <si>
    <t>Pengrowth Carson Creek 1</t>
  </si>
  <si>
    <t>CartyGenStaCC_Total</t>
  </si>
  <si>
    <t>Carty Generating Station Total CC Plant</t>
  </si>
  <si>
    <t>CartyGenStaCC2_Total</t>
  </si>
  <si>
    <t>Casa_Mesa_Wind</t>
  </si>
  <si>
    <t>EL_CABO_1</t>
  </si>
  <si>
    <t>Cascade_ID_1</t>
  </si>
  <si>
    <t>Cascade (Idaho)-1</t>
  </si>
  <si>
    <t>Cascade_ID_2</t>
  </si>
  <si>
    <t>Cascade (Idaho)-2</t>
  </si>
  <si>
    <t>Cascade1_1</t>
  </si>
  <si>
    <t>Cascade1-1</t>
  </si>
  <si>
    <t>Cascade2_2</t>
  </si>
  <si>
    <t>Cascade2-2</t>
  </si>
  <si>
    <t>Casper_Wind</t>
  </si>
  <si>
    <t>Casper Wind Farm-CWGT</t>
  </si>
  <si>
    <t>CassiaGulch</t>
  </si>
  <si>
    <t>Cassia Gulch Wind Park LLC-1</t>
  </si>
  <si>
    <t>CassiaWind</t>
  </si>
  <si>
    <t>Cassia Wind Farm LLC-1</t>
  </si>
  <si>
    <t>Castaic_1</t>
  </si>
  <si>
    <t>Castaic 1</t>
  </si>
  <si>
    <t>LDWP_Existing_Pumped_Storage</t>
  </si>
  <si>
    <t>Castaic_2</t>
  </si>
  <si>
    <t>Castaic 2</t>
  </si>
  <si>
    <t>Castaic_3</t>
  </si>
  <si>
    <t>Castaic 3</t>
  </si>
  <si>
    <t>Castaic_4</t>
  </si>
  <si>
    <t>Castaic 4</t>
  </si>
  <si>
    <t>Castaic_5</t>
  </si>
  <si>
    <t>Castaic 5</t>
  </si>
  <si>
    <t>Castaic_6</t>
  </si>
  <si>
    <t>Castaic 6</t>
  </si>
  <si>
    <t>Castaic_7</t>
  </si>
  <si>
    <t>Castaic Hydro 7</t>
  </si>
  <si>
    <t>LDWP_Small_Hydro</t>
  </si>
  <si>
    <t>Castle_Creek1</t>
  </si>
  <si>
    <t>Castle Creek (formerly Benjamin Creek)-1_IPP-CSL</t>
  </si>
  <si>
    <t>Castle_Creek2</t>
  </si>
  <si>
    <t>Castle Creek (formerly Benjamin Creek)-2_IPP-CSL</t>
  </si>
  <si>
    <t>CastlerockG1_1</t>
  </si>
  <si>
    <t>CastlerockG1-1</t>
  </si>
  <si>
    <t>CASTRIV1_1</t>
  </si>
  <si>
    <t>CASTRIV1-1</t>
  </si>
  <si>
    <t>CASTRIV2_2</t>
  </si>
  <si>
    <t>CASTRIV2-2</t>
  </si>
  <si>
    <t>CASTVL_2_FCELL</t>
  </si>
  <si>
    <t>CATLNA_2_SOLAR</t>
  </si>
  <si>
    <t>Catalina Solar - Phases 1 and 2</t>
  </si>
  <si>
    <t>CATLNA_2_SOLAR2</t>
  </si>
  <si>
    <t>Catalina Solar 2</t>
  </si>
  <si>
    <t>CavalierCC_Total</t>
  </si>
  <si>
    <t>CavalierCC (Total CC Plant)</t>
  </si>
  <si>
    <t>CAVLSR_2_BSOLAR</t>
  </si>
  <si>
    <t>California Valley Solar Ranch-Phase B</t>
  </si>
  <si>
    <t>CAVLSR_2_RSOLAR</t>
  </si>
  <si>
    <t>California Valley Solar Ranch-Phase A</t>
  </si>
  <si>
    <t>CAYTNO_2_VASCO</t>
  </si>
  <si>
    <t>Vasco Road</t>
  </si>
  <si>
    <t>Biogas_</t>
  </si>
  <si>
    <t>Biogas_LandfillGas</t>
  </si>
  <si>
    <t>CBN_BIO_13</t>
  </si>
  <si>
    <t>CBN_BIO 13</t>
  </si>
  <si>
    <t>CC_Creek</t>
  </si>
  <si>
    <t>CC Creek-1_CC Creek-1_IPP-CCC</t>
  </si>
  <si>
    <t>CCRITA_7_RPPCHF</t>
  </si>
  <si>
    <t>Rancho Penasquitos Hydro Facility</t>
  </si>
  <si>
    <t>CDWR07_2_GEN</t>
  </si>
  <si>
    <t>WNDGPP_2_NSPIN</t>
  </si>
  <si>
    <t>CAISO_Existing_Pumped_Storage</t>
  </si>
  <si>
    <t>Cedar_Creek_1A</t>
  </si>
  <si>
    <t>Cedar Creek Wind Project 1A</t>
  </si>
  <si>
    <t>Cedar_Creek_1B</t>
  </si>
  <si>
    <t>Cedar Creek Wind Project 1B</t>
  </si>
  <si>
    <t>Cedar_Creek_2A</t>
  </si>
  <si>
    <t>Cedar Creek Wind II 1A</t>
  </si>
  <si>
    <t>Cedar_Creek_2B</t>
  </si>
  <si>
    <t>Cedar Creek Wind II 1B</t>
  </si>
  <si>
    <t>Cedar_Draw_1</t>
  </si>
  <si>
    <t>Cedar Draw-1</t>
  </si>
  <si>
    <t>Cedar_Falls_5</t>
  </si>
  <si>
    <t>Cedar Falls-5</t>
  </si>
  <si>
    <t>Cedar_Falls_6</t>
  </si>
  <si>
    <t>Cedar Falls-6</t>
  </si>
  <si>
    <t>Cedar_Point</t>
  </si>
  <si>
    <t>Cedar Point Wind Farm 1-139</t>
  </si>
  <si>
    <t>Cedar_Road_LFG</t>
  </si>
  <si>
    <t>Cedar Road LFG Inc.-1_Cedar Road LFG Inc.-1_IPP-NLG</t>
  </si>
  <si>
    <t>CEDRCK_6_UNIT</t>
  </si>
  <si>
    <t>Water Wheel Ranch</t>
  </si>
  <si>
    <t>CEDUCR_2_SOLAR1</t>
  </si>
  <si>
    <t>Ducor Solar 1</t>
  </si>
  <si>
    <t>CEDUCR_2_SOLAR2</t>
  </si>
  <si>
    <t>Ducor Solar 2</t>
  </si>
  <si>
    <t>CEDUCR_2_SOLAR3</t>
  </si>
  <si>
    <t>Ducor Solar 3</t>
  </si>
  <si>
    <t>CEDUCR_2_SOLAR4</t>
  </si>
  <si>
    <t>Ducor Solar 4</t>
  </si>
  <si>
    <t>Celgar_1</t>
  </si>
  <si>
    <t>Celgar-1_Celgar-1_FBC-CEL</t>
  </si>
  <si>
    <t>Celgar_2</t>
  </si>
  <si>
    <t>Celgar-2_Celgar-2_FBC-CEL</t>
  </si>
  <si>
    <t>CENTER_2_RHONDO</t>
  </si>
  <si>
    <t>MWD Rio Hondo Hydroelectric Recovery Pla</t>
  </si>
  <si>
    <t>CENTER_2_SOLAR1</t>
  </si>
  <si>
    <t>Pico Rivera</t>
  </si>
  <si>
    <t>CENTER_2_TECNG1</t>
  </si>
  <si>
    <t>TECHNICAST</t>
  </si>
  <si>
    <t>RECIPROCATING ENGINE_NATURAL GAS</t>
  </si>
  <si>
    <t>CENTER_6_PEAKER</t>
  </si>
  <si>
    <t>Center Peaker</t>
  </si>
  <si>
    <t>Central_CA_Fuel_Cell_2</t>
  </si>
  <si>
    <t>Central CA Fuel Cell 2</t>
  </si>
  <si>
    <t>Biogasnan</t>
  </si>
  <si>
    <t>Centralia1</t>
  </si>
  <si>
    <t>Transalta Centralia Generation-1</t>
  </si>
  <si>
    <t>Centralia2</t>
  </si>
  <si>
    <t>Transalta Centralia Generation-2</t>
  </si>
  <si>
    <t>CENTRY_6_PL1X4</t>
  </si>
  <si>
    <t>CENTURY GENERATING PLANT (AGGREGATE)</t>
  </si>
  <si>
    <t>CEP_1</t>
  </si>
  <si>
    <t>Excluded_Solar</t>
  </si>
  <si>
    <t>CEP_2</t>
  </si>
  <si>
    <t>CEP_3</t>
  </si>
  <si>
    <t>CEP_4</t>
  </si>
  <si>
    <t>CEP_5</t>
  </si>
  <si>
    <t>CEP_6</t>
  </si>
  <si>
    <t>CEP_7</t>
  </si>
  <si>
    <t>CEP_8</t>
  </si>
  <si>
    <t>CerroPrieto1_1</t>
  </si>
  <si>
    <t>Cerro Prieto I-1</t>
  </si>
  <si>
    <t>CerroPrieto1_2</t>
  </si>
  <si>
    <t>Cerro Prieto I-2</t>
  </si>
  <si>
    <t>CerroPrieto1_3</t>
  </si>
  <si>
    <t>Cerro Prieto I-3</t>
  </si>
  <si>
    <t>CerroPrieto1_4</t>
  </si>
  <si>
    <t>Cerro Prieto I-4</t>
  </si>
  <si>
    <t>CerroPrieto1_5</t>
  </si>
  <si>
    <t>Cerro Prieto I-5</t>
  </si>
  <si>
    <t>Excluded_Geothermal</t>
  </si>
  <si>
    <t>CerroPrieto2_1</t>
  </si>
  <si>
    <t>Cerro Prieto II-1</t>
  </si>
  <si>
    <t>CerroPrieto2_2</t>
  </si>
  <si>
    <t>Cerro Prieto II-2</t>
  </si>
  <si>
    <t>CerroPrieto3_1</t>
  </si>
  <si>
    <t>Cerro Prieto III-1</t>
  </si>
  <si>
    <t>CerroPrieto3_2</t>
  </si>
  <si>
    <t>Cerro Prieto III-2</t>
  </si>
  <si>
    <t>CerroPrieto4_1</t>
  </si>
  <si>
    <t>Cerro Prieto IV-1</t>
  </si>
  <si>
    <t>CerroPrieto4_2</t>
  </si>
  <si>
    <t>Cerro Prieto IV-2</t>
  </si>
  <si>
    <t>CerroPrieto4_3</t>
  </si>
  <si>
    <t>Cerro Prieto IV-3</t>
  </si>
  <si>
    <t>CerroPrieto4_4</t>
  </si>
  <si>
    <t>Cerro Prieto IV-4</t>
  </si>
  <si>
    <t>CerroPrieto5_1</t>
  </si>
  <si>
    <t>Cerro Prieto V-1</t>
  </si>
  <si>
    <t>CerroPrietoPV</t>
  </si>
  <si>
    <t>Planta Fotovoltaica Cerro Prieto-1</t>
  </si>
  <si>
    <t>CFT_13C</t>
  </si>
  <si>
    <t>CFT 13C</t>
  </si>
  <si>
    <t>CHALK_1_UNIT</t>
  </si>
  <si>
    <t>CHALK CLIFF LIMITED</t>
  </si>
  <si>
    <t>Chandler_1_2</t>
  </si>
  <si>
    <t>Chandler-1 and 2</t>
  </si>
  <si>
    <t>CHAP_DIST_PV</t>
  </si>
  <si>
    <t>SunE EPE1 LLC-1</t>
  </si>
  <si>
    <t>CHAUT_SG</t>
  </si>
  <si>
    <t>Cheakamus_1</t>
  </si>
  <si>
    <t>Cheakamus-1_Cheakamus-1_BCH-CMS</t>
  </si>
  <si>
    <t>Cheakamus_2</t>
  </si>
  <si>
    <t>Cheakamus-2_Cheakamus-2_BCH-CMS</t>
  </si>
  <si>
    <t>ChehalisCC_Total</t>
  </si>
  <si>
    <t>ChehalisCC (Total CC Plant)</t>
  </si>
  <si>
    <t>Chelan_A_1</t>
  </si>
  <si>
    <t>Chelan-A-1</t>
  </si>
  <si>
    <t>CHPD</t>
  </si>
  <si>
    <t>Chelan County Public Utility District</t>
  </si>
  <si>
    <t>Chelan_A_2</t>
  </si>
  <si>
    <t>Chelan-A-2</t>
  </si>
  <si>
    <t>Cherokee_4_Coal</t>
  </si>
  <si>
    <t>Cherokee-4</t>
  </si>
  <si>
    <t>Cherokee_CC</t>
  </si>
  <si>
    <t>CherokeeCC (Total CC Plant)</t>
  </si>
  <si>
    <t>Chetwynd_Bio1</t>
  </si>
  <si>
    <t>Chetwynd Biomass-1_Chetwynd Biomass-1_IPP-CIB</t>
  </si>
  <si>
    <t>CHEVCD_6_UNIT</t>
  </si>
  <si>
    <t>CHEVRON USA (TAFT/CADET)</t>
  </si>
  <si>
    <t>CHEVCO_6_UNIT_1</t>
  </si>
  <si>
    <t>CHEVRON USA (COALINGA)</t>
  </si>
  <si>
    <t>CHEVCO_6_UNIT_2</t>
  </si>
  <si>
    <t>AERA ENERGY LLC. (COALINGA)</t>
  </si>
  <si>
    <t>CHEVCY_1_UNIT</t>
  </si>
  <si>
    <t>CHEVRON USA (CYMRIC)</t>
  </si>
  <si>
    <t>CHEVMN_2_UNITS</t>
  </si>
  <si>
    <t>Cheyenne_Prairie_1CC</t>
  </si>
  <si>
    <t>CheyennePrairieCC (Total CC Plant)</t>
  </si>
  <si>
    <t>Cheyenne_Prairie_2_1</t>
  </si>
  <si>
    <t>Cheyenne Prairie Gas CT Plant 02A</t>
  </si>
  <si>
    <t>Cheyenne_Prairie_3CC</t>
  </si>
  <si>
    <t>Cheyenne Prairie Generating Station-03A</t>
  </si>
  <si>
    <t>Chickwat_1</t>
  </si>
  <si>
    <t>Chickwat-1_Chickwat-1_IPP-CKW</t>
  </si>
  <si>
    <t>CHICPK_7_UNIT_1</t>
  </si>
  <si>
    <t>Chicago Park Powerhouse</t>
  </si>
  <si>
    <t>Chief_Joseph</t>
  </si>
  <si>
    <t>Chief Joseph-1</t>
  </si>
  <si>
    <t>CHILLS_1_SYCENG</t>
  </si>
  <si>
    <t>Sycamore Energy 1</t>
  </si>
  <si>
    <t>CT_Biomass</t>
  </si>
  <si>
    <t>CHILLS_7_UNITA1</t>
  </si>
  <si>
    <t>Sycamore Energy 2</t>
  </si>
  <si>
    <t>China_Creek_1</t>
  </si>
  <si>
    <t>China Creek-1_China Creek-1_IPP-CHI</t>
  </si>
  <si>
    <t>China_Creek_2</t>
  </si>
  <si>
    <t>China Creek-2_China Creek-2_IPP-CHI</t>
  </si>
  <si>
    <t>ChinChute_Hydro</t>
  </si>
  <si>
    <t>ChinChute-1</t>
  </si>
  <si>
    <t>ChinChute_Wind</t>
  </si>
  <si>
    <t>ChinChute Wind-1</t>
  </si>
  <si>
    <t>CHINO_2_APEBT1</t>
  </si>
  <si>
    <t>Pomona Energy Storage</t>
  </si>
  <si>
    <t>OTHER_LESR</t>
  </si>
  <si>
    <t>CHINO_2_JURUPA</t>
  </si>
  <si>
    <t>Jurupa</t>
  </si>
  <si>
    <t>CHINO_2_QF</t>
  </si>
  <si>
    <t>CHINO QFS</t>
  </si>
  <si>
    <t>CHINO_2_SASOLR</t>
  </si>
  <si>
    <t>SS San Antonio West LLC</t>
  </si>
  <si>
    <t>CHINO_2_SOLAR</t>
  </si>
  <si>
    <t>Chino RT Solar 1</t>
  </si>
  <si>
    <t>CHINO_2_SOLAR2</t>
  </si>
  <si>
    <t>Kona Solar - Terra Francesca</t>
  </si>
  <si>
    <t>CHINO_6_CIMGEN</t>
  </si>
  <si>
    <t>Chino Co-Generation</t>
  </si>
  <si>
    <t>CHINO_6_SMPPAP</t>
  </si>
  <si>
    <t>AltaGas Pomona Energy</t>
  </si>
  <si>
    <t>CHINO_7_MILIKN</t>
  </si>
  <si>
    <t>MN Milliken Genco LLC</t>
  </si>
  <si>
    <t>Cholla_1</t>
  </si>
  <si>
    <t>Cholla 1</t>
  </si>
  <si>
    <t>Cholla_3</t>
  </si>
  <si>
    <t>Cholla 3</t>
  </si>
  <si>
    <t>Cholla_4</t>
  </si>
  <si>
    <t>Cholla-4</t>
  </si>
  <si>
    <t>ChristmasValley2</t>
  </si>
  <si>
    <t>Christmas Valley Solar II-PV(500)</t>
  </si>
  <si>
    <t>CHWCHL_1_BIOMAS</t>
  </si>
  <si>
    <t>Chow II Biomass to Energy</t>
  </si>
  <si>
    <t>CHWCHL_1_UNIT</t>
  </si>
  <si>
    <t>CHOW 2 PEAKER PLANT</t>
  </si>
  <si>
    <t>CAISO_Reciprocating_Engine</t>
  </si>
  <si>
    <t>CIB_4G2</t>
  </si>
  <si>
    <t>CIB 4G2</t>
  </si>
  <si>
    <t>Cimarron_Solar</t>
  </si>
  <si>
    <t>Cimarron Solar|Southern Turner Cimarron I Solar CIM1</t>
  </si>
  <si>
    <t>Cipres1</t>
  </si>
  <si>
    <t>Cipres-1</t>
  </si>
  <si>
    <t>CKY_ROR_13</t>
  </si>
  <si>
    <t>CKY_ROR 13</t>
  </si>
  <si>
    <t>Clark_11</t>
  </si>
  <si>
    <t>Clark CT 11</t>
  </si>
  <si>
    <t>Clark_12</t>
  </si>
  <si>
    <t>Clark CT 12</t>
  </si>
  <si>
    <t>Clark_13</t>
  </si>
  <si>
    <t>Clark CT 13</t>
  </si>
  <si>
    <t>Clark_14</t>
  </si>
  <si>
    <t>Clark CT 14</t>
  </si>
  <si>
    <t>Clark_15</t>
  </si>
  <si>
    <t>Clark CT 15</t>
  </si>
  <si>
    <t>Clark_16</t>
  </si>
  <si>
    <t>Clark CT 16</t>
  </si>
  <si>
    <t>Clark_17</t>
  </si>
  <si>
    <t>Clark CT 17</t>
  </si>
  <si>
    <t>Clark_18</t>
  </si>
  <si>
    <t>Clark CT 18</t>
  </si>
  <si>
    <t>Clark_19</t>
  </si>
  <si>
    <t>Clark CT 19</t>
  </si>
  <si>
    <t>Clark_20</t>
  </si>
  <si>
    <t>Clark CT 20</t>
  </si>
  <si>
    <t>Clark_21</t>
  </si>
  <si>
    <t>Clark CT 21</t>
  </si>
  <si>
    <t>Clark_22</t>
  </si>
  <si>
    <t>Clark CT 22</t>
  </si>
  <si>
    <t>Clark_4</t>
  </si>
  <si>
    <t>Clark-GT4</t>
  </si>
  <si>
    <t>Clark_Canyon</t>
  </si>
  <si>
    <t>Clark Canyon Dam-1</t>
  </si>
  <si>
    <t>Clark_CC1</t>
  </si>
  <si>
    <t>ClarkCC1 (Total CC Plant)</t>
  </si>
  <si>
    <t>Clark_CC2</t>
  </si>
  <si>
    <t>ClarkCC2 (Total CC Plant)</t>
  </si>
  <si>
    <t>Clark_Mountain_3</t>
  </si>
  <si>
    <t>Tracy (Clark Mountain) GT3</t>
  </si>
  <si>
    <t>Clark_Mountain_4</t>
  </si>
  <si>
    <t>Tracy (Clark Mountain) GT4</t>
  </si>
  <si>
    <t>Clark_Solar_1</t>
  </si>
  <si>
    <t>Clark_Solar_2</t>
  </si>
  <si>
    <t>Clark_Solar_3</t>
  </si>
  <si>
    <t>Clark_Solar_4</t>
  </si>
  <si>
    <t>CLC_13G1</t>
  </si>
  <si>
    <t>CLC 13G1</t>
  </si>
  <si>
    <t>Clear_Lake_ID</t>
  </si>
  <si>
    <t>Clear Lake-1</t>
  </si>
  <si>
    <t>Clearwater1</t>
  </si>
  <si>
    <t>Clearwater 1-1</t>
  </si>
  <si>
    <t>Clearwater2</t>
  </si>
  <si>
    <t>Clearwater 2-1</t>
  </si>
  <si>
    <t>ClearwaterPaper3</t>
  </si>
  <si>
    <t>Clearwater Paper IPP Lewiston-GEN3</t>
  </si>
  <si>
    <t>ClearwaterPaper4</t>
  </si>
  <si>
    <t>Clearwater Paper IPP Lewiston-GEN4</t>
  </si>
  <si>
    <t>CLOVDL_1_SOLAR</t>
  </si>
  <si>
    <t>Cloverdale Solar I</t>
  </si>
  <si>
    <t>CLOVER_2_UNIT</t>
  </si>
  <si>
    <t>Clover Creek</t>
  </si>
  <si>
    <t>Cloverbar_GT1</t>
  </si>
  <si>
    <t>Cloverbar GT1-1</t>
  </si>
  <si>
    <t>Cloverbar_GT2</t>
  </si>
  <si>
    <t>Cloverbar GT2-2</t>
  </si>
  <si>
    <t>Cloverbar_GT3</t>
  </si>
  <si>
    <t>Cloverbar GT3-3</t>
  </si>
  <si>
    <t>Clowhom_1</t>
  </si>
  <si>
    <t>Clowhom-1_Clowhom-1_BCH-COM</t>
  </si>
  <si>
    <t>CLRKRD_6_LIMESD</t>
  </si>
  <si>
    <t>Lime Saddle Hydro</t>
  </si>
  <si>
    <t>CLRMTK_1_QF</t>
  </si>
  <si>
    <t>SMALL QF AGGREGATION - OAKLAND</t>
  </si>
  <si>
    <t>ClrSpringsTrout</t>
  </si>
  <si>
    <t>Clear Springs Trout-1</t>
  </si>
  <si>
    <t>ClrwatrFishHtch</t>
  </si>
  <si>
    <t>Dworshak_Clearwater Fish Hatchery-HY1</t>
  </si>
  <si>
    <t>CMBHL_2</t>
  </si>
  <si>
    <t>CMBHL  2</t>
  </si>
  <si>
    <t>NW_Var-DEVICE</t>
  </si>
  <si>
    <t>CMH_3_3</t>
  </si>
  <si>
    <t>CMH 3-3</t>
  </si>
  <si>
    <t>CNTNLA_2_SOLAR1</t>
  </si>
  <si>
    <t xml:space="preserve">Centinela Solar Energy I </t>
  </si>
  <si>
    <t>CNTNLA_2_SOLAR2</t>
  </si>
  <si>
    <t>Centinels Solar Energy 2</t>
  </si>
  <si>
    <t>CNTRVL_6_UNIT</t>
  </si>
  <si>
    <t>Centerville</t>
  </si>
  <si>
    <t>Coachella_1</t>
  </si>
  <si>
    <t>Coachella 1</t>
  </si>
  <si>
    <t>Imperial Irrigation District</t>
  </si>
  <si>
    <t>IID_Peaker</t>
  </si>
  <si>
    <t>Coachella_2</t>
  </si>
  <si>
    <t>Coachella 2</t>
  </si>
  <si>
    <t>Coachella_3</t>
  </si>
  <si>
    <t>Coachella 3</t>
  </si>
  <si>
    <t>Coachella_4</t>
  </si>
  <si>
    <t>Coachella 4</t>
  </si>
  <si>
    <t>Coachella_Battery</t>
  </si>
  <si>
    <t>Coachella Battery Storage Project 1|BATTERY ENERGY STORAGE SYSTEM IID</t>
  </si>
  <si>
    <t>ES-4HR-Generic</t>
  </si>
  <si>
    <t>IID_Li_Battery</t>
  </si>
  <si>
    <t>Coastal_Energy</t>
  </si>
  <si>
    <t>Coastal Energy Project-1</t>
  </si>
  <si>
    <t>Cochrane_COC1</t>
  </si>
  <si>
    <t>Cochrane-COC1</t>
  </si>
  <si>
    <t>Cochrane_COC2</t>
  </si>
  <si>
    <t>Cochrane-COC2</t>
  </si>
  <si>
    <t>COCOPP_2_CTG1</t>
  </si>
  <si>
    <t>Marsh Landing 1</t>
  </si>
  <si>
    <t>COCOPP_2_CTG2</t>
  </si>
  <si>
    <t>Marsh Landing 2</t>
  </si>
  <si>
    <t>COCOPP_2_CTG3</t>
  </si>
  <si>
    <t>Marsh Landing 3</t>
  </si>
  <si>
    <t>COCOPP_2_CTG4</t>
  </si>
  <si>
    <t>COCOSB_6_SOLAR</t>
  </si>
  <si>
    <t>Oakley Solar Project</t>
  </si>
  <si>
    <t>Coffin_Butte_1</t>
  </si>
  <si>
    <t>Coffin Butte-1</t>
  </si>
  <si>
    <t>Coffin_Butte_2</t>
  </si>
  <si>
    <t>Coffin Butte-2</t>
  </si>
  <si>
    <t>Coffin_Butte_3</t>
  </si>
  <si>
    <t>Coffin Butte-3</t>
  </si>
  <si>
    <t>Coffin_Butte_4</t>
  </si>
  <si>
    <t>Coffin Butte-4</t>
  </si>
  <si>
    <t>Coffin_Butte_5</t>
  </si>
  <si>
    <t>Coffin Butte-5</t>
  </si>
  <si>
    <t>CoGen2DRJohnson</t>
  </si>
  <si>
    <t>D.R.JohnsonLumber_Co-Gen II LLC-GEN1</t>
  </si>
  <si>
    <t>Cogentrix</t>
  </si>
  <si>
    <t>Alamosa Solar Generating Project-Cogentrix 1|Cogentrix of Alamosa-1</t>
  </si>
  <si>
    <t>COGNAT_1_UNIT</t>
  </si>
  <si>
    <t>Cold_Springs</t>
  </si>
  <si>
    <t>Cold Springs Windfarm-1</t>
  </si>
  <si>
    <t>COLEMN_2_UNIT</t>
  </si>
  <si>
    <t>Coleman</t>
  </si>
  <si>
    <t>COLGAT_7_UNIT_1</t>
  </si>
  <si>
    <t>Colgate Powerhouse Unit 1</t>
  </si>
  <si>
    <t>COLGAT_7_UNIT_2</t>
  </si>
  <si>
    <t>Colgate Powerhouse Unit 2</t>
  </si>
  <si>
    <t>Colstrip_1</t>
  </si>
  <si>
    <t>Colstrip-1</t>
  </si>
  <si>
    <t>Colstrip_2</t>
  </si>
  <si>
    <t>Colstrip-2</t>
  </si>
  <si>
    <t>Colstrip_3</t>
  </si>
  <si>
    <t>Colstrip-3</t>
  </si>
  <si>
    <t>Colstrip_4</t>
  </si>
  <si>
    <t>Colstrip-4</t>
  </si>
  <si>
    <t>Colstrip_Energy</t>
  </si>
  <si>
    <t>Colstrip Energy LP-GEN1</t>
  </si>
  <si>
    <t>COLTON_6_AGUAM1</t>
  </si>
  <si>
    <t>AGUA MANSA UNIT 1 (CITY OF COLTON)</t>
  </si>
  <si>
    <t>Columbia_Ridge1</t>
  </si>
  <si>
    <t>Waste Management Columbia Ridge LFGTE-GEN1</t>
  </si>
  <si>
    <t>Columbia_Ridge2</t>
  </si>
  <si>
    <t>Waste Management Columbia Ridge LFGTE-GEN2</t>
  </si>
  <si>
    <t>Columbia_Ridge4</t>
  </si>
  <si>
    <t>Waste Management Columbia Ridge LFGTE-GEN4</t>
  </si>
  <si>
    <t>Columbia_Ridge5</t>
  </si>
  <si>
    <t>Waste Management Columbia Ridge LFGTE-GEN5</t>
  </si>
  <si>
    <t>Columbia_Ridge6</t>
  </si>
  <si>
    <t>Waste Management Columbia Ridge LFGTE-GEN6</t>
  </si>
  <si>
    <t>Columbia_Ridge7</t>
  </si>
  <si>
    <t>Waste Management Columbia Ridge LFGTE-GEN7</t>
  </si>
  <si>
    <t>Columbia_Ridge8</t>
  </si>
  <si>
    <t>Waste Management Columbia Ridge LFGTE-GEN8</t>
  </si>
  <si>
    <t>Columbia2</t>
  </si>
  <si>
    <t>Columbia Generating Station-2</t>
  </si>
  <si>
    <t>COLUSA_2_PL1X3</t>
  </si>
  <si>
    <t>Colusa Generating Station</t>
  </si>
  <si>
    <t>COLVIL_7_PL1X2</t>
  </si>
  <si>
    <t>COLLIERVILLE HYDRO UNIT 1 &amp; 2 AGGREGATE</t>
  </si>
  <si>
    <t>Comanche_1</t>
  </si>
  <si>
    <t>Comanche 1</t>
  </si>
  <si>
    <t>Comanche_2</t>
  </si>
  <si>
    <t>Comanche 2</t>
  </si>
  <si>
    <t>Comanche_3</t>
  </si>
  <si>
    <t>Comanche-3</t>
  </si>
  <si>
    <t>Comanche_Solar</t>
  </si>
  <si>
    <t>Comanche Solar Project COMCH</t>
  </si>
  <si>
    <t>Combine_Hills</t>
  </si>
  <si>
    <t>Combine Hills I-1</t>
  </si>
  <si>
    <t>Condon_Wind</t>
  </si>
  <si>
    <t>Condon Windpower LLC-GEN1 &amp; GEN2</t>
  </si>
  <si>
    <t>Conifex_Green</t>
  </si>
  <si>
    <t>Conifex Green Energy-1_Conifex Green Energy-1_IPP-FFI</t>
  </si>
  <si>
    <t>Conklin</t>
  </si>
  <si>
    <t>Conklin GT1-1</t>
  </si>
  <si>
    <t>CONTRL_1_CASAD1</t>
  </si>
  <si>
    <t>Mammoth G1</t>
  </si>
  <si>
    <t>CONTRL_1_CASAD3</t>
  </si>
  <si>
    <t>Mammoth G3</t>
  </si>
  <si>
    <t>CONTRL_1_LUNDY</t>
  </si>
  <si>
    <t>LUNDY</t>
  </si>
  <si>
    <t>CONTRL_1_OXBOW</t>
  </si>
  <si>
    <t>Dixie Valley Geo</t>
  </si>
  <si>
    <t>CONTRL_1_POOLE</t>
  </si>
  <si>
    <t>POOLE HYDRO PLANT 1</t>
  </si>
  <si>
    <t>CONTRL_1_QF</t>
  </si>
  <si>
    <t>CONTROL QFS</t>
  </si>
  <si>
    <t>CONTRL_1_RUSHCK</t>
  </si>
  <si>
    <t>RUSH CREEK</t>
  </si>
  <si>
    <t>Control_Gorge_1</t>
  </si>
  <si>
    <t>Control Gorge 1</t>
  </si>
  <si>
    <t>Coolidge_01</t>
  </si>
  <si>
    <t>Coolidge Generation Station-1</t>
  </si>
  <si>
    <t>Coolidge_02</t>
  </si>
  <si>
    <t>Coolidge Generating Station 2</t>
  </si>
  <si>
    <t>Coolidge_03</t>
  </si>
  <si>
    <t>Coolidge Generating Station 3</t>
  </si>
  <si>
    <t>Coolidge_04</t>
  </si>
  <si>
    <t>Coolidge Generating Station 4</t>
  </si>
  <si>
    <t>Coolidge_05</t>
  </si>
  <si>
    <t>Coolidge Generating Station 5</t>
  </si>
  <si>
    <t>Coolidge_06</t>
  </si>
  <si>
    <t>Coolidge Generating Station 6</t>
  </si>
  <si>
    <t>Coolidge_07</t>
  </si>
  <si>
    <t>Coolidge Generating Station 7</t>
  </si>
  <si>
    <t>Coolidge_08</t>
  </si>
  <si>
    <t>Coolidge Generating Station 8</t>
  </si>
  <si>
    <t>Coolidge_09</t>
  </si>
  <si>
    <t>Coolidge Generating Station 9</t>
  </si>
  <si>
    <t>Coolidge_10</t>
  </si>
  <si>
    <t>Coolidge Generating Station 10</t>
  </si>
  <si>
    <t>Coolidge_11</t>
  </si>
  <si>
    <t>Coolidge Generating Station 11</t>
  </si>
  <si>
    <t>Coolidge_12</t>
  </si>
  <si>
    <t>Coolidge Generating Station 12</t>
  </si>
  <si>
    <t>Copco_2_1</t>
  </si>
  <si>
    <t>Copco 2-1</t>
  </si>
  <si>
    <t>Copco_2_2</t>
  </si>
  <si>
    <t>Copco 2-2</t>
  </si>
  <si>
    <t>Copco1_1</t>
  </si>
  <si>
    <t>Copco 1-1</t>
  </si>
  <si>
    <t>Copco1_2</t>
  </si>
  <si>
    <t>Copco 1-2</t>
  </si>
  <si>
    <t>COPMT2_2_SOLAR2</t>
  </si>
  <si>
    <t>CMS2</t>
  </si>
  <si>
    <t>COPMT4_2_SOLAR4</t>
  </si>
  <si>
    <t>Copper Mountain Solar 4</t>
  </si>
  <si>
    <t>COPMTN_2_CM10</t>
  </si>
  <si>
    <t>Copper Mountain 10</t>
  </si>
  <si>
    <t>COPMTN_2_SOLAR1</t>
  </si>
  <si>
    <t>Copper Mountain 48</t>
  </si>
  <si>
    <t>Copper_1</t>
  </si>
  <si>
    <t>Copper-1</t>
  </si>
  <si>
    <t>Copper_Crossing_1</t>
  </si>
  <si>
    <t>Copper Crossing Gen Station (Abel Peaking) CCGS1-5 1</t>
  </si>
  <si>
    <t>Copper_Crossing_2</t>
  </si>
  <si>
    <t>Copper Crossing Gen Station (Abel Peaking) CCGS1-5 2</t>
  </si>
  <si>
    <t>Copper_Crossing_3</t>
  </si>
  <si>
    <t>Copper Crossing Gen Station (Abel Peaking) CCGS1-5 3</t>
  </si>
  <si>
    <t>Copper_Crossing_4</t>
  </si>
  <si>
    <t>Copper Crossing Gen Station (Abel Peaking) CCGS1-5 4</t>
  </si>
  <si>
    <t>Copper_Crossing_5</t>
  </si>
  <si>
    <t>Copper Crossing Gen Station (Abel Peaking) CCGS1-5 5</t>
  </si>
  <si>
    <t>Copper_Crossing_6</t>
  </si>
  <si>
    <t>Copper Crossing Gen Station (Abel Peaking) CCGS1-5 6</t>
  </si>
  <si>
    <t>Copper_Crossing_7</t>
  </si>
  <si>
    <t>Copper Crossing Gen Station (Abel Peaking) CCGS1-5 7</t>
  </si>
  <si>
    <t>Copper_Crossing_8</t>
  </si>
  <si>
    <t>Copper Crossing Gen Station (Abel Peaking) CCGS1-5 8</t>
  </si>
  <si>
    <t>Copper_Crossing_9</t>
  </si>
  <si>
    <t>Copper Crossing Gen Station (Abel Peaking) CCGS1-5 9</t>
  </si>
  <si>
    <t>Copper_Mountain_3_01</t>
  </si>
  <si>
    <t>Copper Mountain Solar III 1</t>
  </si>
  <si>
    <t>Copper_Mountain_3_02</t>
  </si>
  <si>
    <t>Copper Mountain Solar III 2</t>
  </si>
  <si>
    <t>Copper_Mountain_3_03</t>
  </si>
  <si>
    <t>Copper Mountain Solar III 3</t>
  </si>
  <si>
    <t>Copper_Mountain_3_04</t>
  </si>
  <si>
    <t>Copper Mountain Solar III 4</t>
  </si>
  <si>
    <t>Copper_Mountain_3_05</t>
  </si>
  <si>
    <t>Copper Mountain 3-5</t>
  </si>
  <si>
    <t>Copper_Mountain_3_06</t>
  </si>
  <si>
    <t>Copper Mountain Solar III 6</t>
  </si>
  <si>
    <t>Copper_Mountain_3_07</t>
  </si>
  <si>
    <t>Copper Mountain Solar III 7</t>
  </si>
  <si>
    <t>Copper_Mountain_3_08</t>
  </si>
  <si>
    <t>Copper Mountain Solar III 8</t>
  </si>
  <si>
    <t>Copper_Mountain_3_09</t>
  </si>
  <si>
    <t>Copper Mountain Solar III 9</t>
  </si>
  <si>
    <t>Copper_Mountain_3_10</t>
  </si>
  <si>
    <t>Copper Mountain Solar III 10</t>
  </si>
  <si>
    <t>CORAL12T</t>
  </si>
  <si>
    <t>CORAL12</t>
  </si>
  <si>
    <t>CORCAN_1_SOLAR1</t>
  </si>
  <si>
    <t>CID Solar</t>
  </si>
  <si>
    <t>CORCAN_1_SOLAR2</t>
  </si>
  <si>
    <t>Corcoran City</t>
  </si>
  <si>
    <t>Cordova_FIR_Solar</t>
  </si>
  <si>
    <t>Cordova Solar</t>
  </si>
  <si>
    <t>BANC_Solar</t>
  </si>
  <si>
    <t>Coronado_CO1</t>
  </si>
  <si>
    <t>Coronado CO1</t>
  </si>
  <si>
    <t>Coronado_CO2</t>
  </si>
  <si>
    <t>Coronado CO2</t>
  </si>
  <si>
    <t>CORONS_2_SOLAR</t>
  </si>
  <si>
    <t>Master Development Corona</t>
  </si>
  <si>
    <t>CORONS_6_CLRWTR</t>
  </si>
  <si>
    <t>Clearwater Power Plant</t>
  </si>
  <si>
    <t>Corra_Linn_1</t>
  </si>
  <si>
    <t>Corra Linn-1_Corra Linn-1_FBC-COR</t>
  </si>
  <si>
    <t>Corra_Linn_2</t>
  </si>
  <si>
    <t>Corra Linn-2_Corra Linn-2_FBC-COR</t>
  </si>
  <si>
    <t>Corra_Linn_3</t>
  </si>
  <si>
    <t>Corra Linn-3_Corra Linn-3_FBC-COR</t>
  </si>
  <si>
    <t>CORRAL_6_SJOAQN</t>
  </si>
  <si>
    <t>Ameresco San Joaquin</t>
  </si>
  <si>
    <t>Cosmo_1_2</t>
  </si>
  <si>
    <t>Cosmo Specialty Fibers Plant-TG1</t>
  </si>
  <si>
    <t>Cosumnes_CC</t>
  </si>
  <si>
    <t>CosumnesCC (Total CC Plant)</t>
  </si>
  <si>
    <t>COTTLE_2_FRNKNH</t>
  </si>
  <si>
    <t>Frankenheimer Power Plant</t>
  </si>
  <si>
    <t>Cottonwood_1</t>
  </si>
  <si>
    <t>Cottonwood 1</t>
  </si>
  <si>
    <t>Cottonwood_2</t>
  </si>
  <si>
    <t>Cottonwood 2</t>
  </si>
  <si>
    <t>Cougar_1</t>
  </si>
  <si>
    <t>Cougar-1</t>
  </si>
  <si>
    <t>Cougar_2</t>
  </si>
  <si>
    <t>Cougar-2</t>
  </si>
  <si>
    <t>COVERD_2_HCKHY1</t>
  </si>
  <si>
    <t>HATCHET CREEK</t>
  </si>
  <si>
    <t>COVERD_2_MCKHY1</t>
  </si>
  <si>
    <t>Montgomery Creek Hydro</t>
  </si>
  <si>
    <t>COVERD_2_QFUNTS</t>
  </si>
  <si>
    <t>COVE ROAD HYDRO QF UNITS</t>
  </si>
  <si>
    <t>COVERD_2_RCKHY1</t>
  </si>
  <si>
    <t>ROARING CREEK</t>
  </si>
  <si>
    <t>COWCRK_2_UNIT</t>
  </si>
  <si>
    <t>Cow Creek Hydro</t>
  </si>
  <si>
    <t>Cowley_Ridge_1</t>
  </si>
  <si>
    <t>Cowley Ridge-1</t>
  </si>
  <si>
    <t>Cowlitz_Falls1</t>
  </si>
  <si>
    <t>Cowlitz Falls-U#1</t>
  </si>
  <si>
    <t>Cowlitz_Falls2</t>
  </si>
  <si>
    <t>Cowlitz Falls-U#2</t>
  </si>
  <si>
    <t>Coyote_Crest</t>
  </si>
  <si>
    <t>Coyote Crest Wind-WT (47 x 2.5)</t>
  </si>
  <si>
    <t>CoyoteSprgCC1_Total</t>
  </si>
  <si>
    <t>CoyoteSprngsCC1 (Total CC Plant)</t>
  </si>
  <si>
    <t>CoyoteSprgCC2_Total</t>
  </si>
  <si>
    <t>CoyoteSprngsCC2 (Total CC Plant)</t>
  </si>
  <si>
    <t>CPF_4G1</t>
  </si>
  <si>
    <t>CPF 4G1</t>
  </si>
  <si>
    <t>CPS_G3</t>
  </si>
  <si>
    <t>CPS G3</t>
  </si>
  <si>
    <t>CPSTNO_7_PRMADS</t>
  </si>
  <si>
    <t>CPVERD_2_SOLAR</t>
  </si>
  <si>
    <t>Campo Verde Solar</t>
  </si>
  <si>
    <t>Craig_1</t>
  </si>
  <si>
    <t>Craig 1</t>
  </si>
  <si>
    <t>Craig_2</t>
  </si>
  <si>
    <t>Craig 2</t>
  </si>
  <si>
    <t>Craig_3</t>
  </si>
  <si>
    <t>Craig 3</t>
  </si>
  <si>
    <t>CranberryCreekPower1</t>
  </si>
  <si>
    <t>Cranberry Creek Power-1_Cranberry Creek Power-1_IPP-SCB</t>
  </si>
  <si>
    <t>CranberryCreekPower2</t>
  </si>
  <si>
    <t>Cranberry Creek Power-2_Cranberry Creek Power-2_IPP-SCB</t>
  </si>
  <si>
    <t>CranberryCreekPower3</t>
  </si>
  <si>
    <t>Cranberry Creek Power-3_Cranberry Creek Power-3_IPP-SCB</t>
  </si>
  <si>
    <t>CranberryCreekPower4</t>
  </si>
  <si>
    <t>Cranberry Creek Exp-4_Cranberry Creek Expansion-4_IPP-SCB</t>
  </si>
  <si>
    <t>CRELMN_6_RAMON1</t>
  </si>
  <si>
    <t>Ramona 1</t>
  </si>
  <si>
    <t>CRELMN_6_RAMON2</t>
  </si>
  <si>
    <t>Ramona 2</t>
  </si>
  <si>
    <t>CRELMN_6_RAMSR3</t>
  </si>
  <si>
    <t>Ramona Solar Energy</t>
  </si>
  <si>
    <t>Crescent_Dunes</t>
  </si>
  <si>
    <t>Crescent Dunes Solar Energy-TSE-1</t>
  </si>
  <si>
    <t>SolarThermal-CSP6</t>
  </si>
  <si>
    <t>SolarThermal_sun</t>
  </si>
  <si>
    <t>Solar_Thermal</t>
  </si>
  <si>
    <t>CRESSY_1_PARKER</t>
  </si>
  <si>
    <t>PARKER POWERHOUSE</t>
  </si>
  <si>
    <t>CRESTA_7_PL1X2</t>
  </si>
  <si>
    <t>CRESTA PH UNIT 1 &amp; 2 AGGREGATE</t>
  </si>
  <si>
    <t>CRNEVL_6_CRNVA</t>
  </si>
  <si>
    <t xml:space="preserve">Crane Valley </t>
  </si>
  <si>
    <t>CRNEVL_6_SJQN_2</t>
  </si>
  <si>
    <t>SAN JOAQUIN 2</t>
  </si>
  <si>
    <t>CRNEVL_6_SJQN_3</t>
  </si>
  <si>
    <t>SAN JOAQUIN 3</t>
  </si>
  <si>
    <t>Crofton</t>
  </si>
  <si>
    <t>Hartland LF-1_Hartland LF-1_IPP-HLG</t>
  </si>
  <si>
    <t>CROKET_7_UNIT</t>
  </si>
  <si>
    <t>CROCKETT COGEN</t>
  </si>
  <si>
    <t>CCWhole-NatGas-SingleShaft</t>
  </si>
  <si>
    <t>Crowsnest_Pass</t>
  </si>
  <si>
    <t>Crowsnest Pass-1_Crowsnest Pass-1_IPP-CRW</t>
  </si>
  <si>
    <t>CRSTWD_6_KUMYAY</t>
  </si>
  <si>
    <t>Kumeyaay Wind Farm</t>
  </si>
  <si>
    <t>CRWCKS_1_SOLAR1</t>
  </si>
  <si>
    <t>Crow Creek Solar 1</t>
  </si>
  <si>
    <t>Crystal_1</t>
  </si>
  <si>
    <t>Crystal 1</t>
  </si>
  <si>
    <t>CrystalSprings</t>
  </si>
  <si>
    <t>Crystal Springs-GEN1</t>
  </si>
  <si>
    <t>CSCCOG_1_UNIT_1</t>
  </si>
  <si>
    <t>SANTA CLARA CO-GEN</t>
  </si>
  <si>
    <t>CSCGNR_1_UNIT_1</t>
  </si>
  <si>
    <t>CSCGNR_1_UNIT_2</t>
  </si>
  <si>
    <t>CSLR4S_2_SOLAR</t>
  </si>
  <si>
    <t>Csolar IV South</t>
  </si>
  <si>
    <t>CSTOGA_6_LNDFIL</t>
  </si>
  <si>
    <t>Clover Flat Land Fill Gas</t>
  </si>
  <si>
    <t>CSTRVL_7_PL1X2</t>
  </si>
  <si>
    <t>Marina Land Fill Gas</t>
  </si>
  <si>
    <t>RECIPROCATING ENGINE_BIOGAS</t>
  </si>
  <si>
    <t>CSTRVL_7_QFUNTS</t>
  </si>
  <si>
    <t>Castroville QF Aggregate</t>
  </si>
  <si>
    <t>CTNWDP_1_QF</t>
  </si>
  <si>
    <t>SMALL QF AGGREGATION - BURNEY</t>
  </si>
  <si>
    <t>CullitonCreek1</t>
  </si>
  <si>
    <t>Culliton Creek-1_Culliton Creek-1_IPP-CTN</t>
  </si>
  <si>
    <t>CullitonCreek2</t>
  </si>
  <si>
    <t>Culliton Creek-2_Culliton Creek-2_IPP-CTN</t>
  </si>
  <si>
    <t>CUMBIA_1_SOLAR</t>
  </si>
  <si>
    <t>Columbia Solar Energy II</t>
  </si>
  <si>
    <t>CUMMNG_6_SUNCT1</t>
  </si>
  <si>
    <t>SunSelect 1</t>
  </si>
  <si>
    <t>CurrantCreekCC_Total</t>
  </si>
  <si>
    <t>CurrantCreekCC (Total CC Plant)</t>
  </si>
  <si>
    <t>Curry_Cattle</t>
  </si>
  <si>
    <t>Curry Cattle Company-1</t>
  </si>
  <si>
    <t>CURTIS_1_CANLCK</t>
  </si>
  <si>
    <t>Canal Creek Powerhouse</t>
  </si>
  <si>
    <t>CURTIS_1_FARFLD</t>
  </si>
  <si>
    <t>Fairfield Powerhouse</t>
  </si>
  <si>
    <t>Cushman_2_31</t>
  </si>
  <si>
    <t>Cushman 2-31</t>
  </si>
  <si>
    <t>Cushman_2_32</t>
  </si>
  <si>
    <t>Cushman 2-32</t>
  </si>
  <si>
    <t>Cushman_2_33</t>
  </si>
  <si>
    <t>Cushman 2-33</t>
  </si>
  <si>
    <t>Cushman1_21</t>
  </si>
  <si>
    <t>Cushman 1-21</t>
  </si>
  <si>
    <t>Cushman1_22</t>
  </si>
  <si>
    <t>Cushman 1-22</t>
  </si>
  <si>
    <t>Cutler_1</t>
  </si>
  <si>
    <t>Cutler-1</t>
  </si>
  <si>
    <t>Cutler_2</t>
  </si>
  <si>
    <t>Cutler-2</t>
  </si>
  <si>
    <t>CUYAMS_6_CUYSR1</t>
  </si>
  <si>
    <t>Cypress_Creek_1</t>
  </si>
  <si>
    <t>Cypress Creek-1_Cypress Creek-1_IPP-CCH</t>
  </si>
  <si>
    <t>DAIRLD_1_MD1SL1</t>
  </si>
  <si>
    <t>Madera 1</t>
  </si>
  <si>
    <t>DAIRLD_1_MD2BM1</t>
  </si>
  <si>
    <t>Daishowa_G1_1</t>
  </si>
  <si>
    <t>Daishowa_G1-1</t>
  </si>
  <si>
    <t>Daishowa_G2_2</t>
  </si>
  <si>
    <t>Daishowa_G2-2</t>
  </si>
  <si>
    <t>DallesDamNorthFshwy</t>
  </si>
  <si>
    <t>Dalles Dam North Fishway Project-1</t>
  </si>
  <si>
    <t>DALYCT_1_FCELL</t>
  </si>
  <si>
    <t>Darrington_GEN1</t>
  </si>
  <si>
    <t>Darrington-GEN1</t>
  </si>
  <si>
    <t>Dasque_Middle1</t>
  </si>
  <si>
    <t>Dasque - Middle-1_Dasque - Middle-1_IPP-DSQ</t>
  </si>
  <si>
    <t>Dasque_Middle2</t>
  </si>
  <si>
    <t>Dasque - Middle-2_Dasque - Middle-2_IPP-DSQ</t>
  </si>
  <si>
    <t>Dave_Gates1</t>
  </si>
  <si>
    <t>Dave Gates Generating Station-1</t>
  </si>
  <si>
    <t>Dave_Gates2</t>
  </si>
  <si>
    <t>Dave Gates Generating Station-2</t>
  </si>
  <si>
    <t>Dave_Gates3</t>
  </si>
  <si>
    <t>Dave Gates Generating Station-3</t>
  </si>
  <si>
    <t>Dave_Johnston_1</t>
  </si>
  <si>
    <t>Dave Johnston-1</t>
  </si>
  <si>
    <t>Dave_Johnston_2</t>
  </si>
  <si>
    <t>Dave Johnston-2</t>
  </si>
  <si>
    <t>Dave_Johnston_3</t>
  </si>
  <si>
    <t>Dave Johnston-3</t>
  </si>
  <si>
    <t>Dave_Johnston_4</t>
  </si>
  <si>
    <t>Dave Johnston-4</t>
  </si>
  <si>
    <t>David_Tevelde_Dairy_Digester</t>
  </si>
  <si>
    <t>David Tevelde Dairy Digester</t>
  </si>
  <si>
    <t>Digester gasnan</t>
  </si>
  <si>
    <t>DAVIS_1_SOLAR1</t>
  </si>
  <si>
    <t>Grasslands 3</t>
  </si>
  <si>
    <t>DAVIS_1_SOLAR2</t>
  </si>
  <si>
    <t>Grasslands 4</t>
  </si>
  <si>
    <t>DAVIS_7_MNMETH</t>
  </si>
  <si>
    <t>MM Yolo Power LLC</t>
  </si>
  <si>
    <t>Davis_Dam_1</t>
  </si>
  <si>
    <t>Davis Dam 1</t>
  </si>
  <si>
    <t>Davis_Dam_2</t>
  </si>
  <si>
    <t>Davis Dam 2</t>
  </si>
  <si>
    <t>Davis_Dam_3</t>
  </si>
  <si>
    <t>Davis Dam 3</t>
  </si>
  <si>
    <t>Davis_Dam_4</t>
  </si>
  <si>
    <t>Davis Dam 4</t>
  </si>
  <si>
    <t>Davis_Dam_5</t>
  </si>
  <si>
    <t>Davis Dam 5</t>
  </si>
  <si>
    <t>DCI_Artesia</t>
  </si>
  <si>
    <t>Artesia DC Intertie (Fictional Resource)</t>
  </si>
  <si>
    <t>DCI_Miles_City</t>
  </si>
  <si>
    <t>Miles City DC Intertie (Fictional Resource)-1</t>
  </si>
  <si>
    <t>DEADCK_1_UNIT</t>
  </si>
  <si>
    <t>DEERCR_6_UNIT_1</t>
  </si>
  <si>
    <t>DEER CREEK</t>
  </si>
  <si>
    <t>Del_Ranch_Company</t>
  </si>
  <si>
    <t>Del Ranch Company-GEN1</t>
  </si>
  <si>
    <t>Geo-DoubleFlash</t>
  </si>
  <si>
    <t>IID_Geothermal</t>
  </si>
  <si>
    <t>DELAMO_2_SOLAR1</t>
  </si>
  <si>
    <t>Golden Springs Building H</t>
  </si>
  <si>
    <t>DELAMO_2_SOLAR2</t>
  </si>
  <si>
    <t>Golden Springs Building M</t>
  </si>
  <si>
    <t>DELAMO_2_SOLAR3</t>
  </si>
  <si>
    <t>Golden Springs Building G</t>
  </si>
  <si>
    <t>DELAMO_2_SOLAR4</t>
  </si>
  <si>
    <t>Golden Springs Building F</t>
  </si>
  <si>
    <t>DELAMO_2_SOLAR5</t>
  </si>
  <si>
    <t>Golden Springs Building L</t>
  </si>
  <si>
    <t>DELAMO_2_SOLAR6</t>
  </si>
  <si>
    <t>Freeway Springs</t>
  </si>
  <si>
    <t>DELAMO_2_SOLRC1</t>
  </si>
  <si>
    <t>Golden Springs Building C1</t>
  </si>
  <si>
    <t>DELAMO_2_SOLRD</t>
  </si>
  <si>
    <t>Golden Solar Building D</t>
  </si>
  <si>
    <t>DELSUR_6_BSOLAR</t>
  </si>
  <si>
    <t>Central Antelope Dry Ranch B</t>
  </si>
  <si>
    <t>DELSUR_6_CREST</t>
  </si>
  <si>
    <t>DELSUR_6_CREST1</t>
  </si>
  <si>
    <t>DELSUR_6_DRYFRB</t>
  </si>
  <si>
    <t xml:space="preserve">Dry Farm Ranch B </t>
  </si>
  <si>
    <t>DELSUR_6_SOLAR1</t>
  </si>
  <si>
    <t xml:space="preserve">Summer Solar North </t>
  </si>
  <si>
    <t>DELSUR_6_SOLAR4</t>
  </si>
  <si>
    <t>DELSUR_6_SOLAR5</t>
  </si>
  <si>
    <t>DELTA_2_PL1X4</t>
  </si>
  <si>
    <t>DELTA ENERGY CENTER AGGREGATE</t>
  </si>
  <si>
    <t>Deming_Solar</t>
  </si>
  <si>
    <t>Deming Solar Energy Center DSEC and HON2</t>
  </si>
  <si>
    <t>DeMoss_Petrie</t>
  </si>
  <si>
    <t>DeMoss Petrie CT 2 GT2</t>
  </si>
  <si>
    <t>Desert_Meadow</t>
  </si>
  <si>
    <t>Desert Meadow Windfarm-1</t>
  </si>
  <si>
    <t>Desert_Peak_2</t>
  </si>
  <si>
    <t>DesertPeak2_Desert Peak Power Plant-GEN2</t>
  </si>
  <si>
    <t>Desert_Power_3</t>
  </si>
  <si>
    <t>SALTSEA_13.8_SSU3|Desert Power 3</t>
  </si>
  <si>
    <t>Desert_View</t>
  </si>
  <si>
    <t>Desert View Power Plant (Mecca) GEN1|Desert View Power-GEN1</t>
  </si>
  <si>
    <t>IID_Biomass</t>
  </si>
  <si>
    <t>DesertBasin_CC</t>
  </si>
  <si>
    <t>DesertBasinCC (Total CC Plant)</t>
  </si>
  <si>
    <t>DESRT_P2</t>
  </si>
  <si>
    <t>Desert Peak Geothermal</t>
  </si>
  <si>
    <t>Detroit_1</t>
  </si>
  <si>
    <t>Detroit-1</t>
  </si>
  <si>
    <t>Detroit_2</t>
  </si>
  <si>
    <t>Detroit-2</t>
  </si>
  <si>
    <t>DEVERS_1_QF</t>
  </si>
  <si>
    <t>DEVERS QFS</t>
  </si>
  <si>
    <t>DEVERS_1_SEPV05</t>
  </si>
  <si>
    <t>SEPV 5</t>
  </si>
  <si>
    <t>DEVERS_1_SOLAR</t>
  </si>
  <si>
    <t>Cascade Solar</t>
  </si>
  <si>
    <t>DEVERS_1_SOLAR1</t>
  </si>
  <si>
    <t>SEPV8</t>
  </si>
  <si>
    <t>DEVERS_1_SOLAR2</t>
  </si>
  <si>
    <t>SEPV9</t>
  </si>
  <si>
    <t>DEVERS_2_CS2SR4</t>
  </si>
  <si>
    <t>Caliente Solar 2</t>
  </si>
  <si>
    <t>DEVERS_2_DHSPG2</t>
  </si>
  <si>
    <t>Desert Hot Springs 2</t>
  </si>
  <si>
    <t>Dexter_1</t>
  </si>
  <si>
    <t>Dexter-1</t>
  </si>
  <si>
    <t>DEXZEL_1_UNIT</t>
  </si>
  <si>
    <t>Western Power and Steam Cogeneration</t>
  </si>
  <si>
    <t>DIABLO_7_UNIT_1</t>
  </si>
  <si>
    <t>Diablo Canyon Unit 1</t>
  </si>
  <si>
    <t>CAISO_Nuclear</t>
  </si>
  <si>
    <t>DIABLO_7_UNIT_2</t>
  </si>
  <si>
    <t>Diablo Canyon Unit 2</t>
  </si>
  <si>
    <t>DiabloHydro_31</t>
  </si>
  <si>
    <t>Diablo-31</t>
  </si>
  <si>
    <t>DiabloHydro_32</t>
  </si>
  <si>
    <t>Diablo-32</t>
  </si>
  <si>
    <t>Diamond_H_Dairy_Power</t>
  </si>
  <si>
    <t>Diamond H Dairy Power</t>
  </si>
  <si>
    <t>Dickson_Dam1</t>
  </si>
  <si>
    <t>Dickson Dam IPP 1-1</t>
  </si>
  <si>
    <t>Dickson_Dam2</t>
  </si>
  <si>
    <t>Dickson Dam IPP 2-2</t>
  </si>
  <si>
    <t>Dickson_Dam3</t>
  </si>
  <si>
    <t>Dickson Dam IPP 3-3</t>
  </si>
  <si>
    <t>Dietrich_Drop</t>
  </si>
  <si>
    <t>Dietrich Drop-GEN1</t>
  </si>
  <si>
    <t>DillardComplexGEN4</t>
  </si>
  <si>
    <t>Dillard Complex-GEN4</t>
  </si>
  <si>
    <t>DillardComplexGEN5</t>
  </si>
  <si>
    <t>Dillard Complex-GEN5</t>
  </si>
  <si>
    <t>Dillon_Hydro</t>
  </si>
  <si>
    <t>Dillon Hydro Plant GEN1</t>
  </si>
  <si>
    <t>DINUBA_6_UNIT</t>
  </si>
  <si>
    <t>Dinuba Energy, Inc.</t>
  </si>
  <si>
    <t>DISCOV_1_CHEVRN</t>
  </si>
  <si>
    <t>CHEVRON USA (EASTRIDGE)</t>
  </si>
  <si>
    <t>Division_Creek</t>
  </si>
  <si>
    <t>Division Creek 1</t>
  </si>
  <si>
    <t>DIVSON_6_NSQF</t>
  </si>
  <si>
    <t>DIXIE_M_P1</t>
  </si>
  <si>
    <t>Dixie Meadows Geothermal</t>
  </si>
  <si>
    <t>DIXIE_M_P12</t>
  </si>
  <si>
    <t>Dixie_Valley_Geo_1</t>
  </si>
  <si>
    <t>Caithness Dixie Valley-1|Dixie Valley Geothermal GEN1</t>
  </si>
  <si>
    <t>Dixie_Valley_Geo_2</t>
  </si>
  <si>
    <t>Caithness Dixie Valley-2|Dixie Valley Geothermal GEN1</t>
  </si>
  <si>
    <t>Dixie_Valley_Geo_3</t>
  </si>
  <si>
    <t>Caithness Dixie Valley-3|Dixie Valley Geothermal GEN1</t>
  </si>
  <si>
    <t>DIXNLD_1_LNDFL</t>
  </si>
  <si>
    <t>Zero Waste Energy</t>
  </si>
  <si>
    <t>DMDVLY_1_UNITS</t>
  </si>
  <si>
    <t>DIAMOND VALLEY LAKE PUMP-GEN PLANT</t>
  </si>
  <si>
    <t>Dodge_Flat_Solar</t>
  </si>
  <si>
    <t>DokieWind1</t>
  </si>
  <si>
    <t>Dokie Wind-1_Dokie Wind-1_IPP-DKW</t>
  </si>
  <si>
    <t>DokieWind2</t>
  </si>
  <si>
    <t>Dokie Wind-2_Dokie Wind-2_IPP-DKW</t>
  </si>
  <si>
    <t>DokieWind3</t>
  </si>
  <si>
    <t>Dokie Wind-3_Dokie Wind-3_IPP-DKW</t>
  </si>
  <si>
    <t>DokieWind4</t>
  </si>
  <si>
    <t>Dokie Wind-4_Dokie Wind-4_IPP-DKW</t>
  </si>
  <si>
    <t>DokieWind5</t>
  </si>
  <si>
    <t>Dokie Wind-5_Dokie Wind-5_IPP-DKW</t>
  </si>
  <si>
    <t>DokieWind6</t>
  </si>
  <si>
    <t>Dokie Wind-6_Dokie Wind-6_IPP-DKW</t>
  </si>
  <si>
    <t>Don_Pedro_1</t>
  </si>
  <si>
    <t>Don Pedro 1</t>
  </si>
  <si>
    <t>Don_Pedro_2</t>
  </si>
  <si>
    <t>Don Pedro 2</t>
  </si>
  <si>
    <t>Don_Pedro_3</t>
  </si>
  <si>
    <t>Don Pedro 3</t>
  </si>
  <si>
    <t>Don_Pedro_4</t>
  </si>
  <si>
    <t>Don Pedro 4</t>
  </si>
  <si>
    <t>DONNLS_7_UNIT</t>
  </si>
  <si>
    <t>DoranTaylor1</t>
  </si>
  <si>
    <t>Doran Taylor-1_Doran Taylor-1_IPP-DTR</t>
  </si>
  <si>
    <t>DoranTaylor2</t>
  </si>
  <si>
    <t>Doran Taylor-2_Doran Taylor-2_IPP-DTR</t>
  </si>
  <si>
    <t>DOUBLC_1_UNITS</t>
  </si>
  <si>
    <t>DOUBLE "C" LIMITED</t>
  </si>
  <si>
    <t>DoubleADigester1</t>
  </si>
  <si>
    <t>Double A Digester-1</t>
  </si>
  <si>
    <t>DoubleADigester2</t>
  </si>
  <si>
    <t>Double A Digester-2</t>
  </si>
  <si>
    <t>DoubleADigester3</t>
  </si>
  <si>
    <t>Double A Digester-3</t>
  </si>
  <si>
    <t>Douglas_1</t>
  </si>
  <si>
    <t>Douglas 1</t>
  </si>
  <si>
    <t>Arizona Public Service Company</t>
  </si>
  <si>
    <t>Douglas_Kwalsa1</t>
  </si>
  <si>
    <t>Douglas (DGL,Kwalsa Energy)-1_Douglas (DGL,Kwalsa Energy)-1_IPP-DGL</t>
  </si>
  <si>
    <t>Douglas_Kwalsa2</t>
  </si>
  <si>
    <t>Douglas (DGL,Kwalsa Energy)-2_Douglas (DGL,Kwalsa Energy)-2_IPP-DGL</t>
  </si>
  <si>
    <t>DowCC_Total</t>
  </si>
  <si>
    <t>DowCC (Total CC Plant)</t>
  </si>
  <si>
    <t>DowG101_1</t>
  </si>
  <si>
    <t>DowG101-1</t>
  </si>
  <si>
    <t>DowG201_2</t>
  </si>
  <si>
    <t>DowG201-2</t>
  </si>
  <si>
    <t>DRACKR_2_SOLAR1</t>
  </si>
  <si>
    <t>Dracker Solar Unit 1</t>
  </si>
  <si>
    <t>DRACKR_2_SOLAR2</t>
  </si>
  <si>
    <t>Dracker Solar Unit 2</t>
  </si>
  <si>
    <t>DREWS_6_PL1X4</t>
  </si>
  <si>
    <t>Drews Generating Plant</t>
  </si>
  <si>
    <t>Drop_1</t>
  </si>
  <si>
    <t>IID DROP 1 HYDRO PLANT (AGGREGATE)</t>
  </si>
  <si>
    <t>IID_Hydro</t>
  </si>
  <si>
    <t>Drop_2_1</t>
  </si>
  <si>
    <t>Drop 2 (CA) 1</t>
  </si>
  <si>
    <t>Drop_2_2</t>
  </si>
  <si>
    <t>Drop 2 (CA) 2</t>
  </si>
  <si>
    <t>Drop_3_1</t>
  </si>
  <si>
    <t>Drop 3 (CA) 1</t>
  </si>
  <si>
    <t>Drop_3_2</t>
  </si>
  <si>
    <t>Drop 3 (CA) 2</t>
  </si>
  <si>
    <t>Drop_4_1</t>
  </si>
  <si>
    <t>Drop 4 1</t>
  </si>
  <si>
    <t>Drop_4_2</t>
  </si>
  <si>
    <t>Drop 4 2</t>
  </si>
  <si>
    <t>Drop_5</t>
  </si>
  <si>
    <t>IID DROP 5 HYDRO PLANT (AGGREGATE)|BRAVO_4.16_DROP_5_1</t>
  </si>
  <si>
    <t>DRUM_7_PL1X2</t>
  </si>
  <si>
    <t>Drum PH 1 Units 1 &amp; 2 Aggregate</t>
  </si>
  <si>
    <t>DRUM_7_PL3X4</t>
  </si>
  <si>
    <t>Drum PH 1 Units 3 &amp; 4 Aggregate</t>
  </si>
  <si>
    <t>DRUM_7_UNIT_5</t>
  </si>
  <si>
    <t>DRUM PH 2 UNIT 5</t>
  </si>
  <si>
    <t>Dry_Fork_Station</t>
  </si>
  <si>
    <t>Dry Fork Station 1</t>
  </si>
  <si>
    <t>Dry_Lake_Wind_1_1</t>
  </si>
  <si>
    <t>Dry Lake Wind LLC (RC-W)-1</t>
  </si>
  <si>
    <t>Dry_Lake_Wind_1_2</t>
  </si>
  <si>
    <t>Dry Lake Wind LLC (RC-W)-2</t>
  </si>
  <si>
    <t>Dry_Lake_Wind_1_3</t>
  </si>
  <si>
    <t>Dry Lake Wind LLC (RC-W)-3</t>
  </si>
  <si>
    <t>Dry_Lake_Wind_2_1</t>
  </si>
  <si>
    <t>Dry Lake Wind II LLC (RC-E)-1</t>
  </si>
  <si>
    <t>Dry_Lake_Wind_2_2</t>
  </si>
  <si>
    <t>Dry Lake Wind II LLC (RC-E)-2</t>
  </si>
  <si>
    <t>Dry_Lake_Wind_2_3</t>
  </si>
  <si>
    <t>Dry Lake Wind II LLC (RC-E)-3</t>
  </si>
  <si>
    <t>Drywood_2_2</t>
  </si>
  <si>
    <t>Drywood 2-2</t>
  </si>
  <si>
    <t>Drywood1_1</t>
  </si>
  <si>
    <t>Drywood 1-1</t>
  </si>
  <si>
    <t>DSABLA_7_UNIT</t>
  </si>
  <si>
    <t>De Sabla Hydro</t>
  </si>
  <si>
    <t>DSFLWR_2_WS2SR1</t>
  </si>
  <si>
    <t>DSRTSL_2_SOLAR1</t>
  </si>
  <si>
    <t>Desert Stateline</t>
  </si>
  <si>
    <t>DSRTSN_2_SOLAR1</t>
  </si>
  <si>
    <t>Desert Sunlight 300</t>
  </si>
  <si>
    <t>DSRTSN_2_SOLAR2</t>
  </si>
  <si>
    <t>Desert Sunlight 250</t>
  </si>
  <si>
    <t>DTCHWD_2_BT3WND</t>
  </si>
  <si>
    <t>Brookfield Tehachapi 3</t>
  </si>
  <si>
    <t>DTCHWD_2_BT4WND</t>
  </si>
  <si>
    <t>Brookfield Tehachapi 4</t>
  </si>
  <si>
    <t>DUANE_1_PL1X3</t>
  </si>
  <si>
    <t>DONALD VON RAESFELD POWER PROJECT</t>
  </si>
  <si>
    <t>Dundurn_GT_1</t>
  </si>
  <si>
    <t>Dundurn GT-1</t>
  </si>
  <si>
    <t>Dunlap_1</t>
  </si>
  <si>
    <t>Dunlap-1</t>
  </si>
  <si>
    <t>Durbin_Creek_Wind__OR_</t>
  </si>
  <si>
    <t>NA_60367</t>
  </si>
  <si>
    <t>DUTCH1_7_UNIT_1</t>
  </si>
  <si>
    <t>DUTCH FLAT 1 PH</t>
  </si>
  <si>
    <t>DUTCH2_7_UNIT_1</t>
  </si>
  <si>
    <t>DUTCH FLAT 2 PH</t>
  </si>
  <si>
    <t>DVLCYN_1_UNITS</t>
  </si>
  <si>
    <t>DEVIL CANYON HYDRO UNITS 1-4 AGGREGATE</t>
  </si>
  <si>
    <t>DVPL_IPP13_8_1</t>
  </si>
  <si>
    <t>DVPL IPP13.8-1</t>
  </si>
  <si>
    <t>Dworshak_1</t>
  </si>
  <si>
    <t>Dworshak-1</t>
  </si>
  <si>
    <t>Dworshak_2</t>
  </si>
  <si>
    <t>Dworshak-2</t>
  </si>
  <si>
    <t>Dworshak_3</t>
  </si>
  <si>
    <t>Dworshak-3</t>
  </si>
  <si>
    <t>Eagle_Lake_1</t>
  </si>
  <si>
    <t>Eagle Lake-1_Eagle Lake-1_IPP-PCI</t>
  </si>
  <si>
    <t>Eagle_Point_1</t>
  </si>
  <si>
    <t>Eagle Point-1</t>
  </si>
  <si>
    <t>Eagle_Shadow_Mountain</t>
  </si>
  <si>
    <t>Eagle_Solar</t>
  </si>
  <si>
    <t>Eagle Solar</t>
  </si>
  <si>
    <t>Earth_Energy_1</t>
  </si>
  <si>
    <t>CALIPAT_13.8_EARTH_E1</t>
  </si>
  <si>
    <t>East_Highline</t>
  </si>
  <si>
    <t>East Highline 1|BRAVO_4.16_EAST_HLINE|ESTHIGHL</t>
  </si>
  <si>
    <t>East_Toba1</t>
  </si>
  <si>
    <t>East Toba and Montrose Creek (ETR)-1_East Toba and Montrose Creek (ETR)-1_IPP-ETR</t>
  </si>
  <si>
    <t>East_Toba2</t>
  </si>
  <si>
    <t>East Toba and Montrose Creek (ETR)-2_East Toba and Montrose Creek (ETR)-2_IPP-ETR</t>
  </si>
  <si>
    <t>EastSide</t>
  </si>
  <si>
    <t>East Side-1</t>
  </si>
  <si>
    <t>EastTwinCreek1</t>
  </si>
  <si>
    <t>East Twin Creek-1_East Twin Creek-1_IPP-ETC</t>
  </si>
  <si>
    <t>EastTwinCreek2</t>
  </si>
  <si>
    <t>East Twin Creek-2_East Twin Creek-2_IPP-ETC</t>
  </si>
  <si>
    <t>EastTwinCreek3</t>
  </si>
  <si>
    <t>East Twin Creek-3_East Twin Creek-3_IPP-ETC</t>
  </si>
  <si>
    <t>EASTWD_7_UNIT</t>
  </si>
  <si>
    <t>Echanis_Wind</t>
  </si>
  <si>
    <t>Echanis Wind Project-WT (1)</t>
  </si>
  <si>
    <t>EchoDam1</t>
  </si>
  <si>
    <t>Echo Dam-NA1_BNTF-GEN_BOUNTIFUL POWER-2-2</t>
  </si>
  <si>
    <t>EchoDam2</t>
  </si>
  <si>
    <t>Echo Dam-NA2_BNTF-GEN_BOUNTIFUL POWER-2-2</t>
  </si>
  <si>
    <t>EchoDam3</t>
  </si>
  <si>
    <t>Echo Dam-3_BNTF-GEN_BOUNTIFUL POWER-2-2</t>
  </si>
  <si>
    <t>ECHOWIND</t>
  </si>
  <si>
    <t>Oregon Trail Wind Park-OTWP</t>
  </si>
  <si>
    <t>ECHOWIND2</t>
  </si>
  <si>
    <t>ECKERT</t>
  </si>
  <si>
    <t>Arrow Rock Hydro Project</t>
  </si>
  <si>
    <t>Edson_1</t>
  </si>
  <si>
    <t>Talisman Edson GT1</t>
  </si>
  <si>
    <t>Edson_2</t>
  </si>
  <si>
    <t>Talisman Edson GT2</t>
  </si>
  <si>
    <t>AB-Cogen</t>
  </si>
  <si>
    <t>EEKTMN_6_SOLAR1</t>
  </si>
  <si>
    <t>EE K Solar 1</t>
  </si>
  <si>
    <t>El_Centro_4</t>
  </si>
  <si>
    <t>El Centro ST 4</t>
  </si>
  <si>
    <t>El_Centro_CC2</t>
  </si>
  <si>
    <t>ElCentroCC2 (Total CC Plant)</t>
  </si>
  <si>
    <t>IID_CCGT</t>
  </si>
  <si>
    <t>El_Centro_CC3</t>
  </si>
  <si>
    <t>ElCentroCC3 (Total CC Plant)</t>
  </si>
  <si>
    <t>El_Vado_Dam</t>
  </si>
  <si>
    <t>El Vado Dam 1</t>
  </si>
  <si>
    <t>ELCABO_5_ECWSCEDYN</t>
  </si>
  <si>
    <t>El Cabo Wind</t>
  </si>
  <si>
    <t>ELCAJN_6_DRGEN1</t>
  </si>
  <si>
    <t>ELCAJN_6_DRGEN2</t>
  </si>
  <si>
    <t>ELCAJN_6_EB1BT1</t>
  </si>
  <si>
    <t>Eastern BESS 1</t>
  </si>
  <si>
    <t>ELCAJN_6_LM6K</t>
  </si>
  <si>
    <t>ELCAJN_6_UNITA1</t>
  </si>
  <si>
    <t>Cuyamaca Peak Energy Plant</t>
  </si>
  <si>
    <t>ELCAP_1_SOLAR</t>
  </si>
  <si>
    <t>EldoradoResrvr</t>
  </si>
  <si>
    <t>Eldorado Reservoir-1_Eldorado Reservoir-1_IPP-ELD</t>
  </si>
  <si>
    <t>ELDORO_7_UNIT_1</t>
  </si>
  <si>
    <t>El Dorado Unit 1</t>
  </si>
  <si>
    <t>ELDORO_7_UNIT_2</t>
  </si>
  <si>
    <t>El Dorado Unit 2</t>
  </si>
  <si>
    <t>ELECTR_7_PL1X3</t>
  </si>
  <si>
    <t>ELECTRA PH UNIT 1 &amp; 2 AGGREGATE</t>
  </si>
  <si>
    <t>Electron_1</t>
  </si>
  <si>
    <t>Electron-1</t>
  </si>
  <si>
    <t>Electron_2</t>
  </si>
  <si>
    <t>Electron-2</t>
  </si>
  <si>
    <t>Electron_3</t>
  </si>
  <si>
    <t>Electron-3</t>
  </si>
  <si>
    <t>Electron_4</t>
  </si>
  <si>
    <t>Electron-4</t>
  </si>
  <si>
    <t>Elk_Creek</t>
  </si>
  <si>
    <t>El Dorado Hydro Elk Creek-GEN1</t>
  </si>
  <si>
    <t>Elk_Grove_1_Solar</t>
  </si>
  <si>
    <t>Elk Grove 1 Solar</t>
  </si>
  <si>
    <t>Elk_Grove_2_Solar</t>
  </si>
  <si>
    <t>Elk Grove 2 Solar</t>
  </si>
  <si>
    <t>ELKCRK_6_STONYG</t>
  </si>
  <si>
    <t>STONEY GORGE HYDRO AGGREGATE</t>
  </si>
  <si>
    <t>ELKHIL_2_PL1X3</t>
  </si>
  <si>
    <t>ELK HILLS STEAM TURBINE UNIT</t>
  </si>
  <si>
    <t>Elkhorn_Valley</t>
  </si>
  <si>
    <t>Elkhorn Valley Wind Farm-EH1</t>
  </si>
  <si>
    <t>Elko_1</t>
  </si>
  <si>
    <t>Elko-1_Elko-1_BCH-ELK</t>
  </si>
  <si>
    <t>Elko_2</t>
  </si>
  <si>
    <t>Elko-2_Elko-2_BCH-ELK</t>
  </si>
  <si>
    <t>ELLIS_2_QF</t>
  </si>
  <si>
    <t>ELLIS QFS</t>
  </si>
  <si>
    <t>ElmworthG5_5</t>
  </si>
  <si>
    <t>ElmworthG5-5</t>
  </si>
  <si>
    <t>ElmworthG6_6</t>
  </si>
  <si>
    <t>ElmworthG6-6</t>
  </si>
  <si>
    <t>ElmworthG7_7</t>
  </si>
  <si>
    <t>ElmworthG7-7</t>
  </si>
  <si>
    <t>ElmworthG8_8</t>
  </si>
  <si>
    <t>ElmworthG8-8</t>
  </si>
  <si>
    <t>ElmworthG9_9</t>
  </si>
  <si>
    <t>ElmworthG9-9</t>
  </si>
  <si>
    <t>ELNIDP_6_BIOMAS</t>
  </si>
  <si>
    <t>El Nido Biomass to Energy</t>
  </si>
  <si>
    <t>ELSEGN_2_UN1011</t>
  </si>
  <si>
    <t>El Segundo Energy Center 5/6</t>
  </si>
  <si>
    <t>ELSEGN_2_UN2021</t>
  </si>
  <si>
    <t>El Segundo Energy Center 7/8</t>
  </si>
  <si>
    <t>Eltopia_Branch</t>
  </si>
  <si>
    <t>Eltopia Branch Canal 4.6-1</t>
  </si>
  <si>
    <t>Enchanted_Mesa</t>
  </si>
  <si>
    <t>Enchanted Mesa Solar</t>
  </si>
  <si>
    <t>ENCINA_7_EA2</t>
  </si>
  <si>
    <t>ENCINA_7_EA3</t>
  </si>
  <si>
    <t>ENCINA_7_EA4</t>
  </si>
  <si>
    <t>ENCINA_7_EA5</t>
  </si>
  <si>
    <t>ENCINA_7_GT1</t>
  </si>
  <si>
    <t>EncogenCC_Total</t>
  </si>
  <si>
    <t>EncogenCC (Total CC Plant)</t>
  </si>
  <si>
    <t>EnelCoveFort1_1</t>
  </si>
  <si>
    <t>Enel Cove Fort-1-1</t>
  </si>
  <si>
    <t>EnelCoveFort1_2</t>
  </si>
  <si>
    <t>Enel Cove Fort-1-2</t>
  </si>
  <si>
    <t>EnelCoveFort1_3</t>
  </si>
  <si>
    <t>Enel Cove Fort-1-3</t>
  </si>
  <si>
    <t>EnelCoveFort1_4</t>
  </si>
  <si>
    <t>Enel Cove Fort-1-4</t>
  </si>
  <si>
    <t>Energetics_PV</t>
  </si>
  <si>
    <t>Energetics Solar-PV(22,000)</t>
  </si>
  <si>
    <t>Energia_Sierra_Juarez_2_US_LLC</t>
  </si>
  <si>
    <t>Energia Sierra Juarez 2 US LLC</t>
  </si>
  <si>
    <t>Windnan</t>
  </si>
  <si>
    <t>Energy_Vision_10</t>
  </si>
  <si>
    <t>Energy_Vision_11</t>
  </si>
  <si>
    <t>Energy_Vision_12</t>
  </si>
  <si>
    <t>Energy_Vision_2</t>
  </si>
  <si>
    <t>Energy_Vision_3</t>
  </si>
  <si>
    <t>Energy_Vision_4</t>
  </si>
  <si>
    <t>Energy_Vision_5</t>
  </si>
  <si>
    <t>Energy_Vision_6</t>
  </si>
  <si>
    <t>Energy_Vision_7</t>
  </si>
  <si>
    <t>Energy_Vision_8</t>
  </si>
  <si>
    <t>Energy_Vision_9</t>
  </si>
  <si>
    <t>ENERSJ_2_WIND</t>
  </si>
  <si>
    <t>ESJ Wind Energy</t>
  </si>
  <si>
    <t>ENWIND_2_WIND1</t>
  </si>
  <si>
    <t>Cameron Ridge</t>
  </si>
  <si>
    <t>ENWIND_2_WIND2</t>
  </si>
  <si>
    <t>Ridgetop I</t>
  </si>
  <si>
    <t>EPCC_1</t>
  </si>
  <si>
    <t>EPCC-1</t>
  </si>
  <si>
    <t>Escalante_1</t>
  </si>
  <si>
    <t>Escalante-1|Plains Escalante</t>
  </si>
  <si>
    <t>ESCNDO_6_EB1BT1</t>
  </si>
  <si>
    <t>Escondido BESS 1</t>
  </si>
  <si>
    <t>ESCNDO_6_EB2BT2</t>
  </si>
  <si>
    <t>Escondido BESS 2</t>
  </si>
  <si>
    <t>ESCNDO_6_EB3BT3</t>
  </si>
  <si>
    <t>Escondido BESS 3</t>
  </si>
  <si>
    <t>ESCNDO_6_PL1X2</t>
  </si>
  <si>
    <t>ESCNDO_6_UNITB1</t>
  </si>
  <si>
    <t>CalPeak Power Enterprise Unit 1</t>
  </si>
  <si>
    <t>ESCO_6_GLMQF</t>
  </si>
  <si>
    <t>Goal Line Cogen</t>
  </si>
  <si>
    <t>EsquatzelCanal</t>
  </si>
  <si>
    <t>Esquatzel Canal-HY1</t>
  </si>
  <si>
    <t>ESQUON_6_LNDFIL</t>
  </si>
  <si>
    <t>Neal Road Landfill Generating Facility</t>
  </si>
  <si>
    <t>Estes_1</t>
  </si>
  <si>
    <t>Estes 1</t>
  </si>
  <si>
    <t>Estes_2</t>
  </si>
  <si>
    <t>Estes 2</t>
  </si>
  <si>
    <t>Estes_3</t>
  </si>
  <si>
    <t>Estes 3</t>
  </si>
  <si>
    <t>ETIWND_2_CHMPNE</t>
  </si>
  <si>
    <t>Champagne</t>
  </si>
  <si>
    <t>ETIWND_2_FONTNA</t>
  </si>
  <si>
    <t>FONTANALYTLE CREEK POWERHOUSE P</t>
  </si>
  <si>
    <t>ETIWND_2_RTS010</t>
  </si>
  <si>
    <t>SPVP010 Fontana RT Solar</t>
  </si>
  <si>
    <t>ETIWND_2_RTS015</t>
  </si>
  <si>
    <t>SPVP015</t>
  </si>
  <si>
    <t>ETIWND_2_RTS017</t>
  </si>
  <si>
    <t>SPVP017</t>
  </si>
  <si>
    <t>ETIWND_2_RTS018</t>
  </si>
  <si>
    <t>SPVP018 Fontana RT Solar</t>
  </si>
  <si>
    <t>ETIWND_2_RTS023</t>
  </si>
  <si>
    <t>SPVP023 Fontana RT Solar</t>
  </si>
  <si>
    <t>ETIWND_2_RTS026</t>
  </si>
  <si>
    <t>SPVP026</t>
  </si>
  <si>
    <t>ETIWND_2_RTS027</t>
  </si>
  <si>
    <t>SPVP027</t>
  </si>
  <si>
    <t>ETIWND_2_SOLAR1</t>
  </si>
  <si>
    <t>Dedeaux Ontario</t>
  </si>
  <si>
    <t>ETIWND_2_SOLAR2</t>
  </si>
  <si>
    <t>Rochester</t>
  </si>
  <si>
    <t>ETIWND_2_SOLAR5</t>
  </si>
  <si>
    <t>Dulles</t>
  </si>
  <si>
    <t>ETIWND_2_UNIT1</t>
  </si>
  <si>
    <t>ETIWND_6_GRPLND</t>
  </si>
  <si>
    <t>Grapeland Peaker</t>
  </si>
  <si>
    <t>ETIWND_6_MWDETI</t>
  </si>
  <si>
    <t>ETIWANDA RECOVERY HYDRO</t>
  </si>
  <si>
    <t>EurusCombinHill</t>
  </si>
  <si>
    <t>Eurus Combine Hills Turbine Ranch 2-1</t>
  </si>
  <si>
    <t>EvanderAndrews1</t>
  </si>
  <si>
    <t>Evander Andrews Power Complex-1</t>
  </si>
  <si>
    <t>EvanderAndrews2</t>
  </si>
  <si>
    <t>Evander Andrews Power Complex-2</t>
  </si>
  <si>
    <t>EvanderAndrews3</t>
  </si>
  <si>
    <t>Evander Andrews Power Complex-3</t>
  </si>
  <si>
    <t>Evergreen_Bio</t>
  </si>
  <si>
    <t>Evergreen BioPower LLC-1</t>
  </si>
  <si>
    <t>EXCHEC_7_UNIT_1</t>
  </si>
  <si>
    <t>EXCLSG_1_SOLAR</t>
  </si>
  <si>
    <t xml:space="preserve">Excelsior Solar </t>
  </si>
  <si>
    <t>Fairfield_Wind</t>
  </si>
  <si>
    <t>Fairfield Wind-1</t>
  </si>
  <si>
    <t>FAIRFLD_WIND</t>
  </si>
  <si>
    <t>FAIRFIELD_WIND</t>
  </si>
  <si>
    <t>FAIRHV_6_UNIT</t>
  </si>
  <si>
    <t>FAIRHAVEN POWER CO.</t>
  </si>
  <si>
    <t>Fall_Creek_1</t>
  </si>
  <si>
    <t>Fall Creek-1</t>
  </si>
  <si>
    <t>Fall_Creek_2</t>
  </si>
  <si>
    <t>Fall Creek-2</t>
  </si>
  <si>
    <t>Fall_Creek_3</t>
  </si>
  <si>
    <t>Fall Creek-3</t>
  </si>
  <si>
    <t>FallsRiver_BC_1</t>
  </si>
  <si>
    <t>Falls River (BC)-1_Falls River-1_BCH-FLS</t>
  </si>
  <si>
    <t>FallsRiver_BC_2</t>
  </si>
  <si>
    <t>Falls River (BC)-2_Falls River-2_BCH-FLS</t>
  </si>
  <si>
    <t>FallsRiver_ID1</t>
  </si>
  <si>
    <t>Falls River Hydro-1</t>
  </si>
  <si>
    <t>FallsRiver_ID2</t>
  </si>
  <si>
    <t>Falls River Hydro-2</t>
  </si>
  <si>
    <t>Faraday_1</t>
  </si>
  <si>
    <t>Faraday-1</t>
  </si>
  <si>
    <t>Faraday_2</t>
  </si>
  <si>
    <t>Faraday-2</t>
  </si>
  <si>
    <t>Faraday_3</t>
  </si>
  <si>
    <t>Faraday-3</t>
  </si>
  <si>
    <t>Faraday_4</t>
  </si>
  <si>
    <t>Faraday-4</t>
  </si>
  <si>
    <t>Faraday_5</t>
  </si>
  <si>
    <t>Faraday-5</t>
  </si>
  <si>
    <t>Faraday_6</t>
  </si>
  <si>
    <t>Faraday-6</t>
  </si>
  <si>
    <t>FargoDrop</t>
  </si>
  <si>
    <t>Fargo Drop Hydro-1_Fargo Drop-GEN1</t>
  </si>
  <si>
    <t>FarmPowerTillamook</t>
  </si>
  <si>
    <t>Farm Power Tillamook-IC1</t>
  </si>
  <si>
    <t>Faulkner_Ranch</t>
  </si>
  <si>
    <t>Faulkner Ranch-1</t>
  </si>
  <si>
    <t>FELLOW_7_QFUNTS</t>
  </si>
  <si>
    <t>Fellow QF Aggregate</t>
  </si>
  <si>
    <t>FeltHydro1</t>
  </si>
  <si>
    <t>Felt Hydroelectric Plant-GEN1</t>
  </si>
  <si>
    <t>FeltHydro2</t>
  </si>
  <si>
    <t>Felt Hydroelectric Plant-GEN2</t>
  </si>
  <si>
    <t>FeltHydro3</t>
  </si>
  <si>
    <t>Felt Hydroelectric Plant-GEN3</t>
  </si>
  <si>
    <t>FerndaleCC_Total</t>
  </si>
  <si>
    <t>FerndaleCC (Total CC Plant)</t>
  </si>
  <si>
    <t>Finley_Bio1</t>
  </si>
  <si>
    <t>Finley BioEnergy-IC1</t>
  </si>
  <si>
    <t>Finley_Bio2</t>
  </si>
  <si>
    <t>Finley BioEnergy-IC2</t>
  </si>
  <si>
    <t>Finley_Bio3</t>
  </si>
  <si>
    <t>Finley BioEnergy-IC3</t>
  </si>
  <si>
    <t>Fire_Kwalsa1</t>
  </si>
  <si>
    <t>Fire (FRE,Kwalsa Energy)-1_Fire (FRE,Kwalsa Energy)-1_IPP-FRE</t>
  </si>
  <si>
    <t>Fire_Kwalsa2</t>
  </si>
  <si>
    <t>Fire (FRE,Kwalsa Energy)-2_Fire (FRE,Kwalsa Energy)-2_IPP-FRE</t>
  </si>
  <si>
    <t>Firebag_7</t>
  </si>
  <si>
    <t>Firebag-7 (91TG-5720-1)</t>
  </si>
  <si>
    <t>Firebag3_1</t>
  </si>
  <si>
    <t>Firebag 3-1</t>
  </si>
  <si>
    <t>Firebag3_2</t>
  </si>
  <si>
    <t>Firebag 3-2</t>
  </si>
  <si>
    <t>Firebag4_1</t>
  </si>
  <si>
    <t>Firebag 4-1</t>
  </si>
  <si>
    <t>Firebag4_2</t>
  </si>
  <si>
    <t>Firebag 4-2</t>
  </si>
  <si>
    <t>Fish_Creek_1</t>
  </si>
  <si>
    <t>Fish Creek-1</t>
  </si>
  <si>
    <t>Fish_Springs_Solar</t>
  </si>
  <si>
    <t>Fisheries_Dev</t>
  </si>
  <si>
    <t>Fisheries Dev.-1</t>
  </si>
  <si>
    <t>FitzsimonsCreek</t>
  </si>
  <si>
    <t>Fitzsimmons Creek-1_Fitzsimmons Creek-1_IPP-FTZ</t>
  </si>
  <si>
    <t>Flaming_Gorge_1</t>
  </si>
  <si>
    <t>Flaming Gorge 1</t>
  </si>
  <si>
    <t>Flaming_Gorge_2</t>
  </si>
  <si>
    <t>Flaming Gorge 2</t>
  </si>
  <si>
    <t>Flaming_Gorge_3</t>
  </si>
  <si>
    <t>Flaming Gorge 3</t>
  </si>
  <si>
    <t>Flatiron_1</t>
  </si>
  <si>
    <t>Flatiron 1</t>
  </si>
  <si>
    <t>Flatiron_2</t>
  </si>
  <si>
    <t>Flatiron 2</t>
  </si>
  <si>
    <t>Flatiron_3</t>
  </si>
  <si>
    <t>Flatiron PS 3</t>
  </si>
  <si>
    <t>FlintCreek</t>
  </si>
  <si>
    <t>Flint Creek Hydroelectric-1</t>
  </si>
  <si>
    <t>FLOWD_2_RT2WD2</t>
  </si>
  <si>
    <t>Ridgetop 2</t>
  </si>
  <si>
    <t>FLOWD_2_WIND1</t>
  </si>
  <si>
    <t>Cameron Ridge 2</t>
  </si>
  <si>
    <t>FLOWD2_2_FPLWND</t>
  </si>
  <si>
    <t>DIABLO WINDS</t>
  </si>
  <si>
    <t>FMEADO_6_HELLHL</t>
  </si>
  <si>
    <t>FMEADO_7_UNIT</t>
  </si>
  <si>
    <t>FRENCH MEADOWS HYDRO</t>
  </si>
  <si>
    <t>Folsom_1</t>
  </si>
  <si>
    <t>Folsom 1</t>
  </si>
  <si>
    <t>Folsom_2</t>
  </si>
  <si>
    <t>Folsom 2</t>
  </si>
  <si>
    <t>Folsom_3</t>
  </si>
  <si>
    <t>Folsom 3</t>
  </si>
  <si>
    <t>Fontenelle</t>
  </si>
  <si>
    <t>Fontenelle 1</t>
  </si>
  <si>
    <t>Foote_Creek1</t>
  </si>
  <si>
    <t>Foote Creek I-GEN1</t>
  </si>
  <si>
    <t>Foote_Creek2</t>
  </si>
  <si>
    <t>Foote Creek II-GEN1</t>
  </si>
  <si>
    <t>Foote_Creek3</t>
  </si>
  <si>
    <t>Foote Creek III-GEN1</t>
  </si>
  <si>
    <t>Foote_Creek4</t>
  </si>
  <si>
    <t>Foote Creek IV-GEN1</t>
  </si>
  <si>
    <t>Foothills_CO</t>
  </si>
  <si>
    <t>Foothills Hydroelectric GEN1</t>
  </si>
  <si>
    <t>Foothills_Solar_1</t>
  </si>
  <si>
    <t>Foothills Solar 1|Desert Sands|Gila Bend Solar Power Plant</t>
  </si>
  <si>
    <t>Foothills_Solar_2</t>
  </si>
  <si>
    <t>Foothills Solar 2|Desert Sands|Gila Bend Solar Power Plant</t>
  </si>
  <si>
    <t>FORBST_7_UNIT_1</t>
  </si>
  <si>
    <t>FORBESTOWN HYDRO</t>
  </si>
  <si>
    <t>FORKBU_6_UNIT</t>
  </si>
  <si>
    <t>HYPOWER, INC. (FORKS OF BUTTE)</t>
  </si>
  <si>
    <t>Forrest_Kerr1</t>
  </si>
  <si>
    <t>Forrest Kerr Hydroelectric-1_Forrest Kerr Hydroelectric-1.1_IPP-FKR</t>
  </si>
  <si>
    <t>Forrest_Kerr2</t>
  </si>
  <si>
    <t>Forrest Kerr Hydroelectric-2_Forrest Kerr Hydroelectric-1.2_IPP-FKR</t>
  </si>
  <si>
    <t>Forrest_Kerr3</t>
  </si>
  <si>
    <t>Forrest Kerr Hydroelectric-3_Forrest Kerr Hydroelectric-2.1_IPP-FKR</t>
  </si>
  <si>
    <t>Forrest_Kerr4</t>
  </si>
  <si>
    <t>Forrest Kerr Hydroelectric-4_Forrest Kerr Hydroelectric-2.2_IPP-FKR</t>
  </si>
  <si>
    <t>Forrest_Kerr5</t>
  </si>
  <si>
    <t>Forrest Kerr Hydroelectric-5_Forrest Kerr Hydroelectric-2.3_IPP-FKR</t>
  </si>
  <si>
    <t>Forrest_Kerr6</t>
  </si>
  <si>
    <t>Forrest Kerr Hydroelectric-6_Forrest Kerr Hydroelectric-3.1_IPP-FKR</t>
  </si>
  <si>
    <t>Forrest_Kerr7</t>
  </si>
  <si>
    <t>Forrest Kerr Hydroelectric-7_Forrest Kerr Hydroelectric-3.2_IPP-FKR</t>
  </si>
  <si>
    <t>Forrest_Kerr8</t>
  </si>
  <si>
    <t>Forrest Kerr Hydroelectric-8_Forrest Kerr Hydroelectric-3.3_IPP-FKR</t>
  </si>
  <si>
    <t>Forrest_Kerr9</t>
  </si>
  <si>
    <t>Forrest Kerr Hydroelectric-9_Forrest Kerr Hydroelectric-4_IPP-FKR</t>
  </si>
  <si>
    <t>Fort_Churchill_1</t>
  </si>
  <si>
    <t>Fort Churchill 1</t>
  </si>
  <si>
    <t>Fort_Churchill_2</t>
  </si>
  <si>
    <t>Fort Churchill 2</t>
  </si>
  <si>
    <t>Fort_Huachuca_1</t>
  </si>
  <si>
    <t>Fort Huachuca Solar Project FHUAC</t>
  </si>
  <si>
    <t>Fort_Huachuca_2</t>
  </si>
  <si>
    <t>Fort Huachuca Solar Project FHUA2</t>
  </si>
  <si>
    <t>Fort_Lupton_1</t>
  </si>
  <si>
    <t>Fort Lupton 1</t>
  </si>
  <si>
    <t>Fort_Lupton_2</t>
  </si>
  <si>
    <t>Fort Lupton 2</t>
  </si>
  <si>
    <t>Fort_St_James</t>
  </si>
  <si>
    <t>Fort St. James Green Energy-1_Fort St. James Green Energy-1_IPP-FGE</t>
  </si>
  <si>
    <t>Fort_St_Vrain_5</t>
  </si>
  <si>
    <t>Fort St Vrain CT 5</t>
  </si>
  <si>
    <t>Fort_St_Vrain_6</t>
  </si>
  <si>
    <t>Fort St Vrain CT 6</t>
  </si>
  <si>
    <t>Fort_St_Vrain_CC</t>
  </si>
  <si>
    <t>FortStVrainCC (Total CC Plant)</t>
  </si>
  <si>
    <t>FortNelson1</t>
  </si>
  <si>
    <t>Fort Nelson 1-1</t>
  </si>
  <si>
    <t>FortNelson2</t>
  </si>
  <si>
    <t>Fort Nelson 1-2</t>
  </si>
  <si>
    <t>FortPeck1</t>
  </si>
  <si>
    <t>Fort Peck-1</t>
  </si>
  <si>
    <t>WAUW</t>
  </si>
  <si>
    <t>Western Area Power Administration, Upper Great Plains – West</t>
  </si>
  <si>
    <t>FortPeck2</t>
  </si>
  <si>
    <t>Fort Peck-2</t>
  </si>
  <si>
    <t>FortPeck3</t>
  </si>
  <si>
    <t>Fort Peck-3</t>
  </si>
  <si>
    <t>Foster_1</t>
  </si>
  <si>
    <t>Foster-1</t>
  </si>
  <si>
    <t>Foster_2</t>
  </si>
  <si>
    <t>Foster-2</t>
  </si>
  <si>
    <t>FosterCreek1</t>
  </si>
  <si>
    <t>FOSTER CREEK 1-1</t>
  </si>
  <si>
    <t>FosterCreek2</t>
  </si>
  <si>
    <t>FOSTER CREEK 2-2</t>
  </si>
  <si>
    <t>Fountain_Valley_1</t>
  </si>
  <si>
    <t>Fountain Valley Power Facility S1</t>
  </si>
  <si>
    <t>Fountain_Valley_2</t>
  </si>
  <si>
    <t>Fountain Valley Power Facility S2</t>
  </si>
  <si>
    <t>Fountain_Valley_3</t>
  </si>
  <si>
    <t>Fountain Valley Power Facility S3</t>
  </si>
  <si>
    <t>Fountain_Valley_4</t>
  </si>
  <si>
    <t>Fountain Valley Power Facility S4</t>
  </si>
  <si>
    <t>Fountain_Valley_5</t>
  </si>
  <si>
    <t>Fountain Valley Power Facility S5</t>
  </si>
  <si>
    <t>Fountain_Valley_6</t>
  </si>
  <si>
    <t>Fountain Valley Power Facility S6</t>
  </si>
  <si>
    <t>Four_Corners_4</t>
  </si>
  <si>
    <t>Four Corners 4 (Total Cross Compound Plant)</t>
  </si>
  <si>
    <t>CrossCompoundWhole-Coal</t>
  </si>
  <si>
    <t>Four_Corners_5</t>
  </si>
  <si>
    <t>Four Corners 5 (Total Cross Compound Plant)</t>
  </si>
  <si>
    <t>FourBrothers</t>
  </si>
  <si>
    <t>Four Brothers Solar</t>
  </si>
  <si>
    <t>Frank_Knutson_1</t>
  </si>
  <si>
    <t>Frank R. Knutson BR1</t>
  </si>
  <si>
    <t>Frank_Knutson_2</t>
  </si>
  <si>
    <t>Frank R. Knutson BR2</t>
  </si>
  <si>
    <t>FranklinGrays1</t>
  </si>
  <si>
    <t>Franklin_Grays-GT1</t>
  </si>
  <si>
    <t>FranklinGrays2</t>
  </si>
  <si>
    <t>Franklin_Grays-GT2</t>
  </si>
  <si>
    <t>FranklinGrays3</t>
  </si>
  <si>
    <t>Franklin_Grays-GT3</t>
  </si>
  <si>
    <t>FranklinGrays4</t>
  </si>
  <si>
    <t>Franklin_Grays-GT4</t>
  </si>
  <si>
    <t>FraserLake1</t>
  </si>
  <si>
    <t>Fraser Lake Biomass-1_Fraser Lake Biomass-1_IPP-FLB</t>
  </si>
  <si>
    <t>FraserLake2</t>
  </si>
  <si>
    <t>Fraser Lake Biomass-2_Fraser Lake Biomass-2_IPP-FLB</t>
  </si>
  <si>
    <t>FraserRichmond</t>
  </si>
  <si>
    <t>Fraser Richmond Soil and Fibre-1_Fraser Richmond Soil and Fibre-1_IPP-FRS</t>
  </si>
  <si>
    <t>Frederickson1</t>
  </si>
  <si>
    <t>Frederickson-1</t>
  </si>
  <si>
    <t>Frederickson2</t>
  </si>
  <si>
    <t>Frederickson-2</t>
  </si>
  <si>
    <t>FredericksonCC_Total</t>
  </si>
  <si>
    <t>FredericksonCC (Total CC Plant)</t>
  </si>
  <si>
    <t>Fredonia_1</t>
  </si>
  <si>
    <t>Fredonia-1</t>
  </si>
  <si>
    <t>Fredonia_2</t>
  </si>
  <si>
    <t>Fredonia-2</t>
  </si>
  <si>
    <t>Fredonia_3</t>
  </si>
  <si>
    <t>Fredonia-3</t>
  </si>
  <si>
    <t>Fredonia_4</t>
  </si>
  <si>
    <t>Fredonia-4</t>
  </si>
  <si>
    <t>Fremont_Canyon_1</t>
  </si>
  <si>
    <t>Fremont Canyon 1</t>
  </si>
  <si>
    <t>Fremont_Canyon_2</t>
  </si>
  <si>
    <t>Fremont Canyon 2</t>
  </si>
  <si>
    <t>FRESHW_1_SOLAR1</t>
  </si>
  <si>
    <t>Corcoran 3</t>
  </si>
  <si>
    <t>FRIANT_6_UNITS</t>
  </si>
  <si>
    <t>FRIANT DAM</t>
  </si>
  <si>
    <t>Fries_Creek_1</t>
  </si>
  <si>
    <t>Fries Creek-1_Fries Creek-1_IPP-FCR</t>
  </si>
  <si>
    <t>FRITO_1_LAY</t>
  </si>
  <si>
    <t>FRNTBW_6_SOLAR1</t>
  </si>
  <si>
    <t>Frontier Solar</t>
  </si>
  <si>
    <t>FROGTN_1_UTICAA</t>
  </si>
  <si>
    <t>Angels Powerhouse</t>
  </si>
  <si>
    <t>FROGTN_1_UTICAM</t>
  </si>
  <si>
    <t>Murphys Powerhouse</t>
  </si>
  <si>
    <t>Front_Range_CC</t>
  </si>
  <si>
    <t>FrontRangeCC (Total CC Plant)</t>
  </si>
  <si>
    <t>Fruita</t>
  </si>
  <si>
    <t>Fruita 1</t>
  </si>
  <si>
    <t>FRV_SunEdison</t>
  </si>
  <si>
    <t>Picture Rocks Solar (Avra Valley-FRV Tucson) 1</t>
  </si>
  <si>
    <t>Ft_James_Cogen</t>
  </si>
  <si>
    <t>Ft. James Cogen-1_Consumer Products (Camas) LLC-STG1</t>
  </si>
  <si>
    <t>ST-WasteHeat</t>
  </si>
  <si>
    <t>FTSWRD_6_TRFORK</t>
  </si>
  <si>
    <t>Three Forks Water Power Project</t>
  </si>
  <si>
    <t>FTSWRD_7_QFUNTS</t>
  </si>
  <si>
    <t>FULTON_1_QF</t>
  </si>
  <si>
    <t>SMALL QF AGGREGATION - ZENIA</t>
  </si>
  <si>
    <t>Furry_Creek</t>
  </si>
  <si>
    <t>Furry Creek-1_Furry Creek-1_IPP-FRI</t>
  </si>
  <si>
    <t>Gadsby_1</t>
  </si>
  <si>
    <t>Gadsby-1</t>
  </si>
  <si>
    <t>Gadsby_2</t>
  </si>
  <si>
    <t>Gadsby-2</t>
  </si>
  <si>
    <t>Gadsby_3</t>
  </si>
  <si>
    <t>Gadsby-3</t>
  </si>
  <si>
    <t>Gadsby_4</t>
  </si>
  <si>
    <t>Gadsby-4</t>
  </si>
  <si>
    <t>Gadsby_5</t>
  </si>
  <si>
    <t>Gadsby-5</t>
  </si>
  <si>
    <t>Gadsby_6</t>
  </si>
  <si>
    <t>Gadsby-6</t>
  </si>
  <si>
    <t>GALE_1_SR3SR3</t>
  </si>
  <si>
    <t>Sunray 3</t>
  </si>
  <si>
    <t>Galena_3_1</t>
  </si>
  <si>
    <t>Galena 3 Geothermal GEN1</t>
  </si>
  <si>
    <t>Galena_3_2</t>
  </si>
  <si>
    <t>Galena 3 Geothermal Power Plant-GEN2</t>
  </si>
  <si>
    <t>GANSO_1_WSTBM1</t>
  </si>
  <si>
    <t>Weststar Dairy Biogas</t>
  </si>
  <si>
    <t>GARLND_2_GASLR</t>
  </si>
  <si>
    <t>Garland B</t>
  </si>
  <si>
    <t>GARLND_2_GASLRA</t>
  </si>
  <si>
    <t>Garland A</t>
  </si>
  <si>
    <t>GARNET_1_SOLAR</t>
  </si>
  <si>
    <t>North Palm Springs 4A</t>
  </si>
  <si>
    <t>GARNET_1_SOLAR2</t>
  </si>
  <si>
    <t>Garnet Solar Power Generation Station 1</t>
  </si>
  <si>
    <t>GARNET_1_UNITS</t>
  </si>
  <si>
    <t>GARNET_1_WIND</t>
  </si>
  <si>
    <t>GARNET WIND ENERGY CENTER</t>
  </si>
  <si>
    <t>GARNET_1_WINDS</t>
  </si>
  <si>
    <t>Garnet Winds Aggregation</t>
  </si>
  <si>
    <t>GARNET_1_WT3WND</t>
  </si>
  <si>
    <t>Wagner Wind</t>
  </si>
  <si>
    <t>GARNET_2_DIFWD1</t>
  </si>
  <si>
    <t>Difwind</t>
  </si>
  <si>
    <t>GARNET_2_HYDRO</t>
  </si>
  <si>
    <t>Whitewater Hydro</t>
  </si>
  <si>
    <t>GARNET_2_WIND1</t>
  </si>
  <si>
    <t>Phoenix</t>
  </si>
  <si>
    <t>GARNET_2_WIND2</t>
  </si>
  <si>
    <t>Karen Avenue Wind Farm</t>
  </si>
  <si>
    <t>GARNET_2_WIND3</t>
  </si>
  <si>
    <t>San Gorgonio East</t>
  </si>
  <si>
    <t>GARNET_2_WIND4</t>
  </si>
  <si>
    <t>Windustries</t>
  </si>
  <si>
    <t>GARNET_2_WIND5</t>
  </si>
  <si>
    <t>Eastwind</t>
  </si>
  <si>
    <t>GARNET_2_WPMWD6</t>
  </si>
  <si>
    <t>WINTEC PALM</t>
  </si>
  <si>
    <t>GASKW1_2_GW1SR1</t>
  </si>
  <si>
    <t>Gaskell West 1</t>
  </si>
  <si>
    <t>GATES_2_SOLAR</t>
  </si>
  <si>
    <t>GATES_2_WSOLAR</t>
  </si>
  <si>
    <t>GATWAY_2_PL1X3</t>
  </si>
  <si>
    <t>GATEWAY GENERATING STATION</t>
  </si>
  <si>
    <t>Gem_State_1</t>
  </si>
  <si>
    <t>Gem State-1</t>
  </si>
  <si>
    <t>Genesee_2_2</t>
  </si>
  <si>
    <t>Genesee 2-2</t>
  </si>
  <si>
    <t>Genesee_2_2_Gas</t>
  </si>
  <si>
    <t>Sheerness 2-2</t>
  </si>
  <si>
    <t>Genesee_3_3</t>
  </si>
  <si>
    <t>Genesee 3-3</t>
  </si>
  <si>
    <t>Genesee_Combined_Cycle</t>
  </si>
  <si>
    <t>Genesee CC</t>
  </si>
  <si>
    <t>Genesee1_1</t>
  </si>
  <si>
    <t>Genesee 1-1</t>
  </si>
  <si>
    <t>GENESI_2_STG</t>
  </si>
  <si>
    <t>Genesis Station</t>
  </si>
  <si>
    <t>Geo_East_Mesa_2_1</t>
  </si>
  <si>
    <t>Geo East Mesa (GEM) II GEN1</t>
  </si>
  <si>
    <t>Geo_East_Mesa_3_1</t>
  </si>
  <si>
    <t>Geo East Mesa (GEM) III GBU (Bottoming Unit)</t>
  </si>
  <si>
    <t>Geo_East_Mesa_3_2</t>
  </si>
  <si>
    <t>Geo East Mesa (GEM) III GEN1</t>
  </si>
  <si>
    <t>Georgetown_1_2</t>
  </si>
  <si>
    <t>Georgetown 1 and 2</t>
  </si>
  <si>
    <t>GEYS11_7_UNIT11</t>
  </si>
  <si>
    <t>GEYSERS UNIT 11 (HEALDSBURG)</t>
  </si>
  <si>
    <t>GEYS12_7_UNIT12</t>
  </si>
  <si>
    <t>GEYSERS UNIT 12 (HEALDSBURG)</t>
  </si>
  <si>
    <t>GEYS13_7_UNIT13</t>
  </si>
  <si>
    <t>GEYSERS UNIT 13 (HEALDSBURG)</t>
  </si>
  <si>
    <t>GEYS14_7_UNIT14</t>
  </si>
  <si>
    <t>GEYSERS UNIT 14 (HEALDSBURG)</t>
  </si>
  <si>
    <t>GEYS16_7_UNIT16</t>
  </si>
  <si>
    <t>GEYSERS UNIT 16 (HEALDSBURG)</t>
  </si>
  <si>
    <t>GEYS17_2_BOTRCK</t>
  </si>
  <si>
    <t>Bottle Rock Geothermal</t>
  </si>
  <si>
    <t>GEYS17_7_UNIT17</t>
  </si>
  <si>
    <t>GEYSERS UNIT 17 (HEALDSBURG)</t>
  </si>
  <si>
    <t>GEYS18_7_UNIT18</t>
  </si>
  <si>
    <t>GEYSERS UNIT 18 (HEALDSBURG)</t>
  </si>
  <si>
    <t>GEYS20_7_UNIT20</t>
  </si>
  <si>
    <t>GEYSERS UNIT 20 (HEALDSBURG)</t>
  </si>
  <si>
    <t>Ghost_Pine_G1_1</t>
  </si>
  <si>
    <t>Ghost Pine G1-1</t>
  </si>
  <si>
    <t>Ghost_Pine_G2_2</t>
  </si>
  <si>
    <t>Ghost Pine G2-2</t>
  </si>
  <si>
    <t>Ghost_Pine_G3_3</t>
  </si>
  <si>
    <t>Ghost Pine G3-3</t>
  </si>
  <si>
    <t>Ghost_Pine_G4_4</t>
  </si>
  <si>
    <t>Ghost Pine G4-4</t>
  </si>
  <si>
    <t>Ghost_Pine_G5_5</t>
  </si>
  <si>
    <t>Ghost Pine G5-5</t>
  </si>
  <si>
    <t>GHOST1_1</t>
  </si>
  <si>
    <t>GHOST1-1</t>
  </si>
  <si>
    <t>GHOST2_2</t>
  </si>
  <si>
    <t>GHOST2-2</t>
  </si>
  <si>
    <t>GHOST3_3</t>
  </si>
  <si>
    <t>GHOST3-3</t>
  </si>
  <si>
    <t>GHOST4_4</t>
  </si>
  <si>
    <t>GHOST4-4</t>
  </si>
  <si>
    <t>GIFENS_6_BUGSL1</t>
  </si>
  <si>
    <t>Burford Giffen</t>
  </si>
  <si>
    <t>GIFFEN_6_SOLAR</t>
  </si>
  <si>
    <t>GIFFEN_6_SOLAR1</t>
  </si>
  <si>
    <t>Aspiration Solar G</t>
  </si>
  <si>
    <t>Gila_River_CC1</t>
  </si>
  <si>
    <t>GilaRiverCC1 (Total CC Plant)</t>
  </si>
  <si>
    <t>Gila_River_CC2</t>
  </si>
  <si>
    <t>GilaRiverCC2 (Total CC Plant)</t>
  </si>
  <si>
    <t>Gila_River_CC3</t>
  </si>
  <si>
    <t>GilaRiverCC3 (Total CC Plant)</t>
  </si>
  <si>
    <t>Gila_River_CC4</t>
  </si>
  <si>
    <t>GilaRiverCC4 (Total CC Plant)</t>
  </si>
  <si>
    <t>GILROY_1_UNIT</t>
  </si>
  <si>
    <t>GILROY COGEN - UNIT 2</t>
  </si>
  <si>
    <t>GILRPP_1_PL1X2</t>
  </si>
  <si>
    <t>GILROY ENERGY CENTER UNITS 1&amp;2 AGGREGATE</t>
  </si>
  <si>
    <t>GILRPP_1_PL3X4</t>
  </si>
  <si>
    <t>GILROY ENERGY CENTER, UNIT #3</t>
  </si>
  <si>
    <t>GlacierWind1</t>
  </si>
  <si>
    <t>NaturEner Glacier Wind Energy 1-NGW1</t>
  </si>
  <si>
    <t>GlacierWind2</t>
  </si>
  <si>
    <t>NaturEner Glacier Wind Energy 2-NGW2</t>
  </si>
  <si>
    <t>GLDFGR_6_SOLAR1</t>
  </si>
  <si>
    <t>Portal Ridge B</t>
  </si>
  <si>
    <t>GLDFGR_6_SOLAR2</t>
  </si>
  <si>
    <t>Portal Ridge C</t>
  </si>
  <si>
    <t>GLDTWN_6_COLUM3</t>
  </si>
  <si>
    <t>Columbia 3</t>
  </si>
  <si>
    <t>GLDTWN_6_SOLAR</t>
  </si>
  <si>
    <t>Rio Grande</t>
  </si>
  <si>
    <t>Glen_Canyon_1</t>
  </si>
  <si>
    <t>Glen Canyon 1</t>
  </si>
  <si>
    <t>Glen_Canyon_2</t>
  </si>
  <si>
    <t>Glen Canyon 2</t>
  </si>
  <si>
    <t>Glen_Canyon_3</t>
  </si>
  <si>
    <t>Glen Canyon 3</t>
  </si>
  <si>
    <t>Glen_Canyon_4</t>
  </si>
  <si>
    <t>Glen Canyon 4</t>
  </si>
  <si>
    <t>Glen_Canyon_5</t>
  </si>
  <si>
    <t>Glen Canyon 5</t>
  </si>
  <si>
    <t>Glen_Canyon_6</t>
  </si>
  <si>
    <t>Glen Canyon 6</t>
  </si>
  <si>
    <t>Glen_Canyon_7</t>
  </si>
  <si>
    <t>Glen Canyon 7</t>
  </si>
  <si>
    <t>Glen_Canyon_8</t>
  </si>
  <si>
    <t>Glen Canyon 8</t>
  </si>
  <si>
    <t>Glen_Canyon_Solar_1</t>
  </si>
  <si>
    <t>Glen_Canyon_Solar_2</t>
  </si>
  <si>
    <t>Glendo_1</t>
  </si>
  <si>
    <t>Glendo 1</t>
  </si>
  <si>
    <t>Glendo_2</t>
  </si>
  <si>
    <t>Glendo 2</t>
  </si>
  <si>
    <t>Glenrock_1</t>
  </si>
  <si>
    <t>Glenrock-1</t>
  </si>
  <si>
    <t>Glenrock_2</t>
  </si>
  <si>
    <t>Glenrock-2</t>
  </si>
  <si>
    <t>GLNARM_2_UNIT_5</t>
  </si>
  <si>
    <t>Glenarm Turbine 5</t>
  </si>
  <si>
    <t>COMBINED CYCLE_NATURAL GAS</t>
  </si>
  <si>
    <t>GLNARM_7_UNIT_1</t>
  </si>
  <si>
    <t>GLEN ARM UNIT 1</t>
  </si>
  <si>
    <t>GLNARM_7_UNIT_2</t>
  </si>
  <si>
    <t>GLEN ARM UNIT 2</t>
  </si>
  <si>
    <t>GLNARM_7_UNIT_3</t>
  </si>
  <si>
    <t>GLNARM_7_UNIT_4</t>
  </si>
  <si>
    <t>GLEN ARM UNIT 4</t>
  </si>
  <si>
    <t>GLOW_6_SOLAR</t>
  </si>
  <si>
    <t>Antelope Power Plant</t>
  </si>
  <si>
    <t>GMS_GX1</t>
  </si>
  <si>
    <t>GMS_GX2</t>
  </si>
  <si>
    <t>GMS_GX3</t>
  </si>
  <si>
    <t>GMS_WND_13</t>
  </si>
  <si>
    <t>GMS_WND 13</t>
  </si>
  <si>
    <t>Gold_Creek1_1</t>
  </si>
  <si>
    <t>Gold Creek 1-1</t>
  </si>
  <si>
    <t>Golden_Biomass</t>
  </si>
  <si>
    <t>LP Golden Biomass-1_LP Golden Biomass-1_IPP-EVP</t>
  </si>
  <si>
    <t>Golden_Hills_Wind</t>
  </si>
  <si>
    <t>Golden Hills Wind-WT (267 x 1.5)</t>
  </si>
  <si>
    <t>Golden_Valley</t>
  </si>
  <si>
    <t>Golden Valley Wind Park LLC-GVWP</t>
  </si>
  <si>
    <t>GoldendaleCC_Total</t>
  </si>
  <si>
    <t>GoldendaleCC (Total CC Plant)</t>
  </si>
  <si>
    <t>GOLETA_2_QF</t>
  </si>
  <si>
    <t>GOLETA QFS</t>
  </si>
  <si>
    <t>GOLETA_6_ELLWOD</t>
  </si>
  <si>
    <t>ELLWOOD ENERGY SUPPORT FACILITY</t>
  </si>
  <si>
    <t>GOLETA_6_EXGEN</t>
  </si>
  <si>
    <t>EXXON COMPANY USA</t>
  </si>
  <si>
    <t>GOLETA_6_GAVOTA</t>
  </si>
  <si>
    <t>Point Arguello Pipeline Company</t>
  </si>
  <si>
    <t>GOLETA_6_TAJIGS</t>
  </si>
  <si>
    <t>GONZLS_6_UNIT</t>
  </si>
  <si>
    <t>Johnson Canyon Landfill</t>
  </si>
  <si>
    <t>Goodnoe_Hills1</t>
  </si>
  <si>
    <t>Goodnoe Hills-1</t>
  </si>
  <si>
    <t>Goodnoe_Hills2</t>
  </si>
  <si>
    <t>Goodnoe Hills 2-WT(1)</t>
  </si>
  <si>
    <t>GOOSLK_1_SOLAR1</t>
  </si>
  <si>
    <t>Goose Lake</t>
  </si>
  <si>
    <t>GordonButte</t>
  </si>
  <si>
    <t>Gordon Butte Wind LLC-GBW</t>
  </si>
  <si>
    <t>GordonMShrum01</t>
  </si>
  <si>
    <t>Gordon M Shrum-1_Gordon M Shrum-1_BCH-GMS</t>
  </si>
  <si>
    <t>GordonMShrum02</t>
  </si>
  <si>
    <t>Gordon M Shrum-2_Gordon M Shrum-2_BCH-GMS</t>
  </si>
  <si>
    <t>GordonMShrum03</t>
  </si>
  <si>
    <t>Gordon M Shrum-3_Gordon M Shrum-3_BCH-GMS</t>
  </si>
  <si>
    <t>GordonMShrum04</t>
  </si>
  <si>
    <t>Gordon M Shrum-4_Gordon M Shrum-4_BCH-GMS</t>
  </si>
  <si>
    <t>GordonMShrum05</t>
  </si>
  <si>
    <t>Gordon M Shrum-5_Gordon M Shrum-5_BCH-GMS</t>
  </si>
  <si>
    <t>GordonMShrum06</t>
  </si>
  <si>
    <t>Gordon M Shrum-6_Gordon M Shrum-6_BCH-GMS</t>
  </si>
  <si>
    <t>GordonMShrum07</t>
  </si>
  <si>
    <t>Gordon M Shrum-7_Gordon M Shrum-7_BCH-GMS</t>
  </si>
  <si>
    <t>GordonMShrum08</t>
  </si>
  <si>
    <t>Gordon M Shrum-8_Gordon M Shrum-8_BCH-GMS</t>
  </si>
  <si>
    <t>GordonMShrum09</t>
  </si>
  <si>
    <t>Gordon M Shrum-9_Gordon M Shrum-9_BCH-GMS</t>
  </si>
  <si>
    <t>GordonMShrum10</t>
  </si>
  <si>
    <t>Gordon M Shrum-10_Gordon M Shrum-10_BCH-GMS</t>
  </si>
  <si>
    <t>Gorge21</t>
  </si>
  <si>
    <t>Gorge-21</t>
  </si>
  <si>
    <t>Gorge22</t>
  </si>
  <si>
    <t>Gorge-22</t>
  </si>
  <si>
    <t>Gorge23</t>
  </si>
  <si>
    <t>Gorge-23</t>
  </si>
  <si>
    <t>Gorge24</t>
  </si>
  <si>
    <t>Gorge-24</t>
  </si>
  <si>
    <t>Goshen2_JollyHills_1</t>
  </si>
  <si>
    <t>Goshen Phase II-1_Jolly Hills</t>
  </si>
  <si>
    <t>Goshen2_JollyHills_2</t>
  </si>
  <si>
    <t>Goshen Phase II-2_Jolly Hills</t>
  </si>
  <si>
    <t>GP_CHP1_1</t>
  </si>
  <si>
    <t>GP-CHP1-1</t>
  </si>
  <si>
    <t>GP_Wauna_Mill__CG_</t>
  </si>
  <si>
    <t>Grace_3</t>
  </si>
  <si>
    <t>Grace-3</t>
  </si>
  <si>
    <t>Grace_4</t>
  </si>
  <si>
    <t>Grace-4</t>
  </si>
  <si>
    <t>Grace_5</t>
  </si>
  <si>
    <t>Grace-5</t>
  </si>
  <si>
    <t>Grand_Coulee</t>
  </si>
  <si>
    <t>Grand Coulee</t>
  </si>
  <si>
    <t>Grand_Valley_1_2</t>
  </si>
  <si>
    <t>Grand Valley Project Power Plant 1 &amp; 2|Palisade</t>
  </si>
  <si>
    <t>Grand_View_PV_Solar_Two</t>
  </si>
  <si>
    <t>GrandCouleePG07</t>
  </si>
  <si>
    <t>Grand Coulee-PG7</t>
  </si>
  <si>
    <t>NW_Existing_Pumped_Storage</t>
  </si>
  <si>
    <t>GrandCouleePG08</t>
  </si>
  <si>
    <t>Grand Coulee-PG8</t>
  </si>
  <si>
    <t>GrandCouleePG09</t>
  </si>
  <si>
    <t>Grand Coulee-PG9</t>
  </si>
  <si>
    <t>GrandCouleePG10</t>
  </si>
  <si>
    <t>Grand Coulee-PG10</t>
  </si>
  <si>
    <t>GrandCouleePG11</t>
  </si>
  <si>
    <t>Grand Coulee-PG11</t>
  </si>
  <si>
    <t>GrandCouleePG12</t>
  </si>
  <si>
    <t>Grand Coulee-PG12</t>
  </si>
  <si>
    <t>GrandPrairie</t>
  </si>
  <si>
    <t>Grand Prairie Harmattan Energy Center-1</t>
  </si>
  <si>
    <t>GRANT_MTE_SG</t>
  </si>
  <si>
    <t>GRANT MTE_LS</t>
  </si>
  <si>
    <t>GRANT_MTW_SG</t>
  </si>
  <si>
    <t>GRANT MTW_LS</t>
  </si>
  <si>
    <t>Grasshopper_Flat</t>
  </si>
  <si>
    <t>Grasshopper Flat</t>
  </si>
  <si>
    <t>Small hydroHydro: Unknown</t>
  </si>
  <si>
    <t>Hydro_small</t>
  </si>
  <si>
    <t>Graycliff_Wind_Prime</t>
  </si>
  <si>
    <t>GraysHarborCC_Total</t>
  </si>
  <si>
    <t>GraysHarborCC (Total CC Plant)</t>
  </si>
  <si>
    <t>Grayson_3</t>
  </si>
  <si>
    <t>Grayson 3</t>
  </si>
  <si>
    <t>LDWP_ST</t>
  </si>
  <si>
    <t>Grayson_4</t>
  </si>
  <si>
    <t>Grayson 4</t>
  </si>
  <si>
    <t>Grayson_5</t>
  </si>
  <si>
    <t>Grayson 5</t>
  </si>
  <si>
    <t>Grayson_9</t>
  </si>
  <si>
    <t>Grayson CT 9</t>
  </si>
  <si>
    <t>LDWP_Peaker</t>
  </si>
  <si>
    <t>Grayson_CC</t>
  </si>
  <si>
    <t>GraysonCC (Total CC Plant)</t>
  </si>
  <si>
    <t>Grayson_CT8A</t>
  </si>
  <si>
    <t>Grayson CT8A</t>
  </si>
  <si>
    <t>Grayson_CT8BC</t>
  </si>
  <si>
    <t>Grayson 8BC</t>
  </si>
  <si>
    <t>Greater_Nanaimo</t>
  </si>
  <si>
    <t>Greater Nanaimo PCC Cogeneration-1_Greater Nanaimo PCC Cogeneration-1_IPP-GNP</t>
  </si>
  <si>
    <t>Greater_Sandhill_1</t>
  </si>
  <si>
    <t>Greater Sandhill I-GS-P1</t>
  </si>
  <si>
    <t>Green_Holdings_1</t>
  </si>
  <si>
    <t>Colorado Green Holdings LLC-CG1</t>
  </si>
  <si>
    <t>Green_Holdings_2</t>
  </si>
  <si>
    <t>Colorado Green Holdings LLC-CG2</t>
  </si>
  <si>
    <t>Green_Mountain_1</t>
  </si>
  <si>
    <t>Green Mountain 1</t>
  </si>
  <si>
    <t>Green_Mountain_2</t>
  </si>
  <si>
    <t>Green Mountain 2</t>
  </si>
  <si>
    <t>Green_Peter_1</t>
  </si>
  <si>
    <t>Green Peter-1</t>
  </si>
  <si>
    <t>Green_Peter_2</t>
  </si>
  <si>
    <t>Green Peter-2</t>
  </si>
  <si>
    <t>Green_Springs</t>
  </si>
  <si>
    <t>Green Springs-1</t>
  </si>
  <si>
    <t>GREENFLDWIND</t>
  </si>
  <si>
    <t>GREENFIELD_WIND</t>
  </si>
  <si>
    <t>GRIDLY_6_SOLAR</t>
  </si>
  <si>
    <t>GRIDLEY MAIN TWO</t>
  </si>
  <si>
    <t>Griffith_CC</t>
  </si>
  <si>
    <t>GriffithCC (Total CC Plant)</t>
  </si>
  <si>
    <t>GRIZLY_1_UNIT_1</t>
  </si>
  <si>
    <t>GRIZZLY HYDRO</t>
  </si>
  <si>
    <t>GRNLF1_1_UNITS</t>
  </si>
  <si>
    <t>Greenleaf 1</t>
  </si>
  <si>
    <t>GRNLF2_1_UNIT</t>
  </si>
  <si>
    <t>GREENLEAF II COGEN</t>
  </si>
  <si>
    <t>GRNVLY_7_SCLAND</t>
  </si>
  <si>
    <t>SANTA CRUZ LANDFILL GENERATING PLANT</t>
  </si>
  <si>
    <t>Grove_Solar_Center_LLC</t>
  </si>
  <si>
    <t>GRSCRK_6_BGCKWW</t>
  </si>
  <si>
    <t>BIG CREEK WATER WORKS - CEDAR FLAT</t>
  </si>
  <si>
    <t>GRZZLY_1_BERKLY</t>
  </si>
  <si>
    <t>GUERNS_6_SOLAR</t>
  </si>
  <si>
    <t>Guernsey_1</t>
  </si>
  <si>
    <t>Guernsey 1</t>
  </si>
  <si>
    <t>Guernsey_2</t>
  </si>
  <si>
    <t>Guernsey 2</t>
  </si>
  <si>
    <t>GWFPWR_1_UNITS</t>
  </si>
  <si>
    <t>HEP PEAKER PLANT UNIT 2</t>
  </si>
  <si>
    <t>GYS5X6_7_UNITS</t>
  </si>
  <si>
    <t>GEYSERS UNITS 5 &amp; 6 AGGREGATE</t>
  </si>
  <si>
    <t>GYS7X8_7_UNITS</t>
  </si>
  <si>
    <t>GEYSERS UNITS 7 &amp; 8 AGGREGATE</t>
  </si>
  <si>
    <t>GYSRVL_7_WSPRNG</t>
  </si>
  <si>
    <t>Warm Springs Hydro</t>
  </si>
  <si>
    <t>H_M_Jackson_1</t>
  </si>
  <si>
    <t>H M Jackson-1</t>
  </si>
  <si>
    <t>H_M_Jackson_2</t>
  </si>
  <si>
    <t>H M Jackson-2</t>
  </si>
  <si>
    <t>H_M_Jackson_3</t>
  </si>
  <si>
    <t>H M Jackson-3</t>
  </si>
  <si>
    <t>H_M_Jackson_4</t>
  </si>
  <si>
    <t>H M Jackson-4</t>
  </si>
  <si>
    <t>H_Wilson_Sundt_4_Coal</t>
  </si>
  <si>
    <t>H. Wilson Sundt Generating Station 4</t>
  </si>
  <si>
    <t>H_Wilson_Sundt_4_Gas</t>
  </si>
  <si>
    <t>Gas Replacement for H. Wilson Sundt Generating Station 4</t>
  </si>
  <si>
    <t>H_Wilson_Sundt_GT1</t>
  </si>
  <si>
    <t>H. Wilson Sundt CT GT1</t>
  </si>
  <si>
    <t>H_Wilson_Sundt_GT2</t>
  </si>
  <si>
    <t>H. Wilson Sundt CT GT2</t>
  </si>
  <si>
    <t>H_Wilson_Sundt_ST1</t>
  </si>
  <si>
    <t>H. Wilson Sundt Generating Station ST1</t>
  </si>
  <si>
    <t>H_Wilson_Sundt_ST2</t>
  </si>
  <si>
    <t>H. Wilson Sundt Generating Station ST2</t>
  </si>
  <si>
    <t>H_Wilson_Sundt_ST3</t>
  </si>
  <si>
    <t>H. Wilson Sundt Generating Station ST3</t>
  </si>
  <si>
    <t>HAASPH_7_PL1X2</t>
  </si>
  <si>
    <t>HAAS PH UNIT 1 &amp; 2 AGGREGATE</t>
  </si>
  <si>
    <t>Hailey_Cspp_1</t>
  </si>
  <si>
    <t>Hailey Cspp-1</t>
  </si>
  <si>
    <t>Haiwee_1</t>
  </si>
  <si>
    <t>Haiwee 1</t>
  </si>
  <si>
    <t>Haiwee_2</t>
  </si>
  <si>
    <t>Haiwee 2</t>
  </si>
  <si>
    <t>Halkirk1</t>
  </si>
  <si>
    <t>Halkirk-WG1-1</t>
  </si>
  <si>
    <t>Halkirk2</t>
  </si>
  <si>
    <t>Halkirk-WG1-2</t>
  </si>
  <si>
    <t>HALSEY_6_UNIT</t>
  </si>
  <si>
    <t>HALSEY HYDRO</t>
  </si>
  <si>
    <t>Hammett_Hill</t>
  </si>
  <si>
    <t>Hammett Hill Windfarm-1</t>
  </si>
  <si>
    <t>Happy_Jack</t>
  </si>
  <si>
    <t>Happy Jack Windpower HJW01</t>
  </si>
  <si>
    <t>HARBGN_7_UNITS</t>
  </si>
  <si>
    <t>Harbor Cogen Unit 2</t>
  </si>
  <si>
    <t>Harbor_CC</t>
  </si>
  <si>
    <t>HarborCC (Total CC Plant)</t>
  </si>
  <si>
    <t>Harbor_Unit_10</t>
  </si>
  <si>
    <t>Harbor CT GT10</t>
  </si>
  <si>
    <t>Harbor_Unit_11</t>
  </si>
  <si>
    <t>Harbor CT GT11</t>
  </si>
  <si>
    <t>Harbor_Unit_12</t>
  </si>
  <si>
    <t>Harbor CT GT12</t>
  </si>
  <si>
    <t>Harbor_Unit_13</t>
  </si>
  <si>
    <t>Harbor CT GT13</t>
  </si>
  <si>
    <t>Harbor_Unit_14</t>
  </si>
  <si>
    <t>Harbor CT GT14</t>
  </si>
  <si>
    <t>Hardin</t>
  </si>
  <si>
    <t>Hardin Generator Project-UNT1</t>
  </si>
  <si>
    <t>Harmac_Biomass</t>
  </si>
  <si>
    <t>Harmac Biomass-1_Harmac Biomass-1_IPP-HMC</t>
  </si>
  <si>
    <t>HARMATT10</t>
  </si>
  <si>
    <t>AltaGas Harmattan 2</t>
  </si>
  <si>
    <t>HARMATT11</t>
  </si>
  <si>
    <t>HARMATT12</t>
  </si>
  <si>
    <t>HARMATT9</t>
  </si>
  <si>
    <t>HarquahalaCC1_Total</t>
  </si>
  <si>
    <t>HarquahalaCC1 (Total CC Plant)</t>
  </si>
  <si>
    <t>HarquahalaCC2_Total</t>
  </si>
  <si>
    <t>HarquahalaCC2 (Total CC Plant)</t>
  </si>
  <si>
    <t>HarquahalaCC3_Total</t>
  </si>
  <si>
    <t>HarquahalaCC3 (Total CC Plant)</t>
  </si>
  <si>
    <t>Harry_Allen_CC</t>
  </si>
  <si>
    <t>HarryAllenCC (Total CC Plant)</t>
  </si>
  <si>
    <t>Harry_Allen_GT1</t>
  </si>
  <si>
    <t>Harry Allen GT1</t>
  </si>
  <si>
    <t>Harry_Allen_GT4</t>
  </si>
  <si>
    <t>Harry Allen GT4</t>
  </si>
  <si>
    <t>Hartzog_1</t>
  </si>
  <si>
    <t>Hartzog CT 1</t>
  </si>
  <si>
    <t>Hartzog_2</t>
  </si>
  <si>
    <t>Hartzog CT 2</t>
  </si>
  <si>
    <t>Hartzog_3</t>
  </si>
  <si>
    <t>Hartzog CT 3</t>
  </si>
  <si>
    <t>Harvest_Wind</t>
  </si>
  <si>
    <t>Harvest Wind Project-HWP1</t>
  </si>
  <si>
    <t>Hat_Creek_Bioenergy__LLC</t>
  </si>
  <si>
    <t>Hat Creek Bioenergy, LLC</t>
  </si>
  <si>
    <t>Hatch_Solar_EC</t>
  </si>
  <si>
    <t>Hatch Solar Energy Center I, LLC-1</t>
  </si>
  <si>
    <t>HATCR1_7_UNIT</t>
  </si>
  <si>
    <t xml:space="preserve">Hat Creek  #1 </t>
  </si>
  <si>
    <t>HATCR2_7_UNIT</t>
  </si>
  <si>
    <t xml:space="preserve">Hat Creek  #2  </t>
  </si>
  <si>
    <t>HATLOS_6_BWDHY1</t>
  </si>
  <si>
    <t>Bidwell Ditch</t>
  </si>
  <si>
    <t>HATLOS_6_LSCRK</t>
  </si>
  <si>
    <t>Lost Creek 1 &amp; 2 Hydro Conversion</t>
  </si>
  <si>
    <t>HATRDG_2_WIND</t>
  </si>
  <si>
    <t>Hatchet Ridge Wind Farm</t>
  </si>
  <si>
    <t>Hauer_Creek_1</t>
  </si>
  <si>
    <t>Hauer Creek-1_Hauer Creek-1_IPP-HAC</t>
  </si>
  <si>
    <t>Hauser_HAU1</t>
  </si>
  <si>
    <t>Hauser-HAU1</t>
  </si>
  <si>
    <t>Hauser_HAU2</t>
  </si>
  <si>
    <t>Hauser-HAU2</t>
  </si>
  <si>
    <t>Hauser_HAU3</t>
  </si>
  <si>
    <t>Hauser-HAU3</t>
  </si>
  <si>
    <t>Hauser_HAU4</t>
  </si>
  <si>
    <t>Hauser-HAU4</t>
  </si>
  <si>
    <t>Hauser_HAU5</t>
  </si>
  <si>
    <t>Hauser-HAU5</t>
  </si>
  <si>
    <t>Hauser_HAU6</t>
  </si>
  <si>
    <t>Hauser-HAU6</t>
  </si>
  <si>
    <t>Hay_Canyon_Wind</t>
  </si>
  <si>
    <t>Hay Canyon Wind Power LLC-1</t>
  </si>
  <si>
    <t>Hayden_1</t>
  </si>
  <si>
    <t>Hayden 1</t>
  </si>
  <si>
    <t>Hayden_2</t>
  </si>
  <si>
    <t>Hayden 2</t>
  </si>
  <si>
    <t>Haynes_1</t>
  </si>
  <si>
    <t>Haynes 1</t>
  </si>
  <si>
    <t>Haynes_11</t>
  </si>
  <si>
    <t>Haynes (Unit 5 &amp; 6) Repowering Project 11</t>
  </si>
  <si>
    <t>Haynes_12</t>
  </si>
  <si>
    <t>Haynes (Unit 5 &amp; 6) Repowering Project 12</t>
  </si>
  <si>
    <t>Haynes_13</t>
  </si>
  <si>
    <t>Haynes (Unit 5 &amp; 6) Repowering Project 13</t>
  </si>
  <si>
    <t>Haynes_14</t>
  </si>
  <si>
    <t>Haynes (Unit 5 &amp; 6) Repowering Project 14</t>
  </si>
  <si>
    <t>Haynes_15</t>
  </si>
  <si>
    <t>Haynes (Unit 5 &amp; 6) Repowering Project 15</t>
  </si>
  <si>
    <t>Haynes_16</t>
  </si>
  <si>
    <t>Haynes (Unit 5 &amp; 6) Repowering Project 16</t>
  </si>
  <si>
    <t>Haynes_2</t>
  </si>
  <si>
    <t>Haynes 2</t>
  </si>
  <si>
    <t>Haynes_CC</t>
  </si>
  <si>
    <t>HaynesCC (Total CC Plant)</t>
  </si>
  <si>
    <t>HAYPRS_6_QFUNTS</t>
  </si>
  <si>
    <t>HAYPRESS HYDRO QF UNITS</t>
  </si>
  <si>
    <t>Hazelton_B1</t>
  </si>
  <si>
    <t>Hazelton B Hydro-U1</t>
  </si>
  <si>
    <t>Hazelton_B2</t>
  </si>
  <si>
    <t>Hazelton B Hydro-U2</t>
  </si>
  <si>
    <t>Headgate_Rock_1</t>
  </si>
  <si>
    <t>Headgate Rock 1</t>
  </si>
  <si>
    <t>Headgate_Rock_2</t>
  </si>
  <si>
    <t>Headgate Rock 2</t>
  </si>
  <si>
    <t>Headgate_Rock_3</t>
  </si>
  <si>
    <t>Headgate Rock 3</t>
  </si>
  <si>
    <t>Heart_Mountain</t>
  </si>
  <si>
    <t>Heart Mountain 1</t>
  </si>
  <si>
    <t>Heartland_CC15</t>
  </si>
  <si>
    <t>Heartland_CC16</t>
  </si>
  <si>
    <t>Heber_Geo_1</t>
  </si>
  <si>
    <t>Heber I BT 2|HEBER1 unit 11|Heber 1-11</t>
  </si>
  <si>
    <t>Heber_Geo_2</t>
  </si>
  <si>
    <t>Heber I BT 3|HEBERSCE_13.8_HEBER1 unit 12|Heber 1-12</t>
  </si>
  <si>
    <t>Heber_Geo_Complex</t>
  </si>
  <si>
    <t>Heber I Geothermal 1|HEBER GEOTHEMAL COMPLEX PLANT|HGC</t>
  </si>
  <si>
    <t>Heber_II</t>
  </si>
  <si>
    <t>Second Imperial Geothermal Company - Heber II 13-14|SIGC92_13.8_HEBER_IMPERIAL|GPGOII</t>
  </si>
  <si>
    <t>Heber_Solar_PV</t>
  </si>
  <si>
    <t>Heber Solar PV Project 1|HEBR200</t>
  </si>
  <si>
    <t>IID_Solar</t>
  </si>
  <si>
    <t>Heber_South_1</t>
  </si>
  <si>
    <t>Heber South 1|HEBER SOUTH GEOTHERMAL|GPHEBS</t>
  </si>
  <si>
    <t>Hedge_Solar</t>
  </si>
  <si>
    <t>Hedge PV 1</t>
  </si>
  <si>
    <t>Hellroaring1</t>
  </si>
  <si>
    <t>Hellroaring Hydro-HY1</t>
  </si>
  <si>
    <t>Hellroaring2</t>
  </si>
  <si>
    <t>Hellroaring Hydro-HY2</t>
  </si>
  <si>
    <t>Hells_Canyon_1</t>
  </si>
  <si>
    <t>Hells Canyon-1</t>
  </si>
  <si>
    <t>Hells_Canyon_2</t>
  </si>
  <si>
    <t>Hells Canyon-2</t>
  </si>
  <si>
    <t>Hells_Canyon_3</t>
  </si>
  <si>
    <t>Hells Canyon-3</t>
  </si>
  <si>
    <t>HELMPG_7_UNIT_1</t>
  </si>
  <si>
    <t>HELMPG_7_UNIT_2</t>
  </si>
  <si>
    <t>HELMPG_7_UNIT_3</t>
  </si>
  <si>
    <t>HENRTA_6_SOLAR1</t>
  </si>
  <si>
    <t>Lemoore 1</t>
  </si>
  <si>
    <t>HENRTA_6_SOLAR2</t>
  </si>
  <si>
    <t>Westside Solar Power PV1</t>
  </si>
  <si>
    <t>HENRTA_6_UNITA1</t>
  </si>
  <si>
    <t>HENRTA_6_UNITA2</t>
  </si>
  <si>
    <t>HENRTS_1_SOLAR</t>
  </si>
  <si>
    <t>Henrietta Solar Project</t>
  </si>
  <si>
    <t>HermistnCC_Total</t>
  </si>
  <si>
    <t>HermistonCC (Total CC Plant)</t>
  </si>
  <si>
    <t>HermistnGenCC1_Total</t>
  </si>
  <si>
    <t>HermistonGenCC1 (Total CC Plant)</t>
  </si>
  <si>
    <t>HermistnGenCC2_Total</t>
  </si>
  <si>
    <t>HermistonGenCC2 (Total CC Plant)</t>
  </si>
  <si>
    <t>HiddenHollow1</t>
  </si>
  <si>
    <t>Hidden Hollow Energy-UNT1</t>
  </si>
  <si>
    <t>HiddenHollow2</t>
  </si>
  <si>
    <t>Hidden Hollow Energy-UNT2</t>
  </si>
  <si>
    <t>HIDSRT_2_UNITS</t>
  </si>
  <si>
    <t>HIGH DESERT POWER PROJECT AGGREGATE</t>
  </si>
  <si>
    <t>Higgins_CC</t>
  </si>
  <si>
    <t>HigginsCC (Total CC Plant)</t>
  </si>
  <si>
    <t>HIGGNS_1_COMBIE</t>
  </si>
  <si>
    <t>Combie South</t>
  </si>
  <si>
    <t>HIGGNS_7_QFUNTS</t>
  </si>
  <si>
    <t>High_Lonesome_Mesa</t>
  </si>
  <si>
    <t>High Lonesome Mesa Wind Farm 1</t>
  </si>
  <si>
    <t>High_Mesa</t>
  </si>
  <si>
    <t>High Mesa Energy LLC-1</t>
  </si>
  <si>
    <t>High_Plains</t>
  </si>
  <si>
    <t>High Plains-1</t>
  </si>
  <si>
    <t>Highlands_Wind_1</t>
  </si>
  <si>
    <t>Colorado Highlands Wind Project CHW1</t>
  </si>
  <si>
    <t>Highlands_Wind_2</t>
  </si>
  <si>
    <t>Colorado Highlands Wind Project CHW2</t>
  </si>
  <si>
    <t>HILAND_7_YOLOWD</t>
  </si>
  <si>
    <t>CLEAR LAKE UNIT 1</t>
  </si>
  <si>
    <t>Hillcrest_PS</t>
  </si>
  <si>
    <t>Hillcrest Pump Station GEN1</t>
  </si>
  <si>
    <t>HillsCreek1</t>
  </si>
  <si>
    <t>Hills Creek-1</t>
  </si>
  <si>
    <t>HillsCreek2</t>
  </si>
  <si>
    <t>Hills Creek-2</t>
  </si>
  <si>
    <t>HINSON_6_CARBGN</t>
  </si>
  <si>
    <t>HINSON_6_LBECH1</t>
  </si>
  <si>
    <t>Long Beach Unit 1</t>
  </si>
  <si>
    <t>HINSON_6_LBECH2</t>
  </si>
  <si>
    <t>Long Beach Unit 2</t>
  </si>
  <si>
    <t>HINSON_6_LBECH3</t>
  </si>
  <si>
    <t>Long Beach Unit 3</t>
  </si>
  <si>
    <t>HINSON_6_LBECH4</t>
  </si>
  <si>
    <t>Long Beach Unit 4</t>
  </si>
  <si>
    <t>HINSON_6_SERRGN</t>
  </si>
  <si>
    <t>HMLTBR_6_UNITS</t>
  </si>
  <si>
    <t>HAMILTON BRANCH PH (AGGREGATE)</t>
  </si>
  <si>
    <t>HNC_13G1</t>
  </si>
  <si>
    <t>HNC 13G1</t>
  </si>
  <si>
    <t>HNL_G1</t>
  </si>
  <si>
    <t>HNL G1</t>
  </si>
  <si>
    <t>Thermal</t>
  </si>
  <si>
    <t>HNL_G2</t>
  </si>
  <si>
    <t>HNL G2</t>
  </si>
  <si>
    <t>HNTGBH_7_UNIT_1</t>
  </si>
  <si>
    <t>HUNTINGTON BEACH GEN STA. UNIT 1</t>
  </si>
  <si>
    <t>HNTGBH_7_UNIT_2</t>
  </si>
  <si>
    <t>HUNTINGTON BEACH GEN STA. UNIT 2</t>
  </si>
  <si>
    <t>HOLGAT_1_BORAX</t>
  </si>
  <si>
    <t>HOLSTR_1_SOLAR</t>
  </si>
  <si>
    <t>San Benito Smart Park</t>
  </si>
  <si>
    <t>HOLSTR_1_SOLAR2</t>
  </si>
  <si>
    <t>Hollister Solar</t>
  </si>
  <si>
    <t>Holter_HOL1</t>
  </si>
  <si>
    <t>Holter-HOL1</t>
  </si>
  <si>
    <t>Holter_HOL2</t>
  </si>
  <si>
    <t>Holter-HOL2</t>
  </si>
  <si>
    <t>Holter_HOL3</t>
  </si>
  <si>
    <t>Holter-HOL3</t>
  </si>
  <si>
    <t>Holter_HOL4</t>
  </si>
  <si>
    <t>Holter-HOL4</t>
  </si>
  <si>
    <t>HooleyDigester1</t>
  </si>
  <si>
    <t>Hooley Digester-IC1</t>
  </si>
  <si>
    <t>HooleyDigester2</t>
  </si>
  <si>
    <t>Hooley Digester-IC2</t>
  </si>
  <si>
    <t>Hooper_Solar</t>
  </si>
  <si>
    <t>Hooper Solar Project (San Luis Valley) SCCO3</t>
  </si>
  <si>
    <t>Hoover_Dam_A1</t>
  </si>
  <si>
    <t>Hoover Dam AZ A1</t>
  </si>
  <si>
    <t>TH_Mead</t>
  </si>
  <si>
    <t>Hoover</t>
  </si>
  <si>
    <t>Hoover_Dam_A2</t>
  </si>
  <si>
    <t>Hoover Dam AZ A2</t>
  </si>
  <si>
    <t>Hoover_Dam_A3</t>
  </si>
  <si>
    <t>Hoover Dam AZ A3</t>
  </si>
  <si>
    <t>Hoover_Dam_A4</t>
  </si>
  <si>
    <t>Hoover Dam AZ A4</t>
  </si>
  <si>
    <t>Hoover_Dam_A5</t>
  </si>
  <si>
    <t>Hoover Dam AZ A5</t>
  </si>
  <si>
    <t>Hoover_Dam_A6</t>
  </si>
  <si>
    <t>Hoover Dam AZ A6</t>
  </si>
  <si>
    <t>Hoover_Dam_A7</t>
  </si>
  <si>
    <t>Hoover Dam AZ A7</t>
  </si>
  <si>
    <t>Hoover_Dam_A8</t>
  </si>
  <si>
    <t>Hoover Dam AZ A8</t>
  </si>
  <si>
    <t>Hoover_Dam_A9</t>
  </si>
  <si>
    <t>Hoover Dam AZ A9</t>
  </si>
  <si>
    <t>Hoover_Dam_N1</t>
  </si>
  <si>
    <t>Hoover Dam NV N1</t>
  </si>
  <si>
    <t>Hoover_Dam_N2</t>
  </si>
  <si>
    <t>Hoover Dam NV N2</t>
  </si>
  <si>
    <t>Hoover_Dam_N3</t>
  </si>
  <si>
    <t>Hoover Dam NV N3</t>
  </si>
  <si>
    <t>Hoover_Dam_N4</t>
  </si>
  <si>
    <t>Hoover Dam NV N4</t>
  </si>
  <si>
    <t>Hoover_Dam_N5</t>
  </si>
  <si>
    <t>Hoover Dam NV N5</t>
  </si>
  <si>
    <t>Hoover_Dam_N6</t>
  </si>
  <si>
    <t>Hoover Dam NV N6</t>
  </si>
  <si>
    <t>Hoover_Dam_N7</t>
  </si>
  <si>
    <t>Hoover Dam NV N7</t>
  </si>
  <si>
    <t>Hoover_Dam_N8</t>
  </si>
  <si>
    <t>Hoover Dam NV N8</t>
  </si>
  <si>
    <t>Hopkins_Ridge_Wind_1_2</t>
  </si>
  <si>
    <t>Hopkins Ridge Wind-1</t>
  </si>
  <si>
    <t>HorizonCC_Total</t>
  </si>
  <si>
    <t>HorizonCC (Total CC Plant)</t>
  </si>
  <si>
    <t>Horse_Mesa_HM1</t>
  </si>
  <si>
    <t>Horse Mesa Hydro HM1</t>
  </si>
  <si>
    <t>Horse_Mesa_HM2</t>
  </si>
  <si>
    <t>Horse Mesa Hydro HM2</t>
  </si>
  <si>
    <t>Horse_Mesa_HM3</t>
  </si>
  <si>
    <t>Horse Mesa Hydro HM3</t>
  </si>
  <si>
    <t>Horse_Mesa_HM4</t>
  </si>
  <si>
    <t>Horse Mesa HM4</t>
  </si>
  <si>
    <t>SW_Existing_Pumped_Storage</t>
  </si>
  <si>
    <t>HorseButteWind1</t>
  </si>
  <si>
    <t>Horse Butte Wind I, LLC-1</t>
  </si>
  <si>
    <t>HorseshoBendHY1</t>
  </si>
  <si>
    <t>Horseshoe Bend Hydroelectric Company-GEN1</t>
  </si>
  <si>
    <t>HorseshoBendHY2</t>
  </si>
  <si>
    <t>Horseshoe Bend Hydroelectric Company-GEN2_61248</t>
  </si>
  <si>
    <t>HorseshoBendWP</t>
  </si>
  <si>
    <t>Horseshoe Bend Wind Park-HBWP</t>
  </si>
  <si>
    <t>Horseshoe_Bend_Wind</t>
  </si>
  <si>
    <t>Horseshoe Bend Wind LLC-1 AKA Shepherds Flat - South</t>
  </si>
  <si>
    <t>Horseshoe1_HY1</t>
  </si>
  <si>
    <t>Horseshoe1-HY1</t>
  </si>
  <si>
    <t>Horseshoe2_HY2</t>
  </si>
  <si>
    <t>Horseshoe2-HY2</t>
  </si>
  <si>
    <t>Horseshoe3_HY3</t>
  </si>
  <si>
    <t>Horseshoe3-HY3</t>
  </si>
  <si>
    <t>Horseshoe4_HY4</t>
  </si>
  <si>
    <t>Horseshoe4-HY4</t>
  </si>
  <si>
    <t>HotSpringsWind</t>
  </si>
  <si>
    <t>Hot Springs Windfarm LLC-1</t>
  </si>
  <si>
    <t>HoweSoundGreen1</t>
  </si>
  <si>
    <t>Howe Sound Green Energy-1_Howe Sound Green Energy-1_IPP-HSP</t>
  </si>
  <si>
    <t>HoweSoundGreen2</t>
  </si>
  <si>
    <t>Howe Sound Green Energy-2_Howe Sound Green Energy-2_IPP-HSP</t>
  </si>
  <si>
    <t>HR_Milner</t>
  </si>
  <si>
    <t>HR Milner-1</t>
  </si>
  <si>
    <t>Hudson_Ranch_I</t>
  </si>
  <si>
    <t>John L. Featherstone Plant HRP1|Hudson Ranch I HRP1|HUDSON_13.8_HUDSON_RNCH</t>
  </si>
  <si>
    <t>HuecoMtnWind</t>
  </si>
  <si>
    <t>Hueco Mountain Wind Ranch-EXIS</t>
  </si>
  <si>
    <t>HUMBPP_1_UNITS3</t>
  </si>
  <si>
    <t>Humboldt Bay Generating Station 3</t>
  </si>
  <si>
    <t>HUMBPP_6_UNITS</t>
  </si>
  <si>
    <t>Humboldt Bay Generating Station 1</t>
  </si>
  <si>
    <t>HUMBSB_1_QF</t>
  </si>
  <si>
    <t>SMALL QF AGGREGATION - TRINITY</t>
  </si>
  <si>
    <t>Hungry_Horse_1</t>
  </si>
  <si>
    <t>Hungry Horse-1</t>
  </si>
  <si>
    <t>Hungry_Horse_2</t>
  </si>
  <si>
    <t>Hungry Horse-2</t>
  </si>
  <si>
    <t>Hungry_Horse_3</t>
  </si>
  <si>
    <t>Hungry Horse-3</t>
  </si>
  <si>
    <t>Hungry_Horse_4</t>
  </si>
  <si>
    <t>Hungry Horse-4</t>
  </si>
  <si>
    <t>HuntBeachCC_Total</t>
  </si>
  <si>
    <t>HuntingtonBeachCC-OTC replacement</t>
  </si>
  <si>
    <t>Hunter_1</t>
  </si>
  <si>
    <t>Hunter-1</t>
  </si>
  <si>
    <t>Hunter_2</t>
  </si>
  <si>
    <t>Hunter-2</t>
  </si>
  <si>
    <t>Hunter_3</t>
  </si>
  <si>
    <t>Hunter-3</t>
  </si>
  <si>
    <t>Huntington_1</t>
  </si>
  <si>
    <t>Huntington-1</t>
  </si>
  <si>
    <t>Huntington_2</t>
  </si>
  <si>
    <t>Huntington-2</t>
  </si>
  <si>
    <t>HURON_6_SOLAR</t>
  </si>
  <si>
    <t>HurricaneCityPwr3</t>
  </si>
  <si>
    <t>Hurricane City Power-3</t>
  </si>
  <si>
    <t>HurricaneCityPwr4</t>
  </si>
  <si>
    <t>Hurricane City Power-4</t>
  </si>
  <si>
    <t>HurricaneCityPwr5</t>
  </si>
  <si>
    <t>Hurricane City Power-5</t>
  </si>
  <si>
    <t>HurricaneCityPwr6</t>
  </si>
  <si>
    <t>Hurricane City Power-6</t>
  </si>
  <si>
    <t>HurricaneCityPwr7</t>
  </si>
  <si>
    <t>Hurricane City Power-7</t>
  </si>
  <si>
    <t>HurricaneCityPwr8</t>
  </si>
  <si>
    <t>Hurricane City Power-8</t>
  </si>
  <si>
    <t>HurricaneCityPwr9</t>
  </si>
  <si>
    <t>Hurricane City Power-9</t>
  </si>
  <si>
    <t>HutchinsnCreek1</t>
  </si>
  <si>
    <t>Hutchinson Creek-1</t>
  </si>
  <si>
    <t>Hyline_Solar_Center</t>
  </si>
  <si>
    <t>Hystad_Creek_1</t>
  </si>
  <si>
    <t>Hystad Creek-1_Hystad Creek-1_IPP-HYC</t>
  </si>
  <si>
    <t>Hystad_Creek_2</t>
  </si>
  <si>
    <t>Hystad Creek-2_Hystad Creek-2_IPP-HYC</t>
  </si>
  <si>
    <t>HYTTHM_2_UNITS</t>
  </si>
  <si>
    <t>HYATT-THERMALITO PUMP-GEN (AGGREGATE)</t>
  </si>
  <si>
    <t>Ice_Harbor</t>
  </si>
  <si>
    <t>Ice Harbor-1</t>
  </si>
  <si>
    <t>IGNACO_1_QF</t>
  </si>
  <si>
    <t>SMALL QF AGGREGATION - VALLEJO/DINSMORE</t>
  </si>
  <si>
    <t>Imperial_ValleyIVSC2</t>
  </si>
  <si>
    <t>Imperial Valley Solar PV Project (Mount Signal) 1B|Imperial Valley Solar Co (IVSC) 2</t>
  </si>
  <si>
    <t>ImpOilKearlOilSands</t>
  </si>
  <si>
    <t>Imperial Oil Kearl Oil Sands Project-1</t>
  </si>
  <si>
    <t>INDIGO_1_UNIT_1</t>
  </si>
  <si>
    <t>INDIGO PEAKER UNIT 1</t>
  </si>
  <si>
    <t>INDIGO_1_UNIT_2</t>
  </si>
  <si>
    <t>INDIGO PEAKER UNIT 2</t>
  </si>
  <si>
    <t>INDIGO_1_UNIT_3</t>
  </si>
  <si>
    <t>INDIGO PEAKER UNIT 3</t>
  </si>
  <si>
    <t>INDVLY_1_UNITS</t>
  </si>
  <si>
    <t>Indian Valley Hydro</t>
  </si>
  <si>
    <t>INLDEM_5_UNIT_1</t>
  </si>
  <si>
    <t>Inland Empire Energy Center, Unit 1</t>
  </si>
  <si>
    <t>INSKIP_2_UNIT</t>
  </si>
  <si>
    <t>INSKIP HYDRO</t>
  </si>
  <si>
    <t>IntercontPulp</t>
  </si>
  <si>
    <t>Inter-continental Pulp (ICP, Canfor)-1_Inter-continental Pulp (ICP, Canfor)-1_IPP-ICP</t>
  </si>
  <si>
    <t>Interlakes_1</t>
  </si>
  <si>
    <t>Interlakes-1</t>
  </si>
  <si>
    <t>Intermountain_1</t>
  </si>
  <si>
    <t>Intermountain Power Project (IPP) 1</t>
  </si>
  <si>
    <t>LDWP_Coal</t>
  </si>
  <si>
    <t>Intermountain_2</t>
  </si>
  <si>
    <t>Intermountain Power Project (IPP) 2</t>
  </si>
  <si>
    <t>Intermountain_CC1</t>
  </si>
  <si>
    <t>Intermountain Power Project Replacement CC1 (Total CC Plant)_26039</t>
  </si>
  <si>
    <t>Intermountain_CC2</t>
  </si>
  <si>
    <t>Intermountain Power Project Replacement CC2 (Total CC Plant)_26040</t>
  </si>
  <si>
    <t>InternationalPaperEnergyCenter</t>
  </si>
  <si>
    <t>INTKEP_2_UNITS</t>
  </si>
  <si>
    <t>CCSF Hetch_Hetchy Hydro Aggregate</t>
  </si>
  <si>
    <t>INTMNT_3_ANAHEIM</t>
  </si>
  <si>
    <t>Intermountain Power Project</t>
  </si>
  <si>
    <t>STEAM_COAL</t>
  </si>
  <si>
    <t>CAISO_Coal</t>
  </si>
  <si>
    <t>INTMNT_3_PASADENA</t>
  </si>
  <si>
    <t>INTMNT_3_RIVERSIDE</t>
  </si>
  <si>
    <t>IPPDYN</t>
  </si>
  <si>
    <t>INTTRB_6_UNIT</t>
  </si>
  <si>
    <t>IP_Springfield4</t>
  </si>
  <si>
    <t>IP Springfield Oregon-TG4</t>
  </si>
  <si>
    <t>Iron_Gate</t>
  </si>
  <si>
    <t>Iron Gate-1</t>
  </si>
  <si>
    <t>IRON_SPRG_SG</t>
  </si>
  <si>
    <t>IRON SPRINGS</t>
  </si>
  <si>
    <t>Irrican</t>
  </si>
  <si>
    <t>IRRICAN1-1</t>
  </si>
  <si>
    <t>IslandCogenCC_Total</t>
  </si>
  <si>
    <t>Island Cogen-1_Island Cogen-1_IPP-ICG</t>
  </si>
  <si>
    <t>IVANPA_1_UNIT1</t>
  </si>
  <si>
    <t>Ivanpah 1</t>
  </si>
  <si>
    <t>IVANPA_1_UNIT2</t>
  </si>
  <si>
    <t>Ivanpah 2</t>
  </si>
  <si>
    <t>IVANPA_1_UNIT3</t>
  </si>
  <si>
    <t>Ivanpah 3</t>
  </si>
  <si>
    <t>IVSLRP_2_SOLAR1</t>
  </si>
  <si>
    <t>Silver Ridge Mount Signal</t>
  </si>
  <si>
    <t>IVSLRP2_2_SRMSR1</t>
  </si>
  <si>
    <t>Silver Ridge Mount Signal 2</t>
  </si>
  <si>
    <t>IVWEST_2_SOLAR1</t>
  </si>
  <si>
    <t xml:space="preserve">Imperial Valley West ( Q # 608) </t>
  </si>
  <si>
    <t>Jackson_Fuller_1</t>
  </si>
  <si>
    <t>JacksonFullwer Wind 1</t>
  </si>
  <si>
    <t>Jackson_Fuller_2</t>
  </si>
  <si>
    <t>JacksonFullwer Wind 2</t>
  </si>
  <si>
    <t>JACMSR_1_JACSR1</t>
  </si>
  <si>
    <t>Jacumba Solar Farm</t>
  </si>
  <si>
    <t>Jamie_Creek_1</t>
  </si>
  <si>
    <t>Jamie Creek-1_Jamie Creek-1_IPP-JME</t>
  </si>
  <si>
    <t>Jamie_Creek_2</t>
  </si>
  <si>
    <t>Jamie Creek-2_Jamie Creek-2_IPP-JME</t>
  </si>
  <si>
    <t>Java_Solar</t>
  </si>
  <si>
    <t>Java Solar</t>
  </si>
  <si>
    <t>JAWBNE_2_NSRWND</t>
  </si>
  <si>
    <t>North Sky River Wind Project</t>
  </si>
  <si>
    <t>JAWBNE_2_SRWND</t>
  </si>
  <si>
    <t>Sky River</t>
  </si>
  <si>
    <t>Jaybird_H1</t>
  </si>
  <si>
    <t>Jaybird H1</t>
  </si>
  <si>
    <t>Jaybird_H2</t>
  </si>
  <si>
    <t>Jaybird H2</t>
  </si>
  <si>
    <t>JAYNE_6_WLSLR</t>
  </si>
  <si>
    <t>Westlands Solar Farm PV 1</t>
  </si>
  <si>
    <t>Jersey_Valley_1</t>
  </si>
  <si>
    <t>Jersey Valley Geothermal OEC 1</t>
  </si>
  <si>
    <t>Jersey_Valley_2</t>
  </si>
  <si>
    <t>Jersey Valley Geothermal OEC 2</t>
  </si>
  <si>
    <t>Jett_Creek_Wind__OR_</t>
  </si>
  <si>
    <t>Jim_Bridger_1</t>
  </si>
  <si>
    <t>Jim Bridger-1</t>
  </si>
  <si>
    <t>Jim_Bridger_2</t>
  </si>
  <si>
    <t>Jim Bridger-2</t>
  </si>
  <si>
    <t>Jim_Bridger_3</t>
  </si>
  <si>
    <t>Jim Bridger-3</t>
  </si>
  <si>
    <t>Jim_Bridger_4</t>
  </si>
  <si>
    <t>Jim Bridger-4</t>
  </si>
  <si>
    <t>Jim_Knight_1</t>
  </si>
  <si>
    <t>Jim Knight-1</t>
  </si>
  <si>
    <t>JimmieCreek1</t>
  </si>
  <si>
    <t>Jimmie Creek Hydro Project-1_Jimmie Creek Hydro Project-1_IPP-JMC</t>
  </si>
  <si>
    <t>JimmieCreek2</t>
  </si>
  <si>
    <t>Jimmie Creek Hydro Project-2_Jimmie Creek Hydro Project-2_IPP-JMC</t>
  </si>
  <si>
    <t>JJ_Elmore</t>
  </si>
  <si>
    <t>J.J. Elmore GEN1|Elmore Company GEN1|Elmore Calipatria</t>
  </si>
  <si>
    <t>JM_Shafer_CC</t>
  </si>
  <si>
    <t>JMShaferCC1 (Total CC Plant)</t>
  </si>
  <si>
    <t>John_C_Boyle_1</t>
  </si>
  <si>
    <t>John C Boyle-1</t>
  </si>
  <si>
    <t>John_C_Boyle_2</t>
  </si>
  <si>
    <t>John C Boyle-2</t>
  </si>
  <si>
    <t>John_Day</t>
  </si>
  <si>
    <t>John Day</t>
  </si>
  <si>
    <t>JohnHart1_Exp</t>
  </si>
  <si>
    <t>John Hart Upgrade Project-1_BCH-JHT</t>
  </si>
  <si>
    <t>JohnHart2_Exp</t>
  </si>
  <si>
    <t>John Hart Upgrade Project-2_BCH-JHT</t>
  </si>
  <si>
    <t>JohnHart3_Exp</t>
  </si>
  <si>
    <t>John Hart Upgrade Project-3_BCH-JHT</t>
  </si>
  <si>
    <t>JohnHart4</t>
  </si>
  <si>
    <t>John Hart-4_John Hart-4_BCH-JHT</t>
  </si>
  <si>
    <t>JohnHart5</t>
  </si>
  <si>
    <t>John Hart-5_John Hart-5_BCH-JHT</t>
  </si>
  <si>
    <t>JohnHart6</t>
  </si>
  <si>
    <t>John Hart-6_John Hart-6_BCH-JHT</t>
  </si>
  <si>
    <t>Jones_Fork_H1</t>
  </si>
  <si>
    <t>Jones Fork 1</t>
  </si>
  <si>
    <t>BANC_Small_Hydro</t>
  </si>
  <si>
    <t>Jordan_River</t>
  </si>
  <si>
    <t>Jordan River-1_Jordan River-1_BCH-JOR</t>
  </si>
  <si>
    <t>Judge_F_Carr_1</t>
  </si>
  <si>
    <t>Judge Francis Carr 1|Judge F Carr 1</t>
  </si>
  <si>
    <t>Judge_F_Carr_2</t>
  </si>
  <si>
    <t>Judge Francis Carr 2</t>
  </si>
  <si>
    <t>Judith_Gap</t>
  </si>
  <si>
    <t>Judith Gap Wind Energy Center-1</t>
  </si>
  <si>
    <t>Judy_Creek_1</t>
  </si>
  <si>
    <t>Pengrowth Judy Creek 1</t>
  </si>
  <si>
    <t>JuniperCanyon1</t>
  </si>
  <si>
    <t>Juniper Canyon I Wind Project-1</t>
  </si>
  <si>
    <t>JuniperCanyon2</t>
  </si>
  <si>
    <t>Juniper Canyon 2-WT( 48 x 2.1)</t>
  </si>
  <si>
    <t>K_Road_Moapa</t>
  </si>
  <si>
    <t>Moapa Southern Paiute Solar Project (K Road Moapa)</t>
  </si>
  <si>
    <t>K_Road_Modesto</t>
  </si>
  <si>
    <t>K Road Modesto Solar-1|McHenry Solar Farm (Modesto) 1</t>
  </si>
  <si>
    <t>KamloopsGreen1</t>
  </si>
  <si>
    <t>Kamloops Green Energy-1_Kamloops Green Energy-1_IPP-WEY</t>
  </si>
  <si>
    <t>KamloopsGreen2</t>
  </si>
  <si>
    <t>Kamloops Green Energy-2_Kamloops Green Energy-2_IPP-WEY</t>
  </si>
  <si>
    <t>KamloopsGreen3</t>
  </si>
  <si>
    <t>Kamloops Green Energy-3_Kamloops Green Energy-3_IPP-WEY</t>
  </si>
  <si>
    <t>KANAKA_1_UNIT</t>
  </si>
  <si>
    <t>KANAKA</t>
  </si>
  <si>
    <t>Kananaskis1_1</t>
  </si>
  <si>
    <t>Kananaskis1-1</t>
  </si>
  <si>
    <t>Kananaskis2_HY2</t>
  </si>
  <si>
    <t>Kananaskis2-HY2</t>
  </si>
  <si>
    <t>Kananaskis3_HY3</t>
  </si>
  <si>
    <t>Kananaskis3-HY3</t>
  </si>
  <si>
    <t>KANSAS_6_SOLAR</t>
  </si>
  <si>
    <t>RE Kansas South</t>
  </si>
  <si>
    <t>KaselWitherpoonCoLS1</t>
  </si>
  <si>
    <t>K W Company-LS1</t>
  </si>
  <si>
    <t>KaselWitherpoonCoLS2</t>
  </si>
  <si>
    <t>K W Company-LS2</t>
  </si>
  <si>
    <t>KaselWitherpoonCoLS3</t>
  </si>
  <si>
    <t>K W Company-LS3</t>
  </si>
  <si>
    <t>KaselWitherpoonCoLS4</t>
  </si>
  <si>
    <t>K W Company-LS4</t>
  </si>
  <si>
    <t>KaselWitherpoonCoLS5</t>
  </si>
  <si>
    <t>K W Company-LS5</t>
  </si>
  <si>
    <t>KaselWitherpoonCoUE5</t>
  </si>
  <si>
    <t>K W Company-UE5</t>
  </si>
  <si>
    <t>KaselWitherpoonCoUW1</t>
  </si>
  <si>
    <t>K W Company-UW1</t>
  </si>
  <si>
    <t>KaselWitherpoonCoUW2</t>
  </si>
  <si>
    <t>K W Company-UW2</t>
  </si>
  <si>
    <t>KaselWitherpoonCoUW3</t>
  </si>
  <si>
    <t>K W Company-UW3</t>
  </si>
  <si>
    <t>KaselWitherpoonCoUW4</t>
  </si>
  <si>
    <t>K W Company-UW4</t>
  </si>
  <si>
    <t>KEARL13C</t>
  </si>
  <si>
    <t>Keephills1</t>
  </si>
  <si>
    <t>Keephills1-1</t>
  </si>
  <si>
    <t>Keephills1_Exp</t>
  </si>
  <si>
    <t>TransAlta Keephills 1 Uprate-1</t>
  </si>
  <si>
    <t>Keephills1_Gas</t>
  </si>
  <si>
    <t>Keephills2</t>
  </si>
  <si>
    <t>Keephills2-2</t>
  </si>
  <si>
    <t>Keephills2_Exp</t>
  </si>
  <si>
    <t>TransAlta Keephills 2 Uprate-1</t>
  </si>
  <si>
    <t>Keephills3_1</t>
  </si>
  <si>
    <t>Keephills3-1</t>
  </si>
  <si>
    <t>Keephils2_Gas</t>
  </si>
  <si>
    <t>KEKAWK_6_UNIT</t>
  </si>
  <si>
    <t>STS HYDROPOWER LTD. (KEKAWAKA)</t>
  </si>
  <si>
    <t>KELSO_2_UNITS</t>
  </si>
  <si>
    <t>Mariposa Energy</t>
  </si>
  <si>
    <t>KELYRG_6_UNIT</t>
  </si>
  <si>
    <t>KELLY RIDGE HYDRO</t>
  </si>
  <si>
    <t>Kemano_1</t>
  </si>
  <si>
    <t>Kemano-1_Kemano (RTA 2007 EPA)-1_IPP-KMO</t>
  </si>
  <si>
    <t>Kemano_2</t>
  </si>
  <si>
    <t>Kemano-2_Kemano (RTA 2007 EPA)-2_IPP-KMO</t>
  </si>
  <si>
    <t>Kemano_3</t>
  </si>
  <si>
    <t>Kemano-3_Kemano (RTA 2007 EPA)-3_IPP-KMO</t>
  </si>
  <si>
    <t>Kemano_4</t>
  </si>
  <si>
    <t>Kemano-4_Kemano (RTA 2007 EPA)-4_IPP-KMO</t>
  </si>
  <si>
    <t>Kemano_5</t>
  </si>
  <si>
    <t>Kemano-5_Kemano (RTA 2007 EPA)-5_IPP-KMO</t>
  </si>
  <si>
    <t>Kemano_6</t>
  </si>
  <si>
    <t>Kemano-6_Kemano (RTA 2007 EPA)-6_IPP-KMO</t>
  </si>
  <si>
    <t>Kemano_7</t>
  </si>
  <si>
    <t>Kemano-7_Kemano (RTA 2007 EPA)-7_IPP-KMO</t>
  </si>
  <si>
    <t>Kemano_8</t>
  </si>
  <si>
    <t>Kemano-8_Kemano (RTA 2007 EPA)-8_IPP-KMO</t>
  </si>
  <si>
    <t>KERKH1_7_UNIT_1</t>
  </si>
  <si>
    <t>KERKHOFF PH 1 UNIT #1</t>
  </si>
  <si>
    <t>KERKH1_7_UNIT_3</t>
  </si>
  <si>
    <t>KERKHOFF PH 1 UNIT #3</t>
  </si>
  <si>
    <t>KERKH2_7_UNIT_1</t>
  </si>
  <si>
    <t>KERKHOFF PH 2 UNIT #1</t>
  </si>
  <si>
    <t>KERMAN_6_SOLAR1</t>
  </si>
  <si>
    <t>Fresno Solar South</t>
  </si>
  <si>
    <t>KERMAN_6_SOLAR2</t>
  </si>
  <si>
    <t>Fresno Solar West</t>
  </si>
  <si>
    <t>KERNFT_1_UNITS</t>
  </si>
  <si>
    <t>KERN FRONT LIMITED</t>
  </si>
  <si>
    <t>KERNRG_1_UNITS</t>
  </si>
  <si>
    <t>Kerr_KER1</t>
  </si>
  <si>
    <t>Kerr-KER1</t>
  </si>
  <si>
    <t>Kerr_KER2</t>
  </si>
  <si>
    <t>Kerr-KER2</t>
  </si>
  <si>
    <t>Kerr_KER3</t>
  </si>
  <si>
    <t>Kerr-KER3</t>
  </si>
  <si>
    <t>KERRGN_1_UNIT_1</t>
  </si>
  <si>
    <t>KERN RIVER HYDRO UNITS 1-4 AGGREGATE</t>
  </si>
  <si>
    <t>Keswick_1</t>
  </si>
  <si>
    <t>Keswick 1</t>
  </si>
  <si>
    <t>Keswick_2</t>
  </si>
  <si>
    <t>Keswick 2</t>
  </si>
  <si>
    <t>Keswick_3</t>
  </si>
  <si>
    <t>Keswick 3</t>
  </si>
  <si>
    <t>KettleFalls1</t>
  </si>
  <si>
    <t>Kettle Falls Generating Station-1</t>
  </si>
  <si>
    <t>KettleFalls2</t>
  </si>
  <si>
    <t>Kettle Falls Generating Station-2</t>
  </si>
  <si>
    <t>KettlesHills2_1</t>
  </si>
  <si>
    <t>Kettle Hills 2-1_KettlesHill1a</t>
  </si>
  <si>
    <t>KettlesHills2_2</t>
  </si>
  <si>
    <t>Kettle Hills 2-2_KettlesHill1b</t>
  </si>
  <si>
    <t>KettlesHills2_3</t>
  </si>
  <si>
    <t>Kettle Hills 2-3_KettlesHill2a</t>
  </si>
  <si>
    <t>KettlesHills2_4</t>
  </si>
  <si>
    <t>Kettle Hills 2-4_KettlesHill2b</t>
  </si>
  <si>
    <t>KettlesHills3_1</t>
  </si>
  <si>
    <t>Kettle Hills 3-1_KettlesHill3a</t>
  </si>
  <si>
    <t>KettlesHills3_2</t>
  </si>
  <si>
    <t>Kettle Hills 3-2_KettlesHill3b_58402</t>
  </si>
  <si>
    <t>KettlesHills3_3</t>
  </si>
  <si>
    <t>Kettle Hills 3-3_KettlesHill4a</t>
  </si>
  <si>
    <t>KettlesHills3_4</t>
  </si>
  <si>
    <t>Kettle Hills 3-4_KettlesHill4b_5000</t>
  </si>
  <si>
    <t>KettlesHills3_5</t>
  </si>
  <si>
    <t>Kettle Hills 3-5_KettlesHill5a</t>
  </si>
  <si>
    <t>KettlesHills3_6</t>
  </si>
  <si>
    <t>Kettle Hills 3-6_KettlesHill5b</t>
  </si>
  <si>
    <t>Kiefer_Landfill_1_1</t>
  </si>
  <si>
    <t>Kiefer Landfill 1-1|Kiefer Landfill 361A</t>
  </si>
  <si>
    <t>BANC_Biomass</t>
  </si>
  <si>
    <t>Kiefer_Landfill_1_2</t>
  </si>
  <si>
    <t>Kiefer Landfill 1-2|Kiefer Landfill 361B</t>
  </si>
  <si>
    <t>Kiefer_Landfill_1_3</t>
  </si>
  <si>
    <t>Kiefer Landfill 1-3|Kiefer Landfill 361C</t>
  </si>
  <si>
    <t>Kiefer_Landfill_2_1</t>
  </si>
  <si>
    <t>Kiefer Landfill 2-1|Kiefer Landfill 1</t>
  </si>
  <si>
    <t>Kiefer_Landfill_2_2</t>
  </si>
  <si>
    <t>Kiefer Landfill 2-2|Kiefer Landfill 2</t>
  </si>
  <si>
    <t>KILARC_2_UNIT_1</t>
  </si>
  <si>
    <t>KILARC HYDRO</t>
  </si>
  <si>
    <t>KINGCO_1_KINGBR</t>
  </si>
  <si>
    <t>KINGRV_7_UNIT_1</t>
  </si>
  <si>
    <t>KINGS RIVER HYDRO UNIT 1</t>
  </si>
  <si>
    <t>Kings_Estate</t>
  </si>
  <si>
    <t>Kings Estate Solar-PV(4144)</t>
  </si>
  <si>
    <t>KIRKER_7_KELCYN</t>
  </si>
  <si>
    <t>KELLER CANYON LANDFILL GEN FACILICITY</t>
  </si>
  <si>
    <t>Kit_Carson_Wind</t>
  </si>
  <si>
    <t>Kit Carson Windpower Project KCW</t>
  </si>
  <si>
    <t>KITTVALY</t>
  </si>
  <si>
    <t>KlamathCogenCC_Total</t>
  </si>
  <si>
    <t>KlamathCogenCC (Total CC Plant)</t>
  </si>
  <si>
    <t>KlamathExpGT1</t>
  </si>
  <si>
    <t>Klamath Expansion Project-GT1</t>
  </si>
  <si>
    <t>KlamathExpGT2</t>
  </si>
  <si>
    <t>Klamath Expansion Project-GT2</t>
  </si>
  <si>
    <t>Klondike_Wind_1_2</t>
  </si>
  <si>
    <t>Klondike Wind Power-Ph 1</t>
  </si>
  <si>
    <t>Klondike_Wind_III_1</t>
  </si>
  <si>
    <t>Klondike Windpower III-1</t>
  </si>
  <si>
    <t>Klondike_Wind_III_2</t>
  </si>
  <si>
    <t>Klondike Windpower III-2</t>
  </si>
  <si>
    <t>KNGBRD_2_SOLAR1</t>
  </si>
  <si>
    <t>Kingbird Solar A</t>
  </si>
  <si>
    <t>KNGBRD_2_SOLAR2</t>
  </si>
  <si>
    <t>Kingbird Solar B</t>
  </si>
  <si>
    <t>KNGBRG_1_KBSLR1</t>
  </si>
  <si>
    <t>Kingsburg1</t>
  </si>
  <si>
    <t>KNGBRG_1_KBSLR2</t>
  </si>
  <si>
    <t>Kingsburg2</t>
  </si>
  <si>
    <t>KNGCTY_6_UNITA1</t>
  </si>
  <si>
    <t>King City Energy Center, Unit 1</t>
  </si>
  <si>
    <t>KNTSTH_6_SOLAR</t>
  </si>
  <si>
    <t>Kent South</t>
  </si>
  <si>
    <t>Kohler_Hydro_1_2</t>
  </si>
  <si>
    <t>Kohler Hydro 1 &amp; 2</t>
  </si>
  <si>
    <t>Kokish_River_1</t>
  </si>
  <si>
    <t>Kokish River-1_Kokish River-1_IPP-KKS</t>
  </si>
  <si>
    <t>Kokish_River_2</t>
  </si>
  <si>
    <t>Kokish River-2_Kokish River-2_IPP-KKS</t>
  </si>
  <si>
    <t>Kokish_River_3</t>
  </si>
  <si>
    <t>Kokish River-3_Kokish River-3_IPP-KKS</t>
  </si>
  <si>
    <t>Kokish_River_4</t>
  </si>
  <si>
    <t>Koma_Kulshan</t>
  </si>
  <si>
    <t>Koma Kulshan Associates-GEN1</t>
  </si>
  <si>
    <t>KootenayCanal1</t>
  </si>
  <si>
    <t>Kootenay Canal-1_Kootenay Canal-1_BCH-KCL</t>
  </si>
  <si>
    <t>KootenayCanal2</t>
  </si>
  <si>
    <t>Kootenay Canal-2_Kootenay Canal-2_BCH-KCL</t>
  </si>
  <si>
    <t>KootenayCanal3</t>
  </si>
  <si>
    <t>Kootenay Canal-3_Kootenay Canal-3_BCH-KCL</t>
  </si>
  <si>
    <t>KootenayCanal4</t>
  </si>
  <si>
    <t>Kootenay Canal-4_Kootenay Canal-4_BCH-KCL</t>
  </si>
  <si>
    <t>Kortes_1</t>
  </si>
  <si>
    <t>Kortes 1</t>
  </si>
  <si>
    <t>Kortes_2</t>
  </si>
  <si>
    <t>Kortes 2</t>
  </si>
  <si>
    <t>Kortes_3</t>
  </si>
  <si>
    <t>Kortes 3</t>
  </si>
  <si>
    <t>Koyle_Ranch</t>
  </si>
  <si>
    <t>Koyle Ranch Hydroelectric Project-GEN1</t>
  </si>
  <si>
    <t>KRAMER_1_KJ5SR5</t>
  </si>
  <si>
    <t>Kramer Junction 5</t>
  </si>
  <si>
    <t>STEAM_SUN</t>
  </si>
  <si>
    <t>KRAMER_1_SEGS37</t>
  </si>
  <si>
    <t>LUZ SOLAR PARTNERS 3-7 AGGREGATE</t>
  </si>
  <si>
    <t>KRAMER_1_SEGSR3</t>
  </si>
  <si>
    <t xml:space="preserve">Kramer Junction 3 </t>
  </si>
  <si>
    <t>KRAMER_1_SEGSR4</t>
  </si>
  <si>
    <t>Kramer Junction 4</t>
  </si>
  <si>
    <t>KRAMER_2_SEGS89</t>
  </si>
  <si>
    <t>LUZ SOLAR PARTNERS 8-9 AGGREGATE</t>
  </si>
  <si>
    <t>KRNCNY_6_UNIT</t>
  </si>
  <si>
    <t>KERN CANYON</t>
  </si>
  <si>
    <t>KUCC_4</t>
  </si>
  <si>
    <t>KUCC-4</t>
  </si>
  <si>
    <t>KwoiekCreek1</t>
  </si>
  <si>
    <t>Kwoiek Creek-1_Kwoiek Creek-1.1_IPP-KCH</t>
  </si>
  <si>
    <t>KwoiekCreek2</t>
  </si>
  <si>
    <t>Kwoiek Creek-2_Kwoiek Creek-1.2_IPP-KCH</t>
  </si>
  <si>
    <t>KwoiekCreek3</t>
  </si>
  <si>
    <t>Kwoiek Creek-3_Kwoiek Creek-2.1_IPP-KCH</t>
  </si>
  <si>
    <t>KwoiekCreek4</t>
  </si>
  <si>
    <t>Kwoiek Creek-4_Kwoiek Creek-2.2_IPP-KCH</t>
  </si>
  <si>
    <t>Kyrene_4</t>
  </si>
  <si>
    <t>Kyrene CT KY4</t>
  </si>
  <si>
    <t>Kyrene_5</t>
  </si>
  <si>
    <t>Kyrene CT KY5</t>
  </si>
  <si>
    <t>Kyrene_6</t>
  </si>
  <si>
    <t>Kyrene CT KY6</t>
  </si>
  <si>
    <t>Kyrene_7_CC</t>
  </si>
  <si>
    <t>Kyrene7CC (Total CC Plant)</t>
  </si>
  <si>
    <t>L_Bonnington_1</t>
  </si>
  <si>
    <t>L Bonnington-1_L Bonnington-1_FBC-LBO</t>
  </si>
  <si>
    <t>L_Bonnington_2</t>
  </si>
  <si>
    <t>L Bonnington-2_L Bonnington-2_FBC-LBO</t>
  </si>
  <si>
    <t>L_Bonnington_3</t>
  </si>
  <si>
    <t>L Bonnington-3_L Bonnington-3_FBC-LBO</t>
  </si>
  <si>
    <t>La_Grange_1_2</t>
  </si>
  <si>
    <t>La Grange 1 &amp; 2</t>
  </si>
  <si>
    <t>La_Joie_1</t>
  </si>
  <si>
    <t>La Joie-1_La Joie-1_BCH-LAJ</t>
  </si>
  <si>
    <t>La_Joya_Wind</t>
  </si>
  <si>
    <t>La_Luz_Energy_Center</t>
  </si>
  <si>
    <t>La Luz Energy Center 1</t>
  </si>
  <si>
    <t>LACIEN_2_VENICE</t>
  </si>
  <si>
    <t>MWD Venice Hydroelectric Recovery Plant</t>
  </si>
  <si>
    <t>Ladore_Falls_1</t>
  </si>
  <si>
    <t>Ladore Falls-1_Ladore Falls-1_BCH-LDR</t>
  </si>
  <si>
    <t>Ladore_Falls_2</t>
  </si>
  <si>
    <t>Ladore Falls-2_Ladore Falls-2_BCH-LDR</t>
  </si>
  <si>
    <t>LAGBEL_6_QF</t>
  </si>
  <si>
    <t>LAGUNA BELL QFS</t>
  </si>
  <si>
    <t>LaGrande_1</t>
  </si>
  <si>
    <t>LaGrande-1</t>
  </si>
  <si>
    <t>LaGrande_2</t>
  </si>
  <si>
    <t>LaGrande-2</t>
  </si>
  <si>
    <t>LaGrande_3</t>
  </si>
  <si>
    <t>LaGrande-3</t>
  </si>
  <si>
    <t>LaGrande_4</t>
  </si>
  <si>
    <t>LaGrande-4</t>
  </si>
  <si>
    <t>LaGrande_5</t>
  </si>
  <si>
    <t>LaGrande-5</t>
  </si>
  <si>
    <t>Lake</t>
  </si>
  <si>
    <t>Lake L1</t>
  </si>
  <si>
    <t>LakeCreek_BPA1</t>
  </si>
  <si>
    <t>Lake Creek FERC P-2594-HY1</t>
  </si>
  <si>
    <t>LakeCreek_BPA2</t>
  </si>
  <si>
    <t>Lake Creek FERC P-2594-HY2</t>
  </si>
  <si>
    <t>Lakeside_Biogas_LLC</t>
  </si>
  <si>
    <t>Lakeside Biogas LLC</t>
  </si>
  <si>
    <t>LakeSide2CC_Total</t>
  </si>
  <si>
    <t>LakeSide2CC (Total CC Plant)</t>
  </si>
  <si>
    <t>LakeSideCC_Total</t>
  </si>
  <si>
    <t>LakeSideCC (Total CC Plant)</t>
  </si>
  <si>
    <t>LAKESISK</t>
  </si>
  <si>
    <t>LAKHDG_6_UNIT_1</t>
  </si>
  <si>
    <t>Lake Hodges Pumped Storage-Unit1</t>
  </si>
  <si>
    <t>LAKHDG_6_UNIT_2</t>
  </si>
  <si>
    <t>Lake Hodges Pumped Storage-Unit2</t>
  </si>
  <si>
    <t>Lamar_DCI</t>
  </si>
  <si>
    <t>Lamar DC Intertie (Fictional Resource)-1</t>
  </si>
  <si>
    <t>Excluded_Imports</t>
  </si>
  <si>
    <t>LAMONT_1_SOLAR1</t>
  </si>
  <si>
    <t>Regulus Solar</t>
  </si>
  <si>
    <t>LAMONT_1_SOLAR2</t>
  </si>
  <si>
    <t>Redwood Solar Farm 4</t>
  </si>
  <si>
    <t>LAMONT_1_SOLAR3</t>
  </si>
  <si>
    <t>Woodmere Solar Farm</t>
  </si>
  <si>
    <t>LAMONT_1_SOLAR4</t>
  </si>
  <si>
    <t>Hayworth Solar Farm</t>
  </si>
  <si>
    <t>LAMONT_1_SOLAR5</t>
  </si>
  <si>
    <t>Redcrest Solar Farm</t>
  </si>
  <si>
    <t>LamontUprStave1</t>
  </si>
  <si>
    <t>Lamont (LMN, Upper Stave Energy)-1_Lamont (LMN, Upper Stave Energy)-1_IPP-LMN</t>
  </si>
  <si>
    <t>LamontUprStave2</t>
  </si>
  <si>
    <t>Lamont (LMN, Upper Stave Energy)-2_Lamont (LMN, Upper Stave Energy)-2_IPP-LMN</t>
  </si>
  <si>
    <t>Lange</t>
  </si>
  <si>
    <t>Lange Peaking Power 1</t>
  </si>
  <si>
    <t>LangleyGulchCC_Total</t>
  </si>
  <si>
    <t>LangleyGulchCC (Total CC Plant)</t>
  </si>
  <si>
    <t>LANL_TA_3_1</t>
  </si>
  <si>
    <t>LANL TA-3-1</t>
  </si>
  <si>
    <t>LANL_TA_3_GT1</t>
  </si>
  <si>
    <t>LANL TA-3-GT1</t>
  </si>
  <si>
    <t>LAPAC_6_UNIT</t>
  </si>
  <si>
    <t>LOUISIANA PACIFIC SAMOA</t>
  </si>
  <si>
    <t>LAPLMA_2_UNIT_1</t>
  </si>
  <si>
    <t>La Paloma Generating Plant Unit #1</t>
  </si>
  <si>
    <t>LAPLMA_2_UNIT_2</t>
  </si>
  <si>
    <t>La Paloma Generating Plant Unit #2</t>
  </si>
  <si>
    <t>LAPLMA_2_UNIT_3</t>
  </si>
  <si>
    <t>La Paloma Generating Plant Unit #3</t>
  </si>
  <si>
    <t>LAPLMA_2_UNIT_4</t>
  </si>
  <si>
    <t>La Paloma Generating Plant Unit #4</t>
  </si>
  <si>
    <t>LaramieRiver2</t>
  </si>
  <si>
    <t>Laramie River Station 2</t>
  </si>
  <si>
    <t>LaramieRiver3</t>
  </si>
  <si>
    <t>Laramie River Station 3</t>
  </si>
  <si>
    <t>LARKSP_6_UNIT_1</t>
  </si>
  <si>
    <t>LARKSPUR PEAKER UNIT 1</t>
  </si>
  <si>
    <t>LARKSP_6_UNIT_2</t>
  </si>
  <si>
    <t>LARKSPUR PEAKER UNIT 2</t>
  </si>
  <si>
    <t>LAROA2_2_UNITA1</t>
  </si>
  <si>
    <t>LR2</t>
  </si>
  <si>
    <t>LaRosita1CC_Total</t>
  </si>
  <si>
    <t>LaRosita1CC (Total CC Plant)</t>
  </si>
  <si>
    <t>Las_Vegas_Cogen_1CC</t>
  </si>
  <si>
    <t>LasVegasCogen1CC (Total CC Plant)</t>
  </si>
  <si>
    <t>Las_Vegas_Cogen_2CC1</t>
  </si>
  <si>
    <t>LasVegasCogen2CC1 (Total CC Plant)</t>
  </si>
  <si>
    <t>Las_Vegas_Cogen_2CC2</t>
  </si>
  <si>
    <t>LasVegasCogen2CC2 (Total CC Plant)</t>
  </si>
  <si>
    <t>LASSEN_6_UNITS</t>
  </si>
  <si>
    <t>Honey Lake Power</t>
  </si>
  <si>
    <t>LasVegasSolarEC</t>
  </si>
  <si>
    <t>Las Vegas Solar PV Plant LVSEC</t>
  </si>
  <si>
    <t>LateralVentures</t>
  </si>
  <si>
    <t>Lateral 10 Ventures-GEN1</t>
  </si>
  <si>
    <t>LAWRNC_7_SUNYVL</t>
  </si>
  <si>
    <t>City of Sunnyvale Unit 1 and 2</t>
  </si>
  <si>
    <t>Leaburg__EWEB_</t>
  </si>
  <si>
    <t>Leaburg-1</t>
  </si>
  <si>
    <t>Leaning_Juniper_Wind_1</t>
  </si>
  <si>
    <t>Leaning Juniper-1</t>
  </si>
  <si>
    <t>Leaning_Juniper_Wind_2A</t>
  </si>
  <si>
    <t>Leaning Juniper Wind Power II</t>
  </si>
  <si>
    <t>Leaning_Juniper_Wind_2B</t>
  </si>
  <si>
    <t>Leaning Juniper Wind Power II-B</t>
  </si>
  <si>
    <t>LeaningJunipr3</t>
  </si>
  <si>
    <t>Leaning Juniper 3-WT (1)</t>
  </si>
  <si>
    <t>Leathers</t>
  </si>
  <si>
    <t>J.M. Leathers GEN1|Cal Energy Leathers-GEN1|Leathers Calipatria</t>
  </si>
  <si>
    <t>LEBECS_2_UNITS</t>
  </si>
  <si>
    <t>Pastoria Energy Facility</t>
  </si>
  <si>
    <t>LECEF_1_UNITS</t>
  </si>
  <si>
    <t>LOS ESTEROS ENERGY FACILITY AGGREGATE</t>
  </si>
  <si>
    <t>Lemolo_2_1</t>
  </si>
  <si>
    <t>Lemolo 2-1</t>
  </si>
  <si>
    <t>Lemolo1_1</t>
  </si>
  <si>
    <t>Lemolo 1-1</t>
  </si>
  <si>
    <t>Lemoyne_1</t>
  </si>
  <si>
    <t>Lemoyne-1</t>
  </si>
  <si>
    <t>LEPRFD_1_KANSAS</t>
  </si>
  <si>
    <t>Kansas</t>
  </si>
  <si>
    <t>Lethbridge_EC</t>
  </si>
  <si>
    <t>Lethbridge Energy Centre-1</t>
  </si>
  <si>
    <t>LGHTHP_6_ICEGEN</t>
  </si>
  <si>
    <t>LHILLS_6_SOLAR1</t>
  </si>
  <si>
    <t>Libby_1</t>
  </si>
  <si>
    <t>Libby-1</t>
  </si>
  <si>
    <t>Libby_2</t>
  </si>
  <si>
    <t>Libby-2</t>
  </si>
  <si>
    <t>Libby_3</t>
  </si>
  <si>
    <t>Libby-3</t>
  </si>
  <si>
    <t>Libby_4</t>
  </si>
  <si>
    <t>Libby-4</t>
  </si>
  <si>
    <t>Libby_5</t>
  </si>
  <si>
    <t>Libby-5</t>
  </si>
  <si>
    <t>Lightning_Dock_1_4</t>
  </si>
  <si>
    <t>Lightning Dock Geothermal HI-01 PB01-PB04</t>
  </si>
  <si>
    <t>LILIAC_6_SOLAR</t>
  </si>
  <si>
    <t>Mesa Crest</t>
  </si>
  <si>
    <t>LimeWind</t>
  </si>
  <si>
    <t>Lime Wind-T1-6</t>
  </si>
  <si>
    <t>Limon_CT_1</t>
  </si>
  <si>
    <t>Limon Generation Station L1</t>
  </si>
  <si>
    <t>Limon_CT_2</t>
  </si>
  <si>
    <t>Limon Generation Station L2</t>
  </si>
  <si>
    <t>Limon_Wind_1</t>
  </si>
  <si>
    <t>Limon I Wind Farm 1</t>
  </si>
  <si>
    <t>Limon_Wind_2</t>
  </si>
  <si>
    <t>Limon II Wind Farm 1</t>
  </si>
  <si>
    <t>Limon_Wind_3</t>
  </si>
  <si>
    <t>Limon III Wind Farm WT1</t>
  </si>
  <si>
    <t>LindenWind</t>
  </si>
  <si>
    <t>Linden Wind Energy Project-LW1</t>
  </si>
  <si>
    <t>LITLRK_6_GBCSR1</t>
  </si>
  <si>
    <t>Green Beanworks C</t>
  </si>
  <si>
    <t>LITLRK_6_SEPV01</t>
  </si>
  <si>
    <t>Gestamp Solar 1</t>
  </si>
  <si>
    <t>LITLRK_6_SOLAR1</t>
  </si>
  <si>
    <t xml:space="preserve">Lancaster Little Rock C </t>
  </si>
  <si>
    <t>LITLRK_6_SOLAR2</t>
  </si>
  <si>
    <t>Palmdale 18</t>
  </si>
  <si>
    <t>LITLRK_6_SOLAR3</t>
  </si>
  <si>
    <t>One Ten Partners</t>
  </si>
  <si>
    <t>LITLRK_6_SOLAR4</t>
  </si>
  <si>
    <t>Little Rock Pham Solar</t>
  </si>
  <si>
    <t>Little_Falls_1</t>
  </si>
  <si>
    <t>Little Falls-1</t>
  </si>
  <si>
    <t>Little_Falls_2</t>
  </si>
  <si>
    <t>Little Falls-2</t>
  </si>
  <si>
    <t>Little_Falls_3</t>
  </si>
  <si>
    <t>Little Falls-3</t>
  </si>
  <si>
    <t>Little_Falls_4</t>
  </si>
  <si>
    <t>Little Falls-4</t>
  </si>
  <si>
    <t>Little_Goose</t>
  </si>
  <si>
    <t>Little Goose</t>
  </si>
  <si>
    <t>LittleMac1</t>
  </si>
  <si>
    <t>Little Mac Project-1</t>
  </si>
  <si>
    <t>LittleMac2</t>
  </si>
  <si>
    <t>Little Mac Project-2</t>
  </si>
  <si>
    <t>LittleMac3</t>
  </si>
  <si>
    <t>Little Mac Project-3</t>
  </si>
  <si>
    <t>LittleMac4</t>
  </si>
  <si>
    <t>Little Mac Project-4</t>
  </si>
  <si>
    <t>LittlewoodArksh</t>
  </si>
  <si>
    <t>Littlewood_Arkoosh-1</t>
  </si>
  <si>
    <t>LittleWoodHydro</t>
  </si>
  <si>
    <t>Little Wood Hydro Project-GEN1</t>
  </si>
  <si>
    <t>LIVEOK_6_SOLAR</t>
  </si>
  <si>
    <t>LIVOAK_1_UNIT_1</t>
  </si>
  <si>
    <t>LIVE OAK LIMITED</t>
  </si>
  <si>
    <t>LMBEPK_2_UNITA1</t>
  </si>
  <si>
    <t>Lambie Energy Center, Unit #1</t>
  </si>
  <si>
    <t>LMBEPK_2_UNITA2</t>
  </si>
  <si>
    <t>Creed Energy Center, Unit #1</t>
  </si>
  <si>
    <t>LMBEPK_2_UNITA3</t>
  </si>
  <si>
    <t>Goose Haven Energy Center, Unit #1</t>
  </si>
  <si>
    <t>LMEC_1_PL1X3</t>
  </si>
  <si>
    <t>Los Medanos Energy Center AGGREGATE</t>
  </si>
  <si>
    <t>LNCSTR_6_CREST</t>
  </si>
  <si>
    <t>LOCKFD_1_BEARCK</t>
  </si>
  <si>
    <t>Bear Creek Solar</t>
  </si>
  <si>
    <t>LOCKFD_1_KSOLAR</t>
  </si>
  <si>
    <t>Kettleman Solar</t>
  </si>
  <si>
    <t>LODI25_2_UNIT_1</t>
  </si>
  <si>
    <t>LODI GAS TURBINE</t>
  </si>
  <si>
    <t>LODIEC_2_PL1X2</t>
  </si>
  <si>
    <t>Lodi Energy Center</t>
  </si>
  <si>
    <t>Log_Creek_1</t>
  </si>
  <si>
    <t>Log Creek-1_Log Creek-1_IPP-LGC</t>
  </si>
  <si>
    <t>Logan_County</t>
  </si>
  <si>
    <t>Logan Wind Energy Center (Peetz Table -II) 1</t>
  </si>
  <si>
    <t>LoganCity1</t>
  </si>
  <si>
    <t>Logan City-1|LNPLT4KV|LOGAN CITY NATURAL GAS TURBINE PLANT 1-1</t>
  </si>
  <si>
    <t>LoganCity2</t>
  </si>
  <si>
    <t>Logan City-2|LNPLT4KV|LOGAN CITY NATURAL GAS TURBINE PLANT 1-2</t>
  </si>
  <si>
    <t>LoganCity3</t>
  </si>
  <si>
    <t>Logan City-3|LNPLT4KV|LOGAN CITY NATURAL GAS TURBINE PLANT 1-3</t>
  </si>
  <si>
    <t>Long_Hollow</t>
  </si>
  <si>
    <t>Wyoming Wind Energy Center-GE15</t>
  </si>
  <si>
    <t>Long_Lake_1</t>
  </si>
  <si>
    <t>Long Lake-1</t>
  </si>
  <si>
    <t>Long_Lake_2</t>
  </si>
  <si>
    <t>Long Lake-2</t>
  </si>
  <si>
    <t>Long_Lake_3</t>
  </si>
  <si>
    <t>Long Lake-3</t>
  </si>
  <si>
    <t>Long_Lake_4</t>
  </si>
  <si>
    <t>Long Lake-4</t>
  </si>
  <si>
    <t>LongLake1</t>
  </si>
  <si>
    <t>Long Lake Hydro-1_Long Lake Hydro-1_IPP-LNL</t>
  </si>
  <si>
    <t>LongLake2</t>
  </si>
  <si>
    <t>Long Lake Hydro-2_Long Lake Hydro-2_IPP-LNL</t>
  </si>
  <si>
    <t>LONGLAKEG1_2</t>
  </si>
  <si>
    <t>LONGLAKEG1-2</t>
  </si>
  <si>
    <t>LONGLAKEG2_1</t>
  </si>
  <si>
    <t>LONGLAKEG2-1</t>
  </si>
  <si>
    <t>LONGLAKEGT3_1</t>
  </si>
  <si>
    <t>LONGLAKEGT3-1</t>
  </si>
  <si>
    <t>LONGLAKEGT4_1</t>
  </si>
  <si>
    <t>LONGLAKEGT4-1</t>
  </si>
  <si>
    <t>LongviewFibre4</t>
  </si>
  <si>
    <t>Longview Fibre-4</t>
  </si>
  <si>
    <t>LongviewFibre6</t>
  </si>
  <si>
    <t>Longview Fibre-6</t>
  </si>
  <si>
    <t>LongviewFibre7</t>
  </si>
  <si>
    <t>Longview Fibre-7</t>
  </si>
  <si>
    <t>Lookout_Point_1</t>
  </si>
  <si>
    <t>Lookout Point-1</t>
  </si>
  <si>
    <t>Lookout_Point_2</t>
  </si>
  <si>
    <t>Lookout Point-2</t>
  </si>
  <si>
    <t>Lookout_Point_3</t>
  </si>
  <si>
    <t>Lookout Point-3</t>
  </si>
  <si>
    <t>Loon_Lake</t>
  </si>
  <si>
    <t>Loon Lake H1</t>
  </si>
  <si>
    <t>Lordsburg_1</t>
  </si>
  <si>
    <t>Lordsburg Generating Station GT1</t>
  </si>
  <si>
    <t>Lordsburg_2</t>
  </si>
  <si>
    <t>Lordsburg Generating Station GT2</t>
  </si>
  <si>
    <t>Los_Alamos_PV</t>
  </si>
  <si>
    <t>Los Alamos Smart Grid (East Jemez Road) 1</t>
  </si>
  <si>
    <t>Los_Lunas_Solar</t>
  </si>
  <si>
    <t>Los Lunas Solar Energy Center LLSEC and LMS2</t>
  </si>
  <si>
    <t>LOS_MOR1</t>
  </si>
  <si>
    <t>FACEBOOK SOLAR CENTER 1</t>
  </si>
  <si>
    <t>LostCreek_OR1</t>
  </si>
  <si>
    <t>Lost Creek-1</t>
  </si>
  <si>
    <t>LostCreek_OR2</t>
  </si>
  <si>
    <t>Lost Creek-2</t>
  </si>
  <si>
    <t>LOSTHRZN2</t>
  </si>
  <si>
    <t>FACEBOOK SOLAR CENTER 2</t>
  </si>
  <si>
    <t>LOSTHRZN3</t>
  </si>
  <si>
    <t>FACEBOOK SOLAR CENTER 3</t>
  </si>
  <si>
    <t>LOTTWWTP</t>
  </si>
  <si>
    <t>LOTT WWTP</t>
  </si>
  <si>
    <t>Lowe1_1</t>
  </si>
  <si>
    <t>Lowe1-1</t>
  </si>
  <si>
    <t>Lower_Baker_3</t>
  </si>
  <si>
    <t>Lower Baker-3</t>
  </si>
  <si>
    <t>Lower_Clowhom_1</t>
  </si>
  <si>
    <t>Lower Clowhom-1_Lower Clowhom-1_IPP-LCH</t>
  </si>
  <si>
    <t>Lower_Duck_Wind</t>
  </si>
  <si>
    <t>Lower_Granite</t>
  </si>
  <si>
    <t>Lower Granite</t>
  </si>
  <si>
    <t>Lower_Malad_1</t>
  </si>
  <si>
    <t>Lower Malad-1</t>
  </si>
  <si>
    <t>Lower_Molina</t>
  </si>
  <si>
    <t>Lower Molina 1</t>
  </si>
  <si>
    <t>Lower_Monumental</t>
  </si>
  <si>
    <t>Lower Monumental</t>
  </si>
  <si>
    <t>Lower_Salmon_1</t>
  </si>
  <si>
    <t>Lower Salmon-1</t>
  </si>
  <si>
    <t>Lower_Salmon_2</t>
  </si>
  <si>
    <t>Lower Salmon-2</t>
  </si>
  <si>
    <t>Lower_Salmon_3</t>
  </si>
  <si>
    <t>Lower Salmon-3</t>
  </si>
  <si>
    <t>Lower_Salmon_4</t>
  </si>
  <si>
    <t>Lower Salmon-4</t>
  </si>
  <si>
    <t>Lower_Snake_River_A</t>
  </si>
  <si>
    <t>Lower Snake River Wind Energy Project (Oliphant Ridge)-LSR 1_PHLNG W1-Z1</t>
  </si>
  <si>
    <t>Lower_Snake_River_B</t>
  </si>
  <si>
    <t>Lower Snake River Wind Energy Project (Oliphant Ridge)-LSR 1_DOGJN W1-Z1</t>
  </si>
  <si>
    <t>LowerBaker4</t>
  </si>
  <si>
    <t>Lower Baker-4</t>
  </si>
  <si>
    <t>LowerBear1</t>
  </si>
  <si>
    <t>Lower Bear Hydro-1_Lower Bear Hydro-1_IPP-BHL</t>
  </si>
  <si>
    <t>LowerBear2</t>
  </si>
  <si>
    <t>Lower Bear Hydro-2_Lower Bear Hydro-2_IPP-BHL</t>
  </si>
  <si>
    <t>LowerNo12</t>
  </si>
  <si>
    <t>Lower No 1-2</t>
  </si>
  <si>
    <t>LowerNo21</t>
  </si>
  <si>
    <t>Lower No 2-1</t>
  </si>
  <si>
    <t>LOWGAP_1_SUPHR</t>
  </si>
  <si>
    <t>Mill &amp; Sulphur Creek Hydro</t>
  </si>
  <si>
    <t>LOWGAP_7_QFUNTS</t>
  </si>
  <si>
    <t>Matthews Dam Hydro</t>
  </si>
  <si>
    <t>LowLineMdwy2SoForks1</t>
  </si>
  <si>
    <t>South Forks Hydro-GEN1_Low Line Midway-2</t>
  </si>
  <si>
    <t>LowLineMdwy2SoForks2</t>
  </si>
  <si>
    <t>South Forks Hydro-GEN2_Low Line Midway-2</t>
  </si>
  <si>
    <t>LowLineMidway1</t>
  </si>
  <si>
    <t>Low Line Midway-1</t>
  </si>
  <si>
    <t>LowLineRapids</t>
  </si>
  <si>
    <t>Low Line Rapids-GEN1</t>
  </si>
  <si>
    <t>LRC_4G1</t>
  </si>
  <si>
    <t>LRC 4G1</t>
  </si>
  <si>
    <t>LSRW_DutchFlats</t>
  </si>
  <si>
    <t>Lower Snake River Wind Energy Project (Dutch Flats)-1</t>
  </si>
  <si>
    <t>LSRW_KuhlRidge</t>
  </si>
  <si>
    <t>Lower Snake River Wind Energy Project (Kuhl Ridge)-1</t>
  </si>
  <si>
    <t>LuckyPeak131</t>
  </si>
  <si>
    <t>Lucky Peak Power Plant Project-U131</t>
  </si>
  <si>
    <t>LuckyPeak132</t>
  </si>
  <si>
    <t>Lucky Peak Power Plant Project-U132</t>
  </si>
  <si>
    <t>LuckyPeak133</t>
  </si>
  <si>
    <t>Lucky Peak Power Plant Project-U133</t>
  </si>
  <si>
    <t>Luna_CC</t>
  </si>
  <si>
    <t>LunaCC (Total CC Plant)</t>
  </si>
  <si>
    <t>Lund_Hill</t>
  </si>
  <si>
    <t>Lund Hill Wind-WT (32 x 2.5)</t>
  </si>
  <si>
    <t>Lundy2</t>
  </si>
  <si>
    <t>Lundy 2_LUNDY HYDRO PLANT (AGGREGATE)-1_24784</t>
  </si>
  <si>
    <t>Luning_Solar</t>
  </si>
  <si>
    <t>Luning Solar Energy Project 1</t>
  </si>
  <si>
    <t>Macho_Springs_Wind</t>
  </si>
  <si>
    <t>Macho Springs Wind Farm GEN</t>
  </si>
  <si>
    <t>MACKAY1_1</t>
  </si>
  <si>
    <t>MACKAY1-1</t>
  </si>
  <si>
    <t>MacleodG1_1</t>
  </si>
  <si>
    <t>MacleodG1-1</t>
  </si>
  <si>
    <t>MacleodG2_2</t>
  </si>
  <si>
    <t>MacleodG2-2</t>
  </si>
  <si>
    <t>Madison_MAD1</t>
  </si>
  <si>
    <t>Madison-MAD1</t>
  </si>
  <si>
    <t>Madison_MAD2</t>
  </si>
  <si>
    <t>Madison-MAD2</t>
  </si>
  <si>
    <t>Madison_MAD3</t>
  </si>
  <si>
    <t>Madison-MAD3</t>
  </si>
  <si>
    <t>Madison_MAD4</t>
  </si>
  <si>
    <t>Madison-MAD4</t>
  </si>
  <si>
    <t>MagicDam1</t>
  </si>
  <si>
    <t>Magic Dam Hydroelectric Project-GEN1</t>
  </si>
  <si>
    <t>MagicDam2</t>
  </si>
  <si>
    <t>Magic Dam Hydroelectric Project-GEN2_61469</t>
  </si>
  <si>
    <t>MagicDam3</t>
  </si>
  <si>
    <t>Magic Dam Hydroelectric Project-GEN3--61469</t>
  </si>
  <si>
    <t>Magnolia_CC</t>
  </si>
  <si>
    <t>MagnoliaCC (Total CC Plant)</t>
  </si>
  <si>
    <t>Magrath</t>
  </si>
  <si>
    <t>Suncor Magrath-1</t>
  </si>
  <si>
    <t>MAGUND_1_BKISR1</t>
  </si>
  <si>
    <t>Bakersfield Industrial 1</t>
  </si>
  <si>
    <t>MAGUND_1_BKSSR2</t>
  </si>
  <si>
    <t>Bakersfield Solar 1</t>
  </si>
  <si>
    <t>MAHKESESG1_1</t>
  </si>
  <si>
    <t>MAHKESESG1-1</t>
  </si>
  <si>
    <t>MAHKESESG2_2</t>
  </si>
  <si>
    <t>MAHKESESG2-2</t>
  </si>
  <si>
    <t>MainCanal</t>
  </si>
  <si>
    <t>Main Canal Headworks-1</t>
  </si>
  <si>
    <t>MainlineWind</t>
  </si>
  <si>
    <t>Mainline Windfarm-1</t>
  </si>
  <si>
    <t>Malad_River_1</t>
  </si>
  <si>
    <t>Malad River-1</t>
  </si>
  <si>
    <t>MALAGA_1_PL1X2</t>
  </si>
  <si>
    <t>Malaga Power Aggregate</t>
  </si>
  <si>
    <t>MALCHQ_7_UNIT_1</t>
  </si>
  <si>
    <t>MALACHA HYDRO L.P.</t>
  </si>
  <si>
    <t>MALIN_5_BPADYN</t>
  </si>
  <si>
    <t>MALIN_5_GCPDDYN</t>
  </si>
  <si>
    <t>Grant County Hydro Facilities</t>
  </si>
  <si>
    <t>MALIN_5_IBERDR</t>
  </si>
  <si>
    <t>Iberdrola Centroid Sytem Resource</t>
  </si>
  <si>
    <t>MALIN_5_INHRED</t>
  </si>
  <si>
    <t>CSF Columbia Gorge</t>
  </si>
  <si>
    <t>MALIN_5_INHRPG</t>
  </si>
  <si>
    <t>BIGLOW CANYON</t>
  </si>
  <si>
    <t>MAM_13G2</t>
  </si>
  <si>
    <t>MAM 13G2</t>
  </si>
  <si>
    <t>Mamquam_1</t>
  </si>
  <si>
    <t>Mamquam-1_Mamquam-1_IPP-MAM</t>
  </si>
  <si>
    <t>Mamquam_2</t>
  </si>
  <si>
    <t>Mamquam-2_Mamquam-2_IPP-MAM</t>
  </si>
  <si>
    <t>Manchief_1</t>
  </si>
  <si>
    <t>Manchief Electric Generating Station UN1</t>
  </si>
  <si>
    <t>Manchief_2</t>
  </si>
  <si>
    <t>Manchief Electric Generating Station UN2</t>
  </si>
  <si>
    <t>MANTEC_1_ML1SR1</t>
  </si>
  <si>
    <t>Manteca  Land 1</t>
  </si>
  <si>
    <t>Manzano_Solar</t>
  </si>
  <si>
    <t>PNM Manzano Solar Energy Center MAN1</t>
  </si>
  <si>
    <t>MANZNA_2_WIND</t>
  </si>
  <si>
    <t>Manzana Wind</t>
  </si>
  <si>
    <t>MarchPointCC_Total</t>
  </si>
  <si>
    <t>MarchPointCC (Total CC Plant)</t>
  </si>
  <si>
    <t>Marco_Ranch_1</t>
  </si>
  <si>
    <t>Marco Ranch-1</t>
  </si>
  <si>
    <t>Marco_Ranch_2</t>
  </si>
  <si>
    <t>Marco Ranch-2</t>
  </si>
  <si>
    <t>Marco_Ranch_3</t>
  </si>
  <si>
    <t>Marco Ranch-3</t>
  </si>
  <si>
    <t>Marco_Ranch_4</t>
  </si>
  <si>
    <t>Marco Ranch-4</t>
  </si>
  <si>
    <t>MARCPW_6_SOLAR1</t>
  </si>
  <si>
    <t>Maricopa West Solar PV</t>
  </si>
  <si>
    <t>MarengoWind1</t>
  </si>
  <si>
    <t>Marengo Wind Plant-1</t>
  </si>
  <si>
    <t>MarengoWind2</t>
  </si>
  <si>
    <t>Marengo Wind Plant-2</t>
  </si>
  <si>
    <t>Mariah_Wind</t>
  </si>
  <si>
    <t>Marion_Inc</t>
  </si>
  <si>
    <t>Covanta Marion Inc-GEN1</t>
  </si>
  <si>
    <t>Marion3_Creek</t>
  </si>
  <si>
    <t>Marion 3 Creek-1_Marion 3 Creek-1_IPP-M3C</t>
  </si>
  <si>
    <t>Marquez</t>
  </si>
  <si>
    <t>Cibola Solar Energy Center</t>
  </si>
  <si>
    <t>MARTIN_1_SUNSET</t>
  </si>
  <si>
    <t>Sunset Reservoir - North Basin</t>
  </si>
  <si>
    <t>Martin_Drake_6</t>
  </si>
  <si>
    <t>Martin Drake Plant 6</t>
  </si>
  <si>
    <t>Martin_Drake_7</t>
  </si>
  <si>
    <t>Martin Drake Plant 7</t>
  </si>
  <si>
    <t>Marys_Lake</t>
  </si>
  <si>
    <t>Marys Lake 1</t>
  </si>
  <si>
    <t>Maverick_Solar__LLC</t>
  </si>
  <si>
    <t>Maverick Solar, LLC</t>
  </si>
  <si>
    <t>Maxim_Burdett</t>
  </si>
  <si>
    <t>Maxim - Burdett-1</t>
  </si>
  <si>
    <t>Maxim_Coaldale</t>
  </si>
  <si>
    <t>Maxim - Coaldale-1</t>
  </si>
  <si>
    <t>Maxim_FtMcLeod</t>
  </si>
  <si>
    <t>Maxim -Ft McLeod-1</t>
  </si>
  <si>
    <t>Maxim_Taber</t>
  </si>
  <si>
    <t>Maxim - Taber-1</t>
  </si>
  <si>
    <t>Maxwell_Hydro</t>
  </si>
  <si>
    <t>Maxwell Hydro-1</t>
  </si>
  <si>
    <t>Mayfield_41</t>
  </si>
  <si>
    <t>Mayfield-41</t>
  </si>
  <si>
    <t>Mayfield_42</t>
  </si>
  <si>
    <t>Mayfield-42</t>
  </si>
  <si>
    <t>Mayfield_43</t>
  </si>
  <si>
    <t>Mayfield-43</t>
  </si>
  <si>
    <t>Mayfield_44</t>
  </si>
  <si>
    <t>Mayfield-44</t>
  </si>
  <si>
    <t>Mazeppa_1</t>
  </si>
  <si>
    <t>MFC Mazeppa 1</t>
  </si>
  <si>
    <t>MCARTH_6_FRIVRB</t>
  </si>
  <si>
    <t>Fall River Mills Project B</t>
  </si>
  <si>
    <t>McBride_Lake_1</t>
  </si>
  <si>
    <t>McBride Lake-1</t>
  </si>
  <si>
    <t>McBride_Lake_2</t>
  </si>
  <si>
    <t>McBride Lake-2</t>
  </si>
  <si>
    <t>McBride_Lake_3</t>
  </si>
  <si>
    <t>McBride Lake-3</t>
  </si>
  <si>
    <t>McBride_Lake_4</t>
  </si>
  <si>
    <t>McBride Lake-4</t>
  </si>
  <si>
    <t>MCCALL_1_QF</t>
  </si>
  <si>
    <t>SMALL QF AGGREGATION - FRESNO</t>
  </si>
  <si>
    <t>McClellan_1</t>
  </si>
  <si>
    <t>McClellan 1</t>
  </si>
  <si>
    <t>McClure_1</t>
  </si>
  <si>
    <t>McClure CT 1</t>
  </si>
  <si>
    <t>McClure_2</t>
  </si>
  <si>
    <t>McClure CT 2</t>
  </si>
  <si>
    <t>McFaddenRidge</t>
  </si>
  <si>
    <t>McFadden Ridge-1</t>
  </si>
  <si>
    <t>McGinness_Hills_1_1</t>
  </si>
  <si>
    <t>McGinness Hills 1-1</t>
  </si>
  <si>
    <t>McGinness_Hills_1_2</t>
  </si>
  <si>
    <t>McGinness Hills 1-2</t>
  </si>
  <si>
    <t>McGinness_Hills_1_3</t>
  </si>
  <si>
    <t>McGinness Hills 1-3</t>
  </si>
  <si>
    <t>McGinness_Hills_2_1</t>
  </si>
  <si>
    <t>McGinness Hills 2-1|McGinness Hills OEC21</t>
  </si>
  <si>
    <t>McGinness_Hills_2_2</t>
  </si>
  <si>
    <t>McGinness Hills 2-2|McGinness Hills OEC22</t>
  </si>
  <si>
    <t>McGinness_Hills_2_3</t>
  </si>
  <si>
    <t>McGinness Hills 2-3|McGinness Hills OEC23</t>
  </si>
  <si>
    <t>McLymontCreek</t>
  </si>
  <si>
    <t>McLymont Creek-1_McLymont Creek-1_IPP-MCY</t>
  </si>
  <si>
    <t>McMahon_1</t>
  </si>
  <si>
    <t>McMahon-1_McMahon-1_IPP-MCM</t>
  </si>
  <si>
    <t>McMahon_2</t>
  </si>
  <si>
    <t>McMahon-2_McMahon-2_IPP-MCM</t>
  </si>
  <si>
    <t>McNair_Creek_1</t>
  </si>
  <si>
    <t>McNair Creek-1_McNair Creek-1_IPP-MCH</t>
  </si>
  <si>
    <t>McNary</t>
  </si>
  <si>
    <t>McNary-1</t>
  </si>
  <si>
    <t>McNaryFishway</t>
  </si>
  <si>
    <t>McNary Dam Fish Attraction Project-1</t>
  </si>
  <si>
    <t>McPhee</t>
  </si>
  <si>
    <t>McPhee 1</t>
  </si>
  <si>
    <t>MCSWAN_6_UNITS</t>
  </si>
  <si>
    <t>MC SWAIN HYDRO</t>
  </si>
  <si>
    <t>MDFKRL_2_PROJCT</t>
  </si>
  <si>
    <t>MIDDLE FORK AND RALSTON PSP</t>
  </si>
  <si>
    <t>Meadow_Lake</t>
  </si>
  <si>
    <t>PNM Meadow Lake Solar Energy Center MLK</t>
  </si>
  <si>
    <t>MeadowCreek_5P</t>
  </si>
  <si>
    <t>Meadow Creek-FivePine</t>
  </si>
  <si>
    <t>Mears_Creek_1</t>
  </si>
  <si>
    <t>Mears Creek-1_Mears Creek-1_IPP-MEA</t>
  </si>
  <si>
    <t>MedicineHat10</t>
  </si>
  <si>
    <t>CMH 10-10</t>
  </si>
  <si>
    <t>MedicineHat11</t>
  </si>
  <si>
    <t>CMH 11-11</t>
  </si>
  <si>
    <t>MedicineHat12</t>
  </si>
  <si>
    <t>CMH 12-12</t>
  </si>
  <si>
    <t>MedicineHat13</t>
  </si>
  <si>
    <t>CMH 14-14</t>
  </si>
  <si>
    <t>MedicineHat15</t>
  </si>
  <si>
    <t>CMH 15-1</t>
  </si>
  <si>
    <t>MEG_ChristinaLk</t>
  </si>
  <si>
    <t>Meg Christina Lake 2B-1</t>
  </si>
  <si>
    <t>MEG_ChristingLk</t>
  </si>
  <si>
    <t>MEG Christing Lake 3A-3A</t>
  </si>
  <si>
    <t>Meikle_Wind_1</t>
  </si>
  <si>
    <t>Meikle Wind-1_Meikle Wind-_IPP-MKL</t>
  </si>
  <si>
    <t>Meikle_Wind_2</t>
  </si>
  <si>
    <t>Meikle_Wind_3</t>
  </si>
  <si>
    <t>Meikle_Wind_4</t>
  </si>
  <si>
    <t>MENBIO_6_RENEW1</t>
  </si>
  <si>
    <t>CalRENEW - 1(A)</t>
  </si>
  <si>
    <t>MENBIO_6_UNIT</t>
  </si>
  <si>
    <t>MENDOTA BIOMASS POWER</t>
  </si>
  <si>
    <t>MERCED_1_SOLAR1</t>
  </si>
  <si>
    <t>Mission Solar</t>
  </si>
  <si>
    <t>MERCED_1_SOLAR2</t>
  </si>
  <si>
    <t>Merced Solar</t>
  </si>
  <si>
    <t>MERCFL_6_UNIT</t>
  </si>
  <si>
    <t>Merced Falls Powerhouse</t>
  </si>
  <si>
    <t>MerrittGreen</t>
  </si>
  <si>
    <t>Merritt Green Energy-1_Merritt Green Energy-1_IPP-MIG</t>
  </si>
  <si>
    <t>Merwin_1</t>
  </si>
  <si>
    <t>Merwin-1</t>
  </si>
  <si>
    <t>Merwin_2</t>
  </si>
  <si>
    <t>Merwin-2</t>
  </si>
  <si>
    <t>Merwin_3</t>
  </si>
  <si>
    <t>Merwin-3</t>
  </si>
  <si>
    <t>MESAP_1_QF</t>
  </si>
  <si>
    <t>SMALL QF AGGREGATION - SAN LUIS OBISPO</t>
  </si>
  <si>
    <t>MESAS_2_QF</t>
  </si>
  <si>
    <t>MESA QFS</t>
  </si>
  <si>
    <t>Mesquite_CC1</t>
  </si>
  <si>
    <t>MesquiteCC1 (Total CC Plant)</t>
  </si>
  <si>
    <t>Mesquite_Recovery</t>
  </si>
  <si>
    <t>Mesquite Resource Recovery Project L313</t>
  </si>
  <si>
    <t>MesquiteCC2_Total</t>
  </si>
  <si>
    <t>MesquiteCC2 (Total CC Plant)</t>
  </si>
  <si>
    <t>METCLF_1_QF</t>
  </si>
  <si>
    <t>METEC_2_PL1X3</t>
  </si>
  <si>
    <t>Metcalf Energy Center Unit 3</t>
  </si>
  <si>
    <t>Mexicali1</t>
  </si>
  <si>
    <t>Mexicali-1</t>
  </si>
  <si>
    <t>Mexicali2</t>
  </si>
  <si>
    <t>Mexicali-2</t>
  </si>
  <si>
    <t>Mexicali3</t>
  </si>
  <si>
    <t>Mexicali-3</t>
  </si>
  <si>
    <t>MeyersFalls1</t>
  </si>
  <si>
    <t>Meyers Falls-UN1</t>
  </si>
  <si>
    <t>MeyersFalls2</t>
  </si>
  <si>
    <t>Meyers Falls-UN2</t>
  </si>
  <si>
    <t>Mica_1</t>
  </si>
  <si>
    <t>Mica-1_Mica-1_BCH-MCA</t>
  </si>
  <si>
    <t>Mica_2</t>
  </si>
  <si>
    <t>Mica-2_Mica-2_BCH-MCA</t>
  </si>
  <si>
    <t>Mica_3</t>
  </si>
  <si>
    <t>Mica-3_Mica-3_BCH-MCA</t>
  </si>
  <si>
    <t>Mica_4</t>
  </si>
  <si>
    <t>Mica-4_Mica-4_BCH-MCA</t>
  </si>
  <si>
    <t>Mica_G5_5</t>
  </si>
  <si>
    <t>Mica G5-5_Mica G5-5_BCH-MCA</t>
  </si>
  <si>
    <t>Mica_G6_6</t>
  </si>
  <si>
    <t>Mica G6-6_Mica G6-6_BCH-MCA</t>
  </si>
  <si>
    <t>MichellButte</t>
  </si>
  <si>
    <t>Mitchell Butte Power Project-GEN1</t>
  </si>
  <si>
    <t>Middle_Gorge</t>
  </si>
  <si>
    <t>Middle Gorge 1</t>
  </si>
  <si>
    <t>MiddleCreek1</t>
  </si>
  <si>
    <t>Middle Creek Hydro Project-1_Middle Creek Hydro Project-1_IPP-MDL</t>
  </si>
  <si>
    <t>MiddleCreek2</t>
  </si>
  <si>
    <t>Middle Creek Hydro Project-2_Middle Creek Hydro Project-2_IPP-MDL</t>
  </si>
  <si>
    <t>MiddleForkIrrD1</t>
  </si>
  <si>
    <t>Middle Fork Irrigation District-GEN1</t>
  </si>
  <si>
    <t>MiddleForkIrrD2</t>
  </si>
  <si>
    <t>Middle Fork Irrigation District-GEN2</t>
  </si>
  <si>
    <t>MiddleForkIrrD3</t>
  </si>
  <si>
    <t>Middle Fork Irrigation District-GEN3</t>
  </si>
  <si>
    <t>MIDWD_2_WIND1</t>
  </si>
  <si>
    <t>Windland Refresh 2</t>
  </si>
  <si>
    <t>MIDWD_2_WIND2</t>
  </si>
  <si>
    <t>Coram Energy</t>
  </si>
  <si>
    <t>MIDWD_6_WNDLND</t>
  </si>
  <si>
    <t>Windland Refresh 1</t>
  </si>
  <si>
    <t>MIDWD_7_CORAMB</t>
  </si>
  <si>
    <t>CELLC 7.5 MW Tehachapi Project</t>
  </si>
  <si>
    <t>MIDWY3_2_MDSSR1</t>
  </si>
  <si>
    <t>Midway South Solar Farm</t>
  </si>
  <si>
    <t>MIDWYS_2_MIDSL1</t>
  </si>
  <si>
    <t>Midway Solar Farm</t>
  </si>
  <si>
    <t>MIK_4G2</t>
  </si>
  <si>
    <t>MIK 4G2</t>
  </si>
  <si>
    <t>Milagro_Cogen_A</t>
  </si>
  <si>
    <t>Milagro Cogen Plant GO1A</t>
  </si>
  <si>
    <t>Milagro_Cogen_B</t>
  </si>
  <si>
    <t>Milagro Cogen Plant GO1B</t>
  </si>
  <si>
    <t>Mile28Water1</t>
  </si>
  <si>
    <t>Mile 28 Water Power Project-1</t>
  </si>
  <si>
    <t>Mile28Water2</t>
  </si>
  <si>
    <t>Mile 28 Water Power Project-2</t>
  </si>
  <si>
    <t>Milford_Wind_1_1</t>
  </si>
  <si>
    <t>Milford Wind Corridor Project 1A</t>
  </si>
  <si>
    <t>LDWP_Wind</t>
  </si>
  <si>
    <t>Milford_Wind_1_2</t>
  </si>
  <si>
    <t>Milford Wind Corridor I LLC-1-part2|Milford Wind Corridor Project 1B</t>
  </si>
  <si>
    <t>Milford_Wind_2</t>
  </si>
  <si>
    <t>Milford Wind Corridor Project II 1</t>
  </si>
  <si>
    <t>Milford_Wind_3</t>
  </si>
  <si>
    <t>Milford Wind Corridor Project III 1</t>
  </si>
  <si>
    <t>Milford_Wind_4</t>
  </si>
  <si>
    <t>Milford Wind 4</t>
  </si>
  <si>
    <t>Milford_Wind_5</t>
  </si>
  <si>
    <t>Milford Wind 5</t>
  </si>
  <si>
    <t>MILFRD_7_PASADENA</t>
  </si>
  <si>
    <t>Milford I</t>
  </si>
  <si>
    <t>MillCreek_OR</t>
  </si>
  <si>
    <t>Mill Creek (Cove FERC P-5390)-HY1</t>
  </si>
  <si>
    <t>MillcreekPwrGen1</t>
  </si>
  <si>
    <t>Millcreek Power Generation-MC1_McElmo Creek 1</t>
  </si>
  <si>
    <t>MillcreekPwrGen2</t>
  </si>
  <si>
    <t>Millcreek Power Generation-MC2_McElmo Creek 2</t>
  </si>
  <si>
    <t>MillenniumCC_Total</t>
  </si>
  <si>
    <t>MillenniumCC (Total CC Plant)</t>
  </si>
  <si>
    <t>Miller_North</t>
  </si>
  <si>
    <t>Miller North-WT (1)</t>
  </si>
  <si>
    <t>MillerCreek1</t>
  </si>
  <si>
    <t>Miller Creek-1_Miller Creek-1_IPP-MCP</t>
  </si>
  <si>
    <t>MillerCreek2</t>
  </si>
  <si>
    <t>Miller Creek-2_Miller Creek-2_IPP-MCP</t>
  </si>
  <si>
    <t>MillerRanchWind</t>
  </si>
  <si>
    <t>Miller Ranch Wind-WT(49 x 2.0)</t>
  </si>
  <si>
    <t>Milner_Hydro_1</t>
  </si>
  <si>
    <t>Milner Hydro-1</t>
  </si>
  <si>
    <t>Milner_Hydro_2</t>
  </si>
  <si>
    <t>Milner Hydro-2</t>
  </si>
  <si>
    <t>Milner_Hydro_3</t>
  </si>
  <si>
    <t>Milner Hydro-3</t>
  </si>
  <si>
    <t>MilnerDamWind</t>
  </si>
  <si>
    <t>Milner Dam Wind Park LLC-MDWP</t>
  </si>
  <si>
    <t>Minidoka_6</t>
  </si>
  <si>
    <t>Minidoka-6</t>
  </si>
  <si>
    <t>Minidoka_7</t>
  </si>
  <si>
    <t>Minidoka-7</t>
  </si>
  <si>
    <t>Minidoka_8</t>
  </si>
  <si>
    <t>Minidoka-8</t>
  </si>
  <si>
    <t>Minidoka_9</t>
  </si>
  <si>
    <t>Minidoka-9</t>
  </si>
  <si>
    <t>Minnehik_1A_1</t>
  </si>
  <si>
    <t>Minnehik 1A-1</t>
  </si>
  <si>
    <t>Minnehik_1B_1</t>
  </si>
  <si>
    <t>Minnehik 1B-1</t>
  </si>
  <si>
    <t>Minnehik_2_1</t>
  </si>
  <si>
    <t>Minnehik 2-1</t>
  </si>
  <si>
    <t>MintFarmCC_Total</t>
  </si>
  <si>
    <t>MintFarmCC (Total CC Plant)</t>
  </si>
  <si>
    <t>MIRLOM_2_CORONA</t>
  </si>
  <si>
    <t>MWD Corona Hydroelectric Recovery Plant</t>
  </si>
  <si>
    <t>MIRLOM_2_LNDFL</t>
  </si>
  <si>
    <t>Milliken Landfill Solar</t>
  </si>
  <si>
    <t>MIRLOM_2_MLBBTA</t>
  </si>
  <si>
    <t>Mira Loma BESS A</t>
  </si>
  <si>
    <t>MIRLOM_2_MLBBTB</t>
  </si>
  <si>
    <t>Mira Loma BESS B</t>
  </si>
  <si>
    <t>MIRLOM_2_ONTARO</t>
  </si>
  <si>
    <t>Ontario RT Solar</t>
  </si>
  <si>
    <t>MIRLOM_2_RTS032</t>
  </si>
  <si>
    <t>SPVP032</t>
  </si>
  <si>
    <t>MIRLOM_2_RTS033</t>
  </si>
  <si>
    <t>SPVP033</t>
  </si>
  <si>
    <t>MIRLOM_2_TEMESC</t>
  </si>
  <si>
    <t>MWD Temescal Hydroelectric Recovery Plan</t>
  </si>
  <si>
    <t>MIRLOM_6_PEAKER</t>
  </si>
  <si>
    <t>Mira Loma Peaker</t>
  </si>
  <si>
    <t>MIRLOM_7_MWDLKM</t>
  </si>
  <si>
    <t>Lake Mathews Hydroelectric Recovery Plan</t>
  </si>
  <si>
    <t>MISSIX_1_QF</t>
  </si>
  <si>
    <t>SMALL QF AGGREGATION - SAB FRABCUSCI</t>
  </si>
  <si>
    <t>MKL__6W1B</t>
  </si>
  <si>
    <t>MKL 230</t>
  </si>
  <si>
    <t>MKL__6W6B</t>
  </si>
  <si>
    <t>MKTPSVC</t>
  </si>
  <si>
    <t>MKTRCK_1_UNIT_1</t>
  </si>
  <si>
    <t>MCKITTRICK LIMITED</t>
  </si>
  <si>
    <t>MLPTAS_7_QFUNTS</t>
  </si>
  <si>
    <t>MLW_W</t>
  </si>
  <si>
    <t>MLW W</t>
  </si>
  <si>
    <t>MM_SD_Miramar2</t>
  </si>
  <si>
    <t>MM San Diego-Miramar-UNT2_22448</t>
  </si>
  <si>
    <t>MNDALY_6_MCGRTH</t>
  </si>
  <si>
    <t>McGrath Beach Peaker</t>
  </si>
  <si>
    <t>MNDOTA_1_SOLAR1</t>
  </si>
  <si>
    <t>North Star Solar 1</t>
  </si>
  <si>
    <t>MNDOTA_1_SOLAR2</t>
  </si>
  <si>
    <t xml:space="preserve">Citizen Solar B </t>
  </si>
  <si>
    <t>MOE_34_5</t>
  </si>
  <si>
    <t>SAN FRANCISCO COGENERACION</t>
  </si>
  <si>
    <t>MOJAVE_1_SIPHON</t>
  </si>
  <si>
    <t>MOJAVE SIPHON POWER PLANT</t>
  </si>
  <si>
    <t>MOJAVW_2_SOLAR</t>
  </si>
  <si>
    <t>Mojave West</t>
  </si>
  <si>
    <t>MONLTH_6_BATTRY</t>
  </si>
  <si>
    <t>MONLTH_6_BOREL</t>
  </si>
  <si>
    <t>BOREL HYDRO UNITS 1-3 AGGREGATE</t>
  </si>
  <si>
    <t>MONLTS_2_MONWD4</t>
  </si>
  <si>
    <t>Monolith 4</t>
  </si>
  <si>
    <t>MONLTS_2_MONWD5</t>
  </si>
  <si>
    <t>Monolith 5</t>
  </si>
  <si>
    <t>MONLTS_2_MONWD6</t>
  </si>
  <si>
    <t>Monolith 6</t>
  </si>
  <si>
    <t>MONLTS_2_MONWD7</t>
  </si>
  <si>
    <t>Monolith 7</t>
  </si>
  <si>
    <t>Monroe_Street_6</t>
  </si>
  <si>
    <t>Monroe Street-6</t>
  </si>
  <si>
    <t>Montague_Wind</t>
  </si>
  <si>
    <t>Montague Wind Power Facility LLC-1</t>
  </si>
  <si>
    <t>Montana_1_G1</t>
  </si>
  <si>
    <t>Montana 1-G1</t>
  </si>
  <si>
    <t>Montana_2_G2</t>
  </si>
  <si>
    <t>Montana 2-G2</t>
  </si>
  <si>
    <t>Montana_3_G3</t>
  </si>
  <si>
    <t>Montana 3-G3</t>
  </si>
  <si>
    <t>Montana_4_G4</t>
  </si>
  <si>
    <t>Montana 4-G4</t>
  </si>
  <si>
    <t>Monticello_Wind</t>
  </si>
  <si>
    <t>MONTPH_7_UNITS</t>
  </si>
  <si>
    <t>MONTICELLO HYDRO AGGREGATE</t>
  </si>
  <si>
    <t>Montrose_Creek1</t>
  </si>
  <si>
    <t>East Toba and Montrose Creek (MTC)-1_East Toba and Montrose Creek (MTC)-1_IPP-MTC</t>
  </si>
  <si>
    <t>Montrose_Creek2</t>
  </si>
  <si>
    <t>East Toba and Montrose Creek (MTC)-2_East Toba and Montrose Creek (MTC)-2_IPP-MTC</t>
  </si>
  <si>
    <t>MOORPK_2_CALABS</t>
  </si>
  <si>
    <t>Calabasas Gas-to-Energy Facility</t>
  </si>
  <si>
    <t>MOORPK_6_QF</t>
  </si>
  <si>
    <t>MOORPARK QFS</t>
  </si>
  <si>
    <t>MoraDrop</t>
  </si>
  <si>
    <t>Mora Drop Hydroelectric Project-1</t>
  </si>
  <si>
    <t>Mormon_Flat_1</t>
  </si>
  <si>
    <t>Mormon Flat Hydro MF1</t>
  </si>
  <si>
    <t>Mormon_Flat_2</t>
  </si>
  <si>
    <t>Mormon Flat MF2</t>
  </si>
  <si>
    <t>Morony_MOR1</t>
  </si>
  <si>
    <t>Morony-MOR1</t>
  </si>
  <si>
    <t>Morony_MOR2</t>
  </si>
  <si>
    <t>Morony-MOR2</t>
  </si>
  <si>
    <t>Morrow_Point_1</t>
  </si>
  <si>
    <t>Morrow Point 1</t>
  </si>
  <si>
    <t>Morrow_Point_2</t>
  </si>
  <si>
    <t>Morrow Point 2</t>
  </si>
  <si>
    <t>MorrowPwrGT</t>
  </si>
  <si>
    <t>Morrow Power-GT1</t>
  </si>
  <si>
    <t>MORWD_6_QF</t>
  </si>
  <si>
    <t>MOSSLD_1_QF</t>
  </si>
  <si>
    <t>SMALL QF AGGREGATION - SANTA CRUZ</t>
  </si>
  <si>
    <t>MOSSLD_2_PSP1</t>
  </si>
  <si>
    <t>MOSS LANDING POWER BLOCK 1</t>
  </si>
  <si>
    <t>MOSSLD_2_PSP2</t>
  </si>
  <si>
    <t>MOSS LANDING POWER BLOCK 2</t>
  </si>
  <si>
    <t>Mossyrock_51</t>
  </si>
  <si>
    <t>Mossyrock-51</t>
  </si>
  <si>
    <t>Mossyrock_52</t>
  </si>
  <si>
    <t>Mossyrock-52</t>
  </si>
  <si>
    <t>Mount_Elbert_1</t>
  </si>
  <si>
    <t>Mount Elbert 1</t>
  </si>
  <si>
    <t>Mount_Elbert_2</t>
  </si>
  <si>
    <t>Mount Elbert 2</t>
  </si>
  <si>
    <t>Mountain_Home_Solar</t>
  </si>
  <si>
    <t>Mountain_View_PV</t>
  </si>
  <si>
    <t>Mountain View Solar Plant 1</t>
  </si>
  <si>
    <t>MountainWind1</t>
  </si>
  <si>
    <t>Mountain Wind Power  LLC-1</t>
  </si>
  <si>
    <t>MountainWind2</t>
  </si>
  <si>
    <t>Mountain Wind Power II  LLC-1</t>
  </si>
  <si>
    <t>MoyieSprings1</t>
  </si>
  <si>
    <t>Moyie Springs-1</t>
  </si>
  <si>
    <t>MoyieSprings2</t>
  </si>
  <si>
    <t>Moyie Springs-2</t>
  </si>
  <si>
    <t>MoyieSprings3</t>
  </si>
  <si>
    <t>Moyie Springs-3</t>
  </si>
  <si>
    <t>MoyieSprings4</t>
  </si>
  <si>
    <t>Moyie Springs-4</t>
  </si>
  <si>
    <t>MRCHNT_2_PL1X3</t>
  </si>
  <si>
    <t>Desert Star Energy Center</t>
  </si>
  <si>
    <t>MRGT_6_MEF2</t>
  </si>
  <si>
    <t>Miramar Energy Facility II</t>
  </si>
  <si>
    <t>MRGT_6_MMAREF</t>
  </si>
  <si>
    <t>Miramar Energy Facility</t>
  </si>
  <si>
    <t>MRLSDS_6_SOLAR1</t>
  </si>
  <si>
    <t>Morelos Solar</t>
  </si>
  <si>
    <t>MS_G1</t>
  </si>
  <si>
    <t>Macho Springs-PV1_16536</t>
  </si>
  <si>
    <t>MS_G2</t>
  </si>
  <si>
    <t>Macho Springs-PV2_16536</t>
  </si>
  <si>
    <t>MSG_13</t>
  </si>
  <si>
    <t>MSG 13</t>
  </si>
  <si>
    <t>SCGT</t>
  </si>
  <si>
    <t>MSHGTS_6_MMARLF</t>
  </si>
  <si>
    <t>MIRAMAR LANDFILL</t>
  </si>
  <si>
    <t>MSOLAR_2_SOLAR1</t>
  </si>
  <si>
    <t>Mesquite Solar 1</t>
  </si>
  <si>
    <t>MSOLAR_2_SOLAR2</t>
  </si>
  <si>
    <t>Mesquite Solar 2</t>
  </si>
  <si>
    <t>MSOLAR_2_SOLAR3</t>
  </si>
  <si>
    <t>Mesquite Solar 3, LLC</t>
  </si>
  <si>
    <t>MSSION_2_QF</t>
  </si>
  <si>
    <t>SMALL QF AGGREGATION - SAN DIEGO</t>
  </si>
  <si>
    <t>Unknown</t>
  </si>
  <si>
    <t>MSTANG_2_SOLAR</t>
  </si>
  <si>
    <t>Mustang</t>
  </si>
  <si>
    <t>MSTANG_2_SOLAR3</t>
  </si>
  <si>
    <t>Mustang 3</t>
  </si>
  <si>
    <t>MSTANG_2_SOLAR4</t>
  </si>
  <si>
    <t>Mustang 4</t>
  </si>
  <si>
    <t>MT_Sun_Solar</t>
  </si>
  <si>
    <t>MTHSE_G_38380_1</t>
  </si>
  <si>
    <t>MTHSE_G</t>
  </si>
  <si>
    <t>MTNPOS_1_UNIT</t>
  </si>
  <si>
    <t>MTV_G1</t>
  </si>
  <si>
    <t>MTV_G2</t>
  </si>
  <si>
    <t>MTWIND_1_UNIT_1</t>
  </si>
  <si>
    <t>Mountain View Power Project I</t>
  </si>
  <si>
    <t>MTWIND_1_UNIT_2</t>
  </si>
  <si>
    <t>Mountain View Power Project II</t>
  </si>
  <si>
    <t>MTWIND_1_UNIT_3</t>
  </si>
  <si>
    <t>Mountain View Power Project III</t>
  </si>
  <si>
    <t>MudCreek_S_S_1</t>
  </si>
  <si>
    <t>Mud Creek_S+S-1</t>
  </si>
  <si>
    <t>MudCreek_White</t>
  </si>
  <si>
    <t>Mud Creek_White-1</t>
  </si>
  <si>
    <t>Murphy_Flat_Power</t>
  </si>
  <si>
    <t>MURRAY_6_UNIT</t>
  </si>
  <si>
    <t>Grossmont Hospital</t>
  </si>
  <si>
    <t>MurrayTurbine1</t>
  </si>
  <si>
    <t>Murray Turbine-1</t>
  </si>
  <si>
    <t>MurrayTurbine2</t>
  </si>
  <si>
    <t>Murray Turbine-2</t>
  </si>
  <si>
    <t>MurrayTurbine3</t>
  </si>
  <si>
    <t>Murray Turbine-3</t>
  </si>
  <si>
    <t>MuskegG1_1</t>
  </si>
  <si>
    <t>MuskegG1-1</t>
  </si>
  <si>
    <t>MuskegG2_2</t>
  </si>
  <si>
    <t>MuskegG2-2</t>
  </si>
  <si>
    <t>Musselshell_Wind_Two</t>
  </si>
  <si>
    <t>Musselshell1</t>
  </si>
  <si>
    <t>Musselshell Wind Project-MWP1|Musselshell Wind Project Two LLC-MWP2</t>
  </si>
  <si>
    <t>MustusEnergy</t>
  </si>
  <si>
    <t>MXI_GEO_U1_1</t>
  </si>
  <si>
    <t>Assume Geo unit</t>
  </si>
  <si>
    <t>Mystic_MYS1</t>
  </si>
  <si>
    <t>Mystic-MYS1</t>
  </si>
  <si>
    <t>Mystic_MYS2</t>
  </si>
  <si>
    <t>Mystic-MYS2</t>
  </si>
  <si>
    <t>N_FORK</t>
  </si>
  <si>
    <t>HYDRO</t>
  </si>
  <si>
    <t>N_FORK2</t>
  </si>
  <si>
    <t>NabiyeColdLake1</t>
  </si>
  <si>
    <t>NABIYEG1-G1</t>
  </si>
  <si>
    <t>NabiyeColdLake2</t>
  </si>
  <si>
    <t>NABIYEG1-G2</t>
  </si>
  <si>
    <t>Napa_Recycling_Biomass_Plant</t>
  </si>
  <si>
    <t>Napa Recycling Biomass Plant</t>
  </si>
  <si>
    <t>NAROW1_2_UNIT</t>
  </si>
  <si>
    <t>NARROWS PH 1 UNIT</t>
  </si>
  <si>
    <t>NAROW2_2_UNIT</t>
  </si>
  <si>
    <t>Narrows Powerhouse Unit 2</t>
  </si>
  <si>
    <t>Naughton1</t>
  </si>
  <si>
    <t>Naughton-1</t>
  </si>
  <si>
    <t>Naughton2</t>
  </si>
  <si>
    <t>Naughton-2</t>
  </si>
  <si>
    <t>Navajo_1</t>
  </si>
  <si>
    <t>Navajo NAV1</t>
  </si>
  <si>
    <t>Navajo_2</t>
  </si>
  <si>
    <t>Navajo NAV2</t>
  </si>
  <si>
    <t>Navajo_3</t>
  </si>
  <si>
    <t>Navajo NAV3</t>
  </si>
  <si>
    <t>Navajo_Dam_1</t>
  </si>
  <si>
    <t>Navajo Dam 1</t>
  </si>
  <si>
    <t>Navajo_Dam_2</t>
  </si>
  <si>
    <t>Navajo Dam 2</t>
  </si>
  <si>
    <t>NAVYII_2_UNITS</t>
  </si>
  <si>
    <t>COSO POWER DEVELOPER (NAVY II) AGGREGATE</t>
  </si>
  <si>
    <t>NCPA_7_GP1UN1</t>
  </si>
  <si>
    <t>NCPA GEO PLANT 1 UNIT 1</t>
  </si>
  <si>
    <t>NCPA_7_GP1UN2</t>
  </si>
  <si>
    <t>NCPA GEO PLANT 1 UNIT 2</t>
  </si>
  <si>
    <t>NCPA_7_GP2UN3</t>
  </si>
  <si>
    <t>NCPA GEO PLANT 2 UNIT 3</t>
  </si>
  <si>
    <t>NCPA_7_GP2UN4</t>
  </si>
  <si>
    <t>NCPA GEO PLANT 2 UNIT 4</t>
  </si>
  <si>
    <t>NealHotSprings1</t>
  </si>
  <si>
    <t>Neal Hot Springs Geothermal Project-NHS1</t>
  </si>
  <si>
    <t>NealHotSprings2</t>
  </si>
  <si>
    <t>Neal Hot Springs Geothermal Project-NHS2</t>
  </si>
  <si>
    <t>NealHotSprings3</t>
  </si>
  <si>
    <t>Neal Hot Springs Geothermal Project-NHS3</t>
  </si>
  <si>
    <t>NeboPwrStaCC_Total</t>
  </si>
  <si>
    <t>NeboPwrStaCC (Total CC Plant)</t>
  </si>
  <si>
    <t>NEENACH_SOLAR_</t>
  </si>
  <si>
    <t xml:space="preserve">NEENACH SOLAR </t>
  </si>
  <si>
    <t>NEENCH_6_SOLAR</t>
  </si>
  <si>
    <t>Alpine Solar</t>
  </si>
  <si>
    <t>Neil_Simpson_GT1</t>
  </si>
  <si>
    <t>Neil Simpson II CT GT1</t>
  </si>
  <si>
    <t>Neil_Simpson_GT2</t>
  </si>
  <si>
    <t>Neil Simpson Gas Turbine #2 GT2</t>
  </si>
  <si>
    <t>Neil_Simpson_ST2</t>
  </si>
  <si>
    <t>Neil Simpson II 2</t>
  </si>
  <si>
    <t>Nevada_Solar_One</t>
  </si>
  <si>
    <t>Nevada Solar One ONE</t>
  </si>
  <si>
    <t>NevadaCogen_CC1</t>
  </si>
  <si>
    <t>NevadaCogenCC1 (Total CC Plant)</t>
  </si>
  <si>
    <t>NevadaCogen_CC2</t>
  </si>
  <si>
    <t>NevadaCogenCC2 (Total CC Plant)</t>
  </si>
  <si>
    <t>NEW_539S_13_8_G1_58379_G1</t>
  </si>
  <si>
    <t>NEW_539S_13_8_G2_58380_G2</t>
  </si>
  <si>
    <t>NEW_APACHST4_17036_H</t>
  </si>
  <si>
    <t>NEW_BELLSHILL_58088_G1</t>
  </si>
  <si>
    <t>NEW_BFDIESEL_73520_1</t>
  </si>
  <si>
    <t>BF_Diesels</t>
  </si>
  <si>
    <t>NEW_CMH16_550001_16</t>
  </si>
  <si>
    <t>City of Medicine Hat 16</t>
  </si>
  <si>
    <t>New_Colony_Wind</t>
  </si>
  <si>
    <t>NEW_FCC_13C1_80587_1</t>
  </si>
  <si>
    <t>FCC-13 80587</t>
  </si>
  <si>
    <t>NEW_GEN_B_26901_1</t>
  </si>
  <si>
    <t>HourlyResource</t>
  </si>
  <si>
    <t>New_Hogan_1</t>
  </si>
  <si>
    <t>New Hogan GEN1</t>
  </si>
  <si>
    <t>New_Hogan_2</t>
  </si>
  <si>
    <t>New Hogan GEN2</t>
  </si>
  <si>
    <t>New_Melones_1</t>
  </si>
  <si>
    <t>New Melones 1</t>
  </si>
  <si>
    <t>New_Melones_2</t>
  </si>
  <si>
    <t>New Melones 2</t>
  </si>
  <si>
    <t>New_Mexico_Wind_EC</t>
  </si>
  <si>
    <t>New Mexico Wind Energy Center GE15</t>
  </si>
  <si>
    <t>NEW_MGP_4C1_51696</t>
  </si>
  <si>
    <t>HLG-25 51696</t>
  </si>
  <si>
    <t>NEW_NLV_4C1_80692</t>
  </si>
  <si>
    <t>NLV 4C1 80692</t>
  </si>
  <si>
    <t>NEW_PAM_25C1_80786</t>
  </si>
  <si>
    <t>PAM 25C1_80786</t>
  </si>
  <si>
    <t>NEW_SPFSHPRK_76502_1</t>
  </si>
  <si>
    <t>Spearfish Park Hydro</t>
  </si>
  <si>
    <t>NEW_SWAN_RV8_55240_1</t>
  </si>
  <si>
    <t>NEW_SWAN_RV8_55240_2</t>
  </si>
  <si>
    <t>NEW_SWAN_RV8_55240_3</t>
  </si>
  <si>
    <t>NEW_SWAN_RV8_55240_4</t>
  </si>
  <si>
    <t>NEW_SWAN_RV8_55240_5</t>
  </si>
  <si>
    <t>NEWARK_1_QF</t>
  </si>
  <si>
    <t>NEWARK 1 QF</t>
  </si>
  <si>
    <t>Newman_1</t>
  </si>
  <si>
    <t>Newman-1</t>
  </si>
  <si>
    <t>Newman_2</t>
  </si>
  <si>
    <t>Newman-2</t>
  </si>
  <si>
    <t>Newman_3</t>
  </si>
  <si>
    <t>Newman-3</t>
  </si>
  <si>
    <t>Newman_PV</t>
  </si>
  <si>
    <t>Newman-PV</t>
  </si>
  <si>
    <t>Newman4CC_Total</t>
  </si>
  <si>
    <t>Newman4CC (Total CC Plant)</t>
  </si>
  <si>
    <t>Newman5CC_Total</t>
  </si>
  <si>
    <t>Newman5CC (Total CC Plant)</t>
  </si>
  <si>
    <t>Newman6CC_Total</t>
  </si>
  <si>
    <t>Newman6CC (Total CC Plant)</t>
  </si>
  <si>
    <t>Newman7CC</t>
  </si>
  <si>
    <t>Newman7CC (Total CC Plant)</t>
  </si>
  <si>
    <t>Newmont_TS_Power</t>
  </si>
  <si>
    <t>Newmont TS Power|TS Power Plant-1</t>
  </si>
  <si>
    <t>NGP_Blue_Mountain_1</t>
  </si>
  <si>
    <t>NGP Blue Mountain I LLC-BM1|NVGEOG1-1|Blue Mountain Geothermal - Faulkner 1 BM1</t>
  </si>
  <si>
    <t>NGP_Blue_Mountain_2</t>
  </si>
  <si>
    <t>NGP Blue Mountain I LLC-BM2|NVGEOG1-2|Blue Mountain Geothermal - Faulkner 1 BM2</t>
  </si>
  <si>
    <t>NGP_Blue_Mountain_3</t>
  </si>
  <si>
    <t>NGP Blue Mountain I LLC-BM3|NVGEOG1-3|Blue Mountain Geothermal - Faulkner 1 BM3</t>
  </si>
  <si>
    <t>NGPPGEN</t>
  </si>
  <si>
    <t>NGPP / Nightingale / Brady Geothermal</t>
  </si>
  <si>
    <t>NHOGAN_6_UNITS</t>
  </si>
  <si>
    <t>NEW HOGAN PH AGGREGATE</t>
  </si>
  <si>
    <t>NIC_SUN_13</t>
  </si>
  <si>
    <t>NIC_SUN 13</t>
  </si>
  <si>
    <t>Niland_1</t>
  </si>
  <si>
    <t>Niland Peaking 1</t>
  </si>
  <si>
    <t>Niland_2</t>
  </si>
  <si>
    <t>Niland Peaking 2</t>
  </si>
  <si>
    <t>Nimbus_1</t>
  </si>
  <si>
    <t>Nimbus-1</t>
  </si>
  <si>
    <t>Nimbus_2</t>
  </si>
  <si>
    <t>Nimbus-2</t>
  </si>
  <si>
    <t>NIMTG_6_NICOGN</t>
  </si>
  <si>
    <t>NORTH ISLAND COGEN</t>
  </si>
  <si>
    <t>NIMTG_6_NIQF</t>
  </si>
  <si>
    <t>Nine_Canyon_Wind</t>
  </si>
  <si>
    <t>Nine Canyon Wind-1</t>
  </si>
  <si>
    <t>NineMile1Exp</t>
  </si>
  <si>
    <t>Nine Mile-1</t>
  </si>
  <si>
    <t>NineMile2Exp</t>
  </si>
  <si>
    <t>Nine Mile-2</t>
  </si>
  <si>
    <t>NineMile3</t>
  </si>
  <si>
    <t>Nine Mile-3N</t>
  </si>
  <si>
    <t>NineMile4</t>
  </si>
  <si>
    <t>Nine Mile-4N</t>
  </si>
  <si>
    <t>NipponBiomass</t>
  </si>
  <si>
    <t>Nippon Biomass-ST1</t>
  </si>
  <si>
    <t>Nooksack</t>
  </si>
  <si>
    <t>Nooksack-1</t>
  </si>
  <si>
    <t>North_Brawley_01</t>
  </si>
  <si>
    <t>North Brawley GE1</t>
  </si>
  <si>
    <t>North_Brawley_02</t>
  </si>
  <si>
    <t>North Brawley GE2</t>
  </si>
  <si>
    <t>North_Brawley_03</t>
  </si>
  <si>
    <t>North Brawley GE3</t>
  </si>
  <si>
    <t>North_Brawley_04</t>
  </si>
  <si>
    <t>North Brawley GE4</t>
  </si>
  <si>
    <t>North_Brawley_05</t>
  </si>
  <si>
    <t>North Brawley Geothermal Plant 5</t>
  </si>
  <si>
    <t>North_Brawley_06</t>
  </si>
  <si>
    <t>North Brawley Geothermal Plant 6</t>
  </si>
  <si>
    <t>North_Fork_Community_Power</t>
  </si>
  <si>
    <t>North Fork Community Power</t>
  </si>
  <si>
    <t>North_Hurlburt_Wind</t>
  </si>
  <si>
    <t>North Hurlburt Wind LLC-1 AKA Shepherds Flat</t>
  </si>
  <si>
    <t>North_Loop_1</t>
  </si>
  <si>
    <t>North Loop 1</t>
  </si>
  <si>
    <t>North_Loop_2</t>
  </si>
  <si>
    <t>North Loop 2</t>
  </si>
  <si>
    <t>North_Loop_3</t>
  </si>
  <si>
    <t>North Loop 3</t>
  </si>
  <si>
    <t>North_Loop_4</t>
  </si>
  <si>
    <t>North Loop 4</t>
  </si>
  <si>
    <t>North_Rosamond_Solar__LLC</t>
  </si>
  <si>
    <t>North Rosamond Solar, LLC</t>
  </si>
  <si>
    <t>Northeast</t>
  </si>
  <si>
    <t>Northeast 1&amp;2 SwiftPac only 1 gen</t>
  </si>
  <si>
    <t>Northern_Colorado</t>
  </si>
  <si>
    <t>Northern Colorado Wind LLC-SIEM|Northern CO Siemens</t>
  </si>
  <si>
    <t>NorthFork_OR1</t>
  </si>
  <si>
    <t>North Fork-1</t>
  </si>
  <si>
    <t>NorthFork_OR2</t>
  </si>
  <si>
    <t>North Fork-2</t>
  </si>
  <si>
    <t>NorthValmy1</t>
  </si>
  <si>
    <t>North Valmy Station 1</t>
  </si>
  <si>
    <t>NorthValmy2</t>
  </si>
  <si>
    <t>North Valmy Station 2</t>
  </si>
  <si>
    <t>NotchButteGeoBon2</t>
  </si>
  <si>
    <t>Notch Butte Hydro-HYD1 a.k.a. Geo Bon #2</t>
  </si>
  <si>
    <t>NovaJoffreCC_Total</t>
  </si>
  <si>
    <t>NovaJoffreCC (Total CC Plant)</t>
  </si>
  <si>
    <t>NOVATO_6_LNDFL</t>
  </si>
  <si>
    <t>Redwood Renewable Energy</t>
  </si>
  <si>
    <t>Noxon_Rapids_1</t>
  </si>
  <si>
    <t>Noxon Rapids-1</t>
  </si>
  <si>
    <t>Noxon_Rapids_2</t>
  </si>
  <si>
    <t>Noxon Rapids-2</t>
  </si>
  <si>
    <t>Noxon_Rapids_3</t>
  </si>
  <si>
    <t>Noxon Rapids-3</t>
  </si>
  <si>
    <t>Noxon_Rapids_4</t>
  </si>
  <si>
    <t>Noxon Rapids-4</t>
  </si>
  <si>
    <t>Noxon_Rapids_5</t>
  </si>
  <si>
    <t>Noxon Rapids-5</t>
  </si>
  <si>
    <t>NRG_Avra_Valley</t>
  </si>
  <si>
    <t>Avra Valley Solar Project (NRG) 1</t>
  </si>
  <si>
    <t>NRGrnWndfallPwr</t>
  </si>
  <si>
    <t>NRGreen Power Windfall Power-1</t>
  </si>
  <si>
    <t>NrthwdGreenPwr</t>
  </si>
  <si>
    <t>Northwood Green Power-1_Northwood Green Power-1_IPP-NWP</t>
  </si>
  <si>
    <t>Nucla_1_4</t>
  </si>
  <si>
    <t>Nucla 1|Nucla 2|Nucla 3|Nucla ST4</t>
  </si>
  <si>
    <t>NVE_IRP_SH_CC</t>
  </si>
  <si>
    <t>NVE IRP SH CC (Total CC Plant)</t>
  </si>
  <si>
    <t>NW_Energy_1</t>
  </si>
  <si>
    <t>NW Energy-1_NW Energy-1_IPP-NWE</t>
  </si>
  <si>
    <t>NW_StaveRiver1</t>
  </si>
  <si>
    <t>Northwest Stave River-1_Northwest Stave River-1_IPP-NWS</t>
  </si>
  <si>
    <t>NW_StaveRiver2</t>
  </si>
  <si>
    <t>Northwest Stave River-2_Northwest Stave River-2_IPP-NWS</t>
  </si>
  <si>
    <t>NW_StaveRiver3</t>
  </si>
  <si>
    <t>Northwest Stave River-3_Northwest Stave River-3_IPP-NWS</t>
  </si>
  <si>
    <t>NWCSTL_7_UNIT_1</t>
  </si>
  <si>
    <t>NEWCASTLE HYDRO</t>
  </si>
  <si>
    <t>NZWIND_2_WDSTR5</t>
  </si>
  <si>
    <t>Windstream 6111</t>
  </si>
  <si>
    <t>NZWIND_6_CALWND</t>
  </si>
  <si>
    <t>Wind Resource I</t>
  </si>
  <si>
    <t>NZWIND_6_WDSTR</t>
  </si>
  <si>
    <t>Windstream 39</t>
  </si>
  <si>
    <t>NZWIND_6_WDSTR2</t>
  </si>
  <si>
    <t>Windstream 6040</t>
  </si>
  <si>
    <t>NZWIND_6_WDSTR3</t>
  </si>
  <si>
    <t>Windstream 6041</t>
  </si>
  <si>
    <t>NZWIND_6_WDSTR4</t>
  </si>
  <si>
    <t>Windstream 6042</t>
  </si>
  <si>
    <t>OAK_C_1_EBMUD</t>
  </si>
  <si>
    <t>MWWTP PGS 1 - ENGINES</t>
  </si>
  <si>
    <t>OAK_C_7_UNIT_1</t>
  </si>
  <si>
    <t>OAKLAND STATION C GT UNIT 1</t>
  </si>
  <si>
    <t>OAK_C_7_UNIT_2</t>
  </si>
  <si>
    <t>OAKLAND STATION C GT UNIT 2</t>
  </si>
  <si>
    <t>OAK_C_7_UNIT_3</t>
  </si>
  <si>
    <t>OAKLAND STATION C GT UNIT 3</t>
  </si>
  <si>
    <t>Oak_Grove_1</t>
  </si>
  <si>
    <t>Oak Grove-1</t>
  </si>
  <si>
    <t>Oak_Grove_2</t>
  </si>
  <si>
    <t>Oak Grove-2</t>
  </si>
  <si>
    <t>OAK_L_1_GTG1</t>
  </si>
  <si>
    <t>MWWTP PGS 2 - Turbine</t>
  </si>
  <si>
    <t>COMBUSTION TURBINE_BIOGAS</t>
  </si>
  <si>
    <t>OAKWD_6_QF</t>
  </si>
  <si>
    <t>OAKWD_6_ZEPHWD</t>
  </si>
  <si>
    <t>Zephyr Park</t>
  </si>
  <si>
    <t>OASIS_6_CREST</t>
  </si>
  <si>
    <t>OASIS_6_GBDSR4</t>
  </si>
  <si>
    <t>Green Beanworks D</t>
  </si>
  <si>
    <t>OASIS_6_SOLAR1</t>
  </si>
  <si>
    <t>Morgan Lancaster I</t>
  </si>
  <si>
    <t>OASIS_6_SOLAR2</t>
  </si>
  <si>
    <t>Oasis Solar</t>
  </si>
  <si>
    <t>OASIS_6_SOLAR3</t>
  </si>
  <si>
    <t>Soccer Center</t>
  </si>
  <si>
    <t>OCI_Solar_Lakeside</t>
  </si>
  <si>
    <t>OCI Solar Lakeside</t>
  </si>
  <si>
    <t>Solar PV - Ground mountSolar: Tracking (2 Axis)</t>
  </si>
  <si>
    <t>2axPV_sun</t>
  </si>
  <si>
    <t>Solar_2Axis</t>
  </si>
  <si>
    <t>Ocotillo_GT1</t>
  </si>
  <si>
    <t>Ocotillo CT GT1</t>
  </si>
  <si>
    <t>Ocotillo_GT2</t>
  </si>
  <si>
    <t>Ocotillo CT GT2</t>
  </si>
  <si>
    <t>Ocotillo_GT3</t>
  </si>
  <si>
    <t>Ocotillo Gas Project GT3</t>
  </si>
  <si>
    <t>Ocotillo_GT4</t>
  </si>
  <si>
    <t>Ocotillo Gas Project GT4</t>
  </si>
  <si>
    <t>Ocotillo_GT5</t>
  </si>
  <si>
    <t>Ocotillo Gas Project GT5</t>
  </si>
  <si>
    <t>Ocotillo_GT6</t>
  </si>
  <si>
    <t>Ocotillo Gas Project GT6</t>
  </si>
  <si>
    <t>Ocotillo_GT7</t>
  </si>
  <si>
    <t>Ocotillo Gas Project GT7</t>
  </si>
  <si>
    <t>OCTILO_5_WIND</t>
  </si>
  <si>
    <t>Ocotillo Wind Energy Facility</t>
  </si>
  <si>
    <t>OGROVE_6_PL1X2</t>
  </si>
  <si>
    <t>Orange Grove</t>
  </si>
  <si>
    <t>OILFLD_7_QFUNTS</t>
  </si>
  <si>
    <t>Nacimiento Hydroelectric Plant</t>
  </si>
  <si>
    <t>Okotoks_Combined_Cycle</t>
  </si>
  <si>
    <t>Oldman_2_2</t>
  </si>
  <si>
    <t>Oldman 2-2</t>
  </si>
  <si>
    <t>Oldman1_1</t>
  </si>
  <si>
    <t>Oldman 1-1</t>
  </si>
  <si>
    <t>OldManRiver</t>
  </si>
  <si>
    <t>Old Man River Wind-1</t>
  </si>
  <si>
    <t>OLDRIV_6_BIOGAS</t>
  </si>
  <si>
    <t>Bidart Old River 1</t>
  </si>
  <si>
    <t>OLDRIV_6_CESDBM</t>
  </si>
  <si>
    <t>Ces Dairy Biogas</t>
  </si>
  <si>
    <t>OLDRIV_6_LKVBM1</t>
  </si>
  <si>
    <t>Lakeview Dairy Biogas</t>
  </si>
  <si>
    <t>OLDRV1_6_SOLAR</t>
  </si>
  <si>
    <t>Old River One</t>
  </si>
  <si>
    <t>OLINDA_2_COYCRK</t>
  </si>
  <si>
    <t xml:space="preserve">MWD Coyote Creek Hydroelectric Recovery </t>
  </si>
  <si>
    <t>OLINDA_2_LNDFL2</t>
  </si>
  <si>
    <t>Brea Power II</t>
  </si>
  <si>
    <t>COMBINED CYCLE_BIOGAS</t>
  </si>
  <si>
    <t>CC_Biogas</t>
  </si>
  <si>
    <t>OLINDA_2_QF</t>
  </si>
  <si>
    <t>OLINDA QFS</t>
  </si>
  <si>
    <t>OLINDA_7_BLKSND</t>
  </si>
  <si>
    <t>BlackSand Generating Facility</t>
  </si>
  <si>
    <t>COMBUSTION TURBINE_WASTE TO POWER</t>
  </si>
  <si>
    <t>OLINDA_7_LNDFIL</t>
  </si>
  <si>
    <t>Olive_O1</t>
  </si>
  <si>
    <t>Olive O1</t>
  </si>
  <si>
    <t>Olive_O2</t>
  </si>
  <si>
    <t>Olive O2</t>
  </si>
  <si>
    <t>OLIVEP_1_SOLAR</t>
  </si>
  <si>
    <t>White River Solar</t>
  </si>
  <si>
    <t>OLIVEP_1_SOLAR2</t>
  </si>
  <si>
    <t>White River West</t>
  </si>
  <si>
    <t>OLSEN_2_UNIT</t>
  </si>
  <si>
    <t>OLSEN POWER PARTNERS</t>
  </si>
  <si>
    <t>OMAR_2_UNIT_1</t>
  </si>
  <si>
    <t>KERN RIVER COGENERATION CO. UNIT 1</t>
  </si>
  <si>
    <t>OMAR_2_UNIT_2</t>
  </si>
  <si>
    <t>KERN RIVER COGENERATION CO. UNIT 2</t>
  </si>
  <si>
    <t>OMAR_2_UNIT_3</t>
  </si>
  <si>
    <t>KERN RIVER COGENERATION CO. UNIT 3</t>
  </si>
  <si>
    <t>OMAR_2_UNIT_4</t>
  </si>
  <si>
    <t>Oneida_1</t>
  </si>
  <si>
    <t>Oneida-1</t>
  </si>
  <si>
    <t>Oneida_2</t>
  </si>
  <si>
    <t>Oneida-2</t>
  </si>
  <si>
    <t>Oneida_3</t>
  </si>
  <si>
    <t>Oneida-3</t>
  </si>
  <si>
    <t>ONLLPP_6_UNITS</t>
  </si>
  <si>
    <t>O'NEILL PUMP-GEN (AGGREGATE)</t>
  </si>
  <si>
    <t>OpalSpringsHydro1</t>
  </si>
  <si>
    <t>Opal Springs Hydro-1</t>
  </si>
  <si>
    <t>Open_Range_Solar__OR_</t>
  </si>
  <si>
    <t>Open_Sky_Dairy_Digester__2</t>
  </si>
  <si>
    <t>Open Sky Dairy Digester #2</t>
  </si>
  <si>
    <t>Orchard_Ranch_Solar</t>
  </si>
  <si>
    <t>Orchard_Wind_1</t>
  </si>
  <si>
    <t>Orchard_Wind_2</t>
  </si>
  <si>
    <t>Orchard_Wind_3</t>
  </si>
  <si>
    <t>Orchard_Wind_4</t>
  </si>
  <si>
    <t>Orem_Family_Wind</t>
  </si>
  <si>
    <t>Organic_Energy_Solutions</t>
  </si>
  <si>
    <t>Organic Energy Solutions</t>
  </si>
  <si>
    <t>ORION_WIND</t>
  </si>
  <si>
    <t>ORLND_6_HIGHLI</t>
  </si>
  <si>
    <t>High Line Canal Hydro</t>
  </si>
  <si>
    <t>ORLND_6_SOLAR1</t>
  </si>
  <si>
    <t>Enerparc California 2</t>
  </si>
  <si>
    <t>Ormesa_1_E</t>
  </si>
  <si>
    <t>Ormesa 1 E</t>
  </si>
  <si>
    <t>Ormesa_1_H</t>
  </si>
  <si>
    <t>Ormesa 1 H</t>
  </si>
  <si>
    <t>Ormesa_I</t>
  </si>
  <si>
    <t>Ormesa I ITLU1-2/OE31-31</t>
  </si>
  <si>
    <t>Ormesa_I_1M</t>
  </si>
  <si>
    <t>Ormesa I 1M Parasitic Well</t>
  </si>
  <si>
    <t>MotorLoad</t>
  </si>
  <si>
    <t>Load</t>
  </si>
  <si>
    <t>IID_Load</t>
  </si>
  <si>
    <t>Ormesa_I_E_1M</t>
  </si>
  <si>
    <t>Ormesa 1 E 1M Parasitic Well</t>
  </si>
  <si>
    <t>Ormesa_I_H_1M</t>
  </si>
  <si>
    <t>Ormesa 1 H 1M Parasitic Well</t>
  </si>
  <si>
    <t>Ormesa_II_OEC21</t>
  </si>
  <si>
    <t>Ormesa Geothermal II OEC21|Ormat ORMESA_2 unit 1</t>
  </si>
  <si>
    <t>Ormesa_II_OEC22</t>
  </si>
  <si>
    <t>Ormesa Geothermal II OEC22|Ormat ORMESA_2 unit 2</t>
  </si>
  <si>
    <t>ORMOND_7_UNIT_1</t>
  </si>
  <si>
    <t>ORMOND BEACH GEN STA. UNIT 1</t>
  </si>
  <si>
    <t>ORMOND_7_UNIT_2</t>
  </si>
  <si>
    <t>ORMOND BEACH GEN STA. UNIT 2</t>
  </si>
  <si>
    <t>ORNI33__LLC</t>
  </si>
  <si>
    <t>ORNI33, LLC</t>
  </si>
  <si>
    <t>OROLOM_1_SOLAR1</t>
  </si>
  <si>
    <t>Oro Loma Solar 1</t>
  </si>
  <si>
    <t>OROLOM_1_SOLAR2</t>
  </si>
  <si>
    <t>Oro Loma Solar 2</t>
  </si>
  <si>
    <t>OROVIL_6_UNIT</t>
  </si>
  <si>
    <t>Oroville Cogeneration, LP</t>
  </si>
  <si>
    <t>ORTGA_6_ME1SL1</t>
  </si>
  <si>
    <t>Merced 1</t>
  </si>
  <si>
    <t>OTAY_6_LNDFL5</t>
  </si>
  <si>
    <t>Otay 5</t>
  </si>
  <si>
    <t>OTAY_6_LNDFL6</t>
  </si>
  <si>
    <t>Otay 6</t>
  </si>
  <si>
    <t>OTAY_6_PL1X2</t>
  </si>
  <si>
    <t>Chula Vista Energy Center, LLC</t>
  </si>
  <si>
    <t>OTAY_6_UNITB1</t>
  </si>
  <si>
    <t>OTAY LANDFILL UNITS AGGREGATE</t>
  </si>
  <si>
    <t>OtayLF1</t>
  </si>
  <si>
    <t>OTAY LANDFILL UNIT 1_22604</t>
  </si>
  <si>
    <t>OtayLF3</t>
  </si>
  <si>
    <t>Otay-OTA3_22604</t>
  </si>
  <si>
    <t>Otero_County</t>
  </si>
  <si>
    <t>PNM Otero County Solar (Tularosa Solar Energy Center) OTE1</t>
  </si>
  <si>
    <t>OTMESA_2_PL1X3</t>
  </si>
  <si>
    <t>OTAY MESA ENERGY CENTER</t>
  </si>
  <si>
    <t>OutbackChristms</t>
  </si>
  <si>
    <t>Outback Solar At Christmas Valley-PV1</t>
  </si>
  <si>
    <t>OwyheeDam</t>
  </si>
  <si>
    <t>Owyhee Dam Power Project-GEN1_61023</t>
  </si>
  <si>
    <t>Oxbow__OR__1</t>
  </si>
  <si>
    <t>Oxbow (OR)-1</t>
  </si>
  <si>
    <t>Oxbow__OR__2</t>
  </si>
  <si>
    <t>Oxbow (OR)-2</t>
  </si>
  <si>
    <t>Oxbow__OR__3</t>
  </si>
  <si>
    <t>Oxbow (OR)-3</t>
  </si>
  <si>
    <t>Oxbow__OR__4</t>
  </si>
  <si>
    <t>Oxbow (OR)-4</t>
  </si>
  <si>
    <t>OXBOW_6_DRUM</t>
  </si>
  <si>
    <t>OXBOW HYDRO</t>
  </si>
  <si>
    <t>OXMTN_6_LNDFIL</t>
  </si>
  <si>
    <t>Ox Mountain Landfill Generating Plant</t>
  </si>
  <si>
    <t>Packwood</t>
  </si>
  <si>
    <t>Packwood-1</t>
  </si>
  <si>
    <t>PACLUM_6_UNIT</t>
  </si>
  <si>
    <t>Humboldt Redwood</t>
  </si>
  <si>
    <t>PACW_1</t>
  </si>
  <si>
    <t>PACW_10</t>
  </si>
  <si>
    <t>PACW_11</t>
  </si>
  <si>
    <t>PACW_12</t>
  </si>
  <si>
    <t>PACW_13</t>
  </si>
  <si>
    <t>PACW_2</t>
  </si>
  <si>
    <t>PACW_3</t>
  </si>
  <si>
    <t>PACW_4</t>
  </si>
  <si>
    <t>PACW_5</t>
  </si>
  <si>
    <t>PACW_6</t>
  </si>
  <si>
    <t>PACW_7</t>
  </si>
  <si>
    <t>PACW_8</t>
  </si>
  <si>
    <t>PACW_9</t>
  </si>
  <si>
    <t>PADUA_2_ONTARO</t>
  </si>
  <si>
    <t>ONTARIO/SIERRA HYDRO PSP</t>
  </si>
  <si>
    <t>PADUA_2_SOLAR1</t>
  </si>
  <si>
    <t>Kona Solar - Rancho DC #1</t>
  </si>
  <si>
    <t>PADUA_6_MWDSDM</t>
  </si>
  <si>
    <t>San Dimas Hydroelectric Recovery Plant</t>
  </si>
  <si>
    <t>PADUA_6_QF</t>
  </si>
  <si>
    <t>PADUA QFS</t>
  </si>
  <si>
    <t>PADUA_7_SDIMAS</t>
  </si>
  <si>
    <t>San Dimas Wash Hydro</t>
  </si>
  <si>
    <t>PAIGES_6_SOLAR</t>
  </si>
  <si>
    <t>Paige Solar</t>
  </si>
  <si>
    <t>PALALT_7_COBUG</t>
  </si>
  <si>
    <t>Cooperatively Owned Back Up Generator</t>
  </si>
  <si>
    <t>Palisades_1</t>
  </si>
  <si>
    <t>Palisades-1</t>
  </si>
  <si>
    <t>Palisades_2</t>
  </si>
  <si>
    <t>Palisades-2</t>
  </si>
  <si>
    <t>Palisades_3</t>
  </si>
  <si>
    <t>Palisades-3</t>
  </si>
  <si>
    <t>Palisades_4</t>
  </si>
  <si>
    <t>Palisades-4</t>
  </si>
  <si>
    <t>Palo_Verde_1</t>
  </si>
  <si>
    <t>Palo Verde 1</t>
  </si>
  <si>
    <t>SW_Nuclear</t>
  </si>
  <si>
    <t>Palo_Verde_2</t>
  </si>
  <si>
    <t>Palo Verde 2</t>
  </si>
  <si>
    <t>Palo_Verde_3</t>
  </si>
  <si>
    <t>Palo Verde 3</t>
  </si>
  <si>
    <t>Palo_Verde_3_LADWP_slice</t>
  </si>
  <si>
    <t>LDWP_Nuclear</t>
  </si>
  <si>
    <t>PALOMR_2_PL1X3</t>
  </si>
  <si>
    <t>Palomar Energy Center</t>
  </si>
  <si>
    <t>Palouse_1</t>
  </si>
  <si>
    <t>Palouse-1</t>
  </si>
  <si>
    <t>PANDOL_6_UNIT</t>
  </si>
  <si>
    <t>Covanta Delano, Inc.</t>
  </si>
  <si>
    <t>PANSEA_1_PANARO</t>
  </si>
  <si>
    <t>PARDEB_6_UNITS</t>
  </si>
  <si>
    <t>Pardee Power House</t>
  </si>
  <si>
    <t>Parker_Dam_1</t>
  </si>
  <si>
    <t>Parker Dam 1</t>
  </si>
  <si>
    <t>Parker_Dam_2</t>
  </si>
  <si>
    <t>Parker Dam 2</t>
  </si>
  <si>
    <t>Parker_Dam_3</t>
  </si>
  <si>
    <t>Parker Dam 3</t>
  </si>
  <si>
    <t>Parker_Dam_4</t>
  </si>
  <si>
    <t>Parker Dam 4</t>
  </si>
  <si>
    <t>ParqueEolico</t>
  </si>
  <si>
    <t>Parque Eolico Rumorosa-1</t>
  </si>
  <si>
    <t>PAT_DIST_PV</t>
  </si>
  <si>
    <t>Juwi Solar Inc. PVTX (JSI PV)</t>
  </si>
  <si>
    <t>PaTu_Wind</t>
  </si>
  <si>
    <t>PaTu Wind Farm LLC-PATU</t>
  </si>
  <si>
    <t>Patua_1A1</t>
  </si>
  <si>
    <t>Patua Geothermal Project Phase 1A-1|PATUA-1</t>
  </si>
  <si>
    <t>Patua_1A3</t>
  </si>
  <si>
    <t>Patua Geothermal Project Phase 1A 3|PATUA-2</t>
  </si>
  <si>
    <t>Patua_1A5</t>
  </si>
  <si>
    <t>Patua Geothermal Project Phase 1A 5|PATUA-3</t>
  </si>
  <si>
    <t>Pawnee_1</t>
  </si>
  <si>
    <t>Pawnee 1</t>
  </si>
  <si>
    <t>Pawnee_CC_Plant</t>
  </si>
  <si>
    <t>Pawnee Future Whole Combined Cycle Plant</t>
  </si>
  <si>
    <t>PaynesFerry</t>
  </si>
  <si>
    <t>Paynes Ferry-PFWP</t>
  </si>
  <si>
    <t>Payson_86_1</t>
  </si>
  <si>
    <t>Payson-86-1</t>
  </si>
  <si>
    <t>Payson_86_2</t>
  </si>
  <si>
    <t>Payson-86-2</t>
  </si>
  <si>
    <t>Payson_86_3</t>
  </si>
  <si>
    <t>Payson-86-3</t>
  </si>
  <si>
    <t>Payson_86_4</t>
  </si>
  <si>
    <t>Payson-86-4</t>
  </si>
  <si>
    <t>PBLOSM_2_SOLAR</t>
  </si>
  <si>
    <t>PearBlossom</t>
  </si>
  <si>
    <t>PdteJuarez05</t>
  </si>
  <si>
    <t>Pdte. Juarez-5</t>
  </si>
  <si>
    <t>PdteJuarez06</t>
  </si>
  <si>
    <t>Pdte. Juarez-6</t>
  </si>
  <si>
    <t>PdteJuarez07</t>
  </si>
  <si>
    <t>Pdte.Juarez-7</t>
  </si>
  <si>
    <t>PdteJuarez08_CC</t>
  </si>
  <si>
    <t>Pdte. Juarez-8</t>
  </si>
  <si>
    <t>PdteJuarez09_CC</t>
  </si>
  <si>
    <t>Pdte. Juarez-9</t>
  </si>
  <si>
    <t>PdteJuarezCC_Total</t>
  </si>
  <si>
    <t>PdteJuarezCC (Total CC Plant)</t>
  </si>
  <si>
    <t>PdteJuarezGT1</t>
  </si>
  <si>
    <t>Pdte.Juarez GT-1</t>
  </si>
  <si>
    <t>PdteJuarezGT2</t>
  </si>
  <si>
    <t>Pdte.Juarez GT-2</t>
  </si>
  <si>
    <t>PEABDY_2_LNDFIL</t>
  </si>
  <si>
    <t>G2 Energy Hay Road Power Plant</t>
  </si>
  <si>
    <t>PEABDY_2_LNDFL1</t>
  </si>
  <si>
    <t>Potrero Hills Energy Producers</t>
  </si>
  <si>
    <t>Peace_Canyon_1</t>
  </si>
  <si>
    <t>Peace Canyon-1_Peace Canyon-1_BCH-PCN</t>
  </si>
  <si>
    <t>Peace_Canyon_2</t>
  </si>
  <si>
    <t>Peace Canyon-2_Peace Canyon-2_BCH-PCN</t>
  </si>
  <si>
    <t>Peace_Canyon_3</t>
  </si>
  <si>
    <t>Peace Canyon-3_Peace Canyon-3_BCH-PCN</t>
  </si>
  <si>
    <t>Peace_Canyon_4</t>
  </si>
  <si>
    <t>Peace Canyon-4_Peace Canyon-4_BCH-PCN</t>
  </si>
  <si>
    <t>Peak_View_Rattlsnake</t>
  </si>
  <si>
    <t>Peak View Wind Energy Farm|Rattlesnake Wind</t>
  </si>
  <si>
    <t>PebbleSprings</t>
  </si>
  <si>
    <t>Pebble Springs Wind LLC-1</t>
  </si>
  <si>
    <t>PEC_Headworks_1</t>
  </si>
  <si>
    <t>PEC Headworks-1</t>
  </si>
  <si>
    <t>GCPD</t>
  </si>
  <si>
    <t>Grant County Public Utility District</t>
  </si>
  <si>
    <t>Peetz_Table_1</t>
  </si>
  <si>
    <t>Peetz Table Wind Energy GE|PTZLOGN2</t>
  </si>
  <si>
    <t>Peetz_Table_2</t>
  </si>
  <si>
    <t>Peetz Table Wind Energy GE|PTZLOGN3</t>
  </si>
  <si>
    <t>Pelton_1</t>
  </si>
  <si>
    <t>Pelton-1</t>
  </si>
  <si>
    <t>Pelton_2</t>
  </si>
  <si>
    <t>Pelton-2</t>
  </si>
  <si>
    <t>Pelton_3</t>
  </si>
  <si>
    <t>Pelton-3</t>
  </si>
  <si>
    <t>PembinaRedwater</t>
  </si>
  <si>
    <t>Pembina Redwater-1</t>
  </si>
  <si>
    <t>PEORIA_1_SOLAR</t>
  </si>
  <si>
    <t>Sonora 1</t>
  </si>
  <si>
    <t>Perrin_Ranch_CedarMt</t>
  </si>
  <si>
    <t>Perrin Ranch Wind Energy Center GEN1|Cedar Mountain Wind 1</t>
  </si>
  <si>
    <t>PGP_Bio</t>
  </si>
  <si>
    <t>PGP Bio Energy Project-1_PGP Bio Energy Project-1_IPP-PGP</t>
  </si>
  <si>
    <t>PHOENX_1_UNIT</t>
  </si>
  <si>
    <t>PHOENIX PH</t>
  </si>
  <si>
    <t>PHP_2_2</t>
  </si>
  <si>
    <t>PHP 2-2</t>
  </si>
  <si>
    <t>PHP1_1</t>
  </si>
  <si>
    <t>PHP 1-1</t>
  </si>
  <si>
    <t>Pigeon_Cove_1</t>
  </si>
  <si>
    <t>Pigeon Cove-1</t>
  </si>
  <si>
    <t>Pilgrim_Stage</t>
  </si>
  <si>
    <t>Pilgrim Stage Wind Park-PSWP</t>
  </si>
  <si>
    <t>Pilot_Knob_1</t>
  </si>
  <si>
    <t>Pilot Knob 1</t>
  </si>
  <si>
    <t>Pilot_Knob_2</t>
  </si>
  <si>
    <t>Pilot Knob 2</t>
  </si>
  <si>
    <t>Pine_Tree_Solar</t>
  </si>
  <si>
    <t>Pine Tree Solar Project 1</t>
  </si>
  <si>
    <t>Pine_Tree_Wind</t>
  </si>
  <si>
    <t>Pine Tree Wind Power Project-1</t>
  </si>
  <si>
    <t>PINFLT_7_UNITS</t>
  </si>
  <si>
    <t>PINE FLAT HYDRO AGGREGATE</t>
  </si>
  <si>
    <t>Pingston_1</t>
  </si>
  <si>
    <t>Pingston-1_Pingston-1_IPP-PIN</t>
  </si>
  <si>
    <t>Pingston_2</t>
  </si>
  <si>
    <t>Pingston-2_Pingston-2_IPP-PIN</t>
  </si>
  <si>
    <t>Pingston_3</t>
  </si>
  <si>
    <t>Pingston-3_Pingston-3_IPP-PIN</t>
  </si>
  <si>
    <t>PIOPIC_2_CTG1</t>
  </si>
  <si>
    <t>PIOPIC_2_CTG2</t>
  </si>
  <si>
    <t>PIOPIC_2_CTG3</t>
  </si>
  <si>
    <t>PIT1_6_FRIVRA</t>
  </si>
  <si>
    <t>Fall River Mills Project A</t>
  </si>
  <si>
    <t>PIT1_7_UNIT_1</t>
  </si>
  <si>
    <t>PIT PH 1 UNIT 1</t>
  </si>
  <si>
    <t>PIT1_7_UNIT_2</t>
  </si>
  <si>
    <t>PIT PH 1 UNIT 2</t>
  </si>
  <si>
    <t>PIT3_7_PL1X3</t>
  </si>
  <si>
    <t>PIT PH 3 UNITS 1, 2 &amp; 3 AGGREGATE</t>
  </si>
  <si>
    <t>PIT4_7_PL1X2</t>
  </si>
  <si>
    <t>PIT PH 4 UNITS 1 &amp; 2 AGGREGATE</t>
  </si>
  <si>
    <t>PIT5_7_PL1X2</t>
  </si>
  <si>
    <t>PIT PH 5 UNITS 1 &amp; 2 AGGREGATE</t>
  </si>
  <si>
    <t>PIT5_7_PL3X4</t>
  </si>
  <si>
    <t>PIT PH 5 UNITS 3 &amp; 4 AGGREGATE</t>
  </si>
  <si>
    <t>PIT5_7_QFUNTS</t>
  </si>
  <si>
    <t>PIT6_7_UNIT_1</t>
  </si>
  <si>
    <t>PIT PH 6 UNIT 1</t>
  </si>
  <si>
    <t>PIT6_7_UNIT_2</t>
  </si>
  <si>
    <t>PIT PH 6 UNIT 2</t>
  </si>
  <si>
    <t>PIT7_7_UNIT_1</t>
  </si>
  <si>
    <t>PIT PH 7 UNIT 1</t>
  </si>
  <si>
    <t>PIT7_7_UNIT_2</t>
  </si>
  <si>
    <t>PIT PH 7 UNIT 2</t>
  </si>
  <si>
    <t>PIUTE_6_GNBSR1</t>
  </si>
  <si>
    <t>PLACVL_1_CHILIB</t>
  </si>
  <si>
    <t>Chili Bar Hydro</t>
  </si>
  <si>
    <t>PLACVL_1_RCKCRE</t>
  </si>
  <si>
    <t>Rock Creek Hydro</t>
  </si>
  <si>
    <t>Plains_End_1_G01</t>
  </si>
  <si>
    <t>Plains End GEN1</t>
  </si>
  <si>
    <t>Plains_End_1_G02</t>
  </si>
  <si>
    <t>Plains End GEN2</t>
  </si>
  <si>
    <t>Plains_End_1_G03</t>
  </si>
  <si>
    <t>Plains End GEN3</t>
  </si>
  <si>
    <t>Plains_End_1_G04</t>
  </si>
  <si>
    <t>Plains End GEN4</t>
  </si>
  <si>
    <t>Plains_End_1_G05</t>
  </si>
  <si>
    <t>Plains End GEN5</t>
  </si>
  <si>
    <t>Plains_End_1_G06</t>
  </si>
  <si>
    <t>Plains End GEN6</t>
  </si>
  <si>
    <t>Plains_End_1_G07</t>
  </si>
  <si>
    <t>Plains End GEN7</t>
  </si>
  <si>
    <t>Plains_End_1_G08</t>
  </si>
  <si>
    <t>Plains End GEN8</t>
  </si>
  <si>
    <t>Plains_End_1_G09</t>
  </si>
  <si>
    <t>Plains End GEN9</t>
  </si>
  <si>
    <t>Plains_End_1_G10</t>
  </si>
  <si>
    <t>Plains End GE10</t>
  </si>
  <si>
    <t>Plains_End_1_G11</t>
  </si>
  <si>
    <t>Plains End GE11</t>
  </si>
  <si>
    <t>Plains_End_1_G12</t>
  </si>
  <si>
    <t>Plains End GE12</t>
  </si>
  <si>
    <t>Plains_End_1_G13</t>
  </si>
  <si>
    <t>Plains End GE13</t>
  </si>
  <si>
    <t>Plains_End_1_G14</t>
  </si>
  <si>
    <t>Plains End GE14</t>
  </si>
  <si>
    <t>Plains_End_1_G15</t>
  </si>
  <si>
    <t>Plains End GE15</t>
  </si>
  <si>
    <t>Plains_End_1_G16</t>
  </si>
  <si>
    <t>Plains End GE16</t>
  </si>
  <si>
    <t>Plains_End_1_G17</t>
  </si>
  <si>
    <t>Plains End GE17</t>
  </si>
  <si>
    <t>Plains_End_1_G18</t>
  </si>
  <si>
    <t>Plains End GE18</t>
  </si>
  <si>
    <t>Plains_End_1_G19</t>
  </si>
  <si>
    <t>Plains End GE19</t>
  </si>
  <si>
    <t>Plains_End_1_G20</t>
  </si>
  <si>
    <t>Plains End GE20</t>
  </si>
  <si>
    <t>Plains_End_2_G01</t>
  </si>
  <si>
    <t>Plains End Expansion Facility 2G01</t>
  </si>
  <si>
    <t>Plains_End_2_G02</t>
  </si>
  <si>
    <t>Plains End Expansion Facility 2G02</t>
  </si>
  <si>
    <t>Plains_End_2_G03</t>
  </si>
  <si>
    <t>Plains End Expansion Facility 2G03</t>
  </si>
  <si>
    <t>Plains_End_2_G04</t>
  </si>
  <si>
    <t>Plains End Expansion Facility 2G04</t>
  </si>
  <si>
    <t>Plains_End_2_G05</t>
  </si>
  <si>
    <t>Plains End Expansion Facility 2G05</t>
  </si>
  <si>
    <t>Plains_End_2_G06</t>
  </si>
  <si>
    <t>Plains End Expansion Facility 2G06</t>
  </si>
  <si>
    <t>Plains_End_2_G07</t>
  </si>
  <si>
    <t>Plains End Expansion Facility 2G07</t>
  </si>
  <si>
    <t>Plains_End_2_G08</t>
  </si>
  <si>
    <t>Plains End Expansion Facility 2G08</t>
  </si>
  <si>
    <t>Plains_End_2_G09</t>
  </si>
  <si>
    <t>Plains End Expansion Facility 2G09</t>
  </si>
  <si>
    <t>Plains_End_2_G10</t>
  </si>
  <si>
    <t>Plains End Expansion Facility 2G10</t>
  </si>
  <si>
    <t>Plains_End_2_G11</t>
  </si>
  <si>
    <t>Plains End Expansion Facility 2G11</t>
  </si>
  <si>
    <t>Plains_End_2_G12</t>
  </si>
  <si>
    <t>Plains End Expansion Facility 2G12</t>
  </si>
  <si>
    <t>Plains_End_2_G13</t>
  </si>
  <si>
    <t>Plains End Expansion Facility 2G13</t>
  </si>
  <si>
    <t>Plains_End_2_G14</t>
  </si>
  <si>
    <t>Plains End Expansion Facility 2G14</t>
  </si>
  <si>
    <t>PLAINV_6_BSOLAR</t>
  </si>
  <si>
    <t xml:space="preserve">Western Antelope Blue Sky Ranch A </t>
  </si>
  <si>
    <t>PLAINV_6_DSOLAR</t>
  </si>
  <si>
    <t xml:space="preserve">Western Antelope Dry Ranch </t>
  </si>
  <si>
    <t>PLAINV_6_NLRSR1</t>
  </si>
  <si>
    <t xml:space="preserve">North Lancaster Ranch </t>
  </si>
  <si>
    <t>PLAINV_6_SOLAR3</t>
  </si>
  <si>
    <t>Sierra Solar Greenworks LLC</t>
  </si>
  <si>
    <t>PLAINV_6_SOLARC</t>
  </si>
  <si>
    <t>Central Antelope Dry Ranch C</t>
  </si>
  <si>
    <t>PLAYA2_G</t>
  </si>
  <si>
    <t>Playa Solar PV</t>
  </si>
  <si>
    <t>Pleasant_Valley</t>
  </si>
  <si>
    <t>Pleasant Valley 1</t>
  </si>
  <si>
    <t>PLMSSR_6_HISIER</t>
  </si>
  <si>
    <t>High Sierra Cogeneration Aggregate</t>
  </si>
  <si>
    <t>PLSNTG_7_LNCLND</t>
  </si>
  <si>
    <t>Lincoln Landfill Power Plant</t>
  </si>
  <si>
    <t>Plummer_Cgn</t>
  </si>
  <si>
    <t>Plummer Cogen-GEN1</t>
  </si>
  <si>
    <t>PMDLET_6_SOLAR1</t>
  </si>
  <si>
    <t>SEPV Palmdale East, LLC</t>
  </si>
  <si>
    <t>PMPJCK_1_RB2SLR</t>
  </si>
  <si>
    <t>Rio Bravo Solar 2</t>
  </si>
  <si>
    <t>PMPJCK_1_SOLAR1</t>
  </si>
  <si>
    <t>Pumpjack Solar I</t>
  </si>
  <si>
    <t>PMPJCK_1_SOLAR2</t>
  </si>
  <si>
    <t>Rio Bravo Solar 1</t>
  </si>
  <si>
    <t>PNCHEG_2_PL1X4</t>
  </si>
  <si>
    <t>PANOCHE ENERGY CENTER (Aggregated)</t>
  </si>
  <si>
    <t>PNCHPP_1_PL1X2</t>
  </si>
  <si>
    <t>Midway Peaking Aggregate</t>
  </si>
  <si>
    <t>PNCHVS_2_SOLAR</t>
  </si>
  <si>
    <t>PNCHVS_2_SOLARB</t>
  </si>
  <si>
    <t>PNM_RPS_Compliant_PV</t>
  </si>
  <si>
    <t>RPS Compliant Solar</t>
  </si>
  <si>
    <t>PNOCHE_1_PL1X2</t>
  </si>
  <si>
    <t>Panoche Peaker</t>
  </si>
  <si>
    <t>PNOCHE_1_UNITA1</t>
  </si>
  <si>
    <t>CalPeak Power Panoche Unit 1</t>
  </si>
  <si>
    <t>Pocatello_Solar_1</t>
  </si>
  <si>
    <t>Pocatello_Waste</t>
  </si>
  <si>
    <t>Pocatello Waste-1</t>
  </si>
  <si>
    <t>POCATERA_1</t>
  </si>
  <si>
    <t>POCATERA-1</t>
  </si>
  <si>
    <t>POEPH_7_UNIT_1</t>
  </si>
  <si>
    <t>POE HYDRO UNIT 1</t>
  </si>
  <si>
    <t>POEPH_7_UNIT_2</t>
  </si>
  <si>
    <t>POE HYDRO UNIT 2</t>
  </si>
  <si>
    <t>PointLoma1</t>
  </si>
  <si>
    <t>Point Loma 1_POINT LOMA WASTEWATER TREATMENT PLANT-1_CABRILLO_Point Loma</t>
  </si>
  <si>
    <t>PointLoma2</t>
  </si>
  <si>
    <t>Point Loma 2_POINT LOMA WASTEWATER TREATMENT PLANT-1</t>
  </si>
  <si>
    <t>PointLomaHY</t>
  </si>
  <si>
    <t>POINT LOMA WASTEWATER PERP HYDRO_POINT LOMA WASTEWATER TREATMENT PLANT-1</t>
  </si>
  <si>
    <t>Pole_Hill</t>
  </si>
  <si>
    <t>Pole Hill 1</t>
  </si>
  <si>
    <t>Poplar_Hill_1</t>
  </si>
  <si>
    <t>Poplar Hill-1</t>
  </si>
  <si>
    <t>Port_Townsend4</t>
  </si>
  <si>
    <t>Port Townsend Paper-GEN4</t>
  </si>
  <si>
    <t>Port_Townsend6</t>
  </si>
  <si>
    <t>Port Townsend Paper-GEN6</t>
  </si>
  <si>
    <t>PortTownsend</t>
  </si>
  <si>
    <t>Port Townsend Paper-HDRO</t>
  </si>
  <si>
    <t>PORTW2D</t>
  </si>
  <si>
    <t>NW_Unknown</t>
  </si>
  <si>
    <t>PortWestwrd1CC_Total</t>
  </si>
  <si>
    <t>PortWestward1CC (Total CC Plant)</t>
  </si>
  <si>
    <t>PortWestwrd2_01</t>
  </si>
  <si>
    <t>PortWestwrd2_02</t>
  </si>
  <si>
    <t>Port Westward Unit 2-1</t>
  </si>
  <si>
    <t>PortWestwrd2_03</t>
  </si>
  <si>
    <t>Port Westward Unit 2-2</t>
  </si>
  <si>
    <t>PortWestwrd2_04</t>
  </si>
  <si>
    <t>Port Westward Unit 2-3</t>
  </si>
  <si>
    <t>PortWestwrd2_05</t>
  </si>
  <si>
    <t>Port Westward Unit 2-4</t>
  </si>
  <si>
    <t>PortWestwrd2_06</t>
  </si>
  <si>
    <t>Port Westward Unit 2-5</t>
  </si>
  <si>
    <t>PortWestwrd2_07</t>
  </si>
  <si>
    <t>Port Westward Unit 2-6</t>
  </si>
  <si>
    <t>PortWestwrd2_08</t>
  </si>
  <si>
    <t>Port Westward Unit 2-7</t>
  </si>
  <si>
    <t>PortWestwrd2_09</t>
  </si>
  <si>
    <t>Port Westward Unit 2-8</t>
  </si>
  <si>
    <t>PortWestwrd2_10</t>
  </si>
  <si>
    <t>Port Westward Unit 2-9</t>
  </si>
  <si>
    <t>PortWestwrd2_11</t>
  </si>
  <si>
    <t>Port Westward Unit 2-10</t>
  </si>
  <si>
    <t>PortWestwrd2_12</t>
  </si>
  <si>
    <t>Port Westward Unit 2-12</t>
  </si>
  <si>
    <t>Post_Falls_1</t>
  </si>
  <si>
    <t>Post Falls-1</t>
  </si>
  <si>
    <t>Post_Falls_2</t>
  </si>
  <si>
    <t>Post Falls-2</t>
  </si>
  <si>
    <t>Post_Falls_3</t>
  </si>
  <si>
    <t>Post Falls-3</t>
  </si>
  <si>
    <t>Post_Falls_4</t>
  </si>
  <si>
    <t>Post Falls-4</t>
  </si>
  <si>
    <t>Post_Falls_5</t>
  </si>
  <si>
    <t>Post Falls-5</t>
  </si>
  <si>
    <t>Post_Falls_6</t>
  </si>
  <si>
    <t>Post Falls-6</t>
  </si>
  <si>
    <t>Potholes_East</t>
  </si>
  <si>
    <t>Potholes East Canal 66.0-1</t>
  </si>
  <si>
    <t>POTTER_6_UNITS</t>
  </si>
  <si>
    <t>Potter Valley</t>
  </si>
  <si>
    <t>POTTER_7_VECINO</t>
  </si>
  <si>
    <t>Vecino Vineyards LLC</t>
  </si>
  <si>
    <t>POW_6G1</t>
  </si>
  <si>
    <t>POW 6G1</t>
  </si>
  <si>
    <t>POW_G13</t>
  </si>
  <si>
    <t>POW G13</t>
  </si>
  <si>
    <t>Powell_River_5</t>
  </si>
  <si>
    <t>Powell River-5_Powell River-5_IPP-POW</t>
  </si>
  <si>
    <t>Powell_River12</t>
  </si>
  <si>
    <t>Powell River CG (Catalyst)-12|IPP-POW|Catalyst Paper Steam Unit G12 on Powell River</t>
  </si>
  <si>
    <t>PowerInvest</t>
  </si>
  <si>
    <t>Power Investments Hydro</t>
  </si>
  <si>
    <t>PrairieWoodProducts</t>
  </si>
  <si>
    <t>Co-Gen LLC-GEN1_Prairie Wood Products (Cogen 1)</t>
  </si>
  <si>
    <t>PRCTVY_1_MIGBT1</t>
  </si>
  <si>
    <t>Priest_Rapids</t>
  </si>
  <si>
    <t>Priest Rapids-1</t>
  </si>
  <si>
    <t>Prima_Plant1</t>
  </si>
  <si>
    <t>Prima Plant-UNT1_22112</t>
  </si>
  <si>
    <t>Prima_Plant2</t>
  </si>
  <si>
    <t>Prima Plant-UNT2_22112</t>
  </si>
  <si>
    <t>PRIMM_2_SOLAR1</t>
  </si>
  <si>
    <t>Silver State South</t>
  </si>
  <si>
    <t>Primrose_1</t>
  </si>
  <si>
    <t>Primrose-1</t>
  </si>
  <si>
    <t>PristineSpgs1_1</t>
  </si>
  <si>
    <t>Pristine Springs #1-1</t>
  </si>
  <si>
    <t>PristineSpgs3_1</t>
  </si>
  <si>
    <t>Pristine Springs Hydro #3-1</t>
  </si>
  <si>
    <t>Prospect1</t>
  </si>
  <si>
    <t>Prospect 1-1</t>
  </si>
  <si>
    <t>Prospect2_1</t>
  </si>
  <si>
    <t>Prospect 2-1</t>
  </si>
  <si>
    <t>Prospect2_2</t>
  </si>
  <si>
    <t>Prospect 2-2</t>
  </si>
  <si>
    <t>Prospect3</t>
  </si>
  <si>
    <t>Prospect 3-1</t>
  </si>
  <si>
    <t>Prospect4</t>
  </si>
  <si>
    <t>Prospect 4-1</t>
  </si>
  <si>
    <t>Prospector_Wind__OR_</t>
  </si>
  <si>
    <t>Prosperity_Solar</t>
  </si>
  <si>
    <t>Prosperity Energy Storage Facility GEN-1|Prosperity Energy Battery Storage Facility GEN-2</t>
  </si>
  <si>
    <t>PSWEET_1_STCRUZ</t>
  </si>
  <si>
    <t>Santa Cruz Energy LLC</t>
  </si>
  <si>
    <t>PSWEET_7_QFUNTS</t>
  </si>
  <si>
    <t>PtarmiganCreek1</t>
  </si>
  <si>
    <t>Ptarmigan Creek (Robson Valley)-1_Ptarmigan Creek (Robson Valley)-1_IPP-RBV</t>
  </si>
  <si>
    <t>PtarmiganCreek2</t>
  </si>
  <si>
    <t>Ptarmigan Creek (Robson Valley)-2_Ptarmigan Creek (Robson Valley)-2_IPP-RBV</t>
  </si>
  <si>
    <t>PtarminganCreek3</t>
  </si>
  <si>
    <t>Unknown Type &amp; Dynamic Model in Power Flow</t>
  </si>
  <si>
    <t>Pteragen_Butte1</t>
  </si>
  <si>
    <t>Pteragen Peace Butte-1</t>
  </si>
  <si>
    <t>Pteragen_Butte2</t>
  </si>
  <si>
    <t>Pteragen Peace Butte-2</t>
  </si>
  <si>
    <t>PTLOMA_6_NTCCGN</t>
  </si>
  <si>
    <t>AEI MCRD STEAM TURBINE</t>
  </si>
  <si>
    <t>PTLOMA_6_NTCQF</t>
  </si>
  <si>
    <t>NTC/MCRD COGENERATION</t>
  </si>
  <si>
    <t>CT_Unknown</t>
  </si>
  <si>
    <t>Pueblo_Airport_1</t>
  </si>
  <si>
    <t>Pueblo Airport Generating Station GT1|Baculite Mesa Generation 1</t>
  </si>
  <si>
    <t>Pueblo_Airport_2</t>
  </si>
  <si>
    <t>Pueblo Airport Generating Station-GT2|Baculite Mesa Generation 2</t>
  </si>
  <si>
    <t>Pueblo_Airport_3_CC</t>
  </si>
  <si>
    <t>PuebloAirport3CC (Total CC Plant)</t>
  </si>
  <si>
    <t>Pueblo_Airport_4_CC</t>
  </si>
  <si>
    <t>PuebloAirport4CC (Total CC Plant)</t>
  </si>
  <si>
    <t>Pueblo_IC_1_5</t>
  </si>
  <si>
    <t>Pueblo IC1-IC5</t>
  </si>
  <si>
    <t>Puget_Sound</t>
  </si>
  <si>
    <t>Puget Sound Navy Shipyard-IC1</t>
  </si>
  <si>
    <t>Puntledge_1</t>
  </si>
  <si>
    <t>Puntledge-1_Puntledge-1_BCH-PUN</t>
  </si>
  <si>
    <t>PUTHCR_1_SOLAR1</t>
  </si>
  <si>
    <t>Putah Creek Solar Farm</t>
  </si>
  <si>
    <t>PVERDE_5_SCEDYN</t>
  </si>
  <si>
    <t>PWEST_1_UNIT</t>
  </si>
  <si>
    <t>PACIFIC WEST 1 WIND GENERATION</t>
  </si>
  <si>
    <t>PWF_W</t>
  </si>
  <si>
    <t>PWF W</t>
  </si>
  <si>
    <t>PwrCountyN</t>
  </si>
  <si>
    <t>Power County Wind Park North-PCWPN</t>
  </si>
  <si>
    <t>PwrCountyS</t>
  </si>
  <si>
    <t>Power County Wind Park South-PCWPS</t>
  </si>
  <si>
    <t>Pyramid_1</t>
  </si>
  <si>
    <t>Pyramid Station 1</t>
  </si>
  <si>
    <t>Pyramid_2</t>
  </si>
  <si>
    <t>Pyramid Station 2</t>
  </si>
  <si>
    <t>Pyramid_3</t>
  </si>
  <si>
    <t>Pyramid Station 3</t>
  </si>
  <si>
    <t>Pyramid_4</t>
  </si>
  <si>
    <t>Pyramid Station 4</t>
  </si>
  <si>
    <t>Quality_Wind_1</t>
  </si>
  <si>
    <t>Quality Wind-1_Quality Wind-1_IPP-QTY</t>
  </si>
  <si>
    <t>Quality_Wind_2</t>
  </si>
  <si>
    <t>Quality Wind-2_Quality Wind-2_IPP-QTY</t>
  </si>
  <si>
    <t>Quality_Wind_3</t>
  </si>
  <si>
    <t>Quality Wind-3_Quality Wind-3_IPP-QTY</t>
  </si>
  <si>
    <t>Quality_Wind_4</t>
  </si>
  <si>
    <t>Quality Wind-4_Quality Wind-4_IPP-QTY</t>
  </si>
  <si>
    <t>Quality_Wind_5</t>
  </si>
  <si>
    <t>Quality Wind-5_Quality Wind-5_IPP-QTY</t>
  </si>
  <si>
    <t>Quality_Wind_6</t>
  </si>
  <si>
    <t>Quality Wind-6_Quality Wind-6_IPP-QTY</t>
  </si>
  <si>
    <t>Quality_Wind_7</t>
  </si>
  <si>
    <t>Quality Wind-7_Quality Wind-7_IPP-QTY</t>
  </si>
  <si>
    <t>Quartz_Solar</t>
  </si>
  <si>
    <t>Queenstown</t>
  </si>
  <si>
    <t>Queenstown Power Plant-1</t>
  </si>
  <si>
    <t>QuincyChute</t>
  </si>
  <si>
    <t>Quincy Chute-1</t>
  </si>
  <si>
    <t>Radar_Ridge</t>
  </si>
  <si>
    <t>Radar Ridge-WT(1)</t>
  </si>
  <si>
    <t>Raft_River1</t>
  </si>
  <si>
    <t>Raft River Geothermal Power Plant-1</t>
  </si>
  <si>
    <t>Raging_River2_1</t>
  </si>
  <si>
    <t>Raging River 2-1_Raging River 2-1_IPP-RRH</t>
  </si>
  <si>
    <t>Raging_River2_2</t>
  </si>
  <si>
    <t>Raging River 2-2_Raging River 2-2_IPP-RRH</t>
  </si>
  <si>
    <t>Railroad_Solar_Center</t>
  </si>
  <si>
    <t>Railroad_Solar_Center_LLC</t>
  </si>
  <si>
    <t>Rainbow4_4</t>
  </si>
  <si>
    <t>Rainbow4-4</t>
  </si>
  <si>
    <t>Rainbow5_5</t>
  </si>
  <si>
    <t>Rainbow5-5</t>
  </si>
  <si>
    <t>Rainbow9</t>
  </si>
  <si>
    <t>Rainbow-RAI9</t>
  </si>
  <si>
    <t>Ralston_1</t>
  </si>
  <si>
    <t>NEP Ralston CT1</t>
  </si>
  <si>
    <t>RAMON_2_SCEDYN</t>
  </si>
  <si>
    <t>OTHER_GEOTHERMAL</t>
  </si>
  <si>
    <t>Ramonas_L_1</t>
  </si>
  <si>
    <t>Ramonas L-1_Ramonas L-1_IPP-RML</t>
  </si>
  <si>
    <t>Ramonas_U_1</t>
  </si>
  <si>
    <t>Ramonas U-1_Ramonas U-1_IPP-RMU</t>
  </si>
  <si>
    <t>Rapid_City_DCI</t>
  </si>
  <si>
    <t>Rapid City DC Intertie (Fictional Resource)-1</t>
  </si>
  <si>
    <t>Rathdrum_1</t>
  </si>
  <si>
    <t>Rathdrum-1</t>
  </si>
  <si>
    <t>Rathdrum_2</t>
  </si>
  <si>
    <t>Rathdrum-2</t>
  </si>
  <si>
    <t>RathdrumCC_Total</t>
  </si>
  <si>
    <t>RathdrumCC (Total CC Plant)</t>
  </si>
  <si>
    <t>Rawhide_1</t>
  </si>
  <si>
    <t>Rawhide 1</t>
  </si>
  <si>
    <t>Rawhide_A</t>
  </si>
  <si>
    <t>Rawhide CT A</t>
  </si>
  <si>
    <t>Rawhide_B</t>
  </si>
  <si>
    <t>Rawhide CT B</t>
  </si>
  <si>
    <t>Rawhide_C</t>
  </si>
  <si>
    <t>Rawhide CT C</t>
  </si>
  <si>
    <t>Rawhide_D</t>
  </si>
  <si>
    <t>Rawhide CT D</t>
  </si>
  <si>
    <t>Rawhide_F</t>
  </si>
  <si>
    <t>Rawhide CT F</t>
  </si>
  <si>
    <t>Rawhide_PV</t>
  </si>
  <si>
    <t>PSEG Larimer Solar Energy Center (Rawhide Solar) 1A</t>
  </si>
  <si>
    <t>Ray_D_Nixon_1</t>
  </si>
  <si>
    <t>Ray D Nixon 1</t>
  </si>
  <si>
    <t>Ray_D_Nixon_GT1</t>
  </si>
  <si>
    <t>Ray D Nixon CT GT1</t>
  </si>
  <si>
    <t>Ray_D_Nixon_GT2</t>
  </si>
  <si>
    <t>Ray D Nixon CT GT2</t>
  </si>
  <si>
    <t>Raymond</t>
  </si>
  <si>
    <t>Raymond Reservoir-1</t>
  </si>
  <si>
    <t>RCKCRK_7_UNIT_1</t>
  </si>
  <si>
    <t>ROCK CREEK HYDRO UNIT 1</t>
  </si>
  <si>
    <t>RCKCRK_7_UNIT_2</t>
  </si>
  <si>
    <t>ROCK CREEK HYDRO UNIT 2</t>
  </si>
  <si>
    <t>RDWAY_1_CREST</t>
  </si>
  <si>
    <t>RE_BR1_26960_1</t>
  </si>
  <si>
    <t>Recurrent Solar</t>
  </si>
  <si>
    <t>RE_Gaskell_West_3</t>
  </si>
  <si>
    <t>RE Gaskell West 3</t>
  </si>
  <si>
    <t>RE_Gaskell_West_4</t>
  </si>
  <si>
    <t>RE Gaskell West 4</t>
  </si>
  <si>
    <t>RE_Gaskell_West_5</t>
  </si>
  <si>
    <t>RE Gaskell West 5</t>
  </si>
  <si>
    <t>ReardanTwin</t>
  </si>
  <si>
    <t>Reardan Twin Buttes-1</t>
  </si>
  <si>
    <t>RECTOR_2_CREST</t>
  </si>
  <si>
    <t>RECTOR_2_KAWEAH</t>
  </si>
  <si>
    <t>KAWEAH PH 2 &amp; 3 PSP AGGREGATE</t>
  </si>
  <si>
    <t>RECTOR_2_KAWH_1</t>
  </si>
  <si>
    <t>KAWEAH PH 1 UNIT 1</t>
  </si>
  <si>
    <t>RECTOR_2_QF</t>
  </si>
  <si>
    <t>RECTOR QFS</t>
  </si>
  <si>
    <t>RECTOR_2_TFDBM1</t>
  </si>
  <si>
    <t>RECTOR_7_TULARE</t>
  </si>
  <si>
    <t xml:space="preserve">MM Tulare </t>
  </si>
  <si>
    <t>Red_Horse_2_Solar</t>
  </si>
  <si>
    <t>Red Horse 2 Solar Farm RH2S</t>
  </si>
  <si>
    <t>Red_Horse_2_Wind</t>
  </si>
  <si>
    <t>Red Horse 2 Wind Farm  RH2W</t>
  </si>
  <si>
    <t>Red_Horse_3_Solar</t>
  </si>
  <si>
    <t>Red Horse 3 Solar Farm 1</t>
  </si>
  <si>
    <t>Red_Mesa</t>
  </si>
  <si>
    <t>Red Mesa Wind Farm EXIS</t>
  </si>
  <si>
    <t>REDBLF_6_UNIT</t>
  </si>
  <si>
    <t>RED BLUFF PEAKER PLANT</t>
  </si>
  <si>
    <t>Redding_Power_1</t>
  </si>
  <si>
    <t>Redding Power 1</t>
  </si>
  <si>
    <t>Redding_Power_2</t>
  </si>
  <si>
    <t>Redding Power 2</t>
  </si>
  <si>
    <t>Redding_Power_3</t>
  </si>
  <si>
    <t>Redding Power 3</t>
  </si>
  <si>
    <t>Redding_Power_CC</t>
  </si>
  <si>
    <t>ReddingPowerCC (Total CC Plant)</t>
  </si>
  <si>
    <t>Redhawk_CC1</t>
  </si>
  <si>
    <t>RedhawkCC1 (Total CC Plant)</t>
  </si>
  <si>
    <t>Redhawk_CC2</t>
  </si>
  <si>
    <t>RedhawkCC2 (Total CC Plant)</t>
  </si>
  <si>
    <t>Redhawk_CC3</t>
  </si>
  <si>
    <t>RedhawkCC3 (Total CC Plant)</t>
  </si>
  <si>
    <t>Redhawk_CC4</t>
  </si>
  <si>
    <t>RedhawkCC4 (Total CC Plant)</t>
  </si>
  <si>
    <t>RedHillsSolar</t>
  </si>
  <si>
    <t>Utah Red Hills Renewable Energy Park-1</t>
  </si>
  <si>
    <t>Redlands</t>
  </si>
  <si>
    <t>Redlands Water and Power Company RED1</t>
  </si>
  <si>
    <t>REDMAN_2_SOLAR</t>
  </si>
  <si>
    <t>Lancaster East Avenue F</t>
  </si>
  <si>
    <t>REDMAN_6_AVSSR1</t>
  </si>
  <si>
    <t>Antelope Valley Solar</t>
  </si>
  <si>
    <t>REDOND_7_UNIT_5</t>
  </si>
  <si>
    <t>REDONDO GEN STA. UNIT 5</t>
  </si>
  <si>
    <t>REDOND_7_UNIT_6</t>
  </si>
  <si>
    <t>REDONDO GEN STA. UNIT 6</t>
  </si>
  <si>
    <t>REDOND_7_UNIT_7</t>
  </si>
  <si>
    <t>REDONDO GEN STA. UNIT 7</t>
  </si>
  <si>
    <t>REDOND_7_UNIT_8</t>
  </si>
  <si>
    <t>REDONDO GEN STA. UNIT 8</t>
  </si>
  <si>
    <t>REDWATER_GT_1</t>
  </si>
  <si>
    <t>REDWATER GT-1</t>
  </si>
  <si>
    <t>REEDLY_6_SOLAR</t>
  </si>
  <si>
    <t>Terzian</t>
  </si>
  <si>
    <t>Reeves_1</t>
  </si>
  <si>
    <t>Reeves 1</t>
  </si>
  <si>
    <t>Reeves_2</t>
  </si>
  <si>
    <t>Reeves 2</t>
  </si>
  <si>
    <t>Reeves_3</t>
  </si>
  <si>
    <t>Reeves 3</t>
  </si>
  <si>
    <t>RENWD_1_QF</t>
  </si>
  <si>
    <t>Revelstoke_1</t>
  </si>
  <si>
    <t>Revelstoke-1_Revelstoke-1_BCH-REV</t>
  </si>
  <si>
    <t>Revelstoke_2</t>
  </si>
  <si>
    <t>Revelstoke-2_Revelstoke-2_BCH-REV</t>
  </si>
  <si>
    <t>Revelstoke_3</t>
  </si>
  <si>
    <t>Revelstoke-3_Revelstoke-3_BCH-REV</t>
  </si>
  <si>
    <t>Revelstoke_4</t>
  </si>
  <si>
    <t>Revelstoke-4_Revelstoke-4_BCH-REV</t>
  </si>
  <si>
    <t>Revelstoke_5</t>
  </si>
  <si>
    <t>Revelstoke-5_Revelstoke-5_BCH-REV</t>
  </si>
  <si>
    <t>Revelstoke_6</t>
  </si>
  <si>
    <t>Revelstoke-6_Revelstoke-6_BCH-REV</t>
  </si>
  <si>
    <t>Reynolds</t>
  </si>
  <si>
    <t>Reynolds Irrigation-1</t>
  </si>
  <si>
    <t>RHONDO_6_PUENTE</t>
  </si>
  <si>
    <t>Puente Hills GTE Facility Phase II</t>
  </si>
  <si>
    <t>Richard_Burdette_1</t>
  </si>
  <si>
    <t>Richard Burdette Geothermal Project (Galena 1-1) 1</t>
  </si>
  <si>
    <t>Richard_Burdette_2</t>
  </si>
  <si>
    <t>Richard Burdette Geothermal Project (Galena 1-2) OEC2</t>
  </si>
  <si>
    <t>RICHMN_1_CHVSR2</t>
  </si>
  <si>
    <t>Chevron 8.5</t>
  </si>
  <si>
    <t>RICHMN_1_SOLAR</t>
  </si>
  <si>
    <t>Chevron 2</t>
  </si>
  <si>
    <t>RICHMN_7_BAYENV</t>
  </si>
  <si>
    <t>BAY ENVIRONMENTAL (NOVE POWER)</t>
  </si>
  <si>
    <t>Ridge_Crest</t>
  </si>
  <si>
    <t>Ridge Crest Wind Partners-A1</t>
  </si>
  <si>
    <t>Ridgeway_1</t>
  </si>
  <si>
    <t>Ridgeway Hydro-1</t>
  </si>
  <si>
    <t>Ridgeway_2</t>
  </si>
  <si>
    <t>Ridgeway Hydro-2</t>
  </si>
  <si>
    <t>Rifle_CC</t>
  </si>
  <si>
    <t>RifleCC (Total CC Plant)</t>
  </si>
  <si>
    <t>Rim_View_1</t>
  </si>
  <si>
    <t>Rim View-1</t>
  </si>
  <si>
    <t>RimRockEnergy</t>
  </si>
  <si>
    <t>NaturEner Rim Rock Energy-RR</t>
  </si>
  <si>
    <t>Rio_Bravo</t>
  </si>
  <si>
    <t>Rio Bravo Energy Station</t>
  </si>
  <si>
    <t>RIOBRV_6_UNIT_1</t>
  </si>
  <si>
    <t>KERN HYDRO (OLCESE)</t>
  </si>
  <si>
    <t>RioGrande7</t>
  </si>
  <si>
    <t>Rio Grande-7</t>
  </si>
  <si>
    <t>RioGrande8</t>
  </si>
  <si>
    <t>Rio Grande-8</t>
  </si>
  <si>
    <t>RioGrande9</t>
  </si>
  <si>
    <t>Rio Grande-9</t>
  </si>
  <si>
    <t>RIOOSO_1_QF</t>
  </si>
  <si>
    <t>SMALL QF AGGREGATION - GRASS VALLEY</t>
  </si>
  <si>
    <t>Ripon_1</t>
  </si>
  <si>
    <t>Ripon 1</t>
  </si>
  <si>
    <t>Ripon_2</t>
  </si>
  <si>
    <t>Ripon 2</t>
  </si>
  <si>
    <t>River_Mill_1</t>
  </si>
  <si>
    <t>River Mill-1</t>
  </si>
  <si>
    <t>River_Mill_2</t>
  </si>
  <si>
    <t>River Mill-2</t>
  </si>
  <si>
    <t>River_Mill_3</t>
  </si>
  <si>
    <t>River Mill-3</t>
  </si>
  <si>
    <t>River_Mill_4</t>
  </si>
  <si>
    <t>River Mill-4</t>
  </si>
  <si>
    <t>River_Mill_5</t>
  </si>
  <si>
    <t>River Mill-5</t>
  </si>
  <si>
    <t>River_Road</t>
  </si>
  <si>
    <t>River Road Gen Plant-1</t>
  </si>
  <si>
    <t>Riverbend_LF1</t>
  </si>
  <si>
    <t>Riverbend Landfill-GEN1</t>
  </si>
  <si>
    <t>Riverbend_LF2</t>
  </si>
  <si>
    <t>Riverbend Landfill-GEN2</t>
  </si>
  <si>
    <t>Riverbend_LF3</t>
  </si>
  <si>
    <t>Riverbend Landfill-GEN3</t>
  </si>
  <si>
    <t>Riverbend_LF4</t>
  </si>
  <si>
    <t>Riverbend Landfill-GEN4</t>
  </si>
  <si>
    <t>Riverbend_LF5</t>
  </si>
  <si>
    <t>Riverbend Landfill-GEN5</t>
  </si>
  <si>
    <t>Riverbend_LF6</t>
  </si>
  <si>
    <t>Riverbend Landfill-GEN6</t>
  </si>
  <si>
    <t>RNDMTN_2_SLSPHY1</t>
  </si>
  <si>
    <t>Silver Springs</t>
  </si>
  <si>
    <t>Robbs_Peak_H1</t>
  </si>
  <si>
    <t>Robbs Peak 1</t>
  </si>
  <si>
    <t>Roberts_Tunnel_Hydro</t>
  </si>
  <si>
    <t>Roberts Tunnel Hydro</t>
  </si>
  <si>
    <t>Rock_Creek_I1</t>
  </si>
  <si>
    <t>Rock Creek I-GEN1</t>
  </si>
  <si>
    <t>Rock_Creek_II1</t>
  </si>
  <si>
    <t>Rock Creek II-GEN1</t>
  </si>
  <si>
    <t>Rock_Island</t>
  </si>
  <si>
    <t>Rock Island-B-1</t>
  </si>
  <si>
    <t>Rock_River</t>
  </si>
  <si>
    <t>Rock River I LLC-GEN1</t>
  </si>
  <si>
    <t>RockCreekDairy1</t>
  </si>
  <si>
    <t>Rock Creek Dairy-CHP1</t>
  </si>
  <si>
    <t>RockCreekDairy2</t>
  </si>
  <si>
    <t>Rock Creek Dairy-CHP2</t>
  </si>
  <si>
    <t>Rockland</t>
  </si>
  <si>
    <t>Rockland Wind Farm-RLWF</t>
  </si>
  <si>
    <t>Rockwood_1</t>
  </si>
  <si>
    <t>Rockwood 1</t>
  </si>
  <si>
    <t>Rockwood_2</t>
  </si>
  <si>
    <t>Rockwood 2</t>
  </si>
  <si>
    <t>Rocky_Brook</t>
  </si>
  <si>
    <t>Rocky Brook Hydroelectric-GEN1</t>
  </si>
  <si>
    <t>Rocky_Ford_1_5</t>
  </si>
  <si>
    <t>Rocky Ford IC1-IC5</t>
  </si>
  <si>
    <t>Rocky_Reach</t>
  </si>
  <si>
    <t>Rocky Reach-C-1</t>
  </si>
  <si>
    <t>RockyMtn_CC</t>
  </si>
  <si>
    <t>RockyMountainCC (Total CC Plant)</t>
  </si>
  <si>
    <t>ROLLIN_6_UNIT</t>
  </si>
  <si>
    <t>ROLLINS HYDRO</t>
  </si>
  <si>
    <t>Rolling_Hills_1</t>
  </si>
  <si>
    <t>Rolling Hills-1</t>
  </si>
  <si>
    <t>Roosevelt</t>
  </si>
  <si>
    <t>Roosevelt ROOS</t>
  </si>
  <si>
    <t>RooseveltBioCC_Total</t>
  </si>
  <si>
    <t>RooseveltBiogasCC (Total CC Plant)</t>
  </si>
  <si>
    <t>Bio-CCWhole</t>
  </si>
  <si>
    <t>CC_Biomass</t>
  </si>
  <si>
    <t>RooseveltBioIC</t>
  </si>
  <si>
    <t>Roosevelt Biogas IC 1-5 (No gen post CC installed</t>
  </si>
  <si>
    <t>RoseburgBiomass</t>
  </si>
  <si>
    <t>Roseburg Forest Products Biomass-1</t>
  </si>
  <si>
    <t>Roseville_1</t>
  </si>
  <si>
    <t>Roseville 1</t>
  </si>
  <si>
    <t>Roseville_2</t>
  </si>
  <si>
    <t>Roseville 2</t>
  </si>
  <si>
    <t>ROSMDW_2_WIND1</t>
  </si>
  <si>
    <t>Pacific Wind - Phase 1</t>
  </si>
  <si>
    <t>ROSMND_6_SOLAR</t>
  </si>
  <si>
    <t>Lancaster B</t>
  </si>
  <si>
    <t>Ross_41</t>
  </si>
  <si>
    <t>Ross-41</t>
  </si>
  <si>
    <t>Ross_42</t>
  </si>
  <si>
    <t>Ross-42</t>
  </si>
  <si>
    <t>Ross_43</t>
  </si>
  <si>
    <t>Ross-43</t>
  </si>
  <si>
    <t>Ross_44</t>
  </si>
  <si>
    <t>Ross-44</t>
  </si>
  <si>
    <t>Round_Butte_1</t>
  </si>
  <si>
    <t>Round Butte-1</t>
  </si>
  <si>
    <t>Round_Butte_2</t>
  </si>
  <si>
    <t>Round Butte-2</t>
  </si>
  <si>
    <t>Round_Butte_3</t>
  </si>
  <si>
    <t>Round Butte-3</t>
  </si>
  <si>
    <t>Route_66_Solar_PV</t>
  </si>
  <si>
    <t>Roza_1</t>
  </si>
  <si>
    <t>Roza-1</t>
  </si>
  <si>
    <t>RSMSLR_6_SOLAR1</t>
  </si>
  <si>
    <t>Rosamond One</t>
  </si>
  <si>
    <t>RSMSLR_6_SOLAR2</t>
  </si>
  <si>
    <t>Rosamond Two</t>
  </si>
  <si>
    <t>RTEDDY_2_SOLAR1</t>
  </si>
  <si>
    <t>Rosamond West Solar 1</t>
  </si>
  <si>
    <t>RTEDDY_2_SOLAR2</t>
  </si>
  <si>
    <t>Rosamond West Solar 2</t>
  </si>
  <si>
    <t>RTREE_2_WIND1</t>
  </si>
  <si>
    <t>RTREE_2_WIND2</t>
  </si>
  <si>
    <t>Rising Tree 2</t>
  </si>
  <si>
    <t>RTREE_2_WIND3</t>
  </si>
  <si>
    <t>Rundle1_1</t>
  </si>
  <si>
    <t>Rundle1-1</t>
  </si>
  <si>
    <t>Rundle2_2</t>
  </si>
  <si>
    <t>Rundle2-2</t>
  </si>
  <si>
    <t>Rupert_Cgn</t>
  </si>
  <si>
    <t>Rupert Cogen Project-1002</t>
  </si>
  <si>
    <t>Rupert_GT_1</t>
  </si>
  <si>
    <t>Rupert GT-1_Rupert GT-1_BCH-RPG</t>
  </si>
  <si>
    <t>Rupert_GT_2</t>
  </si>
  <si>
    <t>Rupert GT-2_Rupert GT-2_BCH-RPG</t>
  </si>
  <si>
    <t>RUS_0_40</t>
  </si>
  <si>
    <t>RUMOROSA SOLAR</t>
  </si>
  <si>
    <t>RUSCTY_2_UNITS</t>
  </si>
  <si>
    <t>Russell City Energy Center</t>
  </si>
  <si>
    <t>Rush_Creek_2</t>
  </si>
  <si>
    <t>Rush Creek-2_24783</t>
  </si>
  <si>
    <t>Ruskin_1</t>
  </si>
  <si>
    <t>Ruskin-1_Ruskin-1_BCH-RUS</t>
  </si>
  <si>
    <t>Ruskin_2</t>
  </si>
  <si>
    <t>Ruskin-2_Ruskin-2_BCH-RUS</t>
  </si>
  <si>
    <t>Ruskin_3</t>
  </si>
  <si>
    <t>Ruskin-3_Ruskin-3_BCH-RUS</t>
  </si>
  <si>
    <t>Russell_D_smith</t>
  </si>
  <si>
    <t>Russell D Smith-1</t>
  </si>
  <si>
    <t>RutherfordCrk1</t>
  </si>
  <si>
    <t>Rutherford Creek-1_Rutherford Creek-1_IPP-RUT</t>
  </si>
  <si>
    <t>RutherfordCrk2</t>
  </si>
  <si>
    <t>Rutherford Creek-2_Rutherford Creek-2_IPP-RUT</t>
  </si>
  <si>
    <t>RVRVEW_1_UNITA1</t>
  </si>
  <si>
    <t>Riverview Energy Center (GP Antioch)</t>
  </si>
  <si>
    <t>RVSIDE_2_RERCU3</t>
  </si>
  <si>
    <t>Riverside Energy Res. Ctr Unit 3</t>
  </si>
  <si>
    <t>RVSIDE_2_RERCU4</t>
  </si>
  <si>
    <t>Riverside Energy Res. Ctr Unit 4</t>
  </si>
  <si>
    <t>RVSIDE_6_RERCU1</t>
  </si>
  <si>
    <t>Riverside Energy Res. Ctr Unit 1</t>
  </si>
  <si>
    <t>RVSIDE_6_RERCU2</t>
  </si>
  <si>
    <t>Riverside Energy Res. Ctr Unit 2</t>
  </si>
  <si>
    <t>RVSIDE_6_SOLAR1</t>
  </si>
  <si>
    <t>Tequesquite Landfill Solar Project</t>
  </si>
  <si>
    <t>RVSIDE_6_SPRING</t>
  </si>
  <si>
    <t>SPRINGS GENERATION PROJECT AGGREGATE</t>
  </si>
  <si>
    <t>Ryan1</t>
  </si>
  <si>
    <t>Ryan-RYA1</t>
  </si>
  <si>
    <t>Ryan2</t>
  </si>
  <si>
    <t>Ryan (pre-upgrade)-RYA2</t>
  </si>
  <si>
    <t>Ryan2_Upgrd</t>
  </si>
  <si>
    <t>Ryan (post-upgrade)-RYA2</t>
  </si>
  <si>
    <t>Ryan3</t>
  </si>
  <si>
    <t>Ryan-RYA3</t>
  </si>
  <si>
    <t>Ryan4</t>
  </si>
  <si>
    <t>Ryan (pre-upgrade)-RYA4</t>
  </si>
  <si>
    <t>Ryan5</t>
  </si>
  <si>
    <t>Ryan-RYA5</t>
  </si>
  <si>
    <t>Ryan6</t>
  </si>
  <si>
    <t>Ryan-RYA6</t>
  </si>
  <si>
    <t>Ryegrass</t>
  </si>
  <si>
    <t>Ryegrass Windfarm-1</t>
  </si>
  <si>
    <t>S_CranberryCrk1</t>
  </si>
  <si>
    <t>S. Cranberry Creek-1_S. Cranberry Creek-1_IPP-SCB</t>
  </si>
  <si>
    <t>S_CranberryCrk2</t>
  </si>
  <si>
    <t>S. Cranberry Creek-2_S. Cranberry Creek-2_IPP-SCB</t>
  </si>
  <si>
    <t>S_CranberryCrk3</t>
  </si>
  <si>
    <t>S. Cranberry Creek-3_S. Cranberry Creek-3_IPP-SCB</t>
  </si>
  <si>
    <t>S_CranberryCrk4</t>
  </si>
  <si>
    <t>S. Cranberry Creek-4_S. Cranberry Creek-4_IPP-SCB</t>
  </si>
  <si>
    <t>S_E_Hazelton1</t>
  </si>
  <si>
    <t>S E Hazelton A-GEN1</t>
  </si>
  <si>
    <t>S_E_Hazelton2</t>
  </si>
  <si>
    <t>S E Hazelton A-GEN2</t>
  </si>
  <si>
    <t>S_E_Hazelton3</t>
  </si>
  <si>
    <t>S E Hazelton A-GEN3</t>
  </si>
  <si>
    <t>S_RITA_6_SOLAR1</t>
  </si>
  <si>
    <t>Sun Harvest Solar</t>
  </si>
  <si>
    <t>S_Slocan_1</t>
  </si>
  <si>
    <t>S Slocan-1_S Slocan-1_FBC-SLC</t>
  </si>
  <si>
    <t>S_Slocan_2</t>
  </si>
  <si>
    <t>S Slocan-2_S Slocan-2_FBC-SLC</t>
  </si>
  <si>
    <t>S_Slocan_3</t>
  </si>
  <si>
    <t>S Slocan-3_S Slocan-3_FBC-SLC</t>
  </si>
  <si>
    <t>S_Sutton_Creek</t>
  </si>
  <si>
    <t>S. Sutton Creek-1_S. Sutton Creek-1_IPP-SSH</t>
  </si>
  <si>
    <t>SaddlebrookCC_Total</t>
  </si>
  <si>
    <t>Saddlebrook Generating Station-1 (Total CC Plant)</t>
  </si>
  <si>
    <t>Sage_Solar</t>
  </si>
  <si>
    <t>Sagebrush_1</t>
  </si>
  <si>
    <t>Sagebrush-1</t>
  </si>
  <si>
    <t>SagebrushWind</t>
  </si>
  <si>
    <t>Sagebrush Power Partners-GEN1</t>
  </si>
  <si>
    <t>Saguaro_AZ_1</t>
  </si>
  <si>
    <t>Saguaro CT GT1</t>
  </si>
  <si>
    <t>Saguaro_AZ_2</t>
  </si>
  <si>
    <t>Saguaro CT GT2</t>
  </si>
  <si>
    <t>Saguaro_CC1</t>
  </si>
  <si>
    <t>Saguaro Power Company CC1 (Total CC Plant)</t>
  </si>
  <si>
    <t>Saguaro_CC2</t>
  </si>
  <si>
    <t>Saguaro Power Company CC2 (Total CC Plant)</t>
  </si>
  <si>
    <t>Saguaro_GE1</t>
  </si>
  <si>
    <t>Saguaro CT GE1</t>
  </si>
  <si>
    <t>Sahko_1</t>
  </si>
  <si>
    <t>Sahko-1</t>
  </si>
  <si>
    <t>SAIT_1</t>
  </si>
  <si>
    <t>SAIT-1</t>
  </si>
  <si>
    <t>SakwiCreek</t>
  </si>
  <si>
    <t>Sakwi Creek RoR-1_Sakwi Creek RoR-1_IPP-SKW</t>
  </si>
  <si>
    <t>Salida_1_2</t>
  </si>
  <si>
    <t>Salida 1 and 2</t>
  </si>
  <si>
    <t>SALIRV_2_UNIT</t>
  </si>
  <si>
    <t>Salmon_Falls</t>
  </si>
  <si>
    <t>Salmon Falls Wind Park-SFWP</t>
  </si>
  <si>
    <t>Salmon_Inlet1</t>
  </si>
  <si>
    <t>Salmon Inlet (Sechelt Creek SCG)-1_Salmon Inlet (Sechelt Creek SCG)-1_IPP-SCG</t>
  </si>
  <si>
    <t>Salmon_Inlet2</t>
  </si>
  <si>
    <t>Salmon Inlet (Sechelt Creek SCG)-2_Salmon Inlet (Sechelt Creek SCG)-2_IPP-SCG</t>
  </si>
  <si>
    <t>Salt_Wells_1_2</t>
  </si>
  <si>
    <t>ENEL Salt Wells LLC 101 and 201|Saltwell Geothermal Plant</t>
  </si>
  <si>
    <t>Salton_Sea_4</t>
  </si>
  <si>
    <t>Salton Sea Unit 4 4100</t>
  </si>
  <si>
    <t>Salton_Sea_5</t>
  </si>
  <si>
    <t>Salton Sea Unit 5 TG51</t>
  </si>
  <si>
    <t>Salton_Sea_Unit_2_G1</t>
  </si>
  <si>
    <t>Salton Sea Unit 2 GEN1|EARTH ENERGY #2|SALTON SEA UNIT 2 - 10 mw</t>
  </si>
  <si>
    <t>Salton_Sea_Unit_2_G2</t>
  </si>
  <si>
    <t>Salton Sea Unit 2 GEN2|EARTH ENERGY #2|SALTON SEA UNIT 2 - U1 5 MW</t>
  </si>
  <si>
    <t>Salton_Sea_Unit_2_G3</t>
  </si>
  <si>
    <t>Salton Sea Unit 2 GEN3|EARTH ENERGY #2|SALTON SEA UNIT 2 - U2 5 MW</t>
  </si>
  <si>
    <t>SALTSP_7_UNITS</t>
  </si>
  <si>
    <t>SALT SPRINGS HYDRO AGGREGATE</t>
  </si>
  <si>
    <t>SAMPSN_6_KELCO1</t>
  </si>
  <si>
    <t>KELCO QUALIFYING FACILITY</t>
  </si>
  <si>
    <t>San_Emidio</t>
  </si>
  <si>
    <t>San Emidio South Project Phase I-II SE-U1|San Emidio-SE-U1|USG Empire|PUR_IPP_GO_G1</t>
  </si>
  <si>
    <t>San_Francisquito_1_1</t>
  </si>
  <si>
    <t>San Francisquito 1 1A</t>
  </si>
  <si>
    <t>San_Francisquito_1_3</t>
  </si>
  <si>
    <t>San Francisquito 1 3</t>
  </si>
  <si>
    <t>San_Francisquito_1_4</t>
  </si>
  <si>
    <t>San Francisquito 1 4</t>
  </si>
  <si>
    <t>San_Francisquito_1_6</t>
  </si>
  <si>
    <t>San Francisquito 1 6</t>
  </si>
  <si>
    <t>San_Francisquito_2_1</t>
  </si>
  <si>
    <t>San Francisquito 2 1</t>
  </si>
  <si>
    <t>San_Francisquito_2_2</t>
  </si>
  <si>
    <t>San Francisquito 2 2</t>
  </si>
  <si>
    <t>San_Francisquito_2_3</t>
  </si>
  <si>
    <t>San Francisquito 2 3</t>
  </si>
  <si>
    <t>San_Isabel_Solar</t>
  </si>
  <si>
    <t>PSEG San Isabel Solar Energy Center 1</t>
  </si>
  <si>
    <t>San_Juan_1</t>
  </si>
  <si>
    <t>San Juan 1</t>
  </si>
  <si>
    <t>San_Juan_4</t>
  </si>
  <si>
    <t>San Juan 4</t>
  </si>
  <si>
    <t>San_Juan_GT1</t>
  </si>
  <si>
    <t>San Juan Gas Plant 1</t>
  </si>
  <si>
    <t>San_Juan_GT2</t>
  </si>
  <si>
    <t>San Juan Gas Plant 2</t>
  </si>
  <si>
    <t>San_Luis_Obispo_AD</t>
  </si>
  <si>
    <t>San Luis Obispo AD</t>
  </si>
  <si>
    <t>San_Luis_Valley_PV</t>
  </si>
  <si>
    <t>San Luis Valley Solar Ranch Project 1</t>
  </si>
  <si>
    <t>Sand_Ridge</t>
  </si>
  <si>
    <t>SANDLT_2_SUNITS</t>
  </si>
  <si>
    <t>Mojave Solar</t>
  </si>
  <si>
    <t>Sandoval_County_PV</t>
  </si>
  <si>
    <t>PNM Sandoval County Solar Energy Center SSEC1</t>
  </si>
  <si>
    <t>Sandstone_Solar</t>
  </si>
  <si>
    <t>Sandstone Solar Project SNDST</t>
  </si>
  <si>
    <t>SANITR_6_UNITS</t>
  </si>
  <si>
    <t>LACSD CARSON WATER POLLUTION AGGREGATE</t>
  </si>
  <si>
    <t>SANLOB_1_LNDFIL</t>
  </si>
  <si>
    <t>Cold Canyon</t>
  </si>
  <si>
    <t>Santa_Barbara_County_Public_Works_Department</t>
  </si>
  <si>
    <t>Santa Barbara County Public Works Department</t>
  </si>
  <si>
    <t>Santa_Fe_Solar</t>
  </si>
  <si>
    <t>Santa Fe Solar Energy Center 1</t>
  </si>
  <si>
    <t>Santan_1</t>
  </si>
  <si>
    <t>Santan ST1</t>
  </si>
  <si>
    <t>Santan_2</t>
  </si>
  <si>
    <t>Santan ST2</t>
  </si>
  <si>
    <t>Santan_3</t>
  </si>
  <si>
    <t>Santan ST3</t>
  </si>
  <si>
    <t>Santan_4</t>
  </si>
  <si>
    <t>Santan ST4</t>
  </si>
  <si>
    <t>Santan_5_CC</t>
  </si>
  <si>
    <t>Santan5CC (Total CC Plant)</t>
  </si>
  <si>
    <t>Santan_6_CC</t>
  </si>
  <si>
    <t>Santan6CC (Total CC Plant)</t>
  </si>
  <si>
    <t>SANTFG_7_UNITS</t>
  </si>
  <si>
    <t>GEYSERS CALISTOGA AGGREGATE</t>
  </si>
  <si>
    <t>SANTGO_2_LNDFL1</t>
  </si>
  <si>
    <t>Bowerman Power</t>
  </si>
  <si>
    <t>SANTGO_2_MABBT1</t>
  </si>
  <si>
    <t>Millikan Avenue BESS</t>
  </si>
  <si>
    <t>Santolina_Solar</t>
  </si>
  <si>
    <t>Santolina Solar</t>
  </si>
  <si>
    <t>SANWD_1_QF</t>
  </si>
  <si>
    <t>SAUGUS_2_TOLAND</t>
  </si>
  <si>
    <t>Toland Landfill gas to Energy Project</t>
  </si>
  <si>
    <t>SAUGUS_6_CREST</t>
  </si>
  <si>
    <t>SAUGUS_6_MWDFTH</t>
  </si>
  <si>
    <t>Foothill Hydroelectric Recovery Plant</t>
  </si>
  <si>
    <t>SAUGUS_6_PTCHGN</t>
  </si>
  <si>
    <t>SAUGUS_6_QF</t>
  </si>
  <si>
    <t>SAUGUS QFS</t>
  </si>
  <si>
    <t>SAUGUS_7_CHIQCN</t>
  </si>
  <si>
    <t>Chiquita Canyon Landfill Fac</t>
  </si>
  <si>
    <t>SAUGUS_7_LOPEZ</t>
  </si>
  <si>
    <t>MM Lopez Energy</t>
  </si>
  <si>
    <t>Savona_ERG_1</t>
  </si>
  <si>
    <t>Savona ERG-1_Savona ERG-1_IPP-SVN</t>
  </si>
  <si>
    <t>SawtoothWind</t>
  </si>
  <si>
    <t>Sawtooth Wind Project-ST</t>
  </si>
  <si>
    <t>SBERDO_2_PSP3</t>
  </si>
  <si>
    <t>SBERDO_7_CT3A</t>
  </si>
  <si>
    <t>SBERDO_2_PSP4</t>
  </si>
  <si>
    <t>SBERDO_7_CT4B</t>
  </si>
  <si>
    <t>SBERDO_2_QF</t>
  </si>
  <si>
    <t>SAN BERADINO QFS</t>
  </si>
  <si>
    <t>SBERDO_2_REDLND</t>
  </si>
  <si>
    <t>Redlands RT Solar</t>
  </si>
  <si>
    <t>SBERDO_2_RTS005</t>
  </si>
  <si>
    <t>SPVP005 Redlands RT Solar</t>
  </si>
  <si>
    <t>SBERDO_2_RTS007</t>
  </si>
  <si>
    <t>SPVP007 Redlands RT Solar</t>
  </si>
  <si>
    <t>SBERDO_2_RTS011</t>
  </si>
  <si>
    <t>SPVP011</t>
  </si>
  <si>
    <t>SBERDO_2_RTS013</t>
  </si>
  <si>
    <t>SPVP013</t>
  </si>
  <si>
    <t>SBERDO_2_RTS016</t>
  </si>
  <si>
    <t>SPVP016 Redlands RT Solar</t>
  </si>
  <si>
    <t>SBERDO_2_RTS048</t>
  </si>
  <si>
    <t>SPVP048</t>
  </si>
  <si>
    <t>SBERDO_2_SNTANA</t>
  </si>
  <si>
    <t>SANTA ANA PSP</t>
  </si>
  <si>
    <t>SBERDO_6_MILLCK</t>
  </si>
  <si>
    <t>MILL CREEK PSP</t>
  </si>
  <si>
    <t>SCACogen2_CC</t>
  </si>
  <si>
    <t>Proctor &amp; Gamble Cogen (Total CC Plant)</t>
  </si>
  <si>
    <t>SCACogen2GT</t>
  </si>
  <si>
    <t>Procter &amp; Gamble CT CT1C</t>
  </si>
  <si>
    <t>Scattergood_1</t>
  </si>
  <si>
    <t>Scattergood 1</t>
  </si>
  <si>
    <t>Scattergood_2</t>
  </si>
  <si>
    <t>Scattergood 2</t>
  </si>
  <si>
    <t>Scattergood_4</t>
  </si>
  <si>
    <t>Scattergood Repowering CC 4</t>
  </si>
  <si>
    <t>Scattergood_5</t>
  </si>
  <si>
    <t>Scattergood Repowering CC 5</t>
  </si>
  <si>
    <t>Scattergood_6</t>
  </si>
  <si>
    <t>Scattergood Repowering CT 6</t>
  </si>
  <si>
    <t>Scattergood_7</t>
  </si>
  <si>
    <t>Scattergood Repowering CT 7</t>
  </si>
  <si>
    <t>SCEHOV_2_HOOVER</t>
  </si>
  <si>
    <t>Hydro_Water</t>
  </si>
  <si>
    <t>Schaffner_1</t>
  </si>
  <si>
    <t>Schaffner-1</t>
  </si>
  <si>
    <t>SCHLTE_1_PL1X3</t>
  </si>
  <si>
    <t>Tracy Combined Cycle Plant</t>
  </si>
  <si>
    <t>SCHNDR_1_FIVPTS</t>
  </si>
  <si>
    <t>SCHNDR_1_WSTSDE</t>
  </si>
  <si>
    <t>School_Section</t>
  </si>
  <si>
    <t>School Section-WT (1)</t>
  </si>
  <si>
    <t>ScotfordUpgdCC_Total</t>
  </si>
  <si>
    <t>ScotfordUpgraderCC (Total CC Plant)</t>
  </si>
  <si>
    <t>SDSU_GEN</t>
  </si>
  <si>
    <t>Imperial Valley Campus Solar Project (SDSU- Community Solar 1) 1</t>
  </si>
  <si>
    <t>Searchlight</t>
  </si>
  <si>
    <t>Searchlight Solar I 1</t>
  </si>
  <si>
    <t>SEARLS_7_ARGUS</t>
  </si>
  <si>
    <t>Argus Cogeneration</t>
  </si>
  <si>
    <t>Second_Imperial01_12</t>
  </si>
  <si>
    <t>Second Imperial Geothermal Company - Heber II 1-12|SIGC13.8|SIGC92_13.8_SIG_1</t>
  </si>
  <si>
    <t>SeeGen_1</t>
  </si>
  <si>
    <t>SeeGen-1_SeeGen (Burnaby Incinerator)-1_IPP-SEE</t>
  </si>
  <si>
    <t>SEGS_1_SR2SL2</t>
  </si>
  <si>
    <t>Sunray 2</t>
  </si>
  <si>
    <t>Seminoe_1</t>
  </si>
  <si>
    <t>Seminoe 1</t>
  </si>
  <si>
    <t>Seminoe_2</t>
  </si>
  <si>
    <t>Seminoe 2</t>
  </si>
  <si>
    <t>Seminoe_3</t>
  </si>
  <si>
    <t>Seminoe 3</t>
  </si>
  <si>
    <t>SenecaSustainableEnergyProject</t>
  </si>
  <si>
    <t>SENTNL_2_CTG1</t>
  </si>
  <si>
    <t>SENTNL_2_CTG2</t>
  </si>
  <si>
    <t>SENTNL_2_CTG3</t>
  </si>
  <si>
    <t>SENTNL_2_CTG4</t>
  </si>
  <si>
    <t>SENTNL_2_CTG5</t>
  </si>
  <si>
    <t>SENTNL_2_CTG6</t>
  </si>
  <si>
    <t>SENTNL_2_CTG7</t>
  </si>
  <si>
    <t>SENTNL_2_CTG8</t>
  </si>
  <si>
    <t>SEPV_Boulevard_2</t>
  </si>
  <si>
    <t>SEPV Boulevard 2</t>
  </si>
  <si>
    <t>Seton_1</t>
  </si>
  <si>
    <t>Seton-1_Seton-1_BCH-SON</t>
  </si>
  <si>
    <t>Seven_Mile_1</t>
  </si>
  <si>
    <t>Seven Mile-1_Seven Mile-1_BCH-SEV</t>
  </si>
  <si>
    <t>Seven_Mile_2</t>
  </si>
  <si>
    <t>Seven Mile-2_Seven Mile-2_BCH-SEV</t>
  </si>
  <si>
    <t>Seven_Mile_3</t>
  </si>
  <si>
    <t>Seven Mile-3_Seven Mile-3_BCH-SEV</t>
  </si>
  <si>
    <t>Seven_Mile_4</t>
  </si>
  <si>
    <t>Seven Mile-4_Seven Mile-4_BCH-SEV</t>
  </si>
  <si>
    <t>SevenMileHill1</t>
  </si>
  <si>
    <t>Seven Mile Hill-1</t>
  </si>
  <si>
    <t>SevenMileHill2</t>
  </si>
  <si>
    <t>Seven Mile Hill-2</t>
  </si>
  <si>
    <t>SevenSisters</t>
  </si>
  <si>
    <t>Seven Sisters Solar</t>
  </si>
  <si>
    <t>Seville_2</t>
  </si>
  <si>
    <t>Seville 2 Solar Project SEV2|SEVILLE SOLAR FARM PART B</t>
  </si>
  <si>
    <t>SGREGY_6_SANGER</t>
  </si>
  <si>
    <t>Algonquin Power Sanger 2</t>
  </si>
  <si>
    <t>Shasta_1</t>
  </si>
  <si>
    <t>Shasta 1</t>
  </si>
  <si>
    <t>Shasta_2</t>
  </si>
  <si>
    <t>Shasta 2</t>
  </si>
  <si>
    <t>Shasta_3</t>
  </si>
  <si>
    <t>Shasta 3</t>
  </si>
  <si>
    <t>Shasta_4</t>
  </si>
  <si>
    <t>Shasta 4</t>
  </si>
  <si>
    <t>Shasta_5</t>
  </si>
  <si>
    <t>Shasta 5</t>
  </si>
  <si>
    <t>SHCG1_1</t>
  </si>
  <si>
    <t>SHCG-1-1</t>
  </si>
  <si>
    <t>Sheep_Creek_Road_Solar_Generation_Facility_Project</t>
  </si>
  <si>
    <t>Sheep Creek Road Solar Generation Facility Project</t>
  </si>
  <si>
    <t>Sheep_Creek1</t>
  </si>
  <si>
    <t>Sheep Creek Hydro-TB1</t>
  </si>
  <si>
    <t>Sheerness_2_2</t>
  </si>
  <si>
    <t>Sheerness_2_2_Gas</t>
  </si>
  <si>
    <t>Sheerness1_1</t>
  </si>
  <si>
    <t>Sheerness 1-1</t>
  </si>
  <si>
    <t>Sheerness1_1_Gas</t>
  </si>
  <si>
    <t>SHELRF_1_UNITS</t>
  </si>
  <si>
    <t>SHELL OIL REFINERY AGGREGATE</t>
  </si>
  <si>
    <t>SHELTON</t>
  </si>
  <si>
    <t>ShepardEnrgyCC_Total</t>
  </si>
  <si>
    <t>ShepardEnergyCC (Total CC Plant)</t>
  </si>
  <si>
    <t>Sherritt_2_2</t>
  </si>
  <si>
    <t>Sherritt 2-2</t>
  </si>
  <si>
    <t>Sherritt_SOLAR3</t>
  </si>
  <si>
    <t>Sherritt SOLAR-3</t>
  </si>
  <si>
    <t>Sherritt1_1</t>
  </si>
  <si>
    <t>Sherritt 1-1</t>
  </si>
  <si>
    <t>Shingle_Creek_1</t>
  </si>
  <si>
    <t>Shingle Creek-1</t>
  </si>
  <si>
    <t>ShoshnFalls1</t>
  </si>
  <si>
    <t>Shoshone Falls-1</t>
  </si>
  <si>
    <t>ShoshnFalls2</t>
  </si>
  <si>
    <t>Shoshone Falls-2</t>
  </si>
  <si>
    <t>ShoshnFalls3</t>
  </si>
  <si>
    <t>Shoshone Falls-3</t>
  </si>
  <si>
    <t>Shoshone_1</t>
  </si>
  <si>
    <t>Shoshone Dam 1</t>
  </si>
  <si>
    <t>Shoshone_A</t>
  </si>
  <si>
    <t>Shoshone A</t>
  </si>
  <si>
    <t>Shoshone_B</t>
  </si>
  <si>
    <t>Shoshone B</t>
  </si>
  <si>
    <t>Shuswap_1</t>
  </si>
  <si>
    <t>Shuswap-1_Shuswap-1_BCH-SHU</t>
  </si>
  <si>
    <t>Shuswap_2</t>
  </si>
  <si>
    <t>Shuswap-2_Shuswap-2_BCH-SHU</t>
  </si>
  <si>
    <t>Shute_Creek021A</t>
  </si>
  <si>
    <t>Shute Creek Facility-021A</t>
  </si>
  <si>
    <t>Shute_Creek021B</t>
  </si>
  <si>
    <t>Shute Creek Facility-021B</t>
  </si>
  <si>
    <t>Shute_Creek021C</t>
  </si>
  <si>
    <t>Shute Creek Facility-021C</t>
  </si>
  <si>
    <t>SHUTLE_6_CREST</t>
  </si>
  <si>
    <t>SIERRA_1_UNITS</t>
  </si>
  <si>
    <t>HIGH SIERRA LIMITED</t>
  </si>
  <si>
    <t>Silver_Sage</t>
  </si>
  <si>
    <t>Silver Sage Wind SSW01</t>
  </si>
  <si>
    <t>Silver_State_North_1</t>
  </si>
  <si>
    <t>Silver State North 56188</t>
  </si>
  <si>
    <t>Silver_State_North_2</t>
  </si>
  <si>
    <t>Silverhawk_CC</t>
  </si>
  <si>
    <t>SilverhawkCC (Total CC Plant)</t>
  </si>
  <si>
    <t>Simco_Solar</t>
  </si>
  <si>
    <t>Simcoe_Solar</t>
  </si>
  <si>
    <t>SolarPV-Fixed</t>
  </si>
  <si>
    <t>Simplot_Leasing</t>
  </si>
  <si>
    <t>Simplot Leasing Don Plant-GEN1</t>
  </si>
  <si>
    <t>SimpsonTacoma</t>
  </si>
  <si>
    <t>Simpson Tacoma Kraft Biomass-STG1</t>
  </si>
  <si>
    <t>Siphon1</t>
  </si>
  <si>
    <t>Siphon Power Project-GEN1</t>
  </si>
  <si>
    <t>Siphon2</t>
  </si>
  <si>
    <t>Siphon Power Project-GEN2</t>
  </si>
  <si>
    <t>SISQUC_1_SMARIA</t>
  </si>
  <si>
    <t>Santa Maria II LFG Power Plant</t>
  </si>
  <si>
    <t>Site_C_G1_1</t>
  </si>
  <si>
    <t>Site C G1-1_Site C G1-1_BCH-STC</t>
  </si>
  <si>
    <t>Site_C_G2_2</t>
  </si>
  <si>
    <t>Site C G2-2_Site C G2-2_BCH-STC</t>
  </si>
  <si>
    <t>Site_C_G3_3</t>
  </si>
  <si>
    <t>Site C G3-3_Site C G3-3_BCH-STC</t>
  </si>
  <si>
    <t>Site_C_G4_4</t>
  </si>
  <si>
    <t>Site C G4-4_Site C G4-4_BCH-STC</t>
  </si>
  <si>
    <t>Site_C_G5_5</t>
  </si>
  <si>
    <t>Site C G5-5_Site C G5-5_BCH-STC</t>
  </si>
  <si>
    <t>Site_C_G6_6</t>
  </si>
  <si>
    <t>Site C G6-6_Site C G6-6_BCH-STC</t>
  </si>
  <si>
    <t>SKERN_6_SOLAR1</t>
  </si>
  <si>
    <t>South Kern Solar PV Plant</t>
  </si>
  <si>
    <t>SKERN_6_SOLAR2</t>
  </si>
  <si>
    <t>SKIC Solar</t>
  </si>
  <si>
    <t>Skookum_Crk1</t>
  </si>
  <si>
    <t>Skookum Creek Power Project-1_Skookum Creek Power Project-1_IPP-SKO</t>
  </si>
  <si>
    <t>Skookum_Crk2</t>
  </si>
  <si>
    <t>Skookum Creek Power Project-2_Skookum Creek Power Project-2_IPP-SKO</t>
  </si>
  <si>
    <t>Skookumchuck1</t>
  </si>
  <si>
    <t>Skookumchuck-1</t>
  </si>
  <si>
    <t>Skookumchuk</t>
  </si>
  <si>
    <t>Skookumchuk Power Project (Purcell CG)-1_Skookumchuk Power Project (Purcell CG)-1_IPP-CRS</t>
  </si>
  <si>
    <t>Slate_1_2</t>
  </si>
  <si>
    <t>RE Slate 1-2</t>
  </si>
  <si>
    <t>Slate_Creek</t>
  </si>
  <si>
    <t>Slate Creek-GEN1</t>
  </si>
  <si>
    <t>Slate_Stanford</t>
  </si>
  <si>
    <t>RE Slate (Stanford)</t>
  </si>
  <si>
    <t>SlaveLakePulp</t>
  </si>
  <si>
    <t>Slide_Creek_1</t>
  </si>
  <si>
    <t>Slide Creek-1</t>
  </si>
  <si>
    <t>SLRMS3_2_SRMSR1</t>
  </si>
  <si>
    <t>SILVER RIDGE MOUNT SIGNAL 3</t>
  </si>
  <si>
    <t>SLST13_2_SOLAR1</t>
  </si>
  <si>
    <t>Quinto Solar PV Project</t>
  </si>
  <si>
    <t>SLSTR1_2_SOLAR1</t>
  </si>
  <si>
    <t>Solar Star 1</t>
  </si>
  <si>
    <t>SLSTR2_2_SOLAR2</t>
  </si>
  <si>
    <t>Solar Star 2</t>
  </si>
  <si>
    <t>SLUISP_2_UNITS</t>
  </si>
  <si>
    <t>SAN LUIS (GIANELLI) PUMP-GEN (AGGREGATE)</t>
  </si>
  <si>
    <t>SLYCRK_1_UNIT_1</t>
  </si>
  <si>
    <t>SLY CREEK HYDRO</t>
  </si>
  <si>
    <t>Smith_Falls__EWEB_</t>
  </si>
  <si>
    <t>Smith Falls Hydro Project-GEN1</t>
  </si>
  <si>
    <t>SmithCreek</t>
  </si>
  <si>
    <t>Smith Creek</t>
  </si>
  <si>
    <t>SMPRIP_1_SMPSON</t>
  </si>
  <si>
    <t>Ripon Cogeneration Unit 1</t>
  </si>
  <si>
    <t>SMRCOS_6_LNDFIL</t>
  </si>
  <si>
    <t>San Marcos Energy</t>
  </si>
  <si>
    <t>SMT_0_6</t>
  </si>
  <si>
    <t>SAN MATIAS</t>
  </si>
  <si>
    <t>SMUDGO_7_UNIT_1</t>
  </si>
  <si>
    <t>SONOMA POWER PLANT</t>
  </si>
  <si>
    <t>SMYRNA_1_DL1SR1</t>
  </si>
  <si>
    <t>Delano Land 1</t>
  </si>
  <si>
    <t>Snake_River</t>
  </si>
  <si>
    <t>Snake River Pottery-1</t>
  </si>
  <si>
    <t>SNCLRA_2_HOWLNG</t>
  </si>
  <si>
    <t>SNCLRA_2_SPRHYD</t>
  </si>
  <si>
    <t>Springville Hydroelectric Generator</t>
  </si>
  <si>
    <t>SNCLRA_2_UNIT</t>
  </si>
  <si>
    <t>Channel Islands Power</t>
  </si>
  <si>
    <t>SNCLRA_2_UNIT1</t>
  </si>
  <si>
    <t>New Indy Oxnard</t>
  </si>
  <si>
    <t>SNCLRA_6_OXGEN</t>
  </si>
  <si>
    <t>E.F. OXNARD INCORPORATED</t>
  </si>
  <si>
    <t>SNCLRA_6_PROCGN</t>
  </si>
  <si>
    <t>PROCTER  AND  GAMBLE OXNARD II</t>
  </si>
  <si>
    <t>SNCLRA_6_QF</t>
  </si>
  <si>
    <t>SANTA CLARA QFS</t>
  </si>
  <si>
    <t>SNDBAR_7_UNIT_1</t>
  </si>
  <si>
    <t>SANDBAR</t>
  </si>
  <si>
    <t>Snedigar_1</t>
  </si>
  <si>
    <t>Snedigar-1</t>
  </si>
  <si>
    <t>SNMALF_6_UNITS</t>
  </si>
  <si>
    <t>Sonoma County Landfill</t>
  </si>
  <si>
    <t>SNOQCAV12</t>
  </si>
  <si>
    <t>SNOQ SW</t>
  </si>
  <si>
    <t>SNOQCAV13</t>
  </si>
  <si>
    <t>SNOQCAV14</t>
  </si>
  <si>
    <t>Snoqualmie1_1_4</t>
  </si>
  <si>
    <t>Snoqualmie-1 (Repowered)</t>
  </si>
  <si>
    <t>Snoqualmie1_5</t>
  </si>
  <si>
    <t>Snoqualmie-5 (Repowered)</t>
  </si>
  <si>
    <t>Snoqualmie2_6</t>
  </si>
  <si>
    <t>Snoqualmie 2-6 (Repowered)</t>
  </si>
  <si>
    <t>Snoqualmie2_7</t>
  </si>
  <si>
    <t>Snoqualmie 2-7 (Repowered)</t>
  </si>
  <si>
    <t>SNORA_2_SNRSLR</t>
  </si>
  <si>
    <t>SG Sorrento</t>
  </si>
  <si>
    <t>Snowflake_White_Mtn</t>
  </si>
  <si>
    <t>Novo-BioPower Plant G3|Snowflake White Mountain Power G3|Abitibi</t>
  </si>
  <si>
    <t>Soda_1</t>
  </si>
  <si>
    <t>Soda-1</t>
  </si>
  <si>
    <t>Soda_2</t>
  </si>
  <si>
    <t>Soda-2</t>
  </si>
  <si>
    <t>Soda_Lake_Geothermal</t>
  </si>
  <si>
    <t>Soda Lake Geothermal No I II-OEC1</t>
  </si>
  <si>
    <t>Soda_Springs_1</t>
  </si>
  <si>
    <t>Soda Springs-1</t>
  </si>
  <si>
    <t>SODER_W1_1</t>
  </si>
  <si>
    <t>SODER_W1-1</t>
  </si>
  <si>
    <t>SODER_W2_1</t>
  </si>
  <si>
    <t>SODER_W2-1</t>
  </si>
  <si>
    <t>SOL_GEN</t>
  </si>
  <si>
    <t>ELCEN_PV_13.8_GEN1</t>
  </si>
  <si>
    <t>Solana_1</t>
  </si>
  <si>
    <t>Solana Generating Station GEN1|Q044STG1</t>
  </si>
  <si>
    <t>Solana_2</t>
  </si>
  <si>
    <t>Solana Generating Station GEN2|Q044STG2</t>
  </si>
  <si>
    <t>SONOMA_1_PN5SR1</t>
  </si>
  <si>
    <t>CAISO_Unknown</t>
  </si>
  <si>
    <t>Soo_River_1</t>
  </si>
  <si>
    <t>Soo River-1_Soo River-1_IPP-SOR</t>
  </si>
  <si>
    <t>Soo_River_2</t>
  </si>
  <si>
    <t>Soo River-2_Soo River-2_IPP-SOR</t>
  </si>
  <si>
    <t>SoTreatmentCC_Total</t>
  </si>
  <si>
    <t>South Treatment Plant (Total CC Plant)</t>
  </si>
  <si>
    <t>SOUTH_2_UNIT</t>
  </si>
  <si>
    <t>SOUTH HYDRO</t>
  </si>
  <si>
    <t>South_Hurlburt_Wind</t>
  </si>
  <si>
    <t>South Hurlburt Wind LLC-4 AKA Shepherds Flat</t>
  </si>
  <si>
    <t>South_Peak_Wind</t>
  </si>
  <si>
    <t>South_Point_CC</t>
  </si>
  <si>
    <t>SouthPointCC (Total CC Plant)</t>
  </si>
  <si>
    <t>South_Valley</t>
  </si>
  <si>
    <t>South Valley Solar Project 1</t>
  </si>
  <si>
    <t>SouthDryCreekHydro1</t>
  </si>
  <si>
    <t>South Dry Creek Hydro-1</t>
  </si>
  <si>
    <t>SouthForkTolt</t>
  </si>
  <si>
    <t>South Fork Tolt-1</t>
  </si>
  <si>
    <t>SPA_Cogen_3_CC</t>
  </si>
  <si>
    <t>Campbells Cogen (Total CC Plant)</t>
  </si>
  <si>
    <t>SpanishForkWind2</t>
  </si>
  <si>
    <t>Spanish Fork Wind Park 2 LLC-1</t>
  </si>
  <si>
    <t>SPAULD_6_UNIT_3</t>
  </si>
  <si>
    <t>SPAULDING HYDRO PH 3 UNIT</t>
  </si>
  <si>
    <t>SPAULD_6_UNIT12</t>
  </si>
  <si>
    <t>SPAULDING HYDRO PH 1 &amp; 2 AGGREGATE</t>
  </si>
  <si>
    <t>SPBURN_2_UNIT_1</t>
  </si>
  <si>
    <t>SPBURN_7_SNOWMT</t>
  </si>
  <si>
    <t>Spectrum</t>
  </si>
  <si>
    <t>Spectrum Nevada Solar-1</t>
  </si>
  <si>
    <t>SPI_LI_2_UNIT_1</t>
  </si>
  <si>
    <t>SPIAND_1_ANDSN2</t>
  </si>
  <si>
    <t>SPICER_1_UNITS</t>
  </si>
  <si>
    <t>SPICER HYDRO UNITS 1-3 AGGREGATE</t>
  </si>
  <si>
    <t>SPIFBD_1_PL1X2</t>
  </si>
  <si>
    <t>Spillimacheen_1</t>
  </si>
  <si>
    <t>Spillimacheen-1_Spillimacheen-1_BCH-SPN</t>
  </si>
  <si>
    <t>Spillimacheen_2</t>
  </si>
  <si>
    <t>Spillimacheen-2_Spillimacheen-2_BCH-SPN</t>
  </si>
  <si>
    <t>Spillimacheen_3</t>
  </si>
  <si>
    <t>Spillimacheen-3_Spillimacheen-3_BCH-SPN</t>
  </si>
  <si>
    <t>Spindle_Hill_1</t>
  </si>
  <si>
    <t>Spindle Hill Energy Center GEN1</t>
  </si>
  <si>
    <t>Spindle_Hill_2</t>
  </si>
  <si>
    <t>Spindle Hill Energy Center GEN2</t>
  </si>
  <si>
    <t>Spion_Kop</t>
  </si>
  <si>
    <t>Spion Kop Wind Farm-SKW25</t>
  </si>
  <si>
    <t>Spirit_Mountain</t>
  </si>
  <si>
    <t>Spirit Mountain 1</t>
  </si>
  <si>
    <t>Spokane1</t>
  </si>
  <si>
    <t>Wheelabrator Spokane-GEN1</t>
  </si>
  <si>
    <t>SPQUIN_6_SRPCQU</t>
  </si>
  <si>
    <t>Spray1_1</t>
  </si>
  <si>
    <t>Spray1-1</t>
  </si>
  <si>
    <t>Spray2_1</t>
  </si>
  <si>
    <t>Spray2-1</t>
  </si>
  <si>
    <t>SPRGAP_1_UNIT_1</t>
  </si>
  <si>
    <t>SPRING GAP HYDRO</t>
  </si>
  <si>
    <t>SPRGVL_2_CREST</t>
  </si>
  <si>
    <t>SPRGVL_2_QF</t>
  </si>
  <si>
    <t>SPRINGVILLE QFS</t>
  </si>
  <si>
    <t>SPRGVL_2_TULE</t>
  </si>
  <si>
    <t>TULE RIVER HYDRO PLANT (PG&amp;E)</t>
  </si>
  <si>
    <t>SPRGVL_2_TULESC</t>
  </si>
  <si>
    <t>TULE RIVER HYDRO PLANT (SCE)</t>
  </si>
  <si>
    <t>Spring_Canyon_1</t>
  </si>
  <si>
    <t>Spring Canyon I Energy Center 1</t>
  </si>
  <si>
    <t>Spring_Canyon_2_3</t>
  </si>
  <si>
    <t>Spring Canyon II &amp; III Energy Center</t>
  </si>
  <si>
    <t>Spring_Creek_1</t>
  </si>
  <si>
    <t>Spring Creek Dam 1</t>
  </si>
  <si>
    <t>Spring_Creek_2</t>
  </si>
  <si>
    <t>Spring Creek Dam 2</t>
  </si>
  <si>
    <t>Spring_Valley_Wind</t>
  </si>
  <si>
    <t>Spring Valley Wind Project-WTG|Osceola</t>
  </si>
  <si>
    <t>Springbok_1</t>
  </si>
  <si>
    <t>Springbok Solar Farm I Project SB1|Q18PV|Springbok 1</t>
  </si>
  <si>
    <t>Springbok_2</t>
  </si>
  <si>
    <t>Springbok 2 Solar Farm (Homes Ranch) SB2|Q19PV</t>
  </si>
  <si>
    <t>Springbok_3</t>
  </si>
  <si>
    <t>Springbok 3 Solar Farm (Sons Ranch) 1|Q18Q19</t>
  </si>
  <si>
    <t>Springerville_1</t>
  </si>
  <si>
    <t>Springerville 1</t>
  </si>
  <si>
    <t>Springerville_2</t>
  </si>
  <si>
    <t>Springerville 2</t>
  </si>
  <si>
    <t>Springerville_3</t>
  </si>
  <si>
    <t>Springerville 3</t>
  </si>
  <si>
    <t>Springerville_4</t>
  </si>
  <si>
    <t>Springerville 4</t>
  </si>
  <si>
    <t>Sprott_FortGT_2</t>
  </si>
  <si>
    <t>Sprott Fort Macleod GT-2</t>
  </si>
  <si>
    <t>Squamish</t>
  </si>
  <si>
    <t>Squamish Power Project (aka woodfiber)-1_Squamish Power Project (aka woodfiber)-_IPP-WFR</t>
  </si>
  <si>
    <t>SRINTL_6_UNIT</t>
  </si>
  <si>
    <t>SRI INTERNATIONAL</t>
  </si>
  <si>
    <t>SS_Creek</t>
  </si>
  <si>
    <t>SS Creek Hydro Project-1_SS Creek Hydro Project-1_IPP-SSZ</t>
  </si>
  <si>
    <t>ST_DIST_PV</t>
  </si>
  <si>
    <t>NRG-1_Roadrunner Solar-1</t>
  </si>
  <si>
    <t>St_Marys_Dam</t>
  </si>
  <si>
    <t>CHD St Marys Dam-1</t>
  </si>
  <si>
    <t>Stagecoach</t>
  </si>
  <si>
    <t>Stagecoach Hydro-1</t>
  </si>
  <si>
    <t>STANDBY_AGG__3</t>
  </si>
  <si>
    <t>STANDBY AGG.-3</t>
  </si>
  <si>
    <t>STANIS_7_UNIT_1</t>
  </si>
  <si>
    <t>STANISLAUS HYDRO</t>
  </si>
  <si>
    <t>Stanton_1</t>
  </si>
  <si>
    <t>Stanton-1</t>
  </si>
  <si>
    <t>Star_Point_Wind</t>
  </si>
  <si>
    <t>Star Point Wind Project LLC-1</t>
  </si>
  <si>
    <t>Stateline</t>
  </si>
  <si>
    <t>STAUFF_1_UNIT</t>
  </si>
  <si>
    <t>RHODIA INC. (RHONE-POULENC)</t>
  </si>
  <si>
    <t>Stave_Falls_1</t>
  </si>
  <si>
    <t>Stave Falls-1_Stave Falls New-1_BCH-SFN</t>
  </si>
  <si>
    <t>Stave_Falls_2</t>
  </si>
  <si>
    <t>Stave Falls-2_Stave Falls New-2_BCH-SFN</t>
  </si>
  <si>
    <t>Steamboat_2_1</t>
  </si>
  <si>
    <t>Steamboat II-T201|Far West|Steamboat Far West|Steamboat 2</t>
  </si>
  <si>
    <t>Steamboat_2_2</t>
  </si>
  <si>
    <t>Steamboat II-T202|Far West|Steamboat Far West|Steamboat 2</t>
  </si>
  <si>
    <t>Steamboat_3_1</t>
  </si>
  <si>
    <t>Steamboat III-T301|Far West|Steamboat Far West|Steamboat 3</t>
  </si>
  <si>
    <t>Steamboat_3_2</t>
  </si>
  <si>
    <t>Steamboat III-T302|Far West|Steamboat Far West|Steamboat 3</t>
  </si>
  <si>
    <t>Stegall_DCI</t>
  </si>
  <si>
    <t>Stegall DC Intertie (Fictional Resource)</t>
  </si>
  <si>
    <t>STEVENS_SOL</t>
  </si>
  <si>
    <t>STEVENSVILLE</t>
  </si>
  <si>
    <t>Stewart_Mountain</t>
  </si>
  <si>
    <t>Stewart Mountain SM</t>
  </si>
  <si>
    <t>STIGCT_2_LODI</t>
  </si>
  <si>
    <t>LODI STIG UNIT</t>
  </si>
  <si>
    <t>Stillwater_Geo_1</t>
  </si>
  <si>
    <t>Enel Stillwater Facility 1|CRD_IPP_GO_G1</t>
  </si>
  <si>
    <t>Stillwater_Geo_2</t>
  </si>
  <si>
    <t>Enel Stillwater Facility 2|CRD_IPP_GO_G2</t>
  </si>
  <si>
    <t>Stillwater_Geo_3</t>
  </si>
  <si>
    <t>Enel Stillwater Facility 3|CRD_IPP_GO_G3</t>
  </si>
  <si>
    <t>Stillwater_Geo_4</t>
  </si>
  <si>
    <t>Enel Stillwater Facility 4|CRD_IPP_GO_G4</t>
  </si>
  <si>
    <t>Stillwater_Solar</t>
  </si>
  <si>
    <t>Stillwater Facility-1|CRD_IPP_PV_G1</t>
  </si>
  <si>
    <t>STNRES_1_UNIT</t>
  </si>
  <si>
    <t>Covanta Stanislaus</t>
  </si>
  <si>
    <t>STOILS_1_UNITS</t>
  </si>
  <si>
    <t>STOILS_1_UNIT 2</t>
  </si>
  <si>
    <t>Stokke1</t>
  </si>
  <si>
    <t>Stokke (SKK, Kwalsa Energy)-1_Stokke (SKK, Kwalsa Energy)-1_IPP-SKK</t>
  </si>
  <si>
    <t>Stokke2</t>
  </si>
  <si>
    <t>Stokke (SKK, Kwalsa Energy)-2_Stokke (SKK, Kwalsa Energy)-2_IPP-SKK</t>
  </si>
  <si>
    <t>Stone_Creek_1</t>
  </si>
  <si>
    <t>Stone Creek-1</t>
  </si>
  <si>
    <t>STOREY_2_MDRCH2</t>
  </si>
  <si>
    <t>Madera Chowchilla 2</t>
  </si>
  <si>
    <t>STOREY_2_MDRCH3</t>
  </si>
  <si>
    <t>Madera Chowchilla 3</t>
  </si>
  <si>
    <t>STOREY_2_MDRCH4</t>
  </si>
  <si>
    <t>Madera Chowchilla 4</t>
  </si>
  <si>
    <t>STOREY_7_MDRCHW</t>
  </si>
  <si>
    <t>Madera Canal Site 980</t>
  </si>
  <si>
    <t>Strathcona_1</t>
  </si>
  <si>
    <t>Strathcona-1_Strathcona-1_BCH-SCA</t>
  </si>
  <si>
    <t>Strathcona_2</t>
  </si>
  <si>
    <t>Strathcona-2_Strathcona-2_BCH-SCA</t>
  </si>
  <si>
    <t>StrawberryCreek1</t>
  </si>
  <si>
    <t>Strawberry Creek-1</t>
  </si>
  <si>
    <t>StrawberryCreek2</t>
  </si>
  <si>
    <t>Strawberry Creek-2</t>
  </si>
  <si>
    <t>StrawberryCreek3</t>
  </si>
  <si>
    <t>Strawberry Creek-3</t>
  </si>
  <si>
    <t>Strontia_Springs</t>
  </si>
  <si>
    <t>Strontia Springs Hydro Plant 1 and 2|Strontia Springs</t>
  </si>
  <si>
    <t>STROUD_6_SOLAR</t>
  </si>
  <si>
    <t>STROUD_6_WWHSR1</t>
  </si>
  <si>
    <t>Winter Wheat Solar Farm</t>
  </si>
  <si>
    <t>SUB10_13</t>
  </si>
  <si>
    <t>Excluded_Load</t>
  </si>
  <si>
    <t>SUB12B</t>
  </si>
  <si>
    <t>SUB12B24</t>
  </si>
  <si>
    <t>SUB5_2</t>
  </si>
  <si>
    <t>SUB7_2</t>
  </si>
  <si>
    <t>Sullivan_1</t>
  </si>
  <si>
    <t>Sullivan-1</t>
  </si>
  <si>
    <t>Sullivan_10</t>
  </si>
  <si>
    <t>Sullivan-10</t>
  </si>
  <si>
    <t>Sullivan_11</t>
  </si>
  <si>
    <t>Sullivan-11</t>
  </si>
  <si>
    <t>Sullivan_12</t>
  </si>
  <si>
    <t>Sullivan-12</t>
  </si>
  <si>
    <t>Sullivan_13</t>
  </si>
  <si>
    <t>Sullivan-13</t>
  </si>
  <si>
    <t>Sullivan_2</t>
  </si>
  <si>
    <t>Sullivan-2</t>
  </si>
  <si>
    <t>Sullivan_3</t>
  </si>
  <si>
    <t>Sullivan-3</t>
  </si>
  <si>
    <t>Sullivan_4</t>
  </si>
  <si>
    <t>Sullivan-4</t>
  </si>
  <si>
    <t>Sullivan_5</t>
  </si>
  <si>
    <t>Sullivan-5</t>
  </si>
  <si>
    <t>Sullivan_6</t>
  </si>
  <si>
    <t>Sullivan-6</t>
  </si>
  <si>
    <t>Sullivan_7</t>
  </si>
  <si>
    <t>Sullivan-7</t>
  </si>
  <si>
    <t>Sullivan_8</t>
  </si>
  <si>
    <t>Sullivan-8</t>
  </si>
  <si>
    <t>Sullivan_9</t>
  </si>
  <si>
    <t>Sullivan-9</t>
  </si>
  <si>
    <t>SumasPowerCC_Total</t>
  </si>
  <si>
    <t>SumasPowerCC (Total CC Plant)</t>
  </si>
  <si>
    <t>Summer_Falls1</t>
  </si>
  <si>
    <t>Summer Falls Power Plant-1</t>
  </si>
  <si>
    <t>Summer_Falls2</t>
  </si>
  <si>
    <t>Summer Falls Power Plant-2</t>
  </si>
  <si>
    <t>SummerviewG1</t>
  </si>
  <si>
    <t>SummerviewG1-1</t>
  </si>
  <si>
    <t>SummerviewG2</t>
  </si>
  <si>
    <t>SummerviewG2-1</t>
  </si>
  <si>
    <t>SummerviewG3</t>
  </si>
  <si>
    <t>SummerviewG3-1</t>
  </si>
  <si>
    <t>SummerviewG4</t>
  </si>
  <si>
    <t>SummerviewG4-2</t>
  </si>
  <si>
    <t>SummitG1</t>
  </si>
  <si>
    <t>SummitG1-1</t>
  </si>
  <si>
    <t>SummitG2</t>
  </si>
  <si>
    <t>SummitG2-2</t>
  </si>
  <si>
    <t>SummitG3</t>
  </si>
  <si>
    <t>SummitG3-3</t>
  </si>
  <si>
    <t>SUMWHT_6_SWSSR1</t>
  </si>
  <si>
    <t>Sun_Edison_Victorville_Solar</t>
  </si>
  <si>
    <t>Sun Edison Victorville Solar</t>
  </si>
  <si>
    <t>Sun_Streams__LLC</t>
  </si>
  <si>
    <t>Sun Streams, LLC</t>
  </si>
  <si>
    <t>Suncor1</t>
  </si>
  <si>
    <t>Suncor 1-1</t>
  </si>
  <si>
    <t>Suncor2</t>
  </si>
  <si>
    <t>Suncor 2-1</t>
  </si>
  <si>
    <t>Sundance_AZ_01</t>
  </si>
  <si>
    <t>Sundance Energy CT1</t>
  </si>
  <si>
    <t>Sundance_AZ_02</t>
  </si>
  <si>
    <t>Sundance Energy CT2</t>
  </si>
  <si>
    <t>Sundance_AZ_03</t>
  </si>
  <si>
    <t>Sundance Energy CT3</t>
  </si>
  <si>
    <t>Sundance_AZ_04</t>
  </si>
  <si>
    <t>Sundance Energy CT4</t>
  </si>
  <si>
    <t>Sundance_AZ_05</t>
  </si>
  <si>
    <t>Sundance Energy CT5</t>
  </si>
  <si>
    <t>Sundance_AZ_06</t>
  </si>
  <si>
    <t>Sundance Energy CT6</t>
  </si>
  <si>
    <t>Sundance_AZ_07</t>
  </si>
  <si>
    <t>Sundance Energy CT7</t>
  </si>
  <si>
    <t>Sundance_AZ_08</t>
  </si>
  <si>
    <t>Sundance Energy CT8</t>
  </si>
  <si>
    <t>Sundance_AZ_09</t>
  </si>
  <si>
    <t>Sundance Energy CT9</t>
  </si>
  <si>
    <t>Sundance_AZ_10</t>
  </si>
  <si>
    <t>Sundance Energy CT10</t>
  </si>
  <si>
    <t>SundanceAB1</t>
  </si>
  <si>
    <t>SUNDANCE1-1</t>
  </si>
  <si>
    <t>SundanceAB2</t>
  </si>
  <si>
    <t>SUNDANCE2-2</t>
  </si>
  <si>
    <t>SundanceAB3</t>
  </si>
  <si>
    <t>SUNDANCE3-3</t>
  </si>
  <si>
    <t>SundanceAB3_Gas</t>
  </si>
  <si>
    <t>SundanceAB4</t>
  </si>
  <si>
    <t>SUNDANCE4-4</t>
  </si>
  <si>
    <t>SundanceAB4_Gas</t>
  </si>
  <si>
    <t>SundanceAB5</t>
  </si>
  <si>
    <t>SUNDANCE5-5</t>
  </si>
  <si>
    <t>SundanceAB5_Gas</t>
  </si>
  <si>
    <t>SundanceAB6</t>
  </si>
  <si>
    <t>SUNDANCE6-1</t>
  </si>
  <si>
    <t>SundanceAB6_Gas</t>
  </si>
  <si>
    <t>Sundt_RICE_01</t>
  </si>
  <si>
    <t>Sundt_RICE_02</t>
  </si>
  <si>
    <t>Sundt_RICE_03</t>
  </si>
  <si>
    <t>Sundt_RICE_04</t>
  </si>
  <si>
    <t>Sundt_RICE_05</t>
  </si>
  <si>
    <t>Sundt_RICE_06</t>
  </si>
  <si>
    <t>Sundt_RICE_07</t>
  </si>
  <si>
    <t>Sundt_RICE_08</t>
  </si>
  <si>
    <t>Sundt_RICE_09</t>
  </si>
  <si>
    <t>Sundt_RICE_10</t>
  </si>
  <si>
    <t>SunE_Alamosa</t>
  </si>
  <si>
    <t>SunE Alamosa1 LLC 1 and 2|SunE Alamosa 1 and 2</t>
  </si>
  <si>
    <t>Sunnyside_Cgn</t>
  </si>
  <si>
    <t>Sunnyside Cogen Associates-GEN1</t>
  </si>
  <si>
    <t>SunPeak_IID</t>
  </si>
  <si>
    <t>Imperial Valley Solar Project (SunPeak) 1|NILAND_13.2_SUNPEAK</t>
  </si>
  <si>
    <t>SunPeak_NVE_5657</t>
  </si>
  <si>
    <t>Sun Peak Project 5657</t>
  </si>
  <si>
    <t>SunPeak_NVE_5658</t>
  </si>
  <si>
    <t>Sun Peak Project 5658</t>
  </si>
  <si>
    <t>SunPeak_NVE_5659</t>
  </si>
  <si>
    <t>Sun Peak Project 5659</t>
  </si>
  <si>
    <t>SUNRIS_2_PL1X3</t>
  </si>
  <si>
    <t>Sunrise Power Project AGGREGATE II</t>
  </si>
  <si>
    <t>SUNSET_2_UNITS</t>
  </si>
  <si>
    <t>MIDWAY SUNSET COGENERATION PLANT</t>
  </si>
  <si>
    <t>Sunshine</t>
  </si>
  <si>
    <t>Sunshine Hydro-1</t>
  </si>
  <si>
    <t>Sunshine_Valley_Solar__LLC</t>
  </si>
  <si>
    <t>Sunshine Valley Solar, LLC</t>
  </si>
  <si>
    <t>SUNSHN_2_LNDFL</t>
  </si>
  <si>
    <t>Sunshine Gas Producers</t>
  </si>
  <si>
    <t>SutterEnergyCC_Total</t>
  </si>
  <si>
    <t>SutterEnergyCC (Total CC Plant)</t>
  </si>
  <si>
    <t>Swan_Falls_1</t>
  </si>
  <si>
    <t>Swan Falls-1</t>
  </si>
  <si>
    <t>Swan_Falls_2</t>
  </si>
  <si>
    <t>Swan Falls-2</t>
  </si>
  <si>
    <t>SwanHillsSagCC</t>
  </si>
  <si>
    <t>Swan Hills Sagitawah-1</t>
  </si>
  <si>
    <t>CCWhole-SynGas</t>
  </si>
  <si>
    <t>CC_Syngas</t>
  </si>
  <si>
    <t>SwanHillsSagCT</t>
  </si>
  <si>
    <t>Swan Hills Sagitawah Generating Facility-2</t>
  </si>
  <si>
    <t>CT-SynGas</t>
  </si>
  <si>
    <t>CT_Syngas</t>
  </si>
  <si>
    <t>SwaukValleyRanchWind</t>
  </si>
  <si>
    <t>Swauk Valley Ranch Wind</t>
  </si>
  <si>
    <t>SWEETWATER</t>
  </si>
  <si>
    <t>Swift_1_HY11</t>
  </si>
  <si>
    <t>Swift 1-HY11</t>
  </si>
  <si>
    <t>Swift_1_HY12</t>
  </si>
  <si>
    <t>Swift 1-HY12</t>
  </si>
  <si>
    <t>Swift_1_HY13</t>
  </si>
  <si>
    <t>Swift 1-HY13</t>
  </si>
  <si>
    <t>SWIFT_1_NAS</t>
  </si>
  <si>
    <t>Swift_2_21</t>
  </si>
  <si>
    <t>Swift 2-21</t>
  </si>
  <si>
    <t>Swift_2_22</t>
  </si>
  <si>
    <t>Swift 2-22</t>
  </si>
  <si>
    <t>SYCAMR_2_UNIT_1</t>
  </si>
  <si>
    <t>Sycamore Cogeneration Unit 1</t>
  </si>
  <si>
    <t>SYCAMR_2_UNIT_2</t>
  </si>
  <si>
    <t>Sycamore Cogeneration Unit 2</t>
  </si>
  <si>
    <t>SYCAMR_2_UNIT_3</t>
  </si>
  <si>
    <t>SYCAMR_2_UNIT_4</t>
  </si>
  <si>
    <t>Sycamore Cogeneration Unit 4</t>
  </si>
  <si>
    <t>SygitowiczCreek</t>
  </si>
  <si>
    <t>Sygitowicz Creek</t>
  </si>
  <si>
    <t>SyncrudeCC_Total</t>
  </si>
  <si>
    <t>SyncrudeCC (Total CC Plant)</t>
  </si>
  <si>
    <t>TABER_WG1_1</t>
  </si>
  <si>
    <t>TABER_WG1-1</t>
  </si>
  <si>
    <t>TABER_WG2_2</t>
  </si>
  <si>
    <t>TABER_WG2-2</t>
  </si>
  <si>
    <t>Tacoma_1_2</t>
  </si>
  <si>
    <t>Tacoma 1 &amp; 2</t>
  </si>
  <si>
    <t>Tamarack</t>
  </si>
  <si>
    <t>Tamarack Energy Partnership-GEN1</t>
  </si>
  <si>
    <t>TANHIL_6_SOLART</t>
  </si>
  <si>
    <t>Berry Cogen 18</t>
  </si>
  <si>
    <t>TaylorHydro</t>
  </si>
  <si>
    <t>TaylorHydroPlant-G-1</t>
  </si>
  <si>
    <t>TaylorWind1_1</t>
  </si>
  <si>
    <t>TaylorWind1-1</t>
  </si>
  <si>
    <t>TaylorWind2_2</t>
  </si>
  <si>
    <t>TaylorWind2-2</t>
  </si>
  <si>
    <t>TaylorWind3_3</t>
  </si>
  <si>
    <t>TaylorWind3-3</t>
  </si>
  <si>
    <t>TBLMTN_6_QF</t>
  </si>
  <si>
    <t>SMALL QF AGGREGATION - PARADISE</t>
  </si>
  <si>
    <t>Techren_V</t>
  </si>
  <si>
    <t>Teckla_DVAR_1</t>
  </si>
  <si>
    <t>Teckla DVAR 1</t>
  </si>
  <si>
    <t>Excluded_Var-DEVICE</t>
  </si>
  <si>
    <t>Teckla_DVAR_2</t>
  </si>
  <si>
    <t>Teckla DVAR 2</t>
  </si>
  <si>
    <t>TEHAPI_2_WIND1</t>
  </si>
  <si>
    <t>Wind Wall Monolith 1</t>
  </si>
  <si>
    <t>TEHAPI_2_WIND2</t>
  </si>
  <si>
    <t>Wind Wall Monolith 2</t>
  </si>
  <si>
    <t>TENGEN_2_PL1X2</t>
  </si>
  <si>
    <t>Berry Petroleum Placerita, Unit 1</t>
  </si>
  <si>
    <t>TERMEX_2_PL1X3</t>
  </si>
  <si>
    <t>TDM</t>
  </si>
  <si>
    <t>Tesla</t>
  </si>
  <si>
    <t>Tesla 1</t>
  </si>
  <si>
    <t>TESLA_1_QF</t>
  </si>
  <si>
    <t>SMALL QF AGGREGATION - STOCKTON</t>
  </si>
  <si>
    <t>TesoroCgn1</t>
  </si>
  <si>
    <t>Tesoro SLC Cogeneration Plant-1</t>
  </si>
  <si>
    <t>TesoroCgn2</t>
  </si>
  <si>
    <t>Tesoro SLC Cogeneration Plant-2</t>
  </si>
  <si>
    <t>TesoroICs</t>
  </si>
  <si>
    <t>Tesoro ICs</t>
  </si>
  <si>
    <t>The_Dalles</t>
  </si>
  <si>
    <t>The Dalles</t>
  </si>
  <si>
    <t>ThermoNo1_2</t>
  </si>
  <si>
    <t>Thermo No 1-2</t>
  </si>
  <si>
    <t>THMENG_1_UNIT_1</t>
  </si>
  <si>
    <t>Thompson_Falls1</t>
  </si>
  <si>
    <t>Thompson Falls-TF1</t>
  </si>
  <si>
    <t>Thompson_Falls2</t>
  </si>
  <si>
    <t>Thompson Falls-TF2</t>
  </si>
  <si>
    <t>Thompson_Falls3</t>
  </si>
  <si>
    <t>Thompson Falls-TF3</t>
  </si>
  <si>
    <t>Thompson_Falls4</t>
  </si>
  <si>
    <t>Thompson Falls-TF4</t>
  </si>
  <si>
    <t>Thompson_Falls5</t>
  </si>
  <si>
    <t>Thompson Falls-TF5</t>
  </si>
  <si>
    <t>Thompson_Falls6</t>
  </si>
  <si>
    <t>Thompson Falls-TF6</t>
  </si>
  <si>
    <t>Thompson_Falls7</t>
  </si>
  <si>
    <t>Thompson Falls-TF7</t>
  </si>
  <si>
    <t>ThousandSpring1</t>
  </si>
  <si>
    <t>Thousand Springs-1</t>
  </si>
  <si>
    <t>ThousandSpring2</t>
  </si>
  <si>
    <t>Thousand Springs-2</t>
  </si>
  <si>
    <t>ThousandSpring3</t>
  </si>
  <si>
    <t>Thousand Springs-3</t>
  </si>
  <si>
    <t>ThousandSprings</t>
  </si>
  <si>
    <t>Thousand Springs Wind Park-TSWP</t>
  </si>
  <si>
    <t>Three_Mile_Canyon</t>
  </si>
  <si>
    <t>Three_Sisters_1</t>
  </si>
  <si>
    <t>Three Sisters-1</t>
  </si>
  <si>
    <t>Thunderegg_Solar</t>
  </si>
  <si>
    <t>Tiber_Dam</t>
  </si>
  <si>
    <t>Tiber Dam Hydroelectric Plant-HY1</t>
  </si>
  <si>
    <t>TIDWTR_2_UNITS</t>
  </si>
  <si>
    <t>Tierra_del_Sol__Solar_Farm</t>
  </si>
  <si>
    <t>Tierra del Sol  Solar Farm</t>
  </si>
  <si>
    <t>TietonDamHydroUNIT1</t>
  </si>
  <si>
    <t>Tieton Dam Hydro Electric Project-UNIT1</t>
  </si>
  <si>
    <t>TietonDamHydroUNIT2</t>
  </si>
  <si>
    <t>Tieton Dam Hydro Electric Project-UNIT2</t>
  </si>
  <si>
    <t>TIFFNY_1_DILLON</t>
  </si>
  <si>
    <t>TIGRCK_7_UNITS</t>
  </si>
  <si>
    <t>TIGER CREEK HYDRO AGGREGATE</t>
  </si>
  <si>
    <t>Tipella1</t>
  </si>
  <si>
    <t>Tipella (TPA, Kwalsa Energy)-1_Tipella (TPA, Kwalsa Energy)-1_IPP-TPA</t>
  </si>
  <si>
    <t>Tipella2</t>
  </si>
  <si>
    <t>Tipella (TPA, Kwalsa Energy)-2_Tipella (TPA, Kwalsa Energy)-2_IPP-TPA</t>
  </si>
  <si>
    <t>TKOPWR_6_HYDRO</t>
  </si>
  <si>
    <t>Bear Creek Hydroelectric Project</t>
  </si>
  <si>
    <t>TMPLTN_2_SOLAR</t>
  </si>
  <si>
    <t>Vintner Solar</t>
  </si>
  <si>
    <t>TOADTW_6_UNIT</t>
  </si>
  <si>
    <t>TOAD TOWN</t>
  </si>
  <si>
    <t>Toketee_Falls_1</t>
  </si>
  <si>
    <t>Toketee Falls-1</t>
  </si>
  <si>
    <t>Toketee_Falls_2</t>
  </si>
  <si>
    <t>Toketee Falls-2</t>
  </si>
  <si>
    <t>Toketee_Falls_3</t>
  </si>
  <si>
    <t>Toketee Falls-3</t>
  </si>
  <si>
    <t>ToledoMill1</t>
  </si>
  <si>
    <t>Georgia Pacific Toledo Mill-TG1</t>
  </si>
  <si>
    <t>TOPAZ_2_SOLAR</t>
  </si>
  <si>
    <t>Topaz Solar Farms</t>
  </si>
  <si>
    <t>TopoftheWorld</t>
  </si>
  <si>
    <t>Top of the World Windpower Project-TOTW1</t>
  </si>
  <si>
    <t>TORTLA_1_SOLAR</t>
  </si>
  <si>
    <t>Longboat Solar</t>
  </si>
  <si>
    <t>Total_Joslyn_1</t>
  </si>
  <si>
    <t>Total Joslyn-1</t>
  </si>
  <si>
    <t>Towaoc</t>
  </si>
  <si>
    <t>Towaoc 1</t>
  </si>
  <si>
    <t>Tracy_3</t>
  </si>
  <si>
    <t>Tracy ST 3</t>
  </si>
  <si>
    <t>Tracy_NV_CC1</t>
  </si>
  <si>
    <t>TracyNVCC1 (Total CC Plant)</t>
  </si>
  <si>
    <t>Tracy_NV_CC2</t>
  </si>
  <si>
    <t>Trail_Bridge</t>
  </si>
  <si>
    <t>Trail Bridge-HY1</t>
  </si>
  <si>
    <t>TRANWND_25637_QF</t>
  </si>
  <si>
    <t>TRANWND_25637</t>
  </si>
  <si>
    <t>TRE_G2</t>
  </si>
  <si>
    <t>TRE G2</t>
  </si>
  <si>
    <t>TrethewayCreek1</t>
  </si>
  <si>
    <t>Tretheway Creek-1_Tretheway Creek-1_IPP-TWY</t>
  </si>
  <si>
    <t>TrethewayCreek2</t>
  </si>
  <si>
    <t>Tretheway Creek-2_Tretheway Creek-2_IPP-TWY</t>
  </si>
  <si>
    <t>Trinity_1</t>
  </si>
  <si>
    <t>Trinity 1</t>
  </si>
  <si>
    <t>Trinity_2</t>
  </si>
  <si>
    <t>Trinity 2</t>
  </si>
  <si>
    <t>Trio_1</t>
  </si>
  <si>
    <t>Trio-1_Trio-1_IPP-TRE</t>
  </si>
  <si>
    <t>Trio_2</t>
  </si>
  <si>
    <t>Trio-2_Trio-2_IPP-TRE</t>
  </si>
  <si>
    <t>TRNQL8_2_AMASR1</t>
  </si>
  <si>
    <t>Tranquillity 8 Amarillo</t>
  </si>
  <si>
    <t>TRNQL8_2_AZUSR1</t>
  </si>
  <si>
    <t>Tranquillity 8 Azul</t>
  </si>
  <si>
    <t>TRNQL8_2_ROJSR1</t>
  </si>
  <si>
    <t>Tranquillity 8 Rojo</t>
  </si>
  <si>
    <t>TRNQL8_2_VERSR1</t>
  </si>
  <si>
    <t>Tranquillity 8 Verde</t>
  </si>
  <si>
    <t>TRNQLT_2_SOLAR</t>
  </si>
  <si>
    <t>Tranquillity</t>
  </si>
  <si>
    <t>TRNSWD_1_QF</t>
  </si>
  <si>
    <t>TroutCoBillngsleyCrk</t>
  </si>
  <si>
    <t>Trout-Co-1 a.k.a. Billingsley Creek</t>
  </si>
  <si>
    <t>TuanaGulch</t>
  </si>
  <si>
    <t>Tuana Gulch Wind Park-TGWP</t>
  </si>
  <si>
    <t>TuanaSprings</t>
  </si>
  <si>
    <t>Tuana Springs-1</t>
  </si>
  <si>
    <t>Tucannon_River_Wind</t>
  </si>
  <si>
    <t>TULEWD_1_TULWD1</t>
  </si>
  <si>
    <t>Tule Wind</t>
  </si>
  <si>
    <t>TULLCK_7_UNITS</t>
  </si>
  <si>
    <t>Tullock Hydro</t>
  </si>
  <si>
    <t>Tumbler_Ridge1</t>
  </si>
  <si>
    <t>Tumbler Ridge Wind-1_Tumbler Ridge Wind-1_IPP-TRW</t>
  </si>
  <si>
    <t>Tumbler_Ridge2</t>
  </si>
  <si>
    <t>Tumbler Ridge Wind-2_Tumbler Ridge Wind-2_IPP-TRW</t>
  </si>
  <si>
    <t>Tumbler_Ridge3</t>
  </si>
  <si>
    <t>Tumbler Ridge Wind-3_Tumbler Ridge Wind-3_IPP-TRW</t>
  </si>
  <si>
    <t>Tumbler_Ridge4</t>
  </si>
  <si>
    <t>Tumbler Ridge Wind-4_Tumbler Ridge Wind-4_IPP-TRW</t>
  </si>
  <si>
    <t>Tumbler_Ridge5</t>
  </si>
  <si>
    <t>Tumbler Ridge Wind-5_Tumbler Ridge Wind-5_IPP-TRW</t>
  </si>
  <si>
    <t>TUNGSTEN_P1</t>
  </si>
  <si>
    <t>Tungsten Geothermal</t>
  </si>
  <si>
    <t>Tunnel</t>
  </si>
  <si>
    <t>Tunnel 1 Power Project-GEN1_61023</t>
  </si>
  <si>
    <t>Tuolumne_Wind</t>
  </si>
  <si>
    <t>Tuolumne Wind Project-W1</t>
  </si>
  <si>
    <t>TUPMAN_1_BIOGAS</t>
  </si>
  <si>
    <t>ABEC Bidart-Stockale #1</t>
  </si>
  <si>
    <t>Turnbull1</t>
  </si>
  <si>
    <t>Turnbull Hydro-1</t>
  </si>
  <si>
    <t>Turnbull2</t>
  </si>
  <si>
    <t>Turnbull Hydro-2</t>
  </si>
  <si>
    <t>TURQ_GEN</t>
  </si>
  <si>
    <t>Turquoise Solar</t>
  </si>
  <si>
    <t>Tuscarora_G9200</t>
  </si>
  <si>
    <t>Hot Sulphur Springs (Tuscarora Project) G9200</t>
  </si>
  <si>
    <t>Tuscarora_G9201</t>
  </si>
  <si>
    <t>Hot Sulphur Springs (Tuscarora Project) G9250</t>
  </si>
  <si>
    <t>Twin_Buttes_1</t>
  </si>
  <si>
    <t>Twin Buttes WT1</t>
  </si>
  <si>
    <t>Twin_Buttes_2</t>
  </si>
  <si>
    <t>Twin Buttes II Wind Project|Twin Buttes Wind Project-WT2</t>
  </si>
  <si>
    <t>Twin_Falls_1</t>
  </si>
  <si>
    <t>Twin Falls-1</t>
  </si>
  <si>
    <t>Twin_Falls_2</t>
  </si>
  <si>
    <t>Twin Falls-2</t>
  </si>
  <si>
    <t>Twin_Falls1</t>
  </si>
  <si>
    <t>Twin Falls Hydro-UNI1</t>
  </si>
  <si>
    <t>Twin_Falls2</t>
  </si>
  <si>
    <t>Twin Falls Hydro-UNI2</t>
  </si>
  <si>
    <t>TWISSL_6_SOLAR</t>
  </si>
  <si>
    <t>Nickel 1 ("NLH1")</t>
  </si>
  <si>
    <t>TWISSL_6_SOLAR1</t>
  </si>
  <si>
    <t>Coronal Lost Hills</t>
  </si>
  <si>
    <t>Two_Dot</t>
  </si>
  <si>
    <t>Two Dot Wind Farm-1</t>
  </si>
  <si>
    <t>Two_Fiets</t>
  </si>
  <si>
    <t>Two Fiets</t>
  </si>
  <si>
    <t>Two_Ponds</t>
  </si>
  <si>
    <t>Two Ponds Windfarm-1</t>
  </si>
  <si>
    <t>TX_ELK_6_SOLAR1</t>
  </si>
  <si>
    <t>Castor</t>
  </si>
  <si>
    <t>TXMCKT_6_UNIT</t>
  </si>
  <si>
    <t>Tyson_Creek_1</t>
  </si>
  <si>
    <t>Tyson Creek-1_Tyson Creek-1_IPP-TYS</t>
  </si>
  <si>
    <t>U_Bonnington_1</t>
  </si>
  <si>
    <t>U Bonnington-1_U Bonnington-1_FBC-UBO</t>
  </si>
  <si>
    <t>U_Bonnington_2</t>
  </si>
  <si>
    <t>U Bonnington-2_U Bonnington-2_FBC-UBO</t>
  </si>
  <si>
    <t>U_Bonnington_3</t>
  </si>
  <si>
    <t>U Bonnington-3_U Bonnington-3_FBC-UBO</t>
  </si>
  <si>
    <t>U_Bonnington_4</t>
  </si>
  <si>
    <t>U Bonnington-4_U Bonnington-4_FBC-UBO</t>
  </si>
  <si>
    <t>U_Bonnington_5</t>
  </si>
  <si>
    <t>U Bonnington-5_U Bonnington-5_FBC-UBO</t>
  </si>
  <si>
    <t>U_Bonnington_6</t>
  </si>
  <si>
    <t>U Bonnington-6_U Bonnington-6_FBC-UBO</t>
  </si>
  <si>
    <t>UC_Davis_MC</t>
  </si>
  <si>
    <t>UC Davis Medical Center Cogen</t>
  </si>
  <si>
    <t>UKIAH_7_LAKEMN</t>
  </si>
  <si>
    <t>UKIAH LAKE MENDOCINO HYDRO</t>
  </si>
  <si>
    <t>ULTPCH_1_UNIT_1</t>
  </si>
  <si>
    <t>Pacific Ultrapower Chinese Station</t>
  </si>
  <si>
    <t>ULTPFR_1_UNIT_1</t>
  </si>
  <si>
    <t>Rio Bravo Fresno</t>
  </si>
  <si>
    <t>ULTRCK_2_UNIT</t>
  </si>
  <si>
    <t>Rio Bravo Rocklin</t>
  </si>
  <si>
    <t>UNCHEM_1_UNIT</t>
  </si>
  <si>
    <t>CONTRA COSTA CARBON PLANT</t>
  </si>
  <si>
    <t>Union_Valley</t>
  </si>
  <si>
    <t>Union Valley 1</t>
  </si>
  <si>
    <t>UNOCAL_1_UNITS</t>
  </si>
  <si>
    <t>TOSCO (RODEO PLANT)</t>
  </si>
  <si>
    <t>UNVRSY_1_UNIT_1</t>
  </si>
  <si>
    <t>UofA1</t>
  </si>
  <si>
    <t>U of A 1-1</t>
  </si>
  <si>
    <t>UofA2</t>
  </si>
  <si>
    <t>U of A 2-1</t>
  </si>
  <si>
    <t>UofC_Cgn1</t>
  </si>
  <si>
    <t>UofC Cogeneration-1</t>
  </si>
  <si>
    <t>UofOR_CC_Total</t>
  </si>
  <si>
    <t>UofOR-CC (Total CC Plant)</t>
  </si>
  <si>
    <t>Upper_Baker_1</t>
  </si>
  <si>
    <t>Upper Baker-1</t>
  </si>
  <si>
    <t>Upper_Baker_2</t>
  </si>
  <si>
    <t>Upper Baker-2</t>
  </si>
  <si>
    <t>Upper_Bear</t>
  </si>
  <si>
    <t>Upper Bear Hydro-1_Upper Bear Hydro-1_IPP-BHU</t>
  </si>
  <si>
    <t>Upper_Beaver_1</t>
  </si>
  <si>
    <t>Upper Beaver-1_UPRBEAVR_UPPER BEAVER</t>
  </si>
  <si>
    <t>Upper_Beaver_2</t>
  </si>
  <si>
    <t>Upper Beaver-2_UPRBEAVR_UPPER BEAVER_60032</t>
  </si>
  <si>
    <t>Upper_Clowhom_1</t>
  </si>
  <si>
    <t>Upper Clowhom-1_Upper Clowhom-1_IPP-UCH</t>
  </si>
  <si>
    <t>Upper_Dawson_1</t>
  </si>
  <si>
    <t>Upper Dawson 1</t>
  </si>
  <si>
    <t>Upper_Falls_1</t>
  </si>
  <si>
    <t>Upper Falls-1</t>
  </si>
  <si>
    <t>Upper_Gorge</t>
  </si>
  <si>
    <t>Upper Gorge 1</t>
  </si>
  <si>
    <t>Upper_Lillooet1</t>
  </si>
  <si>
    <t>Upper Lillooet River-1_Upper Lillooet River-1_IPP-ULL</t>
  </si>
  <si>
    <t>Upper_Lillooet2</t>
  </si>
  <si>
    <t>Upper Lillooet River-2_Upper Lillooet River-2_IPP-ULL</t>
  </si>
  <si>
    <t>Upper_Lillooet3</t>
  </si>
  <si>
    <t>Upper Lillooet River-3_Upper Lillooet River-3_IPP-ULL</t>
  </si>
  <si>
    <t>Upper_Lillooet4</t>
  </si>
  <si>
    <t>Upper Lillooet River-4_Upper Lillooet River-4_IPP-ULL</t>
  </si>
  <si>
    <t>Upper_Malad_1</t>
  </si>
  <si>
    <t>Upper Malad-1</t>
  </si>
  <si>
    <t>Upper_Mamquam_1</t>
  </si>
  <si>
    <t>Upper Mamquam-1_Upper Mamquam-1_IPP-UMH</t>
  </si>
  <si>
    <t>Upper_Mamquam_2</t>
  </si>
  <si>
    <t>Upper Mamquam-2_Upper Mamquam-2_IPP-UMH</t>
  </si>
  <si>
    <t>Upper_Molina</t>
  </si>
  <si>
    <t>Upper Molina 1</t>
  </si>
  <si>
    <t>Upper_Salmon1</t>
  </si>
  <si>
    <t>Upper Salmon A-1</t>
  </si>
  <si>
    <t>Upper_Salmon2</t>
  </si>
  <si>
    <t>Upper Salmon A-2</t>
  </si>
  <si>
    <t>Upper_Salmon3</t>
  </si>
  <si>
    <t>Upper Salmon B-1</t>
  </si>
  <si>
    <t>Upper_Salmon4</t>
  </si>
  <si>
    <t>Upper Salmon B-2</t>
  </si>
  <si>
    <t>Upper_Stave1</t>
  </si>
  <si>
    <t>Upper Stave Energy (USR)-1_Upper Stave Energy (USR)-1_IPP-USR</t>
  </si>
  <si>
    <t>Upper_Stave2</t>
  </si>
  <si>
    <t>Upper Stave Energy (USR)-2_Upper Stave Energy (USR)-2_IPP-USR</t>
  </si>
  <si>
    <t>Upper_Stave3</t>
  </si>
  <si>
    <t>Upper Stave Energy (USR)-3_Upper Stave Energy (USR)-3_IPP-USR</t>
  </si>
  <si>
    <t>Upper_Stave4</t>
  </si>
  <si>
    <t>Upper Stave Energy (USR)-4_Upper Stave Energy (USR)-4_IPP-USR</t>
  </si>
  <si>
    <t>UpperPwr4</t>
  </si>
  <si>
    <t>Upper Power Plant-4</t>
  </si>
  <si>
    <t>UpprTobaValley1</t>
  </si>
  <si>
    <t>Upper Toba Valley-1_Upper Toba Valley-1_IPP-UTR</t>
  </si>
  <si>
    <t>UpprTobaValley2</t>
  </si>
  <si>
    <t>Upper Toba Valley-2_Upper Toba Valley-2_IPP-UTR</t>
  </si>
  <si>
    <t>Upriver_Dam1</t>
  </si>
  <si>
    <t>Upriver Dam Hydro Plant-GEN1</t>
  </si>
  <si>
    <t>Upriver_Dam2</t>
  </si>
  <si>
    <t>Upriver Dam Hydro Plant-GEN2</t>
  </si>
  <si>
    <t>Upriver_Dam3</t>
  </si>
  <si>
    <t>Upriver Dam Hydro Plant-GEN3</t>
  </si>
  <si>
    <t>Upriver_Dam4</t>
  </si>
  <si>
    <t>Upriver Dam Hydro Plant-GEN4</t>
  </si>
  <si>
    <t>Upriver_Dam5</t>
  </si>
  <si>
    <t>Upriver Dam Hydro Plant-GEN5</t>
  </si>
  <si>
    <t>US_Magnesium1</t>
  </si>
  <si>
    <t>US Magnesium-GT1</t>
  </si>
  <si>
    <t>US_Magnesium2</t>
  </si>
  <si>
    <t>US Magnesium-GT2</t>
  </si>
  <si>
    <t>US_Magnesium3</t>
  </si>
  <si>
    <t>US Magnesium-GT3</t>
  </si>
  <si>
    <t>USWND2_1_WIND1</t>
  </si>
  <si>
    <t>Golden Hills A</t>
  </si>
  <si>
    <t>USWND2_1_WIND2</t>
  </si>
  <si>
    <t>Golden Hills B</t>
  </si>
  <si>
    <t>USWND2_1_WIND3</t>
  </si>
  <si>
    <t>Golden Hills C</t>
  </si>
  <si>
    <t>USWND4_2_UNIT2</t>
  </si>
  <si>
    <t>Altamont Landfill Gas to Energy</t>
  </si>
  <si>
    <t>USWNDR_2_SMUD</t>
  </si>
  <si>
    <t>SOLANO WIND FARM</t>
  </si>
  <si>
    <t>USWNDR_2_SMUD2</t>
  </si>
  <si>
    <t>Solano Wind Project Phase 3</t>
  </si>
  <si>
    <t>USWNDR_2_UNITS</t>
  </si>
  <si>
    <t>USWPJR_2_UNITS</t>
  </si>
  <si>
    <t>Vasco Wind</t>
  </si>
  <si>
    <t>V2_GEN</t>
  </si>
  <si>
    <t>SMALL GEN UNKNOWN</t>
  </si>
  <si>
    <t>V3_GEN</t>
  </si>
  <si>
    <t>VACADX_1_NAS</t>
  </si>
  <si>
    <t>VACA-DIXON BATTERY</t>
  </si>
  <si>
    <t>VACADX_1_SOLAR</t>
  </si>
  <si>
    <t>VACADX_1_UNITA1</t>
  </si>
  <si>
    <t>CalPeak Power Vaca Dixon Unit 1</t>
  </si>
  <si>
    <t>VALCNTR_22870_DG</t>
  </si>
  <si>
    <t>VALCNTR</t>
  </si>
  <si>
    <t>Vale_Solar__OR_</t>
  </si>
  <si>
    <t>Vale_Solar_2</t>
  </si>
  <si>
    <t>Valencia_AZ_1</t>
  </si>
  <si>
    <t>Valencia GT1</t>
  </si>
  <si>
    <t>Valencia_AZ_2</t>
  </si>
  <si>
    <t>Valencia GT2</t>
  </si>
  <si>
    <t>Valencia_AZ_3</t>
  </si>
  <si>
    <t>Valencia GT3</t>
  </si>
  <si>
    <t>Valencia_AZ_4</t>
  </si>
  <si>
    <t>Valencia GT4</t>
  </si>
  <si>
    <t>Valencia_NM_1</t>
  </si>
  <si>
    <t>Valencia Energy Facility CTG1</t>
  </si>
  <si>
    <t>Valentine_Solar__LLC</t>
  </si>
  <si>
    <t>Valentine Solar, LLC</t>
  </si>
  <si>
    <t>ValeSolar_3</t>
  </si>
  <si>
    <t>VALLEY_5_PERRIS</t>
  </si>
  <si>
    <t>MWD Perris Hydroelectric Recovery Plant</t>
  </si>
  <si>
    <t>VALLEY_5_REDMTN</t>
  </si>
  <si>
    <t xml:space="preserve">MWD Red Mountain Hydroelectric Recovery </t>
  </si>
  <si>
    <t>VALLEY_5_RTS044</t>
  </si>
  <si>
    <t>SPVP044</t>
  </si>
  <si>
    <t>VALLEY_5_SOLAR1</t>
  </si>
  <si>
    <t>Kona Solar - Meridian #1</t>
  </si>
  <si>
    <t>VALLEY_5_SOLAR2</t>
  </si>
  <si>
    <t>AP North Lake Solar</t>
  </si>
  <si>
    <t>Valley_CC</t>
  </si>
  <si>
    <t>ValleyCC (Total CC Plant)</t>
  </si>
  <si>
    <t>Valley_Unit_5</t>
  </si>
  <si>
    <t>Valley (Los Angeles) CT 5</t>
  </si>
  <si>
    <t>Valleyview1_1</t>
  </si>
  <si>
    <t>Valleyview1-1</t>
  </si>
  <si>
    <t>Valleyview2_1</t>
  </si>
  <si>
    <t>Valleyview2-1</t>
  </si>
  <si>
    <t>Valmont_6</t>
  </si>
  <si>
    <t>Valmont CT 6</t>
  </si>
  <si>
    <t>Valmont_7</t>
  </si>
  <si>
    <t>Valmont CT Project UN7</t>
  </si>
  <si>
    <t>Valmont_8</t>
  </si>
  <si>
    <t>Valmont CT Project UN8</t>
  </si>
  <si>
    <t>Van_Der_Kooi_Dairy_Digester</t>
  </si>
  <si>
    <t>Van Der Kooi Dairy Digester</t>
  </si>
  <si>
    <t>Van_Horn_1</t>
  </si>
  <si>
    <t>Van Horn-1</t>
  </si>
  <si>
    <t>Vancouver1</t>
  </si>
  <si>
    <t>Vancouver Landfill Gas Utilization - Ph 1-1_Vancouver Landfill Gas Utilization - Ph 1-1_IPP-VLG</t>
  </si>
  <si>
    <t>Vancouver2</t>
  </si>
  <si>
    <t>Vancouver Landfill Gas Utilization - Ph 1-2_Vancouver Landfill Gas Utilization - Ph 1-2_IPP-VLG</t>
  </si>
  <si>
    <t>Vancouver3</t>
  </si>
  <si>
    <t>Vancouver Landfill Gas Utilization - Ph 1-3_Vancouver Landfill Gas Utilization - Ph 1-3_IPP-VLG</t>
  </si>
  <si>
    <t>Vancouver4</t>
  </si>
  <si>
    <t>Vancouver Landfill Gas Utilization - Ph 2-4_Vancouver Landfill Gas Utilization - Ph 2-4_IPP-VLG</t>
  </si>
  <si>
    <t>Vansycle_I</t>
  </si>
  <si>
    <t>Vansycle-WGNS</t>
  </si>
  <si>
    <t>Vansycle_II</t>
  </si>
  <si>
    <t>Vansycle II Wind Energy Center-SIE23</t>
  </si>
  <si>
    <t>Vansycle_OR</t>
  </si>
  <si>
    <t>FPL Energy Vansycle LLC (OR)-V-47</t>
  </si>
  <si>
    <t>Vansycle_WA</t>
  </si>
  <si>
    <t>FPL Energy Vansycle LLC (WA)-V-47</t>
  </si>
  <si>
    <t>Vantage</t>
  </si>
  <si>
    <t>Vantage Wind Energy LLC-1</t>
  </si>
  <si>
    <t>VEAVST_1_SOLAR</t>
  </si>
  <si>
    <t>Community Solar</t>
  </si>
  <si>
    <t>VEDDER_1_SEKERN</t>
  </si>
  <si>
    <t>TEXACO EXPLORATION &amp; PROD (SE KERN RIVER</t>
  </si>
  <si>
    <t>VEGA_6_SOLAR1</t>
  </si>
  <si>
    <t>Vega Solar</t>
  </si>
  <si>
    <t>VENWD_1_WIND1</t>
  </si>
  <si>
    <t>Windpark Unlimited 1</t>
  </si>
  <si>
    <t>VENWD_1_WIND2</t>
  </si>
  <si>
    <t>Windpark Unlimited 2</t>
  </si>
  <si>
    <t>VENWD_1_WIND3</t>
  </si>
  <si>
    <t>Painted Hills Windpark</t>
  </si>
  <si>
    <t>VERNON_6_GONZL1</t>
  </si>
  <si>
    <t>H. Gonzales Unit #1</t>
  </si>
  <si>
    <t>VERNON_6_GONZL2</t>
  </si>
  <si>
    <t>H. Gonzales Unit #2</t>
  </si>
  <si>
    <t>VERNON_6_MALBRG</t>
  </si>
  <si>
    <t>Malburg Generating Station</t>
  </si>
  <si>
    <t>Verwey_Hanford_Dairy_Digester_Genset__2</t>
  </si>
  <si>
    <t>Verwey-Hanford Dairy Digester Genset #2</t>
  </si>
  <si>
    <t>Verwey_Hanford_Dairy_Digester_III</t>
  </si>
  <si>
    <t>Verwey-Hanford Dairy Digester III</t>
  </si>
  <si>
    <t>Verwey_Madera_Dairy_Digester_Genset__2</t>
  </si>
  <si>
    <t>Verwey Madera Dairy Digester Genset #2</t>
  </si>
  <si>
    <t>VESTAL_2_KERN</t>
  </si>
  <si>
    <t>KERN RIVER PH 3 UNITS 1 &amp; 2 AGGREGATE</t>
  </si>
  <si>
    <t>VESTAL_2_RTS042</t>
  </si>
  <si>
    <t>SPVP042 Porterville Solar</t>
  </si>
  <si>
    <t>VESTAL_2_SOLAR1</t>
  </si>
  <si>
    <t>NICOLIS</t>
  </si>
  <si>
    <t>VESTAL_2_SOLAR2</t>
  </si>
  <si>
    <t>TROPICO</t>
  </si>
  <si>
    <t>VESTAL_2_UNIT1</t>
  </si>
  <si>
    <t>VESTAL_2_WELLHD</t>
  </si>
  <si>
    <t>Wellhead Power Delano</t>
  </si>
  <si>
    <t>VESTAL_6_QF</t>
  </si>
  <si>
    <t>VESTAL QFS</t>
  </si>
  <si>
    <t>VI_MBUS_189201_1A</t>
  </si>
  <si>
    <t>VI-MBUS WDAT1A</t>
  </si>
  <si>
    <t>VI_MBUS_189203_1B</t>
  </si>
  <si>
    <t>VI-MBUS WDAT1B</t>
  </si>
  <si>
    <t>VICTOR_1_CREST</t>
  </si>
  <si>
    <t>VICTOR_1_EXSLRA</t>
  </si>
  <si>
    <t>Expressway Solar A</t>
  </si>
  <si>
    <t>VICTOR_1_EXSLRB</t>
  </si>
  <si>
    <t>Expressway Solar B</t>
  </si>
  <si>
    <t>VICTOR_1_LVSLR1</t>
  </si>
  <si>
    <t>Lone Valley Solar Park 1</t>
  </si>
  <si>
    <t>VICTOR_1_LVSLR2</t>
  </si>
  <si>
    <t>Lone Valley Solar Park 2</t>
  </si>
  <si>
    <t>VICTOR_1_SLRHES</t>
  </si>
  <si>
    <t>Sunedison - Hesperia</t>
  </si>
  <si>
    <t>VICTOR_1_SOLAR1</t>
  </si>
  <si>
    <t>Victor Phelan Solar One</t>
  </si>
  <si>
    <t>VICTOR_1_SOLAR2</t>
  </si>
  <si>
    <t>Alamo Solar</t>
  </si>
  <si>
    <t>VICTOR_1_SOLAR3</t>
  </si>
  <si>
    <t>Adelanto Solar 2</t>
  </si>
  <si>
    <t>VICTOR_1_SOLAR4</t>
  </si>
  <si>
    <t>Adelanto Solar</t>
  </si>
  <si>
    <t>VICTOR_1_VDRYFA</t>
  </si>
  <si>
    <t xml:space="preserve">Victor Dry Farm Ranch A </t>
  </si>
  <si>
    <t>VICTOR_1_VDRYFB</t>
  </si>
  <si>
    <t xml:space="preserve">Victor Dry Farm Ranch B </t>
  </si>
  <si>
    <t>VILLPK_2_VALLYV</t>
  </si>
  <si>
    <t>MWD Valley View Hydroelectric Recovery P</t>
  </si>
  <si>
    <t>VILLPK_6_MWDYOR</t>
  </si>
  <si>
    <t>Yorba Linda Hydroelectric Recovery Plant</t>
  </si>
  <si>
    <t>VINCNT_2_QF</t>
  </si>
  <si>
    <t>VINCENT QFS</t>
  </si>
  <si>
    <t>VINCNT_2_WESTWD</t>
  </si>
  <si>
    <t>Oasis Power Plant</t>
  </si>
  <si>
    <t>Virginia_Smith_DCI</t>
  </si>
  <si>
    <t>Virginia Smith DC Intertie (Fictional Resource)</t>
  </si>
  <si>
    <t>VISTA_2_FCELL</t>
  </si>
  <si>
    <t>CSUSB fuel cell</t>
  </si>
  <si>
    <t>OTHER_NATURAL GAS</t>
  </si>
  <si>
    <t>VISTA_2_RIALTO</t>
  </si>
  <si>
    <t>Rialto RT Solar</t>
  </si>
  <si>
    <t>VISTA_2_RTS028</t>
  </si>
  <si>
    <t>SPVP028</t>
  </si>
  <si>
    <t>VISTA_6_QF</t>
  </si>
  <si>
    <t>VISTA QFS</t>
  </si>
  <si>
    <t>VLCNTR_6_VCSLR</t>
  </si>
  <si>
    <t>Cole Grade</t>
  </si>
  <si>
    <t>VLCNTR_6_VCSLR1</t>
  </si>
  <si>
    <t>Valley Center 1</t>
  </si>
  <si>
    <t>VLCNTR_6_VCSLR2</t>
  </si>
  <si>
    <t>Valley Center 2</t>
  </si>
  <si>
    <t>VLYHOM_7_SSJID</t>
  </si>
  <si>
    <t>Woodward Power Plant</t>
  </si>
  <si>
    <t>Volcano_Creek_1</t>
  </si>
  <si>
    <t>Volcano Creek-1_Volcano Creek-1_IPP-VOL</t>
  </si>
  <si>
    <t>Volcano_Creek_2</t>
  </si>
  <si>
    <t>Volcano Creek-2_Volcano Creek-2_IPP-VOL</t>
  </si>
  <si>
    <t>VOLTA_2_UNIT_1</t>
  </si>
  <si>
    <t>VOLTA HYDRO UNIT 1</t>
  </si>
  <si>
    <t>VOLTA_2_UNIT_2</t>
  </si>
  <si>
    <t>Volta Hydro Unit 2</t>
  </si>
  <si>
    <t>VOLTA_6_BAILCK</t>
  </si>
  <si>
    <t>Bailey Creek Ranch</t>
  </si>
  <si>
    <t>VOLTA_6_DIGHYD</t>
  </si>
  <si>
    <t>Digger Creek Ranch Hydro</t>
  </si>
  <si>
    <t>VOLTA_7_QFUNTS</t>
  </si>
  <si>
    <t>Voyager_Wind_I__LLC</t>
  </si>
  <si>
    <t>Voyager Wind I, LLC</t>
  </si>
  <si>
    <t>VOYAGR_2_VOYWD2</t>
  </si>
  <si>
    <t>VOYAGR_2_VOYWD3</t>
  </si>
  <si>
    <t>VOYAGR_2_VOYWD4</t>
  </si>
  <si>
    <t>VSTAES_6_VESBT1</t>
  </si>
  <si>
    <t>Vulcan_1</t>
  </si>
  <si>
    <t>Vulcan GEN1|Geothermal Power Company-GEN1</t>
  </si>
  <si>
    <t>Vulcan_2</t>
  </si>
  <si>
    <t>Vulcan GEN2|Geothermal Power Company-GEN2</t>
  </si>
  <si>
    <t>Vulcan_Expander</t>
  </si>
  <si>
    <t>Vulcan 3|Vulcan Expander|Vulcan-BN Geothermal Power Company-GEN3</t>
  </si>
  <si>
    <t>Waddell_PS1</t>
  </si>
  <si>
    <t>Waddell Pumped Storage PS1</t>
  </si>
  <si>
    <t>Waddell_PS3</t>
  </si>
  <si>
    <t>Waddell Pumped Storage PG3</t>
  </si>
  <si>
    <t>Waddell_PS6</t>
  </si>
  <si>
    <t>Waddell Pumped Storage PG6</t>
  </si>
  <si>
    <t>Waddell_PS7</t>
  </si>
  <si>
    <t>Waddell Pumped Storage PG7</t>
  </si>
  <si>
    <t>WADHAM_6_UNIT</t>
  </si>
  <si>
    <t>Wadham Energy LP</t>
  </si>
  <si>
    <t>Wahleach_1</t>
  </si>
  <si>
    <t>Wahleach-1_Wahleach-1_BCH-WAH</t>
  </si>
  <si>
    <t>WALCRK_2_CTG1</t>
  </si>
  <si>
    <t>WALCRK_2_CTG2</t>
  </si>
  <si>
    <t>WALCRK_2_CTG3</t>
  </si>
  <si>
    <t>WALCRK_2_CTG4</t>
  </si>
  <si>
    <t>WALCRK_2_CTG5</t>
  </si>
  <si>
    <t>Walden_North_1</t>
  </si>
  <si>
    <t>Walden North-1_Walden North-1_IPP-WDN</t>
  </si>
  <si>
    <t>Walden_North_2</t>
  </si>
  <si>
    <t>Walden North-2_Walden North-2_IPP-WDN</t>
  </si>
  <si>
    <t>Walden_North_3</t>
  </si>
  <si>
    <t>Walden North-3_Walden North-3_IPP-WDN</t>
  </si>
  <si>
    <t>Walden_North_4</t>
  </si>
  <si>
    <t>Walden North-4_Walden North-4_IPP-WDN</t>
  </si>
  <si>
    <t>Walden_North_5</t>
  </si>
  <si>
    <t>Walden North-5_Walden North-5_IPP-WDN</t>
  </si>
  <si>
    <t>Walnut_1</t>
  </si>
  <si>
    <t>Walnut 1</t>
  </si>
  <si>
    <t>Walnut_2</t>
  </si>
  <si>
    <t>Walnut 2</t>
  </si>
  <si>
    <t>WALNUT_2_SOLAR</t>
  </si>
  <si>
    <t>Industry MetroLink PV 1</t>
  </si>
  <si>
    <t>WALNUT_6_HILLGEN</t>
  </si>
  <si>
    <t>Puente Hills</t>
  </si>
  <si>
    <t>WALNUT_7_WCOVCT</t>
  </si>
  <si>
    <t>WALNUT_7_WCOVST</t>
  </si>
  <si>
    <t>MM West Covina - ST Unit</t>
  </si>
  <si>
    <t>Steam_Biogas</t>
  </si>
  <si>
    <t>Walnut_Energy_CC</t>
  </si>
  <si>
    <t>WalnutEnergyCC (Total CC Plant)</t>
  </si>
  <si>
    <t>WalterHardman1</t>
  </si>
  <si>
    <t>Walter Hardman-1_Walter Hardman-1_BCH-WHN</t>
  </si>
  <si>
    <t>WalterHardman2</t>
  </si>
  <si>
    <t>Walter Hardman-2_Walter Hardman-2_BCH-WHN</t>
  </si>
  <si>
    <t>Walterville_1</t>
  </si>
  <si>
    <t>Walterville-1</t>
  </si>
  <si>
    <t>Wanapum</t>
  </si>
  <si>
    <t>Wanapum-1</t>
  </si>
  <si>
    <t>Waneta1</t>
  </si>
  <si>
    <t>Waneta-1_Waneta-1_FBC-WAN</t>
  </si>
  <si>
    <t>Waneta1_Exp</t>
  </si>
  <si>
    <t>Waneta Expansion-1_Waneta Expansion-1_IPP-WAX</t>
  </si>
  <si>
    <t>Waneta2</t>
  </si>
  <si>
    <t>Waneta-2_Waneta-2_FBC-WAN</t>
  </si>
  <si>
    <t>Waneta2_Exp</t>
  </si>
  <si>
    <t>Waneta Expansion-2_Waneta Expansion-2_IPP-WAX</t>
  </si>
  <si>
    <t>Waneta3</t>
  </si>
  <si>
    <t>Waneta-3_Waneta-3_FBC-WAN</t>
  </si>
  <si>
    <t>Waneta4</t>
  </si>
  <si>
    <t>Waneta-4_Waneta-4_FBC-WAN</t>
  </si>
  <si>
    <t>WarmSpringsPwr</t>
  </si>
  <si>
    <t>Warm Springs Power Enterprises-1</t>
  </si>
  <si>
    <t>WARNE_2_UNIT</t>
  </si>
  <si>
    <t>WARNE HYDRO AGGREGATE</t>
  </si>
  <si>
    <t>WATERTON_2_2</t>
  </si>
  <si>
    <t>SHELL WATERTON 2-2</t>
  </si>
  <si>
    <t>Waterton_Dam</t>
  </si>
  <si>
    <t>CHD Waterton Dam-1</t>
  </si>
  <si>
    <t>WATERTON1_1</t>
  </si>
  <si>
    <t>SHELL WATERTON 1-1</t>
  </si>
  <si>
    <t>WAUKNA_1_SOLAR</t>
  </si>
  <si>
    <t>Corcoran Solar</t>
  </si>
  <si>
    <t>WAUKNA_1_SOLAR2</t>
  </si>
  <si>
    <t>Corcoran 2</t>
  </si>
  <si>
    <t>WCH_4G1</t>
  </si>
  <si>
    <t>WCH 4G1</t>
  </si>
  <si>
    <t>WDAT1_1A</t>
  </si>
  <si>
    <t>WDAT (VEA)</t>
  </si>
  <si>
    <t>VEA</t>
  </si>
  <si>
    <t>Valley Electric Association</t>
  </si>
  <si>
    <t>WDAT1_1B</t>
  </si>
  <si>
    <t>WDLEAF_7_UNIT_1</t>
  </si>
  <si>
    <t>WOODLEAF HYDRO</t>
  </si>
  <si>
    <t>WEBER_6_FORWRD</t>
  </si>
  <si>
    <t>Forward</t>
  </si>
  <si>
    <t>Weeks_Falls</t>
  </si>
  <si>
    <t>Weeks Falls-GEN1</t>
  </si>
  <si>
    <t>WeldwoodTG1</t>
  </si>
  <si>
    <t>WeldwoodTG1-1</t>
  </si>
  <si>
    <t>WeldwoodTG2</t>
  </si>
  <si>
    <t>WeldwoodTG2-1</t>
  </si>
  <si>
    <t>Wells</t>
  </si>
  <si>
    <t>Wells-U-1</t>
  </si>
  <si>
    <t>DOPD</t>
  </si>
  <si>
    <t>Douglas County Public Utility District</t>
  </si>
  <si>
    <t>West_Cadotte_1</t>
  </si>
  <si>
    <t>Genalta West Cadotte 1</t>
  </si>
  <si>
    <t>West_Cadotte_2</t>
  </si>
  <si>
    <t>Genalta West Cadotte 2</t>
  </si>
  <si>
    <t>West_Cadotte_3</t>
  </si>
  <si>
    <t>Genalta West Cadotte 3</t>
  </si>
  <si>
    <t>West_Phoenix_1B</t>
  </si>
  <si>
    <t>West Phoenix CC 1B</t>
  </si>
  <si>
    <t>West_Phoenix_2B</t>
  </si>
  <si>
    <t>West Phoenix CC 2B</t>
  </si>
  <si>
    <t>West_Phoenix_3B</t>
  </si>
  <si>
    <t>West Phoenix CC 3B</t>
  </si>
  <si>
    <t>West_Phoenix_GT1</t>
  </si>
  <si>
    <t>West Phoenix 1 and 2 GT1</t>
  </si>
  <si>
    <t>West_Phoenix_GT2</t>
  </si>
  <si>
    <t>West Phoenix 1 and 2 GT2</t>
  </si>
  <si>
    <t>West_Valley1</t>
  </si>
  <si>
    <t>West Valley Generation Project-U1</t>
  </si>
  <si>
    <t>West_Valley2</t>
  </si>
  <si>
    <t>West Valley Generation Project-U2</t>
  </si>
  <si>
    <t>West_Valley3</t>
  </si>
  <si>
    <t>West Valley Generation Project-U3</t>
  </si>
  <si>
    <t>West_Valley4</t>
  </si>
  <si>
    <t>West Valley Generation Project-U4</t>
  </si>
  <si>
    <t>West_Valley5</t>
  </si>
  <si>
    <t>West Valley Generation Project-U5</t>
  </si>
  <si>
    <t>WestButteWind</t>
  </si>
  <si>
    <t>West Butte Wind Power Project-WB-1</t>
  </si>
  <si>
    <t>Western_A101</t>
  </si>
  <si>
    <t>Western 102 Generating Station A101</t>
  </si>
  <si>
    <t>Western_B102</t>
  </si>
  <si>
    <t>Western 102 Generating Station B102</t>
  </si>
  <si>
    <t>Western_B202</t>
  </si>
  <si>
    <t>Western 102 Generating Station B202</t>
  </si>
  <si>
    <t>Western_C102</t>
  </si>
  <si>
    <t>Western 102 Generating Station C102</t>
  </si>
  <si>
    <t>Western_C202</t>
  </si>
  <si>
    <t>Western 102 Generating Station C202</t>
  </si>
  <si>
    <t>Western_D101</t>
  </si>
  <si>
    <t>Western 102 Generating Station D101</t>
  </si>
  <si>
    <t>Western_E102</t>
  </si>
  <si>
    <t>Western 102 Generating Station E102</t>
  </si>
  <si>
    <t>Western_E202</t>
  </si>
  <si>
    <t>Western 102 Generating Station E202</t>
  </si>
  <si>
    <t>Western_F102</t>
  </si>
  <si>
    <t>Western 102 Generating Station F102</t>
  </si>
  <si>
    <t>Western_F202</t>
  </si>
  <si>
    <t>Western 102 Generating Station F202</t>
  </si>
  <si>
    <t>Western_G102</t>
  </si>
  <si>
    <t>Western 102 Generating Station G102</t>
  </si>
  <si>
    <t>Western_G202</t>
  </si>
  <si>
    <t>Western 102 Generating Station G202</t>
  </si>
  <si>
    <t>Western_H102</t>
  </si>
  <si>
    <t>Western 102 Generating Station H102</t>
  </si>
  <si>
    <t>Western_H202</t>
  </si>
  <si>
    <t>Western 102 Generating Station H202</t>
  </si>
  <si>
    <t>WESTLOCKG1_1</t>
  </si>
  <si>
    <t>WESTLOCKG1-1</t>
  </si>
  <si>
    <t>WestPhoenix_CC4</t>
  </si>
  <si>
    <t>WestPhoenixCC4 (Total CC Plant)</t>
  </si>
  <si>
    <t>WestPhoenix_CC5</t>
  </si>
  <si>
    <t>WestPhoenixCC5 (Total CC Plant)</t>
  </si>
  <si>
    <t>WESTPT_2_UNIT</t>
  </si>
  <si>
    <t>West Point Hydro Plant</t>
  </si>
  <si>
    <t>WestSide</t>
  </si>
  <si>
    <t>West Side</t>
  </si>
  <si>
    <t>WEY_13G1</t>
  </si>
  <si>
    <t>WEY 13G1</t>
  </si>
  <si>
    <t>WEY_13T1</t>
  </si>
  <si>
    <t>WEY 13T1</t>
  </si>
  <si>
    <t>WeyerhaeuserBio</t>
  </si>
  <si>
    <t>Weyerhaeuser Biomass-1</t>
  </si>
  <si>
    <t>WeyerhaeuserWA2</t>
  </si>
  <si>
    <t>Weyerhaeuser Longview WA-TG2</t>
  </si>
  <si>
    <t>WeyerhaeuserWA4</t>
  </si>
  <si>
    <t>Weyerhaeuser Longview WA-TG4</t>
  </si>
  <si>
    <t>WeyerhaeuserWA5</t>
  </si>
  <si>
    <t>Weyerhaeuser Longview WA-TG5</t>
  </si>
  <si>
    <t>WFRESN_1_SOLAR</t>
  </si>
  <si>
    <t>Joya Del Sol</t>
  </si>
  <si>
    <t>WGM_4G1</t>
  </si>
  <si>
    <t>WGM 4G1</t>
  </si>
  <si>
    <t>Whatshan_1</t>
  </si>
  <si>
    <t>Whatshan-1_Whatshan-1_BCH-WGS</t>
  </si>
  <si>
    <t>Wheat_Field</t>
  </si>
  <si>
    <t>Wheat Field Wind Power Project-GEN1</t>
  </si>
  <si>
    <t>WHEATL_6_LNDFIL</t>
  </si>
  <si>
    <t>G2 ENERGY, OSTROM ROAD LLC</t>
  </si>
  <si>
    <t>Whiskeytown</t>
  </si>
  <si>
    <t>Whiskeytown 1</t>
  </si>
  <si>
    <t>WhistlingRidge1</t>
  </si>
  <si>
    <t>Whistling Ridge Wind-WT (1)</t>
  </si>
  <si>
    <t>White_Creek1</t>
  </si>
  <si>
    <t>White Creek Wind Farm-1</t>
  </si>
  <si>
    <t>White_Creek2</t>
  </si>
  <si>
    <t>White Creek Wind Farm-2</t>
  </si>
  <si>
    <t>White_Rock_1</t>
  </si>
  <si>
    <t>White Rock H1</t>
  </si>
  <si>
    <t>White_Rock_2</t>
  </si>
  <si>
    <t>White Rock H2</t>
  </si>
  <si>
    <t>WHITECOURT_CGN</t>
  </si>
  <si>
    <t>WHITECOURT COGEN-1</t>
  </si>
  <si>
    <t>Whitehead_K1</t>
  </si>
  <si>
    <t>Whitehead-K1</t>
  </si>
  <si>
    <t>Whitehead_K2</t>
  </si>
  <si>
    <t>Whitehead-K2</t>
  </si>
  <si>
    <t>Whitehead_K3</t>
  </si>
  <si>
    <t>Whitehead-K3</t>
  </si>
  <si>
    <t>Whitehead_K4</t>
  </si>
  <si>
    <t>Whitehead-K4</t>
  </si>
  <si>
    <t>Whitehorn_2</t>
  </si>
  <si>
    <t>Whitehorn-2</t>
  </si>
  <si>
    <t>Whitehorn_3</t>
  </si>
  <si>
    <t>Whitehorn-3</t>
  </si>
  <si>
    <t>WhiteWaterRanch</t>
  </si>
  <si>
    <t>White Water Ranch-1</t>
  </si>
  <si>
    <t>WHITNY_6_SOLAR</t>
  </si>
  <si>
    <t>Whitney Point Solar</t>
  </si>
  <si>
    <t>WHTWTR_1_WINDA1</t>
  </si>
  <si>
    <t>Whitewater Hill Wind Project</t>
  </si>
  <si>
    <t>Wild_Horse_W3</t>
  </si>
  <si>
    <t>Wild Horse-W3</t>
  </si>
  <si>
    <t>Wild_Horse_Wind_1</t>
  </si>
  <si>
    <t>Wild Horse-W1</t>
  </si>
  <si>
    <t>Wild_Horse_Wind_2_3</t>
  </si>
  <si>
    <t>Wild Horse-W2</t>
  </si>
  <si>
    <t>Wild_Rose_1</t>
  </si>
  <si>
    <t>Wild Rose 1|Don A Campbell 1</t>
  </si>
  <si>
    <t>Wild_Rose_2</t>
  </si>
  <si>
    <t>Wild Rose 2|Don Campbell 2</t>
  </si>
  <si>
    <t>Wildmare_Wind_1</t>
  </si>
  <si>
    <t>Wildmare Wind-1_Wildmare Wind-1_IPP-WDM</t>
  </si>
  <si>
    <t>Wildmare_Wind_2</t>
  </si>
  <si>
    <t>Wildmare Wind-2_Wildmare Wind-2_IPP-WDM</t>
  </si>
  <si>
    <t>Wildmare_Wind_3</t>
  </si>
  <si>
    <t>Wildmare Wind-3_Wildmare Wind-3_IPP-WDM</t>
  </si>
  <si>
    <t>WildRoseWind01</t>
  </si>
  <si>
    <t>Naturener Wild Rose Wind Farm Phase 1-01</t>
  </si>
  <si>
    <t>WildRoseWind03</t>
  </si>
  <si>
    <t>Naturener Wild Rose Wind Farm Phase 1-03</t>
  </si>
  <si>
    <t>WildRoseWind04</t>
  </si>
  <si>
    <t>Naturener Wild Rose Wind Farm Phase 1-04</t>
  </si>
  <si>
    <t>WildRoseWind05</t>
  </si>
  <si>
    <t>Naturener Wild Rose Wind Farm Phase 1-05</t>
  </si>
  <si>
    <t>WildRoseWind07</t>
  </si>
  <si>
    <t>Naturener Wild Rose Wind Farm Phase 1-07</t>
  </si>
  <si>
    <t>WildRoseWind08</t>
  </si>
  <si>
    <t>Naturener Wild Rose Wind Farm Phase 1-08</t>
  </si>
  <si>
    <t>WildRoseWind09</t>
  </si>
  <si>
    <t>Naturener Wild Rose Wind Farm Phase 1-09</t>
  </si>
  <si>
    <t>Wilkins_Wind</t>
  </si>
  <si>
    <t>Wilkins Wind-WT (10 x 2.5)</t>
  </si>
  <si>
    <t>Williams_Fork</t>
  </si>
  <si>
    <t>Williams Fork Hydro Plant GEN1-GEN2</t>
  </si>
  <si>
    <t>Willow_Springs_Solar__LLC</t>
  </si>
  <si>
    <t>Willow Springs Solar, LLC</t>
  </si>
  <si>
    <t>WillowCreekEC</t>
  </si>
  <si>
    <t>Willow Creek Energy Center-1</t>
  </si>
  <si>
    <t>WilsonLake1</t>
  </si>
  <si>
    <t>Wilson Lake Hydroelectric Project-1</t>
  </si>
  <si>
    <t>WilsonLake2</t>
  </si>
  <si>
    <t>Wilson Lake Hydroelectric Project-2</t>
  </si>
  <si>
    <t>Windhub_Solar_A_Solar_Project</t>
  </si>
  <si>
    <t>Windhub Solar A Solar Project</t>
  </si>
  <si>
    <t>Windy_Flats_Wind</t>
  </si>
  <si>
    <t>Windy Flats Wind Project-1</t>
  </si>
  <si>
    <t>WindyFlats2</t>
  </si>
  <si>
    <t>Windy Flats Wind Project-2</t>
  </si>
  <si>
    <t>WindyFlats3</t>
  </si>
  <si>
    <t>Windy Flats 3 (Windy Point 3)-WT (43 x 2.3)</t>
  </si>
  <si>
    <t>WinteringHills1</t>
  </si>
  <si>
    <t>Suncor Wintering Hills-G1</t>
  </si>
  <si>
    <t>WinteringHills2</t>
  </si>
  <si>
    <t>Suncor Wintering Hills-G2</t>
  </si>
  <si>
    <t>WinteringHills3</t>
  </si>
  <si>
    <t>Suncor Wintering Hills-G3</t>
  </si>
  <si>
    <t>WinteringHills4</t>
  </si>
  <si>
    <t>Suncor Wintering Hills-G4</t>
  </si>
  <si>
    <t>WinteringHills5</t>
  </si>
  <si>
    <t>Suncor Wintering Hills-G5</t>
  </si>
  <si>
    <t>WinteringHills6</t>
  </si>
  <si>
    <t>Suncor Wintering Hills-G6</t>
  </si>
  <si>
    <t>WISE_1_UNIT_1</t>
  </si>
  <si>
    <t>Wise Hydro Unit 1</t>
  </si>
  <si>
    <t>WISE_1_UNIT_2</t>
  </si>
  <si>
    <t>WISE HYDRO UNIT 2</t>
  </si>
  <si>
    <t>WISHON_6_UNITS</t>
  </si>
  <si>
    <t>Wishon/San Joaquin  #1-A AGGREGATE</t>
  </si>
  <si>
    <t>WISTRA_2_WRSSR1</t>
  </si>
  <si>
    <t>Wistaria Ranch Solar</t>
  </si>
  <si>
    <t>WLDWD_1_SOLAR1</t>
  </si>
  <si>
    <t>Wildwood Solar I</t>
  </si>
  <si>
    <t>WLDWD_1_SOLAR2</t>
  </si>
  <si>
    <t>Wildwood Solar 2</t>
  </si>
  <si>
    <t>WNDMAS_2_UNIT_1</t>
  </si>
  <si>
    <t>BUENA VISTA ENERGY, LLC</t>
  </si>
  <si>
    <t>WNDSTR_2_WIND</t>
  </si>
  <si>
    <t>Windstar</t>
  </si>
  <si>
    <t>WOLFSK_1_UNITA1</t>
  </si>
  <si>
    <t>Wolfskill Energy Center</t>
  </si>
  <si>
    <t>Wolverine_Creek</t>
  </si>
  <si>
    <t>Woodland_1</t>
  </si>
  <si>
    <t>Woodland NA1</t>
  </si>
  <si>
    <t>Woodland_3A</t>
  </si>
  <si>
    <t>Woodland IC 3A</t>
  </si>
  <si>
    <t>Woodland_3B</t>
  </si>
  <si>
    <t>Woodland IC 3B</t>
  </si>
  <si>
    <t>Woodland_3C</t>
  </si>
  <si>
    <t>Woodland IC 3C</t>
  </si>
  <si>
    <t>Woodland_3D</t>
  </si>
  <si>
    <t>Woodland IC 3D</t>
  </si>
  <si>
    <t>Woodland_3E</t>
  </si>
  <si>
    <t>Woodland IC 3E</t>
  </si>
  <si>
    <t>Woodland_3F</t>
  </si>
  <si>
    <t>Woodland IC 3F</t>
  </si>
  <si>
    <t>Woodland_CC</t>
  </si>
  <si>
    <t>WoodlandCC (Total CC Plant)</t>
  </si>
  <si>
    <t>WOODWR_1_HYDRO</t>
  </si>
  <si>
    <t>Quinten Luallen</t>
  </si>
  <si>
    <t>Wrangler</t>
  </si>
  <si>
    <t>Wrangler-1</t>
  </si>
  <si>
    <t>WRGHTP_7_AMENGY</t>
  </si>
  <si>
    <t>SMALL QF AGGREGATION - LOS BANOS</t>
  </si>
  <si>
    <t>WSENGY_1_UNIT_1</t>
  </si>
  <si>
    <t>Wheelabrator Shasta</t>
  </si>
  <si>
    <t>WSMR_I_WSMR1</t>
  </si>
  <si>
    <t>WSMR I-WSMR1</t>
  </si>
  <si>
    <t>WSMR_I_WSMR2</t>
  </si>
  <si>
    <t>WSMR I-WSMR2</t>
  </si>
  <si>
    <t>WSNR_2_CVPDYN</t>
  </si>
  <si>
    <t>Central Valley 1</t>
  </si>
  <si>
    <t>WSNR_2_TESLADYN</t>
  </si>
  <si>
    <t>Central Valley Tesla</t>
  </si>
  <si>
    <t>WSNR_5_TRCYDYN</t>
  </si>
  <si>
    <t>Central Valley Tracy</t>
  </si>
  <si>
    <t>Wygen_1</t>
  </si>
  <si>
    <t>Wygen 1 1</t>
  </si>
  <si>
    <t>Wygen_2</t>
  </si>
  <si>
    <t>Wygen 2 1</t>
  </si>
  <si>
    <t>Wygen_3</t>
  </si>
  <si>
    <t>Wygen 3 5</t>
  </si>
  <si>
    <t>Wynoochee</t>
  </si>
  <si>
    <t>Wynoochee-1</t>
  </si>
  <si>
    <t>Wyodak</t>
  </si>
  <si>
    <t>Wyodak-1</t>
  </si>
  <si>
    <t>YahooCreek</t>
  </si>
  <si>
    <t>Yahoo Creek-YCWP_60032</t>
  </si>
  <si>
    <t>YakamaDrop2</t>
  </si>
  <si>
    <t>Yakama Drop 2-1</t>
  </si>
  <si>
    <t>YakamaDrop3_1</t>
  </si>
  <si>
    <t>Yakama Drop 3-1</t>
  </si>
  <si>
    <t>YakamaDrop3_2</t>
  </si>
  <si>
    <t>Yakama Drop 3-2</t>
  </si>
  <si>
    <t>Yale1</t>
  </si>
  <si>
    <t>Yale-1</t>
  </si>
  <si>
    <t>Yale2</t>
  </si>
  <si>
    <t>Yale-2</t>
  </si>
  <si>
    <t>Yellowstone_Eng</t>
  </si>
  <si>
    <t>Yellowstone Energy LP-GEN1</t>
  </si>
  <si>
    <t>Yellowtail_1</t>
  </si>
  <si>
    <t>Yellowtail 1</t>
  </si>
  <si>
    <t>Yellowtail_2</t>
  </si>
  <si>
    <t>Yellowtail 2</t>
  </si>
  <si>
    <t>Yellowtail_3</t>
  </si>
  <si>
    <t>Yellowtail 3</t>
  </si>
  <si>
    <t>Yellowtail_4</t>
  </si>
  <si>
    <t>Yellowtail 4</t>
  </si>
  <si>
    <t>Yelm_1</t>
  </si>
  <si>
    <t>Yelm-1</t>
  </si>
  <si>
    <t>Yelm_2</t>
  </si>
  <si>
    <t>Yelm-2</t>
  </si>
  <si>
    <t>Yelm_3</t>
  </si>
  <si>
    <t>Yelm-3</t>
  </si>
  <si>
    <t>YoungsCreek</t>
  </si>
  <si>
    <t>Youngs Creek Hydroelectric Project-1</t>
  </si>
  <si>
    <t>YUBACT_1_SUNSWT</t>
  </si>
  <si>
    <t>YUBA CITY COGEN</t>
  </si>
  <si>
    <t>YUBACT_6_UNITA1</t>
  </si>
  <si>
    <t>Yuba City Energy Center (Calpine)</t>
  </si>
  <si>
    <t>Yucca_GT1</t>
  </si>
  <si>
    <t>Yucca CT GT1</t>
  </si>
  <si>
    <t>Yucca_GT2</t>
  </si>
  <si>
    <t>Yucca CT GT2</t>
  </si>
  <si>
    <t>Yucca_GT21</t>
  </si>
  <si>
    <t>Yucca CT GT21</t>
  </si>
  <si>
    <t>Yucca_GT3</t>
  </si>
  <si>
    <t>Yucca CT GT3</t>
  </si>
  <si>
    <t>Yucca_GT4</t>
  </si>
  <si>
    <t>Yucca CT GT4</t>
  </si>
  <si>
    <t>Yucca_GT5</t>
  </si>
  <si>
    <t>Yucca CT GT5</t>
  </si>
  <si>
    <t>Yucca_GT6</t>
  </si>
  <si>
    <t>Yucca CT GT6</t>
  </si>
  <si>
    <t>Yucca_ST1</t>
  </si>
  <si>
    <t>Yucca ST1</t>
  </si>
  <si>
    <t>Yuma_Cogen_CC</t>
  </si>
  <si>
    <t>YumaCogenCC (Total CC Plant)</t>
  </si>
  <si>
    <t>Zeballos_Lake_1</t>
  </si>
  <si>
    <t>Zeballos Lake-1_Zeballos Lake-1_IPP-ZBL</t>
  </si>
  <si>
    <t>Zeballos_Lake_2</t>
  </si>
  <si>
    <t>Zeballos Lake-2_Zeballos Lake-2_IPP-ZBL</t>
  </si>
  <si>
    <t>Zeballos_Lake_3</t>
  </si>
  <si>
    <t>Zeballos Lake-3_Zeballos Lake-3_IPP-ZBL</t>
  </si>
  <si>
    <t>ZOND_6_UNIT</t>
  </si>
  <si>
    <t>ZOND WINDSYSTEMS INC.</t>
  </si>
  <si>
    <t>zzebraGENWD13C</t>
  </si>
  <si>
    <t>zzebraHLG_25G_1</t>
  </si>
  <si>
    <t>zzebraLOI_6G1</t>
  </si>
  <si>
    <t>zzebraNLG__4G_1</t>
  </si>
  <si>
    <t>zzebraNLG__4G_2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</si>
</sst>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5" formatCode="_(* #,##0_);_(* \(#,##0\);_(* &quot;-&quot;??_);_(@_)"/>
    <numFmt numFmtId="166" formatCode="0.0"/>
  </numFmts>
  <fonts count="7">
    <font>
      <sz val="11"/>
      <color theme="1"/>
      <name val="Calibri"/>
      <family val="2"/>
      <scheme val="minor"/>
    </font>
    <font>
      <b/>
      <sz val="11"/>
      <color theme="1"/>
      <name val="Calibri"/>
      <family val="2"/>
      <scheme val="minor"/>
    </font>
    <font>
      <sz val="11"/>
      <color theme="1"/>
      <name val="Calibri"/>
      <family val="2"/>
      <scheme val="minor"/>
    </font>
    <font>
      <sz val="10"/>
      <color theme="1"/>
      <name val="Calibri"/>
      <family val="2"/>
      <scheme val="minor"/>
    </font>
    <font>
      <b/>
      <sz val="20"/>
      <color theme="1"/>
      <name val="Calibri"/>
      <family val="2"/>
      <scheme val="minor"/>
    </font>
    <font>
      <b/>
      <sz val="10"/>
      <color theme="0"/>
      <name val="Calibri"/>
      <family val="2"/>
      <scheme val="minor"/>
    </font>
    <font>
      <sz val="11"/>
      <color rgb="FF000000"/>
      <name val="Calibri"/>
      <family val="2"/>
      <scheme val="minor"/>
    </font>
  </fonts>
  <fills count="9">
    <fill>
      <patternFill patternType="none"/>
    </fill>
    <fill>
      <patternFill patternType="gray125"/>
    </fill>
    <fill>
      <patternFill patternType="solid">
        <fgColor theme="0" tint="-4.9989318521683403E-2"/>
        <bgColor indexed="64"/>
      </patternFill>
    </fill>
    <fill>
      <patternFill patternType="solid">
        <fgColor rgb="FFFFFFCC"/>
        <bgColor indexed="64"/>
      </patternFill>
    </fill>
    <fill>
      <patternFill patternType="solid">
        <fgColor theme="4"/>
        <bgColor indexed="64"/>
      </patternFill>
    </fill>
    <fill>
      <patternFill patternType="solid">
        <fgColor rgb="FFFFC000"/>
        <bgColor indexed="64"/>
      </patternFill>
    </fill>
    <fill>
      <patternFill patternType="solid">
        <fgColor rgb="FF92D050"/>
        <bgColor indexed="64"/>
      </patternFill>
    </fill>
    <fill>
      <patternFill patternType="solid">
        <fgColor theme="5" tint="0.79998168889431442"/>
        <bgColor indexed="64"/>
      </patternFill>
    </fill>
    <fill>
      <patternFill patternType="solid">
        <fgColor theme="7" tint="0.59999389629810485"/>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7">
    <xf numFmtId="0" fontId="0"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3" fillId="0" borderId="0" applyProtection="0"/>
    <xf numFmtId="43" fontId="2" fillId="0" borderId="0" applyFont="0" applyFill="0" applyBorder="0" applyAlignment="0" applyProtection="0"/>
    <xf numFmtId="9" fontId="2" fillId="0" borderId="0" applyFont="0" applyFill="0" applyBorder="0" applyAlignment="0" applyProtection="0"/>
  </cellStyleXfs>
  <cellXfs count="56">
    <xf numFmtId="0" fontId="0" fillId="0" borderId="0" xfId="0"/>
    <xf numFmtId="0" fontId="3" fillId="0" borderId="0" xfId="3" applyFont="1"/>
    <xf numFmtId="0" fontId="4" fillId="0" borderId="0" xfId="3" applyFont="1"/>
    <xf numFmtId="0" fontId="3" fillId="0" borderId="1" xfId="4" applyBorder="1"/>
    <xf numFmtId="0" fontId="3" fillId="0" borderId="3" xfId="4" applyBorder="1"/>
    <xf numFmtId="0" fontId="3" fillId="2" borderId="1" xfId="4" applyFill="1" applyBorder="1"/>
    <xf numFmtId="0" fontId="3" fillId="0" borderId="2" xfId="4" applyBorder="1"/>
    <xf numFmtId="0" fontId="3" fillId="0" borderId="5" xfId="4" applyBorder="1"/>
    <xf numFmtId="0" fontId="3" fillId="0" borderId="6" xfId="3" applyFont="1" applyBorder="1"/>
    <xf numFmtId="0" fontId="3" fillId="0" borderId="3" xfId="3" applyFont="1" applyBorder="1"/>
    <xf numFmtId="165" fontId="3" fillId="0" borderId="0" xfId="5" applyNumberFormat="1" applyFont="1"/>
    <xf numFmtId="0" fontId="3" fillId="0" borderId="6" xfId="4" applyBorder="1"/>
    <xf numFmtId="0" fontId="3" fillId="3" borderId="3" xfId="4" applyFill="1" applyBorder="1"/>
    <xf numFmtId="0" fontId="3" fillId="0" borderId="8" xfId="3" applyFont="1" applyBorder="1"/>
    <xf numFmtId="9" fontId="3" fillId="3" borderId="1" xfId="6" applyFont="1" applyFill="1" applyBorder="1"/>
    <xf numFmtId="9" fontId="3" fillId="3" borderId="7" xfId="6" applyFont="1" applyFill="1" applyBorder="1"/>
    <xf numFmtId="0" fontId="5" fillId="4" borderId="9" xfId="3" applyFont="1" applyFill="1" applyBorder="1" applyAlignment="1">
      <alignment wrapText="1"/>
    </xf>
    <xf numFmtId="14" fontId="5" fillId="4" borderId="9" xfId="3" applyNumberFormat="1" applyFont="1" applyFill="1" applyBorder="1" applyAlignment="1">
      <alignment wrapText="1"/>
    </xf>
    <xf numFmtId="165" fontId="5" fillId="4" borderId="9" xfId="5" applyNumberFormat="1" applyFont="1" applyFill="1" applyBorder="1" applyAlignment="1">
      <alignment wrapText="1"/>
    </xf>
    <xf numFmtId="0" fontId="5" fillId="4" borderId="8" xfId="3" applyFont="1" applyFill="1" applyBorder="1" applyAlignment="1">
      <alignment wrapText="1"/>
    </xf>
    <xf numFmtId="0" fontId="5" fillId="4" borderId="3" xfId="3" applyFont="1" applyFill="1" applyBorder="1" applyAlignment="1">
      <alignment wrapText="1"/>
    </xf>
    <xf numFmtId="0" fontId="3" fillId="3" borderId="10" xfId="3" applyFont="1" applyFill="1" applyBorder="1"/>
    <xf numFmtId="14" fontId="3" fillId="3" borderId="10" xfId="3" applyNumberFormat="1" applyFont="1" applyFill="1" applyBorder="1"/>
    <xf numFmtId="1" fontId="3" fillId="3" borderId="10" xfId="3" applyNumberFormat="1" applyFont="1" applyFill="1" applyBorder="1"/>
    <xf numFmtId="9" fontId="3" fillId="3" borderId="10" xfId="2" applyFont="1" applyFill="1" applyBorder="1"/>
    <xf numFmtId="165" fontId="3" fillId="3" borderId="10" xfId="5" applyNumberFormat="1" applyFont="1" applyFill="1" applyBorder="1"/>
    <xf numFmtId="2" fontId="3" fillId="3" borderId="11" xfId="3" applyNumberFormat="1" applyFont="1" applyFill="1" applyBorder="1"/>
    <xf numFmtId="0" fontId="3" fillId="2" borderId="11" xfId="3" applyFont="1" applyFill="1" applyBorder="1"/>
    <xf numFmtId="165" fontId="3" fillId="2" borderId="10" xfId="5" applyNumberFormat="1" applyFont="1" applyFill="1" applyBorder="1"/>
    <xf numFmtId="2" fontId="3" fillId="2" borderId="12" xfId="3" applyNumberFormat="1" applyFont="1" applyFill="1" applyBorder="1"/>
    <xf numFmtId="1" fontId="3" fillId="2" borderId="10" xfId="3" applyNumberFormat="1" applyFont="1" applyFill="1" applyBorder="1"/>
    <xf numFmtId="0" fontId="3" fillId="2" borderId="10" xfId="3" applyFont="1" applyFill="1" applyBorder="1"/>
    <xf numFmtId="14" fontId="3" fillId="2" borderId="3" xfId="3" applyNumberFormat="1" applyFont="1" applyFill="1" applyBorder="1"/>
    <xf numFmtId="0" fontId="3" fillId="2" borderId="1" xfId="3" applyFont="1" applyFill="1" applyBorder="1"/>
    <xf numFmtId="14" fontId="3" fillId="0" borderId="0" xfId="3" applyNumberFormat="1" applyFont="1"/>
    <xf numFmtId="166" fontId="3" fillId="3" borderId="10" xfId="3" applyNumberFormat="1" applyFont="1" applyFill="1" applyBorder="1"/>
    <xf numFmtId="0" fontId="3" fillId="3" borderId="10" xfId="3" applyFont="1" applyFill="1" applyBorder="1" applyAlignment="1">
      <alignment horizontal="right"/>
    </xf>
    <xf numFmtId="0" fontId="3" fillId="5" borderId="10" xfId="3" applyFont="1" applyFill="1" applyBorder="1"/>
    <xf numFmtId="2" fontId="3" fillId="3" borderId="10" xfId="3" applyNumberFormat="1" applyFont="1" applyFill="1" applyBorder="1"/>
    <xf numFmtId="0" fontId="0" fillId="0" borderId="0" xfId="0"/>
    <xf numFmtId="0" fontId="0" fillId="6" borderId="0" xfId="0" applyFill="1"/>
    <xf numFmtId="0" fontId="0" fillId="7" borderId="13" xfId="0" applyFill="1" applyBorder="1"/>
    <xf numFmtId="0" fontId="0" fillId="8" borderId="13" xfId="0" applyFill="1" applyBorder="1"/>
    <xf numFmtId="14" fontId="0" fillId="0" borderId="0" xfId="0" applyNumberFormat="1"/>
    <xf numFmtId="0" fontId="0" fillId="0" borderId="0" xfId="0" applyAlignment="1">
      <alignment horizontal="left"/>
    </xf>
    <xf numFmtId="0" fontId="0" fillId="0" borderId="0" xfId="0" applyAlignment="1">
      <alignment wrapText="1"/>
    </xf>
    <xf numFmtId="0" fontId="0" fillId="0" borderId="14" xfId="0" applyBorder="1" applyAlignment="1">
      <alignment wrapText="1"/>
    </xf>
    <xf numFmtId="0" fontId="0" fillId="0" borderId="15" xfId="0" applyBorder="1" applyAlignment="1">
      <alignment wrapText="1"/>
    </xf>
    <xf numFmtId="0" fontId="0" fillId="0" borderId="16" xfId="0" applyBorder="1" applyAlignment="1">
      <alignment wrapText="1"/>
    </xf>
    <xf numFmtId="0" fontId="6" fillId="0" borderId="0" xfId="0" applyFont="1"/>
    <xf numFmtId="165" fontId="1" fillId="0" borderId="0" xfId="1" applyNumberFormat="1" applyFont="1"/>
    <xf numFmtId="0" fontId="1" fillId="0" borderId="0" xfId="0" applyFont="1" applyAlignment="1">
      <alignment horizontal="left"/>
    </xf>
    <xf numFmtId="165" fontId="0" fillId="0" borderId="0" xfId="0" applyNumberFormat="1"/>
    <xf numFmtId="0" fontId="3" fillId="0" borderId="2" xfId="4" applyBorder="1" applyAlignment="1">
      <alignment horizontal="center" wrapText="1"/>
    </xf>
    <xf numFmtId="0" fontId="3" fillId="0" borderId="4" xfId="4" applyBorder="1" applyAlignment="1">
      <alignment horizontal="center" wrapText="1"/>
    </xf>
    <xf numFmtId="0" fontId="3" fillId="0" borderId="7" xfId="4" applyBorder="1" applyAlignment="1">
      <alignment horizontal="center" wrapText="1"/>
    </xf>
  </cellXfs>
  <cellStyles count="7">
    <cellStyle name="Comma" xfId="1" builtinId="3"/>
    <cellStyle name="Comma 7" xfId="5" xr:uid="{70B25172-CEB1-4ECA-9F51-0F33C7914DCC}"/>
    <cellStyle name="Normal" xfId="0" builtinId="0"/>
    <cellStyle name="Normal 16" xfId="3" xr:uid="{696A7137-EA11-448D-95A7-5922582F747A}"/>
    <cellStyle name="Normal 5" xfId="4" xr:uid="{7F3C6517-5AAD-452E-8C19-9C4C2C64B84C}"/>
    <cellStyle name="Percent" xfId="2" builtinId="5"/>
    <cellStyle name="Percent 7" xfId="6" xr:uid="{9E77056E-DD0C-42D2-987D-0E437366B262}"/>
  </cellStyles>
  <dxfs count="1">
    <dxf>
      <numFmt numFmtId="165"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USERS\EMosley\General%20Marketing\Bloomberg%20One%20Pager.xls" TargetMode="External"/></Relationships>
</file>

<file path=xl/externalLinks/_rels/externalLink3.xml.rels><?xml version="1.0" encoding="UTF-8" standalone="yes"?>
<Relationships xmlns="http://schemas.openxmlformats.org/package/2006/relationships"><Relationship Id="rId1" Type="http://schemas.microsoft.com/office/2019/04/relationships/externalLinkLongPath" Target="RESOLVE_20200527_public/RESOLVE_Resource%20Costs%20and%20Build_2020-02-07.xlsb"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RD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 val="LCOE"/>
      <sheetName val="Scratch and Validation Rules"/>
      <sheetName val="MA SREC Prices"/>
      <sheetName val="Drop Down"/>
      <sheetName val="Topaz_Wind_LLC"/>
      <sheetName val="Update_Tracker"/>
      <sheetName val="Dash"/>
      <sheetName val="Main_Inputs"/>
      <sheetName val="CTB"/>
      <sheetName val="Post-Flip PAYG"/>
      <sheetName val="Topaz_Wind_LLC_Allocations"/>
      <sheetName val="Tax_Equity_Accounts"/>
      <sheetName val="Metrics"/>
      <sheetName val="XIRR_Flip_Tracker"/>
      <sheetName val="CD_EY Cost Seg_Tax"/>
      <sheetName val="CD_EY Cost Seg_Val"/>
      <sheetName val="HH1_EY Cost Seg_Tax"/>
      <sheetName val="HH1_EY Cost Seg_Val"/>
      <sheetName val="COD_Depr_Inputs"/>
      <sheetName val="2017_Tax_Depr"/>
      <sheetName val="CD_PTC Exp_1.5_87"/>
      <sheetName val="CD_PTC Exp_1.5_77"/>
      <sheetName val="HH1_PTC Exp_1.5_87"/>
      <sheetName val="HH1_PTC Exp_1.5_87a"/>
      <sheetName val="Hours In Period"/>
      <sheetName val="OM_Inputs"/>
      <sheetName val="CD_Pro_Forma"/>
      <sheetName val="HH1_Pro_Forma"/>
      <sheetName val="CD_Rev_Build"/>
      <sheetName val="HH1_Rev_Build"/>
      <sheetName val="Rev_Inputs"/>
      <sheetName val="Hedge &amp; TA"/>
      <sheetName val="Merchant_and_Rec_Pricing"/>
      <sheetName val="NEER_Accounting"/>
      <sheetName val="Defd_Contrib_Sched"/>
      <sheetName val="Schedule 4.3(k)"/>
      <sheetName val="12x24_Inputs"/>
      <sheetName val="SREC Curves"/>
      <sheetName val="Link_Busta_(DO_NOT_DELETE_THIS_"/>
      <sheetName val="IA_-_Summary"/>
      <sheetName val="7_Qtr_(1Q00-3Q01)"/>
      <sheetName val="Assumptions_and_Inputs"/>
      <sheetName val="Risk_Data"/>
      <sheetName val="Bal_Sht_9-30-01"/>
      <sheetName val="Do_not_use"/>
      <sheetName val="Cost_to_Customer"/>
      <sheetName val="Projections_2"/>
      <sheetName val="Historical_IS"/>
      <sheetName val="Detail_Schedules"/>
      <sheetName val="Trends_&amp;_Rates"/>
      <sheetName val="Deferred_Maint_-_old"/>
      <sheetName val="Deferred_Add"/>
      <sheetName val="Proj__Financials"/>
      <sheetName val="Iowa_Curves"/>
      <sheetName val="WP_Hist_ABC"/>
      <sheetName val="Exb_II_1_Summary_Taira"/>
      <sheetName val="Exh B-8"/>
      <sheetName val="Exh B-5"/>
      <sheetName val="Exh B-2"/>
      <sheetName val="Exh B-6"/>
      <sheetName val="Exh B-4"/>
      <sheetName val="Exh B-3"/>
      <sheetName val="Exh B-7"/>
      <sheetName val="Exh B-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e-Pager"/>
      <sheetName val="1st Bond"/>
      <sheetName val="2nd Bond"/>
      <sheetName val="3rd Bond"/>
      <sheetName val="Quote"/>
    </sheetNames>
    <sheetDataSet>
      <sheetData sheetId="0" refreshError="1">
        <row r="2">
          <cell r="A2" t="str">
            <v>One New Orchard Road, Armonk, NY 10504, United States</v>
          </cell>
          <cell r="G2" t="str">
            <v>N.A.</v>
          </cell>
          <cell r="I2" t="str">
            <v>914-499-1900</v>
          </cell>
        </row>
        <row r="3">
          <cell r="Q3" t="str">
            <v>One New Orchard Road</v>
          </cell>
        </row>
        <row r="5">
          <cell r="A5" t="str">
            <v>Description</v>
          </cell>
        </row>
        <row r="6">
          <cell r="A6" t="str">
            <v>International Business Machines Corporation (IBM) provides customer solutions</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Resources - Scenario Costs All"/>
      <sheetName val="Resources - Scenario Costs"/>
      <sheetName val="Resources - Scenario Build"/>
      <sheetName val="Resources - Baseline"/>
      <sheetName val="Gen_List"/>
      <sheetName val="Output_Table"/>
      <sheetName val="Supply - Curve"/>
      <sheetName val="Pro_Forma"/>
      <sheetName val="Resource_Characteristics"/>
      <sheetName val="Capex Trajectories"/>
      <sheetName val="FO&amp;M Trajectories"/>
      <sheetName val="Financing Trajectories"/>
      <sheetName val="Lists"/>
    </sheetNames>
    <sheetDataSet>
      <sheetData sheetId="0">
        <row r="5">
          <cell r="C5" t="str">
            <v>DRECP/SJV</v>
          </cell>
        </row>
        <row r="31">
          <cell r="C31">
            <v>0</v>
          </cell>
        </row>
        <row r="32">
          <cell r="C32">
            <v>0</v>
          </cell>
        </row>
      </sheetData>
      <sheetData sheetId="1" refreshError="1"/>
      <sheetData sheetId="2" refreshError="1"/>
      <sheetData sheetId="3" refreshError="1"/>
      <sheetData sheetId="4">
        <row r="25">
          <cell r="C25" t="str">
            <v>CAISO_CHP</v>
          </cell>
        </row>
        <row r="26">
          <cell r="C26" t="str">
            <v>CAISO_Nuclear</v>
          </cell>
        </row>
        <row r="27">
          <cell r="C27" t="str">
            <v>CAISO_CCGT1</v>
          </cell>
        </row>
        <row r="28">
          <cell r="C28" t="str">
            <v>CAISO_CCGT2</v>
          </cell>
        </row>
        <row r="29">
          <cell r="C29" t="str">
            <v>CAISO_Coal</v>
          </cell>
        </row>
        <row r="30">
          <cell r="C30" t="str">
            <v>CAISO_Peaker1</v>
          </cell>
        </row>
        <row r="31">
          <cell r="C31" t="str">
            <v>CAISO_Peaker2</v>
          </cell>
        </row>
        <row r="32">
          <cell r="C32" t="str">
            <v>CAISO_Advanced_CCGT</v>
          </cell>
        </row>
        <row r="33">
          <cell r="C33" t="str">
            <v>CAISO_Aero_CT</v>
          </cell>
        </row>
        <row r="34">
          <cell r="C34" t="str">
            <v>CAISO_Reciprocating_Engine</v>
          </cell>
        </row>
        <row r="35">
          <cell r="C35" t="str">
            <v>CAISO_Hydro</v>
          </cell>
        </row>
        <row r="36">
          <cell r="C36" t="str">
            <v>CAISO_Existing_Pumped_Storage</v>
          </cell>
        </row>
        <row r="37">
          <cell r="C37" t="str">
            <v>CAISO_ST</v>
          </cell>
        </row>
      </sheetData>
      <sheetData sheetId="5"/>
      <sheetData sheetId="6">
        <row r="8">
          <cell r="D8">
            <v>2016</v>
          </cell>
          <cell r="E8">
            <v>2017</v>
          </cell>
          <cell r="F8">
            <v>2018</v>
          </cell>
          <cell r="G8">
            <v>2019</v>
          </cell>
          <cell r="H8">
            <v>2020</v>
          </cell>
          <cell r="I8">
            <v>2021</v>
          </cell>
          <cell r="J8">
            <v>2022</v>
          </cell>
          <cell r="K8">
            <v>2023</v>
          </cell>
          <cell r="L8">
            <v>2024</v>
          </cell>
          <cell r="M8">
            <v>2025</v>
          </cell>
          <cell r="N8">
            <v>2026</v>
          </cell>
          <cell r="O8">
            <v>2027</v>
          </cell>
          <cell r="P8">
            <v>2028</v>
          </cell>
          <cell r="Q8">
            <v>2029</v>
          </cell>
          <cell r="R8">
            <v>2030</v>
          </cell>
          <cell r="S8">
            <v>2031</v>
          </cell>
          <cell r="T8">
            <v>2032</v>
          </cell>
          <cell r="U8">
            <v>2033</v>
          </cell>
          <cell r="V8">
            <v>2034</v>
          </cell>
          <cell r="W8">
            <v>2035</v>
          </cell>
          <cell r="X8">
            <v>2036</v>
          </cell>
          <cell r="Y8">
            <v>2037</v>
          </cell>
          <cell r="Z8">
            <v>2038</v>
          </cell>
          <cell r="AA8">
            <v>2039</v>
          </cell>
          <cell r="AB8">
            <v>2040</v>
          </cell>
          <cell r="AC8">
            <v>2041</v>
          </cell>
          <cell r="AD8">
            <v>2042</v>
          </cell>
          <cell r="AE8">
            <v>2043</v>
          </cell>
          <cell r="AF8">
            <v>2044</v>
          </cell>
          <cell r="AG8">
            <v>2045</v>
          </cell>
          <cell r="AH8">
            <v>2046</v>
          </cell>
          <cell r="AI8">
            <v>2047</v>
          </cell>
          <cell r="AJ8">
            <v>2048</v>
          </cell>
          <cell r="AK8">
            <v>2049</v>
          </cell>
          <cell r="AL8">
            <v>2050</v>
          </cell>
        </row>
        <row r="9">
          <cell r="C9" t="str">
            <v>Solar - Dist</v>
          </cell>
          <cell r="D9">
            <v>342.15</v>
          </cell>
          <cell r="E9">
            <v>272.72000000000003</v>
          </cell>
          <cell r="F9">
            <v>282.62</v>
          </cell>
          <cell r="G9">
            <v>256.81</v>
          </cell>
          <cell r="H9">
            <v>227.2</v>
          </cell>
          <cell r="I9">
            <v>209.56</v>
          </cell>
          <cell r="J9">
            <v>194.77</v>
          </cell>
          <cell r="K9">
            <v>186.25</v>
          </cell>
          <cell r="L9">
            <v>166.57</v>
          </cell>
          <cell r="M9">
            <v>162.82</v>
          </cell>
          <cell r="N9">
            <v>159.36000000000001</v>
          </cell>
          <cell r="O9">
            <v>155.66999999999999</v>
          </cell>
          <cell r="P9">
            <v>149.61000000000001</v>
          </cell>
          <cell r="Q9">
            <v>143.35</v>
          </cell>
          <cell r="R9">
            <v>137.15</v>
          </cell>
          <cell r="S9">
            <v>135.52000000000001</v>
          </cell>
          <cell r="T9">
            <v>133.56</v>
          </cell>
          <cell r="U9">
            <v>131.61000000000001</v>
          </cell>
          <cell r="V9">
            <v>129.87</v>
          </cell>
          <cell r="W9">
            <v>128.03</v>
          </cell>
          <cell r="X9">
            <v>126.19</v>
          </cell>
          <cell r="Y9">
            <v>123.96</v>
          </cell>
          <cell r="Z9">
            <v>122.07</v>
          </cell>
          <cell r="AA9">
            <v>120.2</v>
          </cell>
          <cell r="AB9">
            <v>117.79</v>
          </cell>
          <cell r="AC9">
            <v>116.97</v>
          </cell>
          <cell r="AD9">
            <v>116.1</v>
          </cell>
          <cell r="AE9">
            <v>115.14</v>
          </cell>
          <cell r="AF9">
            <v>114.27</v>
          </cell>
          <cell r="AG9">
            <v>113.35</v>
          </cell>
          <cell r="AH9">
            <v>112.46</v>
          </cell>
          <cell r="AI9">
            <v>111.59</v>
          </cell>
          <cell r="AJ9">
            <v>110.56</v>
          </cell>
          <cell r="AK9">
            <v>109.57</v>
          </cell>
          <cell r="AL9">
            <v>108.69</v>
          </cell>
        </row>
        <row r="10">
          <cell r="C10" t="str">
            <v>Solar - Commercial</v>
          </cell>
          <cell r="D10">
            <v>207.11</v>
          </cell>
          <cell r="E10">
            <v>165.71</v>
          </cell>
          <cell r="F10">
            <v>171.38</v>
          </cell>
          <cell r="G10">
            <v>153.72</v>
          </cell>
          <cell r="H10">
            <v>142.43</v>
          </cell>
          <cell r="I10">
            <v>137.08000000000001</v>
          </cell>
          <cell r="J10">
            <v>130.05000000000001</v>
          </cell>
          <cell r="K10">
            <v>124.45</v>
          </cell>
          <cell r="L10">
            <v>111.16</v>
          </cell>
          <cell r="M10">
            <v>108.77</v>
          </cell>
          <cell r="N10">
            <v>106.67</v>
          </cell>
          <cell r="O10">
            <v>104.37</v>
          </cell>
          <cell r="P10">
            <v>100.46</v>
          </cell>
          <cell r="Q10">
            <v>96.36</v>
          </cell>
          <cell r="R10">
            <v>92.33</v>
          </cell>
          <cell r="S10">
            <v>92.06</v>
          </cell>
          <cell r="T10">
            <v>91.48</v>
          </cell>
          <cell r="U10">
            <v>90.93</v>
          </cell>
          <cell r="V10">
            <v>90.58</v>
          </cell>
          <cell r="W10">
            <v>90.15</v>
          </cell>
          <cell r="X10">
            <v>89.72</v>
          </cell>
          <cell r="Y10">
            <v>88.93</v>
          </cell>
          <cell r="Z10">
            <v>88.48</v>
          </cell>
          <cell r="AA10">
            <v>88.05</v>
          </cell>
          <cell r="AB10">
            <v>87.14</v>
          </cell>
          <cell r="AC10">
            <v>86.81</v>
          </cell>
          <cell r="AD10">
            <v>86.44</v>
          </cell>
          <cell r="AE10">
            <v>85.98</v>
          </cell>
          <cell r="AF10">
            <v>85.61</v>
          </cell>
          <cell r="AG10">
            <v>85.18</v>
          </cell>
          <cell r="AH10">
            <v>84.79</v>
          </cell>
          <cell r="AI10">
            <v>84.42</v>
          </cell>
          <cell r="AJ10">
            <v>83.89</v>
          </cell>
          <cell r="AK10">
            <v>83.39</v>
          </cell>
          <cell r="AL10">
            <v>83.01</v>
          </cell>
        </row>
        <row r="11">
          <cell r="C11" t="str">
            <v>Solar - Tracking</v>
          </cell>
          <cell r="D11">
            <v>143.72</v>
          </cell>
          <cell r="E11">
            <v>102.98</v>
          </cell>
          <cell r="F11">
            <v>101.46</v>
          </cell>
          <cell r="G11">
            <v>92.68</v>
          </cell>
          <cell r="H11">
            <v>86.36</v>
          </cell>
          <cell r="I11">
            <v>82.38</v>
          </cell>
          <cell r="J11">
            <v>79.75</v>
          </cell>
          <cell r="K11">
            <v>77.94</v>
          </cell>
          <cell r="L11">
            <v>71.17</v>
          </cell>
          <cell r="M11">
            <v>71.260000000000005</v>
          </cell>
          <cell r="N11">
            <v>71.59</v>
          </cell>
          <cell r="O11">
            <v>71.849999999999994</v>
          </cell>
          <cell r="P11">
            <v>71.03</v>
          </cell>
          <cell r="Q11">
            <v>70.08</v>
          </cell>
          <cell r="R11">
            <v>69.17</v>
          </cell>
          <cell r="S11">
            <v>69.02</v>
          </cell>
          <cell r="T11">
            <v>68.64</v>
          </cell>
          <cell r="U11">
            <v>68.28</v>
          </cell>
          <cell r="V11">
            <v>68.08</v>
          </cell>
          <cell r="W11">
            <v>67.81</v>
          </cell>
          <cell r="X11">
            <v>67.55</v>
          </cell>
          <cell r="Y11">
            <v>67.010000000000005</v>
          </cell>
          <cell r="Z11">
            <v>66.73</v>
          </cell>
          <cell r="AA11">
            <v>66.459999999999994</v>
          </cell>
          <cell r="AB11">
            <v>65.84</v>
          </cell>
          <cell r="AC11">
            <v>65.22</v>
          </cell>
          <cell r="AD11">
            <v>64.569999999999993</v>
          </cell>
          <cell r="AE11">
            <v>63.85</v>
          </cell>
          <cell r="AF11">
            <v>63.2</v>
          </cell>
          <cell r="AG11">
            <v>62.51</v>
          </cell>
          <cell r="AH11">
            <v>61.84</v>
          </cell>
          <cell r="AI11">
            <v>61.19</v>
          </cell>
          <cell r="AJ11">
            <v>60.42</v>
          </cell>
          <cell r="AK11">
            <v>59.67</v>
          </cell>
          <cell r="AL11">
            <v>59.01</v>
          </cell>
        </row>
        <row r="12">
          <cell r="C12" t="str">
            <v>Solar Thermal</v>
          </cell>
          <cell r="D12">
            <v>670.37</v>
          </cell>
          <cell r="E12">
            <v>656.41</v>
          </cell>
          <cell r="F12">
            <v>674.86</v>
          </cell>
          <cell r="G12">
            <v>612.30999999999995</v>
          </cell>
          <cell r="H12">
            <v>572.15</v>
          </cell>
          <cell r="I12">
            <v>558.66999999999996</v>
          </cell>
          <cell r="J12">
            <v>526.39</v>
          </cell>
          <cell r="K12">
            <v>503.24</v>
          </cell>
          <cell r="L12">
            <v>444.53</v>
          </cell>
          <cell r="M12">
            <v>439.23</v>
          </cell>
          <cell r="N12">
            <v>434.78</v>
          </cell>
          <cell r="O12">
            <v>429.87</v>
          </cell>
          <cell r="P12">
            <v>418.13</v>
          </cell>
          <cell r="Q12">
            <v>406.27</v>
          </cell>
          <cell r="R12">
            <v>394.98</v>
          </cell>
          <cell r="S12">
            <v>393.06</v>
          </cell>
          <cell r="T12">
            <v>390.18</v>
          </cell>
          <cell r="U12">
            <v>387.37</v>
          </cell>
          <cell r="V12">
            <v>385.19</v>
          </cell>
          <cell r="W12">
            <v>382.74</v>
          </cell>
          <cell r="X12">
            <v>380.31</v>
          </cell>
          <cell r="Y12">
            <v>376.75</v>
          </cell>
          <cell r="Z12">
            <v>374.23</v>
          </cell>
          <cell r="AA12">
            <v>371.78</v>
          </cell>
          <cell r="AB12">
            <v>367.69</v>
          </cell>
          <cell r="AC12">
            <v>363.99</v>
          </cell>
          <cell r="AD12">
            <v>360.15</v>
          </cell>
          <cell r="AE12">
            <v>356.04</v>
          </cell>
          <cell r="AF12">
            <v>352.2</v>
          </cell>
          <cell r="AG12">
            <v>348.21</v>
          </cell>
          <cell r="AH12">
            <v>344.29</v>
          </cell>
          <cell r="AI12">
            <v>340.46</v>
          </cell>
          <cell r="AJ12">
            <v>336.14</v>
          </cell>
          <cell r="AK12">
            <v>331.9</v>
          </cell>
          <cell r="AL12">
            <v>328.02</v>
          </cell>
        </row>
        <row r="13">
          <cell r="C13" t="str">
            <v>Wind - TRG2 (46% CF)</v>
          </cell>
          <cell r="D13">
            <v>103.79</v>
          </cell>
          <cell r="E13">
            <v>106.57</v>
          </cell>
          <cell r="F13">
            <v>115.89</v>
          </cell>
          <cell r="G13">
            <v>109.56</v>
          </cell>
          <cell r="H13">
            <v>104.26</v>
          </cell>
          <cell r="I13">
            <v>100.44</v>
          </cell>
          <cell r="J13">
            <v>96.91</v>
          </cell>
          <cell r="K13">
            <v>91.54</v>
          </cell>
          <cell r="L13">
            <v>91.62</v>
          </cell>
          <cell r="M13">
            <v>91.87</v>
          </cell>
          <cell r="N13">
            <v>92.38</v>
          </cell>
          <cell r="O13">
            <v>92.88</v>
          </cell>
          <cell r="P13">
            <v>92.04</v>
          </cell>
          <cell r="Q13">
            <v>91.12</v>
          </cell>
          <cell r="R13">
            <v>90.27</v>
          </cell>
          <cell r="S13">
            <v>90.01</v>
          </cell>
          <cell r="T13">
            <v>89.58</v>
          </cell>
          <cell r="U13">
            <v>89.21</v>
          </cell>
          <cell r="V13">
            <v>89.04</v>
          </cell>
          <cell r="W13">
            <v>88.85</v>
          </cell>
          <cell r="X13">
            <v>88.72</v>
          </cell>
          <cell r="Y13">
            <v>88.38</v>
          </cell>
          <cell r="Z13">
            <v>88.33</v>
          </cell>
          <cell r="AA13">
            <v>88.36</v>
          </cell>
          <cell r="AB13">
            <v>88.04</v>
          </cell>
          <cell r="AC13">
            <v>87.87</v>
          </cell>
          <cell r="AD13">
            <v>87.71</v>
          </cell>
          <cell r="AE13">
            <v>87.54</v>
          </cell>
          <cell r="AF13">
            <v>87.48</v>
          </cell>
          <cell r="AG13">
            <v>87.44</v>
          </cell>
          <cell r="AH13">
            <v>87.46</v>
          </cell>
          <cell r="AI13">
            <v>87.55</v>
          </cell>
          <cell r="AJ13">
            <v>87.57</v>
          </cell>
          <cell r="AK13">
            <v>87.66</v>
          </cell>
          <cell r="AL13">
            <v>87.89</v>
          </cell>
        </row>
        <row r="14">
          <cell r="C14" t="str">
            <v>Wind - TRG5 (41% CF)</v>
          </cell>
          <cell r="D14">
            <v>106.2</v>
          </cell>
          <cell r="E14">
            <v>109.55</v>
          </cell>
          <cell r="F14">
            <v>119.69</v>
          </cell>
          <cell r="G14">
            <v>113.68</v>
          </cell>
          <cell r="H14">
            <v>108.67</v>
          </cell>
          <cell r="I14">
            <v>105.17</v>
          </cell>
          <cell r="J14">
            <v>101.92</v>
          </cell>
          <cell r="K14">
            <v>96.7</v>
          </cell>
          <cell r="L14">
            <v>97.2</v>
          </cell>
          <cell r="M14">
            <v>97.87</v>
          </cell>
          <cell r="N14">
            <v>98.83</v>
          </cell>
          <cell r="O14">
            <v>99.76</v>
          </cell>
          <cell r="P14">
            <v>99.25</v>
          </cell>
          <cell r="Q14">
            <v>98.64</v>
          </cell>
          <cell r="R14">
            <v>98.08</v>
          </cell>
          <cell r="S14">
            <v>98.15</v>
          </cell>
          <cell r="T14">
            <v>98.02</v>
          </cell>
          <cell r="U14">
            <v>97.94</v>
          </cell>
          <cell r="V14">
            <v>98.06</v>
          </cell>
          <cell r="W14">
            <v>98.15</v>
          </cell>
          <cell r="X14">
            <v>98.29</v>
          </cell>
          <cell r="Y14">
            <v>98.17</v>
          </cell>
          <cell r="Z14">
            <v>98.36</v>
          </cell>
          <cell r="AA14">
            <v>98.62</v>
          </cell>
          <cell r="AB14">
            <v>98.48</v>
          </cell>
          <cell r="AC14">
            <v>98.48</v>
          </cell>
          <cell r="AD14">
            <v>98.48</v>
          </cell>
          <cell r="AE14">
            <v>98.44</v>
          </cell>
          <cell r="AF14">
            <v>98.51</v>
          </cell>
          <cell r="AG14">
            <v>98.58</v>
          </cell>
          <cell r="AH14">
            <v>98.7</v>
          </cell>
          <cell r="AI14">
            <v>98.89</v>
          </cell>
          <cell r="AJ14">
            <v>98.96</v>
          </cell>
          <cell r="AK14">
            <v>99.1</v>
          </cell>
          <cell r="AL14">
            <v>99.38</v>
          </cell>
        </row>
        <row r="15">
          <cell r="C15" t="str">
            <v>Wind - TRG6 (36% CF)</v>
          </cell>
          <cell r="D15">
            <v>108.72</v>
          </cell>
          <cell r="E15">
            <v>112.62</v>
          </cell>
          <cell r="F15">
            <v>123.55</v>
          </cell>
          <cell r="G15">
            <v>117.82</v>
          </cell>
          <cell r="H15">
            <v>113.08</v>
          </cell>
          <cell r="I15">
            <v>109.85</v>
          </cell>
          <cell r="J15">
            <v>106.87</v>
          </cell>
          <cell r="K15">
            <v>101.77</v>
          </cell>
          <cell r="L15">
            <v>102.66</v>
          </cell>
          <cell r="M15">
            <v>103.74</v>
          </cell>
          <cell r="N15">
            <v>105.11</v>
          </cell>
          <cell r="O15">
            <v>106.45</v>
          </cell>
          <cell r="P15">
            <v>106.25</v>
          </cell>
          <cell r="Q15">
            <v>105.91</v>
          </cell>
          <cell r="R15">
            <v>105.63</v>
          </cell>
          <cell r="S15">
            <v>106.01</v>
          </cell>
          <cell r="T15">
            <v>106.15</v>
          </cell>
          <cell r="U15">
            <v>106.34</v>
          </cell>
          <cell r="V15">
            <v>106.73</v>
          </cell>
          <cell r="W15">
            <v>107.08</v>
          </cell>
          <cell r="X15">
            <v>107.47</v>
          </cell>
          <cell r="Y15">
            <v>107.56</v>
          </cell>
          <cell r="Z15">
            <v>107.98</v>
          </cell>
          <cell r="AA15">
            <v>108.45</v>
          </cell>
          <cell r="AB15">
            <v>108.48</v>
          </cell>
          <cell r="AC15">
            <v>108.64</v>
          </cell>
          <cell r="AD15">
            <v>108.78</v>
          </cell>
          <cell r="AE15">
            <v>108.87</v>
          </cell>
          <cell r="AF15">
            <v>109.06</v>
          </cell>
          <cell r="AG15">
            <v>109.23</v>
          </cell>
          <cell r="AH15">
            <v>109.44</v>
          </cell>
          <cell r="AI15">
            <v>109.71</v>
          </cell>
          <cell r="AJ15">
            <v>109.84</v>
          </cell>
          <cell r="AK15">
            <v>110.03</v>
          </cell>
          <cell r="AL15">
            <v>110.35</v>
          </cell>
        </row>
        <row r="16">
          <cell r="C16" t="str">
            <v>Wind - TRG7 (30% CF)</v>
          </cell>
          <cell r="D16">
            <v>111.82</v>
          </cell>
          <cell r="E16">
            <v>116.25</v>
          </cell>
          <cell r="F16">
            <v>127.98</v>
          </cell>
          <cell r="G16">
            <v>122.46</v>
          </cell>
          <cell r="H16">
            <v>117.93</v>
          </cell>
          <cell r="I16">
            <v>114.93</v>
          </cell>
          <cell r="J16">
            <v>112.17</v>
          </cell>
          <cell r="K16">
            <v>107.14</v>
          </cell>
          <cell r="L16">
            <v>108.4</v>
          </cell>
          <cell r="M16">
            <v>109.85</v>
          </cell>
          <cell r="N16">
            <v>111.61</v>
          </cell>
          <cell r="O16">
            <v>113.34</v>
          </cell>
          <cell r="P16">
            <v>113.41</v>
          </cell>
          <cell r="Q16">
            <v>113.33</v>
          </cell>
          <cell r="R16">
            <v>113.3</v>
          </cell>
          <cell r="S16">
            <v>113.95</v>
          </cell>
          <cell r="T16">
            <v>114.35</v>
          </cell>
          <cell r="U16">
            <v>114.79</v>
          </cell>
          <cell r="V16">
            <v>115.43</v>
          </cell>
          <cell r="W16">
            <v>116.02</v>
          </cell>
          <cell r="X16">
            <v>116.63</v>
          </cell>
          <cell r="Y16">
            <v>116.92</v>
          </cell>
          <cell r="Z16">
            <v>117.54</v>
          </cell>
          <cell r="AA16">
            <v>118.22</v>
          </cell>
          <cell r="AB16">
            <v>118.38</v>
          </cell>
          <cell r="AC16">
            <v>118.69</v>
          </cell>
          <cell r="AD16">
            <v>118.97</v>
          </cell>
          <cell r="AE16">
            <v>119.16</v>
          </cell>
          <cell r="AF16">
            <v>119.47</v>
          </cell>
          <cell r="AG16">
            <v>119.73</v>
          </cell>
          <cell r="AH16">
            <v>120.03</v>
          </cell>
          <cell r="AI16">
            <v>120.38</v>
          </cell>
          <cell r="AJ16">
            <v>120.56</v>
          </cell>
          <cell r="AK16">
            <v>120.78</v>
          </cell>
          <cell r="AL16">
            <v>121.15</v>
          </cell>
        </row>
        <row r="17">
          <cell r="C17" t="str">
            <v>Floating Offshore Wind - TRG10 (47% CF)</v>
          </cell>
          <cell r="D17">
            <v>575.4</v>
          </cell>
          <cell r="E17">
            <v>571.28</v>
          </cell>
          <cell r="F17">
            <v>568.88</v>
          </cell>
          <cell r="G17">
            <v>505.54</v>
          </cell>
          <cell r="H17">
            <v>453.27</v>
          </cell>
          <cell r="I17">
            <v>416.53</v>
          </cell>
          <cell r="J17">
            <v>383.86</v>
          </cell>
          <cell r="K17">
            <v>343.27</v>
          </cell>
          <cell r="L17">
            <v>325.33</v>
          </cell>
          <cell r="M17">
            <v>318.20999999999998</v>
          </cell>
          <cell r="N17">
            <v>312.02</v>
          </cell>
          <cell r="O17">
            <v>305.56</v>
          </cell>
          <cell r="P17">
            <v>293.49</v>
          </cell>
          <cell r="Q17">
            <v>281.68</v>
          </cell>
          <cell r="R17">
            <v>270.54000000000002</v>
          </cell>
          <cell r="S17">
            <v>260.94</v>
          </cell>
          <cell r="T17">
            <v>251.15</v>
          </cell>
          <cell r="U17">
            <v>241.77</v>
          </cell>
          <cell r="V17">
            <v>233.25</v>
          </cell>
          <cell r="W17">
            <v>225.03</v>
          </cell>
          <cell r="X17">
            <v>217.15</v>
          </cell>
          <cell r="Y17">
            <v>208.93</v>
          </cell>
          <cell r="Z17">
            <v>201.67</v>
          </cell>
          <cell r="AA17">
            <v>194.72</v>
          </cell>
          <cell r="AB17">
            <v>187.26</v>
          </cell>
          <cell r="AC17">
            <v>181.82</v>
          </cell>
          <cell r="AD17">
            <v>176.52</v>
          </cell>
          <cell r="AE17">
            <v>171.3</v>
          </cell>
          <cell r="AF17">
            <v>166.41</v>
          </cell>
          <cell r="AG17">
            <v>161.63</v>
          </cell>
          <cell r="AH17">
            <v>157.08000000000001</v>
          </cell>
          <cell r="AI17">
            <v>152.74</v>
          </cell>
          <cell r="AJ17">
            <v>148.35</v>
          </cell>
          <cell r="AK17">
            <v>144.16</v>
          </cell>
          <cell r="AL17">
            <v>140.19</v>
          </cell>
        </row>
        <row r="18">
          <cell r="C18" t="str">
            <v>Floating Offshore Wind - TRG6 (52% CF)</v>
          </cell>
          <cell r="D18">
            <v>542.07000000000005</v>
          </cell>
          <cell r="E18">
            <v>538.17999999999995</v>
          </cell>
          <cell r="F18">
            <v>535.59</v>
          </cell>
          <cell r="G18">
            <v>475.66</v>
          </cell>
          <cell r="H18">
            <v>426.2</v>
          </cell>
          <cell r="I18">
            <v>391.39</v>
          </cell>
          <cell r="J18">
            <v>360.45</v>
          </cell>
          <cell r="K18">
            <v>322.11</v>
          </cell>
          <cell r="L18">
            <v>305.06</v>
          </cell>
          <cell r="M18">
            <v>298.17</v>
          </cell>
          <cell r="N18">
            <v>292.14999999999998</v>
          </cell>
          <cell r="O18">
            <v>285.89</v>
          </cell>
          <cell r="P18">
            <v>274.38</v>
          </cell>
          <cell r="Q18">
            <v>263.14</v>
          </cell>
          <cell r="R18">
            <v>252.53</v>
          </cell>
          <cell r="S18">
            <v>243.37</v>
          </cell>
          <cell r="T18">
            <v>234.05</v>
          </cell>
          <cell r="U18">
            <v>225.12</v>
          </cell>
          <cell r="V18">
            <v>217</v>
          </cell>
          <cell r="W18">
            <v>209.17</v>
          </cell>
          <cell r="X18">
            <v>201.66</v>
          </cell>
          <cell r="Y18">
            <v>193.86</v>
          </cell>
          <cell r="Z18">
            <v>186.96</v>
          </cell>
          <cell r="AA18">
            <v>180.35</v>
          </cell>
          <cell r="AB18">
            <v>173.27</v>
          </cell>
          <cell r="AC18">
            <v>168.08</v>
          </cell>
          <cell r="AD18">
            <v>163.03</v>
          </cell>
          <cell r="AE18">
            <v>158.05000000000001</v>
          </cell>
          <cell r="AF18">
            <v>153.38999999999999</v>
          </cell>
          <cell r="AG18">
            <v>148.84</v>
          </cell>
          <cell r="AH18">
            <v>144.5</v>
          </cell>
          <cell r="AI18">
            <v>140.37</v>
          </cell>
          <cell r="AJ18">
            <v>136.19</v>
          </cell>
          <cell r="AK18">
            <v>132.21</v>
          </cell>
          <cell r="AL18">
            <v>128.44</v>
          </cell>
        </row>
        <row r="19">
          <cell r="C19" t="str">
            <v>Utility-scale Battery - Li [Capacity] - No ITC</v>
          </cell>
          <cell r="D19">
            <v>26.35</v>
          </cell>
          <cell r="E19">
            <v>26.19</v>
          </cell>
          <cell r="F19">
            <v>27.13</v>
          </cell>
          <cell r="G19">
            <v>23.2</v>
          </cell>
          <cell r="H19">
            <v>19.98</v>
          </cell>
          <cell r="I19">
            <v>17.63</v>
          </cell>
          <cell r="J19">
            <v>15.63</v>
          </cell>
          <cell r="K19">
            <v>13.31</v>
          </cell>
          <cell r="L19">
            <v>11.97</v>
          </cell>
          <cell r="M19">
            <v>11.13</v>
          </cell>
          <cell r="N19">
            <v>10.46</v>
          </cell>
          <cell r="O19">
            <v>9.91</v>
          </cell>
          <cell r="P19">
            <v>9.4499999999999993</v>
          </cell>
          <cell r="Q19">
            <v>9.07</v>
          </cell>
          <cell r="R19">
            <v>8.83</v>
          </cell>
          <cell r="S19">
            <v>8.66</v>
          </cell>
          <cell r="T19">
            <v>8.5299999999999994</v>
          </cell>
          <cell r="U19">
            <v>8.41</v>
          </cell>
          <cell r="V19">
            <v>8.32</v>
          </cell>
          <cell r="W19">
            <v>8.2100000000000009</v>
          </cell>
          <cell r="X19">
            <v>8.16</v>
          </cell>
          <cell r="Y19">
            <v>8.07</v>
          </cell>
          <cell r="Z19">
            <v>8.0299999999999994</v>
          </cell>
          <cell r="AA19">
            <v>7.97</v>
          </cell>
          <cell r="AB19">
            <v>7.89</v>
          </cell>
          <cell r="AC19">
            <v>7.82</v>
          </cell>
          <cell r="AD19">
            <v>7.76</v>
          </cell>
          <cell r="AE19">
            <v>7.69</v>
          </cell>
          <cell r="AF19">
            <v>7.62</v>
          </cell>
          <cell r="AG19">
            <v>7.55</v>
          </cell>
          <cell r="AH19">
            <v>7.48</v>
          </cell>
          <cell r="AI19">
            <v>7.41</v>
          </cell>
          <cell r="AJ19">
            <v>7.32</v>
          </cell>
          <cell r="AK19">
            <v>7.24</v>
          </cell>
          <cell r="AL19">
            <v>7.17</v>
          </cell>
        </row>
        <row r="20">
          <cell r="C20" t="str">
            <v>Utility-scale Battery - Li [Energy] - No ITC</v>
          </cell>
          <cell r="D20">
            <v>36.54</v>
          </cell>
          <cell r="E20">
            <v>36.32</v>
          </cell>
          <cell r="F20">
            <v>37.619999999999997</v>
          </cell>
          <cell r="G20">
            <v>32.18</v>
          </cell>
          <cell r="H20">
            <v>27.71</v>
          </cell>
          <cell r="I20">
            <v>24.45</v>
          </cell>
          <cell r="J20">
            <v>21.68</v>
          </cell>
          <cell r="K20">
            <v>18.46</v>
          </cell>
          <cell r="L20">
            <v>16.600000000000001</v>
          </cell>
          <cell r="M20">
            <v>15.43</v>
          </cell>
          <cell r="N20">
            <v>14.51</v>
          </cell>
          <cell r="O20">
            <v>13.74</v>
          </cell>
          <cell r="P20">
            <v>13.1</v>
          </cell>
          <cell r="Q20">
            <v>12.58</v>
          </cell>
          <cell r="R20">
            <v>12.24</v>
          </cell>
          <cell r="S20">
            <v>12.01</v>
          </cell>
          <cell r="T20">
            <v>11.83</v>
          </cell>
          <cell r="U20">
            <v>11.66</v>
          </cell>
          <cell r="V20">
            <v>11.53</v>
          </cell>
          <cell r="W20">
            <v>11.39</v>
          </cell>
          <cell r="X20">
            <v>11.32</v>
          </cell>
          <cell r="Y20">
            <v>11.2</v>
          </cell>
          <cell r="Z20">
            <v>11.13</v>
          </cell>
          <cell r="AA20">
            <v>11.06</v>
          </cell>
          <cell r="AB20">
            <v>10.94</v>
          </cell>
          <cell r="AC20">
            <v>10.85</v>
          </cell>
          <cell r="AD20">
            <v>10.77</v>
          </cell>
          <cell r="AE20">
            <v>10.66</v>
          </cell>
          <cell r="AF20">
            <v>10.57</v>
          </cell>
          <cell r="AG20">
            <v>10.48</v>
          </cell>
          <cell r="AH20">
            <v>10.38</v>
          </cell>
          <cell r="AI20">
            <v>10.27</v>
          </cell>
          <cell r="AJ20">
            <v>10.16</v>
          </cell>
          <cell r="AK20">
            <v>10.039999999999999</v>
          </cell>
          <cell r="AL20">
            <v>9.9499999999999993</v>
          </cell>
        </row>
        <row r="21">
          <cell r="C21" t="str">
            <v>Utility-scale Battery - Li [Capacity] - ITC</v>
          </cell>
          <cell r="D21">
            <v>6.8</v>
          </cell>
          <cell r="E21">
            <v>6.76</v>
          </cell>
          <cell r="F21">
            <v>7</v>
          </cell>
          <cell r="G21">
            <v>5.99</v>
          </cell>
          <cell r="H21">
            <v>5.16</v>
          </cell>
          <cell r="I21">
            <v>4.55</v>
          </cell>
          <cell r="J21">
            <v>4.04</v>
          </cell>
          <cell r="K21">
            <v>3.44</v>
          </cell>
          <cell r="L21">
            <v>3.09</v>
          </cell>
          <cell r="M21">
            <v>2.87</v>
          </cell>
          <cell r="N21">
            <v>2.7</v>
          </cell>
          <cell r="O21">
            <v>2.5499999999999998</v>
          </cell>
          <cell r="P21">
            <v>2.4300000000000002</v>
          </cell>
          <cell r="Q21">
            <v>2.3199999999999998</v>
          </cell>
          <cell r="R21">
            <v>2.25</v>
          </cell>
          <cell r="S21">
            <v>2.21</v>
          </cell>
          <cell r="T21">
            <v>2.1800000000000002</v>
          </cell>
          <cell r="U21">
            <v>2.15</v>
          </cell>
          <cell r="V21">
            <v>2.13</v>
          </cell>
          <cell r="W21">
            <v>2.1</v>
          </cell>
          <cell r="X21">
            <v>2.09</v>
          </cell>
          <cell r="Y21">
            <v>2.06</v>
          </cell>
          <cell r="Z21">
            <v>2.0499999999999998</v>
          </cell>
          <cell r="AA21">
            <v>2.04</v>
          </cell>
          <cell r="AB21">
            <v>2.02</v>
          </cell>
          <cell r="AC21">
            <v>2</v>
          </cell>
          <cell r="AD21">
            <v>1.98</v>
          </cell>
          <cell r="AE21">
            <v>1.96</v>
          </cell>
          <cell r="AF21">
            <v>1.95</v>
          </cell>
          <cell r="AG21">
            <v>1.93</v>
          </cell>
          <cell r="AH21">
            <v>1.91</v>
          </cell>
          <cell r="AI21">
            <v>1.89</v>
          </cell>
          <cell r="AJ21">
            <v>1.87</v>
          </cell>
          <cell r="AK21">
            <v>1.85</v>
          </cell>
          <cell r="AL21">
            <v>1.83</v>
          </cell>
        </row>
        <row r="22">
          <cell r="C22" t="str">
            <v>Utility-scale Battery - Li [Energy] - ITC</v>
          </cell>
          <cell r="D22">
            <v>35.76</v>
          </cell>
          <cell r="E22">
            <v>35.549999999999997</v>
          </cell>
          <cell r="F22">
            <v>36.799999999999997</v>
          </cell>
          <cell r="G22">
            <v>31.48</v>
          </cell>
          <cell r="H22">
            <v>27.13</v>
          </cell>
          <cell r="I22">
            <v>23.95</v>
          </cell>
          <cell r="J22">
            <v>21.23</v>
          </cell>
          <cell r="K22">
            <v>18.100000000000001</v>
          </cell>
          <cell r="L22">
            <v>16.260000000000002</v>
          </cell>
          <cell r="M22">
            <v>15.11</v>
          </cell>
          <cell r="N22">
            <v>14.18</v>
          </cell>
          <cell r="O22">
            <v>13.41</v>
          </cell>
          <cell r="P22">
            <v>12.76</v>
          </cell>
          <cell r="Q22">
            <v>12.23</v>
          </cell>
          <cell r="R22">
            <v>11.85</v>
          </cell>
          <cell r="S22">
            <v>11.63</v>
          </cell>
          <cell r="T22">
            <v>11.46</v>
          </cell>
          <cell r="U22">
            <v>11.3</v>
          </cell>
          <cell r="V22">
            <v>11.18</v>
          </cell>
          <cell r="W22">
            <v>11.05</v>
          </cell>
          <cell r="X22">
            <v>10.97</v>
          </cell>
          <cell r="Y22">
            <v>10.86</v>
          </cell>
          <cell r="Z22">
            <v>10.8</v>
          </cell>
          <cell r="AA22">
            <v>10.72</v>
          </cell>
          <cell r="AB22">
            <v>10.61</v>
          </cell>
          <cell r="AC22">
            <v>10.51</v>
          </cell>
          <cell r="AD22">
            <v>10.44</v>
          </cell>
          <cell r="AE22">
            <v>10.33</v>
          </cell>
          <cell r="AF22">
            <v>10.25</v>
          </cell>
          <cell r="AG22">
            <v>10.15</v>
          </cell>
          <cell r="AH22">
            <v>10.050000000000001</v>
          </cell>
          <cell r="AI22">
            <v>9.9600000000000009</v>
          </cell>
          <cell r="AJ22">
            <v>9.84</v>
          </cell>
          <cell r="AK22">
            <v>9.73</v>
          </cell>
          <cell r="AL22">
            <v>9.64</v>
          </cell>
        </row>
        <row r="23">
          <cell r="C23" t="str">
            <v>BTM Battery - Li [Capacity]</v>
          </cell>
          <cell r="D23">
            <v>49.16</v>
          </cell>
          <cell r="E23">
            <v>48.97</v>
          </cell>
          <cell r="F23">
            <v>50.11</v>
          </cell>
          <cell r="G23">
            <v>44.01</v>
          </cell>
          <cell r="H23">
            <v>38.799999999999997</v>
          </cell>
          <cell r="I23">
            <v>34.76</v>
          </cell>
          <cell r="J23">
            <v>31.31</v>
          </cell>
          <cell r="K23">
            <v>27.49</v>
          </cell>
          <cell r="L23">
            <v>25.1</v>
          </cell>
          <cell r="M23">
            <v>23.51</v>
          </cell>
          <cell r="N23">
            <v>22.27</v>
          </cell>
          <cell r="O23">
            <v>21.3</v>
          </cell>
          <cell r="P23">
            <v>20.56</v>
          </cell>
          <cell r="Q23">
            <v>20.03</v>
          </cell>
          <cell r="R23">
            <v>19.8</v>
          </cell>
          <cell r="S23">
            <v>19.600000000000001</v>
          </cell>
          <cell r="T23">
            <v>19.34</v>
          </cell>
          <cell r="U23">
            <v>19.079999999999998</v>
          </cell>
          <cell r="V23">
            <v>18.87</v>
          </cell>
          <cell r="W23">
            <v>18.649999999999999</v>
          </cell>
          <cell r="X23">
            <v>18.510000000000002</v>
          </cell>
          <cell r="Y23">
            <v>18.309999999999999</v>
          </cell>
          <cell r="Z23">
            <v>18.18</v>
          </cell>
          <cell r="AA23">
            <v>18.04</v>
          </cell>
          <cell r="AB23">
            <v>17.84</v>
          </cell>
          <cell r="AC23">
            <v>17.68</v>
          </cell>
          <cell r="AD23">
            <v>17.54</v>
          </cell>
          <cell r="AE23">
            <v>17.37</v>
          </cell>
          <cell r="AF23">
            <v>17.21</v>
          </cell>
          <cell r="AG23">
            <v>17.05</v>
          </cell>
          <cell r="AH23">
            <v>16.89</v>
          </cell>
          <cell r="AI23">
            <v>16.72</v>
          </cell>
          <cell r="AJ23">
            <v>16.54</v>
          </cell>
          <cell r="AK23">
            <v>16.36</v>
          </cell>
          <cell r="AL23">
            <v>16.2</v>
          </cell>
        </row>
        <row r="24">
          <cell r="C24" t="str">
            <v>BTM Battery - Li [Energy]</v>
          </cell>
          <cell r="D24">
            <v>109.54</v>
          </cell>
          <cell r="E24">
            <v>109.11</v>
          </cell>
          <cell r="F24">
            <v>111.66</v>
          </cell>
          <cell r="G24">
            <v>98.07</v>
          </cell>
          <cell r="H24">
            <v>86.47</v>
          </cell>
          <cell r="I24">
            <v>77.459999999999994</v>
          </cell>
          <cell r="J24">
            <v>69.760000000000005</v>
          </cell>
          <cell r="K24">
            <v>61.27</v>
          </cell>
          <cell r="L24">
            <v>55.92</v>
          </cell>
          <cell r="M24">
            <v>52.38</v>
          </cell>
          <cell r="N24">
            <v>49.63</v>
          </cell>
          <cell r="O24">
            <v>47.46</v>
          </cell>
          <cell r="P24">
            <v>45.82</v>
          </cell>
          <cell r="Q24">
            <v>44.65</v>
          </cell>
          <cell r="R24">
            <v>44.12</v>
          </cell>
          <cell r="S24">
            <v>43.68</v>
          </cell>
          <cell r="T24">
            <v>43.09</v>
          </cell>
          <cell r="U24">
            <v>42.52</v>
          </cell>
          <cell r="V24">
            <v>42.06</v>
          </cell>
          <cell r="W24">
            <v>41.57</v>
          </cell>
          <cell r="X24">
            <v>41.25</v>
          </cell>
          <cell r="Y24">
            <v>40.81</v>
          </cell>
          <cell r="Z24">
            <v>40.51</v>
          </cell>
          <cell r="AA24">
            <v>40.19</v>
          </cell>
          <cell r="AB24">
            <v>39.76</v>
          </cell>
          <cell r="AC24">
            <v>39.409999999999997</v>
          </cell>
          <cell r="AD24">
            <v>39.090000000000003</v>
          </cell>
          <cell r="AE24">
            <v>38.700000000000003</v>
          </cell>
          <cell r="AF24">
            <v>38.36</v>
          </cell>
          <cell r="AG24">
            <v>38</v>
          </cell>
          <cell r="AH24">
            <v>37.630000000000003</v>
          </cell>
          <cell r="AI24">
            <v>37.26</v>
          </cell>
          <cell r="AJ24">
            <v>36.85</v>
          </cell>
          <cell r="AK24">
            <v>36.450000000000003</v>
          </cell>
          <cell r="AL24">
            <v>36.090000000000003</v>
          </cell>
        </row>
        <row r="25">
          <cell r="C25" t="str">
            <v>Flow Battery [Capacity]</v>
          </cell>
          <cell r="D25">
            <v>160.44999999999999</v>
          </cell>
          <cell r="E25">
            <v>159.5</v>
          </cell>
          <cell r="F25">
            <v>165.2</v>
          </cell>
          <cell r="G25">
            <v>145.93</v>
          </cell>
          <cell r="H25">
            <v>129.74</v>
          </cell>
          <cell r="I25">
            <v>118.19</v>
          </cell>
          <cell r="J25">
            <v>108.22</v>
          </cell>
          <cell r="K25">
            <v>95.17</v>
          </cell>
          <cell r="L25">
            <v>90.55</v>
          </cell>
          <cell r="M25">
            <v>86.76</v>
          </cell>
          <cell r="N25">
            <v>83.83</v>
          </cell>
          <cell r="O25">
            <v>81.38</v>
          </cell>
          <cell r="P25">
            <v>79.38</v>
          </cell>
          <cell r="Q25">
            <v>77.75</v>
          </cell>
          <cell r="R25">
            <v>77.319999999999993</v>
          </cell>
          <cell r="S25">
            <v>77.3</v>
          </cell>
          <cell r="T25">
            <v>77.41</v>
          </cell>
          <cell r="U25">
            <v>77.510000000000005</v>
          </cell>
          <cell r="V25">
            <v>77.86</v>
          </cell>
          <cell r="W25">
            <v>78.180000000000007</v>
          </cell>
          <cell r="X25">
            <v>78.5</v>
          </cell>
          <cell r="Y25">
            <v>78.400000000000006</v>
          </cell>
          <cell r="Z25">
            <v>78.680000000000007</v>
          </cell>
          <cell r="AA25">
            <v>78.97</v>
          </cell>
          <cell r="AB25">
            <v>78.92</v>
          </cell>
          <cell r="AC25">
            <v>79.06</v>
          </cell>
          <cell r="AD25">
            <v>79.180000000000007</v>
          </cell>
          <cell r="AE25">
            <v>79.209999999999994</v>
          </cell>
          <cell r="AF25">
            <v>79.349999999999994</v>
          </cell>
          <cell r="AG25">
            <v>79.39</v>
          </cell>
          <cell r="AH25">
            <v>79.45</v>
          </cell>
          <cell r="AI25">
            <v>79.510000000000005</v>
          </cell>
          <cell r="AJ25">
            <v>79.42</v>
          </cell>
          <cell r="AK25">
            <v>79.349999999999994</v>
          </cell>
          <cell r="AL25">
            <v>79.400000000000006</v>
          </cell>
        </row>
        <row r="26">
          <cell r="C26" t="str">
            <v>Flow Battery [Energy]</v>
          </cell>
          <cell r="D26">
            <v>28.73</v>
          </cell>
          <cell r="E26">
            <v>28.56</v>
          </cell>
          <cell r="F26">
            <v>29.58</v>
          </cell>
          <cell r="G26">
            <v>26.13</v>
          </cell>
          <cell r="H26">
            <v>23.23</v>
          </cell>
          <cell r="I26">
            <v>21.16</v>
          </cell>
          <cell r="J26">
            <v>19.38</v>
          </cell>
          <cell r="K26">
            <v>17.04</v>
          </cell>
          <cell r="L26">
            <v>15.35</v>
          </cell>
          <cell r="M26">
            <v>14.62</v>
          </cell>
          <cell r="N26">
            <v>14.04</v>
          </cell>
          <cell r="O26">
            <v>13.55</v>
          </cell>
          <cell r="P26">
            <v>13.14</v>
          </cell>
          <cell r="Q26">
            <v>12.8</v>
          </cell>
          <cell r="R26">
            <v>12.53</v>
          </cell>
          <cell r="S26">
            <v>12.36</v>
          </cell>
          <cell r="T26">
            <v>12.22</v>
          </cell>
          <cell r="U26">
            <v>12.09</v>
          </cell>
          <cell r="V26">
            <v>12.01</v>
          </cell>
          <cell r="W26">
            <v>11.91</v>
          </cell>
          <cell r="X26">
            <v>11.95</v>
          </cell>
          <cell r="Y26">
            <v>11.95</v>
          </cell>
          <cell r="Z26">
            <v>12.01</v>
          </cell>
          <cell r="AA26">
            <v>12.05</v>
          </cell>
          <cell r="AB26">
            <v>12.03</v>
          </cell>
          <cell r="AC26">
            <v>12.04</v>
          </cell>
          <cell r="AD26">
            <v>12.09</v>
          </cell>
          <cell r="AE26">
            <v>12.09</v>
          </cell>
          <cell r="AF26">
            <v>12.11</v>
          </cell>
          <cell r="AG26">
            <v>12.13</v>
          </cell>
          <cell r="AH26">
            <v>12.13</v>
          </cell>
          <cell r="AI26">
            <v>12.12</v>
          </cell>
          <cell r="AJ26">
            <v>12.1</v>
          </cell>
          <cell r="AK26">
            <v>12.08</v>
          </cell>
          <cell r="AL26">
            <v>12.08</v>
          </cell>
        </row>
        <row r="27">
          <cell r="C27" t="str">
            <v>Pumped Hydro Storage [Capacity]</v>
          </cell>
          <cell r="D27">
            <v>126.11</v>
          </cell>
          <cell r="E27">
            <v>125.03</v>
          </cell>
          <cell r="F27">
            <v>131.49</v>
          </cell>
          <cell r="G27">
            <v>119.01</v>
          </cell>
          <cell r="H27">
            <v>107.79</v>
          </cell>
          <cell r="I27">
            <v>101</v>
          </cell>
          <cell r="J27">
            <v>95.87</v>
          </cell>
          <cell r="K27">
            <v>85.02</v>
          </cell>
          <cell r="L27">
            <v>85.04</v>
          </cell>
          <cell r="M27">
            <v>85.26</v>
          </cell>
          <cell r="N27">
            <v>85.86</v>
          </cell>
          <cell r="O27">
            <v>86.3</v>
          </cell>
          <cell r="P27">
            <v>86.59</v>
          </cell>
          <cell r="Q27">
            <v>86.63</v>
          </cell>
          <cell r="R27">
            <v>87.37</v>
          </cell>
          <cell r="S27">
            <v>88.1</v>
          </cell>
          <cell r="T27">
            <v>88.27</v>
          </cell>
          <cell r="U27">
            <v>88.44</v>
          </cell>
          <cell r="V27">
            <v>89.05</v>
          </cell>
          <cell r="W27">
            <v>89.6</v>
          </cell>
          <cell r="X27">
            <v>90.14</v>
          </cell>
          <cell r="Y27">
            <v>89.95</v>
          </cell>
          <cell r="Z27">
            <v>90.44</v>
          </cell>
          <cell r="AA27">
            <v>90.94</v>
          </cell>
          <cell r="AB27">
            <v>90.85</v>
          </cell>
          <cell r="AC27">
            <v>91.1</v>
          </cell>
          <cell r="AD27">
            <v>91.31</v>
          </cell>
          <cell r="AE27">
            <v>91.36</v>
          </cell>
          <cell r="AF27">
            <v>91.6</v>
          </cell>
          <cell r="AG27">
            <v>91.67</v>
          </cell>
          <cell r="AH27">
            <v>91.78</v>
          </cell>
          <cell r="AI27">
            <v>91.89</v>
          </cell>
          <cell r="AJ27">
            <v>91.73</v>
          </cell>
          <cell r="AK27">
            <v>91.61</v>
          </cell>
          <cell r="AL27">
            <v>91.69</v>
          </cell>
        </row>
        <row r="28">
          <cell r="C28" t="str">
            <v>Pumped Hydro Storage [Energy]</v>
          </cell>
          <cell r="D28">
            <v>12.61</v>
          </cell>
          <cell r="E28">
            <v>12.5</v>
          </cell>
          <cell r="F28">
            <v>13.15</v>
          </cell>
          <cell r="G28">
            <v>11.9</v>
          </cell>
          <cell r="H28">
            <v>10.78</v>
          </cell>
          <cell r="I28">
            <v>10.1</v>
          </cell>
          <cell r="J28">
            <v>9.59</v>
          </cell>
          <cell r="K28">
            <v>8.5</v>
          </cell>
          <cell r="L28">
            <v>8.5</v>
          </cell>
          <cell r="M28">
            <v>8.5299999999999994</v>
          </cell>
          <cell r="N28">
            <v>8.59</v>
          </cell>
          <cell r="O28">
            <v>8.6300000000000008</v>
          </cell>
          <cell r="P28">
            <v>8.66</v>
          </cell>
          <cell r="Q28">
            <v>8.66</v>
          </cell>
          <cell r="R28">
            <v>8.74</v>
          </cell>
          <cell r="S28">
            <v>8.81</v>
          </cell>
          <cell r="T28">
            <v>8.83</v>
          </cell>
          <cell r="U28">
            <v>8.84</v>
          </cell>
          <cell r="V28">
            <v>8.9</v>
          </cell>
          <cell r="W28">
            <v>8.9600000000000009</v>
          </cell>
          <cell r="X28">
            <v>9.01</v>
          </cell>
          <cell r="Y28">
            <v>9</v>
          </cell>
          <cell r="Z28">
            <v>9.0399999999999991</v>
          </cell>
          <cell r="AA28">
            <v>9.09</v>
          </cell>
          <cell r="AB28">
            <v>9.09</v>
          </cell>
          <cell r="AC28">
            <v>9.11</v>
          </cell>
          <cell r="AD28">
            <v>9.1300000000000008</v>
          </cell>
          <cell r="AE28">
            <v>9.14</v>
          </cell>
          <cell r="AF28">
            <v>9.16</v>
          </cell>
          <cell r="AG28">
            <v>9.17</v>
          </cell>
          <cell r="AH28">
            <v>9.18</v>
          </cell>
          <cell r="AI28">
            <v>9.19</v>
          </cell>
          <cell r="AJ28">
            <v>9.17</v>
          </cell>
          <cell r="AK28">
            <v>9.16</v>
          </cell>
          <cell r="AL28">
            <v>9.17</v>
          </cell>
        </row>
        <row r="29">
          <cell r="C29" t="str">
            <v>Geothermal</v>
          </cell>
          <cell r="D29">
            <v>509</v>
          </cell>
          <cell r="E29">
            <v>521.4</v>
          </cell>
          <cell r="F29">
            <v>562.14</v>
          </cell>
          <cell r="G29">
            <v>541.63</v>
          </cell>
          <cell r="H29">
            <v>537.22</v>
          </cell>
          <cell r="I29">
            <v>537.95000000000005</v>
          </cell>
          <cell r="J29">
            <v>539.51</v>
          </cell>
          <cell r="K29">
            <v>554.86</v>
          </cell>
          <cell r="L29">
            <v>569.32000000000005</v>
          </cell>
          <cell r="M29">
            <v>584.49</v>
          </cell>
          <cell r="N29">
            <v>600.92999999999995</v>
          </cell>
          <cell r="O29">
            <v>617.13</v>
          </cell>
          <cell r="P29">
            <v>618.23</v>
          </cell>
          <cell r="Q29">
            <v>618.57000000000005</v>
          </cell>
          <cell r="R29">
            <v>619.25</v>
          </cell>
          <cell r="S29">
            <v>620.04</v>
          </cell>
          <cell r="T29">
            <v>619.55999999999995</v>
          </cell>
          <cell r="U29">
            <v>619.22</v>
          </cell>
          <cell r="V29">
            <v>619.77</v>
          </cell>
          <cell r="W29">
            <v>619.92999999999995</v>
          </cell>
          <cell r="X29">
            <v>620.19000000000005</v>
          </cell>
          <cell r="Y29">
            <v>618.88</v>
          </cell>
          <cell r="Z29">
            <v>619.05999999999995</v>
          </cell>
          <cell r="AA29">
            <v>619.41999999999996</v>
          </cell>
          <cell r="AB29">
            <v>617.79999999999995</v>
          </cell>
          <cell r="AC29">
            <v>616.73</v>
          </cell>
          <cell r="AD29">
            <v>615.44000000000005</v>
          </cell>
          <cell r="AE29">
            <v>613.74</v>
          </cell>
          <cell r="AF29">
            <v>612.46</v>
          </cell>
          <cell r="AG29">
            <v>610.96</v>
          </cell>
          <cell r="AH29">
            <v>609.6</v>
          </cell>
          <cell r="AI29">
            <v>608.4</v>
          </cell>
          <cell r="AJ29">
            <v>606.4</v>
          </cell>
          <cell r="AK29">
            <v>604.54999999999995</v>
          </cell>
          <cell r="AL29">
            <v>603.28</v>
          </cell>
        </row>
        <row r="30">
          <cell r="C30" t="str">
            <v>Biomass</v>
          </cell>
          <cell r="D30">
            <v>325.02</v>
          </cell>
          <cell r="E30">
            <v>332.81</v>
          </cell>
          <cell r="F30">
            <v>366.64</v>
          </cell>
          <cell r="G30">
            <v>350.94</v>
          </cell>
          <cell r="H30">
            <v>346.68</v>
          </cell>
          <cell r="I30">
            <v>343.53</v>
          </cell>
          <cell r="J30">
            <v>343.96</v>
          </cell>
          <cell r="K30">
            <v>349.45</v>
          </cell>
          <cell r="L30">
            <v>353.8</v>
          </cell>
          <cell r="M30">
            <v>358.82</v>
          </cell>
          <cell r="N30">
            <v>364.09</v>
          </cell>
          <cell r="O30">
            <v>370.04</v>
          </cell>
          <cell r="P30">
            <v>370.9</v>
          </cell>
          <cell r="Q30">
            <v>370.93</v>
          </cell>
          <cell r="R30">
            <v>370.96</v>
          </cell>
          <cell r="S30">
            <v>371.36</v>
          </cell>
          <cell r="T30">
            <v>370.74</v>
          </cell>
          <cell r="U30">
            <v>370.31</v>
          </cell>
          <cell r="V30">
            <v>370.19</v>
          </cell>
          <cell r="W30">
            <v>369.93</v>
          </cell>
          <cell r="X30">
            <v>370.08</v>
          </cell>
          <cell r="Y30">
            <v>368.63</v>
          </cell>
          <cell r="Z30">
            <v>368.4</v>
          </cell>
          <cell r="AA30">
            <v>368.18</v>
          </cell>
          <cell r="AB30">
            <v>366.62</v>
          </cell>
          <cell r="AC30">
            <v>365.6</v>
          </cell>
          <cell r="AD30">
            <v>364.24</v>
          </cell>
          <cell r="AE30">
            <v>362.93</v>
          </cell>
          <cell r="AF30">
            <v>361.64</v>
          </cell>
          <cell r="AG30">
            <v>360.19</v>
          </cell>
          <cell r="AH30">
            <v>358.7</v>
          </cell>
          <cell r="AI30">
            <v>357.55</v>
          </cell>
          <cell r="AJ30">
            <v>355.9</v>
          </cell>
          <cell r="AK30">
            <v>354.12</v>
          </cell>
          <cell r="AL30">
            <v>349.77</v>
          </cell>
        </row>
        <row r="31">
          <cell r="C31" t="str">
            <v>Small Hydro</v>
          </cell>
          <cell r="D31">
            <v>160.52000000000001</v>
          </cell>
          <cell r="E31">
            <v>163.4</v>
          </cell>
          <cell r="F31">
            <v>233.11</v>
          </cell>
          <cell r="G31">
            <v>200.83</v>
          </cell>
          <cell r="H31">
            <v>195.44</v>
          </cell>
          <cell r="I31">
            <v>197.81</v>
          </cell>
          <cell r="J31">
            <v>201.26</v>
          </cell>
          <cell r="K31">
            <v>203.92</v>
          </cell>
          <cell r="L31">
            <v>205.42</v>
          </cell>
          <cell r="M31">
            <v>207.45</v>
          </cell>
          <cell r="N31">
            <v>210.49</v>
          </cell>
          <cell r="O31">
            <v>213.19</v>
          </cell>
          <cell r="P31">
            <v>215.69</v>
          </cell>
          <cell r="Q31">
            <v>217.82</v>
          </cell>
          <cell r="R31">
            <v>219.86</v>
          </cell>
          <cell r="S31">
            <v>221.87</v>
          </cell>
          <cell r="T31">
            <v>223.11</v>
          </cell>
          <cell r="U31">
            <v>224.32</v>
          </cell>
          <cell r="V31">
            <v>226.18</v>
          </cell>
          <cell r="W31">
            <v>227.97</v>
          </cell>
          <cell r="X31">
            <v>229.73</v>
          </cell>
          <cell r="Y31">
            <v>230.46</v>
          </cell>
          <cell r="Z31">
            <v>232.15</v>
          </cell>
          <cell r="AA31">
            <v>233.86</v>
          </cell>
          <cell r="AB31">
            <v>233.74</v>
          </cell>
          <cell r="AC31">
            <v>234.1</v>
          </cell>
          <cell r="AD31">
            <v>234.39</v>
          </cell>
          <cell r="AE31">
            <v>234.46</v>
          </cell>
          <cell r="AF31">
            <v>234.82</v>
          </cell>
          <cell r="AG31">
            <v>234.91</v>
          </cell>
          <cell r="AH31">
            <v>235.07</v>
          </cell>
          <cell r="AI31">
            <v>235.23</v>
          </cell>
          <cell r="AJ31">
            <v>235</v>
          </cell>
          <cell r="AK31">
            <v>234.83</v>
          </cell>
          <cell r="AL31">
            <v>234.94</v>
          </cell>
        </row>
        <row r="32">
          <cell r="C32" t="str">
            <v>Gas - CCGT</v>
          </cell>
          <cell r="D32">
            <v>99.93</v>
          </cell>
          <cell r="E32">
            <v>103.24</v>
          </cell>
          <cell r="F32">
            <v>115.75</v>
          </cell>
          <cell r="G32">
            <v>109.76</v>
          </cell>
          <cell r="H32">
            <v>108.62</v>
          </cell>
          <cell r="I32">
            <v>108.85</v>
          </cell>
          <cell r="J32">
            <v>109.25</v>
          </cell>
          <cell r="K32">
            <v>109.48</v>
          </cell>
          <cell r="L32">
            <v>109.17</v>
          </cell>
          <cell r="M32">
            <v>108.92</v>
          </cell>
          <cell r="N32">
            <v>108.84</v>
          </cell>
          <cell r="O32">
            <v>109.11</v>
          </cell>
          <cell r="P32">
            <v>109.29</v>
          </cell>
          <cell r="Q32">
            <v>109.35</v>
          </cell>
          <cell r="R32">
            <v>109.44</v>
          </cell>
          <cell r="S32">
            <v>109.64</v>
          </cell>
          <cell r="T32">
            <v>109.47</v>
          </cell>
          <cell r="U32">
            <v>109.36</v>
          </cell>
          <cell r="V32">
            <v>109.45</v>
          </cell>
          <cell r="W32">
            <v>109.51</v>
          </cell>
          <cell r="X32">
            <v>109.68</v>
          </cell>
          <cell r="Y32">
            <v>109.33</v>
          </cell>
          <cell r="Z32">
            <v>109.36</v>
          </cell>
          <cell r="AA32">
            <v>109.41</v>
          </cell>
          <cell r="AB32">
            <v>109.01</v>
          </cell>
          <cell r="AC32">
            <v>108.8</v>
          </cell>
          <cell r="AD32">
            <v>108.49</v>
          </cell>
          <cell r="AE32">
            <v>108.17</v>
          </cell>
          <cell r="AF32">
            <v>107.83</v>
          </cell>
          <cell r="AG32">
            <v>107.47</v>
          </cell>
          <cell r="AH32">
            <v>107.06</v>
          </cell>
          <cell r="AI32">
            <v>106.75</v>
          </cell>
          <cell r="AJ32">
            <v>106.39</v>
          </cell>
          <cell r="AK32">
            <v>106.06</v>
          </cell>
          <cell r="AL32">
            <v>104.97</v>
          </cell>
        </row>
        <row r="33">
          <cell r="C33" t="str">
            <v>Gas - CT - Frame</v>
          </cell>
          <cell r="D33">
            <v>75.95</v>
          </cell>
          <cell r="E33">
            <v>78.31</v>
          </cell>
          <cell r="F33">
            <v>87.62</v>
          </cell>
          <cell r="G33">
            <v>82.92</v>
          </cell>
          <cell r="H33">
            <v>82.51</v>
          </cell>
          <cell r="I33">
            <v>82.68</v>
          </cell>
          <cell r="J33">
            <v>82.97</v>
          </cell>
          <cell r="K33">
            <v>83.12</v>
          </cell>
          <cell r="L33">
            <v>82.84</v>
          </cell>
          <cell r="M33">
            <v>82.58</v>
          </cell>
          <cell r="N33">
            <v>82.46</v>
          </cell>
          <cell r="O33">
            <v>82.63</v>
          </cell>
          <cell r="P33">
            <v>82.72</v>
          </cell>
          <cell r="Q33">
            <v>82.74</v>
          </cell>
          <cell r="R33">
            <v>82.79</v>
          </cell>
          <cell r="S33">
            <v>82.93</v>
          </cell>
          <cell r="T33">
            <v>82.77</v>
          </cell>
          <cell r="U33">
            <v>82.66</v>
          </cell>
          <cell r="V33">
            <v>82.72</v>
          </cell>
          <cell r="W33">
            <v>82.75</v>
          </cell>
          <cell r="X33">
            <v>82.88</v>
          </cell>
          <cell r="Y33">
            <v>82.6</v>
          </cell>
          <cell r="Z33">
            <v>82.61</v>
          </cell>
          <cell r="AA33">
            <v>82.63</v>
          </cell>
          <cell r="AB33">
            <v>82.31</v>
          </cell>
          <cell r="AC33">
            <v>82.14</v>
          </cell>
          <cell r="AD33">
            <v>81.900000000000006</v>
          </cell>
          <cell r="AE33">
            <v>81.63</v>
          </cell>
          <cell r="AF33">
            <v>81.36</v>
          </cell>
          <cell r="AG33">
            <v>81.069999999999993</v>
          </cell>
          <cell r="AH33">
            <v>80.739999999999995</v>
          </cell>
          <cell r="AI33">
            <v>80.48</v>
          </cell>
          <cell r="AJ33">
            <v>80.209999999999994</v>
          </cell>
          <cell r="AK33">
            <v>79.97</v>
          </cell>
          <cell r="AL33">
            <v>79.150000000000006</v>
          </cell>
        </row>
        <row r="34">
          <cell r="C34" t="str">
            <v>Gas - CT - Aero</v>
          </cell>
          <cell r="D34">
            <v>99.93</v>
          </cell>
          <cell r="E34">
            <v>103.04</v>
          </cell>
          <cell r="F34">
            <v>115.29</v>
          </cell>
          <cell r="G34">
            <v>109.11</v>
          </cell>
          <cell r="H34">
            <v>108.56</v>
          </cell>
          <cell r="I34">
            <v>108.79</v>
          </cell>
          <cell r="J34">
            <v>109.17</v>
          </cell>
          <cell r="K34">
            <v>109.36</v>
          </cell>
          <cell r="L34">
            <v>109</v>
          </cell>
          <cell r="M34">
            <v>108.66</v>
          </cell>
          <cell r="N34">
            <v>108.49</v>
          </cell>
          <cell r="O34">
            <v>108.72</v>
          </cell>
          <cell r="P34">
            <v>108.84</v>
          </cell>
          <cell r="Q34">
            <v>108.87</v>
          </cell>
          <cell r="R34">
            <v>108.94</v>
          </cell>
          <cell r="S34">
            <v>109.11</v>
          </cell>
          <cell r="T34">
            <v>108.91</v>
          </cell>
          <cell r="U34">
            <v>108.76</v>
          </cell>
          <cell r="V34">
            <v>108.84</v>
          </cell>
          <cell r="W34">
            <v>108.89</v>
          </cell>
          <cell r="X34">
            <v>109.05</v>
          </cell>
          <cell r="Y34">
            <v>108.69</v>
          </cell>
          <cell r="Z34">
            <v>108.69</v>
          </cell>
          <cell r="AA34">
            <v>108.72</v>
          </cell>
          <cell r="AB34">
            <v>108.3</v>
          </cell>
          <cell r="AC34">
            <v>108.08</v>
          </cell>
          <cell r="AD34">
            <v>107.76</v>
          </cell>
          <cell r="AE34">
            <v>107.41</v>
          </cell>
          <cell r="AF34">
            <v>107.05</v>
          </cell>
          <cell r="AG34">
            <v>106.67</v>
          </cell>
          <cell r="AH34">
            <v>106.23</v>
          </cell>
          <cell r="AI34">
            <v>105.9</v>
          </cell>
          <cell r="AJ34">
            <v>105.54</v>
          </cell>
          <cell r="AK34">
            <v>105.22</v>
          </cell>
          <cell r="AL34">
            <v>104.15</v>
          </cell>
        </row>
        <row r="35">
          <cell r="C35" t="str">
            <v>Solar - Dist</v>
          </cell>
          <cell r="D35">
            <v>13.4</v>
          </cell>
          <cell r="E35">
            <v>13.94</v>
          </cell>
          <cell r="F35">
            <v>15.36</v>
          </cell>
          <cell r="G35">
            <v>14.71</v>
          </cell>
          <cell r="H35">
            <v>14.6</v>
          </cell>
          <cell r="I35">
            <v>14.67</v>
          </cell>
          <cell r="J35">
            <v>14.35</v>
          </cell>
          <cell r="K35">
            <v>14.18</v>
          </cell>
          <cell r="L35">
            <v>13.11</v>
          </cell>
          <cell r="M35">
            <v>13.28</v>
          </cell>
          <cell r="N35">
            <v>13.47</v>
          </cell>
          <cell r="O35">
            <v>13.67</v>
          </cell>
          <cell r="P35">
            <v>13.66</v>
          </cell>
          <cell r="Q35">
            <v>13.63</v>
          </cell>
          <cell r="R35">
            <v>13.61</v>
          </cell>
          <cell r="S35">
            <v>13.68</v>
          </cell>
          <cell r="T35">
            <v>13.72</v>
          </cell>
          <cell r="U35">
            <v>13.76</v>
          </cell>
          <cell r="V35">
            <v>13.82</v>
          </cell>
          <cell r="W35">
            <v>13.88</v>
          </cell>
          <cell r="X35">
            <v>13.94</v>
          </cell>
          <cell r="Y35">
            <v>13.96</v>
          </cell>
          <cell r="Z35">
            <v>14.01</v>
          </cell>
          <cell r="AA35">
            <v>14.07</v>
          </cell>
          <cell r="AB35">
            <v>14.07</v>
          </cell>
          <cell r="AC35">
            <v>14.09</v>
          </cell>
          <cell r="AD35">
            <v>14.1</v>
          </cell>
          <cell r="AE35">
            <v>14.1</v>
          </cell>
          <cell r="AF35">
            <v>14.11</v>
          </cell>
          <cell r="AG35">
            <v>14.11</v>
          </cell>
          <cell r="AH35">
            <v>14.12</v>
          </cell>
          <cell r="AI35">
            <v>14.13</v>
          </cell>
          <cell r="AJ35">
            <v>14.12</v>
          </cell>
          <cell r="AK35">
            <v>14.11</v>
          </cell>
          <cell r="AL35">
            <v>14.12</v>
          </cell>
        </row>
        <row r="36">
          <cell r="C36" t="str">
            <v>Solar - Commercial</v>
          </cell>
          <cell r="D36">
            <v>11.98</v>
          </cell>
          <cell r="E36">
            <v>12.59</v>
          </cell>
          <cell r="F36">
            <v>14.12</v>
          </cell>
          <cell r="G36">
            <v>13.4</v>
          </cell>
          <cell r="H36">
            <v>13.27</v>
          </cell>
          <cell r="I36">
            <v>13.35</v>
          </cell>
          <cell r="J36">
            <v>13.07</v>
          </cell>
          <cell r="K36">
            <v>12.92</v>
          </cell>
          <cell r="L36">
            <v>11.94</v>
          </cell>
          <cell r="M36">
            <v>12.1</v>
          </cell>
          <cell r="N36">
            <v>12.3</v>
          </cell>
          <cell r="O36">
            <v>12.49</v>
          </cell>
          <cell r="P36">
            <v>12.5</v>
          </cell>
          <cell r="Q36">
            <v>12.49</v>
          </cell>
          <cell r="R36">
            <v>12.48</v>
          </cell>
          <cell r="S36">
            <v>12.56</v>
          </cell>
          <cell r="T36">
            <v>12.6</v>
          </cell>
          <cell r="U36">
            <v>12.65</v>
          </cell>
          <cell r="V36">
            <v>12.72</v>
          </cell>
          <cell r="W36">
            <v>12.79</v>
          </cell>
          <cell r="X36">
            <v>12.85</v>
          </cell>
          <cell r="Y36">
            <v>12.87</v>
          </cell>
          <cell r="Z36">
            <v>12.93</v>
          </cell>
          <cell r="AA36">
            <v>13</v>
          </cell>
          <cell r="AB36">
            <v>13</v>
          </cell>
          <cell r="AC36">
            <v>13.02</v>
          </cell>
          <cell r="AD36">
            <v>13.03</v>
          </cell>
          <cell r="AE36">
            <v>13.03</v>
          </cell>
          <cell r="AF36">
            <v>13.05</v>
          </cell>
          <cell r="AG36">
            <v>13.05</v>
          </cell>
          <cell r="AH36">
            <v>13.06</v>
          </cell>
          <cell r="AI36">
            <v>13.07</v>
          </cell>
          <cell r="AJ36">
            <v>13.06</v>
          </cell>
          <cell r="AK36">
            <v>13.06</v>
          </cell>
          <cell r="AL36">
            <v>13.07</v>
          </cell>
        </row>
        <row r="37">
          <cell r="C37" t="str">
            <v>Solar - Tracking</v>
          </cell>
          <cell r="D37">
            <v>11.98</v>
          </cell>
          <cell r="E37">
            <v>12.59</v>
          </cell>
          <cell r="F37">
            <v>14.12</v>
          </cell>
          <cell r="G37">
            <v>13.4</v>
          </cell>
          <cell r="H37">
            <v>13.27</v>
          </cell>
          <cell r="I37">
            <v>13.35</v>
          </cell>
          <cell r="J37">
            <v>13.07</v>
          </cell>
          <cell r="K37">
            <v>12.92</v>
          </cell>
          <cell r="L37">
            <v>11.94</v>
          </cell>
          <cell r="M37">
            <v>12.1</v>
          </cell>
          <cell r="N37">
            <v>12.3</v>
          </cell>
          <cell r="O37">
            <v>12.49</v>
          </cell>
          <cell r="P37">
            <v>12.5</v>
          </cell>
          <cell r="Q37">
            <v>12.49</v>
          </cell>
          <cell r="R37">
            <v>12.48</v>
          </cell>
          <cell r="S37">
            <v>12.56</v>
          </cell>
          <cell r="T37">
            <v>12.6</v>
          </cell>
          <cell r="U37">
            <v>12.65</v>
          </cell>
          <cell r="V37">
            <v>12.72</v>
          </cell>
          <cell r="W37">
            <v>12.79</v>
          </cell>
          <cell r="X37">
            <v>12.85</v>
          </cell>
          <cell r="Y37">
            <v>12.87</v>
          </cell>
          <cell r="Z37">
            <v>12.93</v>
          </cell>
          <cell r="AA37">
            <v>13</v>
          </cell>
          <cell r="AB37">
            <v>13</v>
          </cell>
          <cell r="AC37">
            <v>13.02</v>
          </cell>
          <cell r="AD37">
            <v>13.03</v>
          </cell>
          <cell r="AE37">
            <v>13.03</v>
          </cell>
          <cell r="AF37">
            <v>13.05</v>
          </cell>
          <cell r="AG37">
            <v>13.05</v>
          </cell>
          <cell r="AH37">
            <v>13.06</v>
          </cell>
          <cell r="AI37">
            <v>13.07</v>
          </cell>
          <cell r="AJ37">
            <v>13.06</v>
          </cell>
          <cell r="AK37">
            <v>13.06</v>
          </cell>
          <cell r="AL37">
            <v>13.07</v>
          </cell>
        </row>
        <row r="38">
          <cell r="C38" t="str">
            <v>Solar Thermal</v>
          </cell>
          <cell r="D38">
            <v>7.03</v>
          </cell>
          <cell r="E38">
            <v>7.16</v>
          </cell>
          <cell r="F38">
            <v>7.67</v>
          </cell>
          <cell r="G38">
            <v>7.27</v>
          </cell>
          <cell r="H38">
            <v>7.11</v>
          </cell>
          <cell r="I38">
            <v>7.03</v>
          </cell>
          <cell r="J38">
            <v>6.71</v>
          </cell>
          <cell r="K38">
            <v>6.5</v>
          </cell>
          <cell r="L38">
            <v>5.82</v>
          </cell>
          <cell r="M38">
            <v>5.82</v>
          </cell>
          <cell r="N38">
            <v>5.84</v>
          </cell>
          <cell r="O38">
            <v>5.86</v>
          </cell>
          <cell r="P38">
            <v>5.78</v>
          </cell>
          <cell r="Q38">
            <v>5.69</v>
          </cell>
          <cell r="R38">
            <v>5.61</v>
          </cell>
          <cell r="S38">
            <v>5.64</v>
          </cell>
          <cell r="T38">
            <v>5.66</v>
          </cell>
          <cell r="U38">
            <v>5.68</v>
          </cell>
          <cell r="V38">
            <v>5.7</v>
          </cell>
          <cell r="W38">
            <v>5.73</v>
          </cell>
          <cell r="X38">
            <v>5.75</v>
          </cell>
          <cell r="Y38">
            <v>5.76</v>
          </cell>
          <cell r="Z38">
            <v>5.78</v>
          </cell>
          <cell r="AA38">
            <v>5.81</v>
          </cell>
          <cell r="AB38">
            <v>5.81</v>
          </cell>
          <cell r="AC38">
            <v>5.81</v>
          </cell>
          <cell r="AD38">
            <v>5.82</v>
          </cell>
          <cell r="AE38">
            <v>5.82</v>
          </cell>
          <cell r="AF38">
            <v>5.82</v>
          </cell>
          <cell r="AG38">
            <v>5.82</v>
          </cell>
          <cell r="AH38">
            <v>5.83</v>
          </cell>
          <cell r="AI38">
            <v>5.83</v>
          </cell>
          <cell r="AJ38">
            <v>5.83</v>
          </cell>
          <cell r="AK38">
            <v>5.82</v>
          </cell>
          <cell r="AL38">
            <v>5.83</v>
          </cell>
        </row>
        <row r="39">
          <cell r="C39" t="str">
            <v>Wind - TRG2 (46% CF)</v>
          </cell>
          <cell r="D39">
            <v>9.11</v>
          </cell>
          <cell r="E39">
            <v>9.48</v>
          </cell>
          <cell r="F39">
            <v>10.45</v>
          </cell>
          <cell r="G39">
            <v>10</v>
          </cell>
          <cell r="H39">
            <v>9.64</v>
          </cell>
          <cell r="I39">
            <v>9.39</v>
          </cell>
          <cell r="J39">
            <v>9.17</v>
          </cell>
          <cell r="K39">
            <v>8.76</v>
          </cell>
          <cell r="L39">
            <v>8.8699999999999992</v>
          </cell>
          <cell r="M39">
            <v>8.98</v>
          </cell>
          <cell r="N39">
            <v>9.1300000000000008</v>
          </cell>
          <cell r="O39">
            <v>9.27</v>
          </cell>
          <cell r="P39">
            <v>9.27</v>
          </cell>
          <cell r="Q39">
            <v>9.26</v>
          </cell>
          <cell r="R39">
            <v>9.25</v>
          </cell>
          <cell r="S39">
            <v>9.3000000000000007</v>
          </cell>
          <cell r="T39">
            <v>9.33</v>
          </cell>
          <cell r="U39">
            <v>9.35</v>
          </cell>
          <cell r="V39">
            <v>9.4</v>
          </cell>
          <cell r="W39">
            <v>9.44</v>
          </cell>
          <cell r="X39">
            <v>9.48</v>
          </cell>
          <cell r="Y39">
            <v>9.49</v>
          </cell>
          <cell r="Z39">
            <v>9.5299999999999994</v>
          </cell>
          <cell r="AA39">
            <v>9.57</v>
          </cell>
          <cell r="AB39">
            <v>9.57</v>
          </cell>
          <cell r="AC39">
            <v>9.58</v>
          </cell>
          <cell r="AD39">
            <v>9.59</v>
          </cell>
          <cell r="AE39">
            <v>9.59</v>
          </cell>
          <cell r="AF39">
            <v>9.59</v>
          </cell>
          <cell r="AG39">
            <v>9.6</v>
          </cell>
          <cell r="AH39">
            <v>9.6</v>
          </cell>
          <cell r="AI39">
            <v>9.61</v>
          </cell>
          <cell r="AJ39">
            <v>9.6</v>
          </cell>
          <cell r="AK39">
            <v>9.6</v>
          </cell>
          <cell r="AL39">
            <v>9.6</v>
          </cell>
        </row>
        <row r="40">
          <cell r="C40" t="str">
            <v>Wind - TRG5 (41% CF)</v>
          </cell>
          <cell r="D40">
            <v>9.11</v>
          </cell>
          <cell r="E40">
            <v>9.48</v>
          </cell>
          <cell r="F40">
            <v>10.45</v>
          </cell>
          <cell r="G40">
            <v>10</v>
          </cell>
          <cell r="H40">
            <v>9.64</v>
          </cell>
          <cell r="I40">
            <v>9.39</v>
          </cell>
          <cell r="J40">
            <v>9.17</v>
          </cell>
          <cell r="K40">
            <v>8.76</v>
          </cell>
          <cell r="L40">
            <v>8.8699999999999992</v>
          </cell>
          <cell r="M40">
            <v>8.98</v>
          </cell>
          <cell r="N40">
            <v>9.1300000000000008</v>
          </cell>
          <cell r="O40">
            <v>9.27</v>
          </cell>
          <cell r="P40">
            <v>9.27</v>
          </cell>
          <cell r="Q40">
            <v>9.26</v>
          </cell>
          <cell r="R40">
            <v>9.25</v>
          </cell>
          <cell r="S40">
            <v>9.3000000000000007</v>
          </cell>
          <cell r="T40">
            <v>9.33</v>
          </cell>
          <cell r="U40">
            <v>9.35</v>
          </cell>
          <cell r="V40">
            <v>9.4</v>
          </cell>
          <cell r="W40">
            <v>9.44</v>
          </cell>
          <cell r="X40">
            <v>9.48</v>
          </cell>
          <cell r="Y40">
            <v>9.49</v>
          </cell>
          <cell r="Z40">
            <v>9.5299999999999994</v>
          </cell>
          <cell r="AA40">
            <v>9.57</v>
          </cell>
          <cell r="AB40">
            <v>9.57</v>
          </cell>
          <cell r="AC40">
            <v>9.58</v>
          </cell>
          <cell r="AD40">
            <v>9.59</v>
          </cell>
          <cell r="AE40">
            <v>9.59</v>
          </cell>
          <cell r="AF40">
            <v>9.59</v>
          </cell>
          <cell r="AG40">
            <v>9.6</v>
          </cell>
          <cell r="AH40">
            <v>9.6</v>
          </cell>
          <cell r="AI40">
            <v>9.61</v>
          </cell>
          <cell r="AJ40">
            <v>9.6</v>
          </cell>
          <cell r="AK40">
            <v>9.6</v>
          </cell>
          <cell r="AL40">
            <v>9.6</v>
          </cell>
        </row>
        <row r="41">
          <cell r="C41" t="str">
            <v>Wind - TRG6 (36% CF)</v>
          </cell>
          <cell r="D41">
            <v>9.11</v>
          </cell>
          <cell r="E41">
            <v>9.48</v>
          </cell>
          <cell r="F41">
            <v>10.45</v>
          </cell>
          <cell r="G41">
            <v>10</v>
          </cell>
          <cell r="H41">
            <v>9.64</v>
          </cell>
          <cell r="I41">
            <v>9.39</v>
          </cell>
          <cell r="J41">
            <v>9.17</v>
          </cell>
          <cell r="K41">
            <v>8.76</v>
          </cell>
          <cell r="L41">
            <v>8.8699999999999992</v>
          </cell>
          <cell r="M41">
            <v>8.98</v>
          </cell>
          <cell r="N41">
            <v>9.1300000000000008</v>
          </cell>
          <cell r="O41">
            <v>9.27</v>
          </cell>
          <cell r="P41">
            <v>9.27</v>
          </cell>
          <cell r="Q41">
            <v>9.26</v>
          </cell>
          <cell r="R41">
            <v>9.25</v>
          </cell>
          <cell r="S41">
            <v>9.3000000000000007</v>
          </cell>
          <cell r="T41">
            <v>9.33</v>
          </cell>
          <cell r="U41">
            <v>9.35</v>
          </cell>
          <cell r="V41">
            <v>9.4</v>
          </cell>
          <cell r="W41">
            <v>9.44</v>
          </cell>
          <cell r="X41">
            <v>9.48</v>
          </cell>
          <cell r="Y41">
            <v>9.49</v>
          </cell>
          <cell r="Z41">
            <v>9.5299999999999994</v>
          </cell>
          <cell r="AA41">
            <v>9.57</v>
          </cell>
          <cell r="AB41">
            <v>9.57</v>
          </cell>
          <cell r="AC41">
            <v>9.58</v>
          </cell>
          <cell r="AD41">
            <v>9.59</v>
          </cell>
          <cell r="AE41">
            <v>9.59</v>
          </cell>
          <cell r="AF41">
            <v>9.59</v>
          </cell>
          <cell r="AG41">
            <v>9.6</v>
          </cell>
          <cell r="AH41">
            <v>9.6</v>
          </cell>
          <cell r="AI41">
            <v>9.61</v>
          </cell>
          <cell r="AJ41">
            <v>9.6</v>
          </cell>
          <cell r="AK41">
            <v>9.6</v>
          </cell>
          <cell r="AL41">
            <v>9.6</v>
          </cell>
        </row>
        <row r="42">
          <cell r="C42" t="str">
            <v>Wind - TRG7 (30% CF)</v>
          </cell>
          <cell r="D42">
            <v>9.11</v>
          </cell>
          <cell r="E42">
            <v>9.48</v>
          </cell>
          <cell r="F42">
            <v>10.45</v>
          </cell>
          <cell r="G42">
            <v>10</v>
          </cell>
          <cell r="H42">
            <v>9.64</v>
          </cell>
          <cell r="I42">
            <v>9.39</v>
          </cell>
          <cell r="J42">
            <v>9.17</v>
          </cell>
          <cell r="K42">
            <v>8.76</v>
          </cell>
          <cell r="L42">
            <v>8.8699999999999992</v>
          </cell>
          <cell r="M42">
            <v>8.98</v>
          </cell>
          <cell r="N42">
            <v>9.1300000000000008</v>
          </cell>
          <cell r="O42">
            <v>9.27</v>
          </cell>
          <cell r="P42">
            <v>9.27</v>
          </cell>
          <cell r="Q42">
            <v>9.26</v>
          </cell>
          <cell r="R42">
            <v>9.25</v>
          </cell>
          <cell r="S42">
            <v>9.3000000000000007</v>
          </cell>
          <cell r="T42">
            <v>9.33</v>
          </cell>
          <cell r="U42">
            <v>9.35</v>
          </cell>
          <cell r="V42">
            <v>9.4</v>
          </cell>
          <cell r="W42">
            <v>9.44</v>
          </cell>
          <cell r="X42">
            <v>9.48</v>
          </cell>
          <cell r="Y42">
            <v>9.49</v>
          </cell>
          <cell r="Z42">
            <v>9.5299999999999994</v>
          </cell>
          <cell r="AA42">
            <v>9.57</v>
          </cell>
          <cell r="AB42">
            <v>9.57</v>
          </cell>
          <cell r="AC42">
            <v>9.58</v>
          </cell>
          <cell r="AD42">
            <v>9.59</v>
          </cell>
          <cell r="AE42">
            <v>9.59</v>
          </cell>
          <cell r="AF42">
            <v>9.59</v>
          </cell>
          <cell r="AG42">
            <v>9.6</v>
          </cell>
          <cell r="AH42">
            <v>9.6</v>
          </cell>
          <cell r="AI42">
            <v>9.61</v>
          </cell>
          <cell r="AJ42">
            <v>9.6</v>
          </cell>
          <cell r="AK42">
            <v>9.6</v>
          </cell>
          <cell r="AL42">
            <v>9.6</v>
          </cell>
        </row>
        <row r="43">
          <cell r="C43" t="str">
            <v>Floating Offshore Wind - TRG10 (47% CF)</v>
          </cell>
          <cell r="D43">
            <v>19.989999999999998</v>
          </cell>
          <cell r="E43">
            <v>19.850000000000001</v>
          </cell>
          <cell r="F43">
            <v>20.49</v>
          </cell>
          <cell r="G43">
            <v>18.87</v>
          </cell>
          <cell r="H43">
            <v>17.53</v>
          </cell>
          <cell r="I43">
            <v>16.690000000000001</v>
          </cell>
          <cell r="J43">
            <v>15.93</v>
          </cell>
          <cell r="K43">
            <v>14.75</v>
          </cell>
          <cell r="L43">
            <v>14.48</v>
          </cell>
          <cell r="M43">
            <v>14.66</v>
          </cell>
          <cell r="N43">
            <v>14.87</v>
          </cell>
          <cell r="O43">
            <v>15.07</v>
          </cell>
          <cell r="P43">
            <v>14.98</v>
          </cell>
          <cell r="Q43">
            <v>14.86</v>
          </cell>
          <cell r="R43">
            <v>14.76</v>
          </cell>
          <cell r="S43">
            <v>14.72</v>
          </cell>
          <cell r="T43">
            <v>14.64</v>
          </cell>
          <cell r="U43">
            <v>14.56</v>
          </cell>
          <cell r="V43">
            <v>14.51</v>
          </cell>
          <cell r="W43">
            <v>14.46</v>
          </cell>
          <cell r="X43">
            <v>14.4</v>
          </cell>
          <cell r="Y43">
            <v>14.3</v>
          </cell>
          <cell r="Z43">
            <v>14.25</v>
          </cell>
          <cell r="AA43">
            <v>14.19</v>
          </cell>
          <cell r="AB43">
            <v>14.07</v>
          </cell>
          <cell r="AC43">
            <v>14.09</v>
          </cell>
          <cell r="AD43">
            <v>14.1</v>
          </cell>
          <cell r="AE43">
            <v>14.1</v>
          </cell>
          <cell r="AF43">
            <v>14.11</v>
          </cell>
          <cell r="AG43">
            <v>14.11</v>
          </cell>
          <cell r="AH43">
            <v>14.12</v>
          </cell>
          <cell r="AI43">
            <v>14.13</v>
          </cell>
          <cell r="AJ43">
            <v>14.12</v>
          </cell>
          <cell r="AK43">
            <v>14.11</v>
          </cell>
          <cell r="AL43">
            <v>14.11</v>
          </cell>
        </row>
        <row r="44">
          <cell r="C44" t="str">
            <v>Floating Offshore Wind - TRG6 (52% CF)</v>
          </cell>
          <cell r="D44">
            <v>19.989999999999998</v>
          </cell>
          <cell r="E44">
            <v>19.850000000000001</v>
          </cell>
          <cell r="F44">
            <v>20.49</v>
          </cell>
          <cell r="G44">
            <v>18.87</v>
          </cell>
          <cell r="H44">
            <v>17.53</v>
          </cell>
          <cell r="I44">
            <v>16.690000000000001</v>
          </cell>
          <cell r="J44">
            <v>15.93</v>
          </cell>
          <cell r="K44">
            <v>14.75</v>
          </cell>
          <cell r="L44">
            <v>14.48</v>
          </cell>
          <cell r="M44">
            <v>14.66</v>
          </cell>
          <cell r="N44">
            <v>14.87</v>
          </cell>
          <cell r="O44">
            <v>15.07</v>
          </cell>
          <cell r="P44">
            <v>14.98</v>
          </cell>
          <cell r="Q44">
            <v>14.86</v>
          </cell>
          <cell r="R44">
            <v>14.76</v>
          </cell>
          <cell r="S44">
            <v>14.72</v>
          </cell>
          <cell r="T44">
            <v>14.64</v>
          </cell>
          <cell r="U44">
            <v>14.56</v>
          </cell>
          <cell r="V44">
            <v>14.51</v>
          </cell>
          <cell r="W44">
            <v>14.46</v>
          </cell>
          <cell r="X44">
            <v>14.4</v>
          </cell>
          <cell r="Y44">
            <v>14.3</v>
          </cell>
          <cell r="Z44">
            <v>14.25</v>
          </cell>
          <cell r="AA44">
            <v>14.19</v>
          </cell>
          <cell r="AB44">
            <v>14.07</v>
          </cell>
          <cell r="AC44">
            <v>14.09</v>
          </cell>
          <cell r="AD44">
            <v>14.1</v>
          </cell>
          <cell r="AE44">
            <v>14.1</v>
          </cell>
          <cell r="AF44">
            <v>14.11</v>
          </cell>
          <cell r="AG44">
            <v>14.11</v>
          </cell>
          <cell r="AH44">
            <v>14.12</v>
          </cell>
          <cell r="AI44">
            <v>14.13</v>
          </cell>
          <cell r="AJ44">
            <v>14.12</v>
          </cell>
          <cell r="AK44">
            <v>14.11</v>
          </cell>
          <cell r="AL44">
            <v>14.11</v>
          </cell>
        </row>
        <row r="45">
          <cell r="C45" t="str">
            <v>Utility-scale Battery - Li [Capacity] - No ITC</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row>
        <row r="46">
          <cell r="C46" t="str">
            <v>Utility-scale Battery - Li [Energy] - No ITC</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row>
        <row r="47">
          <cell r="C47" t="str">
            <v>Utility-scale Battery - Li [Capacity] - ITC</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row>
        <row r="48">
          <cell r="C48" t="str">
            <v>Utility-scale Battery - Li [Energy] - ITC</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row>
        <row r="49">
          <cell r="C49" t="str">
            <v>BTM Battery - Li [Capacity]</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row>
        <row r="50">
          <cell r="C50" t="str">
            <v>BTM Battery - Li [Energy]</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row>
        <row r="51">
          <cell r="C51" t="str">
            <v>Flow Battery [Capacity]</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row>
        <row r="52">
          <cell r="C52" t="str">
            <v>Flow Battery [Energy]</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row>
        <row r="53">
          <cell r="C53" t="str">
            <v>Pumped Hydro Storage [Capacity]</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row>
        <row r="54">
          <cell r="C54" t="str">
            <v>Pumped Hydro Storage [Energy]</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row>
        <row r="55">
          <cell r="C55" t="str">
            <v>Geothermal</v>
          </cell>
          <cell r="D55">
            <v>25.76</v>
          </cell>
          <cell r="E55">
            <v>26.45</v>
          </cell>
          <cell r="F55">
            <v>28.59</v>
          </cell>
          <cell r="G55">
            <v>27.62</v>
          </cell>
          <cell r="H55">
            <v>27.46</v>
          </cell>
          <cell r="I55">
            <v>27.57</v>
          </cell>
          <cell r="J55">
            <v>27.72</v>
          </cell>
          <cell r="K55">
            <v>28.58</v>
          </cell>
          <cell r="L55">
            <v>29.4</v>
          </cell>
          <cell r="M55">
            <v>30.26</v>
          </cell>
          <cell r="N55">
            <v>31.19</v>
          </cell>
          <cell r="O55">
            <v>32.119999999999997</v>
          </cell>
          <cell r="P55">
            <v>32.26</v>
          </cell>
          <cell r="Q55">
            <v>32.36</v>
          </cell>
          <cell r="R55">
            <v>32.479999999999997</v>
          </cell>
          <cell r="S55">
            <v>32.6</v>
          </cell>
          <cell r="T55">
            <v>32.659999999999997</v>
          </cell>
          <cell r="U55">
            <v>32.729999999999997</v>
          </cell>
          <cell r="V55">
            <v>32.85</v>
          </cell>
          <cell r="W55">
            <v>32.94</v>
          </cell>
          <cell r="X55">
            <v>33.04</v>
          </cell>
          <cell r="Y55">
            <v>33.06</v>
          </cell>
          <cell r="Z55">
            <v>33.15</v>
          </cell>
          <cell r="AA55">
            <v>33.26</v>
          </cell>
          <cell r="AB55">
            <v>33.26</v>
          </cell>
          <cell r="AC55">
            <v>33.29</v>
          </cell>
          <cell r="AD55">
            <v>33.31</v>
          </cell>
          <cell r="AE55">
            <v>33.31</v>
          </cell>
          <cell r="AF55">
            <v>33.33</v>
          </cell>
          <cell r="AG55">
            <v>33.340000000000003</v>
          </cell>
          <cell r="AH55">
            <v>33.35</v>
          </cell>
          <cell r="AI55">
            <v>33.380000000000003</v>
          </cell>
          <cell r="AJ55">
            <v>33.36</v>
          </cell>
          <cell r="AK55">
            <v>33.35</v>
          </cell>
          <cell r="AL55">
            <v>33.369999999999997</v>
          </cell>
        </row>
        <row r="56">
          <cell r="C56" t="str">
            <v>Biomass</v>
          </cell>
          <cell r="D56">
            <v>13</v>
          </cell>
          <cell r="E56">
            <v>13.34</v>
          </cell>
          <cell r="F56">
            <v>14.72</v>
          </cell>
          <cell r="G56">
            <v>14.11</v>
          </cell>
          <cell r="H56">
            <v>14.05</v>
          </cell>
          <cell r="I56">
            <v>14.11</v>
          </cell>
          <cell r="J56">
            <v>14.19</v>
          </cell>
          <cell r="K56">
            <v>14.46</v>
          </cell>
          <cell r="L56">
            <v>14.71</v>
          </cell>
          <cell r="M56">
            <v>14.97</v>
          </cell>
          <cell r="N56">
            <v>15.27</v>
          </cell>
          <cell r="O56">
            <v>15.57</v>
          </cell>
          <cell r="P56">
            <v>15.65</v>
          </cell>
          <cell r="Q56">
            <v>15.71</v>
          </cell>
          <cell r="R56">
            <v>15.78</v>
          </cell>
          <cell r="S56">
            <v>15.85</v>
          </cell>
          <cell r="T56">
            <v>15.89</v>
          </cell>
          <cell r="U56">
            <v>15.93</v>
          </cell>
          <cell r="V56">
            <v>15.99</v>
          </cell>
          <cell r="W56">
            <v>16.05</v>
          </cell>
          <cell r="X56">
            <v>16.11</v>
          </cell>
          <cell r="Y56">
            <v>16.12</v>
          </cell>
          <cell r="Z56">
            <v>16.18</v>
          </cell>
          <cell r="AA56">
            <v>16.239999999999998</v>
          </cell>
          <cell r="AB56">
            <v>16.239999999999998</v>
          </cell>
          <cell r="AC56">
            <v>16.260000000000002</v>
          </cell>
          <cell r="AD56">
            <v>16.27</v>
          </cell>
          <cell r="AE56">
            <v>16.27</v>
          </cell>
          <cell r="AF56">
            <v>16.28</v>
          </cell>
          <cell r="AG56">
            <v>16.28</v>
          </cell>
          <cell r="AH56">
            <v>16.29</v>
          </cell>
          <cell r="AI56">
            <v>16.3</v>
          </cell>
          <cell r="AJ56">
            <v>16.29</v>
          </cell>
          <cell r="AK56">
            <v>16.28</v>
          </cell>
          <cell r="AL56">
            <v>16.29</v>
          </cell>
        </row>
        <row r="57">
          <cell r="C57" t="str">
            <v>Small Hydro</v>
          </cell>
          <cell r="D57">
            <v>4.7</v>
          </cell>
          <cell r="E57">
            <v>4.78</v>
          </cell>
          <cell r="F57">
            <v>6.82</v>
          </cell>
          <cell r="G57">
            <v>5.88</v>
          </cell>
          <cell r="H57">
            <v>5.72</v>
          </cell>
          <cell r="I57">
            <v>5.79</v>
          </cell>
          <cell r="J57">
            <v>5.89</v>
          </cell>
          <cell r="K57">
            <v>5.97</v>
          </cell>
          <cell r="L57">
            <v>6.01</v>
          </cell>
          <cell r="M57">
            <v>6.07</v>
          </cell>
          <cell r="N57">
            <v>6.16</v>
          </cell>
          <cell r="O57">
            <v>6.24</v>
          </cell>
          <cell r="P57">
            <v>6.31</v>
          </cell>
          <cell r="Q57">
            <v>6.37</v>
          </cell>
          <cell r="R57">
            <v>6.43</v>
          </cell>
          <cell r="S57">
            <v>6.49</v>
          </cell>
          <cell r="T57">
            <v>6.53</v>
          </cell>
          <cell r="U57">
            <v>6.56</v>
          </cell>
          <cell r="V57">
            <v>6.62</v>
          </cell>
          <cell r="W57">
            <v>6.67</v>
          </cell>
          <cell r="X57">
            <v>6.72</v>
          </cell>
          <cell r="Y57">
            <v>6.74</v>
          </cell>
          <cell r="Z57">
            <v>6.79</v>
          </cell>
          <cell r="AA57">
            <v>6.84</v>
          </cell>
          <cell r="AB57">
            <v>6.84</v>
          </cell>
          <cell r="AC57">
            <v>6.85</v>
          </cell>
          <cell r="AD57">
            <v>6.86</v>
          </cell>
          <cell r="AE57">
            <v>6.86</v>
          </cell>
          <cell r="AF57">
            <v>6.87</v>
          </cell>
          <cell r="AG57">
            <v>6.87</v>
          </cell>
          <cell r="AH57">
            <v>6.88</v>
          </cell>
          <cell r="AI57">
            <v>6.88</v>
          </cell>
          <cell r="AJ57">
            <v>6.88</v>
          </cell>
          <cell r="AK57">
            <v>6.87</v>
          </cell>
          <cell r="AL57">
            <v>6.87</v>
          </cell>
        </row>
        <row r="58">
          <cell r="C58" t="str">
            <v>Gas - CCGT</v>
          </cell>
          <cell r="D58">
            <v>7.99</v>
          </cell>
          <cell r="E58">
            <v>8.27</v>
          </cell>
          <cell r="F58">
            <v>9.2899999999999991</v>
          </cell>
          <cell r="G58">
            <v>8.82</v>
          </cell>
          <cell r="H58">
            <v>8.74</v>
          </cell>
          <cell r="I58">
            <v>8.7899999999999991</v>
          </cell>
          <cell r="J58">
            <v>8.86</v>
          </cell>
          <cell r="K58">
            <v>8.9</v>
          </cell>
          <cell r="L58">
            <v>8.93</v>
          </cell>
          <cell r="M58">
            <v>8.9700000000000006</v>
          </cell>
          <cell r="N58">
            <v>9.0299999999999994</v>
          </cell>
          <cell r="O58">
            <v>9.09</v>
          </cell>
          <cell r="P58">
            <v>9.14</v>
          </cell>
          <cell r="Q58">
            <v>9.18</v>
          </cell>
          <cell r="R58">
            <v>9.2200000000000006</v>
          </cell>
          <cell r="S58">
            <v>9.27</v>
          </cell>
          <cell r="T58">
            <v>9.2899999999999991</v>
          </cell>
          <cell r="U58">
            <v>9.32</v>
          </cell>
          <cell r="V58">
            <v>9.36</v>
          </cell>
          <cell r="W58">
            <v>9.39</v>
          </cell>
          <cell r="X58">
            <v>9.43</v>
          </cell>
          <cell r="Y58">
            <v>9.44</v>
          </cell>
          <cell r="Z58">
            <v>9.48</v>
          </cell>
          <cell r="AA58">
            <v>9.52</v>
          </cell>
          <cell r="AB58">
            <v>9.52</v>
          </cell>
          <cell r="AC58">
            <v>9.5299999999999994</v>
          </cell>
          <cell r="AD58">
            <v>9.5299999999999994</v>
          </cell>
          <cell r="AE58">
            <v>9.5299999999999994</v>
          </cell>
          <cell r="AF58">
            <v>9.5399999999999991</v>
          </cell>
          <cell r="AG58">
            <v>9.5399999999999991</v>
          </cell>
          <cell r="AH58">
            <v>9.5500000000000007</v>
          </cell>
          <cell r="AI58">
            <v>9.56</v>
          </cell>
          <cell r="AJ58">
            <v>9.5500000000000007</v>
          </cell>
          <cell r="AK58">
            <v>9.5500000000000007</v>
          </cell>
          <cell r="AL58">
            <v>9.5500000000000007</v>
          </cell>
        </row>
        <row r="59">
          <cell r="C59" t="str">
            <v>Gas - CT - Frame</v>
          </cell>
          <cell r="D59">
            <v>7.99</v>
          </cell>
          <cell r="E59">
            <v>8.27</v>
          </cell>
          <cell r="F59">
            <v>9.2899999999999991</v>
          </cell>
          <cell r="G59">
            <v>8.82</v>
          </cell>
          <cell r="H59">
            <v>8.74</v>
          </cell>
          <cell r="I59">
            <v>8.7899999999999991</v>
          </cell>
          <cell r="J59">
            <v>8.86</v>
          </cell>
          <cell r="K59">
            <v>8.9</v>
          </cell>
          <cell r="L59">
            <v>8.93</v>
          </cell>
          <cell r="M59">
            <v>8.9700000000000006</v>
          </cell>
          <cell r="N59">
            <v>9.0299999999999994</v>
          </cell>
          <cell r="O59">
            <v>9.09</v>
          </cell>
          <cell r="P59">
            <v>9.14</v>
          </cell>
          <cell r="Q59">
            <v>9.18</v>
          </cell>
          <cell r="R59">
            <v>9.2200000000000006</v>
          </cell>
          <cell r="S59">
            <v>9.27</v>
          </cell>
          <cell r="T59">
            <v>9.2899999999999991</v>
          </cell>
          <cell r="U59">
            <v>9.32</v>
          </cell>
          <cell r="V59">
            <v>9.36</v>
          </cell>
          <cell r="W59">
            <v>9.39</v>
          </cell>
          <cell r="X59">
            <v>9.43</v>
          </cell>
          <cell r="Y59">
            <v>9.44</v>
          </cell>
          <cell r="Z59">
            <v>9.48</v>
          </cell>
          <cell r="AA59">
            <v>9.52</v>
          </cell>
          <cell r="AB59">
            <v>9.52</v>
          </cell>
          <cell r="AC59">
            <v>9.5299999999999994</v>
          </cell>
          <cell r="AD59">
            <v>9.5299999999999994</v>
          </cell>
          <cell r="AE59">
            <v>9.5299999999999994</v>
          </cell>
          <cell r="AF59">
            <v>9.5399999999999991</v>
          </cell>
          <cell r="AG59">
            <v>9.5399999999999991</v>
          </cell>
          <cell r="AH59">
            <v>9.5500000000000007</v>
          </cell>
          <cell r="AI59">
            <v>9.56</v>
          </cell>
          <cell r="AJ59">
            <v>9.5500000000000007</v>
          </cell>
          <cell r="AK59">
            <v>9.5500000000000007</v>
          </cell>
          <cell r="AL59">
            <v>9.5500000000000007</v>
          </cell>
        </row>
        <row r="60">
          <cell r="C60" t="str">
            <v>Gas - CT - Aero</v>
          </cell>
          <cell r="D60">
            <v>7.99</v>
          </cell>
          <cell r="E60">
            <v>8.27</v>
          </cell>
          <cell r="F60">
            <v>9.2899999999999991</v>
          </cell>
          <cell r="G60">
            <v>8.82</v>
          </cell>
          <cell r="H60">
            <v>8.74</v>
          </cell>
          <cell r="I60">
            <v>8.7899999999999991</v>
          </cell>
          <cell r="J60">
            <v>8.86</v>
          </cell>
          <cell r="K60">
            <v>8.9</v>
          </cell>
          <cell r="L60">
            <v>8.93</v>
          </cell>
          <cell r="M60">
            <v>8.9700000000000006</v>
          </cell>
          <cell r="N60">
            <v>9.0299999999999994</v>
          </cell>
          <cell r="O60">
            <v>9.09</v>
          </cell>
          <cell r="P60">
            <v>9.14</v>
          </cell>
          <cell r="Q60">
            <v>9.18</v>
          </cell>
          <cell r="R60">
            <v>9.2200000000000006</v>
          </cell>
          <cell r="S60">
            <v>9.27</v>
          </cell>
          <cell r="T60">
            <v>9.2899999999999991</v>
          </cell>
          <cell r="U60">
            <v>9.32</v>
          </cell>
          <cell r="V60">
            <v>9.36</v>
          </cell>
          <cell r="W60">
            <v>9.39</v>
          </cell>
          <cell r="X60">
            <v>9.43</v>
          </cell>
          <cell r="Y60">
            <v>9.44</v>
          </cell>
          <cell r="Z60">
            <v>9.48</v>
          </cell>
          <cell r="AA60">
            <v>9.52</v>
          </cell>
          <cell r="AB60">
            <v>9.52</v>
          </cell>
          <cell r="AC60">
            <v>9.5299999999999994</v>
          </cell>
          <cell r="AD60">
            <v>9.5299999999999994</v>
          </cell>
          <cell r="AE60">
            <v>9.5299999999999994</v>
          </cell>
          <cell r="AF60">
            <v>9.5399999999999991</v>
          </cell>
          <cell r="AG60">
            <v>9.5399999999999991</v>
          </cell>
          <cell r="AH60">
            <v>9.5500000000000007</v>
          </cell>
          <cell r="AI60">
            <v>9.56</v>
          </cell>
          <cell r="AJ60">
            <v>9.5500000000000007</v>
          </cell>
          <cell r="AK60">
            <v>9.5500000000000007</v>
          </cell>
          <cell r="AL60">
            <v>9.5500000000000007</v>
          </cell>
        </row>
        <row r="61">
          <cell r="C61" t="str">
            <v>Solar - Dist</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row>
        <row r="62">
          <cell r="C62" t="str">
            <v>Solar - Commercial</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row>
        <row r="63">
          <cell r="C63" t="str">
            <v>Solar - Tracking</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row>
        <row r="64">
          <cell r="C64" t="str">
            <v>Solar Thermal</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row>
        <row r="65">
          <cell r="C65" t="str">
            <v>Wind - TRG2 (46% CF)</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row>
        <row r="66">
          <cell r="C66" t="str">
            <v>Wind - TRG5 (41% CF)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row>
        <row r="67">
          <cell r="C67" t="str">
            <v>Wind - TRG6 (36% CF)</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row>
        <row r="68">
          <cell r="C68" t="str">
            <v>Wind - TRG7 (30% CF)</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row>
        <row r="69">
          <cell r="C69" t="str">
            <v>Floating Offshore Wind - TRG10 (47% CF)</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row>
        <row r="70">
          <cell r="C70" t="str">
            <v>Floating Offshore Wind - TRG6 (52% CF)</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row>
        <row r="71">
          <cell r="C71" t="str">
            <v>Utility-scale Battery - Li [Capacity] - No ITC</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row>
        <row r="72">
          <cell r="C72" t="str">
            <v>Utility-scale Battery - Li [Energy] - No ITC</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row>
        <row r="73">
          <cell r="C73" t="str">
            <v>Utility-scale Battery - Li [Capacity] - ITC</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row>
        <row r="74">
          <cell r="C74" t="str">
            <v>Utility-scale Battery - Li [Energy] - ITC</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row>
        <row r="75">
          <cell r="C75" t="str">
            <v>BTM Battery - Li [Capacity]</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row>
        <row r="76">
          <cell r="C76" t="str">
            <v>BTM Battery - Li [Energy]</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row>
        <row r="77">
          <cell r="C77" t="str">
            <v>Flow Battery [Capacity]</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row>
        <row r="78">
          <cell r="C78" t="str">
            <v>Flow Battery [Energy]</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row>
        <row r="79">
          <cell r="C79" t="str">
            <v>Pumped Hydro Storage [Capacity]</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row>
        <row r="80">
          <cell r="C80" t="str">
            <v>Pumped Hydro Storage [Energy]</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row>
        <row r="81">
          <cell r="C81" t="str">
            <v>Geothermal</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row>
        <row r="82">
          <cell r="C82" t="str">
            <v>Biomass</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row>
        <row r="83">
          <cell r="C83" t="str">
            <v>Small Hydro</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row>
        <row r="84">
          <cell r="C84" t="str">
            <v>Gas - CCGT</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row>
        <row r="85">
          <cell r="C85" t="str">
            <v>Gas - CT - Frame</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row>
        <row r="86">
          <cell r="C86" t="str">
            <v>Gas - CT - Aero</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row>
        <row r="87">
          <cell r="C87" t="str">
            <v>Solar - Dist</v>
          </cell>
          <cell r="D87">
            <v>-137.9</v>
          </cell>
          <cell r="E87">
            <v>-110.33</v>
          </cell>
          <cell r="F87">
            <v>-112.66</v>
          </cell>
          <cell r="G87">
            <v>-102.69</v>
          </cell>
          <cell r="H87">
            <v>-90.53</v>
          </cell>
          <cell r="I87">
            <v>-83.48</v>
          </cell>
          <cell r="J87">
            <v>-79.81</v>
          </cell>
          <cell r="K87">
            <v>-77.709999999999994</v>
          </cell>
          <cell r="L87">
            <v>-24.97</v>
          </cell>
          <cell r="M87">
            <v>-24.29</v>
          </cell>
          <cell r="N87">
            <v>-23.7</v>
          </cell>
          <cell r="O87">
            <v>-23.06</v>
          </cell>
          <cell r="P87">
            <v>-22.32</v>
          </cell>
          <cell r="Q87">
            <v>-21.51</v>
          </cell>
          <cell r="R87">
            <v>-20.74</v>
          </cell>
          <cell r="S87">
            <v>-20.52</v>
          </cell>
          <cell r="T87">
            <v>-20.22</v>
          </cell>
          <cell r="U87">
            <v>-19.920000000000002</v>
          </cell>
          <cell r="V87">
            <v>-19.68</v>
          </cell>
          <cell r="W87">
            <v>-19.41</v>
          </cell>
          <cell r="X87">
            <v>-19.14</v>
          </cell>
          <cell r="Y87">
            <v>-18.77</v>
          </cell>
          <cell r="Z87">
            <v>-18.5</v>
          </cell>
          <cell r="AA87">
            <v>-18.23</v>
          </cell>
          <cell r="AB87">
            <v>-17.87</v>
          </cell>
          <cell r="AC87">
            <v>-17.760000000000002</v>
          </cell>
          <cell r="AD87">
            <v>-17.63</v>
          </cell>
          <cell r="AE87">
            <v>-17.489999999999998</v>
          </cell>
          <cell r="AF87">
            <v>-17.37</v>
          </cell>
          <cell r="AG87">
            <v>-17.23</v>
          </cell>
          <cell r="AH87">
            <v>-17.100000000000001</v>
          </cell>
          <cell r="AI87">
            <v>-16.98</v>
          </cell>
          <cell r="AJ87">
            <v>-16.809999999999999</v>
          </cell>
          <cell r="AK87">
            <v>-16.66</v>
          </cell>
          <cell r="AL87">
            <v>-16.53</v>
          </cell>
        </row>
        <row r="88">
          <cell r="C88" t="str">
            <v>Solar - Commercial</v>
          </cell>
          <cell r="D88">
            <v>-83.47</v>
          </cell>
          <cell r="E88">
            <v>-67.040000000000006</v>
          </cell>
          <cell r="F88">
            <v>-68.319999999999993</v>
          </cell>
          <cell r="G88">
            <v>-61.47</v>
          </cell>
          <cell r="H88">
            <v>-56.75</v>
          </cell>
          <cell r="I88">
            <v>-54.61</v>
          </cell>
          <cell r="J88">
            <v>-53.29</v>
          </cell>
          <cell r="K88">
            <v>-51.93</v>
          </cell>
          <cell r="L88">
            <v>-16.66</v>
          </cell>
          <cell r="M88">
            <v>-16.22</v>
          </cell>
          <cell r="N88">
            <v>-15.86</v>
          </cell>
          <cell r="O88">
            <v>-15.46</v>
          </cell>
          <cell r="P88">
            <v>-14.99</v>
          </cell>
          <cell r="Q88">
            <v>-14.46</v>
          </cell>
          <cell r="R88">
            <v>-13.96</v>
          </cell>
          <cell r="S88">
            <v>-13.94</v>
          </cell>
          <cell r="T88">
            <v>-13.85</v>
          </cell>
          <cell r="U88">
            <v>-13.76</v>
          </cell>
          <cell r="V88">
            <v>-13.72</v>
          </cell>
          <cell r="W88">
            <v>-13.67</v>
          </cell>
          <cell r="X88">
            <v>-13.61</v>
          </cell>
          <cell r="Y88">
            <v>-13.47</v>
          </cell>
          <cell r="Z88">
            <v>-13.41</v>
          </cell>
          <cell r="AA88">
            <v>-13.35</v>
          </cell>
          <cell r="AB88">
            <v>-13.22</v>
          </cell>
          <cell r="AC88">
            <v>-13.18</v>
          </cell>
          <cell r="AD88">
            <v>-13.13</v>
          </cell>
          <cell r="AE88">
            <v>-13.06</v>
          </cell>
          <cell r="AF88">
            <v>-13.01</v>
          </cell>
          <cell r="AG88">
            <v>-12.95</v>
          </cell>
          <cell r="AH88">
            <v>-12.89</v>
          </cell>
          <cell r="AI88">
            <v>-12.85</v>
          </cell>
          <cell r="AJ88">
            <v>-12.76</v>
          </cell>
          <cell r="AK88">
            <v>-12.68</v>
          </cell>
          <cell r="AL88">
            <v>-12.63</v>
          </cell>
        </row>
        <row r="89">
          <cell r="C89" t="str">
            <v>Solar - Tracking</v>
          </cell>
          <cell r="D89">
            <v>-57.92</v>
          </cell>
          <cell r="E89">
            <v>-41.66</v>
          </cell>
          <cell r="F89">
            <v>-40.450000000000003</v>
          </cell>
          <cell r="G89">
            <v>-37.06</v>
          </cell>
          <cell r="H89">
            <v>-34.409999999999997</v>
          </cell>
          <cell r="I89">
            <v>-32.82</v>
          </cell>
          <cell r="J89">
            <v>-32.68</v>
          </cell>
          <cell r="K89">
            <v>-32.520000000000003</v>
          </cell>
          <cell r="L89">
            <v>-10.67</v>
          </cell>
          <cell r="M89">
            <v>-10.63</v>
          </cell>
          <cell r="N89">
            <v>-10.65</v>
          </cell>
          <cell r="O89">
            <v>-10.65</v>
          </cell>
          <cell r="P89">
            <v>-10.6</v>
          </cell>
          <cell r="Q89">
            <v>-10.52</v>
          </cell>
          <cell r="R89">
            <v>-10.46</v>
          </cell>
          <cell r="S89">
            <v>-10.45</v>
          </cell>
          <cell r="T89">
            <v>-10.39</v>
          </cell>
          <cell r="U89">
            <v>-10.33</v>
          </cell>
          <cell r="V89">
            <v>-10.31</v>
          </cell>
          <cell r="W89">
            <v>-10.28</v>
          </cell>
          <cell r="X89">
            <v>-10.25</v>
          </cell>
          <cell r="Y89">
            <v>-10.15</v>
          </cell>
          <cell r="Z89">
            <v>-10.11</v>
          </cell>
          <cell r="AA89">
            <v>-10.08</v>
          </cell>
          <cell r="AB89">
            <v>-9.99</v>
          </cell>
          <cell r="AC89">
            <v>-9.9</v>
          </cell>
          <cell r="AD89">
            <v>-9.81</v>
          </cell>
          <cell r="AE89">
            <v>-9.6999999999999993</v>
          </cell>
          <cell r="AF89">
            <v>-9.6</v>
          </cell>
          <cell r="AG89">
            <v>-9.5</v>
          </cell>
          <cell r="AH89">
            <v>-9.4</v>
          </cell>
          <cell r="AI89">
            <v>-9.31</v>
          </cell>
          <cell r="AJ89">
            <v>-9.19</v>
          </cell>
          <cell r="AK89">
            <v>-9.07</v>
          </cell>
          <cell r="AL89">
            <v>-8.98</v>
          </cell>
        </row>
        <row r="90">
          <cell r="C90" t="str">
            <v>Solar Thermal</v>
          </cell>
          <cell r="D90">
            <v>-94.65</v>
          </cell>
          <cell r="E90">
            <v>-92.47</v>
          </cell>
          <cell r="F90">
            <v>-93.2</v>
          </cell>
          <cell r="G90">
            <v>-84.79</v>
          </cell>
          <cell r="H90">
            <v>-78.819999999999993</v>
          </cell>
          <cell r="I90">
            <v>-76.709999999999994</v>
          </cell>
          <cell r="J90">
            <v>-74.680000000000007</v>
          </cell>
          <cell r="K90">
            <v>-72.78</v>
          </cell>
          <cell r="L90">
            <v>-70.3</v>
          </cell>
          <cell r="M90">
            <v>-68.489999999999995</v>
          </cell>
          <cell r="N90">
            <v>-66.97</v>
          </cell>
          <cell r="O90">
            <v>-65.38</v>
          </cell>
          <cell r="P90">
            <v>-63.52</v>
          </cell>
          <cell r="Q90">
            <v>-61.55</v>
          </cell>
          <cell r="R90">
            <v>-59.73</v>
          </cell>
          <cell r="S90">
            <v>-59.53</v>
          </cell>
          <cell r="T90">
            <v>-59.07</v>
          </cell>
          <cell r="U90">
            <v>-58.62</v>
          </cell>
          <cell r="V90">
            <v>-58.36</v>
          </cell>
          <cell r="W90">
            <v>-58.02</v>
          </cell>
          <cell r="X90">
            <v>-57.7</v>
          </cell>
          <cell r="Y90">
            <v>-57.06</v>
          </cell>
          <cell r="Z90">
            <v>-56.71</v>
          </cell>
          <cell r="AA90">
            <v>-56.39</v>
          </cell>
          <cell r="AB90">
            <v>-55.77</v>
          </cell>
          <cell r="AC90">
            <v>-55.25</v>
          </cell>
          <cell r="AD90">
            <v>-54.7</v>
          </cell>
          <cell r="AE90">
            <v>-54.07</v>
          </cell>
          <cell r="AF90">
            <v>-53.52</v>
          </cell>
          <cell r="AG90">
            <v>-52.93</v>
          </cell>
          <cell r="AH90">
            <v>-52.35</v>
          </cell>
          <cell r="AI90">
            <v>-51.81</v>
          </cell>
          <cell r="AJ90">
            <v>-51.12</v>
          </cell>
          <cell r="AK90">
            <v>-50.46</v>
          </cell>
          <cell r="AL90">
            <v>-49.9</v>
          </cell>
        </row>
        <row r="91">
          <cell r="C91" t="str">
            <v>Wind - TRG2 (46% CF)</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row>
        <row r="92">
          <cell r="C92" t="str">
            <v>Wind - TRG5 (41% CF)</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row>
        <row r="93">
          <cell r="C93" t="str">
            <v>Wind - TRG6 (36% CF)</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row>
        <row r="94">
          <cell r="C94" t="str">
            <v>Wind - TRG7 (30% CF)</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row>
        <row r="95">
          <cell r="C95" t="str">
            <v>Floating Offshore Wind - TRG10 (47% CF)</v>
          </cell>
          <cell r="D95">
            <v>-248.09</v>
          </cell>
          <cell r="E95">
            <v>-245.16</v>
          </cell>
          <cell r="F95">
            <v>-238.58</v>
          </cell>
          <cell r="G95">
            <v>-212.12</v>
          </cell>
          <cell r="H95">
            <v>-197.01</v>
          </cell>
          <cell r="I95">
            <v>-150.59</v>
          </cell>
          <cell r="J95">
            <v>-108.39</v>
          </cell>
          <cell r="K95">
            <v>-69.260000000000005</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row>
        <row r="96">
          <cell r="C96" t="str">
            <v>Floating Offshore Wind - TRG6 (52% CF)</v>
          </cell>
          <cell r="D96">
            <v>-233.72</v>
          </cell>
          <cell r="E96">
            <v>-230.96</v>
          </cell>
          <cell r="F96">
            <v>-224.62</v>
          </cell>
          <cell r="G96">
            <v>-199.58</v>
          </cell>
          <cell r="H96">
            <v>-185.24</v>
          </cell>
          <cell r="I96">
            <v>-141.5</v>
          </cell>
          <cell r="J96">
            <v>-101.78</v>
          </cell>
          <cell r="K96">
            <v>-64.989999999999995</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row>
        <row r="97">
          <cell r="C97" t="str">
            <v>Utility-scale Battery - Li [Capacity] - No ITC</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row>
        <row r="98">
          <cell r="C98" t="str">
            <v>Utility-scale Battery - Li [Energy] - No ITC</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row>
        <row r="99">
          <cell r="C99" t="str">
            <v>Utility-scale Battery - Li [Capacity] - ITC</v>
          </cell>
          <cell r="D99">
            <v>-2.19</v>
          </cell>
          <cell r="E99">
            <v>-2.1800000000000002</v>
          </cell>
          <cell r="F99">
            <v>-2.25</v>
          </cell>
          <cell r="G99">
            <v>-1.99</v>
          </cell>
          <cell r="H99">
            <v>-1.72</v>
          </cell>
          <cell r="I99">
            <v>-1.52</v>
          </cell>
          <cell r="J99">
            <v>-1.39</v>
          </cell>
          <cell r="K99">
            <v>-1.21</v>
          </cell>
          <cell r="L99">
            <v>-0.37</v>
          </cell>
          <cell r="M99">
            <v>-0.36</v>
          </cell>
          <cell r="N99">
            <v>-0.34</v>
          </cell>
          <cell r="O99">
            <v>-0.34</v>
          </cell>
          <cell r="P99">
            <v>-0.34</v>
          </cell>
          <cell r="Q99">
            <v>-0.34</v>
          </cell>
          <cell r="R99">
            <v>-0.35</v>
          </cell>
          <cell r="S99">
            <v>-0.34</v>
          </cell>
          <cell r="T99">
            <v>-0.34</v>
          </cell>
          <cell r="U99">
            <v>-0.33</v>
          </cell>
          <cell r="V99">
            <v>-0.33</v>
          </cell>
          <cell r="W99">
            <v>-0.32</v>
          </cell>
          <cell r="X99">
            <v>-0.32</v>
          </cell>
          <cell r="Y99">
            <v>-0.31</v>
          </cell>
          <cell r="Z99">
            <v>-0.31</v>
          </cell>
          <cell r="AA99">
            <v>-0.31</v>
          </cell>
          <cell r="AB99">
            <v>-0.31</v>
          </cell>
          <cell r="AC99">
            <v>-0.31</v>
          </cell>
          <cell r="AD99">
            <v>-0.3</v>
          </cell>
          <cell r="AE99">
            <v>-0.3</v>
          </cell>
          <cell r="AF99">
            <v>-0.3</v>
          </cell>
          <cell r="AG99">
            <v>-0.3</v>
          </cell>
          <cell r="AH99">
            <v>-0.28999999999999998</v>
          </cell>
          <cell r="AI99">
            <v>-0.28999999999999998</v>
          </cell>
          <cell r="AJ99">
            <v>-0.28999999999999998</v>
          </cell>
          <cell r="AK99">
            <v>-0.28000000000000003</v>
          </cell>
          <cell r="AL99">
            <v>-0.28000000000000003</v>
          </cell>
        </row>
        <row r="100">
          <cell r="C100" t="str">
            <v>Utility-scale Battery - Li [Energy] - ITC</v>
          </cell>
          <cell r="D100">
            <v>-11.51</v>
          </cell>
          <cell r="E100">
            <v>-11.44</v>
          </cell>
          <cell r="F100">
            <v>-11.82</v>
          </cell>
          <cell r="G100">
            <v>-10.47</v>
          </cell>
          <cell r="H100">
            <v>-9.06</v>
          </cell>
          <cell r="I100">
            <v>-8.01</v>
          </cell>
          <cell r="J100">
            <v>-7.3</v>
          </cell>
          <cell r="K100">
            <v>-6.37</v>
          </cell>
          <cell r="L100">
            <v>-1.96</v>
          </cell>
          <cell r="M100">
            <v>-1.87</v>
          </cell>
          <cell r="N100">
            <v>-1.81</v>
          </cell>
          <cell r="O100">
            <v>-1.78</v>
          </cell>
          <cell r="P100">
            <v>-1.77</v>
          </cell>
          <cell r="Q100">
            <v>-1.79</v>
          </cell>
          <cell r="R100">
            <v>-1.85</v>
          </cell>
          <cell r="S100">
            <v>-1.81</v>
          </cell>
          <cell r="T100">
            <v>-1.77</v>
          </cell>
          <cell r="U100">
            <v>-1.74</v>
          </cell>
          <cell r="V100">
            <v>-1.72</v>
          </cell>
          <cell r="W100">
            <v>-1.69</v>
          </cell>
          <cell r="X100">
            <v>-1.68</v>
          </cell>
          <cell r="Y100">
            <v>-1.66</v>
          </cell>
          <cell r="Z100">
            <v>-1.65</v>
          </cell>
          <cell r="AA100">
            <v>-1.64</v>
          </cell>
          <cell r="AB100">
            <v>-1.62</v>
          </cell>
          <cell r="AC100">
            <v>-1.61</v>
          </cell>
          <cell r="AD100">
            <v>-1.6</v>
          </cell>
          <cell r="AE100">
            <v>-1.58</v>
          </cell>
          <cell r="AF100">
            <v>-1.57</v>
          </cell>
          <cell r="AG100">
            <v>-1.56</v>
          </cell>
          <cell r="AH100">
            <v>-1.54</v>
          </cell>
          <cell r="AI100">
            <v>-1.53</v>
          </cell>
          <cell r="AJ100">
            <v>-1.51</v>
          </cell>
          <cell r="AK100">
            <v>-1.49</v>
          </cell>
          <cell r="AL100">
            <v>-1.48</v>
          </cell>
        </row>
        <row r="101">
          <cell r="C101" t="str">
            <v>BTM Battery - Li [Capacity]</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row>
        <row r="102">
          <cell r="C102" t="str">
            <v>BTM Battery - Li [Energy]</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row>
        <row r="103">
          <cell r="C103" t="str">
            <v>Flow Battery [Capacity]</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row>
        <row r="104">
          <cell r="C104" t="str">
            <v>Flow Battery [Energy]</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row>
        <row r="105">
          <cell r="C105" t="str">
            <v>Pumped Hydro Storage [Capacity]</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row>
        <row r="106">
          <cell r="C106" t="str">
            <v>Pumped Hydro Storage [Energy]</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row>
        <row r="107">
          <cell r="C107" t="str">
            <v>Geothermal</v>
          </cell>
          <cell r="D107">
            <v>-85.12</v>
          </cell>
          <cell r="E107">
            <v>-87.03</v>
          </cell>
          <cell r="F107">
            <v>-91.77</v>
          </cell>
          <cell r="G107">
            <v>-89.06</v>
          </cell>
          <cell r="H107">
            <v>-88.16</v>
          </cell>
          <cell r="I107">
            <v>-88.21</v>
          </cell>
          <cell r="J107">
            <v>-88.41</v>
          </cell>
          <cell r="K107">
            <v>-88.97</v>
          </cell>
          <cell r="L107">
            <v>-89.36</v>
          </cell>
          <cell r="M107">
            <v>-89.87</v>
          </cell>
          <cell r="N107">
            <v>-90.57</v>
          </cell>
          <cell r="O107">
            <v>-91.22</v>
          </cell>
          <cell r="P107">
            <v>-91.31</v>
          </cell>
          <cell r="Q107">
            <v>-91.27</v>
          </cell>
          <cell r="R107">
            <v>-91.32</v>
          </cell>
          <cell r="S107">
            <v>-91.38</v>
          </cell>
          <cell r="T107">
            <v>-91.25</v>
          </cell>
          <cell r="U107">
            <v>-91.14</v>
          </cell>
          <cell r="V107">
            <v>-91.17</v>
          </cell>
          <cell r="W107">
            <v>-91.14</v>
          </cell>
          <cell r="X107">
            <v>-91.12</v>
          </cell>
          <cell r="Y107">
            <v>-90.87</v>
          </cell>
          <cell r="Z107">
            <v>-90.84</v>
          </cell>
          <cell r="AA107">
            <v>-90.84</v>
          </cell>
          <cell r="AB107">
            <v>-90.6</v>
          </cell>
          <cell r="AC107">
            <v>-90.44</v>
          </cell>
          <cell r="AD107">
            <v>-90.26</v>
          </cell>
          <cell r="AE107">
            <v>-90.01</v>
          </cell>
          <cell r="AF107">
            <v>-89.82</v>
          </cell>
          <cell r="AG107">
            <v>-89.6</v>
          </cell>
          <cell r="AH107">
            <v>-89.4</v>
          </cell>
          <cell r="AI107">
            <v>-89.23</v>
          </cell>
          <cell r="AJ107">
            <v>-88.93</v>
          </cell>
          <cell r="AK107">
            <v>-88.66</v>
          </cell>
          <cell r="AL107">
            <v>-88.48</v>
          </cell>
        </row>
        <row r="108">
          <cell r="C108" t="str">
            <v>Biomass</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row>
        <row r="109">
          <cell r="C109" t="str">
            <v>Small Hydro</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row>
        <row r="110">
          <cell r="C110" t="str">
            <v>Gas - CCGT</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row>
        <row r="111">
          <cell r="C111" t="str">
            <v>Gas - CT - Frame</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row>
        <row r="112">
          <cell r="C112" t="str">
            <v>Gas - CT - Aero</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row>
        <row r="113">
          <cell r="C113" t="str">
            <v>Solar - Dist</v>
          </cell>
          <cell r="D113">
            <v>30.63</v>
          </cell>
          <cell r="E113">
            <v>23.47</v>
          </cell>
          <cell r="F113">
            <v>22.08</v>
          </cell>
          <cell r="G113">
            <v>20.95</v>
          </cell>
          <cell r="H113">
            <v>18.68</v>
          </cell>
          <cell r="I113">
            <v>17.14</v>
          </cell>
          <cell r="J113">
            <v>16.61</v>
          </cell>
          <cell r="K113">
            <v>16.09</v>
          </cell>
          <cell r="L113">
            <v>15.57</v>
          </cell>
          <cell r="M113">
            <v>15.04</v>
          </cell>
          <cell r="N113">
            <v>14.52</v>
          </cell>
          <cell r="O113">
            <v>13.99</v>
          </cell>
          <cell r="P113">
            <v>13.47</v>
          </cell>
          <cell r="Q113">
            <v>12.94</v>
          </cell>
          <cell r="R113">
            <v>12.42</v>
          </cell>
          <cell r="S113">
            <v>12.21</v>
          </cell>
          <cell r="T113">
            <v>12.01</v>
          </cell>
          <cell r="U113">
            <v>11.8</v>
          </cell>
          <cell r="V113">
            <v>11.6</v>
          </cell>
          <cell r="W113">
            <v>11.39</v>
          </cell>
          <cell r="X113">
            <v>11.19</v>
          </cell>
          <cell r="Y113">
            <v>10.98</v>
          </cell>
          <cell r="Z113">
            <v>10.78</v>
          </cell>
          <cell r="AA113">
            <v>10.57</v>
          </cell>
          <cell r="AB113">
            <v>10.37</v>
          </cell>
          <cell r="AC113">
            <v>10.29</v>
          </cell>
          <cell r="AD113">
            <v>10.210000000000001</v>
          </cell>
          <cell r="AE113">
            <v>10.130000000000001</v>
          </cell>
          <cell r="AF113">
            <v>10.039999999999999</v>
          </cell>
          <cell r="AG113">
            <v>9.9600000000000009</v>
          </cell>
          <cell r="AH113">
            <v>9.8800000000000008</v>
          </cell>
          <cell r="AI113">
            <v>9.8000000000000007</v>
          </cell>
          <cell r="AJ113">
            <v>9.7200000000000006</v>
          </cell>
          <cell r="AK113">
            <v>9.64</v>
          </cell>
          <cell r="AL113">
            <v>9.56</v>
          </cell>
        </row>
        <row r="114">
          <cell r="C114" t="str">
            <v>Solar - Commercial</v>
          </cell>
          <cell r="D114">
            <v>24.21</v>
          </cell>
          <cell r="E114">
            <v>18.43</v>
          </cell>
          <cell r="F114">
            <v>17.940000000000001</v>
          </cell>
          <cell r="G114">
            <v>16.91</v>
          </cell>
          <cell r="H114">
            <v>15.59</v>
          </cell>
          <cell r="I114">
            <v>14.75</v>
          </cell>
          <cell r="J114">
            <v>14.3</v>
          </cell>
          <cell r="K114">
            <v>13.86</v>
          </cell>
          <cell r="L114">
            <v>13.41</v>
          </cell>
          <cell r="M114">
            <v>12.97</v>
          </cell>
          <cell r="N114">
            <v>12.52</v>
          </cell>
          <cell r="O114">
            <v>12.07</v>
          </cell>
          <cell r="P114">
            <v>11.63</v>
          </cell>
          <cell r="Q114">
            <v>11.18</v>
          </cell>
          <cell r="R114">
            <v>10.74</v>
          </cell>
          <cell r="S114">
            <v>10.64</v>
          </cell>
          <cell r="T114">
            <v>10.54</v>
          </cell>
          <cell r="U114">
            <v>10.44</v>
          </cell>
          <cell r="V114">
            <v>10.35</v>
          </cell>
          <cell r="W114">
            <v>10.25</v>
          </cell>
          <cell r="X114">
            <v>10.15</v>
          </cell>
          <cell r="Y114">
            <v>10.050000000000001</v>
          </cell>
          <cell r="Z114">
            <v>9.9600000000000009</v>
          </cell>
          <cell r="AA114">
            <v>9.86</v>
          </cell>
          <cell r="AB114">
            <v>9.76</v>
          </cell>
          <cell r="AC114">
            <v>9.7100000000000009</v>
          </cell>
          <cell r="AD114">
            <v>9.66</v>
          </cell>
          <cell r="AE114">
            <v>9.61</v>
          </cell>
          <cell r="AF114">
            <v>9.56</v>
          </cell>
          <cell r="AG114">
            <v>9.52</v>
          </cell>
          <cell r="AH114">
            <v>9.4700000000000006</v>
          </cell>
          <cell r="AI114">
            <v>9.42</v>
          </cell>
          <cell r="AJ114">
            <v>9.3699999999999992</v>
          </cell>
          <cell r="AK114">
            <v>9.32</v>
          </cell>
          <cell r="AL114">
            <v>9.27</v>
          </cell>
        </row>
        <row r="115">
          <cell r="C115" t="str">
            <v>Solar - Tracking</v>
          </cell>
          <cell r="D115">
            <v>18.940000000000001</v>
          </cell>
          <cell r="E115">
            <v>12.91</v>
          </cell>
          <cell r="F115">
            <v>12.42</v>
          </cell>
          <cell r="G115">
            <v>11.89</v>
          </cell>
          <cell r="H115">
            <v>10.92</v>
          </cell>
          <cell r="I115">
            <v>10.17</v>
          </cell>
          <cell r="J115">
            <v>10.06</v>
          </cell>
          <cell r="K115">
            <v>9.9499999999999993</v>
          </cell>
          <cell r="L115">
            <v>9.84</v>
          </cell>
          <cell r="M115">
            <v>9.73</v>
          </cell>
          <cell r="N115">
            <v>9.6199999999999992</v>
          </cell>
          <cell r="O115">
            <v>9.51</v>
          </cell>
          <cell r="P115">
            <v>9.4</v>
          </cell>
          <cell r="Q115">
            <v>9.2899999999999991</v>
          </cell>
          <cell r="R115">
            <v>9.18</v>
          </cell>
          <cell r="S115">
            <v>9.1</v>
          </cell>
          <cell r="T115">
            <v>9.0299999999999994</v>
          </cell>
          <cell r="U115">
            <v>8.9499999999999993</v>
          </cell>
          <cell r="V115">
            <v>8.8800000000000008</v>
          </cell>
          <cell r="W115">
            <v>8.8000000000000007</v>
          </cell>
          <cell r="X115">
            <v>8.73</v>
          </cell>
          <cell r="Y115">
            <v>8.65</v>
          </cell>
          <cell r="Z115">
            <v>8.58</v>
          </cell>
          <cell r="AA115">
            <v>8.5</v>
          </cell>
          <cell r="AB115">
            <v>8.42</v>
          </cell>
          <cell r="AC115">
            <v>8.34</v>
          </cell>
          <cell r="AD115">
            <v>8.25</v>
          </cell>
          <cell r="AE115">
            <v>8.16</v>
          </cell>
          <cell r="AF115">
            <v>8.08</v>
          </cell>
          <cell r="AG115">
            <v>7.99</v>
          </cell>
          <cell r="AH115">
            <v>7.91</v>
          </cell>
          <cell r="AI115">
            <v>7.82</v>
          </cell>
          <cell r="AJ115">
            <v>7.73</v>
          </cell>
          <cell r="AK115">
            <v>7.65</v>
          </cell>
          <cell r="AL115">
            <v>7.56</v>
          </cell>
        </row>
        <row r="116">
          <cell r="C116" t="str">
            <v>Solar Thermal</v>
          </cell>
          <cell r="D116">
            <v>66.84</v>
          </cell>
          <cell r="E116">
            <v>66.84</v>
          </cell>
          <cell r="F116">
            <v>66.84</v>
          </cell>
          <cell r="G116">
            <v>66.84</v>
          </cell>
          <cell r="H116">
            <v>66.84</v>
          </cell>
          <cell r="I116">
            <v>65.17</v>
          </cell>
          <cell r="J116">
            <v>63.5</v>
          </cell>
          <cell r="K116">
            <v>61.83</v>
          </cell>
          <cell r="L116">
            <v>60.16</v>
          </cell>
          <cell r="M116">
            <v>58.49</v>
          </cell>
          <cell r="N116">
            <v>56.82</v>
          </cell>
          <cell r="O116">
            <v>55.14</v>
          </cell>
          <cell r="P116">
            <v>53.47</v>
          </cell>
          <cell r="Q116">
            <v>51.8</v>
          </cell>
          <cell r="R116">
            <v>50.13</v>
          </cell>
          <cell r="S116">
            <v>50.13</v>
          </cell>
          <cell r="T116">
            <v>50.13</v>
          </cell>
          <cell r="U116">
            <v>50.13</v>
          </cell>
          <cell r="V116">
            <v>50.13</v>
          </cell>
          <cell r="W116">
            <v>50.13</v>
          </cell>
          <cell r="X116">
            <v>50.13</v>
          </cell>
          <cell r="Y116">
            <v>50.13</v>
          </cell>
          <cell r="Z116">
            <v>50.13</v>
          </cell>
          <cell r="AA116">
            <v>50.13</v>
          </cell>
          <cell r="AB116">
            <v>50.13</v>
          </cell>
          <cell r="AC116">
            <v>50.13</v>
          </cell>
          <cell r="AD116">
            <v>50.13</v>
          </cell>
          <cell r="AE116">
            <v>50.13</v>
          </cell>
          <cell r="AF116">
            <v>50.13</v>
          </cell>
          <cell r="AG116">
            <v>50.13</v>
          </cell>
          <cell r="AH116">
            <v>50.13</v>
          </cell>
          <cell r="AI116">
            <v>50.13</v>
          </cell>
          <cell r="AJ116">
            <v>50.13</v>
          </cell>
          <cell r="AK116">
            <v>50.13</v>
          </cell>
          <cell r="AL116">
            <v>50.13</v>
          </cell>
        </row>
        <row r="117">
          <cell r="C117" t="str">
            <v>Wind - TRG2 (46% CF)</v>
          </cell>
          <cell r="D117">
            <v>51.33</v>
          </cell>
          <cell r="E117">
            <v>50.96</v>
          </cell>
          <cell r="F117">
            <v>50.59</v>
          </cell>
          <cell r="G117">
            <v>50.22</v>
          </cell>
          <cell r="H117">
            <v>49.85</v>
          </cell>
          <cell r="I117">
            <v>49.48</v>
          </cell>
          <cell r="J117">
            <v>49.12</v>
          </cell>
          <cell r="K117">
            <v>48.75</v>
          </cell>
          <cell r="L117">
            <v>48.38</v>
          </cell>
          <cell r="M117">
            <v>48.01</v>
          </cell>
          <cell r="N117">
            <v>47.64</v>
          </cell>
          <cell r="O117">
            <v>47.27</v>
          </cell>
          <cell r="P117">
            <v>46.9</v>
          </cell>
          <cell r="Q117">
            <v>46.53</v>
          </cell>
          <cell r="R117">
            <v>46.16</v>
          </cell>
          <cell r="S117">
            <v>45.79</v>
          </cell>
          <cell r="T117">
            <v>45.42</v>
          </cell>
          <cell r="U117">
            <v>45.05</v>
          </cell>
          <cell r="V117">
            <v>44.68</v>
          </cell>
          <cell r="W117">
            <v>44.31</v>
          </cell>
          <cell r="X117">
            <v>43.95</v>
          </cell>
          <cell r="Y117">
            <v>43.58</v>
          </cell>
          <cell r="Z117">
            <v>43.21</v>
          </cell>
          <cell r="AA117">
            <v>42.84</v>
          </cell>
          <cell r="AB117">
            <v>42.47</v>
          </cell>
          <cell r="AC117">
            <v>42.1</v>
          </cell>
          <cell r="AD117">
            <v>41.73</v>
          </cell>
          <cell r="AE117">
            <v>41.36</v>
          </cell>
          <cell r="AF117">
            <v>40.99</v>
          </cell>
          <cell r="AG117">
            <v>40.619999999999997</v>
          </cell>
          <cell r="AH117">
            <v>40.25</v>
          </cell>
          <cell r="AI117">
            <v>39.880000000000003</v>
          </cell>
          <cell r="AJ117">
            <v>39.51</v>
          </cell>
          <cell r="AK117">
            <v>39.14</v>
          </cell>
          <cell r="AL117">
            <v>38.78</v>
          </cell>
        </row>
        <row r="118">
          <cell r="C118" t="str">
            <v>Wind - TRG5 (41% CF)</v>
          </cell>
          <cell r="D118">
            <v>51.33</v>
          </cell>
          <cell r="E118">
            <v>50.96</v>
          </cell>
          <cell r="F118">
            <v>50.59</v>
          </cell>
          <cell r="G118">
            <v>50.22</v>
          </cell>
          <cell r="H118">
            <v>49.85</v>
          </cell>
          <cell r="I118">
            <v>49.48</v>
          </cell>
          <cell r="J118">
            <v>49.12</v>
          </cell>
          <cell r="K118">
            <v>48.75</v>
          </cell>
          <cell r="L118">
            <v>48.38</v>
          </cell>
          <cell r="M118">
            <v>48.01</v>
          </cell>
          <cell r="N118">
            <v>47.64</v>
          </cell>
          <cell r="O118">
            <v>47.27</v>
          </cell>
          <cell r="P118">
            <v>46.9</v>
          </cell>
          <cell r="Q118">
            <v>46.53</v>
          </cell>
          <cell r="R118">
            <v>46.16</v>
          </cell>
          <cell r="S118">
            <v>45.79</v>
          </cell>
          <cell r="T118">
            <v>45.42</v>
          </cell>
          <cell r="U118">
            <v>45.05</v>
          </cell>
          <cell r="V118">
            <v>44.68</v>
          </cell>
          <cell r="W118">
            <v>44.31</v>
          </cell>
          <cell r="X118">
            <v>43.95</v>
          </cell>
          <cell r="Y118">
            <v>43.58</v>
          </cell>
          <cell r="Z118">
            <v>43.21</v>
          </cell>
          <cell r="AA118">
            <v>42.84</v>
          </cell>
          <cell r="AB118">
            <v>42.47</v>
          </cell>
          <cell r="AC118">
            <v>42.1</v>
          </cell>
          <cell r="AD118">
            <v>41.73</v>
          </cell>
          <cell r="AE118">
            <v>41.36</v>
          </cell>
          <cell r="AF118">
            <v>40.99</v>
          </cell>
          <cell r="AG118">
            <v>40.619999999999997</v>
          </cell>
          <cell r="AH118">
            <v>40.25</v>
          </cell>
          <cell r="AI118">
            <v>39.880000000000003</v>
          </cell>
          <cell r="AJ118">
            <v>39.51</v>
          </cell>
          <cell r="AK118">
            <v>39.14</v>
          </cell>
          <cell r="AL118">
            <v>38.78</v>
          </cell>
        </row>
        <row r="119">
          <cell r="C119" t="str">
            <v>Wind - TRG6 (36% CF)</v>
          </cell>
          <cell r="D119">
            <v>42.65</v>
          </cell>
          <cell r="E119">
            <v>42.53</v>
          </cell>
          <cell r="F119">
            <v>42.57</v>
          </cell>
          <cell r="G119">
            <v>42.08</v>
          </cell>
          <cell r="H119">
            <v>41.72</v>
          </cell>
          <cell r="I119">
            <v>41.42</v>
          </cell>
          <cell r="J119">
            <v>41.14</v>
          </cell>
          <cell r="K119">
            <v>40.82</v>
          </cell>
          <cell r="L119">
            <v>40.520000000000003</v>
          </cell>
          <cell r="M119">
            <v>40.229999999999997</v>
          </cell>
          <cell r="N119">
            <v>39.950000000000003</v>
          </cell>
          <cell r="O119">
            <v>39.67</v>
          </cell>
          <cell r="P119">
            <v>39.380000000000003</v>
          </cell>
          <cell r="Q119">
            <v>39.090000000000003</v>
          </cell>
          <cell r="R119">
            <v>38.799999999999997</v>
          </cell>
          <cell r="S119">
            <v>38.51</v>
          </cell>
          <cell r="T119">
            <v>38.21</v>
          </cell>
          <cell r="U119">
            <v>37.909999999999997</v>
          </cell>
          <cell r="V119">
            <v>37.619999999999997</v>
          </cell>
          <cell r="W119">
            <v>37.33</v>
          </cell>
          <cell r="X119">
            <v>37.04</v>
          </cell>
          <cell r="Y119">
            <v>36.72</v>
          </cell>
          <cell r="Z119">
            <v>36.43</v>
          </cell>
          <cell r="AA119">
            <v>36.14</v>
          </cell>
          <cell r="AB119">
            <v>35.83</v>
          </cell>
          <cell r="AC119">
            <v>35.520000000000003</v>
          </cell>
          <cell r="AD119">
            <v>35.21</v>
          </cell>
          <cell r="AE119">
            <v>34.9</v>
          </cell>
          <cell r="AF119">
            <v>34.590000000000003</v>
          </cell>
          <cell r="AG119">
            <v>34.28</v>
          </cell>
          <cell r="AH119">
            <v>33.979999999999997</v>
          </cell>
          <cell r="AI119">
            <v>33.67</v>
          </cell>
          <cell r="AJ119">
            <v>33.35</v>
          </cell>
          <cell r="AK119">
            <v>33.04</v>
          </cell>
          <cell r="AL119">
            <v>32.729999999999997</v>
          </cell>
        </row>
        <row r="120">
          <cell r="C120" t="str">
            <v>Wind - TRG7 (30% CF)</v>
          </cell>
          <cell r="D120">
            <v>42.65</v>
          </cell>
          <cell r="E120">
            <v>42.53</v>
          </cell>
          <cell r="F120">
            <v>42.57</v>
          </cell>
          <cell r="G120">
            <v>42.08</v>
          </cell>
          <cell r="H120">
            <v>41.72</v>
          </cell>
          <cell r="I120">
            <v>41.42</v>
          </cell>
          <cell r="J120">
            <v>41.14</v>
          </cell>
          <cell r="K120">
            <v>40.82</v>
          </cell>
          <cell r="L120">
            <v>40.520000000000003</v>
          </cell>
          <cell r="M120">
            <v>40.229999999999997</v>
          </cell>
          <cell r="N120">
            <v>39.950000000000003</v>
          </cell>
          <cell r="O120">
            <v>39.67</v>
          </cell>
          <cell r="P120">
            <v>39.380000000000003</v>
          </cell>
          <cell r="Q120">
            <v>39.090000000000003</v>
          </cell>
          <cell r="R120">
            <v>38.799999999999997</v>
          </cell>
          <cell r="S120">
            <v>38.51</v>
          </cell>
          <cell r="T120">
            <v>38.21</v>
          </cell>
          <cell r="U120">
            <v>37.909999999999997</v>
          </cell>
          <cell r="V120">
            <v>37.619999999999997</v>
          </cell>
          <cell r="W120">
            <v>37.33</v>
          </cell>
          <cell r="X120">
            <v>37.04</v>
          </cell>
          <cell r="Y120">
            <v>36.72</v>
          </cell>
          <cell r="Z120">
            <v>36.43</v>
          </cell>
          <cell r="AA120">
            <v>36.14</v>
          </cell>
          <cell r="AB120">
            <v>35.83</v>
          </cell>
          <cell r="AC120">
            <v>35.520000000000003</v>
          </cell>
          <cell r="AD120">
            <v>35.21</v>
          </cell>
          <cell r="AE120">
            <v>34.9</v>
          </cell>
          <cell r="AF120">
            <v>34.590000000000003</v>
          </cell>
          <cell r="AG120">
            <v>34.28</v>
          </cell>
          <cell r="AH120">
            <v>33.979999999999997</v>
          </cell>
          <cell r="AI120">
            <v>33.67</v>
          </cell>
          <cell r="AJ120">
            <v>33.35</v>
          </cell>
          <cell r="AK120">
            <v>33.04</v>
          </cell>
          <cell r="AL120">
            <v>32.729999999999997</v>
          </cell>
        </row>
        <row r="121">
          <cell r="C121" t="str">
            <v>Floating Offshore Wind - TRG10 (47% CF)</v>
          </cell>
          <cell r="D121">
            <v>100.81</v>
          </cell>
          <cell r="E121">
            <v>100.7</v>
          </cell>
          <cell r="F121">
            <v>97.5</v>
          </cell>
          <cell r="G121">
            <v>93.55</v>
          </cell>
          <cell r="H121">
            <v>90.16</v>
          </cell>
          <cell r="I121">
            <v>87.13</v>
          </cell>
          <cell r="J121">
            <v>84.24</v>
          </cell>
          <cell r="K121">
            <v>81.39</v>
          </cell>
          <cell r="L121">
            <v>78.63</v>
          </cell>
          <cell r="M121">
            <v>75.989999999999995</v>
          </cell>
          <cell r="N121">
            <v>73.48</v>
          </cell>
          <cell r="O121">
            <v>71.040000000000006</v>
          </cell>
          <cell r="P121">
            <v>68.67</v>
          </cell>
          <cell r="Q121">
            <v>66.37</v>
          </cell>
          <cell r="R121">
            <v>64.150000000000006</v>
          </cell>
          <cell r="S121">
            <v>62.01</v>
          </cell>
          <cell r="T121">
            <v>59.92</v>
          </cell>
          <cell r="U121">
            <v>57.9</v>
          </cell>
          <cell r="V121">
            <v>55.97</v>
          </cell>
          <cell r="W121">
            <v>54.1</v>
          </cell>
          <cell r="X121">
            <v>52.29</v>
          </cell>
          <cell r="Y121">
            <v>50.51</v>
          </cell>
          <cell r="Z121">
            <v>48.81</v>
          </cell>
          <cell r="AA121">
            <v>47.18</v>
          </cell>
          <cell r="AB121">
            <v>45.57</v>
          </cell>
          <cell r="AC121">
            <v>44.09</v>
          </cell>
          <cell r="AD121">
            <v>42.66</v>
          </cell>
          <cell r="AE121">
            <v>41.27</v>
          </cell>
          <cell r="AF121">
            <v>39.93</v>
          </cell>
          <cell r="AG121">
            <v>38.630000000000003</v>
          </cell>
          <cell r="AH121">
            <v>37.369999999999997</v>
          </cell>
          <cell r="AI121">
            <v>36.159999999999997</v>
          </cell>
          <cell r="AJ121">
            <v>34.979999999999997</v>
          </cell>
          <cell r="AK121">
            <v>33.840000000000003</v>
          </cell>
          <cell r="AL121">
            <v>32.729999999999997</v>
          </cell>
        </row>
        <row r="122">
          <cell r="C122" t="str">
            <v>Floating Offshore Wind - TRG6 (52% CF)</v>
          </cell>
          <cell r="D122">
            <v>100.81</v>
          </cell>
          <cell r="E122">
            <v>100.7</v>
          </cell>
          <cell r="F122">
            <v>97.5</v>
          </cell>
          <cell r="G122">
            <v>93.55</v>
          </cell>
          <cell r="H122">
            <v>90.16</v>
          </cell>
          <cell r="I122">
            <v>87.13</v>
          </cell>
          <cell r="J122">
            <v>84.24</v>
          </cell>
          <cell r="K122">
            <v>81.39</v>
          </cell>
          <cell r="L122">
            <v>78.63</v>
          </cell>
          <cell r="M122">
            <v>75.989999999999995</v>
          </cell>
          <cell r="N122">
            <v>73.48</v>
          </cell>
          <cell r="O122">
            <v>71.040000000000006</v>
          </cell>
          <cell r="P122">
            <v>68.67</v>
          </cell>
          <cell r="Q122">
            <v>66.37</v>
          </cell>
          <cell r="R122">
            <v>64.150000000000006</v>
          </cell>
          <cell r="S122">
            <v>62.01</v>
          </cell>
          <cell r="T122">
            <v>59.92</v>
          </cell>
          <cell r="U122">
            <v>57.9</v>
          </cell>
          <cell r="V122">
            <v>55.97</v>
          </cell>
          <cell r="W122">
            <v>54.1</v>
          </cell>
          <cell r="X122">
            <v>52.29</v>
          </cell>
          <cell r="Y122">
            <v>50.51</v>
          </cell>
          <cell r="Z122">
            <v>48.81</v>
          </cell>
          <cell r="AA122">
            <v>47.18</v>
          </cell>
          <cell r="AB122">
            <v>45.57</v>
          </cell>
          <cell r="AC122">
            <v>44.09</v>
          </cell>
          <cell r="AD122">
            <v>42.66</v>
          </cell>
          <cell r="AE122">
            <v>41.27</v>
          </cell>
          <cell r="AF122">
            <v>39.93</v>
          </cell>
          <cell r="AG122">
            <v>38.630000000000003</v>
          </cell>
          <cell r="AH122">
            <v>37.369999999999997</v>
          </cell>
          <cell r="AI122">
            <v>36.159999999999997</v>
          </cell>
          <cell r="AJ122">
            <v>34.979999999999997</v>
          </cell>
          <cell r="AK122">
            <v>33.840000000000003</v>
          </cell>
          <cell r="AL122">
            <v>32.729999999999997</v>
          </cell>
        </row>
        <row r="123">
          <cell r="C123" t="str">
            <v>Utility-scale Battery - Li [Capacity] - No ITC</v>
          </cell>
          <cell r="D123">
            <v>0.89</v>
          </cell>
          <cell r="E123">
            <v>0.89</v>
          </cell>
          <cell r="F123">
            <v>0.89</v>
          </cell>
          <cell r="G123">
            <v>0.82</v>
          </cell>
          <cell r="H123">
            <v>0.76</v>
          </cell>
          <cell r="I123">
            <v>0.69</v>
          </cell>
          <cell r="J123">
            <v>0.64</v>
          </cell>
          <cell r="K123">
            <v>0.59</v>
          </cell>
          <cell r="L123">
            <v>0.55000000000000004</v>
          </cell>
          <cell r="M123">
            <v>0.51</v>
          </cell>
          <cell r="N123">
            <v>0.48</v>
          </cell>
          <cell r="O123">
            <v>0.46</v>
          </cell>
          <cell r="P123">
            <v>0.44</v>
          </cell>
          <cell r="Q123">
            <v>0.42</v>
          </cell>
          <cell r="R123">
            <v>0.41</v>
          </cell>
          <cell r="S123">
            <v>0.41</v>
          </cell>
          <cell r="T123">
            <v>0.4</v>
          </cell>
          <cell r="U123">
            <v>0.4</v>
          </cell>
          <cell r="V123">
            <v>0.39</v>
          </cell>
          <cell r="W123">
            <v>0.39</v>
          </cell>
          <cell r="X123">
            <v>0.39</v>
          </cell>
          <cell r="Y123">
            <v>0.38</v>
          </cell>
          <cell r="Z123">
            <v>0.38</v>
          </cell>
          <cell r="AA123">
            <v>0.38</v>
          </cell>
          <cell r="AB123">
            <v>0.37</v>
          </cell>
          <cell r="AC123">
            <v>0.37</v>
          </cell>
          <cell r="AD123">
            <v>0.36</v>
          </cell>
          <cell r="AE123">
            <v>0.36</v>
          </cell>
          <cell r="AF123">
            <v>0.36</v>
          </cell>
          <cell r="AG123">
            <v>0.35</v>
          </cell>
          <cell r="AH123">
            <v>0.35</v>
          </cell>
          <cell r="AI123">
            <v>0.35</v>
          </cell>
          <cell r="AJ123">
            <v>0.34</v>
          </cell>
          <cell r="AK123">
            <v>0.34</v>
          </cell>
          <cell r="AL123">
            <v>0.34</v>
          </cell>
        </row>
        <row r="124">
          <cell r="C124" t="str">
            <v>Utility-scale Battery - Li [Energy] - No ITC</v>
          </cell>
          <cell r="D124">
            <v>4.6900000000000004</v>
          </cell>
          <cell r="E124">
            <v>4.6900000000000004</v>
          </cell>
          <cell r="F124">
            <v>4.6900000000000004</v>
          </cell>
          <cell r="G124">
            <v>4.32</v>
          </cell>
          <cell r="H124">
            <v>3.97</v>
          </cell>
          <cell r="I124">
            <v>3.66</v>
          </cell>
          <cell r="J124">
            <v>3.36</v>
          </cell>
          <cell r="K124">
            <v>3.09</v>
          </cell>
          <cell r="L124">
            <v>2.87</v>
          </cell>
          <cell r="M124">
            <v>2.69</v>
          </cell>
          <cell r="N124">
            <v>2.5299999999999998</v>
          </cell>
          <cell r="O124">
            <v>2.41</v>
          </cell>
          <cell r="P124">
            <v>2.31</v>
          </cell>
          <cell r="Q124">
            <v>2.23</v>
          </cell>
          <cell r="R124">
            <v>2.1800000000000002</v>
          </cell>
          <cell r="S124">
            <v>2.14</v>
          </cell>
          <cell r="T124">
            <v>2.12</v>
          </cell>
          <cell r="U124">
            <v>2.09</v>
          </cell>
          <cell r="V124">
            <v>2.0699999999999998</v>
          </cell>
          <cell r="W124">
            <v>2.0499999999999998</v>
          </cell>
          <cell r="X124">
            <v>2.0299999999999998</v>
          </cell>
          <cell r="Y124">
            <v>2.0099999999999998</v>
          </cell>
          <cell r="Z124">
            <v>1.99</v>
          </cell>
          <cell r="AA124">
            <v>1.97</v>
          </cell>
          <cell r="AB124">
            <v>1.95</v>
          </cell>
          <cell r="AC124">
            <v>1.93</v>
          </cell>
          <cell r="AD124">
            <v>1.91</v>
          </cell>
          <cell r="AE124">
            <v>1.89</v>
          </cell>
          <cell r="AF124">
            <v>1.88</v>
          </cell>
          <cell r="AG124">
            <v>1.86</v>
          </cell>
          <cell r="AH124">
            <v>1.84</v>
          </cell>
          <cell r="AI124">
            <v>1.82</v>
          </cell>
          <cell r="AJ124">
            <v>1.8</v>
          </cell>
          <cell r="AK124">
            <v>1.78</v>
          </cell>
          <cell r="AL124">
            <v>1.77</v>
          </cell>
        </row>
        <row r="125">
          <cell r="C125" t="str">
            <v>Utility-scale Battery - Li [Capacity] - ITC</v>
          </cell>
          <cell r="D125">
            <v>0.89</v>
          </cell>
          <cell r="E125">
            <v>0.89</v>
          </cell>
          <cell r="F125">
            <v>0.89</v>
          </cell>
          <cell r="G125">
            <v>0.82</v>
          </cell>
          <cell r="H125">
            <v>0.76</v>
          </cell>
          <cell r="I125">
            <v>0.69</v>
          </cell>
          <cell r="J125">
            <v>0.64</v>
          </cell>
          <cell r="K125">
            <v>0.59</v>
          </cell>
          <cell r="L125">
            <v>0.55000000000000004</v>
          </cell>
          <cell r="M125">
            <v>0.51</v>
          </cell>
          <cell r="N125">
            <v>0.48</v>
          </cell>
          <cell r="O125">
            <v>0.46</v>
          </cell>
          <cell r="P125">
            <v>0.44</v>
          </cell>
          <cell r="Q125">
            <v>0.42</v>
          </cell>
          <cell r="R125">
            <v>0.41</v>
          </cell>
          <cell r="S125">
            <v>0.41</v>
          </cell>
          <cell r="T125">
            <v>0.4</v>
          </cell>
          <cell r="U125">
            <v>0.4</v>
          </cell>
          <cell r="V125">
            <v>0.39</v>
          </cell>
          <cell r="W125">
            <v>0.39</v>
          </cell>
          <cell r="X125">
            <v>0.39</v>
          </cell>
          <cell r="Y125">
            <v>0.38</v>
          </cell>
          <cell r="Z125">
            <v>0.38</v>
          </cell>
          <cell r="AA125">
            <v>0.38</v>
          </cell>
          <cell r="AB125">
            <v>0.37</v>
          </cell>
          <cell r="AC125">
            <v>0.37</v>
          </cell>
          <cell r="AD125">
            <v>0.36</v>
          </cell>
          <cell r="AE125">
            <v>0.36</v>
          </cell>
          <cell r="AF125">
            <v>0.36</v>
          </cell>
          <cell r="AG125">
            <v>0.35</v>
          </cell>
          <cell r="AH125">
            <v>0.35</v>
          </cell>
          <cell r="AI125">
            <v>0.35</v>
          </cell>
          <cell r="AJ125">
            <v>0.34</v>
          </cell>
          <cell r="AK125">
            <v>0.34</v>
          </cell>
          <cell r="AL125">
            <v>0.34</v>
          </cell>
        </row>
        <row r="126">
          <cell r="C126" t="str">
            <v>Utility-scale Battery - Li [Energy] - ITC</v>
          </cell>
          <cell r="D126">
            <v>4.6900000000000004</v>
          </cell>
          <cell r="E126">
            <v>4.6900000000000004</v>
          </cell>
          <cell r="F126">
            <v>4.6900000000000004</v>
          </cell>
          <cell r="G126">
            <v>4.32</v>
          </cell>
          <cell r="H126">
            <v>3.97</v>
          </cell>
          <cell r="I126">
            <v>3.66</v>
          </cell>
          <cell r="J126">
            <v>3.36</v>
          </cell>
          <cell r="K126">
            <v>3.09</v>
          </cell>
          <cell r="L126">
            <v>2.87</v>
          </cell>
          <cell r="M126">
            <v>2.69</v>
          </cell>
          <cell r="N126">
            <v>2.5299999999999998</v>
          </cell>
          <cell r="O126">
            <v>2.41</v>
          </cell>
          <cell r="P126">
            <v>2.31</v>
          </cell>
          <cell r="Q126">
            <v>2.23</v>
          </cell>
          <cell r="R126">
            <v>2.1800000000000002</v>
          </cell>
          <cell r="S126">
            <v>2.14</v>
          </cell>
          <cell r="T126">
            <v>2.12</v>
          </cell>
          <cell r="U126">
            <v>2.09</v>
          </cell>
          <cell r="V126">
            <v>2.0699999999999998</v>
          </cell>
          <cell r="W126">
            <v>2.0499999999999998</v>
          </cell>
          <cell r="X126">
            <v>2.0299999999999998</v>
          </cell>
          <cell r="Y126">
            <v>2.0099999999999998</v>
          </cell>
          <cell r="Z126">
            <v>1.99</v>
          </cell>
          <cell r="AA126">
            <v>1.97</v>
          </cell>
          <cell r="AB126">
            <v>1.95</v>
          </cell>
          <cell r="AC126">
            <v>1.93</v>
          </cell>
          <cell r="AD126">
            <v>1.91</v>
          </cell>
          <cell r="AE126">
            <v>1.89</v>
          </cell>
          <cell r="AF126">
            <v>1.88</v>
          </cell>
          <cell r="AG126">
            <v>1.86</v>
          </cell>
          <cell r="AH126">
            <v>1.84</v>
          </cell>
          <cell r="AI126">
            <v>1.82</v>
          </cell>
          <cell r="AJ126">
            <v>1.8</v>
          </cell>
          <cell r="AK126">
            <v>1.78</v>
          </cell>
          <cell r="AL126">
            <v>1.77</v>
          </cell>
        </row>
        <row r="127">
          <cell r="C127" t="str">
            <v>BTM Battery - Li [Capacity]</v>
          </cell>
          <cell r="D127">
            <v>9.26</v>
          </cell>
          <cell r="E127">
            <v>9.26</v>
          </cell>
          <cell r="F127">
            <v>9.26</v>
          </cell>
          <cell r="G127">
            <v>8.52</v>
          </cell>
          <cell r="H127">
            <v>7.84</v>
          </cell>
          <cell r="I127">
            <v>7.21</v>
          </cell>
          <cell r="J127">
            <v>6.63</v>
          </cell>
          <cell r="K127">
            <v>6.1</v>
          </cell>
          <cell r="L127">
            <v>5.67</v>
          </cell>
          <cell r="M127">
            <v>5.32</v>
          </cell>
          <cell r="N127">
            <v>5.03</v>
          </cell>
          <cell r="O127">
            <v>4.8099999999999996</v>
          </cell>
          <cell r="P127">
            <v>4.6399999999999997</v>
          </cell>
          <cell r="Q127">
            <v>4.51</v>
          </cell>
          <cell r="R127">
            <v>4.43</v>
          </cell>
          <cell r="S127">
            <v>4.3899999999999997</v>
          </cell>
          <cell r="T127">
            <v>4.3499999999999996</v>
          </cell>
          <cell r="U127">
            <v>4.3099999999999996</v>
          </cell>
          <cell r="V127">
            <v>4.26</v>
          </cell>
          <cell r="W127">
            <v>4.22</v>
          </cell>
          <cell r="X127">
            <v>4.18</v>
          </cell>
          <cell r="Y127">
            <v>4.1399999999999997</v>
          </cell>
          <cell r="Z127">
            <v>4.0999999999999996</v>
          </cell>
          <cell r="AA127">
            <v>4.05</v>
          </cell>
          <cell r="AB127">
            <v>4.01</v>
          </cell>
          <cell r="AC127">
            <v>3.97</v>
          </cell>
          <cell r="AD127">
            <v>3.93</v>
          </cell>
          <cell r="AE127">
            <v>3.89</v>
          </cell>
          <cell r="AF127">
            <v>3.86</v>
          </cell>
          <cell r="AG127">
            <v>3.82</v>
          </cell>
          <cell r="AH127">
            <v>3.78</v>
          </cell>
          <cell r="AI127">
            <v>3.74</v>
          </cell>
          <cell r="AJ127">
            <v>3.7</v>
          </cell>
          <cell r="AK127">
            <v>3.67</v>
          </cell>
          <cell r="AL127">
            <v>3.63</v>
          </cell>
        </row>
        <row r="128">
          <cell r="C128" t="str">
            <v>BTM Battery - Li [Energy]</v>
          </cell>
          <cell r="D128">
            <v>20.63</v>
          </cell>
          <cell r="E128">
            <v>20.63</v>
          </cell>
          <cell r="F128">
            <v>20.63</v>
          </cell>
          <cell r="G128">
            <v>18.98</v>
          </cell>
          <cell r="H128">
            <v>17.46</v>
          </cell>
          <cell r="I128">
            <v>16.07</v>
          </cell>
          <cell r="J128">
            <v>14.78</v>
          </cell>
          <cell r="K128">
            <v>13.6</v>
          </cell>
          <cell r="L128">
            <v>12.63</v>
          </cell>
          <cell r="M128">
            <v>11.85</v>
          </cell>
          <cell r="N128">
            <v>11.21</v>
          </cell>
          <cell r="O128">
            <v>10.72</v>
          </cell>
          <cell r="P128">
            <v>10.33</v>
          </cell>
          <cell r="Q128">
            <v>10.06</v>
          </cell>
          <cell r="R128">
            <v>9.8800000000000008</v>
          </cell>
          <cell r="S128">
            <v>9.7899999999999991</v>
          </cell>
          <cell r="T128">
            <v>9.69</v>
          </cell>
          <cell r="U128">
            <v>9.6</v>
          </cell>
          <cell r="V128">
            <v>9.5</v>
          </cell>
          <cell r="W128">
            <v>9.41</v>
          </cell>
          <cell r="X128">
            <v>9.31</v>
          </cell>
          <cell r="Y128">
            <v>9.2200000000000006</v>
          </cell>
          <cell r="Z128">
            <v>9.1300000000000008</v>
          </cell>
          <cell r="AA128">
            <v>9.0399999999999991</v>
          </cell>
          <cell r="AB128">
            <v>8.9499999999999993</v>
          </cell>
          <cell r="AC128">
            <v>8.86</v>
          </cell>
          <cell r="AD128">
            <v>8.77</v>
          </cell>
          <cell r="AE128">
            <v>8.68</v>
          </cell>
          <cell r="AF128">
            <v>8.59</v>
          </cell>
          <cell r="AG128">
            <v>8.51</v>
          </cell>
          <cell r="AH128">
            <v>8.42</v>
          </cell>
          <cell r="AI128">
            <v>8.34</v>
          </cell>
          <cell r="AJ128">
            <v>8.25</v>
          </cell>
          <cell r="AK128">
            <v>8.17</v>
          </cell>
          <cell r="AL128">
            <v>8.09</v>
          </cell>
        </row>
        <row r="129">
          <cell r="C129" t="str">
            <v>Flow Battery [Capacity]</v>
          </cell>
          <cell r="D129">
            <v>10.99</v>
          </cell>
          <cell r="E129">
            <v>10.99</v>
          </cell>
          <cell r="F129">
            <v>10.99</v>
          </cell>
          <cell r="G129">
            <v>10.44</v>
          </cell>
          <cell r="H129">
            <v>9.92</v>
          </cell>
          <cell r="I129">
            <v>9.42</v>
          </cell>
          <cell r="J129">
            <v>8.9499999999999993</v>
          </cell>
          <cell r="K129">
            <v>8.51</v>
          </cell>
          <cell r="L129">
            <v>8.1300000000000008</v>
          </cell>
          <cell r="M129">
            <v>7.81</v>
          </cell>
          <cell r="N129">
            <v>7.55</v>
          </cell>
          <cell r="O129">
            <v>7.34</v>
          </cell>
          <cell r="P129">
            <v>7.18</v>
          </cell>
          <cell r="Q129">
            <v>7.06</v>
          </cell>
          <cell r="R129">
            <v>6.98</v>
          </cell>
          <cell r="S129">
            <v>6.94</v>
          </cell>
          <cell r="T129">
            <v>6.94</v>
          </cell>
          <cell r="U129">
            <v>6.94</v>
          </cell>
          <cell r="V129">
            <v>6.94</v>
          </cell>
          <cell r="W129">
            <v>6.94</v>
          </cell>
          <cell r="X129">
            <v>6.94</v>
          </cell>
          <cell r="Y129">
            <v>6.94</v>
          </cell>
          <cell r="Z129">
            <v>6.94</v>
          </cell>
          <cell r="AA129">
            <v>6.94</v>
          </cell>
          <cell r="AB129">
            <v>6.94</v>
          </cell>
          <cell r="AC129">
            <v>6.94</v>
          </cell>
          <cell r="AD129">
            <v>6.94</v>
          </cell>
          <cell r="AE129">
            <v>6.94</v>
          </cell>
          <cell r="AF129">
            <v>6.94</v>
          </cell>
          <cell r="AG129">
            <v>6.94</v>
          </cell>
          <cell r="AH129">
            <v>6.94</v>
          </cell>
          <cell r="AI129">
            <v>6.94</v>
          </cell>
          <cell r="AJ129">
            <v>6.94</v>
          </cell>
          <cell r="AK129">
            <v>6.94</v>
          </cell>
          <cell r="AL129">
            <v>6.94</v>
          </cell>
        </row>
        <row r="130">
          <cell r="C130" t="str">
            <v>Flow Battery [Energy]</v>
          </cell>
          <cell r="D130">
            <v>1.97</v>
          </cell>
          <cell r="E130">
            <v>1.97</v>
          </cell>
          <cell r="F130">
            <v>1.97</v>
          </cell>
          <cell r="G130">
            <v>1.87</v>
          </cell>
          <cell r="H130">
            <v>1.78</v>
          </cell>
          <cell r="I130">
            <v>1.69</v>
          </cell>
          <cell r="J130">
            <v>1.6</v>
          </cell>
          <cell r="K130">
            <v>1.52</v>
          </cell>
          <cell r="L130">
            <v>1.46</v>
          </cell>
          <cell r="M130">
            <v>1.4</v>
          </cell>
          <cell r="N130">
            <v>1.35</v>
          </cell>
          <cell r="O130">
            <v>1.31</v>
          </cell>
          <cell r="P130">
            <v>1.29</v>
          </cell>
          <cell r="Q130">
            <v>1.26</v>
          </cell>
          <cell r="R130">
            <v>1.25</v>
          </cell>
          <cell r="S130">
            <v>1.24</v>
          </cell>
          <cell r="T130">
            <v>1.24</v>
          </cell>
          <cell r="U130">
            <v>1.24</v>
          </cell>
          <cell r="V130">
            <v>1.24</v>
          </cell>
          <cell r="W130">
            <v>1.24</v>
          </cell>
          <cell r="X130">
            <v>1.24</v>
          </cell>
          <cell r="Y130">
            <v>1.24</v>
          </cell>
          <cell r="Z130">
            <v>1.24</v>
          </cell>
          <cell r="AA130">
            <v>1.24</v>
          </cell>
          <cell r="AB130">
            <v>1.24</v>
          </cell>
          <cell r="AC130">
            <v>1.24</v>
          </cell>
          <cell r="AD130">
            <v>1.24</v>
          </cell>
          <cell r="AE130">
            <v>1.24</v>
          </cell>
          <cell r="AF130">
            <v>1.24</v>
          </cell>
          <cell r="AG130">
            <v>1.24</v>
          </cell>
          <cell r="AH130">
            <v>1.24</v>
          </cell>
          <cell r="AI130">
            <v>1.24</v>
          </cell>
          <cell r="AJ130">
            <v>1.24</v>
          </cell>
          <cell r="AK130">
            <v>1.24</v>
          </cell>
          <cell r="AL130">
            <v>1.24</v>
          </cell>
        </row>
        <row r="131">
          <cell r="C131" t="str">
            <v>Pumped Hydro Storage [Capacity]</v>
          </cell>
          <cell r="D131">
            <v>12.86</v>
          </cell>
          <cell r="E131">
            <v>12.85</v>
          </cell>
          <cell r="F131">
            <v>12.89</v>
          </cell>
          <cell r="G131">
            <v>12.85</v>
          </cell>
          <cell r="H131">
            <v>12.77</v>
          </cell>
          <cell r="I131">
            <v>12.72</v>
          </cell>
          <cell r="J131">
            <v>12.7</v>
          </cell>
          <cell r="K131">
            <v>12.61</v>
          </cell>
          <cell r="L131">
            <v>12.65</v>
          </cell>
          <cell r="M131">
            <v>12.69</v>
          </cell>
          <cell r="N131">
            <v>12.75</v>
          </cell>
          <cell r="O131">
            <v>12.8</v>
          </cell>
          <cell r="P131">
            <v>12.85</v>
          </cell>
          <cell r="Q131">
            <v>12.9</v>
          </cell>
          <cell r="R131">
            <v>12.9</v>
          </cell>
          <cell r="S131">
            <v>12.91</v>
          </cell>
          <cell r="T131">
            <v>12.91</v>
          </cell>
          <cell r="U131">
            <v>12.91</v>
          </cell>
          <cell r="V131">
            <v>12.91</v>
          </cell>
          <cell r="W131">
            <v>12.92</v>
          </cell>
          <cell r="X131">
            <v>12.92</v>
          </cell>
          <cell r="Y131">
            <v>12.92</v>
          </cell>
          <cell r="Z131">
            <v>12.92</v>
          </cell>
          <cell r="AA131">
            <v>12.92</v>
          </cell>
          <cell r="AB131">
            <v>12.92</v>
          </cell>
          <cell r="AC131">
            <v>12.93</v>
          </cell>
          <cell r="AD131">
            <v>12.93</v>
          </cell>
          <cell r="AE131">
            <v>12.93</v>
          </cell>
          <cell r="AF131">
            <v>12.93</v>
          </cell>
          <cell r="AG131">
            <v>12.93</v>
          </cell>
          <cell r="AH131">
            <v>12.93</v>
          </cell>
          <cell r="AI131">
            <v>12.93</v>
          </cell>
          <cell r="AJ131">
            <v>12.93</v>
          </cell>
          <cell r="AK131">
            <v>12.93</v>
          </cell>
          <cell r="AL131">
            <v>12.93</v>
          </cell>
        </row>
        <row r="132">
          <cell r="C132" t="str">
            <v>Pumped Hydro Storage [Energy]</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row>
        <row r="133">
          <cell r="C133" t="str">
            <v>Geothermal</v>
          </cell>
          <cell r="D133">
            <v>144.86000000000001</v>
          </cell>
          <cell r="E133">
            <v>144.86000000000001</v>
          </cell>
          <cell r="F133">
            <v>144.86000000000001</v>
          </cell>
          <cell r="G133">
            <v>144.86000000000001</v>
          </cell>
          <cell r="H133">
            <v>144.86000000000001</v>
          </cell>
          <cell r="I133">
            <v>144.86000000000001</v>
          </cell>
          <cell r="J133">
            <v>144.86000000000001</v>
          </cell>
          <cell r="K133">
            <v>144.86000000000001</v>
          </cell>
          <cell r="L133">
            <v>144.86000000000001</v>
          </cell>
          <cell r="M133">
            <v>144.86000000000001</v>
          </cell>
          <cell r="N133">
            <v>144.86000000000001</v>
          </cell>
          <cell r="O133">
            <v>144.86000000000001</v>
          </cell>
          <cell r="P133">
            <v>144.86000000000001</v>
          </cell>
          <cell r="Q133">
            <v>144.86000000000001</v>
          </cell>
          <cell r="R133">
            <v>144.86000000000001</v>
          </cell>
          <cell r="S133">
            <v>144.86000000000001</v>
          </cell>
          <cell r="T133">
            <v>144.86000000000001</v>
          </cell>
          <cell r="U133">
            <v>144.86000000000001</v>
          </cell>
          <cell r="V133">
            <v>144.86000000000001</v>
          </cell>
          <cell r="W133">
            <v>144.86000000000001</v>
          </cell>
          <cell r="X133">
            <v>144.86000000000001</v>
          </cell>
          <cell r="Y133">
            <v>144.86000000000001</v>
          </cell>
          <cell r="Z133">
            <v>144.86000000000001</v>
          </cell>
          <cell r="AA133">
            <v>144.86000000000001</v>
          </cell>
          <cell r="AB133">
            <v>144.86000000000001</v>
          </cell>
          <cell r="AC133">
            <v>144.86000000000001</v>
          </cell>
          <cell r="AD133">
            <v>144.86000000000001</v>
          </cell>
          <cell r="AE133">
            <v>144.86000000000001</v>
          </cell>
          <cell r="AF133">
            <v>144.86000000000001</v>
          </cell>
          <cell r="AG133">
            <v>144.86000000000001</v>
          </cell>
          <cell r="AH133">
            <v>144.86000000000001</v>
          </cell>
          <cell r="AI133">
            <v>144.86000000000001</v>
          </cell>
          <cell r="AJ133">
            <v>144.86000000000001</v>
          </cell>
          <cell r="AK133">
            <v>144.86000000000001</v>
          </cell>
          <cell r="AL133">
            <v>144.86000000000001</v>
          </cell>
        </row>
        <row r="134">
          <cell r="C134" t="str">
            <v>Biomass</v>
          </cell>
          <cell r="D134">
            <v>175</v>
          </cell>
          <cell r="E134">
            <v>175</v>
          </cell>
          <cell r="F134">
            <v>175</v>
          </cell>
          <cell r="G134">
            <v>175</v>
          </cell>
          <cell r="H134">
            <v>175</v>
          </cell>
          <cell r="I134">
            <v>175</v>
          </cell>
          <cell r="J134">
            <v>175</v>
          </cell>
          <cell r="K134">
            <v>175</v>
          </cell>
          <cell r="L134">
            <v>175</v>
          </cell>
          <cell r="M134">
            <v>175</v>
          </cell>
          <cell r="N134">
            <v>175</v>
          </cell>
          <cell r="O134">
            <v>175</v>
          </cell>
          <cell r="P134">
            <v>175</v>
          </cell>
          <cell r="Q134">
            <v>175</v>
          </cell>
          <cell r="R134">
            <v>175</v>
          </cell>
          <cell r="S134">
            <v>175</v>
          </cell>
          <cell r="T134">
            <v>175</v>
          </cell>
          <cell r="U134">
            <v>175</v>
          </cell>
          <cell r="V134">
            <v>175</v>
          </cell>
          <cell r="W134">
            <v>175</v>
          </cell>
          <cell r="X134">
            <v>175</v>
          </cell>
          <cell r="Y134">
            <v>175</v>
          </cell>
          <cell r="Z134">
            <v>175</v>
          </cell>
          <cell r="AA134">
            <v>175</v>
          </cell>
          <cell r="AB134">
            <v>175</v>
          </cell>
          <cell r="AC134">
            <v>175</v>
          </cell>
          <cell r="AD134">
            <v>175</v>
          </cell>
          <cell r="AE134">
            <v>175</v>
          </cell>
          <cell r="AF134">
            <v>175</v>
          </cell>
          <cell r="AG134">
            <v>175</v>
          </cell>
          <cell r="AH134">
            <v>175</v>
          </cell>
          <cell r="AI134">
            <v>175</v>
          </cell>
          <cell r="AJ134">
            <v>175</v>
          </cell>
          <cell r="AK134">
            <v>175</v>
          </cell>
          <cell r="AL134">
            <v>175</v>
          </cell>
        </row>
        <row r="135">
          <cell r="C135" t="str">
            <v>Small Hydro</v>
          </cell>
          <cell r="D135">
            <v>113.2</v>
          </cell>
          <cell r="E135">
            <v>113.2</v>
          </cell>
          <cell r="F135">
            <v>113.2</v>
          </cell>
          <cell r="G135">
            <v>113.2</v>
          </cell>
          <cell r="H135">
            <v>113.2</v>
          </cell>
          <cell r="I135">
            <v>113.2</v>
          </cell>
          <cell r="J135">
            <v>113.2</v>
          </cell>
          <cell r="K135">
            <v>113.2</v>
          </cell>
          <cell r="L135">
            <v>113.2</v>
          </cell>
          <cell r="M135">
            <v>113.2</v>
          </cell>
          <cell r="N135">
            <v>113.2</v>
          </cell>
          <cell r="O135">
            <v>113.2</v>
          </cell>
          <cell r="P135">
            <v>113.2</v>
          </cell>
          <cell r="Q135">
            <v>113.2</v>
          </cell>
          <cell r="R135">
            <v>113.2</v>
          </cell>
          <cell r="S135">
            <v>113.2</v>
          </cell>
          <cell r="T135">
            <v>113.2</v>
          </cell>
          <cell r="U135">
            <v>113.2</v>
          </cell>
          <cell r="V135">
            <v>113.2</v>
          </cell>
          <cell r="W135">
            <v>113.2</v>
          </cell>
          <cell r="X135">
            <v>113.2</v>
          </cell>
          <cell r="Y135">
            <v>113.2</v>
          </cell>
          <cell r="Z135">
            <v>113.2</v>
          </cell>
          <cell r="AA135">
            <v>113.2</v>
          </cell>
          <cell r="AB135">
            <v>113.2</v>
          </cell>
          <cell r="AC135">
            <v>113.2</v>
          </cell>
          <cell r="AD135">
            <v>113.2</v>
          </cell>
          <cell r="AE135">
            <v>113.2</v>
          </cell>
          <cell r="AF135">
            <v>113.2</v>
          </cell>
          <cell r="AG135">
            <v>113.2</v>
          </cell>
          <cell r="AH135">
            <v>113.2</v>
          </cell>
          <cell r="AI135">
            <v>113.2</v>
          </cell>
          <cell r="AJ135">
            <v>113.2</v>
          </cell>
          <cell r="AK135">
            <v>113.2</v>
          </cell>
          <cell r="AL135">
            <v>113.2</v>
          </cell>
        </row>
        <row r="136">
          <cell r="C136" t="str">
            <v>Gas - CCGT</v>
          </cell>
          <cell r="D136">
            <v>10.39</v>
          </cell>
          <cell r="E136">
            <v>10.39</v>
          </cell>
          <cell r="F136">
            <v>10.39</v>
          </cell>
          <cell r="G136">
            <v>10.39</v>
          </cell>
          <cell r="H136">
            <v>10.39</v>
          </cell>
          <cell r="I136">
            <v>10.39</v>
          </cell>
          <cell r="J136">
            <v>10.39</v>
          </cell>
          <cell r="K136">
            <v>10.39</v>
          </cell>
          <cell r="L136">
            <v>10.39</v>
          </cell>
          <cell r="M136">
            <v>10.39</v>
          </cell>
          <cell r="N136">
            <v>10.39</v>
          </cell>
          <cell r="O136">
            <v>10.39</v>
          </cell>
          <cell r="P136">
            <v>10.39</v>
          </cell>
          <cell r="Q136">
            <v>10.39</v>
          </cell>
          <cell r="R136">
            <v>10.39</v>
          </cell>
          <cell r="S136">
            <v>10.39</v>
          </cell>
          <cell r="T136">
            <v>10.39</v>
          </cell>
          <cell r="U136">
            <v>10.39</v>
          </cell>
          <cell r="V136">
            <v>10.39</v>
          </cell>
          <cell r="W136">
            <v>10.39</v>
          </cell>
          <cell r="X136">
            <v>10.39</v>
          </cell>
          <cell r="Y136">
            <v>10.39</v>
          </cell>
          <cell r="Z136">
            <v>10.39</v>
          </cell>
          <cell r="AA136">
            <v>10.39</v>
          </cell>
          <cell r="AB136">
            <v>10.39</v>
          </cell>
          <cell r="AC136">
            <v>10.39</v>
          </cell>
          <cell r="AD136">
            <v>10.39</v>
          </cell>
          <cell r="AE136">
            <v>10.39</v>
          </cell>
          <cell r="AF136">
            <v>10.39</v>
          </cell>
          <cell r="AG136">
            <v>10.39</v>
          </cell>
          <cell r="AH136">
            <v>10.39</v>
          </cell>
          <cell r="AI136">
            <v>10.39</v>
          </cell>
          <cell r="AJ136">
            <v>10.39</v>
          </cell>
          <cell r="AK136">
            <v>10.39</v>
          </cell>
          <cell r="AL136">
            <v>10.39</v>
          </cell>
        </row>
        <row r="137">
          <cell r="C137" t="str">
            <v>Gas - CT - Frame</v>
          </cell>
          <cell r="D137">
            <v>12.02</v>
          </cell>
          <cell r="E137">
            <v>12.02</v>
          </cell>
          <cell r="F137">
            <v>12.02</v>
          </cell>
          <cell r="G137">
            <v>12.02</v>
          </cell>
          <cell r="H137">
            <v>12.02</v>
          </cell>
          <cell r="I137">
            <v>12.02</v>
          </cell>
          <cell r="J137">
            <v>12.02</v>
          </cell>
          <cell r="K137">
            <v>12.02</v>
          </cell>
          <cell r="L137">
            <v>12.02</v>
          </cell>
          <cell r="M137">
            <v>12.02</v>
          </cell>
          <cell r="N137">
            <v>12.02</v>
          </cell>
          <cell r="O137">
            <v>12.02</v>
          </cell>
          <cell r="P137">
            <v>12.02</v>
          </cell>
          <cell r="Q137">
            <v>12.02</v>
          </cell>
          <cell r="R137">
            <v>12.02</v>
          </cell>
          <cell r="S137">
            <v>12.02</v>
          </cell>
          <cell r="T137">
            <v>12.02</v>
          </cell>
          <cell r="U137">
            <v>12.02</v>
          </cell>
          <cell r="V137">
            <v>12.02</v>
          </cell>
          <cell r="W137">
            <v>12.02</v>
          </cell>
          <cell r="X137">
            <v>12.02</v>
          </cell>
          <cell r="Y137">
            <v>12.02</v>
          </cell>
          <cell r="Z137">
            <v>12.02</v>
          </cell>
          <cell r="AA137">
            <v>12.02</v>
          </cell>
          <cell r="AB137">
            <v>12.02</v>
          </cell>
          <cell r="AC137">
            <v>12.02</v>
          </cell>
          <cell r="AD137">
            <v>12.02</v>
          </cell>
          <cell r="AE137">
            <v>12.02</v>
          </cell>
          <cell r="AF137">
            <v>12.02</v>
          </cell>
          <cell r="AG137">
            <v>12.02</v>
          </cell>
          <cell r="AH137">
            <v>12.02</v>
          </cell>
          <cell r="AI137">
            <v>12.02</v>
          </cell>
          <cell r="AJ137">
            <v>12.02</v>
          </cell>
          <cell r="AK137">
            <v>12.02</v>
          </cell>
          <cell r="AL137">
            <v>12.02</v>
          </cell>
        </row>
        <row r="138">
          <cell r="C138" t="str">
            <v>Gas - CT - Aero</v>
          </cell>
          <cell r="D138">
            <v>12.02</v>
          </cell>
          <cell r="E138">
            <v>12.02</v>
          </cell>
          <cell r="F138">
            <v>12.02</v>
          </cell>
          <cell r="G138">
            <v>12.02</v>
          </cell>
          <cell r="H138">
            <v>12.02</v>
          </cell>
          <cell r="I138">
            <v>12.02</v>
          </cell>
          <cell r="J138">
            <v>12.02</v>
          </cell>
          <cell r="K138">
            <v>12.02</v>
          </cell>
          <cell r="L138">
            <v>12.02</v>
          </cell>
          <cell r="M138">
            <v>12.02</v>
          </cell>
          <cell r="N138">
            <v>12.02</v>
          </cell>
          <cell r="O138">
            <v>12.02</v>
          </cell>
          <cell r="P138">
            <v>12.02</v>
          </cell>
          <cell r="Q138">
            <v>12.02</v>
          </cell>
          <cell r="R138">
            <v>12.02</v>
          </cell>
          <cell r="S138">
            <v>12.02</v>
          </cell>
          <cell r="T138">
            <v>12.02</v>
          </cell>
          <cell r="U138">
            <v>12.02</v>
          </cell>
          <cell r="V138">
            <v>12.02</v>
          </cell>
          <cell r="W138">
            <v>12.02</v>
          </cell>
          <cell r="X138">
            <v>12.02</v>
          </cell>
          <cell r="Y138">
            <v>12.02</v>
          </cell>
          <cell r="Z138">
            <v>12.02</v>
          </cell>
          <cell r="AA138">
            <v>12.02</v>
          </cell>
          <cell r="AB138">
            <v>12.02</v>
          </cell>
          <cell r="AC138">
            <v>12.02</v>
          </cell>
          <cell r="AD138">
            <v>12.02</v>
          </cell>
          <cell r="AE138">
            <v>12.02</v>
          </cell>
          <cell r="AF138">
            <v>12.02</v>
          </cell>
          <cell r="AG138">
            <v>12.02</v>
          </cell>
          <cell r="AH138">
            <v>12.02</v>
          </cell>
          <cell r="AI138">
            <v>12.02</v>
          </cell>
          <cell r="AJ138">
            <v>12.02</v>
          </cell>
          <cell r="AK138">
            <v>12.02</v>
          </cell>
          <cell r="AL138">
            <v>12.02</v>
          </cell>
        </row>
        <row r="139">
          <cell r="C139" t="str">
            <v>Solar - Dist</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row>
        <row r="140">
          <cell r="C140" t="str">
            <v>Solar - Commercial</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row>
        <row r="141">
          <cell r="C141" t="str">
            <v>Solar - Tracking</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row>
        <row r="142">
          <cell r="C142" t="str">
            <v>Solar Thermal</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row>
        <row r="143">
          <cell r="C143" t="str">
            <v>Wind - TRG2 (46% CF)</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row>
        <row r="144">
          <cell r="C144" t="str">
            <v>Wind - TRG5 (41% CF)</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row>
        <row r="145">
          <cell r="C145" t="str">
            <v>Wind - TRG6 (36% CF)</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row>
        <row r="146">
          <cell r="C146" t="str">
            <v>Wind - TRG7 (30% CF)</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row>
        <row r="147">
          <cell r="C147" t="str">
            <v>Floating Offshore Wind - TRG10 (47% CF)</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row>
        <row r="148">
          <cell r="C148" t="str">
            <v>Floating Offshore Wind - TRG6 (52% CF)</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row>
        <row r="149">
          <cell r="C149" t="str">
            <v>Utility-scale Battery - Li [Capacity] - No ITC</v>
          </cell>
          <cell r="D149">
            <v>2.71</v>
          </cell>
          <cell r="E149">
            <v>2.72</v>
          </cell>
          <cell r="F149">
            <v>2.7</v>
          </cell>
          <cell r="G149">
            <v>2.5</v>
          </cell>
          <cell r="H149">
            <v>2.33</v>
          </cell>
          <cell r="I149">
            <v>2.16</v>
          </cell>
          <cell r="J149">
            <v>1.99</v>
          </cell>
          <cell r="K149">
            <v>1.85</v>
          </cell>
          <cell r="L149">
            <v>1.72</v>
          </cell>
          <cell r="M149">
            <v>1.6</v>
          </cell>
          <cell r="N149">
            <v>1.5</v>
          </cell>
          <cell r="O149">
            <v>1.42</v>
          </cell>
          <cell r="P149">
            <v>1.35</v>
          </cell>
          <cell r="Q149">
            <v>1.3</v>
          </cell>
          <cell r="R149">
            <v>1.25</v>
          </cell>
          <cell r="S149">
            <v>1.22</v>
          </cell>
          <cell r="T149">
            <v>1.22</v>
          </cell>
          <cell r="U149">
            <v>1.21</v>
          </cell>
          <cell r="V149">
            <v>1.19</v>
          </cell>
          <cell r="W149">
            <v>1.18</v>
          </cell>
          <cell r="X149">
            <v>1.17</v>
          </cell>
          <cell r="Y149">
            <v>1.1599999999999999</v>
          </cell>
          <cell r="Z149">
            <v>1.1499999999999999</v>
          </cell>
          <cell r="AA149">
            <v>1.1399999999999999</v>
          </cell>
          <cell r="AB149">
            <v>1.1200000000000001</v>
          </cell>
          <cell r="AC149">
            <v>1.1100000000000001</v>
          </cell>
          <cell r="AD149">
            <v>1.1000000000000001</v>
          </cell>
          <cell r="AE149">
            <v>1.0900000000000001</v>
          </cell>
          <cell r="AF149">
            <v>1.08</v>
          </cell>
          <cell r="AG149">
            <v>1.07</v>
          </cell>
          <cell r="AH149">
            <v>1.06</v>
          </cell>
          <cell r="AI149">
            <v>1.05</v>
          </cell>
          <cell r="AJ149">
            <v>1.04</v>
          </cell>
          <cell r="AK149">
            <v>1.03</v>
          </cell>
          <cell r="AL149">
            <v>1.01</v>
          </cell>
        </row>
        <row r="150">
          <cell r="C150" t="str">
            <v>Utility-scale Battery - Li [Energy] - No ITC</v>
          </cell>
          <cell r="D150">
            <v>16.899999999999999</v>
          </cell>
          <cell r="E150">
            <v>16.91</v>
          </cell>
          <cell r="F150">
            <v>16.88</v>
          </cell>
          <cell r="G150">
            <v>15.56</v>
          </cell>
          <cell r="H150">
            <v>14.36</v>
          </cell>
          <cell r="I150">
            <v>13.23</v>
          </cell>
          <cell r="J150">
            <v>12.18</v>
          </cell>
          <cell r="K150">
            <v>11.23</v>
          </cell>
          <cell r="L150">
            <v>10.42</v>
          </cell>
          <cell r="M150">
            <v>9.74</v>
          </cell>
          <cell r="N150">
            <v>9.18</v>
          </cell>
          <cell r="O150">
            <v>8.7200000000000006</v>
          </cell>
          <cell r="P150">
            <v>8.35</v>
          </cell>
          <cell r="Q150">
            <v>8.0500000000000007</v>
          </cell>
          <cell r="R150">
            <v>7.82</v>
          </cell>
          <cell r="S150">
            <v>7.68</v>
          </cell>
          <cell r="T150">
            <v>7.61</v>
          </cell>
          <cell r="U150">
            <v>7.54</v>
          </cell>
          <cell r="V150">
            <v>7.46</v>
          </cell>
          <cell r="W150">
            <v>7.39</v>
          </cell>
          <cell r="X150">
            <v>7.32</v>
          </cell>
          <cell r="Y150">
            <v>7.24</v>
          </cell>
          <cell r="Z150">
            <v>7.17</v>
          </cell>
          <cell r="AA150">
            <v>7.1</v>
          </cell>
          <cell r="AB150">
            <v>7.03</v>
          </cell>
          <cell r="AC150">
            <v>6.96</v>
          </cell>
          <cell r="AD150">
            <v>6.88</v>
          </cell>
          <cell r="AE150">
            <v>6.82</v>
          </cell>
          <cell r="AF150">
            <v>6.75</v>
          </cell>
          <cell r="AG150">
            <v>6.68</v>
          </cell>
          <cell r="AH150">
            <v>6.61</v>
          </cell>
          <cell r="AI150">
            <v>6.55</v>
          </cell>
          <cell r="AJ150">
            <v>6.48</v>
          </cell>
          <cell r="AK150">
            <v>6.42</v>
          </cell>
          <cell r="AL150">
            <v>6.35</v>
          </cell>
        </row>
        <row r="151">
          <cell r="C151" t="str">
            <v>Utility-scale Battery - Li [Capacity] - ITC</v>
          </cell>
          <cell r="D151">
            <v>0.72</v>
          </cell>
          <cell r="E151">
            <v>0.72</v>
          </cell>
          <cell r="F151">
            <v>0.71</v>
          </cell>
          <cell r="G151">
            <v>0.66</v>
          </cell>
          <cell r="H151">
            <v>0.61</v>
          </cell>
          <cell r="I151">
            <v>0.56999999999999995</v>
          </cell>
          <cell r="J151">
            <v>0.53</v>
          </cell>
          <cell r="K151">
            <v>0.49</v>
          </cell>
          <cell r="L151">
            <v>0.45</v>
          </cell>
          <cell r="M151">
            <v>0.42</v>
          </cell>
          <cell r="N151">
            <v>0.4</v>
          </cell>
          <cell r="O151">
            <v>0.38</v>
          </cell>
          <cell r="P151">
            <v>0.36</v>
          </cell>
          <cell r="Q151">
            <v>0.34</v>
          </cell>
          <cell r="R151">
            <v>0.33</v>
          </cell>
          <cell r="S151">
            <v>0.32</v>
          </cell>
          <cell r="T151">
            <v>0.32</v>
          </cell>
          <cell r="U151">
            <v>0.32</v>
          </cell>
          <cell r="V151">
            <v>0.32</v>
          </cell>
          <cell r="W151">
            <v>0.31</v>
          </cell>
          <cell r="X151">
            <v>0.31</v>
          </cell>
          <cell r="Y151">
            <v>0.31</v>
          </cell>
          <cell r="Z151">
            <v>0.3</v>
          </cell>
          <cell r="AA151">
            <v>0.3</v>
          </cell>
          <cell r="AB151">
            <v>0.3</v>
          </cell>
          <cell r="AC151">
            <v>0.28999999999999998</v>
          </cell>
          <cell r="AD151">
            <v>0.28999999999999998</v>
          </cell>
          <cell r="AE151">
            <v>0.28999999999999998</v>
          </cell>
          <cell r="AF151">
            <v>0.28000000000000003</v>
          </cell>
          <cell r="AG151">
            <v>0.28000000000000003</v>
          </cell>
          <cell r="AH151">
            <v>0.28000000000000003</v>
          </cell>
          <cell r="AI151">
            <v>0.28000000000000003</v>
          </cell>
          <cell r="AJ151">
            <v>0.27</v>
          </cell>
          <cell r="AK151">
            <v>0.27</v>
          </cell>
          <cell r="AL151">
            <v>0.27</v>
          </cell>
        </row>
        <row r="152">
          <cell r="C152" t="str">
            <v>Utility-scale Battery - Li [Energy] - ITC</v>
          </cell>
          <cell r="D152">
            <v>16.899999999999999</v>
          </cell>
          <cell r="E152">
            <v>16.91</v>
          </cell>
          <cell r="F152">
            <v>16.88</v>
          </cell>
          <cell r="G152">
            <v>15.56</v>
          </cell>
          <cell r="H152">
            <v>14.36</v>
          </cell>
          <cell r="I152">
            <v>13.23</v>
          </cell>
          <cell r="J152">
            <v>12.18</v>
          </cell>
          <cell r="K152">
            <v>11.23</v>
          </cell>
          <cell r="L152">
            <v>10.42</v>
          </cell>
          <cell r="M152">
            <v>9.74</v>
          </cell>
          <cell r="N152">
            <v>9.18</v>
          </cell>
          <cell r="O152">
            <v>8.7200000000000006</v>
          </cell>
          <cell r="P152">
            <v>8.35</v>
          </cell>
          <cell r="Q152">
            <v>8.0500000000000007</v>
          </cell>
          <cell r="R152">
            <v>7.82</v>
          </cell>
          <cell r="S152">
            <v>7.68</v>
          </cell>
          <cell r="T152">
            <v>7.61</v>
          </cell>
          <cell r="U152">
            <v>7.54</v>
          </cell>
          <cell r="V152">
            <v>7.46</v>
          </cell>
          <cell r="W152">
            <v>7.39</v>
          </cell>
          <cell r="X152">
            <v>7.32</v>
          </cell>
          <cell r="Y152">
            <v>7.24</v>
          </cell>
          <cell r="Z152">
            <v>7.17</v>
          </cell>
          <cell r="AA152">
            <v>7.1</v>
          </cell>
          <cell r="AB152">
            <v>7.03</v>
          </cell>
          <cell r="AC152">
            <v>6.96</v>
          </cell>
          <cell r="AD152">
            <v>6.88</v>
          </cell>
          <cell r="AE152">
            <v>6.82</v>
          </cell>
          <cell r="AF152">
            <v>6.75</v>
          </cell>
          <cell r="AG152">
            <v>6.68</v>
          </cell>
          <cell r="AH152">
            <v>6.61</v>
          </cell>
          <cell r="AI152">
            <v>6.55</v>
          </cell>
          <cell r="AJ152">
            <v>6.48</v>
          </cell>
          <cell r="AK152">
            <v>6.42</v>
          </cell>
          <cell r="AL152">
            <v>6.35</v>
          </cell>
        </row>
        <row r="153">
          <cell r="C153" t="str">
            <v>BTM Battery - Li [Capacity]</v>
          </cell>
          <cell r="D153">
            <v>3.34</v>
          </cell>
          <cell r="E153">
            <v>3.34</v>
          </cell>
          <cell r="F153">
            <v>3.32</v>
          </cell>
          <cell r="G153">
            <v>3.08</v>
          </cell>
          <cell r="H153">
            <v>2.86</v>
          </cell>
          <cell r="I153">
            <v>2.65</v>
          </cell>
          <cell r="J153">
            <v>2.44</v>
          </cell>
          <cell r="K153">
            <v>2.27</v>
          </cell>
          <cell r="L153">
            <v>2.11</v>
          </cell>
          <cell r="M153">
            <v>1.97</v>
          </cell>
          <cell r="N153">
            <v>1.86</v>
          </cell>
          <cell r="O153">
            <v>1.77</v>
          </cell>
          <cell r="P153">
            <v>1.69</v>
          </cell>
          <cell r="Q153">
            <v>1.63</v>
          </cell>
          <cell r="R153">
            <v>1.59</v>
          </cell>
          <cell r="S153">
            <v>1.57</v>
          </cell>
          <cell r="T153">
            <v>1.56</v>
          </cell>
          <cell r="U153">
            <v>1.55</v>
          </cell>
          <cell r="V153">
            <v>1.53</v>
          </cell>
          <cell r="W153">
            <v>1.52</v>
          </cell>
          <cell r="X153">
            <v>1.5</v>
          </cell>
          <cell r="Y153">
            <v>1.49</v>
          </cell>
          <cell r="Z153">
            <v>1.47</v>
          </cell>
          <cell r="AA153">
            <v>1.46</v>
          </cell>
          <cell r="AB153">
            <v>1.44</v>
          </cell>
          <cell r="AC153">
            <v>1.43</v>
          </cell>
          <cell r="AD153">
            <v>1.41</v>
          </cell>
          <cell r="AE153">
            <v>1.4</v>
          </cell>
          <cell r="AF153">
            <v>1.38</v>
          </cell>
          <cell r="AG153">
            <v>1.37</v>
          </cell>
          <cell r="AH153">
            <v>1.36</v>
          </cell>
          <cell r="AI153">
            <v>1.34</v>
          </cell>
          <cell r="AJ153">
            <v>1.33</v>
          </cell>
          <cell r="AK153">
            <v>1.32</v>
          </cell>
          <cell r="AL153">
            <v>1.3</v>
          </cell>
        </row>
        <row r="154">
          <cell r="C154" t="str">
            <v>BTM Battery - Li [Energy]</v>
          </cell>
          <cell r="D154">
            <v>39.68</v>
          </cell>
          <cell r="E154">
            <v>39.69</v>
          </cell>
          <cell r="F154">
            <v>39.64</v>
          </cell>
          <cell r="G154">
            <v>36.520000000000003</v>
          </cell>
          <cell r="H154">
            <v>33.67</v>
          </cell>
          <cell r="I154">
            <v>31.01</v>
          </cell>
          <cell r="J154">
            <v>28.54</v>
          </cell>
          <cell r="K154">
            <v>26.3</v>
          </cell>
          <cell r="L154">
            <v>24.44</v>
          </cell>
          <cell r="M154">
            <v>22.9</v>
          </cell>
          <cell r="N154">
            <v>21.66</v>
          </cell>
          <cell r="O154">
            <v>20.68</v>
          </cell>
          <cell r="P154">
            <v>19.920000000000002</v>
          </cell>
          <cell r="Q154">
            <v>19.36</v>
          </cell>
          <cell r="R154">
            <v>18.97</v>
          </cell>
          <cell r="S154">
            <v>18.809999999999999</v>
          </cell>
          <cell r="T154">
            <v>18.63</v>
          </cell>
          <cell r="U154">
            <v>18.45</v>
          </cell>
          <cell r="V154">
            <v>18.27</v>
          </cell>
          <cell r="W154">
            <v>18.09</v>
          </cell>
          <cell r="X154">
            <v>17.899999999999999</v>
          </cell>
          <cell r="Y154">
            <v>17.73</v>
          </cell>
          <cell r="Z154">
            <v>17.55</v>
          </cell>
          <cell r="AA154">
            <v>17.37</v>
          </cell>
          <cell r="AB154">
            <v>17.2</v>
          </cell>
          <cell r="AC154">
            <v>17.02</v>
          </cell>
          <cell r="AD154">
            <v>16.850000000000001</v>
          </cell>
          <cell r="AE154">
            <v>16.68</v>
          </cell>
          <cell r="AF154">
            <v>16.510000000000002</v>
          </cell>
          <cell r="AG154">
            <v>16.350000000000001</v>
          </cell>
          <cell r="AH154">
            <v>16.18</v>
          </cell>
          <cell r="AI154">
            <v>16.02</v>
          </cell>
          <cell r="AJ154">
            <v>15.86</v>
          </cell>
          <cell r="AK154">
            <v>15.7</v>
          </cell>
          <cell r="AL154">
            <v>15.55</v>
          </cell>
        </row>
        <row r="155">
          <cell r="C155" t="str">
            <v>Flow Battery [Capacity]</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row>
        <row r="156">
          <cell r="C156" t="str">
            <v>Flow Battery [Energy]</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row>
        <row r="157">
          <cell r="C157" t="str">
            <v>Pumped Hydro Storage [Capacity]</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row>
        <row r="158">
          <cell r="C158" t="str">
            <v>Pumped Hydro Storage [Energy]</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row>
        <row r="159">
          <cell r="C159" t="str">
            <v>Geothermal</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row>
        <row r="160">
          <cell r="C160" t="str">
            <v>Biomass</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row>
        <row r="161">
          <cell r="C161" t="str">
            <v>Small Hydro</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row>
        <row r="162">
          <cell r="C162" t="str">
            <v>Gas - CCGT</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row>
        <row r="163">
          <cell r="C163" t="str">
            <v>Gas - CT - Frame</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row>
        <row r="164">
          <cell r="C164" t="str">
            <v>Gas - CT - Aero</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row>
        <row r="166">
          <cell r="C166" t="str">
            <v>Solar - Dist</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row>
        <row r="167">
          <cell r="C167" t="str">
            <v>Solar - Commercial</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row>
        <row r="168">
          <cell r="C168" t="str">
            <v>Solar - Tracking</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row>
        <row r="169">
          <cell r="C169" t="str">
            <v>Solar Thermal</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row>
        <row r="170">
          <cell r="C170" t="str">
            <v>Wind - TRG2 (46% CF)</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row>
        <row r="171">
          <cell r="C171" t="str">
            <v>Wind - TRG5 (41% CF)</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row>
        <row r="172">
          <cell r="C172" t="str">
            <v>Wind - TRG6 (36% CF)</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row>
        <row r="173">
          <cell r="C173" t="str">
            <v>Wind - TRG7 (30% CF)</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row>
        <row r="174">
          <cell r="C174" t="str">
            <v>Floating Offshore Wind - TRG10 (47% CF)</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5">
          <cell r="C175" t="str">
            <v>Floating Offshore Wind - TRG6 (52% CF)</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row>
        <row r="176">
          <cell r="C176" t="str">
            <v>Utility-scale Battery - Li [Capacity] - No ITC</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row>
        <row r="177">
          <cell r="C177" t="str">
            <v>Utility-scale Battery - Li [Energy] - No ITC</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row>
        <row r="178">
          <cell r="C178" t="str">
            <v>Utility-scale Battery - Li [Capacity] - ITC</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row>
        <row r="179">
          <cell r="C179" t="str">
            <v>Utility-scale Battery - Li [Energy] - ITC</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row>
        <row r="180">
          <cell r="C180" t="str">
            <v>BTM Battery - Li [Capacity]</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row>
        <row r="181">
          <cell r="C181" t="str">
            <v>BTM Battery - Li [Energy]</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row>
        <row r="182">
          <cell r="C182" t="str">
            <v>Flow Battery [Capacity]</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row>
        <row r="183">
          <cell r="C183" t="str">
            <v>Flow Battery [Energy]</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row>
        <row r="184">
          <cell r="C184" t="str">
            <v>Pumped Hydro Storage [Capacity]</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row>
        <row r="185">
          <cell r="C185" t="str">
            <v>Pumped Hydro Storage [Energy]</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row>
        <row r="186">
          <cell r="C186" t="str">
            <v>Geothermal</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row>
        <row r="187">
          <cell r="C187" t="str">
            <v>Biomass</v>
          </cell>
          <cell r="D187">
            <v>5</v>
          </cell>
          <cell r="E187">
            <v>5</v>
          </cell>
          <cell r="F187">
            <v>5</v>
          </cell>
          <cell r="G187">
            <v>5</v>
          </cell>
          <cell r="H187">
            <v>5</v>
          </cell>
          <cell r="I187">
            <v>5</v>
          </cell>
          <cell r="J187">
            <v>5</v>
          </cell>
          <cell r="K187">
            <v>5</v>
          </cell>
          <cell r="L187">
            <v>5</v>
          </cell>
          <cell r="M187">
            <v>5</v>
          </cell>
          <cell r="N187">
            <v>5</v>
          </cell>
          <cell r="O187">
            <v>5</v>
          </cell>
          <cell r="P187">
            <v>5</v>
          </cell>
          <cell r="Q187">
            <v>5</v>
          </cell>
          <cell r="R187">
            <v>5</v>
          </cell>
          <cell r="S187">
            <v>5</v>
          </cell>
          <cell r="T187">
            <v>5</v>
          </cell>
          <cell r="U187">
            <v>5</v>
          </cell>
          <cell r="V187">
            <v>5</v>
          </cell>
          <cell r="W187">
            <v>5</v>
          </cell>
          <cell r="X187">
            <v>5</v>
          </cell>
          <cell r="Y187">
            <v>5</v>
          </cell>
          <cell r="Z187">
            <v>5</v>
          </cell>
          <cell r="AA187">
            <v>5</v>
          </cell>
          <cell r="AB187">
            <v>5</v>
          </cell>
          <cell r="AC187">
            <v>5</v>
          </cell>
          <cell r="AD187">
            <v>5</v>
          </cell>
          <cell r="AE187">
            <v>5</v>
          </cell>
          <cell r="AF187">
            <v>5</v>
          </cell>
          <cell r="AG187">
            <v>5</v>
          </cell>
          <cell r="AH187">
            <v>5</v>
          </cell>
          <cell r="AI187">
            <v>5</v>
          </cell>
          <cell r="AJ187">
            <v>5</v>
          </cell>
          <cell r="AK187">
            <v>5</v>
          </cell>
          <cell r="AL187">
            <v>5</v>
          </cell>
        </row>
        <row r="188">
          <cell r="C188" t="str">
            <v>Small Hydro</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row>
        <row r="189">
          <cell r="C189" t="str">
            <v>Gas - CCGT</v>
          </cell>
          <cell r="D189">
            <v>5</v>
          </cell>
          <cell r="E189">
            <v>5</v>
          </cell>
          <cell r="F189">
            <v>5</v>
          </cell>
          <cell r="G189">
            <v>5</v>
          </cell>
          <cell r="H189">
            <v>5</v>
          </cell>
          <cell r="I189">
            <v>5</v>
          </cell>
          <cell r="J189">
            <v>5</v>
          </cell>
          <cell r="K189">
            <v>5</v>
          </cell>
          <cell r="L189">
            <v>5</v>
          </cell>
          <cell r="M189">
            <v>5</v>
          </cell>
          <cell r="N189">
            <v>5</v>
          </cell>
          <cell r="O189">
            <v>5</v>
          </cell>
          <cell r="P189">
            <v>5</v>
          </cell>
          <cell r="Q189">
            <v>5</v>
          </cell>
          <cell r="R189">
            <v>5</v>
          </cell>
          <cell r="S189">
            <v>5</v>
          </cell>
          <cell r="T189">
            <v>5</v>
          </cell>
          <cell r="U189">
            <v>5</v>
          </cell>
          <cell r="V189">
            <v>5</v>
          </cell>
          <cell r="W189">
            <v>5</v>
          </cell>
          <cell r="X189">
            <v>5</v>
          </cell>
          <cell r="Y189">
            <v>5</v>
          </cell>
          <cell r="Z189">
            <v>5</v>
          </cell>
          <cell r="AA189">
            <v>5</v>
          </cell>
          <cell r="AB189">
            <v>5</v>
          </cell>
          <cell r="AC189">
            <v>5</v>
          </cell>
          <cell r="AD189">
            <v>5</v>
          </cell>
          <cell r="AE189">
            <v>5</v>
          </cell>
          <cell r="AF189">
            <v>5</v>
          </cell>
          <cell r="AG189">
            <v>5</v>
          </cell>
          <cell r="AH189">
            <v>5</v>
          </cell>
          <cell r="AI189">
            <v>5</v>
          </cell>
          <cell r="AJ189">
            <v>5</v>
          </cell>
          <cell r="AK189">
            <v>5</v>
          </cell>
          <cell r="AL189">
            <v>5</v>
          </cell>
        </row>
        <row r="190">
          <cell r="C190" t="str">
            <v>Gas - CT - Frame</v>
          </cell>
          <cell r="D190">
            <v>5</v>
          </cell>
          <cell r="E190">
            <v>5</v>
          </cell>
          <cell r="F190">
            <v>5</v>
          </cell>
          <cell r="G190">
            <v>5</v>
          </cell>
          <cell r="H190">
            <v>5</v>
          </cell>
          <cell r="I190">
            <v>5</v>
          </cell>
          <cell r="J190">
            <v>5</v>
          </cell>
          <cell r="K190">
            <v>5</v>
          </cell>
          <cell r="L190">
            <v>5</v>
          </cell>
          <cell r="M190">
            <v>5</v>
          </cell>
          <cell r="N190">
            <v>5</v>
          </cell>
          <cell r="O190">
            <v>5</v>
          </cell>
          <cell r="P190">
            <v>5</v>
          </cell>
          <cell r="Q190">
            <v>5</v>
          </cell>
          <cell r="R190">
            <v>5</v>
          </cell>
          <cell r="S190">
            <v>5</v>
          </cell>
          <cell r="T190">
            <v>5</v>
          </cell>
          <cell r="U190">
            <v>5</v>
          </cell>
          <cell r="V190">
            <v>5</v>
          </cell>
          <cell r="W190">
            <v>5</v>
          </cell>
          <cell r="X190">
            <v>5</v>
          </cell>
          <cell r="Y190">
            <v>5</v>
          </cell>
          <cell r="Z190">
            <v>5</v>
          </cell>
          <cell r="AA190">
            <v>5</v>
          </cell>
          <cell r="AB190">
            <v>5</v>
          </cell>
          <cell r="AC190">
            <v>5</v>
          </cell>
          <cell r="AD190">
            <v>5</v>
          </cell>
          <cell r="AE190">
            <v>5</v>
          </cell>
          <cell r="AF190">
            <v>5</v>
          </cell>
          <cell r="AG190">
            <v>5</v>
          </cell>
          <cell r="AH190">
            <v>5</v>
          </cell>
          <cell r="AI190">
            <v>5</v>
          </cell>
          <cell r="AJ190">
            <v>5</v>
          </cell>
          <cell r="AK190">
            <v>5</v>
          </cell>
          <cell r="AL190">
            <v>5</v>
          </cell>
        </row>
        <row r="191">
          <cell r="C191" t="str">
            <v>Gas - CT - Aero</v>
          </cell>
          <cell r="D191">
            <v>5</v>
          </cell>
          <cell r="E191">
            <v>5</v>
          </cell>
          <cell r="F191">
            <v>5</v>
          </cell>
          <cell r="G191">
            <v>5</v>
          </cell>
          <cell r="H191">
            <v>5</v>
          </cell>
          <cell r="I191">
            <v>5</v>
          </cell>
          <cell r="J191">
            <v>5</v>
          </cell>
          <cell r="K191">
            <v>5</v>
          </cell>
          <cell r="L191">
            <v>5</v>
          </cell>
          <cell r="M191">
            <v>5</v>
          </cell>
          <cell r="N191">
            <v>5</v>
          </cell>
          <cell r="O191">
            <v>5</v>
          </cell>
          <cell r="P191">
            <v>5</v>
          </cell>
          <cell r="Q191">
            <v>5</v>
          </cell>
          <cell r="R191">
            <v>5</v>
          </cell>
          <cell r="S191">
            <v>5</v>
          </cell>
          <cell r="T191">
            <v>5</v>
          </cell>
          <cell r="U191">
            <v>5</v>
          </cell>
          <cell r="V191">
            <v>5</v>
          </cell>
          <cell r="W191">
            <v>5</v>
          </cell>
          <cell r="X191">
            <v>5</v>
          </cell>
          <cell r="Y191">
            <v>5</v>
          </cell>
          <cell r="Z191">
            <v>5</v>
          </cell>
          <cell r="AA191">
            <v>5</v>
          </cell>
          <cell r="AB191">
            <v>5</v>
          </cell>
          <cell r="AC191">
            <v>5</v>
          </cell>
          <cell r="AD191">
            <v>5</v>
          </cell>
          <cell r="AE191">
            <v>5</v>
          </cell>
          <cell r="AF191">
            <v>5</v>
          </cell>
          <cell r="AG191">
            <v>5</v>
          </cell>
          <cell r="AH191">
            <v>5</v>
          </cell>
          <cell r="AI191">
            <v>5</v>
          </cell>
          <cell r="AJ191">
            <v>5</v>
          </cell>
          <cell r="AK191">
            <v>5</v>
          </cell>
          <cell r="AL191">
            <v>5</v>
          </cell>
        </row>
        <row r="192">
          <cell r="C192" t="str">
            <v>Solar - Dist</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row>
        <row r="193">
          <cell r="C193" t="str">
            <v>Solar - Commercial</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row>
        <row r="194">
          <cell r="C194" t="str">
            <v>Solar - Tracking</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row>
        <row r="195">
          <cell r="C195" t="str">
            <v>Solar Thermal</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row>
        <row r="196">
          <cell r="C196" t="str">
            <v>Wind - TRG2 (46% CF)</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row>
        <row r="197">
          <cell r="C197" t="str">
            <v>Wind - TRG5 (41% CF)</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row>
        <row r="198">
          <cell r="C198" t="str">
            <v>Wind - TRG6 (36% CF)</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row>
        <row r="199">
          <cell r="C199" t="str">
            <v>Wind - TRG7 (30% CF)</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row>
        <row r="200">
          <cell r="C200" t="str">
            <v>Floating Offshore Wind - TRG10 (47% CF)</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row>
        <row r="201">
          <cell r="C201" t="str">
            <v>Floating Offshore Wind - TRG6 (52% CF)</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row>
        <row r="202">
          <cell r="C202" t="str">
            <v>Utility-scale Battery - Li [Capacity] - No ITC</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row>
        <row r="203">
          <cell r="C203" t="str">
            <v>Utility-scale Battery - Li [Energy] - No ITC</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row>
        <row r="204">
          <cell r="C204" t="str">
            <v>Utility-scale Battery - Li [Capacity] - ITC</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row>
        <row r="205">
          <cell r="C205" t="str">
            <v>Utility-scale Battery - Li [Energy] - ITC</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row>
        <row r="206">
          <cell r="C206" t="str">
            <v>BTM Battery - Li [Capacity]</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row>
        <row r="207">
          <cell r="C207" t="str">
            <v>BTM Battery - Li [Energy]</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row>
        <row r="208">
          <cell r="C208" t="str">
            <v>Flow Battery [Capacity]</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row>
        <row r="209">
          <cell r="C209" t="str">
            <v>Flow Battery [Energy]</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row>
        <row r="210">
          <cell r="C210" t="str">
            <v>Pumped Hydro Storage [Capacity]</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row>
        <row r="211">
          <cell r="C211" t="str">
            <v>Pumped Hydro Storage [Energy]</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row>
        <row r="212">
          <cell r="C212" t="str">
            <v>Geothermal</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row>
        <row r="213">
          <cell r="C213" t="str">
            <v>Biomass</v>
          </cell>
          <cell r="D213">
            <v>31.59</v>
          </cell>
          <cell r="E213">
            <v>31.59</v>
          </cell>
          <cell r="F213">
            <v>31.59</v>
          </cell>
          <cell r="G213">
            <v>31.59</v>
          </cell>
          <cell r="H213">
            <v>31.59</v>
          </cell>
          <cell r="I213">
            <v>31.59</v>
          </cell>
          <cell r="J213">
            <v>31.59</v>
          </cell>
          <cell r="K213">
            <v>31.59</v>
          </cell>
          <cell r="L213">
            <v>31.59</v>
          </cell>
          <cell r="M213">
            <v>31.59</v>
          </cell>
          <cell r="N213">
            <v>31.59</v>
          </cell>
          <cell r="O213">
            <v>31.59</v>
          </cell>
          <cell r="P213">
            <v>31.59</v>
          </cell>
          <cell r="Q213">
            <v>31.59</v>
          </cell>
          <cell r="R213">
            <v>31.59</v>
          </cell>
          <cell r="S213">
            <v>31.59</v>
          </cell>
          <cell r="T213">
            <v>31.59</v>
          </cell>
          <cell r="U213">
            <v>31.59</v>
          </cell>
          <cell r="V213">
            <v>31.59</v>
          </cell>
          <cell r="W213">
            <v>31.59</v>
          </cell>
          <cell r="X213">
            <v>31.59</v>
          </cell>
          <cell r="Y213">
            <v>31.59</v>
          </cell>
          <cell r="Z213">
            <v>31.59</v>
          </cell>
          <cell r="AA213">
            <v>31.59</v>
          </cell>
          <cell r="AB213">
            <v>31.59</v>
          </cell>
          <cell r="AC213">
            <v>31.59</v>
          </cell>
          <cell r="AD213">
            <v>31.59</v>
          </cell>
          <cell r="AE213">
            <v>31.59</v>
          </cell>
          <cell r="AF213">
            <v>31.59</v>
          </cell>
          <cell r="AG213">
            <v>31.59</v>
          </cell>
          <cell r="AH213">
            <v>31.59</v>
          </cell>
          <cell r="AI213">
            <v>31.59</v>
          </cell>
          <cell r="AJ213">
            <v>31.59</v>
          </cell>
          <cell r="AK213">
            <v>31.59</v>
          </cell>
          <cell r="AL213">
            <v>31.59</v>
          </cell>
        </row>
        <row r="214">
          <cell r="C214" t="str">
            <v>Small Hydro</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row>
        <row r="215">
          <cell r="C215" t="str">
            <v>Gas - CCGT</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row>
        <row r="216">
          <cell r="C216" t="str">
            <v>Gas - CT - Frame</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row>
        <row r="217">
          <cell r="C217" t="str">
            <v>Gas - CT - Aero</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row>
        <row r="218">
          <cell r="C218" t="str">
            <v>Solar - Dist</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row>
        <row r="219">
          <cell r="C219" t="str">
            <v>Solar - Commercial</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row>
        <row r="220">
          <cell r="C220" t="str">
            <v>Solar - Tracking</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row>
        <row r="221">
          <cell r="C221" t="str">
            <v>Solar Thermal</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row>
        <row r="222">
          <cell r="C222" t="str">
            <v>Wind - TRG2 (46% CF)</v>
          </cell>
          <cell r="D222">
            <v>-18.93</v>
          </cell>
          <cell r="E222">
            <v>-19.38</v>
          </cell>
          <cell r="F222">
            <v>-20.25</v>
          </cell>
          <cell r="G222">
            <v>-19.82</v>
          </cell>
          <cell r="H222">
            <v>-15.74</v>
          </cell>
          <cell r="I222">
            <v>-11.82</v>
          </cell>
          <cell r="J222">
            <v>-7.91</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row>
        <row r="223">
          <cell r="C223" t="str">
            <v>Wind - TRG5 (41% CF)</v>
          </cell>
          <cell r="D223">
            <v>-18.93</v>
          </cell>
          <cell r="E223">
            <v>-19.38</v>
          </cell>
          <cell r="F223">
            <v>-20.25</v>
          </cell>
          <cell r="G223">
            <v>-19.82</v>
          </cell>
          <cell r="H223">
            <v>-15.74</v>
          </cell>
          <cell r="I223">
            <v>-11.82</v>
          </cell>
          <cell r="J223">
            <v>-7.91</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row>
        <row r="224">
          <cell r="C224" t="str">
            <v>Wind - TRG6 (36% CF)</v>
          </cell>
          <cell r="D224">
            <v>-18.93</v>
          </cell>
          <cell r="E224">
            <v>-19.38</v>
          </cell>
          <cell r="F224">
            <v>-20.25</v>
          </cell>
          <cell r="G224">
            <v>-19.82</v>
          </cell>
          <cell r="H224">
            <v>-15.74</v>
          </cell>
          <cell r="I224">
            <v>-11.82</v>
          </cell>
          <cell r="J224">
            <v>-7.91</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row>
        <row r="225">
          <cell r="C225" t="str">
            <v>Wind - TRG7 (30% CF)</v>
          </cell>
          <cell r="D225">
            <v>-18.93</v>
          </cell>
          <cell r="E225">
            <v>-19.38</v>
          </cell>
          <cell r="F225">
            <v>-20.25</v>
          </cell>
          <cell r="G225">
            <v>-19.82</v>
          </cell>
          <cell r="H225">
            <v>-15.74</v>
          </cell>
          <cell r="I225">
            <v>-11.82</v>
          </cell>
          <cell r="J225">
            <v>-7.91</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row>
        <row r="226">
          <cell r="C226" t="str">
            <v>Floating Offshore Wind - TRG10 (47% CF)</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row>
        <row r="227">
          <cell r="C227" t="str">
            <v>Floating Offshore Wind - TRG6 (52% CF)</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row>
        <row r="228">
          <cell r="C228" t="str">
            <v>Utility-scale Battery - Li [Capacity] - No ITC</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row>
        <row r="229">
          <cell r="C229" t="str">
            <v>Utility-scale Battery - Li [Energy] - No ITC</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row>
        <row r="230">
          <cell r="C230" t="str">
            <v>Utility-scale Battery - Li [Capacity] - ITC</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row>
        <row r="231">
          <cell r="C231" t="str">
            <v>Utility-scale Battery - Li [Energy] - ITC</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row>
        <row r="232">
          <cell r="C232" t="str">
            <v>BTM Battery - Li [Capacity]</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row>
        <row r="233">
          <cell r="C233" t="str">
            <v>BTM Battery - Li [Energy]</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row>
        <row r="234">
          <cell r="C234" t="str">
            <v>Flow Battery [Capacity]</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row>
        <row r="235">
          <cell r="C235" t="str">
            <v>Flow Battery [Energy]</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row>
        <row r="236">
          <cell r="C236" t="str">
            <v>Pumped Hydro Storage [Capacity]</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row>
        <row r="237">
          <cell r="C237" t="str">
            <v>Pumped Hydro Storage [Energy]</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row>
        <row r="238">
          <cell r="C238" t="str">
            <v>Geothermal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row>
        <row r="239">
          <cell r="C239" t="str">
            <v>Biomass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row>
        <row r="240">
          <cell r="C240" t="str">
            <v>Small Hydro</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row>
        <row r="241">
          <cell r="C241" t="str">
            <v>Gas - CCGT</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row>
        <row r="242">
          <cell r="C242" t="str">
            <v>Gas - CT - Frame</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row>
        <row r="243">
          <cell r="C243" t="str">
            <v>Gas - CT - Aero</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row>
        <row r="298">
          <cell r="C298" t="str">
            <v>Solar - Dist</v>
          </cell>
          <cell r="D298">
            <v>248.27999999999994</v>
          </cell>
          <cell r="E298">
            <v>199.80000000000004</v>
          </cell>
          <cell r="F298">
            <v>207.40000000000003</v>
          </cell>
          <cell r="G298">
            <v>189.77999999999997</v>
          </cell>
          <cell r="H298">
            <v>169.95</v>
          </cell>
          <cell r="I298">
            <v>157.88999999999999</v>
          </cell>
          <cell r="J298">
            <v>145.92000000000002</v>
          </cell>
          <cell r="K298">
            <v>138.81</v>
          </cell>
          <cell r="L298">
            <v>170.28</v>
          </cell>
          <cell r="M298">
            <v>166.85</v>
          </cell>
          <cell r="N298">
            <v>163.65000000000003</v>
          </cell>
          <cell r="O298">
            <v>160.26999999999998</v>
          </cell>
          <cell r="P298">
            <v>154.42000000000002</v>
          </cell>
          <cell r="Q298">
            <v>148.41</v>
          </cell>
          <cell r="R298">
            <v>142.43999999999997</v>
          </cell>
          <cell r="S298">
            <v>140.89000000000001</v>
          </cell>
          <cell r="T298">
            <v>139.07</v>
          </cell>
          <cell r="U298">
            <v>137.25</v>
          </cell>
          <cell r="V298">
            <v>135.60999999999999</v>
          </cell>
          <cell r="W298">
            <v>133.88999999999999</v>
          </cell>
          <cell r="X298">
            <v>132.18</v>
          </cell>
          <cell r="Y298">
            <v>130.13</v>
          </cell>
          <cell r="Z298">
            <v>128.35999999999999</v>
          </cell>
          <cell r="AA298">
            <v>126.61000000000001</v>
          </cell>
          <cell r="AB298">
            <v>124.36000000000001</v>
          </cell>
          <cell r="AC298">
            <v>123.59</v>
          </cell>
          <cell r="AD298">
            <v>122.78</v>
          </cell>
          <cell r="AE298">
            <v>121.88000000000001</v>
          </cell>
          <cell r="AF298">
            <v>121.04999999999998</v>
          </cell>
          <cell r="AG298">
            <v>120.19</v>
          </cell>
          <cell r="AH298">
            <v>119.35999999999999</v>
          </cell>
          <cell r="AI298">
            <v>118.53999999999999</v>
          </cell>
          <cell r="AJ298">
            <v>117.59</v>
          </cell>
          <cell r="AK298">
            <v>116.66</v>
          </cell>
          <cell r="AL298">
            <v>115.84</v>
          </cell>
        </row>
        <row r="299">
          <cell r="C299" t="str">
            <v>Solar - Commercial</v>
          </cell>
          <cell r="D299">
            <v>159.83000000000001</v>
          </cell>
          <cell r="E299">
            <v>129.69</v>
          </cell>
          <cell r="F299">
            <v>135.12</v>
          </cell>
          <cell r="G299">
            <v>122.56</v>
          </cell>
          <cell r="H299">
            <v>114.54000000000002</v>
          </cell>
          <cell r="I299">
            <v>110.57000000000001</v>
          </cell>
          <cell r="J299">
            <v>104.13000000000001</v>
          </cell>
          <cell r="K299">
            <v>99.3</v>
          </cell>
          <cell r="L299">
            <v>119.85</v>
          </cell>
          <cell r="M299">
            <v>117.61999999999999</v>
          </cell>
          <cell r="N299">
            <v>115.63</v>
          </cell>
          <cell r="O299">
            <v>113.47</v>
          </cell>
          <cell r="P299">
            <v>109.6</v>
          </cell>
          <cell r="Q299">
            <v>105.57</v>
          </cell>
          <cell r="R299">
            <v>101.58999999999999</v>
          </cell>
          <cell r="S299">
            <v>101.32000000000001</v>
          </cell>
          <cell r="T299">
            <v>100.77000000000001</v>
          </cell>
          <cell r="U299">
            <v>100.26</v>
          </cell>
          <cell r="V299">
            <v>99.929999999999993</v>
          </cell>
          <cell r="W299">
            <v>99.52</v>
          </cell>
          <cell r="X299">
            <v>99.11</v>
          </cell>
          <cell r="Y299">
            <v>98.38000000000001</v>
          </cell>
          <cell r="Z299">
            <v>97.960000000000008</v>
          </cell>
          <cell r="AA299">
            <v>97.56</v>
          </cell>
          <cell r="AB299">
            <v>96.68</v>
          </cell>
          <cell r="AC299">
            <v>96.360000000000014</v>
          </cell>
          <cell r="AD299">
            <v>96</v>
          </cell>
          <cell r="AE299">
            <v>95.56</v>
          </cell>
          <cell r="AF299">
            <v>95.21</v>
          </cell>
          <cell r="AG299">
            <v>94.8</v>
          </cell>
          <cell r="AH299">
            <v>94.43</v>
          </cell>
          <cell r="AI299">
            <v>94.060000000000016</v>
          </cell>
          <cell r="AJ299">
            <v>93.56</v>
          </cell>
          <cell r="AK299">
            <v>93.09</v>
          </cell>
          <cell r="AL299">
            <v>92.720000000000013</v>
          </cell>
        </row>
        <row r="300">
          <cell r="C300" t="str">
            <v>Solar - Tracking</v>
          </cell>
          <cell r="D300">
            <v>116.71999999999998</v>
          </cell>
          <cell r="E300">
            <v>86.820000000000007</v>
          </cell>
          <cell r="F300">
            <v>87.55</v>
          </cell>
          <cell r="G300">
            <v>80.910000000000011</v>
          </cell>
          <cell r="H300">
            <v>76.14</v>
          </cell>
          <cell r="I300">
            <v>73.079999999999984</v>
          </cell>
          <cell r="J300">
            <v>70.199999999999989</v>
          </cell>
          <cell r="K300">
            <v>68.289999999999992</v>
          </cell>
          <cell r="L300">
            <v>82.28</v>
          </cell>
          <cell r="M300">
            <v>82.460000000000008</v>
          </cell>
          <cell r="N300">
            <v>82.86</v>
          </cell>
          <cell r="O300">
            <v>83.199999999999989</v>
          </cell>
          <cell r="P300">
            <v>82.330000000000013</v>
          </cell>
          <cell r="Q300">
            <v>81.34</v>
          </cell>
          <cell r="R300">
            <v>80.37</v>
          </cell>
          <cell r="S300">
            <v>80.22999999999999</v>
          </cell>
          <cell r="T300">
            <v>79.88</v>
          </cell>
          <cell r="U300">
            <v>79.550000000000011</v>
          </cell>
          <cell r="V300">
            <v>79.36999999999999</v>
          </cell>
          <cell r="W300">
            <v>79.11999999999999</v>
          </cell>
          <cell r="X300">
            <v>78.88</v>
          </cell>
          <cell r="Y300">
            <v>78.38000000000001</v>
          </cell>
          <cell r="Z300">
            <v>78.13</v>
          </cell>
          <cell r="AA300">
            <v>77.88</v>
          </cell>
          <cell r="AB300">
            <v>77.27000000000001</v>
          </cell>
          <cell r="AC300">
            <v>76.679999999999993</v>
          </cell>
          <cell r="AD300">
            <v>76.039999999999992</v>
          </cell>
          <cell r="AE300">
            <v>75.339999999999989</v>
          </cell>
          <cell r="AF300">
            <v>74.73</v>
          </cell>
          <cell r="AG300">
            <v>74.05</v>
          </cell>
          <cell r="AH300">
            <v>73.41</v>
          </cell>
          <cell r="AI300">
            <v>72.769999999999982</v>
          </cell>
          <cell r="AJ300">
            <v>72.02000000000001</v>
          </cell>
          <cell r="AK300">
            <v>71.31</v>
          </cell>
          <cell r="AL300">
            <v>70.66</v>
          </cell>
        </row>
        <row r="301">
          <cell r="C301" t="str">
            <v>Solar Thermal</v>
          </cell>
          <cell r="D301">
            <v>649.59</v>
          </cell>
          <cell r="E301">
            <v>637.93999999999994</v>
          </cell>
          <cell r="F301">
            <v>656.17</v>
          </cell>
          <cell r="G301">
            <v>601.63</v>
          </cell>
          <cell r="H301">
            <v>567.28</v>
          </cell>
          <cell r="I301">
            <v>554.16</v>
          </cell>
          <cell r="J301">
            <v>521.92000000000007</v>
          </cell>
          <cell r="K301">
            <v>498.79</v>
          </cell>
          <cell r="L301">
            <v>440.20999999999992</v>
          </cell>
          <cell r="M301">
            <v>435.05</v>
          </cell>
          <cell r="N301">
            <v>430.46999999999997</v>
          </cell>
          <cell r="O301">
            <v>425.49</v>
          </cell>
          <cell r="P301">
            <v>413.86</v>
          </cell>
          <cell r="Q301">
            <v>402.21</v>
          </cell>
          <cell r="R301">
            <v>390.99</v>
          </cell>
          <cell r="S301">
            <v>389.29999999999995</v>
          </cell>
          <cell r="T301">
            <v>386.90000000000003</v>
          </cell>
          <cell r="U301">
            <v>384.56</v>
          </cell>
          <cell r="V301">
            <v>382.65999999999997</v>
          </cell>
          <cell r="W301">
            <v>380.58000000000004</v>
          </cell>
          <cell r="X301">
            <v>378.49</v>
          </cell>
          <cell r="Y301">
            <v>375.58</v>
          </cell>
          <cell r="Z301">
            <v>373.43</v>
          </cell>
          <cell r="AA301">
            <v>371.33</v>
          </cell>
          <cell r="AB301">
            <v>367.86</v>
          </cell>
          <cell r="AC301">
            <v>364.68</v>
          </cell>
          <cell r="AD301">
            <v>361.4</v>
          </cell>
          <cell r="AE301">
            <v>357.92</v>
          </cell>
          <cell r="AF301">
            <v>354.63</v>
          </cell>
          <cell r="AG301">
            <v>351.22999999999996</v>
          </cell>
          <cell r="AH301">
            <v>347.9</v>
          </cell>
          <cell r="AI301">
            <v>344.60999999999996</v>
          </cell>
          <cell r="AJ301">
            <v>340.97999999999996</v>
          </cell>
          <cell r="AK301">
            <v>337.39</v>
          </cell>
          <cell r="AL301">
            <v>334.08</v>
          </cell>
        </row>
        <row r="302">
          <cell r="C302" t="str">
            <v>Wind - TRG2 (46% CF)</v>
          </cell>
          <cell r="D302">
            <v>164.23000000000002</v>
          </cell>
          <cell r="E302">
            <v>167.01</v>
          </cell>
          <cell r="F302">
            <v>176.93</v>
          </cell>
          <cell r="G302">
            <v>169.78</v>
          </cell>
          <cell r="H302">
            <v>163.75</v>
          </cell>
          <cell r="I302">
            <v>159.31</v>
          </cell>
          <cell r="J302">
            <v>155.19999999999999</v>
          </cell>
          <cell r="K302">
            <v>149.05000000000001</v>
          </cell>
          <cell r="L302">
            <v>148.87</v>
          </cell>
          <cell r="M302">
            <v>148.86000000000001</v>
          </cell>
          <cell r="N302">
            <v>149.14999999999998</v>
          </cell>
          <cell r="O302">
            <v>149.41999999999999</v>
          </cell>
          <cell r="P302">
            <v>148.21</v>
          </cell>
          <cell r="Q302">
            <v>146.91000000000003</v>
          </cell>
          <cell r="R302">
            <v>145.68</v>
          </cell>
          <cell r="S302">
            <v>145.1</v>
          </cell>
          <cell r="T302">
            <v>144.32999999999998</v>
          </cell>
          <cell r="U302">
            <v>143.60999999999999</v>
          </cell>
          <cell r="V302">
            <v>143.12</v>
          </cell>
          <cell r="W302">
            <v>142.6</v>
          </cell>
          <cell r="X302">
            <v>142.15</v>
          </cell>
          <cell r="Y302">
            <v>141.44999999999999</v>
          </cell>
          <cell r="Z302">
            <v>141.07</v>
          </cell>
          <cell r="AA302">
            <v>140.77000000000001</v>
          </cell>
          <cell r="AB302">
            <v>140.08000000000001</v>
          </cell>
          <cell r="AC302">
            <v>139.55000000000001</v>
          </cell>
          <cell r="AD302">
            <v>139.03</v>
          </cell>
          <cell r="AE302">
            <v>138.49</v>
          </cell>
          <cell r="AF302">
            <v>138.06</v>
          </cell>
          <cell r="AG302">
            <v>137.66</v>
          </cell>
          <cell r="AH302">
            <v>137.31</v>
          </cell>
          <cell r="AI302">
            <v>137.04</v>
          </cell>
          <cell r="AJ302">
            <v>136.67999999999998</v>
          </cell>
          <cell r="AK302">
            <v>136.39999999999998</v>
          </cell>
          <cell r="AL302">
            <v>136.26999999999998</v>
          </cell>
        </row>
        <row r="303">
          <cell r="C303" t="str">
            <v>Wind - TRG5 (41% CF)</v>
          </cell>
          <cell r="D303">
            <v>166.64</v>
          </cell>
          <cell r="E303">
            <v>169.99</v>
          </cell>
          <cell r="F303">
            <v>180.73</v>
          </cell>
          <cell r="G303">
            <v>173.9</v>
          </cell>
          <cell r="H303">
            <v>168.16</v>
          </cell>
          <cell r="I303">
            <v>164.04</v>
          </cell>
          <cell r="J303">
            <v>160.21</v>
          </cell>
          <cell r="K303">
            <v>154.21</v>
          </cell>
          <cell r="L303">
            <v>154.45000000000002</v>
          </cell>
          <cell r="M303">
            <v>154.86000000000001</v>
          </cell>
          <cell r="N303">
            <v>155.6</v>
          </cell>
          <cell r="O303">
            <v>156.30000000000001</v>
          </cell>
          <cell r="P303">
            <v>155.41999999999999</v>
          </cell>
          <cell r="Q303">
            <v>154.43</v>
          </cell>
          <cell r="R303">
            <v>153.49</v>
          </cell>
          <cell r="S303">
            <v>153.24</v>
          </cell>
          <cell r="T303">
            <v>152.76999999999998</v>
          </cell>
          <cell r="U303">
            <v>152.33999999999997</v>
          </cell>
          <cell r="V303">
            <v>152.14000000000001</v>
          </cell>
          <cell r="W303">
            <v>151.9</v>
          </cell>
          <cell r="X303">
            <v>151.72000000000003</v>
          </cell>
          <cell r="Y303">
            <v>151.24</v>
          </cell>
          <cell r="Z303">
            <v>151.1</v>
          </cell>
          <cell r="AA303">
            <v>151.03</v>
          </cell>
          <cell r="AB303">
            <v>150.52000000000001</v>
          </cell>
          <cell r="AC303">
            <v>150.16</v>
          </cell>
          <cell r="AD303">
            <v>149.80000000000001</v>
          </cell>
          <cell r="AE303">
            <v>149.38999999999999</v>
          </cell>
          <cell r="AF303">
            <v>149.09</v>
          </cell>
          <cell r="AG303">
            <v>148.79999999999998</v>
          </cell>
          <cell r="AH303">
            <v>148.55000000000001</v>
          </cell>
          <cell r="AI303">
            <v>148.38</v>
          </cell>
          <cell r="AJ303">
            <v>148.07</v>
          </cell>
          <cell r="AK303">
            <v>147.83999999999997</v>
          </cell>
          <cell r="AL303">
            <v>147.76</v>
          </cell>
        </row>
        <row r="304">
          <cell r="C304" t="str">
            <v>Wind - TRG6 (36% CF)</v>
          </cell>
          <cell r="D304">
            <v>160.47999999999999</v>
          </cell>
          <cell r="E304">
            <v>164.63</v>
          </cell>
          <cell r="F304">
            <v>176.57</v>
          </cell>
          <cell r="G304">
            <v>169.89999999999998</v>
          </cell>
          <cell r="H304">
            <v>164.44</v>
          </cell>
          <cell r="I304">
            <v>160.66</v>
          </cell>
          <cell r="J304">
            <v>157.18</v>
          </cell>
          <cell r="K304">
            <v>151.35</v>
          </cell>
          <cell r="L304">
            <v>152.05000000000001</v>
          </cell>
          <cell r="M304">
            <v>152.94999999999999</v>
          </cell>
          <cell r="N304">
            <v>154.19</v>
          </cell>
          <cell r="O304">
            <v>155.38999999999999</v>
          </cell>
          <cell r="P304">
            <v>154.9</v>
          </cell>
          <cell r="Q304">
            <v>154.26</v>
          </cell>
          <cell r="R304">
            <v>153.68</v>
          </cell>
          <cell r="S304">
            <v>153.82</v>
          </cell>
          <cell r="T304">
            <v>153.69</v>
          </cell>
          <cell r="U304">
            <v>153.6</v>
          </cell>
          <cell r="V304">
            <v>153.75</v>
          </cell>
          <cell r="W304">
            <v>153.85</v>
          </cell>
          <cell r="X304">
            <v>153.99</v>
          </cell>
          <cell r="Y304">
            <v>153.76999999999998</v>
          </cell>
          <cell r="Z304">
            <v>153.94</v>
          </cell>
          <cell r="AA304">
            <v>154.16000000000003</v>
          </cell>
          <cell r="AB304">
            <v>153.88</v>
          </cell>
          <cell r="AC304">
            <v>153.74</v>
          </cell>
          <cell r="AD304">
            <v>153.58000000000001</v>
          </cell>
          <cell r="AE304">
            <v>153.36000000000001</v>
          </cell>
          <cell r="AF304">
            <v>153.24</v>
          </cell>
          <cell r="AG304">
            <v>153.11000000000001</v>
          </cell>
          <cell r="AH304">
            <v>153.01999999999998</v>
          </cell>
          <cell r="AI304">
            <v>152.99</v>
          </cell>
          <cell r="AJ304">
            <v>152.79</v>
          </cell>
          <cell r="AK304">
            <v>152.66999999999999</v>
          </cell>
          <cell r="AL304">
            <v>152.67999999999998</v>
          </cell>
        </row>
        <row r="305">
          <cell r="C305" t="str">
            <v>Wind - TRG7 (30% CF)</v>
          </cell>
          <cell r="D305">
            <v>163.57999999999998</v>
          </cell>
          <cell r="E305">
            <v>168.26</v>
          </cell>
          <cell r="F305">
            <v>181</v>
          </cell>
          <cell r="G305">
            <v>174.53999999999996</v>
          </cell>
          <cell r="H305">
            <v>169.29000000000002</v>
          </cell>
          <cell r="I305">
            <v>165.74</v>
          </cell>
          <cell r="J305">
            <v>162.48000000000002</v>
          </cell>
          <cell r="K305">
            <v>156.72</v>
          </cell>
          <cell r="L305">
            <v>157.79000000000002</v>
          </cell>
          <cell r="M305">
            <v>159.06</v>
          </cell>
          <cell r="N305">
            <v>160.69</v>
          </cell>
          <cell r="O305">
            <v>162.28</v>
          </cell>
          <cell r="P305">
            <v>162.06</v>
          </cell>
          <cell r="Q305">
            <v>161.68</v>
          </cell>
          <cell r="R305">
            <v>161.35</v>
          </cell>
          <cell r="S305">
            <v>161.76</v>
          </cell>
          <cell r="T305">
            <v>161.88999999999999</v>
          </cell>
          <cell r="U305">
            <v>162.05000000000001</v>
          </cell>
          <cell r="V305">
            <v>162.45000000000002</v>
          </cell>
          <cell r="W305">
            <v>162.79</v>
          </cell>
          <cell r="X305">
            <v>163.15</v>
          </cell>
          <cell r="Y305">
            <v>163.13</v>
          </cell>
          <cell r="Z305">
            <v>163.5</v>
          </cell>
          <cell r="AA305">
            <v>163.93</v>
          </cell>
          <cell r="AB305">
            <v>163.77999999999997</v>
          </cell>
          <cell r="AC305">
            <v>163.79000000000002</v>
          </cell>
          <cell r="AD305">
            <v>163.77000000000001</v>
          </cell>
          <cell r="AE305">
            <v>163.65</v>
          </cell>
          <cell r="AF305">
            <v>163.65</v>
          </cell>
          <cell r="AG305">
            <v>163.61000000000001</v>
          </cell>
          <cell r="AH305">
            <v>163.60999999999999</v>
          </cell>
          <cell r="AI305">
            <v>163.66000000000003</v>
          </cell>
          <cell r="AJ305">
            <v>163.51</v>
          </cell>
          <cell r="AK305">
            <v>163.41999999999999</v>
          </cell>
          <cell r="AL305">
            <v>163.47999999999999</v>
          </cell>
        </row>
        <row r="306">
          <cell r="C306" t="str">
            <v>Floating Offshore Wind - TRG10 (47% CF)</v>
          </cell>
          <cell r="D306">
            <v>448.10999999999996</v>
          </cell>
          <cell r="E306">
            <v>446.67</v>
          </cell>
          <cell r="F306">
            <v>448.28999999999996</v>
          </cell>
          <cell r="G306">
            <v>405.84</v>
          </cell>
          <cell r="H306">
            <v>363.94999999999993</v>
          </cell>
          <cell r="I306">
            <v>369.76</v>
          </cell>
          <cell r="J306">
            <v>375.64000000000004</v>
          </cell>
          <cell r="K306">
            <v>370.15</v>
          </cell>
          <cell r="L306">
            <v>418.44</v>
          </cell>
          <cell r="M306">
            <v>408.86</v>
          </cell>
          <cell r="N306">
            <v>400.37</v>
          </cell>
          <cell r="O306">
            <v>391.67</v>
          </cell>
          <cell r="P306">
            <v>377.14000000000004</v>
          </cell>
          <cell r="Q306">
            <v>362.91</v>
          </cell>
          <cell r="R306">
            <v>349.45000000000005</v>
          </cell>
          <cell r="S306">
            <v>337.67</v>
          </cell>
          <cell r="T306">
            <v>325.71000000000004</v>
          </cell>
          <cell r="U306">
            <v>314.22999999999996</v>
          </cell>
          <cell r="V306">
            <v>303.73</v>
          </cell>
          <cell r="W306">
            <v>293.59000000000003</v>
          </cell>
          <cell r="X306">
            <v>283.84000000000003</v>
          </cell>
          <cell r="Y306">
            <v>273.74</v>
          </cell>
          <cell r="Z306">
            <v>264.73</v>
          </cell>
          <cell r="AA306">
            <v>256.08999999999997</v>
          </cell>
          <cell r="AB306">
            <v>246.89999999999998</v>
          </cell>
          <cell r="AC306">
            <v>240</v>
          </cell>
          <cell r="AD306">
            <v>233.28</v>
          </cell>
          <cell r="AE306">
            <v>226.67000000000002</v>
          </cell>
          <cell r="AF306">
            <v>220.45</v>
          </cell>
          <cell r="AG306">
            <v>214.37</v>
          </cell>
          <cell r="AH306">
            <v>208.57000000000002</v>
          </cell>
          <cell r="AI306">
            <v>203.03</v>
          </cell>
          <cell r="AJ306">
            <v>197.45</v>
          </cell>
          <cell r="AK306">
            <v>192.10999999999999</v>
          </cell>
          <cell r="AL306">
            <v>187.03</v>
          </cell>
        </row>
        <row r="307">
          <cell r="C307" t="str">
            <v>Floating Offshore Wind - TRG6 (52% CF)</v>
          </cell>
          <cell r="D307">
            <v>429.15000000000003</v>
          </cell>
          <cell r="E307">
            <v>427.76999999999992</v>
          </cell>
          <cell r="F307">
            <v>428.96000000000004</v>
          </cell>
          <cell r="G307">
            <v>388.50000000000006</v>
          </cell>
          <cell r="H307">
            <v>348.65</v>
          </cell>
          <cell r="I307">
            <v>353.71</v>
          </cell>
          <cell r="J307">
            <v>358.84000000000003</v>
          </cell>
          <cell r="K307">
            <v>353.26</v>
          </cell>
          <cell r="L307">
            <v>398.17</v>
          </cell>
          <cell r="M307">
            <v>388.82000000000005</v>
          </cell>
          <cell r="N307">
            <v>380.5</v>
          </cell>
          <cell r="O307">
            <v>372</v>
          </cell>
          <cell r="P307">
            <v>358.03000000000003</v>
          </cell>
          <cell r="Q307">
            <v>344.37</v>
          </cell>
          <cell r="R307">
            <v>331.44000000000005</v>
          </cell>
          <cell r="S307">
            <v>320.10000000000002</v>
          </cell>
          <cell r="T307">
            <v>308.61</v>
          </cell>
          <cell r="U307">
            <v>297.58</v>
          </cell>
          <cell r="V307">
            <v>287.48</v>
          </cell>
          <cell r="W307">
            <v>277.73</v>
          </cell>
          <cell r="X307">
            <v>268.35000000000002</v>
          </cell>
          <cell r="Y307">
            <v>258.67</v>
          </cell>
          <cell r="Z307">
            <v>250.02</v>
          </cell>
          <cell r="AA307">
            <v>241.72</v>
          </cell>
          <cell r="AB307">
            <v>232.91</v>
          </cell>
          <cell r="AC307">
            <v>226.26000000000002</v>
          </cell>
          <cell r="AD307">
            <v>219.79</v>
          </cell>
          <cell r="AE307">
            <v>213.42000000000002</v>
          </cell>
          <cell r="AF307">
            <v>207.43</v>
          </cell>
          <cell r="AG307">
            <v>201.57999999999998</v>
          </cell>
          <cell r="AH307">
            <v>195.99</v>
          </cell>
          <cell r="AI307">
            <v>190.66</v>
          </cell>
          <cell r="AJ307">
            <v>185.29</v>
          </cell>
          <cell r="AK307">
            <v>180.16</v>
          </cell>
          <cell r="AL307">
            <v>175.28</v>
          </cell>
        </row>
        <row r="308">
          <cell r="C308" t="str">
            <v>Utility-scale Battery - Li [Capacity] - No ITC</v>
          </cell>
          <cell r="D308">
            <v>29.950000000000003</v>
          </cell>
          <cell r="E308">
            <v>29.8</v>
          </cell>
          <cell r="F308">
            <v>30.72</v>
          </cell>
          <cell r="G308">
            <v>26.52</v>
          </cell>
          <cell r="H308">
            <v>23.07</v>
          </cell>
          <cell r="I308">
            <v>20.48</v>
          </cell>
          <cell r="J308">
            <v>18.259999999999998</v>
          </cell>
          <cell r="K308">
            <v>15.75</v>
          </cell>
          <cell r="L308">
            <v>14.240000000000002</v>
          </cell>
          <cell r="M308">
            <v>13.24</v>
          </cell>
          <cell r="N308">
            <v>12.440000000000001</v>
          </cell>
          <cell r="O308">
            <v>11.790000000000001</v>
          </cell>
          <cell r="P308">
            <v>11.239999999999998</v>
          </cell>
          <cell r="Q308">
            <v>10.790000000000001</v>
          </cell>
          <cell r="R308">
            <v>10.49</v>
          </cell>
          <cell r="S308">
            <v>10.290000000000001</v>
          </cell>
          <cell r="T308">
            <v>10.15</v>
          </cell>
          <cell r="U308">
            <v>10.02</v>
          </cell>
          <cell r="V308">
            <v>9.9</v>
          </cell>
          <cell r="W308">
            <v>9.7800000000000011</v>
          </cell>
          <cell r="X308">
            <v>9.7200000000000006</v>
          </cell>
          <cell r="Y308">
            <v>9.6100000000000012</v>
          </cell>
          <cell r="Z308">
            <v>9.56</v>
          </cell>
          <cell r="AA308">
            <v>9.49</v>
          </cell>
          <cell r="AB308">
            <v>9.379999999999999</v>
          </cell>
          <cell r="AC308">
            <v>9.2999999999999989</v>
          </cell>
          <cell r="AD308">
            <v>9.2199999999999989</v>
          </cell>
          <cell r="AE308">
            <v>9.14</v>
          </cell>
          <cell r="AF308">
            <v>9.06</v>
          </cell>
          <cell r="AG308">
            <v>8.9699999999999989</v>
          </cell>
          <cell r="AH308">
            <v>8.89</v>
          </cell>
          <cell r="AI308">
            <v>8.81</v>
          </cell>
          <cell r="AJ308">
            <v>8.6999999999999993</v>
          </cell>
          <cell r="AK308">
            <v>8.61</v>
          </cell>
          <cell r="AL308">
            <v>8.52</v>
          </cell>
        </row>
        <row r="309">
          <cell r="C309" t="str">
            <v>Utility-scale Battery - Li [Energy] - No ITC</v>
          </cell>
          <cell r="D309">
            <v>58.129999999999995</v>
          </cell>
          <cell r="E309">
            <v>57.92</v>
          </cell>
          <cell r="F309">
            <v>59.19</v>
          </cell>
          <cell r="G309">
            <v>52.06</v>
          </cell>
          <cell r="H309">
            <v>46.04</v>
          </cell>
          <cell r="I309">
            <v>41.34</v>
          </cell>
          <cell r="J309">
            <v>37.22</v>
          </cell>
          <cell r="K309">
            <v>32.78</v>
          </cell>
          <cell r="L309">
            <v>29.89</v>
          </cell>
          <cell r="M309">
            <v>27.86</v>
          </cell>
          <cell r="N309">
            <v>26.22</v>
          </cell>
          <cell r="O309">
            <v>24.869999999999997</v>
          </cell>
          <cell r="P309">
            <v>23.759999999999998</v>
          </cell>
          <cell r="Q309">
            <v>22.86</v>
          </cell>
          <cell r="R309">
            <v>22.240000000000002</v>
          </cell>
          <cell r="S309">
            <v>21.83</v>
          </cell>
          <cell r="T309">
            <v>21.56</v>
          </cell>
          <cell r="U309">
            <v>21.29</v>
          </cell>
          <cell r="V309">
            <v>21.06</v>
          </cell>
          <cell r="W309">
            <v>20.830000000000002</v>
          </cell>
          <cell r="X309">
            <v>20.67</v>
          </cell>
          <cell r="Y309">
            <v>20.45</v>
          </cell>
          <cell r="Z309">
            <v>20.29</v>
          </cell>
          <cell r="AA309">
            <v>20.130000000000003</v>
          </cell>
          <cell r="AB309">
            <v>19.919999999999998</v>
          </cell>
          <cell r="AC309">
            <v>19.739999999999998</v>
          </cell>
          <cell r="AD309">
            <v>19.559999999999999</v>
          </cell>
          <cell r="AE309">
            <v>19.37</v>
          </cell>
          <cell r="AF309">
            <v>19.2</v>
          </cell>
          <cell r="AG309">
            <v>19.02</v>
          </cell>
          <cell r="AH309">
            <v>18.830000000000002</v>
          </cell>
          <cell r="AI309">
            <v>18.64</v>
          </cell>
          <cell r="AJ309">
            <v>18.440000000000001</v>
          </cell>
          <cell r="AK309">
            <v>18.239999999999998</v>
          </cell>
          <cell r="AL309">
            <v>18.07</v>
          </cell>
        </row>
        <row r="310">
          <cell r="C310" t="str">
            <v>Utility-scale Battery - Li [Capacity] - ITC</v>
          </cell>
          <cell r="D310">
            <v>6.2199999999999989</v>
          </cell>
          <cell r="E310">
            <v>6.1899999999999995</v>
          </cell>
          <cell r="F310">
            <v>6.35</v>
          </cell>
          <cell r="G310">
            <v>5.48</v>
          </cell>
          <cell r="H310">
            <v>4.8100000000000005</v>
          </cell>
          <cell r="I310">
            <v>4.29</v>
          </cell>
          <cell r="J310">
            <v>3.8200000000000003</v>
          </cell>
          <cell r="K310">
            <v>3.3099999999999996</v>
          </cell>
          <cell r="L310">
            <v>3.7199999999999998</v>
          </cell>
          <cell r="M310">
            <v>3.4400000000000004</v>
          </cell>
          <cell r="N310">
            <v>3.24</v>
          </cell>
          <cell r="O310">
            <v>3.05</v>
          </cell>
          <cell r="P310">
            <v>2.89</v>
          </cell>
          <cell r="Q310">
            <v>2.7399999999999998</v>
          </cell>
          <cell r="R310">
            <v>2.64</v>
          </cell>
          <cell r="S310">
            <v>2.5999999999999996</v>
          </cell>
          <cell r="T310">
            <v>2.56</v>
          </cell>
          <cell r="U310">
            <v>2.5399999999999996</v>
          </cell>
          <cell r="V310">
            <v>2.5099999999999998</v>
          </cell>
          <cell r="W310">
            <v>2.48</v>
          </cell>
          <cell r="X310">
            <v>2.4699999999999998</v>
          </cell>
          <cell r="Y310">
            <v>2.44</v>
          </cell>
          <cell r="Z310">
            <v>2.4199999999999995</v>
          </cell>
          <cell r="AA310">
            <v>2.4099999999999997</v>
          </cell>
          <cell r="AB310">
            <v>2.38</v>
          </cell>
          <cell r="AC310">
            <v>2.35</v>
          </cell>
          <cell r="AD310">
            <v>2.33</v>
          </cell>
          <cell r="AE310">
            <v>2.31</v>
          </cell>
          <cell r="AF310">
            <v>2.29</v>
          </cell>
          <cell r="AG310">
            <v>2.2599999999999998</v>
          </cell>
          <cell r="AH310">
            <v>2.25</v>
          </cell>
          <cell r="AI310">
            <v>2.2299999999999995</v>
          </cell>
          <cell r="AJ310">
            <v>2.1900000000000004</v>
          </cell>
          <cell r="AK310">
            <v>2.1800000000000002</v>
          </cell>
          <cell r="AL310">
            <v>2.16</v>
          </cell>
        </row>
        <row r="311">
          <cell r="C311" t="str">
            <v>Utility-scale Battery - Li [Energy] - ITC</v>
          </cell>
          <cell r="D311">
            <v>45.84</v>
          </cell>
          <cell r="E311">
            <v>45.71</v>
          </cell>
          <cell r="F311">
            <v>46.55</v>
          </cell>
          <cell r="G311">
            <v>40.89</v>
          </cell>
          <cell r="H311">
            <v>36.4</v>
          </cell>
          <cell r="I311">
            <v>32.83</v>
          </cell>
          <cell r="J311">
            <v>29.47</v>
          </cell>
          <cell r="K311">
            <v>26.05</v>
          </cell>
          <cell r="L311">
            <v>27.590000000000003</v>
          </cell>
          <cell r="M311">
            <v>25.669999999999998</v>
          </cell>
          <cell r="N311">
            <v>24.08</v>
          </cell>
          <cell r="O311">
            <v>22.76</v>
          </cell>
          <cell r="P311">
            <v>21.65</v>
          </cell>
          <cell r="Q311">
            <v>20.720000000000002</v>
          </cell>
          <cell r="R311">
            <v>20</v>
          </cell>
          <cell r="S311">
            <v>19.64</v>
          </cell>
          <cell r="T311">
            <v>19.420000000000002</v>
          </cell>
          <cell r="U311">
            <v>19.190000000000001</v>
          </cell>
          <cell r="V311">
            <v>18.989999999999998</v>
          </cell>
          <cell r="W311">
            <v>18.8</v>
          </cell>
          <cell r="X311">
            <v>18.64</v>
          </cell>
          <cell r="Y311">
            <v>18.45</v>
          </cell>
          <cell r="Z311">
            <v>18.310000000000002</v>
          </cell>
          <cell r="AA311">
            <v>18.149999999999999</v>
          </cell>
          <cell r="AB311">
            <v>17.97</v>
          </cell>
          <cell r="AC311">
            <v>17.79</v>
          </cell>
          <cell r="AD311">
            <v>17.63</v>
          </cell>
          <cell r="AE311">
            <v>17.46</v>
          </cell>
          <cell r="AF311">
            <v>17.309999999999999</v>
          </cell>
          <cell r="AG311">
            <v>17.13</v>
          </cell>
          <cell r="AH311">
            <v>16.96</v>
          </cell>
          <cell r="AI311">
            <v>16.8</v>
          </cell>
          <cell r="AJ311">
            <v>16.61</v>
          </cell>
          <cell r="AK311">
            <v>16.439999999999998</v>
          </cell>
          <cell r="AL311">
            <v>16.28</v>
          </cell>
        </row>
        <row r="312">
          <cell r="C312" t="str">
            <v>BTM Battery - Li [Capacity]</v>
          </cell>
          <cell r="D312">
            <v>61.759999999999991</v>
          </cell>
          <cell r="E312">
            <v>61.569999999999993</v>
          </cell>
          <cell r="F312">
            <v>62.69</v>
          </cell>
          <cell r="G312">
            <v>55.61</v>
          </cell>
          <cell r="H312">
            <v>49.5</v>
          </cell>
          <cell r="I312">
            <v>44.62</v>
          </cell>
          <cell r="J312">
            <v>40.379999999999995</v>
          </cell>
          <cell r="K312">
            <v>35.86</v>
          </cell>
          <cell r="L312">
            <v>32.880000000000003</v>
          </cell>
          <cell r="M312">
            <v>30.8</v>
          </cell>
          <cell r="N312">
            <v>29.16</v>
          </cell>
          <cell r="O312">
            <v>27.88</v>
          </cell>
          <cell r="P312">
            <v>26.89</v>
          </cell>
          <cell r="Q312">
            <v>26.169999999999998</v>
          </cell>
          <cell r="R312">
            <v>25.82</v>
          </cell>
          <cell r="S312">
            <v>25.560000000000002</v>
          </cell>
          <cell r="T312">
            <v>25.249999999999996</v>
          </cell>
          <cell r="U312">
            <v>24.939999999999998</v>
          </cell>
          <cell r="V312">
            <v>24.660000000000004</v>
          </cell>
          <cell r="W312">
            <v>24.389999999999997</v>
          </cell>
          <cell r="X312">
            <v>24.19</v>
          </cell>
          <cell r="Y312">
            <v>23.939999999999998</v>
          </cell>
          <cell r="Z312">
            <v>23.75</v>
          </cell>
          <cell r="AA312">
            <v>23.55</v>
          </cell>
          <cell r="AB312">
            <v>23.290000000000003</v>
          </cell>
          <cell r="AC312">
            <v>23.08</v>
          </cell>
          <cell r="AD312">
            <v>22.88</v>
          </cell>
          <cell r="AE312">
            <v>22.66</v>
          </cell>
          <cell r="AF312">
            <v>22.45</v>
          </cell>
          <cell r="AG312">
            <v>22.240000000000002</v>
          </cell>
          <cell r="AH312">
            <v>22.03</v>
          </cell>
          <cell r="AI312">
            <v>21.8</v>
          </cell>
          <cell r="AJ312">
            <v>21.57</v>
          </cell>
          <cell r="AK312">
            <v>21.35</v>
          </cell>
          <cell r="AL312">
            <v>21.13</v>
          </cell>
        </row>
        <row r="313">
          <cell r="C313" t="str">
            <v>BTM Battery - Li [Energy]</v>
          </cell>
          <cell r="D313">
            <v>169.85000000000002</v>
          </cell>
          <cell r="E313">
            <v>169.43</v>
          </cell>
          <cell r="F313">
            <v>171.93</v>
          </cell>
          <cell r="G313">
            <v>153.57</v>
          </cell>
          <cell r="H313">
            <v>137.60000000000002</v>
          </cell>
          <cell r="I313">
            <v>124.54</v>
          </cell>
          <cell r="J313">
            <v>113.08000000000001</v>
          </cell>
          <cell r="K313">
            <v>101.17</v>
          </cell>
          <cell r="L313">
            <v>92.99</v>
          </cell>
          <cell r="M313">
            <v>87.13</v>
          </cell>
          <cell r="N313">
            <v>82.5</v>
          </cell>
          <cell r="O313">
            <v>78.86</v>
          </cell>
          <cell r="P313">
            <v>76.069999999999993</v>
          </cell>
          <cell r="Q313">
            <v>74.069999999999993</v>
          </cell>
          <cell r="R313">
            <v>72.97</v>
          </cell>
          <cell r="S313">
            <v>72.28</v>
          </cell>
          <cell r="T313">
            <v>71.41</v>
          </cell>
          <cell r="U313">
            <v>70.570000000000007</v>
          </cell>
          <cell r="V313">
            <v>69.83</v>
          </cell>
          <cell r="W313">
            <v>69.070000000000007</v>
          </cell>
          <cell r="X313">
            <v>68.460000000000008</v>
          </cell>
          <cell r="Y313">
            <v>67.760000000000005</v>
          </cell>
          <cell r="Z313">
            <v>67.19</v>
          </cell>
          <cell r="AA313">
            <v>66.599999999999994</v>
          </cell>
          <cell r="AB313">
            <v>65.91</v>
          </cell>
          <cell r="AC313">
            <v>65.289999999999992</v>
          </cell>
          <cell r="AD313">
            <v>64.710000000000008</v>
          </cell>
          <cell r="AE313">
            <v>64.06</v>
          </cell>
          <cell r="AF313">
            <v>63.460000000000008</v>
          </cell>
          <cell r="AG313">
            <v>62.86</v>
          </cell>
          <cell r="AH313">
            <v>62.230000000000004</v>
          </cell>
          <cell r="AI313">
            <v>61.61999999999999</v>
          </cell>
          <cell r="AJ313">
            <v>60.96</v>
          </cell>
          <cell r="AK313">
            <v>60.320000000000007</v>
          </cell>
          <cell r="AL313">
            <v>59.730000000000004</v>
          </cell>
        </row>
        <row r="314">
          <cell r="C314" t="str">
            <v>Flow Battery [Capacity]</v>
          </cell>
          <cell r="D314">
            <v>171.44</v>
          </cell>
          <cell r="E314">
            <v>170.49</v>
          </cell>
          <cell r="F314">
            <v>176.19</v>
          </cell>
          <cell r="G314">
            <v>156.37</v>
          </cell>
          <cell r="H314">
            <v>139.66</v>
          </cell>
          <cell r="I314">
            <v>127.61</v>
          </cell>
          <cell r="J314">
            <v>117.17</v>
          </cell>
          <cell r="K314">
            <v>103.68</v>
          </cell>
          <cell r="L314">
            <v>98.679999999999993</v>
          </cell>
          <cell r="M314">
            <v>94.570000000000007</v>
          </cell>
          <cell r="N314">
            <v>91.38</v>
          </cell>
          <cell r="O314">
            <v>88.72</v>
          </cell>
          <cell r="P314">
            <v>86.56</v>
          </cell>
          <cell r="Q314">
            <v>84.81</v>
          </cell>
          <cell r="R314">
            <v>84.3</v>
          </cell>
          <cell r="S314">
            <v>84.24</v>
          </cell>
          <cell r="T314">
            <v>84.35</v>
          </cell>
          <cell r="U314">
            <v>84.45</v>
          </cell>
          <cell r="V314">
            <v>84.8</v>
          </cell>
          <cell r="W314">
            <v>85.12</v>
          </cell>
          <cell r="X314">
            <v>85.44</v>
          </cell>
          <cell r="Y314">
            <v>85.34</v>
          </cell>
          <cell r="Z314">
            <v>85.62</v>
          </cell>
          <cell r="AA314">
            <v>85.91</v>
          </cell>
          <cell r="AB314">
            <v>85.86</v>
          </cell>
          <cell r="AC314">
            <v>86</v>
          </cell>
          <cell r="AD314">
            <v>86.12</v>
          </cell>
          <cell r="AE314">
            <v>86.149999999999991</v>
          </cell>
          <cell r="AF314">
            <v>86.289999999999992</v>
          </cell>
          <cell r="AG314">
            <v>86.33</v>
          </cell>
          <cell r="AH314">
            <v>86.39</v>
          </cell>
          <cell r="AI314">
            <v>86.45</v>
          </cell>
          <cell r="AJ314">
            <v>86.36</v>
          </cell>
          <cell r="AK314">
            <v>86.289999999999992</v>
          </cell>
          <cell r="AL314">
            <v>86.34</v>
          </cell>
        </row>
        <row r="315">
          <cell r="C315" t="str">
            <v>Flow Battery [Energy]</v>
          </cell>
          <cell r="D315">
            <v>30.7</v>
          </cell>
          <cell r="E315">
            <v>30.529999999999998</v>
          </cell>
          <cell r="F315">
            <v>31.549999999999997</v>
          </cell>
          <cell r="G315">
            <v>28</v>
          </cell>
          <cell r="H315">
            <v>25.01</v>
          </cell>
          <cell r="I315">
            <v>22.85</v>
          </cell>
          <cell r="J315">
            <v>20.98</v>
          </cell>
          <cell r="K315">
            <v>18.559999999999999</v>
          </cell>
          <cell r="L315">
            <v>16.809999999999999</v>
          </cell>
          <cell r="M315">
            <v>16.02</v>
          </cell>
          <cell r="N315">
            <v>15.389999999999999</v>
          </cell>
          <cell r="O315">
            <v>14.860000000000001</v>
          </cell>
          <cell r="P315">
            <v>14.43</v>
          </cell>
          <cell r="Q315">
            <v>14.06</v>
          </cell>
          <cell r="R315">
            <v>13.78</v>
          </cell>
          <cell r="S315">
            <v>13.6</v>
          </cell>
          <cell r="T315">
            <v>13.46</v>
          </cell>
          <cell r="U315">
            <v>13.33</v>
          </cell>
          <cell r="V315">
            <v>13.25</v>
          </cell>
          <cell r="W315">
            <v>13.15</v>
          </cell>
          <cell r="X315">
            <v>13.19</v>
          </cell>
          <cell r="Y315">
            <v>13.19</v>
          </cell>
          <cell r="Z315">
            <v>13.25</v>
          </cell>
          <cell r="AA315">
            <v>13.290000000000001</v>
          </cell>
          <cell r="AB315">
            <v>13.27</v>
          </cell>
          <cell r="AC315">
            <v>13.28</v>
          </cell>
          <cell r="AD315">
            <v>13.33</v>
          </cell>
          <cell r="AE315">
            <v>13.33</v>
          </cell>
          <cell r="AF315">
            <v>13.35</v>
          </cell>
          <cell r="AG315">
            <v>13.370000000000001</v>
          </cell>
          <cell r="AH315">
            <v>13.370000000000001</v>
          </cell>
          <cell r="AI315">
            <v>13.36</v>
          </cell>
          <cell r="AJ315">
            <v>13.34</v>
          </cell>
          <cell r="AK315">
            <v>13.32</v>
          </cell>
          <cell r="AL315">
            <v>13.32</v>
          </cell>
        </row>
        <row r="316">
          <cell r="C316" t="str">
            <v>Pumped Hydro Storage [Capacity]</v>
          </cell>
          <cell r="D316">
            <v>138.97</v>
          </cell>
          <cell r="E316">
            <v>137.88</v>
          </cell>
          <cell r="F316">
            <v>144.38</v>
          </cell>
          <cell r="G316">
            <v>131.86000000000001</v>
          </cell>
          <cell r="H316">
            <v>120.56</v>
          </cell>
          <cell r="I316">
            <v>113.72</v>
          </cell>
          <cell r="J316">
            <v>108.57000000000001</v>
          </cell>
          <cell r="K316">
            <v>97.63</v>
          </cell>
          <cell r="L316">
            <v>97.690000000000012</v>
          </cell>
          <cell r="M316">
            <v>97.95</v>
          </cell>
          <cell r="N316">
            <v>98.61</v>
          </cell>
          <cell r="O316">
            <v>99.1</v>
          </cell>
          <cell r="P316">
            <v>99.44</v>
          </cell>
          <cell r="Q316">
            <v>99.53</v>
          </cell>
          <cell r="R316">
            <v>100.27000000000001</v>
          </cell>
          <cell r="S316">
            <v>101.00999999999999</v>
          </cell>
          <cell r="T316">
            <v>101.17999999999999</v>
          </cell>
          <cell r="U316">
            <v>101.35</v>
          </cell>
          <cell r="V316">
            <v>101.96</v>
          </cell>
          <cell r="W316">
            <v>102.52</v>
          </cell>
          <cell r="X316">
            <v>103.06</v>
          </cell>
          <cell r="Y316">
            <v>102.87</v>
          </cell>
          <cell r="Z316">
            <v>103.36</v>
          </cell>
          <cell r="AA316">
            <v>103.86</v>
          </cell>
          <cell r="AB316">
            <v>103.77</v>
          </cell>
          <cell r="AC316">
            <v>104.03</v>
          </cell>
          <cell r="AD316">
            <v>104.24000000000001</v>
          </cell>
          <cell r="AE316">
            <v>104.28999999999999</v>
          </cell>
          <cell r="AF316">
            <v>104.53</v>
          </cell>
          <cell r="AG316">
            <v>104.6</v>
          </cell>
          <cell r="AH316">
            <v>104.71000000000001</v>
          </cell>
          <cell r="AI316">
            <v>104.82</v>
          </cell>
          <cell r="AJ316">
            <v>104.66</v>
          </cell>
          <cell r="AK316">
            <v>104.53999999999999</v>
          </cell>
          <cell r="AL316">
            <v>104.62</v>
          </cell>
        </row>
        <row r="317">
          <cell r="C317" t="str">
            <v>Pumped Hydro Storage [Energy]</v>
          </cell>
          <cell r="D317">
            <v>12.61</v>
          </cell>
          <cell r="E317">
            <v>12.5</v>
          </cell>
          <cell r="F317">
            <v>13.15</v>
          </cell>
          <cell r="G317">
            <v>11.9</v>
          </cell>
          <cell r="H317">
            <v>10.78</v>
          </cell>
          <cell r="I317">
            <v>10.1</v>
          </cell>
          <cell r="J317">
            <v>9.59</v>
          </cell>
          <cell r="K317">
            <v>8.5</v>
          </cell>
          <cell r="L317">
            <v>8.5</v>
          </cell>
          <cell r="M317">
            <v>8.5299999999999994</v>
          </cell>
          <cell r="N317">
            <v>8.59</v>
          </cell>
          <cell r="O317">
            <v>8.6300000000000008</v>
          </cell>
          <cell r="P317">
            <v>8.66</v>
          </cell>
          <cell r="Q317">
            <v>8.66</v>
          </cell>
          <cell r="R317">
            <v>8.74</v>
          </cell>
          <cell r="S317">
            <v>8.81</v>
          </cell>
          <cell r="T317">
            <v>8.83</v>
          </cell>
          <cell r="U317">
            <v>8.84</v>
          </cell>
          <cell r="V317">
            <v>8.9</v>
          </cell>
          <cell r="W317">
            <v>8.9600000000000009</v>
          </cell>
          <cell r="X317">
            <v>9.01</v>
          </cell>
          <cell r="Y317">
            <v>9</v>
          </cell>
          <cell r="Z317">
            <v>9.0399999999999991</v>
          </cell>
          <cell r="AA317">
            <v>9.09</v>
          </cell>
          <cell r="AB317">
            <v>9.09</v>
          </cell>
          <cell r="AC317">
            <v>9.11</v>
          </cell>
          <cell r="AD317">
            <v>9.1300000000000008</v>
          </cell>
          <cell r="AE317">
            <v>9.14</v>
          </cell>
          <cell r="AF317">
            <v>9.16</v>
          </cell>
          <cell r="AG317">
            <v>9.17</v>
          </cell>
          <cell r="AH317">
            <v>9.18</v>
          </cell>
          <cell r="AI317">
            <v>9.19</v>
          </cell>
          <cell r="AJ317">
            <v>9.17</v>
          </cell>
          <cell r="AK317">
            <v>9.16</v>
          </cell>
          <cell r="AL317">
            <v>9.17</v>
          </cell>
        </row>
        <row r="318">
          <cell r="C318" t="str">
            <v>Geothermal</v>
          </cell>
          <cell r="D318">
            <v>594.5</v>
          </cell>
          <cell r="E318">
            <v>605.68000000000006</v>
          </cell>
          <cell r="F318">
            <v>643.82000000000005</v>
          </cell>
          <cell r="G318">
            <v>625.04999999999995</v>
          </cell>
          <cell r="H318">
            <v>621.38000000000011</v>
          </cell>
          <cell r="I318">
            <v>622.17000000000007</v>
          </cell>
          <cell r="J318">
            <v>623.68000000000006</v>
          </cell>
          <cell r="K318">
            <v>639.33000000000004</v>
          </cell>
          <cell r="L318">
            <v>654.22</v>
          </cell>
          <cell r="M318">
            <v>669.74</v>
          </cell>
          <cell r="N318">
            <v>686.41</v>
          </cell>
          <cell r="O318">
            <v>702.89</v>
          </cell>
          <cell r="P318">
            <v>704.04000000000008</v>
          </cell>
          <cell r="Q318">
            <v>704.5200000000001</v>
          </cell>
          <cell r="R318">
            <v>705.2700000000001</v>
          </cell>
          <cell r="S318">
            <v>706.12</v>
          </cell>
          <cell r="T318">
            <v>705.82999999999993</v>
          </cell>
          <cell r="U318">
            <v>705.67000000000007</v>
          </cell>
          <cell r="V318">
            <v>706.31000000000006</v>
          </cell>
          <cell r="W318">
            <v>706.58999999999992</v>
          </cell>
          <cell r="X318">
            <v>706.97</v>
          </cell>
          <cell r="Y318">
            <v>705.93000000000006</v>
          </cell>
          <cell r="Z318">
            <v>706.2299999999999</v>
          </cell>
          <cell r="AA318">
            <v>706.69999999999993</v>
          </cell>
          <cell r="AB318">
            <v>705.31999999999994</v>
          </cell>
          <cell r="AC318">
            <v>704.43999999999994</v>
          </cell>
          <cell r="AD318">
            <v>703.35</v>
          </cell>
          <cell r="AE318">
            <v>701.9</v>
          </cell>
          <cell r="AF318">
            <v>700.83</v>
          </cell>
          <cell r="AG318">
            <v>699.56000000000006</v>
          </cell>
          <cell r="AH318">
            <v>698.41000000000008</v>
          </cell>
          <cell r="AI318">
            <v>697.41</v>
          </cell>
          <cell r="AJ318">
            <v>695.68999999999994</v>
          </cell>
          <cell r="AK318">
            <v>694.1</v>
          </cell>
          <cell r="AL318">
            <v>693.03</v>
          </cell>
        </row>
        <row r="319">
          <cell r="C319" t="str">
            <v>Biomass</v>
          </cell>
          <cell r="D319">
            <v>513.02</v>
          </cell>
          <cell r="E319">
            <v>521.15</v>
          </cell>
          <cell r="F319">
            <v>556.36</v>
          </cell>
          <cell r="G319">
            <v>540.04999999999995</v>
          </cell>
          <cell r="H319">
            <v>535.73</v>
          </cell>
          <cell r="I319">
            <v>532.64</v>
          </cell>
          <cell r="J319">
            <v>533.15</v>
          </cell>
          <cell r="K319">
            <v>538.91</v>
          </cell>
          <cell r="L319">
            <v>543.51</v>
          </cell>
          <cell r="M319">
            <v>548.79</v>
          </cell>
          <cell r="N319">
            <v>554.3599999999999</v>
          </cell>
          <cell r="O319">
            <v>560.61</v>
          </cell>
          <cell r="P319">
            <v>561.54999999999995</v>
          </cell>
          <cell r="Q319">
            <v>561.64</v>
          </cell>
          <cell r="R319">
            <v>561.74</v>
          </cell>
          <cell r="S319">
            <v>562.21</v>
          </cell>
          <cell r="T319">
            <v>561.63</v>
          </cell>
          <cell r="U319">
            <v>561.24</v>
          </cell>
          <cell r="V319">
            <v>561.18000000000006</v>
          </cell>
          <cell r="W319">
            <v>560.98</v>
          </cell>
          <cell r="X319">
            <v>561.19000000000005</v>
          </cell>
          <cell r="Y319">
            <v>559.75</v>
          </cell>
          <cell r="Z319">
            <v>559.57999999999993</v>
          </cell>
          <cell r="AA319">
            <v>559.42000000000007</v>
          </cell>
          <cell r="AB319">
            <v>557.86</v>
          </cell>
          <cell r="AC319">
            <v>556.86</v>
          </cell>
          <cell r="AD319">
            <v>555.51</v>
          </cell>
          <cell r="AE319">
            <v>554.20000000000005</v>
          </cell>
          <cell r="AF319">
            <v>552.91999999999996</v>
          </cell>
          <cell r="AG319">
            <v>551.47</v>
          </cell>
          <cell r="AH319">
            <v>549.99</v>
          </cell>
          <cell r="AI319">
            <v>548.85</v>
          </cell>
          <cell r="AJ319">
            <v>547.19000000000005</v>
          </cell>
          <cell r="AK319">
            <v>545.4</v>
          </cell>
          <cell r="AL319">
            <v>541.05999999999995</v>
          </cell>
        </row>
        <row r="320">
          <cell r="C320" t="str">
            <v>Small Hydro</v>
          </cell>
          <cell r="D320">
            <v>278.42</v>
          </cell>
          <cell r="E320">
            <v>281.38</v>
          </cell>
          <cell r="F320">
            <v>353.13</v>
          </cell>
          <cell r="G320">
            <v>319.91000000000003</v>
          </cell>
          <cell r="H320">
            <v>314.36</v>
          </cell>
          <cell r="I320">
            <v>316.8</v>
          </cell>
          <cell r="J320">
            <v>320.34999999999997</v>
          </cell>
          <cell r="K320">
            <v>323.08999999999997</v>
          </cell>
          <cell r="L320">
            <v>324.63</v>
          </cell>
          <cell r="M320">
            <v>326.71999999999997</v>
          </cell>
          <cell r="N320">
            <v>329.85</v>
          </cell>
          <cell r="O320">
            <v>332.63</v>
          </cell>
          <cell r="P320">
            <v>335.2</v>
          </cell>
          <cell r="Q320">
            <v>337.39</v>
          </cell>
          <cell r="R320">
            <v>339.49</v>
          </cell>
          <cell r="S320">
            <v>341.56</v>
          </cell>
          <cell r="T320">
            <v>342.84000000000003</v>
          </cell>
          <cell r="U320">
            <v>344.08</v>
          </cell>
          <cell r="V320">
            <v>346</v>
          </cell>
          <cell r="W320">
            <v>347.84</v>
          </cell>
          <cell r="X320">
            <v>349.65</v>
          </cell>
          <cell r="Y320">
            <v>350.40000000000003</v>
          </cell>
          <cell r="Z320">
            <v>352.14</v>
          </cell>
          <cell r="AA320">
            <v>353.90000000000003</v>
          </cell>
          <cell r="AB320">
            <v>353.78000000000003</v>
          </cell>
          <cell r="AC320">
            <v>354.15</v>
          </cell>
          <cell r="AD320">
            <v>354.45</v>
          </cell>
          <cell r="AE320">
            <v>354.52000000000004</v>
          </cell>
          <cell r="AF320">
            <v>354.89</v>
          </cell>
          <cell r="AG320">
            <v>354.98</v>
          </cell>
          <cell r="AH320">
            <v>355.15</v>
          </cell>
          <cell r="AI320">
            <v>355.31</v>
          </cell>
          <cell r="AJ320">
            <v>355.08</v>
          </cell>
          <cell r="AK320">
            <v>354.90000000000003</v>
          </cell>
          <cell r="AL320">
            <v>355.01</v>
          </cell>
        </row>
        <row r="321">
          <cell r="C321" t="str">
            <v>Gas - CCGT</v>
          </cell>
          <cell r="D321">
            <v>118.31</v>
          </cell>
          <cell r="E321">
            <v>121.89999999999999</v>
          </cell>
          <cell r="F321">
            <v>135.43</v>
          </cell>
          <cell r="G321">
            <v>128.97000000000003</v>
          </cell>
          <cell r="H321">
            <v>127.75</v>
          </cell>
          <cell r="I321">
            <v>128.02999999999997</v>
          </cell>
          <cell r="J321">
            <v>128.5</v>
          </cell>
          <cell r="K321">
            <v>128.77000000000001</v>
          </cell>
          <cell r="L321">
            <v>128.49</v>
          </cell>
          <cell r="M321">
            <v>128.28</v>
          </cell>
          <cell r="N321">
            <v>128.26</v>
          </cell>
          <cell r="O321">
            <v>128.59</v>
          </cell>
          <cell r="P321">
            <v>128.82</v>
          </cell>
          <cell r="Q321">
            <v>128.92000000000002</v>
          </cell>
          <cell r="R321">
            <v>129.05000000000001</v>
          </cell>
          <cell r="S321">
            <v>129.30000000000001</v>
          </cell>
          <cell r="T321">
            <v>129.14999999999998</v>
          </cell>
          <cell r="U321">
            <v>129.07</v>
          </cell>
          <cell r="V321">
            <v>129.19999999999999</v>
          </cell>
          <cell r="W321">
            <v>129.29000000000002</v>
          </cell>
          <cell r="X321">
            <v>129.5</v>
          </cell>
          <cell r="Y321">
            <v>129.16</v>
          </cell>
          <cell r="Z321">
            <v>129.23000000000002</v>
          </cell>
          <cell r="AA321">
            <v>129.32</v>
          </cell>
          <cell r="AB321">
            <v>128.92000000000002</v>
          </cell>
          <cell r="AC321">
            <v>128.72</v>
          </cell>
          <cell r="AD321">
            <v>128.41</v>
          </cell>
          <cell r="AE321">
            <v>128.09</v>
          </cell>
          <cell r="AF321">
            <v>127.76</v>
          </cell>
          <cell r="AG321">
            <v>127.39999999999999</v>
          </cell>
          <cell r="AH321">
            <v>127</v>
          </cell>
          <cell r="AI321">
            <v>126.7</v>
          </cell>
          <cell r="AJ321">
            <v>126.33</v>
          </cell>
          <cell r="AK321">
            <v>126</v>
          </cell>
          <cell r="AL321">
            <v>124.91</v>
          </cell>
        </row>
        <row r="322">
          <cell r="C322" t="str">
            <v>Gas - CT - Frame</v>
          </cell>
          <cell r="D322">
            <v>95.96</v>
          </cell>
          <cell r="E322">
            <v>98.6</v>
          </cell>
          <cell r="F322">
            <v>108.92999999999999</v>
          </cell>
          <cell r="G322">
            <v>103.76</v>
          </cell>
          <cell r="H322">
            <v>103.27</v>
          </cell>
          <cell r="I322">
            <v>103.49</v>
          </cell>
          <cell r="J322">
            <v>103.85</v>
          </cell>
          <cell r="K322">
            <v>104.04</v>
          </cell>
          <cell r="L322">
            <v>103.79</v>
          </cell>
          <cell r="M322">
            <v>103.57</v>
          </cell>
          <cell r="N322">
            <v>103.50999999999999</v>
          </cell>
          <cell r="O322">
            <v>103.74</v>
          </cell>
          <cell r="P322">
            <v>103.88</v>
          </cell>
          <cell r="Q322">
            <v>103.93999999999998</v>
          </cell>
          <cell r="R322">
            <v>104.03</v>
          </cell>
          <cell r="S322">
            <v>104.22</v>
          </cell>
          <cell r="T322">
            <v>104.08</v>
          </cell>
          <cell r="U322">
            <v>103.99999999999999</v>
          </cell>
          <cell r="V322">
            <v>104.1</v>
          </cell>
          <cell r="W322">
            <v>104.16</v>
          </cell>
          <cell r="X322">
            <v>104.33</v>
          </cell>
          <cell r="Y322">
            <v>104.05999999999999</v>
          </cell>
          <cell r="Z322">
            <v>104.11</v>
          </cell>
          <cell r="AA322">
            <v>104.16999999999999</v>
          </cell>
          <cell r="AB322">
            <v>103.85</v>
          </cell>
          <cell r="AC322">
            <v>103.69</v>
          </cell>
          <cell r="AD322">
            <v>103.45</v>
          </cell>
          <cell r="AE322">
            <v>103.17999999999999</v>
          </cell>
          <cell r="AF322">
            <v>102.92</v>
          </cell>
          <cell r="AG322">
            <v>102.62999999999998</v>
          </cell>
          <cell r="AH322">
            <v>102.30999999999999</v>
          </cell>
          <cell r="AI322">
            <v>102.06</v>
          </cell>
          <cell r="AJ322">
            <v>101.77999999999999</v>
          </cell>
          <cell r="AK322">
            <v>101.53999999999999</v>
          </cell>
          <cell r="AL322">
            <v>100.72</v>
          </cell>
        </row>
        <row r="323">
          <cell r="C323" t="str">
            <v>Gas - CT - Aero</v>
          </cell>
          <cell r="D323">
            <v>119.94</v>
          </cell>
          <cell r="E323">
            <v>123.33</v>
          </cell>
          <cell r="F323">
            <v>136.60000000000002</v>
          </cell>
          <cell r="G323">
            <v>129.95000000000002</v>
          </cell>
          <cell r="H323">
            <v>129.32</v>
          </cell>
          <cell r="I323">
            <v>129.60000000000002</v>
          </cell>
          <cell r="J323">
            <v>130.05000000000001</v>
          </cell>
          <cell r="K323">
            <v>130.28</v>
          </cell>
          <cell r="L323">
            <v>129.95000000000002</v>
          </cell>
          <cell r="M323">
            <v>129.65</v>
          </cell>
          <cell r="N323">
            <v>129.54</v>
          </cell>
          <cell r="O323">
            <v>129.83000000000001</v>
          </cell>
          <cell r="P323">
            <v>130</v>
          </cell>
          <cell r="Q323">
            <v>130.07000000000002</v>
          </cell>
          <cell r="R323">
            <v>130.18</v>
          </cell>
          <cell r="S323">
            <v>130.4</v>
          </cell>
          <cell r="T323">
            <v>130.22</v>
          </cell>
          <cell r="U323">
            <v>130.10000000000002</v>
          </cell>
          <cell r="V323">
            <v>130.22</v>
          </cell>
          <cell r="W323">
            <v>130.30000000000001</v>
          </cell>
          <cell r="X323">
            <v>130.5</v>
          </cell>
          <cell r="Y323">
            <v>130.15</v>
          </cell>
          <cell r="Z323">
            <v>130.19</v>
          </cell>
          <cell r="AA323">
            <v>130.26</v>
          </cell>
          <cell r="AB323">
            <v>129.84</v>
          </cell>
          <cell r="AC323">
            <v>129.63</v>
          </cell>
          <cell r="AD323">
            <v>129.31</v>
          </cell>
          <cell r="AE323">
            <v>128.96</v>
          </cell>
          <cell r="AF323">
            <v>128.61000000000001</v>
          </cell>
          <cell r="AG323">
            <v>128.23000000000002</v>
          </cell>
          <cell r="AH323">
            <v>127.8</v>
          </cell>
          <cell r="AI323">
            <v>127.48</v>
          </cell>
          <cell r="AJ323">
            <v>127.11</v>
          </cell>
          <cell r="AK323">
            <v>126.78999999999999</v>
          </cell>
          <cell r="AL323">
            <v>125.72</v>
          </cell>
        </row>
      </sheetData>
      <sheetData sheetId="7">
        <row r="3">
          <cell r="C3">
            <v>946</v>
          </cell>
        </row>
        <row r="8">
          <cell r="AO8"/>
          <cell r="AT8"/>
        </row>
      </sheetData>
      <sheetData sheetId="8" refreshError="1"/>
      <sheetData sheetId="9">
        <row r="11">
          <cell r="B11" t="str">
            <v>Solar - Dist</v>
          </cell>
        </row>
        <row r="12">
          <cell r="B12">
            <v>2050</v>
          </cell>
        </row>
        <row r="14">
          <cell r="I14" t="str">
            <v>Solar - Dist</v>
          </cell>
          <cell r="J14" t="str">
            <v>Solar - Commercial</v>
          </cell>
          <cell r="K14" t="str">
            <v>Solar - Tracking</v>
          </cell>
          <cell r="L14" t="str">
            <v>Solar Thermal</v>
          </cell>
          <cell r="M14" t="str">
            <v>Wind - TRG2 (46% CF)</v>
          </cell>
          <cell r="N14" t="str">
            <v>Wind - TRG5 (41% CF)</v>
          </cell>
          <cell r="O14" t="str">
            <v>Wind - TRG6 (36% CF)</v>
          </cell>
          <cell r="P14" t="str">
            <v>Wind - TRG7 (30% CF)</v>
          </cell>
          <cell r="Q14" t="str">
            <v>Floating Offshore Wind - TRG10 (47% CF)</v>
          </cell>
          <cell r="R14" t="str">
            <v>Floating Offshore Wind - TRG6 (52% CF)</v>
          </cell>
          <cell r="S14" t="str">
            <v>Utility-scale Battery - Li [Capacity] - No ITC</v>
          </cell>
          <cell r="T14" t="str">
            <v>Utility-scale Battery - Li [Energy] - No ITC</v>
          </cell>
          <cell r="U14" t="str">
            <v>Utility-scale Battery - Li [Capacity] - ITC</v>
          </cell>
          <cell r="V14" t="str">
            <v>Utility-scale Battery - Li [Energy] - ITC</v>
          </cell>
          <cell r="W14" t="str">
            <v>BTM Battery - Li [Capacity]</v>
          </cell>
          <cell r="X14" t="str">
            <v>BTM Battery - Li [Energy]</v>
          </cell>
          <cell r="Y14" t="str">
            <v>Flow Battery [Capacity]</v>
          </cell>
          <cell r="Z14" t="str">
            <v>Flow Battery [Energy]</v>
          </cell>
          <cell r="AA14" t="str">
            <v>Pumped Hydro Storage [Capacity]</v>
          </cell>
          <cell r="AB14" t="str">
            <v>Pumped Hydro Storage [Energy]</v>
          </cell>
          <cell r="AC14" t="str">
            <v>Geothermal</v>
          </cell>
          <cell r="AD14" t="str">
            <v>Biomass</v>
          </cell>
          <cell r="AE14" t="str">
            <v>Small Hydro</v>
          </cell>
          <cell r="AF14" t="str">
            <v>Gas - CCGT</v>
          </cell>
          <cell r="AG14" t="str">
            <v>Gas - CT - Frame</v>
          </cell>
          <cell r="AH14" t="str">
            <v>Gas - CT - Aero</v>
          </cell>
        </row>
        <row r="53">
          <cell r="F53">
            <v>0.8</v>
          </cell>
        </row>
      </sheetData>
      <sheetData sheetId="10" refreshError="1"/>
      <sheetData sheetId="11" refreshError="1"/>
      <sheetData sheetId="12" refreshError="1"/>
      <sheetData sheetId="13">
        <row r="8">
          <cell r="CB8">
            <v>7.2400000000000006E-2</v>
          </cell>
          <cell r="CU8" t="str">
            <v>BANC_Biomass</v>
          </cell>
        </row>
        <row r="9">
          <cell r="CU9" t="str">
            <v>BANC_Geothermal</v>
          </cell>
        </row>
        <row r="10">
          <cell r="CU10" t="str">
            <v>BANC_Small_Hydro</v>
          </cell>
        </row>
        <row r="11">
          <cell r="CU11" t="str">
            <v>BANC_Solar</v>
          </cell>
        </row>
        <row r="12">
          <cell r="CU12" t="str">
            <v>BANC_Wind</v>
          </cell>
        </row>
        <row r="13">
          <cell r="CU13" t="str">
            <v>IID_Biomass</v>
          </cell>
        </row>
        <row r="14">
          <cell r="CU14" t="str">
            <v>IID_Geothermal</v>
          </cell>
        </row>
        <row r="15">
          <cell r="CU15" t="str">
            <v>IID_Small_Hydro</v>
          </cell>
        </row>
        <row r="16">
          <cell r="CU16" t="str">
            <v>IID_Solar</v>
          </cell>
        </row>
        <row r="17">
          <cell r="CU17" t="str">
            <v>IID_Wind</v>
          </cell>
        </row>
        <row r="18">
          <cell r="CU18" t="str">
            <v>LDWP_Biomass</v>
          </cell>
        </row>
        <row r="19">
          <cell r="CU19" t="str">
            <v>LDWP_Geothermal</v>
          </cell>
        </row>
        <row r="20">
          <cell r="CU20" t="str">
            <v>LDWP_Small_Hydro</v>
          </cell>
        </row>
        <row r="21">
          <cell r="CU21" t="str">
            <v>LDWP_Solar</v>
          </cell>
        </row>
        <row r="22">
          <cell r="CU22" t="str">
            <v>LDWP_Wind</v>
          </cell>
        </row>
        <row r="23">
          <cell r="CU23" t="str">
            <v>NW_Biomass</v>
          </cell>
        </row>
        <row r="24">
          <cell r="CU24" t="str">
            <v>NW_Geothermal</v>
          </cell>
        </row>
        <row r="25">
          <cell r="CU25" t="str">
            <v>NW_Small_Hydro</v>
          </cell>
        </row>
        <row r="26">
          <cell r="CU26" t="str">
            <v>NW_Solar</v>
          </cell>
        </row>
        <row r="27">
          <cell r="CU27" t="str">
            <v>NW_Wind</v>
          </cell>
        </row>
        <row r="28">
          <cell r="CU28" t="str">
            <v>SW_Biomass</v>
          </cell>
        </row>
        <row r="29">
          <cell r="CU29" t="str">
            <v>SW_Geothermal</v>
          </cell>
        </row>
        <row r="30">
          <cell r="CU30" t="str">
            <v>SW_Small_Hydro</v>
          </cell>
        </row>
        <row r="31">
          <cell r="CU31" t="str">
            <v>SW_Solar</v>
          </cell>
        </row>
        <row r="32">
          <cell r="CU32" t="str">
            <v>SW_Wind</v>
          </cell>
        </row>
        <row r="33">
          <cell r="CU33" t="str">
            <v>CAISO_Biomass</v>
          </cell>
        </row>
        <row r="34">
          <cell r="CU34" t="str">
            <v>CAISO_Geothermal</v>
          </cell>
        </row>
        <row r="35">
          <cell r="CU35" t="str">
            <v>CAISO_Small_Hydro</v>
          </cell>
        </row>
        <row r="36">
          <cell r="CU36" t="str">
            <v>CAISO_Solar</v>
          </cell>
        </row>
        <row r="37">
          <cell r="CU37" t="str">
            <v>CAISO_Wind</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T"/>
    </sheetNames>
    <sheetDataSet>
      <sheetData sheetId="0">
        <row r="2">
          <cell r="D2"/>
          <cell r="E2"/>
          <cell r="G2"/>
        </row>
        <row r="3">
          <cell r="D3"/>
          <cell r="E3"/>
          <cell r="G3"/>
        </row>
        <row r="4">
          <cell r="D4"/>
          <cell r="E4"/>
          <cell r="G4"/>
        </row>
        <row r="5">
          <cell r="D5"/>
          <cell r="E5"/>
          <cell r="G5"/>
        </row>
        <row r="6">
          <cell r="D6"/>
          <cell r="E6"/>
          <cell r="G6"/>
        </row>
        <row r="7">
          <cell r="D7"/>
          <cell r="E7"/>
          <cell r="G7"/>
        </row>
        <row r="8">
          <cell r="D8"/>
          <cell r="E8"/>
          <cell r="G8"/>
        </row>
        <row r="9">
          <cell r="D9"/>
          <cell r="E9"/>
          <cell r="G9"/>
        </row>
        <row r="10">
          <cell r="D10"/>
          <cell r="E10"/>
          <cell r="G10"/>
        </row>
        <row r="11">
          <cell r="D11"/>
          <cell r="E11"/>
          <cell r="G11"/>
        </row>
        <row r="12">
          <cell r="D12"/>
          <cell r="E12"/>
          <cell r="G12"/>
        </row>
        <row r="13">
          <cell r="D13"/>
          <cell r="E13"/>
          <cell r="G13"/>
        </row>
        <row r="14">
          <cell r="D14"/>
          <cell r="E14"/>
          <cell r="G14"/>
        </row>
        <row r="15">
          <cell r="D15"/>
          <cell r="E15"/>
          <cell r="G15"/>
        </row>
        <row r="16">
          <cell r="D16"/>
          <cell r="E16"/>
          <cell r="G16"/>
        </row>
        <row r="17">
          <cell r="D17"/>
          <cell r="E17"/>
          <cell r="G17"/>
        </row>
        <row r="18">
          <cell r="D18"/>
          <cell r="E18"/>
          <cell r="G18"/>
        </row>
        <row r="19">
          <cell r="D19"/>
          <cell r="E19"/>
          <cell r="G19"/>
        </row>
        <row r="20">
          <cell r="D20"/>
          <cell r="E20"/>
          <cell r="G20"/>
        </row>
        <row r="21">
          <cell r="D21"/>
          <cell r="E21"/>
          <cell r="G21"/>
        </row>
        <row r="22">
          <cell r="D22"/>
          <cell r="E22"/>
          <cell r="G22"/>
        </row>
        <row r="23">
          <cell r="D23"/>
          <cell r="E23"/>
          <cell r="G23"/>
        </row>
        <row r="24">
          <cell r="D24"/>
          <cell r="E24"/>
          <cell r="G24"/>
        </row>
        <row r="25">
          <cell r="D25"/>
          <cell r="E25"/>
          <cell r="G25"/>
        </row>
        <row r="26">
          <cell r="D26"/>
          <cell r="E26"/>
          <cell r="G26"/>
        </row>
        <row r="27">
          <cell r="D27"/>
          <cell r="E27"/>
          <cell r="G27"/>
        </row>
        <row r="28">
          <cell r="D28"/>
          <cell r="E28"/>
          <cell r="G28"/>
        </row>
        <row r="29">
          <cell r="D29"/>
          <cell r="E29"/>
          <cell r="G29"/>
        </row>
        <row r="30">
          <cell r="D30"/>
          <cell r="E30"/>
          <cell r="G30"/>
        </row>
        <row r="31">
          <cell r="D31"/>
          <cell r="E31"/>
          <cell r="G31"/>
        </row>
        <row r="32">
          <cell r="D32"/>
          <cell r="E32"/>
          <cell r="G32"/>
        </row>
        <row r="33">
          <cell r="D33"/>
          <cell r="E33"/>
          <cell r="G33"/>
        </row>
        <row r="34">
          <cell r="D34"/>
          <cell r="E34"/>
          <cell r="G34"/>
        </row>
        <row r="35">
          <cell r="D35"/>
          <cell r="E35"/>
          <cell r="G35"/>
        </row>
        <row r="36">
          <cell r="D36"/>
          <cell r="E36"/>
          <cell r="G36"/>
        </row>
        <row r="37">
          <cell r="D37"/>
          <cell r="E37"/>
          <cell r="G37"/>
        </row>
        <row r="38">
          <cell r="D38"/>
          <cell r="E38"/>
          <cell r="G38"/>
        </row>
        <row r="39">
          <cell r="D39"/>
          <cell r="E39"/>
          <cell r="G39"/>
        </row>
        <row r="40">
          <cell r="D40"/>
          <cell r="E40"/>
          <cell r="G40"/>
        </row>
        <row r="41">
          <cell r="D41"/>
          <cell r="E41"/>
          <cell r="G41"/>
        </row>
        <row r="42">
          <cell r="D42"/>
          <cell r="E42"/>
          <cell r="G42"/>
        </row>
        <row r="43">
          <cell r="D43"/>
          <cell r="E43"/>
          <cell r="G43"/>
        </row>
        <row r="44">
          <cell r="D44"/>
          <cell r="E44"/>
          <cell r="G44"/>
        </row>
        <row r="45">
          <cell r="D45"/>
          <cell r="E45"/>
          <cell r="G45"/>
        </row>
        <row r="46">
          <cell r="D46"/>
          <cell r="E46"/>
          <cell r="G46"/>
        </row>
        <row r="47">
          <cell r="D47"/>
          <cell r="E47"/>
          <cell r="G47"/>
        </row>
        <row r="48">
          <cell r="D48"/>
          <cell r="E48"/>
          <cell r="G48"/>
        </row>
        <row r="49">
          <cell r="D49"/>
          <cell r="E49"/>
          <cell r="G49"/>
        </row>
        <row r="50">
          <cell r="D50"/>
          <cell r="E50"/>
          <cell r="G50"/>
        </row>
        <row r="51">
          <cell r="D51"/>
          <cell r="E51"/>
          <cell r="G51"/>
        </row>
        <row r="52">
          <cell r="D52"/>
          <cell r="E52"/>
          <cell r="G52"/>
        </row>
        <row r="53">
          <cell r="D53"/>
          <cell r="E53"/>
          <cell r="G53"/>
        </row>
        <row r="54">
          <cell r="D54"/>
          <cell r="E54"/>
          <cell r="G54"/>
        </row>
        <row r="55">
          <cell r="D55"/>
          <cell r="E55"/>
          <cell r="G55"/>
        </row>
        <row r="56">
          <cell r="D56"/>
          <cell r="E56"/>
          <cell r="G56"/>
        </row>
        <row r="57">
          <cell r="D57"/>
          <cell r="E57"/>
          <cell r="G57"/>
        </row>
        <row r="58">
          <cell r="D58"/>
          <cell r="E58"/>
          <cell r="G58"/>
        </row>
        <row r="59">
          <cell r="D59"/>
          <cell r="E59"/>
          <cell r="G59"/>
        </row>
        <row r="60">
          <cell r="D60"/>
          <cell r="E60"/>
          <cell r="G60"/>
        </row>
        <row r="61">
          <cell r="D61"/>
          <cell r="E61"/>
          <cell r="G61"/>
        </row>
        <row r="62">
          <cell r="D62"/>
          <cell r="E62"/>
          <cell r="G62"/>
        </row>
        <row r="63">
          <cell r="D63"/>
          <cell r="E63"/>
          <cell r="G63"/>
        </row>
        <row r="64">
          <cell r="D64"/>
          <cell r="E64"/>
          <cell r="G64"/>
        </row>
        <row r="65">
          <cell r="D65"/>
          <cell r="E65"/>
          <cell r="G65"/>
        </row>
        <row r="66">
          <cell r="D66"/>
          <cell r="E66"/>
          <cell r="G66"/>
        </row>
        <row r="67">
          <cell r="D67"/>
          <cell r="E67"/>
          <cell r="G67"/>
        </row>
        <row r="68">
          <cell r="D68"/>
          <cell r="E68"/>
          <cell r="G68"/>
        </row>
        <row r="69">
          <cell r="D69"/>
          <cell r="E69"/>
          <cell r="G69"/>
        </row>
        <row r="70">
          <cell r="D70"/>
          <cell r="E70"/>
          <cell r="G70"/>
        </row>
        <row r="71">
          <cell r="D71"/>
          <cell r="E71"/>
          <cell r="G71"/>
        </row>
        <row r="72">
          <cell r="D72"/>
          <cell r="E72"/>
          <cell r="G72"/>
        </row>
        <row r="73">
          <cell r="D73"/>
          <cell r="E73"/>
          <cell r="G73"/>
        </row>
        <row r="74">
          <cell r="D74"/>
          <cell r="E74"/>
          <cell r="G74"/>
        </row>
        <row r="75">
          <cell r="D75"/>
          <cell r="E75"/>
          <cell r="G75"/>
        </row>
        <row r="76">
          <cell r="D76"/>
          <cell r="E76"/>
          <cell r="G76"/>
        </row>
        <row r="77">
          <cell r="D77"/>
          <cell r="E77"/>
          <cell r="G77"/>
        </row>
        <row r="78">
          <cell r="D78"/>
          <cell r="E78"/>
          <cell r="G78"/>
        </row>
        <row r="79">
          <cell r="D79"/>
          <cell r="E79"/>
          <cell r="G79"/>
        </row>
        <row r="80">
          <cell r="D80"/>
          <cell r="E80"/>
          <cell r="G80"/>
        </row>
        <row r="81">
          <cell r="D81"/>
          <cell r="E81"/>
          <cell r="G81"/>
        </row>
        <row r="82">
          <cell r="D82"/>
          <cell r="E82"/>
          <cell r="G82"/>
        </row>
        <row r="83">
          <cell r="D83"/>
          <cell r="E83"/>
          <cell r="G83"/>
        </row>
        <row r="84">
          <cell r="D84"/>
          <cell r="E84"/>
          <cell r="G84"/>
        </row>
        <row r="85">
          <cell r="D85"/>
          <cell r="E85"/>
          <cell r="G85"/>
        </row>
        <row r="86">
          <cell r="D86"/>
          <cell r="E86"/>
          <cell r="G86"/>
        </row>
        <row r="87">
          <cell r="D87"/>
          <cell r="E87"/>
          <cell r="G87"/>
        </row>
        <row r="88">
          <cell r="D88"/>
          <cell r="E88"/>
          <cell r="G88"/>
        </row>
        <row r="89">
          <cell r="D89"/>
          <cell r="E89"/>
          <cell r="G89"/>
        </row>
        <row r="90">
          <cell r="D90"/>
          <cell r="E90"/>
          <cell r="G90"/>
        </row>
        <row r="91">
          <cell r="D91"/>
          <cell r="E91"/>
          <cell r="G91"/>
        </row>
        <row r="92">
          <cell r="D92"/>
          <cell r="E92"/>
          <cell r="G92"/>
        </row>
        <row r="93">
          <cell r="D93"/>
          <cell r="E93"/>
          <cell r="G93"/>
        </row>
        <row r="94">
          <cell r="D94"/>
          <cell r="E94"/>
          <cell r="G94"/>
        </row>
        <row r="95">
          <cell r="D95"/>
          <cell r="E95"/>
          <cell r="G95"/>
        </row>
        <row r="96">
          <cell r="D96"/>
          <cell r="E96"/>
          <cell r="G96"/>
        </row>
        <row r="97">
          <cell r="D97"/>
          <cell r="E97"/>
          <cell r="G97"/>
        </row>
        <row r="98">
          <cell r="D98"/>
          <cell r="E98"/>
          <cell r="G98"/>
        </row>
        <row r="99">
          <cell r="D99"/>
          <cell r="E99"/>
          <cell r="G99"/>
        </row>
        <row r="100">
          <cell r="D100"/>
          <cell r="E100"/>
          <cell r="G100"/>
        </row>
        <row r="101">
          <cell r="D101"/>
          <cell r="E101"/>
          <cell r="G101"/>
        </row>
        <row r="102">
          <cell r="D102"/>
          <cell r="E102"/>
          <cell r="G102"/>
        </row>
        <row r="103">
          <cell r="D103"/>
          <cell r="E103"/>
          <cell r="G103"/>
        </row>
        <row r="104">
          <cell r="D104"/>
          <cell r="E104"/>
          <cell r="G104"/>
        </row>
        <row r="105">
          <cell r="D105"/>
          <cell r="E105"/>
          <cell r="G105"/>
        </row>
        <row r="106">
          <cell r="D106"/>
          <cell r="E106"/>
          <cell r="G106"/>
        </row>
        <row r="107">
          <cell r="D107"/>
          <cell r="E107"/>
          <cell r="G107"/>
        </row>
        <row r="108">
          <cell r="D108"/>
          <cell r="E108"/>
          <cell r="G108"/>
        </row>
        <row r="109">
          <cell r="D109"/>
          <cell r="E109"/>
          <cell r="G109"/>
        </row>
        <row r="110">
          <cell r="D110"/>
          <cell r="E110"/>
          <cell r="G110"/>
        </row>
        <row r="111">
          <cell r="D111"/>
          <cell r="E111"/>
          <cell r="G111"/>
        </row>
        <row r="112">
          <cell r="D112"/>
          <cell r="E112"/>
          <cell r="G112"/>
        </row>
        <row r="113">
          <cell r="D113"/>
          <cell r="E113"/>
          <cell r="G113"/>
        </row>
        <row r="114">
          <cell r="D114"/>
          <cell r="E114"/>
          <cell r="G114"/>
        </row>
        <row r="115">
          <cell r="D115"/>
          <cell r="E115"/>
          <cell r="G115"/>
        </row>
        <row r="116">
          <cell r="D116"/>
          <cell r="E116"/>
          <cell r="G116"/>
        </row>
        <row r="117">
          <cell r="D117"/>
          <cell r="E117"/>
          <cell r="G117"/>
        </row>
        <row r="118">
          <cell r="D118"/>
          <cell r="E118"/>
          <cell r="G118"/>
        </row>
        <row r="119">
          <cell r="D119"/>
          <cell r="E119"/>
          <cell r="G119"/>
        </row>
        <row r="120">
          <cell r="D120"/>
          <cell r="E120"/>
          <cell r="G120"/>
        </row>
        <row r="121">
          <cell r="D121"/>
          <cell r="E121"/>
          <cell r="G121"/>
        </row>
        <row r="122">
          <cell r="D122"/>
          <cell r="E122"/>
          <cell r="G122"/>
        </row>
        <row r="123">
          <cell r="D123"/>
          <cell r="E123"/>
          <cell r="G123"/>
        </row>
        <row r="124">
          <cell r="D124"/>
          <cell r="E124"/>
          <cell r="G124"/>
        </row>
        <row r="125">
          <cell r="D125"/>
          <cell r="E125"/>
          <cell r="G125"/>
        </row>
        <row r="126">
          <cell r="D126"/>
          <cell r="E126"/>
          <cell r="G126"/>
        </row>
        <row r="127">
          <cell r="D127"/>
          <cell r="E127"/>
          <cell r="G127"/>
        </row>
        <row r="128">
          <cell r="D128"/>
          <cell r="E128"/>
          <cell r="G128"/>
        </row>
        <row r="129">
          <cell r="D129"/>
          <cell r="E129"/>
          <cell r="G129"/>
        </row>
        <row r="130">
          <cell r="D130"/>
          <cell r="E130"/>
          <cell r="G130"/>
        </row>
        <row r="131">
          <cell r="D131"/>
          <cell r="E131"/>
          <cell r="G131"/>
        </row>
        <row r="132">
          <cell r="D132"/>
          <cell r="E132"/>
          <cell r="G132"/>
        </row>
        <row r="133">
          <cell r="D133"/>
          <cell r="E133"/>
          <cell r="G133"/>
        </row>
        <row r="134">
          <cell r="D134"/>
          <cell r="E134"/>
          <cell r="G134"/>
        </row>
        <row r="135">
          <cell r="D135"/>
          <cell r="E135"/>
          <cell r="G135"/>
        </row>
        <row r="136">
          <cell r="D136"/>
          <cell r="E136"/>
          <cell r="G136"/>
        </row>
        <row r="137">
          <cell r="D137"/>
          <cell r="E137"/>
          <cell r="G137"/>
        </row>
        <row r="138">
          <cell r="D138"/>
          <cell r="E138"/>
          <cell r="G138"/>
        </row>
        <row r="139">
          <cell r="D139"/>
          <cell r="E139"/>
          <cell r="G139"/>
        </row>
        <row r="140">
          <cell r="D140"/>
          <cell r="E140"/>
          <cell r="G140"/>
        </row>
        <row r="141">
          <cell r="D141"/>
          <cell r="E141"/>
          <cell r="G141"/>
        </row>
        <row r="142">
          <cell r="D142"/>
          <cell r="E142"/>
          <cell r="G142"/>
        </row>
        <row r="143">
          <cell r="D143"/>
          <cell r="E143"/>
          <cell r="G143"/>
        </row>
        <row r="144">
          <cell r="D144"/>
          <cell r="E144"/>
          <cell r="G144"/>
        </row>
        <row r="145">
          <cell r="D145"/>
          <cell r="E145"/>
          <cell r="G145"/>
        </row>
        <row r="146">
          <cell r="D146"/>
          <cell r="E146"/>
          <cell r="G146"/>
        </row>
        <row r="147">
          <cell r="D147"/>
          <cell r="E147"/>
          <cell r="G147"/>
        </row>
        <row r="148">
          <cell r="D148"/>
          <cell r="E148"/>
          <cell r="G148"/>
        </row>
        <row r="149">
          <cell r="D149"/>
          <cell r="E149"/>
          <cell r="G149"/>
        </row>
        <row r="150">
          <cell r="D150"/>
          <cell r="E150"/>
          <cell r="G150"/>
        </row>
        <row r="151">
          <cell r="D151"/>
          <cell r="E151"/>
          <cell r="G151"/>
        </row>
        <row r="152">
          <cell r="D152"/>
          <cell r="E152"/>
          <cell r="G152"/>
        </row>
        <row r="153">
          <cell r="D153"/>
          <cell r="E153"/>
          <cell r="G153"/>
        </row>
        <row r="154">
          <cell r="D154"/>
          <cell r="E154"/>
          <cell r="G154"/>
        </row>
        <row r="155">
          <cell r="D155"/>
          <cell r="E155"/>
          <cell r="G155"/>
        </row>
        <row r="156">
          <cell r="D156"/>
          <cell r="E156"/>
          <cell r="G156"/>
        </row>
        <row r="157">
          <cell r="D157"/>
          <cell r="E157"/>
          <cell r="G157"/>
        </row>
        <row r="158">
          <cell r="D158"/>
          <cell r="E158"/>
          <cell r="G158"/>
        </row>
        <row r="159">
          <cell r="D159"/>
          <cell r="E159"/>
          <cell r="G159"/>
        </row>
        <row r="160">
          <cell r="D160"/>
          <cell r="E160"/>
          <cell r="G160"/>
        </row>
        <row r="161">
          <cell r="D161"/>
          <cell r="E161"/>
          <cell r="G161"/>
        </row>
        <row r="162">
          <cell r="D162"/>
          <cell r="E162"/>
          <cell r="G162"/>
        </row>
        <row r="163">
          <cell r="D163"/>
          <cell r="E163"/>
          <cell r="G163"/>
        </row>
        <row r="164">
          <cell r="D164"/>
          <cell r="E164"/>
          <cell r="G164"/>
        </row>
        <row r="165">
          <cell r="D165"/>
          <cell r="E165"/>
          <cell r="G165"/>
        </row>
        <row r="166">
          <cell r="D166"/>
          <cell r="E166"/>
          <cell r="G166"/>
        </row>
        <row r="167">
          <cell r="D167"/>
          <cell r="E167"/>
          <cell r="G167"/>
        </row>
        <row r="168">
          <cell r="D168"/>
          <cell r="E168"/>
          <cell r="G168"/>
        </row>
        <row r="169">
          <cell r="D169"/>
          <cell r="E169"/>
          <cell r="G169"/>
        </row>
        <row r="170">
          <cell r="D170"/>
          <cell r="E170"/>
          <cell r="G170"/>
        </row>
        <row r="171">
          <cell r="D171"/>
          <cell r="E171"/>
          <cell r="G171"/>
        </row>
        <row r="172">
          <cell r="D172"/>
          <cell r="E172"/>
          <cell r="G172"/>
        </row>
        <row r="173">
          <cell r="D173"/>
          <cell r="E173"/>
          <cell r="G173"/>
        </row>
        <row r="174">
          <cell r="D174"/>
          <cell r="E174"/>
          <cell r="G174"/>
        </row>
        <row r="175">
          <cell r="D175"/>
          <cell r="E175"/>
          <cell r="G175"/>
        </row>
        <row r="176">
          <cell r="D176"/>
          <cell r="E176"/>
          <cell r="G176"/>
        </row>
        <row r="177">
          <cell r="D177"/>
          <cell r="E177"/>
          <cell r="G177"/>
        </row>
        <row r="178">
          <cell r="D178"/>
          <cell r="E178"/>
          <cell r="G178"/>
        </row>
        <row r="179">
          <cell r="D179"/>
          <cell r="E179"/>
          <cell r="G179"/>
        </row>
        <row r="180">
          <cell r="D180"/>
          <cell r="E180"/>
          <cell r="G180"/>
        </row>
        <row r="181">
          <cell r="D181"/>
          <cell r="E181"/>
          <cell r="G181"/>
        </row>
        <row r="182">
          <cell r="D182"/>
          <cell r="E182"/>
          <cell r="G182"/>
        </row>
        <row r="183">
          <cell r="D183"/>
          <cell r="E183"/>
          <cell r="G183"/>
        </row>
        <row r="184">
          <cell r="D184"/>
          <cell r="E184"/>
          <cell r="G184"/>
        </row>
        <row r="185">
          <cell r="D185"/>
          <cell r="E185"/>
          <cell r="G185"/>
        </row>
        <row r="186">
          <cell r="D186"/>
          <cell r="E186"/>
          <cell r="G186"/>
        </row>
        <row r="187">
          <cell r="D187"/>
          <cell r="E187"/>
          <cell r="G187"/>
        </row>
        <row r="188">
          <cell r="D188"/>
          <cell r="E188"/>
          <cell r="G188"/>
        </row>
        <row r="189">
          <cell r="D189"/>
          <cell r="E189"/>
          <cell r="G189"/>
        </row>
        <row r="190">
          <cell r="D190"/>
          <cell r="E190"/>
          <cell r="G190"/>
        </row>
        <row r="191">
          <cell r="D191"/>
          <cell r="E191"/>
          <cell r="G191"/>
        </row>
        <row r="192">
          <cell r="D192"/>
          <cell r="E192"/>
          <cell r="G192"/>
        </row>
        <row r="193">
          <cell r="D193"/>
          <cell r="E193"/>
          <cell r="G193"/>
        </row>
        <row r="194">
          <cell r="D194"/>
          <cell r="E194"/>
          <cell r="G194"/>
        </row>
        <row r="195">
          <cell r="D195"/>
          <cell r="E195"/>
          <cell r="G195"/>
        </row>
        <row r="196">
          <cell r="D196"/>
          <cell r="E196"/>
          <cell r="G196"/>
        </row>
        <row r="197">
          <cell r="D197"/>
          <cell r="E197"/>
          <cell r="G197"/>
        </row>
        <row r="198">
          <cell r="D198"/>
          <cell r="E198"/>
          <cell r="G198"/>
        </row>
        <row r="199">
          <cell r="D199"/>
          <cell r="E199"/>
          <cell r="G199"/>
        </row>
        <row r="200">
          <cell r="D200"/>
          <cell r="E200"/>
          <cell r="G200"/>
        </row>
        <row r="201">
          <cell r="D201"/>
          <cell r="E201"/>
          <cell r="G201"/>
        </row>
        <row r="202">
          <cell r="D202"/>
          <cell r="E202"/>
          <cell r="G202"/>
        </row>
        <row r="203">
          <cell r="D203"/>
          <cell r="E203"/>
          <cell r="G203"/>
        </row>
        <row r="204">
          <cell r="D204"/>
          <cell r="E204"/>
          <cell r="G204"/>
        </row>
        <row r="205">
          <cell r="D205"/>
          <cell r="E205"/>
          <cell r="G205"/>
        </row>
        <row r="206">
          <cell r="D206"/>
          <cell r="E206"/>
          <cell r="G206"/>
        </row>
        <row r="207">
          <cell r="D207"/>
          <cell r="E207"/>
          <cell r="G207"/>
        </row>
        <row r="208">
          <cell r="D208"/>
          <cell r="E208"/>
          <cell r="G208"/>
        </row>
        <row r="209">
          <cell r="D209"/>
          <cell r="E209"/>
          <cell r="G209"/>
        </row>
        <row r="210">
          <cell r="D210"/>
          <cell r="E210"/>
          <cell r="G210"/>
        </row>
        <row r="211">
          <cell r="D211"/>
          <cell r="E211"/>
          <cell r="G211"/>
        </row>
        <row r="212">
          <cell r="D212"/>
          <cell r="E212"/>
          <cell r="G212"/>
        </row>
        <row r="213">
          <cell r="D213"/>
          <cell r="E213"/>
          <cell r="G213"/>
        </row>
        <row r="214">
          <cell r="D214"/>
          <cell r="E214"/>
          <cell r="G214"/>
        </row>
        <row r="215">
          <cell r="D215"/>
          <cell r="E215"/>
          <cell r="G215"/>
        </row>
        <row r="216">
          <cell r="D216"/>
          <cell r="E216"/>
          <cell r="G216"/>
        </row>
        <row r="217">
          <cell r="D217"/>
          <cell r="E217"/>
          <cell r="G217"/>
        </row>
        <row r="218">
          <cell r="D218"/>
          <cell r="E218"/>
          <cell r="G218"/>
        </row>
        <row r="219">
          <cell r="D219"/>
          <cell r="E219"/>
          <cell r="G219"/>
        </row>
        <row r="220">
          <cell r="D220"/>
          <cell r="E220"/>
          <cell r="G220"/>
        </row>
        <row r="221">
          <cell r="D221"/>
          <cell r="E221"/>
          <cell r="G221"/>
        </row>
        <row r="222">
          <cell r="D222"/>
          <cell r="E222"/>
          <cell r="G222"/>
        </row>
        <row r="223">
          <cell r="D223"/>
          <cell r="E223"/>
          <cell r="G223"/>
        </row>
        <row r="224">
          <cell r="D224"/>
          <cell r="E224"/>
          <cell r="G224"/>
        </row>
        <row r="225">
          <cell r="D225"/>
          <cell r="E225"/>
          <cell r="G225"/>
        </row>
        <row r="226">
          <cell r="D226"/>
          <cell r="E226"/>
          <cell r="G226"/>
        </row>
        <row r="227">
          <cell r="D227"/>
          <cell r="E227"/>
          <cell r="G227"/>
        </row>
        <row r="228">
          <cell r="D228"/>
          <cell r="E228"/>
          <cell r="G228"/>
        </row>
        <row r="229">
          <cell r="D229"/>
          <cell r="E229"/>
          <cell r="G229"/>
        </row>
        <row r="230">
          <cell r="D230"/>
          <cell r="E230"/>
          <cell r="G230"/>
        </row>
        <row r="231">
          <cell r="D231"/>
          <cell r="E231"/>
          <cell r="G231"/>
        </row>
        <row r="232">
          <cell r="D232"/>
          <cell r="E232"/>
          <cell r="G232"/>
        </row>
        <row r="233">
          <cell r="D233"/>
          <cell r="E233"/>
          <cell r="G233"/>
        </row>
        <row r="234">
          <cell r="D234"/>
          <cell r="E234"/>
          <cell r="G234"/>
        </row>
        <row r="235">
          <cell r="D235"/>
          <cell r="E235"/>
          <cell r="G235"/>
        </row>
        <row r="236">
          <cell r="D236"/>
          <cell r="E236"/>
          <cell r="G236"/>
        </row>
        <row r="237">
          <cell r="D237"/>
          <cell r="E237"/>
          <cell r="G237"/>
        </row>
        <row r="238">
          <cell r="D238"/>
          <cell r="E238"/>
          <cell r="G238"/>
        </row>
        <row r="239">
          <cell r="D239"/>
          <cell r="E239"/>
          <cell r="G239"/>
        </row>
        <row r="240">
          <cell r="D240"/>
          <cell r="E240"/>
          <cell r="G240"/>
        </row>
        <row r="241">
          <cell r="D241"/>
          <cell r="E241"/>
          <cell r="G241"/>
        </row>
        <row r="242">
          <cell r="D242"/>
          <cell r="E242"/>
          <cell r="G242"/>
        </row>
        <row r="243">
          <cell r="D243"/>
          <cell r="E243"/>
          <cell r="G243"/>
        </row>
        <row r="244">
          <cell r="D244"/>
          <cell r="E244"/>
          <cell r="G244"/>
        </row>
        <row r="245">
          <cell r="D245"/>
          <cell r="E245"/>
          <cell r="G245"/>
        </row>
        <row r="246">
          <cell r="D246"/>
          <cell r="E246"/>
          <cell r="G246"/>
        </row>
        <row r="247">
          <cell r="D247"/>
          <cell r="E247"/>
          <cell r="G247"/>
        </row>
        <row r="248">
          <cell r="D248"/>
          <cell r="E248"/>
          <cell r="G248"/>
        </row>
        <row r="249">
          <cell r="D249"/>
          <cell r="E249"/>
          <cell r="G249"/>
        </row>
        <row r="250">
          <cell r="D250"/>
          <cell r="E250"/>
          <cell r="G250"/>
        </row>
        <row r="251">
          <cell r="D251"/>
          <cell r="E251"/>
          <cell r="G251"/>
        </row>
        <row r="252">
          <cell r="D252"/>
          <cell r="E252"/>
          <cell r="G252"/>
        </row>
        <row r="253">
          <cell r="D253"/>
          <cell r="E253"/>
          <cell r="G253"/>
        </row>
        <row r="254">
          <cell r="D254"/>
          <cell r="E254"/>
          <cell r="G254"/>
        </row>
        <row r="255">
          <cell r="D255"/>
          <cell r="E255"/>
          <cell r="G255"/>
        </row>
        <row r="256">
          <cell r="D256"/>
          <cell r="E256"/>
          <cell r="G256"/>
        </row>
        <row r="257">
          <cell r="D257"/>
          <cell r="E257"/>
          <cell r="G257"/>
        </row>
        <row r="258">
          <cell r="D258"/>
          <cell r="E258"/>
          <cell r="G258"/>
        </row>
        <row r="259">
          <cell r="D259"/>
          <cell r="E259"/>
          <cell r="G259"/>
        </row>
        <row r="260">
          <cell r="D260"/>
          <cell r="E260"/>
          <cell r="G260"/>
        </row>
        <row r="261">
          <cell r="D261"/>
          <cell r="E261"/>
          <cell r="G261"/>
        </row>
        <row r="262">
          <cell r="D262"/>
          <cell r="E262"/>
          <cell r="G262"/>
        </row>
        <row r="263">
          <cell r="D263"/>
          <cell r="E263"/>
          <cell r="G263"/>
        </row>
        <row r="264">
          <cell r="D264"/>
          <cell r="E264"/>
          <cell r="G264"/>
        </row>
        <row r="265">
          <cell r="D265"/>
          <cell r="E265"/>
          <cell r="G265"/>
        </row>
        <row r="266">
          <cell r="D266"/>
          <cell r="E266"/>
          <cell r="G266"/>
        </row>
        <row r="267">
          <cell r="D267"/>
          <cell r="E267"/>
          <cell r="G267"/>
        </row>
        <row r="268">
          <cell r="D268"/>
          <cell r="E268"/>
          <cell r="G268"/>
        </row>
        <row r="269">
          <cell r="D269"/>
          <cell r="E269"/>
          <cell r="G269"/>
        </row>
        <row r="270">
          <cell r="D270"/>
          <cell r="E270"/>
          <cell r="G270"/>
        </row>
        <row r="271">
          <cell r="D271"/>
          <cell r="E271"/>
          <cell r="G271"/>
        </row>
        <row r="272">
          <cell r="D272"/>
          <cell r="E272"/>
          <cell r="G272"/>
        </row>
        <row r="273">
          <cell r="D273"/>
          <cell r="E273"/>
          <cell r="G273"/>
        </row>
        <row r="274">
          <cell r="D274"/>
          <cell r="E274"/>
          <cell r="G274"/>
        </row>
        <row r="275">
          <cell r="D275"/>
          <cell r="E275"/>
          <cell r="G275"/>
        </row>
        <row r="276">
          <cell r="D276"/>
          <cell r="E276"/>
          <cell r="G276"/>
        </row>
        <row r="277">
          <cell r="D277"/>
          <cell r="E277"/>
          <cell r="G277"/>
        </row>
        <row r="278">
          <cell r="D278"/>
          <cell r="E278"/>
          <cell r="G278"/>
        </row>
        <row r="279">
          <cell r="D279"/>
          <cell r="E279"/>
          <cell r="G279"/>
        </row>
        <row r="280">
          <cell r="D280"/>
          <cell r="E280"/>
          <cell r="G280"/>
        </row>
        <row r="281">
          <cell r="D281"/>
          <cell r="E281"/>
          <cell r="G281"/>
        </row>
        <row r="282">
          <cell r="D282"/>
          <cell r="E282"/>
          <cell r="G282"/>
        </row>
        <row r="283">
          <cell r="D283"/>
          <cell r="E283"/>
          <cell r="G283"/>
        </row>
        <row r="284">
          <cell r="D284"/>
          <cell r="E284"/>
          <cell r="G284"/>
        </row>
        <row r="285">
          <cell r="D285"/>
          <cell r="E285"/>
          <cell r="G285"/>
        </row>
        <row r="286">
          <cell r="D286"/>
          <cell r="E286"/>
          <cell r="G286"/>
        </row>
        <row r="287">
          <cell r="D287"/>
          <cell r="E287"/>
          <cell r="G287"/>
        </row>
        <row r="288">
          <cell r="D288"/>
          <cell r="E288"/>
          <cell r="G288"/>
        </row>
        <row r="289">
          <cell r="D289"/>
          <cell r="E289"/>
          <cell r="G289"/>
        </row>
        <row r="290">
          <cell r="D290"/>
          <cell r="E290"/>
          <cell r="G290"/>
        </row>
        <row r="291">
          <cell r="D291"/>
          <cell r="E291"/>
          <cell r="G291"/>
        </row>
        <row r="292">
          <cell r="D292"/>
          <cell r="E292"/>
          <cell r="G292"/>
        </row>
        <row r="293">
          <cell r="D293"/>
          <cell r="E293"/>
          <cell r="G293"/>
        </row>
        <row r="294">
          <cell r="D294"/>
          <cell r="E294"/>
          <cell r="G294"/>
        </row>
        <row r="295">
          <cell r="D295"/>
          <cell r="E295"/>
          <cell r="G295"/>
        </row>
        <row r="296">
          <cell r="D296"/>
          <cell r="E296"/>
          <cell r="G296"/>
        </row>
        <row r="297">
          <cell r="D297"/>
          <cell r="E297"/>
          <cell r="G297"/>
        </row>
        <row r="298">
          <cell r="D298"/>
          <cell r="E298"/>
          <cell r="G298"/>
        </row>
        <row r="299">
          <cell r="D299"/>
          <cell r="E299"/>
          <cell r="G299"/>
        </row>
        <row r="300">
          <cell r="D300"/>
          <cell r="E300"/>
          <cell r="G300"/>
        </row>
        <row r="301">
          <cell r="D301"/>
          <cell r="E301"/>
          <cell r="G301"/>
        </row>
        <row r="302">
          <cell r="D302"/>
          <cell r="E302"/>
          <cell r="G302"/>
        </row>
        <row r="303">
          <cell r="D303"/>
          <cell r="E303"/>
          <cell r="G303"/>
        </row>
        <row r="304">
          <cell r="D304"/>
          <cell r="E304"/>
          <cell r="G304"/>
        </row>
        <row r="305">
          <cell r="D305"/>
          <cell r="E305"/>
          <cell r="G305"/>
        </row>
        <row r="306">
          <cell r="D306"/>
          <cell r="E306"/>
          <cell r="G306"/>
        </row>
        <row r="307">
          <cell r="D307"/>
          <cell r="E307"/>
          <cell r="G307"/>
        </row>
        <row r="308">
          <cell r="D308"/>
          <cell r="E308"/>
          <cell r="G308"/>
        </row>
        <row r="309">
          <cell r="D309"/>
          <cell r="E309"/>
          <cell r="G309"/>
        </row>
        <row r="310">
          <cell r="D310"/>
          <cell r="E310"/>
          <cell r="G310"/>
        </row>
        <row r="311">
          <cell r="D311"/>
          <cell r="E311"/>
          <cell r="G311"/>
        </row>
        <row r="312">
          <cell r="D312"/>
          <cell r="E312"/>
          <cell r="G312"/>
        </row>
        <row r="313">
          <cell r="D313"/>
          <cell r="E313"/>
          <cell r="G313"/>
        </row>
        <row r="314">
          <cell r="D314"/>
          <cell r="E314"/>
          <cell r="G314"/>
        </row>
        <row r="315">
          <cell r="D315"/>
          <cell r="E315"/>
          <cell r="G315"/>
        </row>
        <row r="316">
          <cell r="D316"/>
          <cell r="E316"/>
          <cell r="G316"/>
        </row>
        <row r="317">
          <cell r="D317"/>
          <cell r="E317"/>
          <cell r="G317"/>
        </row>
        <row r="318">
          <cell r="D318"/>
          <cell r="E318"/>
          <cell r="G318"/>
        </row>
        <row r="319">
          <cell r="D319"/>
          <cell r="E319"/>
          <cell r="G319"/>
        </row>
        <row r="320">
          <cell r="D320"/>
          <cell r="E320"/>
          <cell r="G320"/>
        </row>
        <row r="321">
          <cell r="D321"/>
          <cell r="E321"/>
          <cell r="G321"/>
        </row>
        <row r="322">
          <cell r="D322"/>
          <cell r="E322"/>
          <cell r="G322"/>
        </row>
        <row r="323">
          <cell r="D323"/>
          <cell r="E323"/>
          <cell r="G323"/>
        </row>
        <row r="324">
          <cell r="D324"/>
          <cell r="E324"/>
          <cell r="G324"/>
        </row>
        <row r="325">
          <cell r="D325"/>
          <cell r="E325"/>
          <cell r="G325"/>
        </row>
        <row r="326">
          <cell r="D326"/>
          <cell r="E326"/>
          <cell r="G326"/>
        </row>
        <row r="327">
          <cell r="D327"/>
          <cell r="E327"/>
          <cell r="G327"/>
        </row>
        <row r="328">
          <cell r="D328"/>
          <cell r="E328"/>
          <cell r="G328"/>
        </row>
        <row r="329">
          <cell r="D329"/>
          <cell r="E329"/>
          <cell r="G329"/>
        </row>
        <row r="330">
          <cell r="D330"/>
          <cell r="E330"/>
          <cell r="G330"/>
        </row>
        <row r="331">
          <cell r="D331"/>
          <cell r="E331"/>
          <cell r="G331"/>
        </row>
        <row r="332">
          <cell r="D332"/>
          <cell r="E332"/>
          <cell r="G332"/>
        </row>
        <row r="333">
          <cell r="D333"/>
          <cell r="E333"/>
          <cell r="G333"/>
        </row>
        <row r="334">
          <cell r="D334"/>
          <cell r="E334"/>
          <cell r="G334"/>
        </row>
        <row r="335">
          <cell r="D335"/>
          <cell r="E335"/>
          <cell r="G335"/>
        </row>
        <row r="336">
          <cell r="D336"/>
          <cell r="E336"/>
          <cell r="G336"/>
        </row>
        <row r="337">
          <cell r="D337"/>
          <cell r="E337"/>
          <cell r="G337"/>
        </row>
        <row r="338">
          <cell r="D338"/>
          <cell r="E338"/>
          <cell r="G338"/>
        </row>
        <row r="339">
          <cell r="D339"/>
          <cell r="E339"/>
          <cell r="G339"/>
        </row>
        <row r="340">
          <cell r="D340"/>
          <cell r="E340"/>
          <cell r="G340"/>
        </row>
        <row r="341">
          <cell r="D341"/>
          <cell r="E341"/>
          <cell r="G341"/>
        </row>
        <row r="342">
          <cell r="D342"/>
          <cell r="E342"/>
          <cell r="G342"/>
        </row>
        <row r="343">
          <cell r="D343"/>
          <cell r="E343"/>
          <cell r="G343"/>
        </row>
        <row r="344">
          <cell r="D344"/>
          <cell r="E344"/>
          <cell r="G344"/>
        </row>
        <row r="345">
          <cell r="D345"/>
          <cell r="E345"/>
          <cell r="G345"/>
        </row>
        <row r="346">
          <cell r="D346"/>
          <cell r="E346"/>
          <cell r="G346"/>
        </row>
        <row r="347">
          <cell r="D347"/>
          <cell r="E347"/>
          <cell r="G347"/>
        </row>
        <row r="348">
          <cell r="D348"/>
          <cell r="E348"/>
          <cell r="G348"/>
        </row>
        <row r="349">
          <cell r="D349"/>
          <cell r="E349"/>
          <cell r="G349"/>
        </row>
        <row r="350">
          <cell r="D350"/>
          <cell r="E350"/>
          <cell r="G350"/>
        </row>
        <row r="351">
          <cell r="D351"/>
          <cell r="E351"/>
          <cell r="G351"/>
        </row>
        <row r="352">
          <cell r="D352"/>
          <cell r="E352"/>
          <cell r="G352"/>
        </row>
        <row r="353">
          <cell r="D353"/>
          <cell r="E353"/>
          <cell r="G353"/>
        </row>
        <row r="354">
          <cell r="D354"/>
          <cell r="E354"/>
          <cell r="G354"/>
        </row>
        <row r="355">
          <cell r="D355"/>
          <cell r="E355"/>
          <cell r="G355"/>
        </row>
        <row r="356">
          <cell r="D356"/>
          <cell r="E356"/>
          <cell r="G356"/>
        </row>
        <row r="357">
          <cell r="D357"/>
          <cell r="E357"/>
          <cell r="G357"/>
        </row>
        <row r="358">
          <cell r="D358"/>
          <cell r="E358"/>
          <cell r="G358"/>
        </row>
        <row r="359">
          <cell r="D359"/>
          <cell r="E359"/>
          <cell r="G359"/>
        </row>
        <row r="360">
          <cell r="D360"/>
          <cell r="E360"/>
          <cell r="G360"/>
        </row>
        <row r="361">
          <cell r="D361"/>
          <cell r="E361"/>
          <cell r="G361"/>
        </row>
        <row r="362">
          <cell r="D362"/>
          <cell r="E362"/>
          <cell r="G362"/>
        </row>
        <row r="363">
          <cell r="D363"/>
          <cell r="E363"/>
          <cell r="G363"/>
        </row>
        <row r="364">
          <cell r="D364"/>
          <cell r="E364"/>
          <cell r="G364"/>
        </row>
        <row r="365">
          <cell r="D365"/>
          <cell r="E365"/>
          <cell r="G365"/>
        </row>
        <row r="366">
          <cell r="D366"/>
          <cell r="E366"/>
          <cell r="G366"/>
        </row>
        <row r="367">
          <cell r="D367"/>
          <cell r="E367"/>
          <cell r="G367"/>
        </row>
        <row r="368">
          <cell r="D368"/>
          <cell r="E368"/>
          <cell r="G368"/>
        </row>
        <row r="369">
          <cell r="D369"/>
          <cell r="E369"/>
          <cell r="G369"/>
        </row>
        <row r="370">
          <cell r="D370"/>
          <cell r="E370"/>
          <cell r="G370"/>
        </row>
        <row r="371">
          <cell r="D371"/>
          <cell r="E371"/>
          <cell r="G371"/>
        </row>
        <row r="372">
          <cell r="D372"/>
          <cell r="E372"/>
          <cell r="G372"/>
        </row>
        <row r="373">
          <cell r="D373"/>
          <cell r="E373"/>
          <cell r="G373"/>
        </row>
        <row r="374">
          <cell r="D374"/>
          <cell r="E374"/>
          <cell r="G374"/>
        </row>
        <row r="375">
          <cell r="D375"/>
          <cell r="E375"/>
          <cell r="G375"/>
        </row>
        <row r="376">
          <cell r="D376"/>
          <cell r="E376"/>
          <cell r="G376"/>
        </row>
        <row r="377">
          <cell r="D377"/>
          <cell r="E377"/>
          <cell r="G377"/>
        </row>
        <row r="378">
          <cell r="D378"/>
          <cell r="E378"/>
          <cell r="G378"/>
        </row>
        <row r="379">
          <cell r="D379"/>
          <cell r="E379"/>
          <cell r="G379"/>
        </row>
        <row r="380">
          <cell r="D380"/>
          <cell r="E380"/>
          <cell r="G380"/>
        </row>
        <row r="381">
          <cell r="D381"/>
          <cell r="E381"/>
          <cell r="G381"/>
        </row>
        <row r="382">
          <cell r="D382"/>
          <cell r="E382"/>
          <cell r="G382"/>
        </row>
        <row r="383">
          <cell r="D383"/>
          <cell r="E383"/>
          <cell r="G383"/>
        </row>
        <row r="384">
          <cell r="D384"/>
          <cell r="E384"/>
          <cell r="G384"/>
        </row>
        <row r="385">
          <cell r="D385"/>
          <cell r="E385"/>
          <cell r="G385"/>
        </row>
        <row r="386">
          <cell r="D386"/>
          <cell r="E386"/>
          <cell r="G386"/>
        </row>
        <row r="387">
          <cell r="D387"/>
          <cell r="E387"/>
          <cell r="G387"/>
        </row>
        <row r="388">
          <cell r="D388"/>
          <cell r="E388"/>
          <cell r="G388"/>
        </row>
        <row r="389">
          <cell r="D389"/>
          <cell r="E389"/>
          <cell r="G389"/>
        </row>
        <row r="390">
          <cell r="D390"/>
          <cell r="E390"/>
          <cell r="G390"/>
        </row>
        <row r="391">
          <cell r="D391"/>
          <cell r="E391"/>
          <cell r="G391"/>
        </row>
        <row r="392">
          <cell r="D392"/>
          <cell r="E392"/>
          <cell r="G392"/>
        </row>
        <row r="393">
          <cell r="D393"/>
          <cell r="E393"/>
          <cell r="G393"/>
        </row>
        <row r="394">
          <cell r="D394"/>
          <cell r="E394"/>
          <cell r="G394"/>
        </row>
        <row r="395">
          <cell r="D395"/>
          <cell r="E395"/>
          <cell r="G395"/>
        </row>
        <row r="396">
          <cell r="D396"/>
          <cell r="E396"/>
          <cell r="G396"/>
        </row>
        <row r="397">
          <cell r="D397"/>
          <cell r="E397"/>
          <cell r="G397"/>
        </row>
        <row r="398">
          <cell r="D398"/>
          <cell r="E398"/>
          <cell r="G398"/>
        </row>
        <row r="399">
          <cell r="D399"/>
          <cell r="E399"/>
          <cell r="G399"/>
        </row>
        <row r="400">
          <cell r="D400"/>
          <cell r="E400"/>
          <cell r="G400"/>
        </row>
        <row r="401">
          <cell r="D401"/>
          <cell r="E401"/>
          <cell r="G401"/>
        </row>
        <row r="402">
          <cell r="D402"/>
          <cell r="E402"/>
          <cell r="G402"/>
        </row>
        <row r="403">
          <cell r="D403"/>
          <cell r="E403"/>
          <cell r="G403"/>
        </row>
        <row r="404">
          <cell r="D404"/>
          <cell r="E404"/>
          <cell r="G404"/>
        </row>
        <row r="405">
          <cell r="D405"/>
          <cell r="E405"/>
          <cell r="G405"/>
        </row>
        <row r="406">
          <cell r="D406"/>
          <cell r="E406"/>
          <cell r="G406"/>
        </row>
        <row r="407">
          <cell r="D407"/>
          <cell r="E407"/>
          <cell r="G407"/>
        </row>
        <row r="408">
          <cell r="D408"/>
          <cell r="E408"/>
          <cell r="G408"/>
        </row>
        <row r="409">
          <cell r="D409"/>
          <cell r="E409"/>
          <cell r="G409"/>
        </row>
        <row r="410">
          <cell r="D410"/>
          <cell r="E410"/>
          <cell r="G410"/>
        </row>
        <row r="411">
          <cell r="D411"/>
          <cell r="E411"/>
          <cell r="G411"/>
        </row>
        <row r="412">
          <cell r="D412"/>
          <cell r="E412"/>
          <cell r="G412"/>
        </row>
        <row r="413">
          <cell r="D413"/>
          <cell r="E413"/>
          <cell r="G413"/>
        </row>
        <row r="414">
          <cell r="D414"/>
          <cell r="E414"/>
          <cell r="G414"/>
        </row>
        <row r="415">
          <cell r="D415"/>
          <cell r="E415"/>
          <cell r="G415"/>
        </row>
        <row r="416">
          <cell r="D416"/>
          <cell r="E416"/>
          <cell r="G416"/>
        </row>
        <row r="417">
          <cell r="D417"/>
          <cell r="E417"/>
          <cell r="G417"/>
        </row>
        <row r="418">
          <cell r="D418"/>
          <cell r="E418"/>
          <cell r="G418"/>
        </row>
        <row r="419">
          <cell r="D419"/>
          <cell r="E419"/>
          <cell r="G419"/>
        </row>
        <row r="420">
          <cell r="D420"/>
          <cell r="E420"/>
          <cell r="G420"/>
        </row>
        <row r="421">
          <cell r="D421"/>
          <cell r="E421"/>
          <cell r="G421"/>
        </row>
        <row r="422">
          <cell r="D422"/>
          <cell r="E422"/>
          <cell r="G422"/>
        </row>
        <row r="423">
          <cell r="D423"/>
          <cell r="E423"/>
          <cell r="G423"/>
        </row>
        <row r="424">
          <cell r="D424"/>
          <cell r="E424"/>
          <cell r="G424"/>
        </row>
        <row r="425">
          <cell r="D425"/>
          <cell r="E425"/>
          <cell r="G425"/>
        </row>
        <row r="426">
          <cell r="D426"/>
          <cell r="E426"/>
          <cell r="G426"/>
        </row>
        <row r="427">
          <cell r="D427"/>
          <cell r="E427"/>
          <cell r="G427"/>
        </row>
        <row r="428">
          <cell r="D428"/>
          <cell r="E428"/>
          <cell r="G428"/>
        </row>
        <row r="429">
          <cell r="D429"/>
          <cell r="E429"/>
          <cell r="G429"/>
        </row>
        <row r="430">
          <cell r="D430"/>
          <cell r="E430"/>
          <cell r="G430"/>
        </row>
        <row r="431">
          <cell r="D431"/>
          <cell r="E431"/>
          <cell r="G431"/>
        </row>
        <row r="432">
          <cell r="D432"/>
          <cell r="E432"/>
          <cell r="G432"/>
        </row>
        <row r="433">
          <cell r="D433"/>
          <cell r="E433"/>
          <cell r="G433"/>
        </row>
        <row r="434">
          <cell r="D434"/>
          <cell r="E434"/>
          <cell r="G434"/>
        </row>
        <row r="435">
          <cell r="D435"/>
          <cell r="E435"/>
          <cell r="G435"/>
        </row>
        <row r="436">
          <cell r="D436"/>
          <cell r="E436"/>
          <cell r="G436"/>
        </row>
        <row r="437">
          <cell r="D437"/>
          <cell r="E437"/>
          <cell r="G437"/>
        </row>
        <row r="438">
          <cell r="D438"/>
          <cell r="E438"/>
          <cell r="G438"/>
        </row>
        <row r="439">
          <cell r="D439"/>
          <cell r="E439"/>
          <cell r="G439"/>
        </row>
        <row r="440">
          <cell r="D440"/>
          <cell r="E440"/>
          <cell r="G440"/>
        </row>
        <row r="441">
          <cell r="D441"/>
          <cell r="E441"/>
          <cell r="G441"/>
        </row>
        <row r="442">
          <cell r="D442"/>
          <cell r="E442"/>
          <cell r="G442"/>
        </row>
        <row r="443">
          <cell r="D443"/>
          <cell r="E443"/>
          <cell r="G443"/>
        </row>
        <row r="444">
          <cell r="D444"/>
          <cell r="E444"/>
          <cell r="G444"/>
        </row>
        <row r="445">
          <cell r="D445"/>
          <cell r="E445"/>
          <cell r="G445"/>
        </row>
        <row r="446">
          <cell r="D446"/>
          <cell r="E446"/>
          <cell r="G446"/>
        </row>
        <row r="447">
          <cell r="D447"/>
          <cell r="E447"/>
          <cell r="G447"/>
        </row>
        <row r="448">
          <cell r="D448"/>
          <cell r="E448"/>
          <cell r="G448"/>
        </row>
        <row r="449">
          <cell r="D449"/>
          <cell r="E449"/>
          <cell r="G449"/>
        </row>
        <row r="450">
          <cell r="D450"/>
          <cell r="E450"/>
          <cell r="G450"/>
        </row>
        <row r="451">
          <cell r="D451"/>
          <cell r="E451"/>
          <cell r="G451"/>
        </row>
        <row r="452">
          <cell r="D452"/>
          <cell r="E452"/>
          <cell r="G452"/>
        </row>
        <row r="453">
          <cell r="D453"/>
          <cell r="E453"/>
          <cell r="G453"/>
        </row>
        <row r="454">
          <cell r="D454"/>
          <cell r="E454"/>
          <cell r="G454"/>
        </row>
        <row r="455">
          <cell r="D455"/>
          <cell r="E455"/>
          <cell r="G455"/>
        </row>
        <row r="456">
          <cell r="D456"/>
          <cell r="E456"/>
          <cell r="G456"/>
        </row>
        <row r="457">
          <cell r="D457"/>
          <cell r="E457"/>
          <cell r="G457"/>
        </row>
        <row r="458">
          <cell r="D458"/>
          <cell r="E458"/>
          <cell r="G458"/>
        </row>
        <row r="459">
          <cell r="D459"/>
          <cell r="E459"/>
          <cell r="G459"/>
        </row>
        <row r="460">
          <cell r="D460"/>
          <cell r="E460"/>
          <cell r="G460"/>
        </row>
        <row r="461">
          <cell r="D461"/>
          <cell r="E461"/>
          <cell r="G461"/>
        </row>
        <row r="462">
          <cell r="D462"/>
          <cell r="E462"/>
          <cell r="G462"/>
        </row>
        <row r="463">
          <cell r="D463"/>
          <cell r="E463"/>
          <cell r="G463"/>
        </row>
        <row r="464">
          <cell r="D464"/>
          <cell r="E464"/>
          <cell r="G464"/>
        </row>
        <row r="465">
          <cell r="D465"/>
          <cell r="E465"/>
          <cell r="G465"/>
        </row>
        <row r="466">
          <cell r="D466"/>
          <cell r="E466"/>
          <cell r="G466"/>
        </row>
        <row r="467">
          <cell r="D467"/>
          <cell r="E467"/>
          <cell r="G467"/>
        </row>
        <row r="468">
          <cell r="D468"/>
          <cell r="E468"/>
          <cell r="G468"/>
        </row>
        <row r="469">
          <cell r="D469"/>
          <cell r="E469"/>
          <cell r="G469"/>
        </row>
        <row r="470">
          <cell r="D470"/>
          <cell r="E470"/>
          <cell r="G470"/>
        </row>
        <row r="471">
          <cell r="D471"/>
          <cell r="E471"/>
          <cell r="G471"/>
        </row>
        <row r="472">
          <cell r="D472"/>
          <cell r="E472"/>
          <cell r="G472"/>
        </row>
        <row r="473">
          <cell r="D473"/>
          <cell r="E473"/>
          <cell r="G473"/>
        </row>
        <row r="474">
          <cell r="D474"/>
          <cell r="E474"/>
          <cell r="G474"/>
        </row>
        <row r="475">
          <cell r="D475"/>
          <cell r="E475"/>
          <cell r="G475"/>
        </row>
        <row r="476">
          <cell r="D476"/>
          <cell r="E476"/>
          <cell r="G476"/>
        </row>
        <row r="477">
          <cell r="D477"/>
          <cell r="E477"/>
          <cell r="G477"/>
        </row>
        <row r="478">
          <cell r="D478"/>
          <cell r="E478"/>
          <cell r="G478"/>
        </row>
        <row r="479">
          <cell r="D479"/>
          <cell r="E479"/>
          <cell r="G479"/>
        </row>
        <row r="480">
          <cell r="D480"/>
          <cell r="E480"/>
          <cell r="G480"/>
        </row>
        <row r="481">
          <cell r="D481"/>
          <cell r="E481"/>
          <cell r="G481"/>
        </row>
        <row r="482">
          <cell r="D482"/>
          <cell r="E482"/>
          <cell r="G482"/>
        </row>
        <row r="483">
          <cell r="D483"/>
          <cell r="E483"/>
          <cell r="G483"/>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mily Leslie" refreshedDate="44137.51612291667" createdVersion="6" refreshedVersion="6" minRefreshableVersion="3" recordCount="51" xr:uid="{904152F3-6C7A-4BDC-828E-AB1881D254C2}">
  <cacheSource type="worksheet">
    <worksheetSource ref="A1:J52" sheet="subsetToBeDeductedForBusbarMapp"/>
  </cacheSource>
  <cacheFields count="10">
    <cacheField name="lse" numFmtId="2">
      <sharedItems count="16">
        <s v="CNE"/>
        <s v="CPASC"/>
        <s v="CPSF"/>
        <s v="DEB"/>
        <s v="EBCE"/>
        <s v="MBCPA"/>
        <s v="MCE"/>
        <s v="NES"/>
        <s v="PCEA"/>
        <s v="PGE"/>
        <s v="RCEA"/>
        <s v="SDGE"/>
        <s v="SJCE"/>
        <s v="SOMA"/>
        <s v="SVCEA"/>
        <s v="VCEA"/>
      </sharedItems>
    </cacheField>
    <cacheField name="resource_contract_note" numFmtId="2">
      <sharedItems/>
    </cacheField>
    <cacheField name="supertype" numFmtId="2">
      <sharedItems/>
    </cacheField>
    <cacheField name="resolve_final_group" numFmtId="2">
      <sharedItems/>
    </cacheField>
    <cacheField name="contract_status" numFmtId="2">
      <sharedItems/>
    </cacheField>
    <cacheField name="MAXGEN" numFmtId="2">
      <sharedItems containsString="0" containsBlank="1" containsNumber="1" minValue="0.25" maxValue="105"/>
    </cacheField>
    <cacheField name="max_mw" numFmtId="2">
      <sharedItems containsSemiMixedTypes="0" containsString="0" containsNumber="1" minValue="0.25" maxValue="300"/>
    </cacheField>
    <cacheField name="Year" numFmtId="1">
      <sharedItems containsSemiMixedTypes="0" containsString="0" containsNumber="1" containsInteger="1" minValue="2030" maxValue="2030"/>
    </cacheField>
    <cacheField name="Month" numFmtId="1">
      <sharedItems containsSemiMixedTypes="0" containsString="0" containsNumber="1" containsInteger="1" minValue="12" maxValue="12"/>
    </cacheField>
    <cacheField name="Match RESOLVE 5-27-20" numFmtId="0">
      <sharedItems count="15">
        <e v="#N/A"/>
        <s v="Arizona_Wind"/>
        <s v="Tehachapi_Solar"/>
        <s v="Riverside_Palm_Springs_Solar"/>
        <s v="Central_Valley_North_Los_Banos_Solar"/>
        <s v="Kern_Greater_Carrizo_Solar"/>
        <s v="Northern_California_Ex_Wind"/>
        <s v="Kern_Greater_Carrizo_Wind"/>
        <s v="Westlands_Solar"/>
        <s v="Humboldt_Solar"/>
        <s v="Baja_California_Wind"/>
        <s v="Kramer_Inyokern_Ex_Solar"/>
        <s v="Solano_Wind"/>
        <s v="Southern_Nevada_Solar"/>
        <s v="Inyokern_North_Kramer_Solar"/>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
  <r>
    <x v="0"/>
    <s v="new_generic_solar_1axis_energyCNE50006_none"/>
    <s v="new_generic"/>
    <s v="caiso_solar"/>
    <s v="development"/>
    <m/>
    <n v="70"/>
    <n v="2030"/>
    <n v="12"/>
    <x v="0"/>
  </r>
  <r>
    <x v="0"/>
    <s v="new_generic_solar_1axis_energyCNE50004_none"/>
    <s v="new_generic"/>
    <s v="caiso_solar"/>
    <s v="development"/>
    <m/>
    <n v="200"/>
    <n v="2030"/>
    <n v="12"/>
    <x v="0"/>
  </r>
  <r>
    <x v="0"/>
    <s v="new_generic_solar_1axis_energyCNE50005_none"/>
    <s v="new_generic"/>
    <s v="caiso_solar"/>
    <s v="development"/>
    <m/>
    <n v="220"/>
    <n v="2030"/>
    <n v="12"/>
    <x v="0"/>
  </r>
  <r>
    <x v="1"/>
    <s v="arizona_wind_energyCPA70002_Mohave Wind executed long-term wind contract"/>
    <s v="new_resolve"/>
    <s v="caiso_wind"/>
    <s v="development"/>
    <m/>
    <n v="300"/>
    <n v="2030"/>
    <n v="12"/>
    <x v="1"/>
  </r>
  <r>
    <x v="1"/>
    <s v="new_generic_solar_1axis_energyCPA50003_Clearway Golden Fields III executed long-term solar contract"/>
    <s v="new_generic"/>
    <s v="caiso_solar"/>
    <s v="development"/>
    <m/>
    <n v="40"/>
    <n v="2030"/>
    <n v="12"/>
    <x v="2"/>
  </r>
  <r>
    <x v="1"/>
    <s v="new_generic_solar_1axis_energyCPA50005_Arlington Solar executed long-term solar contract"/>
    <s v="new_generic"/>
    <s v="caiso_solar"/>
    <s v="development"/>
    <m/>
    <n v="233"/>
    <n v="2030"/>
    <n v="12"/>
    <x v="3"/>
  </r>
  <r>
    <x v="1"/>
    <s v="New_Hybrid_energyHigh Desert Solar + Storage_High Desert Solar + Storage executed contract"/>
    <s v="new_resolve"/>
    <s v="caiso_hybrid"/>
    <s v="development"/>
    <m/>
    <n v="150"/>
    <n v="2030"/>
    <n v="12"/>
    <x v="0"/>
  </r>
  <r>
    <x v="2"/>
    <s v="Riverside_Palm_Springs_Solar_energy_CPSF50004_BlytheIV_Solar_62.5_PCC1"/>
    <s v="new_resolve"/>
    <s v="caiso_solar"/>
    <s v="development"/>
    <m/>
    <n v="62.5"/>
    <n v="2030"/>
    <n v="12"/>
    <x v="3"/>
  </r>
  <r>
    <x v="2"/>
    <s v="New_Hybrid_energy_CPSF50005_CrowCreek_Solar+Storage_20_PCC1"/>
    <s v="new_resolve"/>
    <s v="caiso_hybrid"/>
    <s v="development"/>
    <m/>
    <n v="20"/>
    <n v="2030"/>
    <n v="12"/>
    <x v="4"/>
  </r>
  <r>
    <x v="3"/>
    <s v="Riverside_Palm_Springs_Solar_energyIntersect_Intersect, Solar PV, 250 MW"/>
    <s v="new_resolve"/>
    <s v="caiso_solar"/>
    <s v="development"/>
    <m/>
    <n v="250"/>
    <n v="2030"/>
    <n v="12"/>
    <x v="3"/>
  </r>
  <r>
    <x v="4"/>
    <s v="new_generic_solar_1axis_energy_Edwards Energy Center"/>
    <s v="new_generic"/>
    <s v="caiso_solar"/>
    <s v="development"/>
    <m/>
    <n v="100"/>
    <n v="2030"/>
    <n v="12"/>
    <x v="0"/>
  </r>
  <r>
    <x v="4"/>
    <s v="new_generic_solar_1axis_energy_Raceway Solar 1"/>
    <s v="new_generic"/>
    <s v="caiso_solar"/>
    <s v="development"/>
    <m/>
    <n v="125"/>
    <n v="2030"/>
    <n v="12"/>
    <x v="0"/>
  </r>
  <r>
    <x v="4"/>
    <s v="new_generic_solar_1axis_energy_Golden Fields Solar III, LLC"/>
    <s v="new_generic"/>
    <s v="caiso_solar"/>
    <s v="development"/>
    <m/>
    <n v="112"/>
    <n v="2030"/>
    <n v="12"/>
    <x v="0"/>
  </r>
  <r>
    <x v="4"/>
    <s v="new_generic_solar_1axis_energy_CA Solar Park VI"/>
    <s v="new_generic"/>
    <s v="caiso_solar"/>
    <s v="development"/>
    <m/>
    <n v="100"/>
    <n v="2030"/>
    <n v="12"/>
    <x v="0"/>
  </r>
  <r>
    <x v="4"/>
    <s v="new_generic_solar_1axis_energy_Tulare Solar Center"/>
    <s v="new_generic"/>
    <s v="caiso_solar"/>
    <s v="development"/>
    <m/>
    <n v="55.8"/>
    <n v="2030"/>
    <n v="12"/>
    <x v="5"/>
  </r>
  <r>
    <x v="5"/>
    <s v="Kern_Greater_Carrizo_Solar_PP009202_Aratina_120MWSolar+30MWStorage"/>
    <s v="new_resolve"/>
    <s v="caiso_solar"/>
    <s v="development"/>
    <m/>
    <n v="120"/>
    <n v="2030"/>
    <n v="12"/>
    <x v="5"/>
  </r>
  <r>
    <x v="6"/>
    <s v="Northern_California_Ex_Wind_energyStrauss_MCE_Strauss Wind, Wind, 99"/>
    <s v="new_resolve"/>
    <s v="caiso_wind"/>
    <s v="development"/>
    <m/>
    <n v="99"/>
    <n v="2030"/>
    <n v="12"/>
    <x v="6"/>
  </r>
  <r>
    <x v="6"/>
    <s v="Little Bear 1_energyLittle Bear 1_MCE_none"/>
    <s v="physical"/>
    <s v="caiso_solar"/>
    <s v="development"/>
    <n v="40"/>
    <n v="40"/>
    <n v="2030"/>
    <n v="12"/>
    <x v="4"/>
  </r>
  <r>
    <x v="6"/>
    <s v="Little Bear 3_energyLittle Bear 3_MCE_none"/>
    <s v="physical"/>
    <s v="caiso_solar"/>
    <s v="development"/>
    <n v="20"/>
    <n v="20"/>
    <n v="2030"/>
    <n v="12"/>
    <x v="4"/>
  </r>
  <r>
    <x v="6"/>
    <s v="Little Bear 4_energyLittle Bear 4_MCE_none"/>
    <s v="physical"/>
    <s v="caiso_solar"/>
    <s v="development"/>
    <n v="50"/>
    <n v="50"/>
    <n v="2030"/>
    <n v="12"/>
    <x v="4"/>
  </r>
  <r>
    <x v="7"/>
    <s v="Kern_Greater_Carrizo_Solar_energyCES50008_Westland Almonds, Solar PV - Ground Mount, 19.88 MW"/>
    <s v="new_resolve"/>
    <s v="caiso_solar"/>
    <s v="development"/>
    <m/>
    <n v="19.88"/>
    <n v="2030"/>
    <n v="12"/>
    <x v="5"/>
  </r>
  <r>
    <x v="7"/>
    <s v="Kern_Greater_Carrizo_Wind_energyCES50009_Edwards Sanborn Solar I, Solar PV - Ground Mount, 40 MW"/>
    <s v="new_resolve"/>
    <s v="caiso_wind"/>
    <s v="development"/>
    <m/>
    <n v="40"/>
    <n v="2030"/>
    <n v="12"/>
    <x v="7"/>
  </r>
  <r>
    <x v="7"/>
    <s v="Kern_Greater_Carrizo_Solar_raonly807838_incremental RA, Edwards Sanborn Solar I, Solar PV - Ground Mount, 40 MW"/>
    <s v="new_resolve"/>
    <s v="caiso_solar"/>
    <s v="development"/>
    <m/>
    <n v="40"/>
    <n v="2030"/>
    <n v="12"/>
    <x v="5"/>
  </r>
  <r>
    <x v="8"/>
    <s v="new_generic_solar_1axis_energy_PCE50002_none"/>
    <s v="new_generic"/>
    <s v="caiso_solar"/>
    <s v="development"/>
    <m/>
    <n v="100"/>
    <n v="2030"/>
    <n v="12"/>
    <x v="8"/>
  </r>
  <r>
    <x v="9"/>
    <s v="RE Gaskell West 3_energy33R419_none"/>
    <s v="physical"/>
    <s v="caiso_solar"/>
    <s v="development"/>
    <n v="20"/>
    <n v="20"/>
    <n v="2030"/>
    <n v="12"/>
    <x v="2"/>
  </r>
  <r>
    <x v="9"/>
    <s v="RE Gaskell West 4_energy33R420_none"/>
    <s v="physical"/>
    <s v="caiso_solar"/>
    <s v="development"/>
    <n v="20"/>
    <n v="20"/>
    <n v="2030"/>
    <n v="12"/>
    <x v="2"/>
  </r>
  <r>
    <x v="9"/>
    <s v="RE Gaskell West 5_energy33R421_none"/>
    <s v="physical"/>
    <s v="caiso_solar"/>
    <s v="development"/>
    <n v="20"/>
    <n v="20"/>
    <n v="2030"/>
    <n v="12"/>
    <x v="2"/>
  </r>
  <r>
    <x v="9"/>
    <s v="Pristine Sun Christensen_energy33R177AB_none"/>
    <s v="physical"/>
    <s v="caiso_solar"/>
    <s v="online"/>
    <n v="0.999"/>
    <n v="0.999"/>
    <n v="2030"/>
    <n v="12"/>
    <x v="0"/>
  </r>
  <r>
    <x v="9"/>
    <s v="Pristine Sun Rogers_energy33R178AB_none"/>
    <s v="physical"/>
    <s v="caiso_solar"/>
    <s v="online"/>
    <n v="0.25"/>
    <n v="0.25"/>
    <n v="2030"/>
    <n v="12"/>
    <x v="0"/>
  </r>
  <r>
    <x v="9"/>
    <s v="Pristine Sun Fitzjarrell_energy33R180AB_none"/>
    <s v="physical"/>
    <s v="caiso_solar"/>
    <s v="online"/>
    <n v="0.999"/>
    <n v="0.999"/>
    <n v="2030"/>
    <n v="12"/>
    <x v="0"/>
  </r>
  <r>
    <x v="9"/>
    <s v="Pristine Sun Alvares 2041_energy33R187AB_none"/>
    <s v="physical"/>
    <s v="caiso_solar"/>
    <s v="online"/>
    <n v="0.25"/>
    <n v="0.25"/>
    <n v="2030"/>
    <n v="12"/>
    <x v="0"/>
  </r>
  <r>
    <x v="9"/>
    <s v="Pristine Sun Stroing_energy33R188AB_none"/>
    <s v="physical"/>
    <s v="caiso_solar"/>
    <s v="online"/>
    <n v="0.75"/>
    <n v="0.75"/>
    <n v="2030"/>
    <n v="12"/>
    <x v="0"/>
  </r>
  <r>
    <x v="9"/>
    <s v="Pristine Sun Cotton_energy33R190AB_none"/>
    <s v="physical"/>
    <s v="caiso_solar"/>
    <s v="online"/>
    <n v="0.999"/>
    <n v="0.999"/>
    <n v="2030"/>
    <n v="12"/>
    <x v="0"/>
  </r>
  <r>
    <x v="9"/>
    <s v="Pristine Sun Jarvis_energy33R191AB_none"/>
    <s v="physical"/>
    <s v="caiso_solar"/>
    <s v="online"/>
    <n v="0.999"/>
    <n v="0.999"/>
    <n v="2030"/>
    <n v="12"/>
    <x v="0"/>
  </r>
  <r>
    <x v="9"/>
    <s v="Pristine Sun Jardine_energy33R195AB_none"/>
    <s v="physical"/>
    <s v="caiso_solar"/>
    <s v="online"/>
    <n v="0.999"/>
    <n v="0.999"/>
    <n v="2030"/>
    <n v="12"/>
    <x v="0"/>
  </r>
  <r>
    <x v="9"/>
    <s v="Pristine Sun Smotherman_energy33R197AB_none"/>
    <s v="physical"/>
    <s v="caiso_solar"/>
    <s v="online"/>
    <n v="0.25"/>
    <n v="0.25"/>
    <n v="2030"/>
    <n v="12"/>
    <x v="0"/>
  </r>
  <r>
    <x v="9"/>
    <s v="Pristine Sun Buzzelle_energy33R198AB_none"/>
    <s v="physical"/>
    <s v="caiso_solar"/>
    <s v="online"/>
    <n v="0.999"/>
    <n v="0.999"/>
    <n v="2030"/>
    <n v="12"/>
    <x v="0"/>
  </r>
  <r>
    <x v="9"/>
    <s v="Pristine Sun Scherz_energy33R202AB_none"/>
    <s v="physical"/>
    <s v="caiso_solar"/>
    <s v="online"/>
    <n v="0.5"/>
    <n v="0.5"/>
    <n v="2030"/>
    <n v="12"/>
    <x v="0"/>
  </r>
  <r>
    <x v="9"/>
    <s v="Pristine Sun Hill_energy33R204AB_none"/>
    <s v="physical"/>
    <s v="caiso_solar"/>
    <s v="online"/>
    <n v="0.75"/>
    <n v="0.75"/>
    <n v="2030"/>
    <n v="12"/>
    <x v="0"/>
  </r>
  <r>
    <x v="9"/>
    <s v="GreenLight- Peacock Solar Project_energy33R304AB_none"/>
    <s v="physical"/>
    <s v="caiso_solar"/>
    <s v="online"/>
    <n v="0.999"/>
    <n v="0.999"/>
    <n v="2030"/>
    <n v="12"/>
    <x v="0"/>
  </r>
  <r>
    <x v="10"/>
    <s v="Kern_Greater_Carrizo_Solar_energy_Sandrini Sol 1, solar, 100 MW"/>
    <s v="new_resolve"/>
    <s v="caiso_solar"/>
    <s v="development"/>
    <m/>
    <n v="100"/>
    <n v="2030"/>
    <n v="12"/>
    <x v="5"/>
  </r>
  <r>
    <x v="10"/>
    <s v="New_Hybrid_energy_Redwood Coast Airport Microgrid, PV+BESS, 2.2 MW"/>
    <s v="new_resolve"/>
    <s v="caiso_hybrid"/>
    <s v="development"/>
    <m/>
    <n v="2.2000000000000002"/>
    <n v="2030"/>
    <n v="12"/>
    <x v="9"/>
  </r>
  <r>
    <x v="11"/>
    <s v="Energia Sierra Juarez 2 US LLC_energySD7020_none"/>
    <s v="physical"/>
    <s v="caiso_wind"/>
    <s v="development"/>
    <n v="105"/>
    <n v="105"/>
    <n v="2030"/>
    <n v="12"/>
    <x v="10"/>
  </r>
  <r>
    <x v="12"/>
    <s v="Kramer_Inyokern_Ex_Solar_energySJCE50001_Edwards, solar, 100 MW"/>
    <s v="new_resolve"/>
    <s v="caiso_solar"/>
    <s v="development"/>
    <m/>
    <n v="100"/>
    <n v="2030"/>
    <n v="12"/>
    <x v="11"/>
  </r>
  <r>
    <x v="12"/>
    <s v="Kramer_Inyokern_Ex_Solar_energySJCE50003_Edwards, solar, 62 MW guaranteed delivery in HE 7-22"/>
    <s v="new_resolve"/>
    <s v="caiso_solar"/>
    <s v="development"/>
    <m/>
    <n v="62"/>
    <n v="2030"/>
    <n v="12"/>
    <x v="11"/>
  </r>
  <r>
    <x v="13"/>
    <s v="Solano_Wind_energy_SAND_HILL_C_Sand Hill C, wind, 80 MW, COD at risk due to litigation threat (PCC1 resource)"/>
    <s v="new_resolve"/>
    <s v="caiso_wind"/>
    <s v="development"/>
    <m/>
    <n v="80"/>
    <n v="2030"/>
    <n v="12"/>
    <x v="12"/>
  </r>
  <r>
    <x v="13"/>
    <s v="New_Hybrid_energy_PROXIMA_Proxima, solar, 50 MW (PCC1 resource)"/>
    <s v="new_resolve"/>
    <s v="caiso_hybrid"/>
    <s v="development"/>
    <m/>
    <n v="50"/>
    <n v="2030"/>
    <n v="12"/>
    <x v="4"/>
  </r>
  <r>
    <x v="14"/>
    <s v="New_Hybrid_energy202BE065_Rabbitbrush solar, hybrid, 45 MW, Kern County"/>
    <s v="new_resolve"/>
    <s v="caiso_hybrid"/>
    <s v="development"/>
    <m/>
    <n v="45"/>
    <n v="2030"/>
    <n v="12"/>
    <x v="2"/>
  </r>
  <r>
    <x v="14"/>
    <s v="New_Hybrid_energy202BE067_Yellow Pine Energy Center I, hybrid, 76 MW, Clark County, NV"/>
    <s v="new_resolve"/>
    <s v="caiso_hybrid"/>
    <s v="development"/>
    <m/>
    <n v="76"/>
    <n v="2030"/>
    <n v="12"/>
    <x v="13"/>
  </r>
  <r>
    <x v="14"/>
    <s v="New_Hybrid_energy202BE069_Aratina Solar Center 1B, hybrid, 99.5 MW, Kern County"/>
    <s v="new_resolve"/>
    <s v="caiso_hybrid"/>
    <s v="development"/>
    <m/>
    <n v="99.5"/>
    <n v="2030"/>
    <n v="12"/>
    <x v="14"/>
  </r>
  <r>
    <x v="15"/>
    <s v="Westlands_Solar_energyVCEA50002_Aquamarine Solar Project,100% Solar PV, 50MW"/>
    <s v="new_resolve"/>
    <s v="caiso_solar"/>
    <s v="development"/>
    <m/>
    <n v="50"/>
    <n v="2030"/>
    <n v="12"/>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5334F91-C30A-4B54-9F05-A78BB46C9EE1}" name="PivotTable1" cacheId="176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5:B21" firstHeaderRow="1" firstDataRow="1" firstDataCol="1"/>
  <pivotFields count="10">
    <pivotField showAll="0"/>
    <pivotField showAll="0"/>
    <pivotField showAll="0"/>
    <pivotField showAll="0"/>
    <pivotField showAll="0"/>
    <pivotField showAll="0"/>
    <pivotField dataField="1" numFmtId="2" showAll="0"/>
    <pivotField numFmtId="1" showAll="0"/>
    <pivotField numFmtId="1" showAll="0"/>
    <pivotField axis="axisRow" showAll="0">
      <items count="16">
        <item x="1"/>
        <item x="10"/>
        <item x="4"/>
        <item x="9"/>
        <item x="14"/>
        <item x="5"/>
        <item x="7"/>
        <item x="11"/>
        <item x="6"/>
        <item x="3"/>
        <item x="12"/>
        <item x="13"/>
        <item x="2"/>
        <item x="8"/>
        <item x="0"/>
        <item t="default"/>
      </items>
    </pivotField>
  </pivotFields>
  <rowFields count="1">
    <field x="9"/>
  </rowFields>
  <rowItems count="16">
    <i>
      <x/>
    </i>
    <i>
      <x v="1"/>
    </i>
    <i>
      <x v="2"/>
    </i>
    <i>
      <x v="3"/>
    </i>
    <i>
      <x v="4"/>
    </i>
    <i>
      <x v="5"/>
    </i>
    <i>
      <x v="6"/>
    </i>
    <i>
      <x v="7"/>
    </i>
    <i>
      <x v="8"/>
    </i>
    <i>
      <x v="9"/>
    </i>
    <i>
      <x v="10"/>
    </i>
    <i>
      <x v="11"/>
    </i>
    <i>
      <x v="12"/>
    </i>
    <i>
      <x v="13"/>
    </i>
    <i>
      <x v="14"/>
    </i>
    <i t="grand">
      <x/>
    </i>
  </rowItems>
  <colItems count="1">
    <i/>
  </colItems>
  <dataFields count="1">
    <dataField name="Sum of max_mw" fld="6" baseField="0" baseItem="0" numFmtId="165"/>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87942-0125-4D42-A470-D4C83CC8C553}">
  <dimension ref="A1:D18"/>
  <sheetViews>
    <sheetView workbookViewId="0">
      <selection activeCell="B3" sqref="B3"/>
    </sheetView>
  </sheetViews>
  <sheetFormatPr defaultRowHeight="15"/>
  <cols>
    <col min="2" max="2" width="82.42578125" style="45" customWidth="1"/>
  </cols>
  <sheetData>
    <row r="1" spans="1:4" ht="15.75" thickBot="1">
      <c r="A1" s="39" t="s">
        <v>0</v>
      </c>
      <c r="C1" s="39"/>
      <c r="D1" s="39"/>
    </row>
    <row r="2" spans="1:4" ht="45">
      <c r="A2" s="39"/>
      <c r="B2" s="46" t="s">
        <v>1</v>
      </c>
      <c r="C2" s="39"/>
      <c r="D2" s="49"/>
    </row>
    <row r="3" spans="1:4" s="39" customFormat="1" ht="30">
      <c r="B3" s="47" t="s">
        <v>2</v>
      </c>
      <c r="D3" s="49"/>
    </row>
    <row r="4" spans="1:4" s="39" customFormat="1">
      <c r="B4" s="47" t="s">
        <v>3</v>
      </c>
      <c r="D4" s="49"/>
    </row>
    <row r="5" spans="1:4" s="39" customFormat="1" ht="30">
      <c r="B5" s="47" t="s">
        <v>4</v>
      </c>
      <c r="D5" s="49"/>
    </row>
    <row r="6" spans="1:4" s="39" customFormat="1" ht="30">
      <c r="B6" s="47" t="s">
        <v>5</v>
      </c>
      <c r="D6" s="49"/>
    </row>
    <row r="7" spans="1:4" s="39" customFormat="1" ht="60">
      <c r="B7" s="47" t="s">
        <v>6</v>
      </c>
      <c r="D7" s="49"/>
    </row>
    <row r="8" spans="1:4" s="39" customFormat="1" ht="105">
      <c r="B8" s="47" t="s">
        <v>7</v>
      </c>
      <c r="D8" s="49"/>
    </row>
    <row r="9" spans="1:4" s="39" customFormat="1">
      <c r="B9" s="47" t="s">
        <v>8</v>
      </c>
      <c r="D9" s="49"/>
    </row>
    <row r="10" spans="1:4" ht="45">
      <c r="A10" s="39"/>
      <c r="B10" s="47" t="s">
        <v>9</v>
      </c>
      <c r="C10" s="39"/>
      <c r="D10" s="39"/>
    </row>
    <row r="11" spans="1:4" ht="30">
      <c r="A11" s="39"/>
      <c r="B11" s="47" t="s">
        <v>10</v>
      </c>
      <c r="C11" s="39"/>
      <c r="D11" s="39"/>
    </row>
    <row r="12" spans="1:4" ht="30">
      <c r="A12" s="39"/>
      <c r="B12" s="47" t="s">
        <v>11</v>
      </c>
      <c r="C12" s="39"/>
      <c r="D12" s="39"/>
    </row>
    <row r="13" spans="1:4">
      <c r="A13" s="39"/>
      <c r="B13" s="47" t="s">
        <v>12</v>
      </c>
      <c r="C13" s="39"/>
      <c r="D13" s="39"/>
    </row>
    <row r="14" spans="1:4" ht="60">
      <c r="A14" s="39"/>
      <c r="B14" s="47" t="s">
        <v>13</v>
      </c>
      <c r="C14" s="39"/>
      <c r="D14" s="39"/>
    </row>
    <row r="15" spans="1:4">
      <c r="A15" s="39"/>
      <c r="B15" s="47"/>
      <c r="C15" s="39"/>
      <c r="D15" s="39"/>
    </row>
    <row r="16" spans="1:4">
      <c r="A16" s="39"/>
      <c r="B16" s="47"/>
      <c r="C16" s="39"/>
      <c r="D16" s="39"/>
    </row>
    <row r="17" spans="2:2">
      <c r="B17" s="47"/>
    </row>
    <row r="18" spans="2:2" ht="15.75" thickBot="1">
      <c r="B18" s="48"/>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87B71-9BBB-44EC-9E9F-312C4B6CD383}">
  <dimension ref="A1:B22"/>
  <sheetViews>
    <sheetView tabSelected="1" workbookViewId="0">
      <selection activeCell="B23" sqref="B23"/>
    </sheetView>
  </sheetViews>
  <sheetFormatPr defaultRowHeight="15"/>
  <cols>
    <col min="1" max="1" width="36.7109375" bestFit="1" customWidth="1"/>
    <col min="2" max="2" width="15.85546875" bestFit="1" customWidth="1"/>
  </cols>
  <sheetData>
    <row r="1" spans="1:2">
      <c r="A1" s="39" t="s">
        <v>14</v>
      </c>
      <c r="B1" s="39"/>
    </row>
    <row r="2" spans="1:2" s="39" customFormat="1">
      <c r="A2" s="39" t="s">
        <v>15</v>
      </c>
    </row>
    <row r="3" spans="1:2" s="39" customFormat="1">
      <c r="A3" s="39" t="s">
        <v>16</v>
      </c>
    </row>
    <row r="4" spans="1:2">
      <c r="A4" s="39" t="s">
        <v>17</v>
      </c>
      <c r="B4" s="39"/>
    </row>
    <row r="5" spans="1:2">
      <c r="A5" s="39" t="s">
        <v>18</v>
      </c>
      <c r="B5" s="39" t="s">
        <v>19</v>
      </c>
    </row>
    <row r="6" spans="1:2">
      <c r="A6" s="44" t="s">
        <v>20</v>
      </c>
      <c r="B6" s="52">
        <v>300</v>
      </c>
    </row>
    <row r="7" spans="1:2">
      <c r="A7" s="44" t="s">
        <v>21</v>
      </c>
      <c r="B7" s="52">
        <v>105</v>
      </c>
    </row>
    <row r="8" spans="1:2">
      <c r="A8" s="44" t="s">
        <v>22</v>
      </c>
      <c r="B8" s="52">
        <v>180</v>
      </c>
    </row>
    <row r="9" spans="1:2">
      <c r="A9" s="44" t="s">
        <v>23</v>
      </c>
      <c r="B9" s="52">
        <v>2.2000000000000002</v>
      </c>
    </row>
    <row r="10" spans="1:2">
      <c r="A10" s="44" t="s">
        <v>24</v>
      </c>
      <c r="B10" s="52">
        <v>99.5</v>
      </c>
    </row>
    <row r="11" spans="1:2">
      <c r="A11" s="44" t="s">
        <v>25</v>
      </c>
      <c r="B11" s="52">
        <v>335.68</v>
      </c>
    </row>
    <row r="12" spans="1:2">
      <c r="A12" s="44" t="s">
        <v>26</v>
      </c>
      <c r="B12" s="52">
        <v>40</v>
      </c>
    </row>
    <row r="13" spans="1:2">
      <c r="A13" s="44" t="s">
        <v>27</v>
      </c>
      <c r="B13" s="52">
        <v>162</v>
      </c>
    </row>
    <row r="14" spans="1:2">
      <c r="A14" s="44" t="s">
        <v>28</v>
      </c>
      <c r="B14" s="52">
        <v>99</v>
      </c>
    </row>
    <row r="15" spans="1:2">
      <c r="A15" s="44" t="s">
        <v>29</v>
      </c>
      <c r="B15" s="52">
        <v>545.5</v>
      </c>
    </row>
    <row r="16" spans="1:2">
      <c r="A16" s="44" t="s">
        <v>30</v>
      </c>
      <c r="B16" s="52">
        <v>80</v>
      </c>
    </row>
    <row r="17" spans="1:2">
      <c r="A17" s="44" t="s">
        <v>31</v>
      </c>
      <c r="B17" s="52">
        <v>76</v>
      </c>
    </row>
    <row r="18" spans="1:2">
      <c r="A18" s="44" t="s">
        <v>32</v>
      </c>
      <c r="B18" s="52">
        <v>145</v>
      </c>
    </row>
    <row r="19" spans="1:2">
      <c r="A19" s="44" t="s">
        <v>33</v>
      </c>
      <c r="B19" s="52">
        <v>150</v>
      </c>
    </row>
    <row r="20" spans="1:2">
      <c r="A20" s="44" t="s">
        <v>34</v>
      </c>
      <c r="B20" s="52">
        <v>1086.7430000000002</v>
      </c>
    </row>
    <row r="21" spans="1:2">
      <c r="A21" s="44" t="s">
        <v>35</v>
      </c>
      <c r="B21" s="52">
        <v>3406.6230000000005</v>
      </c>
    </row>
    <row r="22" spans="1:2">
      <c r="A22" s="51" t="s">
        <v>36</v>
      </c>
      <c r="B22" s="50">
        <v>1216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60034-AD60-4D68-A77A-DC737408FA91}">
  <dimension ref="A1:BB74"/>
  <sheetViews>
    <sheetView topLeftCell="A51" workbookViewId="0">
      <selection activeCell="A4" sqref="A4"/>
    </sheetView>
  </sheetViews>
  <sheetFormatPr defaultRowHeight="15"/>
  <cols>
    <col min="1" max="1" width="44" customWidth="1"/>
    <col min="2" max="2" width="41.28515625" customWidth="1"/>
    <col min="9" max="9" width="23" customWidth="1"/>
    <col min="25" max="44" width="0" hidden="1" customWidth="1"/>
    <col min="45" max="45" width="25.28515625" customWidth="1"/>
  </cols>
  <sheetData>
    <row r="1" spans="1:54" ht="15.75" thickBot="1">
      <c r="A1" s="40" t="s">
        <v>37</v>
      </c>
      <c r="B1" s="40"/>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row>
    <row r="2" spans="1:54" ht="15.75" thickBot="1">
      <c r="A2" s="41" t="s">
        <v>38</v>
      </c>
      <c r="B2" s="42" t="s">
        <v>39</v>
      </c>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row>
    <row r="3" spans="1:54">
      <c r="A3" s="39"/>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row>
    <row r="4" spans="1:54">
      <c r="A4" s="39" t="s">
        <v>40</v>
      </c>
      <c r="B4" s="39" t="s">
        <v>41</v>
      </c>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row>
    <row r="5" spans="1:54">
      <c r="A5" s="39" t="s">
        <v>20</v>
      </c>
      <c r="B5" s="39" t="s">
        <v>41</v>
      </c>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row>
    <row r="6" spans="1:54">
      <c r="A6" s="39" t="s">
        <v>42</v>
      </c>
      <c r="B6" s="39" t="s">
        <v>43</v>
      </c>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row>
    <row r="7" spans="1:54">
      <c r="A7" s="39" t="s">
        <v>21</v>
      </c>
      <c r="B7" s="39" t="s">
        <v>43</v>
      </c>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43"/>
      <c r="AV7" s="43"/>
      <c r="AW7" s="39"/>
      <c r="AX7" s="39"/>
      <c r="AY7" s="39"/>
      <c r="AZ7" s="39"/>
      <c r="BA7" s="39"/>
      <c r="BB7" s="39"/>
    </row>
    <row r="8" spans="1:54">
      <c r="A8" s="39" t="s">
        <v>44</v>
      </c>
      <c r="B8" s="39" t="s">
        <v>45</v>
      </c>
      <c r="C8" s="39"/>
      <c r="D8" s="39"/>
      <c r="E8" s="39"/>
      <c r="F8" s="39"/>
      <c r="G8" s="39"/>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43"/>
      <c r="AV8" s="43"/>
      <c r="AW8" s="39"/>
      <c r="AX8" s="39"/>
      <c r="AY8" s="39"/>
      <c r="AZ8" s="39"/>
      <c r="BA8" s="39"/>
      <c r="BB8" s="39"/>
    </row>
    <row r="9" spans="1:54">
      <c r="A9" s="39" t="s">
        <v>46</v>
      </c>
      <c r="B9" s="39" t="s">
        <v>45</v>
      </c>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43"/>
      <c r="AW9" s="39"/>
      <c r="AX9" s="39"/>
      <c r="AY9" s="39"/>
      <c r="AZ9" s="39"/>
      <c r="BA9" s="39"/>
      <c r="BB9" s="39"/>
    </row>
    <row r="10" spans="1:54">
      <c r="A10" s="39" t="s">
        <v>22</v>
      </c>
      <c r="B10" s="39" t="s">
        <v>47</v>
      </c>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43"/>
      <c r="AV10" s="43"/>
      <c r="AW10" s="39"/>
      <c r="AX10" s="39"/>
      <c r="AY10" s="39"/>
      <c r="AZ10" s="39"/>
      <c r="BA10" s="39"/>
      <c r="BB10" s="39"/>
    </row>
    <row r="11" spans="1:54">
      <c r="A11" s="39" t="s">
        <v>48</v>
      </c>
      <c r="B11" s="39" t="s">
        <v>47</v>
      </c>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43"/>
      <c r="AV11" s="39"/>
      <c r="AW11" s="39"/>
      <c r="AX11" s="39"/>
      <c r="AY11" s="43"/>
      <c r="AZ11" s="39"/>
      <c r="BA11" s="39"/>
      <c r="BB11" s="39"/>
    </row>
    <row r="12" spans="1:54">
      <c r="A12" s="39" t="s">
        <v>49</v>
      </c>
      <c r="B12" s="39" t="s">
        <v>50</v>
      </c>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43"/>
      <c r="AV12" s="39"/>
      <c r="AW12" s="39"/>
      <c r="AX12" s="39"/>
      <c r="AY12" s="43"/>
      <c r="AZ12" s="39"/>
      <c r="BA12" s="39"/>
      <c r="BB12" s="39"/>
    </row>
    <row r="13" spans="1:54">
      <c r="A13" s="39" t="s">
        <v>51</v>
      </c>
      <c r="B13" s="39" t="s">
        <v>50</v>
      </c>
      <c r="C13" s="39"/>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43"/>
      <c r="AW13" s="39"/>
      <c r="AX13" s="39"/>
      <c r="AY13" s="43"/>
      <c r="AZ13" s="39"/>
      <c r="BA13" s="39"/>
      <c r="BB13" s="39"/>
    </row>
    <row r="14" spans="1:54">
      <c r="A14" s="39" t="s">
        <v>52</v>
      </c>
      <c r="B14" s="39" t="s">
        <v>53</v>
      </c>
      <c r="C14" s="39"/>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43"/>
      <c r="AV14" s="39"/>
      <c r="AW14" s="39"/>
      <c r="AX14" s="39"/>
      <c r="AY14" s="43"/>
      <c r="AZ14" s="39"/>
      <c r="BA14" s="39"/>
      <c r="BB14" s="39"/>
    </row>
    <row r="15" spans="1:54">
      <c r="A15" s="39" t="s">
        <v>54</v>
      </c>
      <c r="B15" s="39" t="s">
        <v>43</v>
      </c>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43"/>
      <c r="AV15" s="43"/>
      <c r="AW15" s="39"/>
      <c r="AX15" s="39"/>
      <c r="AY15" s="43"/>
      <c r="AZ15" s="39"/>
      <c r="BA15" s="39"/>
      <c r="BB15" s="39"/>
    </row>
    <row r="16" spans="1:54">
      <c r="A16" s="39" t="s">
        <v>55</v>
      </c>
      <c r="B16" s="39" t="s">
        <v>43</v>
      </c>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43"/>
      <c r="AV16" s="43"/>
      <c r="AW16" s="39"/>
      <c r="AX16" s="39"/>
      <c r="AY16" s="43"/>
      <c r="AZ16" s="39"/>
      <c r="BA16" s="39"/>
      <c r="BB16" s="39"/>
    </row>
    <row r="17" spans="1:54">
      <c r="A17" s="39" t="s">
        <v>56</v>
      </c>
      <c r="B17" s="39" t="s">
        <v>57</v>
      </c>
      <c r="C17" s="39"/>
      <c r="D17" s="39"/>
      <c r="E17" s="39"/>
      <c r="F17" s="39"/>
      <c r="G17" s="39"/>
      <c r="H17" s="39"/>
      <c r="I17" s="39"/>
      <c r="J17" s="39"/>
      <c r="K17" s="39"/>
      <c r="L17" s="39"/>
      <c r="M17" s="39"/>
      <c r="N17" s="39"/>
      <c r="O17" s="39"/>
      <c r="P17" s="39"/>
      <c r="Q17" s="39"/>
      <c r="R17" s="39"/>
      <c r="S17" s="39"/>
      <c r="T17" s="39"/>
      <c r="U17" s="39"/>
      <c r="V17" s="39"/>
      <c r="W17" s="39"/>
      <c r="X17" s="39"/>
      <c r="Y17" s="39"/>
      <c r="Z17" s="43"/>
      <c r="AA17" s="39"/>
      <c r="AB17" s="39"/>
      <c r="AC17" s="39"/>
      <c r="AD17" s="39"/>
      <c r="AE17" s="39"/>
      <c r="AF17" s="39"/>
      <c r="AG17" s="39"/>
      <c r="AH17" s="39"/>
      <c r="AI17" s="39"/>
      <c r="AJ17" s="39"/>
      <c r="AK17" s="39"/>
      <c r="AL17" s="39"/>
      <c r="AM17" s="39"/>
      <c r="AN17" s="39"/>
      <c r="AO17" s="39"/>
      <c r="AP17" s="39"/>
      <c r="AQ17" s="39"/>
      <c r="AR17" s="39"/>
      <c r="AS17" s="39"/>
      <c r="AT17" s="39"/>
      <c r="AU17" s="39"/>
      <c r="AV17" s="43"/>
      <c r="AW17" s="39"/>
      <c r="AX17" s="39"/>
      <c r="AY17" s="43"/>
      <c r="AZ17" s="39"/>
      <c r="BA17" s="39"/>
      <c r="BB17" s="39"/>
    </row>
    <row r="18" spans="1:54">
      <c r="A18" s="39" t="s">
        <v>58</v>
      </c>
      <c r="B18" s="39" t="s">
        <v>57</v>
      </c>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row>
    <row r="19" spans="1:54">
      <c r="A19" s="39" t="s">
        <v>59</v>
      </c>
      <c r="B19" s="39" t="s">
        <v>60</v>
      </c>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row>
    <row r="20" spans="1:54">
      <c r="A20" s="39" t="s">
        <v>61</v>
      </c>
      <c r="B20" s="39" t="s">
        <v>62</v>
      </c>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row>
    <row r="21" spans="1:54">
      <c r="A21" s="39" t="s">
        <v>24</v>
      </c>
      <c r="B21" s="39" t="s">
        <v>63</v>
      </c>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row>
    <row r="22" spans="1:54">
      <c r="A22" s="39" t="s">
        <v>25</v>
      </c>
      <c r="B22" s="39" t="s">
        <v>64</v>
      </c>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row>
    <row r="23" spans="1:54">
      <c r="A23" s="39" t="s">
        <v>26</v>
      </c>
      <c r="B23" s="39" t="s">
        <v>64</v>
      </c>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row>
    <row r="24" spans="1:54">
      <c r="A24" s="39" t="s">
        <v>27</v>
      </c>
      <c r="B24" s="39" t="s">
        <v>65</v>
      </c>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row>
    <row r="25" spans="1:54">
      <c r="A25" s="39" t="s">
        <v>66</v>
      </c>
      <c r="B25" s="39" t="s">
        <v>65</v>
      </c>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row>
    <row r="26" spans="1:54">
      <c r="A26" s="39" t="s">
        <v>67</v>
      </c>
      <c r="B26" s="39" t="s">
        <v>41</v>
      </c>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row>
    <row r="27" spans="1:54">
      <c r="A27" s="39" t="s">
        <v>68</v>
      </c>
      <c r="B27" s="39" t="s">
        <v>41</v>
      </c>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row>
    <row r="28" spans="1:54">
      <c r="A28" s="39" t="s">
        <v>69</v>
      </c>
      <c r="B28" s="39" t="s">
        <v>70</v>
      </c>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row>
    <row r="29" spans="1:54">
      <c r="A29" s="39" t="s">
        <v>71</v>
      </c>
      <c r="B29" s="39" t="s">
        <v>72</v>
      </c>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row>
    <row r="30" spans="1:54">
      <c r="A30" s="39" t="s">
        <v>28</v>
      </c>
      <c r="B30" s="39" t="s">
        <v>72</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row>
    <row r="31" spans="1:54">
      <c r="A31" s="39" t="s">
        <v>73</v>
      </c>
      <c r="B31" s="39" t="s">
        <v>62</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row>
    <row r="32" spans="1:54">
      <c r="A32" s="39" t="s">
        <v>74</v>
      </c>
      <c r="B32" s="39" t="s">
        <v>62</v>
      </c>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row>
    <row r="33" spans="1:2">
      <c r="A33" s="39" t="s">
        <v>29</v>
      </c>
      <c r="B33" s="39" t="s">
        <v>41</v>
      </c>
    </row>
    <row r="34" spans="1:2">
      <c r="A34" s="39" t="s">
        <v>75</v>
      </c>
      <c r="B34" s="39" t="s">
        <v>62</v>
      </c>
    </row>
    <row r="35" spans="1:2">
      <c r="A35" s="39" t="s">
        <v>76</v>
      </c>
      <c r="B35" s="39" t="s">
        <v>62</v>
      </c>
    </row>
    <row r="36" spans="1:2">
      <c r="A36" s="39" t="s">
        <v>77</v>
      </c>
      <c r="B36" s="39" t="s">
        <v>78</v>
      </c>
    </row>
    <row r="37" spans="1:2">
      <c r="A37" s="39" t="s">
        <v>79</v>
      </c>
      <c r="B37" s="39" t="s">
        <v>78</v>
      </c>
    </row>
    <row r="38" spans="1:2">
      <c r="A38" s="39" t="s">
        <v>80</v>
      </c>
      <c r="B38" s="39" t="s">
        <v>78</v>
      </c>
    </row>
    <row r="39" spans="1:2">
      <c r="A39" s="39" t="s">
        <v>81</v>
      </c>
      <c r="B39" s="39" t="s">
        <v>78</v>
      </c>
    </row>
    <row r="40" spans="1:2">
      <c r="A40" s="39" t="s">
        <v>82</v>
      </c>
      <c r="B40" s="39" t="s">
        <v>83</v>
      </c>
    </row>
    <row r="41" spans="1:2">
      <c r="A41" s="39" t="s">
        <v>84</v>
      </c>
      <c r="B41" s="39" t="s">
        <v>85</v>
      </c>
    </row>
    <row r="42" spans="1:2">
      <c r="A42" s="39" t="s">
        <v>86</v>
      </c>
      <c r="B42" s="39" t="s">
        <v>85</v>
      </c>
    </row>
    <row r="43" spans="1:2">
      <c r="A43" s="39" t="s">
        <v>30</v>
      </c>
      <c r="B43" s="39" t="s">
        <v>83</v>
      </c>
    </row>
    <row r="44" spans="1:2">
      <c r="A44" s="39" t="s">
        <v>87</v>
      </c>
      <c r="B44" s="39" t="s">
        <v>88</v>
      </c>
    </row>
    <row r="45" spans="1:2">
      <c r="A45" s="39" t="s">
        <v>89</v>
      </c>
      <c r="B45" s="39" t="s">
        <v>88</v>
      </c>
    </row>
    <row r="46" spans="1:2">
      <c r="A46" s="39" t="s">
        <v>31</v>
      </c>
      <c r="B46" s="39" t="s">
        <v>90</v>
      </c>
    </row>
    <row r="47" spans="1:2">
      <c r="A47" s="39" t="s">
        <v>91</v>
      </c>
      <c r="B47" s="39" t="s">
        <v>90</v>
      </c>
    </row>
    <row r="48" spans="1:2">
      <c r="A48" s="39" t="s">
        <v>92</v>
      </c>
      <c r="B48" s="39" t="s">
        <v>41</v>
      </c>
    </row>
    <row r="49" spans="1:2">
      <c r="A49" s="39" t="s">
        <v>93</v>
      </c>
      <c r="B49" s="39" t="s">
        <v>94</v>
      </c>
    </row>
    <row r="50" spans="1:2">
      <c r="A50" s="39" t="s">
        <v>32</v>
      </c>
      <c r="B50" s="39" t="s">
        <v>95</v>
      </c>
    </row>
    <row r="51" spans="1:2">
      <c r="A51" s="39" t="s">
        <v>96</v>
      </c>
      <c r="B51" s="39" t="s">
        <v>95</v>
      </c>
    </row>
    <row r="52" spans="1:2">
      <c r="A52" s="39" t="s">
        <v>97</v>
      </c>
      <c r="B52" s="39" t="s">
        <v>53</v>
      </c>
    </row>
    <row r="53" spans="1:2">
      <c r="A53" s="39" t="s">
        <v>98</v>
      </c>
      <c r="B53" s="39" t="s">
        <v>53</v>
      </c>
    </row>
    <row r="54" spans="1:2">
      <c r="A54" s="39" t="s">
        <v>99</v>
      </c>
      <c r="B54" s="39" t="s">
        <v>100</v>
      </c>
    </row>
    <row r="55" spans="1:2">
      <c r="A55" s="39" t="s">
        <v>101</v>
      </c>
      <c r="B55" s="39" t="s">
        <v>100</v>
      </c>
    </row>
    <row r="56" spans="1:2">
      <c r="A56" s="39" t="s">
        <v>33</v>
      </c>
      <c r="B56" s="39" t="s">
        <v>47</v>
      </c>
    </row>
    <row r="57" spans="1:2">
      <c r="A57" s="39" t="s">
        <v>102</v>
      </c>
      <c r="B57" s="39" t="s">
        <v>53</v>
      </c>
    </row>
    <row r="58" spans="1:2">
      <c r="A58" s="39" t="s">
        <v>103</v>
      </c>
      <c r="B58" s="39" t="s">
        <v>50</v>
      </c>
    </row>
    <row r="59" spans="1:2">
      <c r="A59" s="39" t="s">
        <v>104</v>
      </c>
      <c r="B59" s="39" t="s">
        <v>43</v>
      </c>
    </row>
    <row r="60" spans="1:2">
      <c r="A60" s="39" t="s">
        <v>105</v>
      </c>
      <c r="B60" s="39" t="s">
        <v>63</v>
      </c>
    </row>
    <row r="61" spans="1:2">
      <c r="A61" s="39" t="s">
        <v>106</v>
      </c>
      <c r="B61" s="39" t="s">
        <v>72</v>
      </c>
    </row>
    <row r="62" spans="1:2">
      <c r="A62" s="39" t="s">
        <v>107</v>
      </c>
      <c r="B62" s="39" t="s">
        <v>62</v>
      </c>
    </row>
    <row r="63" spans="1:2">
      <c r="A63" s="39" t="s">
        <v>108</v>
      </c>
      <c r="B63" s="39" t="s">
        <v>41</v>
      </c>
    </row>
    <row r="64" spans="1:2">
      <c r="A64" s="39" t="s">
        <v>109</v>
      </c>
      <c r="B64" s="39" t="s">
        <v>83</v>
      </c>
    </row>
    <row r="65" spans="1:2">
      <c r="A65" s="39" t="s">
        <v>110</v>
      </c>
      <c r="B65" s="39" t="s">
        <v>53</v>
      </c>
    </row>
    <row r="66" spans="1:2">
      <c r="A66" s="39" t="s">
        <v>111</v>
      </c>
      <c r="B66" s="39" t="s">
        <v>112</v>
      </c>
    </row>
    <row r="67" spans="1:2">
      <c r="A67" s="39" t="s">
        <v>113</v>
      </c>
      <c r="B67" s="39" t="s">
        <v>112</v>
      </c>
    </row>
    <row r="68" spans="1:2">
      <c r="A68" s="39" t="s">
        <v>114</v>
      </c>
      <c r="B68" s="39" t="s">
        <v>45</v>
      </c>
    </row>
    <row r="69" spans="1:2">
      <c r="A69" s="39" t="s">
        <v>115</v>
      </c>
      <c r="B69" s="39" t="s">
        <v>45</v>
      </c>
    </row>
    <row r="70" spans="1:2">
      <c r="A70" s="39" t="s">
        <v>116</v>
      </c>
      <c r="B70" s="39" t="s">
        <v>60</v>
      </c>
    </row>
    <row r="71" spans="1:2">
      <c r="A71" s="39" t="s">
        <v>117</v>
      </c>
      <c r="B71" s="39" t="s">
        <v>45</v>
      </c>
    </row>
    <row r="72" spans="1:2">
      <c r="A72" s="39" t="s">
        <v>118</v>
      </c>
      <c r="B72" s="39" t="s">
        <v>50</v>
      </c>
    </row>
    <row r="73" spans="1:2">
      <c r="A73" s="39" t="s">
        <v>119</v>
      </c>
      <c r="B73" s="39" t="s">
        <v>50</v>
      </c>
    </row>
    <row r="74" spans="1:2">
      <c r="A74" s="39" t="s">
        <v>120</v>
      </c>
      <c r="B74" s="39" t="s">
        <v>50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9B8A5-7193-4D3A-8B88-8A3AE8029E74}">
  <sheetPr codeName="Sheet27">
    <tabColor theme="9" tint="0.39997558519241921"/>
  </sheetPr>
  <dimension ref="A1:AU3953"/>
  <sheetViews>
    <sheetView showGridLines="0" zoomScaleNormal="100" workbookViewId="0">
      <pane ySplit="8" topLeftCell="B3556" activePane="bottomLeft" state="frozen"/>
      <selection pane="bottomLeft" activeCell="B3557" sqref="B3557"/>
    </sheetView>
  </sheetViews>
  <sheetFormatPr defaultColWidth="9.140625" defaultRowHeight="12.75"/>
  <cols>
    <col min="1" max="1" width="6.28515625" style="1" customWidth="1"/>
    <col min="2" max="2" width="28.85546875" style="1" customWidth="1"/>
    <col min="3" max="3" width="47.140625" style="1" customWidth="1"/>
    <col min="4" max="4" width="22.42578125" style="1" customWidth="1"/>
    <col min="5" max="6" width="21" style="1" customWidth="1"/>
    <col min="7" max="7" width="35.28515625" style="1" customWidth="1"/>
    <col min="8" max="11" width="21" style="1" customWidth="1"/>
    <col min="12" max="14" width="21" style="1" hidden="1" customWidth="1"/>
    <col min="15" max="15" width="14.140625" style="1" customWidth="1"/>
    <col min="16" max="16" width="33" style="1" customWidth="1"/>
    <col min="17" max="17" width="21.85546875" style="1" customWidth="1"/>
    <col min="18" max="18" width="19.85546875" style="10" customWidth="1"/>
    <col min="19" max="19" width="20" style="10" customWidth="1"/>
    <col min="20" max="21" width="18" style="10" customWidth="1"/>
    <col min="22" max="22" width="51.42578125" style="10" customWidth="1"/>
    <col min="23" max="26" width="18" style="10" customWidth="1"/>
    <col min="27" max="27" width="22.140625" style="10" customWidth="1"/>
    <col min="28" max="28" width="18" style="10" customWidth="1"/>
    <col min="29" max="29" width="14.5703125" style="1" customWidth="1"/>
    <col min="30" max="30" width="20.85546875" style="1" customWidth="1"/>
    <col min="31" max="31" width="12.5703125" style="1" customWidth="1"/>
    <col min="32" max="32" width="19.42578125" style="1" customWidth="1"/>
    <col min="33" max="33" width="87.42578125" style="1" customWidth="1"/>
    <col min="34" max="34" width="9.5703125" style="1" customWidth="1"/>
    <col min="35" max="35" width="9.140625" style="1"/>
    <col min="36" max="36" width="10.42578125" style="1" bestFit="1" customWidth="1"/>
    <col min="37" max="46" width="9.140625" style="1"/>
    <col min="47" max="47" width="10.5703125" style="1" customWidth="1"/>
    <col min="48" max="48" width="27.42578125" style="1" customWidth="1"/>
    <col min="49" max="49" width="10.5703125" style="1" customWidth="1"/>
    <col min="50" max="16384" width="9.140625" style="1"/>
  </cols>
  <sheetData>
    <row r="1" spans="1:47">
      <c r="A1" s="1" t="s">
        <v>121</v>
      </c>
    </row>
    <row r="2" spans="1:47" ht="26.25">
      <c r="A2" s="1">
        <v>2</v>
      </c>
      <c r="B2" s="2" t="s">
        <v>122</v>
      </c>
      <c r="R2" s="1"/>
      <c r="S2" s="1"/>
      <c r="T2" s="1"/>
      <c r="U2" s="1"/>
      <c r="V2" s="1"/>
      <c r="W2" s="1"/>
      <c r="X2" s="1"/>
      <c r="Y2" s="1"/>
      <c r="Z2" s="1"/>
      <c r="AA2" s="1"/>
      <c r="AB2" s="1"/>
      <c r="AE2" s="53" t="s">
        <v>123</v>
      </c>
      <c r="AF2" s="3" t="s">
        <v>124</v>
      </c>
      <c r="AG2" s="4"/>
      <c r="AH2" s="5">
        <f>[3]Dashboard!$C$31</f>
        <v>0</v>
      </c>
    </row>
    <row r="3" spans="1:47" ht="15.75" customHeight="1">
      <c r="A3" s="1">
        <v>3</v>
      </c>
      <c r="R3" s="1"/>
      <c r="S3" s="1"/>
      <c r="T3" s="1"/>
      <c r="U3" s="1"/>
      <c r="V3" s="1"/>
      <c r="W3" s="1"/>
      <c r="X3" s="1"/>
      <c r="Y3" s="1"/>
      <c r="Z3" s="1"/>
      <c r="AA3" s="1"/>
      <c r="AB3" s="1"/>
      <c r="AE3" s="54"/>
      <c r="AF3" s="6" t="s">
        <v>125</v>
      </c>
      <c r="AG3" s="7"/>
      <c r="AH3" s="5">
        <f>[3]Dashboard!$C$32</f>
        <v>0</v>
      </c>
    </row>
    <row r="4" spans="1:47">
      <c r="A4" s="1">
        <v>4</v>
      </c>
      <c r="B4" s="8" t="s">
        <v>126</v>
      </c>
      <c r="C4" s="9">
        <f>COUNTA(B:B)-COUNTA(B4:B8)</f>
        <v>3946</v>
      </c>
      <c r="AE4" s="55"/>
      <c r="AF4" s="11" t="s">
        <v>127</v>
      </c>
      <c r="AG4" s="4"/>
      <c r="AH4" s="12">
        <v>2019</v>
      </c>
    </row>
    <row r="5" spans="1:47">
      <c r="A5" s="1">
        <v>5</v>
      </c>
      <c r="AE5" s="53" t="s">
        <v>128</v>
      </c>
      <c r="AF5" s="8" t="s">
        <v>129</v>
      </c>
      <c r="AG5" s="13"/>
      <c r="AH5" s="14">
        <v>1</v>
      </c>
    </row>
    <row r="6" spans="1:47">
      <c r="A6" s="1">
        <v>6</v>
      </c>
      <c r="AE6" s="55"/>
      <c r="AF6" s="8" t="s">
        <v>130</v>
      </c>
      <c r="AG6" s="9"/>
      <c r="AH6" s="15">
        <v>0.95</v>
      </c>
    </row>
    <row r="7" spans="1:47">
      <c r="A7" s="1">
        <v>7</v>
      </c>
    </row>
    <row r="8" spans="1:47" ht="38.25">
      <c r="A8" s="1">
        <v>8</v>
      </c>
      <c r="B8" s="16" t="s">
        <v>131</v>
      </c>
      <c r="C8" s="16" t="s">
        <v>132</v>
      </c>
      <c r="D8" s="16" t="s">
        <v>133</v>
      </c>
      <c r="E8" s="16" t="s">
        <v>134</v>
      </c>
      <c r="F8" s="16" t="s">
        <v>135</v>
      </c>
      <c r="G8" s="16" t="s">
        <v>136</v>
      </c>
      <c r="H8" s="16" t="s">
        <v>137</v>
      </c>
      <c r="I8" s="16" t="s">
        <v>138</v>
      </c>
      <c r="J8" s="17" t="s">
        <v>139</v>
      </c>
      <c r="K8" s="17" t="s">
        <v>140</v>
      </c>
      <c r="L8" s="17" t="s">
        <v>141</v>
      </c>
      <c r="M8" s="17" t="s">
        <v>142</v>
      </c>
      <c r="N8" s="16" t="s">
        <v>143</v>
      </c>
      <c r="O8" s="16" t="s">
        <v>144</v>
      </c>
      <c r="P8" s="16" t="s">
        <v>38</v>
      </c>
      <c r="Q8" s="16" t="s">
        <v>145</v>
      </c>
      <c r="R8" s="18" t="s">
        <v>146</v>
      </c>
      <c r="S8" s="16" t="s">
        <v>147</v>
      </c>
      <c r="T8" s="16" t="s">
        <v>148</v>
      </c>
      <c r="U8" s="16" t="s">
        <v>149</v>
      </c>
      <c r="V8" s="16" t="s">
        <v>150</v>
      </c>
      <c r="W8" s="16" t="s">
        <v>151</v>
      </c>
      <c r="X8" s="16" t="s">
        <v>152</v>
      </c>
      <c r="Y8" s="16" t="s">
        <v>153</v>
      </c>
      <c r="Z8" s="16" t="s">
        <v>154</v>
      </c>
      <c r="AA8" s="16" t="s">
        <v>155</v>
      </c>
      <c r="AB8" s="16" t="s">
        <v>156</v>
      </c>
      <c r="AC8" s="16" t="s">
        <v>157</v>
      </c>
      <c r="AD8" s="16" t="s">
        <v>158</v>
      </c>
      <c r="AE8" s="19" t="s">
        <v>159</v>
      </c>
      <c r="AF8" s="20" t="s">
        <v>160</v>
      </c>
    </row>
    <row r="9" spans="1:47">
      <c r="A9" s="1">
        <v>9</v>
      </c>
      <c r="B9" s="21" t="s">
        <v>161</v>
      </c>
      <c r="C9" s="21" t="s">
        <v>162</v>
      </c>
      <c r="D9" s="21" t="s">
        <v>163</v>
      </c>
      <c r="E9" s="22" t="s">
        <v>164</v>
      </c>
      <c r="F9" s="22" t="s">
        <v>164</v>
      </c>
      <c r="G9" s="22" t="s">
        <v>165</v>
      </c>
      <c r="H9" s="22" t="s">
        <v>166</v>
      </c>
      <c r="I9" s="22" t="s">
        <v>167</v>
      </c>
      <c r="J9" s="22">
        <v>39600</v>
      </c>
      <c r="K9" s="22">
        <v>47042</v>
      </c>
      <c r="L9" s="23">
        <f>IFERROR(M9*O9,0)</f>
        <v>6.4989999999999997</v>
      </c>
      <c r="M9" s="24">
        <f>IFERROR(N9/O9,0)</f>
        <v>1</v>
      </c>
      <c r="N9" s="23">
        <v>6.4989999999999997</v>
      </c>
      <c r="O9" s="23">
        <v>6.4989999999999997</v>
      </c>
      <c r="P9" s="23" t="s">
        <v>168</v>
      </c>
      <c r="Q9" s="23" t="s">
        <v>169</v>
      </c>
      <c r="R9" s="25" t="s">
        <v>170</v>
      </c>
      <c r="S9" s="22" t="s">
        <v>171</v>
      </c>
      <c r="T9" s="22"/>
      <c r="U9" s="26"/>
      <c r="V9" s="26"/>
      <c r="W9" s="27">
        <f t="shared" ref="W9:W72" si="0">IF(J9&lt;DATE(YEAR(J9),7,1),YEAR(J9),YEAR(J9)+1)</f>
        <v>2008</v>
      </c>
      <c r="X9" s="27">
        <f t="shared" ref="X9:X72" si="1">IF(K9&gt;=DATE(YEAR(K9),7,1),YEAR(K9),YEAR(K9)-1)</f>
        <v>2028</v>
      </c>
      <c r="Y9" s="28">
        <f t="shared" ref="Y9:Y72" si="2">IF(ISBLANK(U9),0,O9-U9)</f>
        <v>0</v>
      </c>
      <c r="Z9" s="29" t="str">
        <f t="shared" ref="Z9:Z72" si="3">IF(ISBLANK(T9),I9,T9)</f>
        <v>Excluded</v>
      </c>
      <c r="AA9" s="30">
        <f t="shared" ref="AA9:AA72" si="4">IF(ISBLANK(U9),O9,U9)</f>
        <v>6.4989999999999997</v>
      </c>
      <c r="AB9" s="31">
        <f>IF(AND(ISNUMBER(MATCH($S9,[3]Lists!$CU$8:$CU$37,0)),J9&gt;=DATE(2018,12,31)),$AH$6,$AH$5)</f>
        <v>1</v>
      </c>
      <c r="AC9" s="31">
        <f t="shared" ref="AC9:AC72" si="5">IF(ISBLANK(S9),0,1)</f>
        <v>1</v>
      </c>
      <c r="AD9" s="31">
        <f t="shared" ref="AD9:AD72" si="6">AC9</f>
        <v>1</v>
      </c>
      <c r="AE9" s="32" t="e">
        <f>MIN($K9,IF(AND(S9='[3]Resources - Baseline'!$C$25,$AH$3&gt;0),MIN(DATE(2050,12,31),MAX(DATE($AH$4,12,31),DATE(YEAR(J9)+$AH$3,MONTH(J9),DAY(J9)))),IF(AND(COUNTIFS('[3]Resources - Baseline'!$C$26:$C$37,S9)=1,$AH$2&gt;0),MIN(DATE($AH$4,12,31),DATE(YEAR(J9)+$AH$2,MONTH(J9),DAY(J9))),DATE(2050,12,31))))</f>
        <v>#VALUE!</v>
      </c>
      <c r="AF9" s="33">
        <f t="shared" ref="AF9:AF72" si="7">SUMPRODUCT(($B$9:$B$3872=$B9)*1)</f>
        <v>1</v>
      </c>
      <c r="AS9" s="10"/>
      <c r="AU9" s="10"/>
    </row>
    <row r="10" spans="1:47">
      <c r="A10" s="1">
        <v>10</v>
      </c>
      <c r="B10" s="21" t="s">
        <v>172</v>
      </c>
      <c r="C10" s="21" t="s">
        <v>173</v>
      </c>
      <c r="D10" s="21" t="s">
        <v>174</v>
      </c>
      <c r="E10" s="22" t="s">
        <v>175</v>
      </c>
      <c r="F10" s="22" t="s">
        <v>176</v>
      </c>
      <c r="G10" s="22" t="s">
        <v>177</v>
      </c>
      <c r="H10" s="22" t="s">
        <v>176</v>
      </c>
      <c r="I10" s="22" t="s">
        <v>178</v>
      </c>
      <c r="J10" s="22">
        <v>43983</v>
      </c>
      <c r="K10" s="22">
        <v>55153</v>
      </c>
      <c r="L10" s="23">
        <f t="shared" ref="L10:L73" si="8">IFERROR(M10*O10,0)</f>
        <v>51.3</v>
      </c>
      <c r="M10" s="24">
        <f t="shared" ref="M10:M73" si="9">IFERROR(N10/O10,0)</f>
        <v>1</v>
      </c>
      <c r="N10" s="23">
        <v>51.3</v>
      </c>
      <c r="O10" s="23">
        <v>51.3</v>
      </c>
      <c r="P10" s="23" t="s">
        <v>179</v>
      </c>
      <c r="Q10" s="23" t="s">
        <v>180</v>
      </c>
      <c r="R10" s="25" t="s">
        <v>181</v>
      </c>
      <c r="S10" s="22" t="s">
        <v>182</v>
      </c>
      <c r="T10" s="22"/>
      <c r="U10" s="26"/>
      <c r="V10" s="26"/>
      <c r="W10" s="27">
        <f t="shared" si="0"/>
        <v>2020</v>
      </c>
      <c r="X10" s="27">
        <f t="shared" si="1"/>
        <v>2050</v>
      </c>
      <c r="Y10" s="28">
        <f t="shared" si="2"/>
        <v>0</v>
      </c>
      <c r="Z10" s="29" t="str">
        <f t="shared" si="3"/>
        <v>CAISO</v>
      </c>
      <c r="AA10" s="30">
        <f t="shared" si="4"/>
        <v>51.3</v>
      </c>
      <c r="AB10" s="31">
        <f>IF(AND(ISNUMBER(MATCH($S10,[3]Lists!$CU$8:$CU$37,0)),J10&gt;=DATE(2018,12,31)),$AH$6,$AH$5)</f>
        <v>0.95</v>
      </c>
      <c r="AC10" s="31">
        <f t="shared" si="5"/>
        <v>1</v>
      </c>
      <c r="AD10" s="31">
        <f t="shared" si="6"/>
        <v>1</v>
      </c>
      <c r="AE10" s="32" t="e">
        <f>MIN($K10,IF(AND(S10='[3]Resources - Baseline'!$C$25,$AH$3&gt;0),MIN(DATE(2050,12,31),MAX(DATE($AH$4,12,31),DATE(YEAR(J10)+$AH$3,MONTH(J10),DAY(J10)))),IF(AND(COUNTIFS('[3]Resources - Baseline'!$C$26:$C$37,S10)=1,$AH$2&gt;0),MIN(DATE($AH$4,12,31),DATE(YEAR(J10)+$AH$2,MONTH(J10),DAY(J10))),DATE(2050,12,31))))</f>
        <v>#VALUE!</v>
      </c>
      <c r="AF10" s="33">
        <f t="shared" si="7"/>
        <v>1</v>
      </c>
      <c r="AS10" s="10"/>
      <c r="AU10" s="10"/>
    </row>
    <row r="11" spans="1:47">
      <c r="A11" s="1">
        <v>11</v>
      </c>
      <c r="B11" s="21" t="s">
        <v>183</v>
      </c>
      <c r="C11" s="21" t="s">
        <v>184</v>
      </c>
      <c r="D11" s="21" t="s">
        <v>185</v>
      </c>
      <c r="E11" s="21" t="s">
        <v>175</v>
      </c>
      <c r="F11" s="21" t="s">
        <v>175</v>
      </c>
      <c r="G11" s="21" t="s">
        <v>186</v>
      </c>
      <c r="H11" s="21" t="s">
        <v>175</v>
      </c>
      <c r="I11" s="21" t="s">
        <v>178</v>
      </c>
      <c r="J11" s="22">
        <v>42159</v>
      </c>
      <c r="K11" s="22">
        <v>55153</v>
      </c>
      <c r="L11" s="23">
        <f t="shared" si="8"/>
        <v>20</v>
      </c>
      <c r="M11" s="24">
        <f t="shared" si="9"/>
        <v>1</v>
      </c>
      <c r="N11" s="21">
        <v>20</v>
      </c>
      <c r="O11" s="21">
        <v>20</v>
      </c>
      <c r="P11" s="21" t="s">
        <v>187</v>
      </c>
      <c r="Q11" s="21" t="s">
        <v>188</v>
      </c>
      <c r="R11" s="25" t="s">
        <v>189</v>
      </c>
      <c r="S11" s="21" t="s">
        <v>182</v>
      </c>
      <c r="T11" s="21"/>
      <c r="U11" s="26"/>
      <c r="V11" s="26"/>
      <c r="W11" s="27">
        <f t="shared" si="0"/>
        <v>2015</v>
      </c>
      <c r="X11" s="27">
        <f t="shared" si="1"/>
        <v>2050</v>
      </c>
      <c r="Y11" s="28">
        <f t="shared" si="2"/>
        <v>0</v>
      </c>
      <c r="Z11" s="29" t="str">
        <f t="shared" si="3"/>
        <v>CAISO</v>
      </c>
      <c r="AA11" s="30">
        <f t="shared" si="4"/>
        <v>20</v>
      </c>
      <c r="AB11" s="31">
        <f>IF(AND(ISNUMBER(MATCH($S11,[3]Lists!$CU$8:$CU$37,0)),J11&gt;=DATE(2018,12,31)),$AH$6,$AH$5)</f>
        <v>1</v>
      </c>
      <c r="AC11" s="31">
        <f t="shared" si="5"/>
        <v>1</v>
      </c>
      <c r="AD11" s="31">
        <f t="shared" si="6"/>
        <v>1</v>
      </c>
      <c r="AE11" s="32" t="e">
        <f>MIN($K11,IF(AND(S11='[3]Resources - Baseline'!$C$25,$AH$3&gt;0),MIN(DATE(2050,12,31),MAX(DATE($AH$4,12,31),DATE(YEAR(J11)+$AH$3,MONTH(J11),DAY(J11)))),IF(AND(COUNTIFS('[3]Resources - Baseline'!$C$26:$C$37,S11)=1,$AH$2&gt;0),MIN(DATE($AH$4,12,31),DATE(YEAR(J11)+$AH$2,MONTH(J11),DAY(J11))),DATE(2050,12,31))))</f>
        <v>#VALUE!</v>
      </c>
      <c r="AF11" s="33">
        <f t="shared" si="7"/>
        <v>1</v>
      </c>
      <c r="AS11" s="10"/>
      <c r="AU11" s="10"/>
    </row>
    <row r="12" spans="1:47">
      <c r="A12" s="1">
        <v>12</v>
      </c>
      <c r="B12" s="21" t="s">
        <v>190</v>
      </c>
      <c r="C12" s="21" t="s">
        <v>191</v>
      </c>
      <c r="D12" s="21" t="s">
        <v>163</v>
      </c>
      <c r="E12" s="22" t="s">
        <v>192</v>
      </c>
      <c r="F12" s="22" t="s">
        <v>192</v>
      </c>
      <c r="G12" s="22" t="s">
        <v>193</v>
      </c>
      <c r="H12" s="22" t="s">
        <v>194</v>
      </c>
      <c r="I12" s="22" t="s">
        <v>195</v>
      </c>
      <c r="J12" s="22">
        <v>43465</v>
      </c>
      <c r="K12" s="22">
        <v>55153</v>
      </c>
      <c r="L12" s="23">
        <f t="shared" si="8"/>
        <v>78</v>
      </c>
      <c r="M12" s="24">
        <f t="shared" si="9"/>
        <v>1</v>
      </c>
      <c r="N12" s="23">
        <v>78</v>
      </c>
      <c r="O12" s="23">
        <v>78</v>
      </c>
      <c r="P12" s="23" t="s">
        <v>196</v>
      </c>
      <c r="Q12" s="23" t="s">
        <v>197</v>
      </c>
      <c r="R12" s="25" t="s">
        <v>198</v>
      </c>
      <c r="S12" s="22" t="s">
        <v>199</v>
      </c>
      <c r="T12" s="22"/>
      <c r="U12" s="26"/>
      <c r="V12" s="26"/>
      <c r="W12" s="27">
        <f t="shared" si="0"/>
        <v>2019</v>
      </c>
      <c r="X12" s="27">
        <f t="shared" si="1"/>
        <v>2050</v>
      </c>
      <c r="Y12" s="28">
        <f t="shared" si="2"/>
        <v>0</v>
      </c>
      <c r="Z12" s="29" t="str">
        <f t="shared" si="3"/>
        <v>SW</v>
      </c>
      <c r="AA12" s="30">
        <f t="shared" si="4"/>
        <v>78</v>
      </c>
      <c r="AB12" s="31">
        <f>IF(AND(ISNUMBER(MATCH($S12,[3]Lists!$CU$8:$CU$37,0)),J12&gt;=DATE(2018,12,31)),$AH$6,$AH$5)</f>
        <v>0.95</v>
      </c>
      <c r="AC12" s="31">
        <f t="shared" si="5"/>
        <v>1</v>
      </c>
      <c r="AD12" s="31">
        <f t="shared" si="6"/>
        <v>1</v>
      </c>
      <c r="AE12" s="32" t="e">
        <f>MIN($K12,IF(AND(S12='[3]Resources - Baseline'!$C$25,$AH$3&gt;0),MIN(DATE(2050,12,31),MAX(DATE($AH$4,12,31),DATE(YEAR(J12)+$AH$3,MONTH(J12),DAY(J12)))),IF(AND(COUNTIFS('[3]Resources - Baseline'!$C$26:$C$37,S12)=1,$AH$2&gt;0),MIN(DATE($AH$4,12,31),DATE(YEAR(J12)+$AH$2,MONTH(J12),DAY(J12))),DATE(2050,12,31))))</f>
        <v>#VALUE!</v>
      </c>
      <c r="AF12" s="33">
        <f t="shared" si="7"/>
        <v>1</v>
      </c>
      <c r="AH12" s="34"/>
      <c r="AS12" s="10"/>
      <c r="AU12" s="10"/>
    </row>
    <row r="13" spans="1:47">
      <c r="A13" s="1">
        <v>13</v>
      </c>
      <c r="B13" s="21" t="s">
        <v>200</v>
      </c>
      <c r="C13" s="21" t="s">
        <v>201</v>
      </c>
      <c r="D13" s="21" t="s">
        <v>174</v>
      </c>
      <c r="E13" s="22" t="s">
        <v>202</v>
      </c>
      <c r="F13" s="22" t="s">
        <v>203</v>
      </c>
      <c r="G13" s="22" t="s">
        <v>204</v>
      </c>
      <c r="H13" s="22" t="s">
        <v>205</v>
      </c>
      <c r="I13" s="22" t="s">
        <v>178</v>
      </c>
      <c r="J13" s="22">
        <v>43349</v>
      </c>
      <c r="K13" s="22">
        <v>55153</v>
      </c>
      <c r="L13" s="23">
        <f t="shared" si="8"/>
        <v>20</v>
      </c>
      <c r="M13" s="24">
        <f t="shared" si="9"/>
        <v>1</v>
      </c>
      <c r="N13" s="23">
        <v>20</v>
      </c>
      <c r="O13" s="23">
        <v>20</v>
      </c>
      <c r="P13" s="23" t="s">
        <v>206</v>
      </c>
      <c r="Q13" s="23" t="s">
        <v>207</v>
      </c>
      <c r="R13" s="25" t="s">
        <v>189</v>
      </c>
      <c r="S13" s="22" t="s">
        <v>182</v>
      </c>
      <c r="T13" s="22"/>
      <c r="U13" s="26"/>
      <c r="V13" s="26"/>
      <c r="W13" s="27">
        <f t="shared" si="0"/>
        <v>2019</v>
      </c>
      <c r="X13" s="27">
        <f t="shared" si="1"/>
        <v>2050</v>
      </c>
      <c r="Y13" s="28">
        <f t="shared" si="2"/>
        <v>0</v>
      </c>
      <c r="Z13" s="29" t="str">
        <f t="shared" si="3"/>
        <v>CAISO</v>
      </c>
      <c r="AA13" s="30">
        <f t="shared" si="4"/>
        <v>20</v>
      </c>
      <c r="AB13" s="31">
        <f>IF(AND(ISNUMBER(MATCH($S13,[3]Lists!$CU$8:$CU$37,0)),J13&gt;=DATE(2018,12,31)),$AH$6,$AH$5)</f>
        <v>1</v>
      </c>
      <c r="AC13" s="31">
        <f t="shared" si="5"/>
        <v>1</v>
      </c>
      <c r="AD13" s="31">
        <f t="shared" si="6"/>
        <v>1</v>
      </c>
      <c r="AE13" s="32" t="e">
        <f>MIN($K13,IF(AND(S13='[3]Resources - Baseline'!$C$25,$AH$3&gt;0),MIN(DATE(2050,12,31),MAX(DATE($AH$4,12,31),DATE(YEAR(J13)+$AH$3,MONTH(J13),DAY(J13)))),IF(AND(COUNTIFS('[3]Resources - Baseline'!$C$26:$C$37,S13)=1,$AH$2&gt;0),MIN(DATE($AH$4,12,31),DATE(YEAR(J13)+$AH$2,MONTH(J13),DAY(J13))),DATE(2050,12,31))))</f>
        <v>#VALUE!</v>
      </c>
      <c r="AF13" s="33">
        <f t="shared" si="7"/>
        <v>1</v>
      </c>
      <c r="AS13" s="10"/>
      <c r="AU13" s="10"/>
    </row>
    <row r="14" spans="1:47">
      <c r="A14" s="1">
        <v>14</v>
      </c>
      <c r="B14" s="21" t="s">
        <v>208</v>
      </c>
      <c r="C14" s="21" t="s">
        <v>209</v>
      </c>
      <c r="D14" s="21" t="s">
        <v>163</v>
      </c>
      <c r="E14" s="22" t="s">
        <v>210</v>
      </c>
      <c r="F14" s="22" t="s">
        <v>210</v>
      </c>
      <c r="G14" s="22" t="s">
        <v>211</v>
      </c>
      <c r="H14" s="22" t="s">
        <v>210</v>
      </c>
      <c r="I14" s="22" t="s">
        <v>212</v>
      </c>
      <c r="J14" s="22">
        <v>37653</v>
      </c>
      <c r="K14" s="22">
        <v>55153</v>
      </c>
      <c r="L14" s="23">
        <f t="shared" si="8"/>
        <v>18</v>
      </c>
      <c r="M14" s="24">
        <f t="shared" si="9"/>
        <v>1</v>
      </c>
      <c r="N14" s="23">
        <v>18</v>
      </c>
      <c r="O14" s="23">
        <v>18</v>
      </c>
      <c r="P14" s="23" t="s">
        <v>213</v>
      </c>
      <c r="Q14" s="23" t="s">
        <v>214</v>
      </c>
      <c r="R14" s="25" t="s">
        <v>215</v>
      </c>
      <c r="S14" s="22" t="s">
        <v>120</v>
      </c>
      <c r="T14" s="22"/>
      <c r="U14" s="26"/>
      <c r="V14" s="26"/>
      <c r="W14" s="27">
        <f t="shared" si="0"/>
        <v>2003</v>
      </c>
      <c r="X14" s="27">
        <f t="shared" si="1"/>
        <v>2050</v>
      </c>
      <c r="Y14" s="28">
        <f t="shared" si="2"/>
        <v>0</v>
      </c>
      <c r="Z14" s="29" t="str">
        <f t="shared" si="3"/>
        <v>NW</v>
      </c>
      <c r="AA14" s="30">
        <f t="shared" si="4"/>
        <v>18</v>
      </c>
      <c r="AB14" s="31">
        <f>IF(AND(ISNUMBER(MATCH($S14,[3]Lists!$CU$8:$CU$37,0)),J14&gt;=DATE(2018,12,31)),$AH$6,$AH$5)</f>
        <v>1</v>
      </c>
      <c r="AC14" s="31">
        <f t="shared" si="5"/>
        <v>1</v>
      </c>
      <c r="AD14" s="31">
        <f t="shared" si="6"/>
        <v>1</v>
      </c>
      <c r="AE14" s="32" t="e">
        <f>MIN($K14,IF(AND(S14='[3]Resources - Baseline'!$C$25,$AH$3&gt;0),MIN(DATE(2050,12,31),MAX(DATE($AH$4,12,31),DATE(YEAR(J14)+$AH$3,MONTH(J14),DAY(J14)))),IF(AND(COUNTIFS('[3]Resources - Baseline'!$C$26:$C$37,S14)=1,$AH$2&gt;0),MIN(DATE($AH$4,12,31),DATE(YEAR(J14)+$AH$2,MONTH(J14),DAY(J14))),DATE(2050,12,31))))</f>
        <v>#VALUE!</v>
      </c>
      <c r="AF14" s="33">
        <f t="shared" si="7"/>
        <v>1</v>
      </c>
      <c r="AS14" s="10"/>
      <c r="AU14" s="10"/>
    </row>
    <row r="15" spans="1:47">
      <c r="A15" s="1">
        <v>15</v>
      </c>
      <c r="B15" s="21" t="s">
        <v>216</v>
      </c>
      <c r="C15" s="21" t="s">
        <v>217</v>
      </c>
      <c r="D15" s="21" t="s">
        <v>163</v>
      </c>
      <c r="E15" s="22" t="s">
        <v>164</v>
      </c>
      <c r="F15" s="22" t="s">
        <v>164</v>
      </c>
      <c r="G15" s="22" t="s">
        <v>165</v>
      </c>
      <c r="H15" s="22" t="s">
        <v>166</v>
      </c>
      <c r="I15" s="22" t="s">
        <v>167</v>
      </c>
      <c r="J15" s="22">
        <v>39690</v>
      </c>
      <c r="K15" s="22">
        <v>48669</v>
      </c>
      <c r="L15" s="23">
        <f t="shared" si="8"/>
        <v>8</v>
      </c>
      <c r="M15" s="24">
        <f t="shared" si="9"/>
        <v>1</v>
      </c>
      <c r="N15" s="35">
        <v>8</v>
      </c>
      <c r="O15" s="35">
        <v>8</v>
      </c>
      <c r="P15" s="35" t="s">
        <v>218</v>
      </c>
      <c r="Q15" s="35" t="s">
        <v>219</v>
      </c>
      <c r="R15" s="25" t="s">
        <v>218</v>
      </c>
      <c r="S15" s="22" t="s">
        <v>220</v>
      </c>
      <c r="T15" s="22"/>
      <c r="U15" s="26"/>
      <c r="V15" s="26"/>
      <c r="W15" s="27">
        <f t="shared" si="0"/>
        <v>2009</v>
      </c>
      <c r="X15" s="27">
        <f t="shared" si="1"/>
        <v>2032</v>
      </c>
      <c r="Y15" s="28">
        <f t="shared" si="2"/>
        <v>0</v>
      </c>
      <c r="Z15" s="29" t="str">
        <f t="shared" si="3"/>
        <v>Excluded</v>
      </c>
      <c r="AA15" s="30">
        <f t="shared" si="4"/>
        <v>8</v>
      </c>
      <c r="AB15" s="31">
        <f>IF(AND(ISNUMBER(MATCH($S15,[3]Lists!$CU$8:$CU$37,0)),J15&gt;=DATE(2018,12,31)),$AH$6,$AH$5)</f>
        <v>1</v>
      </c>
      <c r="AC15" s="31">
        <f t="shared" si="5"/>
        <v>1</v>
      </c>
      <c r="AD15" s="31">
        <f t="shared" si="6"/>
        <v>1</v>
      </c>
      <c r="AE15" s="32" t="e">
        <f>MIN($K15,IF(AND(S15='[3]Resources - Baseline'!$C$25,$AH$3&gt;0),MIN(DATE(2050,12,31),MAX(DATE($AH$4,12,31),DATE(YEAR(J15)+$AH$3,MONTH(J15),DAY(J15)))),IF(AND(COUNTIFS('[3]Resources - Baseline'!$C$26:$C$37,S15)=1,$AH$2&gt;0),MIN(DATE($AH$4,12,31),DATE(YEAR(J15)+$AH$2,MONTH(J15),DAY(J15))),DATE(2050,12,31))))</f>
        <v>#VALUE!</v>
      </c>
      <c r="AF15" s="33">
        <f t="shared" si="7"/>
        <v>1</v>
      </c>
    </row>
    <row r="16" spans="1:47">
      <c r="A16" s="1">
        <v>16</v>
      </c>
      <c r="B16" s="21" t="s">
        <v>221</v>
      </c>
      <c r="C16" s="21" t="s">
        <v>222</v>
      </c>
      <c r="D16" s="21" t="s">
        <v>163</v>
      </c>
      <c r="E16" s="22" t="s">
        <v>164</v>
      </c>
      <c r="F16" s="22" t="s">
        <v>164</v>
      </c>
      <c r="G16" s="22" t="s">
        <v>165</v>
      </c>
      <c r="H16" s="22" t="s">
        <v>166</v>
      </c>
      <c r="I16" s="22" t="s">
        <v>167</v>
      </c>
      <c r="J16" s="22">
        <v>39690</v>
      </c>
      <c r="K16" s="22">
        <v>48669</v>
      </c>
      <c r="L16" s="23">
        <f t="shared" si="8"/>
        <v>8</v>
      </c>
      <c r="M16" s="24">
        <f t="shared" si="9"/>
        <v>1</v>
      </c>
      <c r="N16" s="23">
        <v>8</v>
      </c>
      <c r="O16" s="23">
        <v>8</v>
      </c>
      <c r="P16" s="23" t="s">
        <v>218</v>
      </c>
      <c r="Q16" s="23" t="s">
        <v>219</v>
      </c>
      <c r="R16" s="25" t="s">
        <v>218</v>
      </c>
      <c r="S16" s="22" t="s">
        <v>220</v>
      </c>
      <c r="T16" s="22"/>
      <c r="U16" s="26"/>
      <c r="V16" s="26"/>
      <c r="W16" s="27">
        <f t="shared" si="0"/>
        <v>2009</v>
      </c>
      <c r="X16" s="27">
        <f t="shared" si="1"/>
        <v>2032</v>
      </c>
      <c r="Y16" s="28">
        <f t="shared" si="2"/>
        <v>0</v>
      </c>
      <c r="Z16" s="29" t="str">
        <f t="shared" si="3"/>
        <v>Excluded</v>
      </c>
      <c r="AA16" s="30">
        <f t="shared" si="4"/>
        <v>8</v>
      </c>
      <c r="AB16" s="31">
        <f>IF(AND(ISNUMBER(MATCH($S16,[3]Lists!$CU$8:$CU$37,0)),J16&gt;=DATE(2018,12,31)),$AH$6,$AH$5)</f>
        <v>1</v>
      </c>
      <c r="AC16" s="31">
        <f t="shared" si="5"/>
        <v>1</v>
      </c>
      <c r="AD16" s="31">
        <f t="shared" si="6"/>
        <v>1</v>
      </c>
      <c r="AE16" s="32" t="e">
        <f>MIN($K16,IF(AND(S16='[3]Resources - Baseline'!$C$25,$AH$3&gt;0),MIN(DATE(2050,12,31),MAX(DATE($AH$4,12,31),DATE(YEAR(J16)+$AH$3,MONTH(J16),DAY(J16)))),IF(AND(COUNTIFS('[3]Resources - Baseline'!$C$26:$C$37,S16)=1,$AH$2&gt;0),MIN(DATE($AH$4,12,31),DATE(YEAR(J16)+$AH$2,MONTH(J16),DAY(J16))),DATE(2050,12,31))))</f>
        <v>#VALUE!</v>
      </c>
      <c r="AF16" s="33">
        <f t="shared" si="7"/>
        <v>1</v>
      </c>
    </row>
    <row r="17" spans="1:47">
      <c r="A17" s="1">
        <v>17</v>
      </c>
      <c r="B17" s="21" t="s">
        <v>223</v>
      </c>
      <c r="C17" s="21" t="s">
        <v>224</v>
      </c>
      <c r="D17" s="21" t="s">
        <v>163</v>
      </c>
      <c r="E17" s="22" t="s">
        <v>164</v>
      </c>
      <c r="F17" s="22" t="s">
        <v>164</v>
      </c>
      <c r="G17" s="22" t="s">
        <v>165</v>
      </c>
      <c r="H17" s="22" t="s">
        <v>166</v>
      </c>
      <c r="I17" s="22" t="s">
        <v>167</v>
      </c>
      <c r="J17" s="22">
        <v>39690</v>
      </c>
      <c r="K17" s="22">
        <v>48669</v>
      </c>
      <c r="L17" s="23">
        <f t="shared" si="8"/>
        <v>8</v>
      </c>
      <c r="M17" s="24">
        <f t="shared" si="9"/>
        <v>1</v>
      </c>
      <c r="N17" s="23">
        <v>8</v>
      </c>
      <c r="O17" s="23">
        <v>8</v>
      </c>
      <c r="P17" s="23" t="s">
        <v>218</v>
      </c>
      <c r="Q17" s="23" t="s">
        <v>219</v>
      </c>
      <c r="R17" s="25" t="s">
        <v>218</v>
      </c>
      <c r="S17" s="22" t="s">
        <v>220</v>
      </c>
      <c r="T17" s="22"/>
      <c r="U17" s="26"/>
      <c r="V17" s="26"/>
      <c r="W17" s="27">
        <f t="shared" si="0"/>
        <v>2009</v>
      </c>
      <c r="X17" s="27">
        <f t="shared" si="1"/>
        <v>2032</v>
      </c>
      <c r="Y17" s="28">
        <f t="shared" si="2"/>
        <v>0</v>
      </c>
      <c r="Z17" s="29" t="str">
        <f t="shared" si="3"/>
        <v>Excluded</v>
      </c>
      <c r="AA17" s="30">
        <f t="shared" si="4"/>
        <v>8</v>
      </c>
      <c r="AB17" s="31">
        <f>IF(AND(ISNUMBER(MATCH($S17,[3]Lists!$CU$8:$CU$37,0)),J17&gt;=DATE(2018,12,31)),$AH$6,$AH$5)</f>
        <v>1</v>
      </c>
      <c r="AC17" s="31">
        <f t="shared" si="5"/>
        <v>1</v>
      </c>
      <c r="AD17" s="31">
        <f t="shared" si="6"/>
        <v>1</v>
      </c>
      <c r="AE17" s="32" t="e">
        <f>MIN($K17,IF(AND(S17='[3]Resources - Baseline'!$C$25,$AH$3&gt;0),MIN(DATE(2050,12,31),MAX(DATE($AH$4,12,31),DATE(YEAR(J17)+$AH$3,MONTH(J17),DAY(J17)))),IF(AND(COUNTIFS('[3]Resources - Baseline'!$C$26:$C$37,S17)=1,$AH$2&gt;0),MIN(DATE($AH$4,12,31),DATE(YEAR(J17)+$AH$2,MONTH(J17),DAY(J17))),DATE(2050,12,31))))</f>
        <v>#VALUE!</v>
      </c>
      <c r="AF17" s="33">
        <f t="shared" si="7"/>
        <v>1</v>
      </c>
      <c r="AS17" s="10"/>
      <c r="AU17" s="10"/>
    </row>
    <row r="18" spans="1:47">
      <c r="A18" s="1">
        <v>18</v>
      </c>
      <c r="B18" s="21" t="s">
        <v>225</v>
      </c>
      <c r="C18" s="21" t="s">
        <v>226</v>
      </c>
      <c r="D18" s="21" t="s">
        <v>163</v>
      </c>
      <c r="E18" s="22" t="s">
        <v>192</v>
      </c>
      <c r="F18" s="22" t="s">
        <v>192</v>
      </c>
      <c r="G18" s="22" t="s">
        <v>193</v>
      </c>
      <c r="H18" s="22" t="s">
        <v>194</v>
      </c>
      <c r="I18" s="22" t="s">
        <v>195</v>
      </c>
      <c r="J18" s="22">
        <v>32843</v>
      </c>
      <c r="K18" s="22">
        <v>55153</v>
      </c>
      <c r="L18" s="23">
        <f t="shared" si="8"/>
        <v>13.8</v>
      </c>
      <c r="M18" s="24">
        <f t="shared" si="9"/>
        <v>1</v>
      </c>
      <c r="N18" s="23">
        <v>13.8</v>
      </c>
      <c r="O18" s="23">
        <v>13.8</v>
      </c>
      <c r="P18" s="23" t="s">
        <v>218</v>
      </c>
      <c r="Q18" s="23" t="s">
        <v>219</v>
      </c>
      <c r="R18" s="25" t="s">
        <v>218</v>
      </c>
      <c r="S18" s="22" t="s">
        <v>227</v>
      </c>
      <c r="T18" s="22"/>
      <c r="U18" s="26"/>
      <c r="V18" s="26"/>
      <c r="W18" s="27">
        <f t="shared" si="0"/>
        <v>1990</v>
      </c>
      <c r="X18" s="27">
        <f t="shared" si="1"/>
        <v>2050</v>
      </c>
      <c r="Y18" s="28">
        <f t="shared" si="2"/>
        <v>0</v>
      </c>
      <c r="Z18" s="29" t="str">
        <f t="shared" si="3"/>
        <v>SW</v>
      </c>
      <c r="AA18" s="30">
        <f t="shared" si="4"/>
        <v>13.8</v>
      </c>
      <c r="AB18" s="31">
        <f>IF(AND(ISNUMBER(MATCH($S18,[3]Lists!$CU$8:$CU$37,0)),J18&gt;=DATE(2018,12,31)),$AH$6,$AH$5)</f>
        <v>1</v>
      </c>
      <c r="AC18" s="31">
        <f t="shared" si="5"/>
        <v>1</v>
      </c>
      <c r="AD18" s="31">
        <f t="shared" si="6"/>
        <v>1</v>
      </c>
      <c r="AE18" s="32" t="e">
        <f>MIN($K18,IF(AND(S18='[3]Resources - Baseline'!$C$25,$AH$3&gt;0),MIN(DATE(2050,12,31),MAX(DATE($AH$4,12,31),DATE(YEAR(J18)+$AH$3,MONTH(J18),DAY(J18)))),IF(AND(COUNTIFS('[3]Resources - Baseline'!$C$26:$C$37,S18)=1,$AH$2&gt;0),MIN(DATE($AH$4,12,31),DATE(YEAR(J18)+$AH$2,MONTH(J18),DAY(J18))),DATE(2050,12,31))))</f>
        <v>#VALUE!</v>
      </c>
      <c r="AF18" s="33">
        <f t="shared" si="7"/>
        <v>1</v>
      </c>
      <c r="AS18" s="10"/>
      <c r="AU18" s="10"/>
    </row>
    <row r="19" spans="1:47">
      <c r="A19" s="1">
        <v>19</v>
      </c>
      <c r="B19" s="21" t="s">
        <v>228</v>
      </c>
      <c r="C19" s="21" t="s">
        <v>229</v>
      </c>
      <c r="D19" s="21" t="s">
        <v>185</v>
      </c>
      <c r="E19" s="21" t="s">
        <v>176</v>
      </c>
      <c r="F19" s="21" t="s">
        <v>176</v>
      </c>
      <c r="G19" s="21" t="s">
        <v>177</v>
      </c>
      <c r="H19" s="21" t="s">
        <v>176</v>
      </c>
      <c r="I19" s="21" t="s">
        <v>178</v>
      </c>
      <c r="J19" s="22">
        <v>41956</v>
      </c>
      <c r="K19" s="22">
        <v>55153</v>
      </c>
      <c r="L19" s="23">
        <f t="shared" si="8"/>
        <v>20</v>
      </c>
      <c r="M19" s="24">
        <f t="shared" si="9"/>
        <v>1</v>
      </c>
      <c r="N19" s="21">
        <v>20</v>
      </c>
      <c r="O19" s="21">
        <v>20</v>
      </c>
      <c r="P19" s="21" t="s">
        <v>187</v>
      </c>
      <c r="Q19" s="21" t="s">
        <v>188</v>
      </c>
      <c r="R19" s="25" t="s">
        <v>189</v>
      </c>
      <c r="S19" s="21" t="s">
        <v>182</v>
      </c>
      <c r="T19" s="21"/>
      <c r="U19" s="26"/>
      <c r="V19" s="26"/>
      <c r="W19" s="27">
        <f t="shared" si="0"/>
        <v>2015</v>
      </c>
      <c r="X19" s="27">
        <f t="shared" si="1"/>
        <v>2050</v>
      </c>
      <c r="Y19" s="28">
        <f t="shared" si="2"/>
        <v>0</v>
      </c>
      <c r="Z19" s="29" t="str">
        <f t="shared" si="3"/>
        <v>CAISO</v>
      </c>
      <c r="AA19" s="30">
        <f t="shared" si="4"/>
        <v>20</v>
      </c>
      <c r="AB19" s="31">
        <f>IF(AND(ISNUMBER(MATCH($S19,[3]Lists!$CU$8:$CU$37,0)),J19&gt;=DATE(2018,12,31)),$AH$6,$AH$5)</f>
        <v>1</v>
      </c>
      <c r="AC19" s="31">
        <f t="shared" si="5"/>
        <v>1</v>
      </c>
      <c r="AD19" s="31">
        <f t="shared" si="6"/>
        <v>1</v>
      </c>
      <c r="AE19" s="32" t="e">
        <f>MIN($K19,IF(AND(S19='[3]Resources - Baseline'!$C$25,$AH$3&gt;0),MIN(DATE(2050,12,31),MAX(DATE($AH$4,12,31),DATE(YEAR(J19)+$AH$3,MONTH(J19),DAY(J19)))),IF(AND(COUNTIFS('[3]Resources - Baseline'!$C$26:$C$37,S19)=1,$AH$2&gt;0),MIN(DATE($AH$4,12,31),DATE(YEAR(J19)+$AH$2,MONTH(J19),DAY(J19))),DATE(2050,12,31))))</f>
        <v>#VALUE!</v>
      </c>
      <c r="AF19" s="33">
        <f t="shared" si="7"/>
        <v>1</v>
      </c>
      <c r="AS19" s="10"/>
    </row>
    <row r="20" spans="1:47">
      <c r="A20" s="1">
        <v>20</v>
      </c>
      <c r="B20" s="21" t="s">
        <v>230</v>
      </c>
      <c r="C20" s="21" t="s">
        <v>231</v>
      </c>
      <c r="D20" s="21" t="s">
        <v>163</v>
      </c>
      <c r="E20" s="22" t="s">
        <v>232</v>
      </c>
      <c r="F20" s="22" t="s">
        <v>232</v>
      </c>
      <c r="G20" s="22" t="s">
        <v>233</v>
      </c>
      <c r="H20" s="22" t="s">
        <v>234</v>
      </c>
      <c r="I20" s="22" t="s">
        <v>232</v>
      </c>
      <c r="J20" s="22">
        <v>31517</v>
      </c>
      <c r="K20" s="22">
        <v>55153</v>
      </c>
      <c r="L20" s="23">
        <f t="shared" si="8"/>
        <v>0</v>
      </c>
      <c r="M20" s="24">
        <f t="shared" si="9"/>
        <v>0</v>
      </c>
      <c r="N20" s="23">
        <v>0</v>
      </c>
      <c r="O20" s="23">
        <v>0</v>
      </c>
      <c r="P20" s="23" t="s">
        <v>235</v>
      </c>
      <c r="Q20" s="23" t="s">
        <v>236</v>
      </c>
      <c r="R20" s="25" t="s">
        <v>50</v>
      </c>
      <c r="S20" s="22" t="s">
        <v>237</v>
      </c>
      <c r="T20" s="22"/>
      <c r="U20" s="26"/>
      <c r="V20" s="26"/>
      <c r="W20" s="27">
        <f t="shared" si="0"/>
        <v>1986</v>
      </c>
      <c r="X20" s="27">
        <f t="shared" si="1"/>
        <v>2050</v>
      </c>
      <c r="Y20" s="28">
        <f t="shared" si="2"/>
        <v>0</v>
      </c>
      <c r="Z20" s="29" t="str">
        <f t="shared" si="3"/>
        <v>LDWP</v>
      </c>
      <c r="AA20" s="30">
        <f t="shared" si="4"/>
        <v>0</v>
      </c>
      <c r="AB20" s="31">
        <f>IF(AND(ISNUMBER(MATCH($S20,[3]Lists!$CU$8:$CU$37,0)),J20&gt;=DATE(2018,12,31)),$AH$6,$AH$5)</f>
        <v>1</v>
      </c>
      <c r="AC20" s="31">
        <f t="shared" si="5"/>
        <v>1</v>
      </c>
      <c r="AD20" s="31">
        <f t="shared" si="6"/>
        <v>1</v>
      </c>
      <c r="AE20" s="32" t="e">
        <f>MIN($K20,IF(AND(S20='[3]Resources - Baseline'!$C$25,$AH$3&gt;0),MIN(DATE(2050,12,31),MAX(DATE($AH$4,12,31),DATE(YEAR(J20)+$AH$3,MONTH(J20),DAY(J20)))),IF(AND(COUNTIFS('[3]Resources - Baseline'!$C$26:$C$37,S20)=1,$AH$2&gt;0),MIN(DATE($AH$4,12,31),DATE(YEAR(J20)+$AH$2,MONTH(J20),DAY(J20))),DATE(2050,12,31))))</f>
        <v>#VALUE!</v>
      </c>
      <c r="AF20" s="33">
        <f t="shared" si="7"/>
        <v>1</v>
      </c>
      <c r="AS20" s="10"/>
    </row>
    <row r="21" spans="1:47">
      <c r="A21" s="1">
        <v>21</v>
      </c>
      <c r="B21" s="21" t="s">
        <v>238</v>
      </c>
      <c r="C21" s="21" t="s">
        <v>239</v>
      </c>
      <c r="D21" s="21" t="s">
        <v>163</v>
      </c>
      <c r="E21" s="22" t="s">
        <v>232</v>
      </c>
      <c r="F21" s="22" t="s">
        <v>232</v>
      </c>
      <c r="G21" s="22" t="s">
        <v>233</v>
      </c>
      <c r="H21" s="22" t="s">
        <v>234</v>
      </c>
      <c r="I21" s="22" t="s">
        <v>232</v>
      </c>
      <c r="J21" s="22">
        <v>41090</v>
      </c>
      <c r="K21" s="22">
        <v>55153</v>
      </c>
      <c r="L21" s="23">
        <f t="shared" si="8"/>
        <v>10</v>
      </c>
      <c r="M21" s="24">
        <f t="shared" si="9"/>
        <v>1</v>
      </c>
      <c r="N21" s="23">
        <v>10</v>
      </c>
      <c r="O21" s="23">
        <v>10</v>
      </c>
      <c r="P21" s="23" t="s">
        <v>240</v>
      </c>
      <c r="Q21" s="23" t="s">
        <v>207</v>
      </c>
      <c r="R21" s="25" t="s">
        <v>189</v>
      </c>
      <c r="S21" s="22" t="s">
        <v>241</v>
      </c>
      <c r="T21" s="22"/>
      <c r="U21" s="26"/>
      <c r="V21" s="26"/>
      <c r="W21" s="27">
        <f t="shared" si="0"/>
        <v>2012</v>
      </c>
      <c r="X21" s="27">
        <f t="shared" si="1"/>
        <v>2050</v>
      </c>
      <c r="Y21" s="28">
        <f t="shared" si="2"/>
        <v>0</v>
      </c>
      <c r="Z21" s="29" t="str">
        <f t="shared" si="3"/>
        <v>LDWP</v>
      </c>
      <c r="AA21" s="30">
        <f t="shared" si="4"/>
        <v>10</v>
      </c>
      <c r="AB21" s="31">
        <f>IF(AND(ISNUMBER(MATCH($S21,[3]Lists!$CU$8:$CU$37,0)),J21&gt;=DATE(2018,12,31)),$AH$6,$AH$5)</f>
        <v>1</v>
      </c>
      <c r="AC21" s="31">
        <f t="shared" si="5"/>
        <v>1</v>
      </c>
      <c r="AD21" s="31">
        <f t="shared" si="6"/>
        <v>1</v>
      </c>
      <c r="AE21" s="32" t="e">
        <f>MIN($K21,IF(AND(S21='[3]Resources - Baseline'!$C$25,$AH$3&gt;0),MIN(DATE(2050,12,31),MAX(DATE($AH$4,12,31),DATE(YEAR(J21)+$AH$3,MONTH(J21),DAY(J21)))),IF(AND(COUNTIFS('[3]Resources - Baseline'!$C$26:$C$37,S21)=1,$AH$2&gt;0),MIN(DATE($AH$4,12,31),DATE(YEAR(J21)+$AH$2,MONTH(J21),DAY(J21))),DATE(2050,12,31))))</f>
        <v>#VALUE!</v>
      </c>
      <c r="AF21" s="33">
        <f t="shared" si="7"/>
        <v>1</v>
      </c>
      <c r="AS21" s="10"/>
    </row>
    <row r="22" spans="1:47">
      <c r="A22" s="1">
        <v>22</v>
      </c>
      <c r="B22" s="21" t="s">
        <v>242</v>
      </c>
      <c r="C22" s="21" t="s">
        <v>243</v>
      </c>
      <c r="D22" s="21" t="s">
        <v>185</v>
      </c>
      <c r="E22" s="21" t="s">
        <v>175</v>
      </c>
      <c r="F22" s="21" t="s">
        <v>175</v>
      </c>
      <c r="G22" s="21" t="s">
        <v>186</v>
      </c>
      <c r="H22" s="21" t="s">
        <v>175</v>
      </c>
      <c r="I22" s="21" t="s">
        <v>178</v>
      </c>
      <c r="J22" s="22">
        <v>42361</v>
      </c>
      <c r="K22" s="22">
        <v>55153</v>
      </c>
      <c r="L22" s="23">
        <f t="shared" si="8"/>
        <v>20</v>
      </c>
      <c r="M22" s="24">
        <f t="shared" si="9"/>
        <v>1</v>
      </c>
      <c r="N22" s="21">
        <v>20</v>
      </c>
      <c r="O22" s="21">
        <v>20</v>
      </c>
      <c r="P22" s="21" t="s">
        <v>187</v>
      </c>
      <c r="Q22" s="21" t="s">
        <v>188</v>
      </c>
      <c r="R22" s="25" t="s">
        <v>189</v>
      </c>
      <c r="S22" s="21" t="s">
        <v>182</v>
      </c>
      <c r="T22" s="21"/>
      <c r="U22" s="26"/>
      <c r="V22" s="26"/>
      <c r="W22" s="27">
        <f t="shared" si="0"/>
        <v>2016</v>
      </c>
      <c r="X22" s="27">
        <f t="shared" si="1"/>
        <v>2050</v>
      </c>
      <c r="Y22" s="28">
        <f t="shared" si="2"/>
        <v>0</v>
      </c>
      <c r="Z22" s="29" t="str">
        <f t="shared" si="3"/>
        <v>CAISO</v>
      </c>
      <c r="AA22" s="30">
        <f t="shared" si="4"/>
        <v>20</v>
      </c>
      <c r="AB22" s="31">
        <f>IF(AND(ISNUMBER(MATCH($S22,[3]Lists!$CU$8:$CU$37,0)),J22&gt;=DATE(2018,12,31)),$AH$6,$AH$5)</f>
        <v>1</v>
      </c>
      <c r="AC22" s="31">
        <f t="shared" si="5"/>
        <v>1</v>
      </c>
      <c r="AD22" s="31">
        <f t="shared" si="6"/>
        <v>1</v>
      </c>
      <c r="AE22" s="32" t="e">
        <f>MIN($K22,IF(AND(S22='[3]Resources - Baseline'!$C$25,$AH$3&gt;0),MIN(DATE(2050,12,31),MAX(DATE($AH$4,12,31),DATE(YEAR(J22)+$AH$3,MONTH(J22),DAY(J22)))),IF(AND(COUNTIFS('[3]Resources - Baseline'!$C$26:$C$37,S22)=1,$AH$2&gt;0),MIN(DATE($AH$4,12,31),DATE(YEAR(J22)+$AH$2,MONTH(J22),DAY(J22))),DATE(2050,12,31))))</f>
        <v>#VALUE!</v>
      </c>
      <c r="AF22" s="33">
        <f t="shared" si="7"/>
        <v>1</v>
      </c>
      <c r="AS22" s="10"/>
    </row>
    <row r="23" spans="1:47">
      <c r="A23" s="1">
        <v>23</v>
      </c>
      <c r="B23" s="21" t="s">
        <v>244</v>
      </c>
      <c r="C23" s="21" t="s">
        <v>245</v>
      </c>
      <c r="D23" s="21" t="s">
        <v>185</v>
      </c>
      <c r="E23" s="21" t="s">
        <v>246</v>
      </c>
      <c r="F23" s="21" t="s">
        <v>246</v>
      </c>
      <c r="G23" s="21" t="s">
        <v>247</v>
      </c>
      <c r="H23" s="21" t="s">
        <v>246</v>
      </c>
      <c r="I23" s="21" t="s">
        <v>178</v>
      </c>
      <c r="J23" s="36"/>
      <c r="K23" s="22">
        <v>55153</v>
      </c>
      <c r="L23" s="23">
        <f t="shared" si="8"/>
        <v>16</v>
      </c>
      <c r="M23" s="24">
        <f t="shared" si="9"/>
        <v>0.72727272727272729</v>
      </c>
      <c r="N23" s="21">
        <v>16</v>
      </c>
      <c r="O23" s="21">
        <v>22</v>
      </c>
      <c r="P23" s="21" t="s">
        <v>187</v>
      </c>
      <c r="Q23" s="21" t="s">
        <v>248</v>
      </c>
      <c r="R23" s="25" t="s">
        <v>249</v>
      </c>
      <c r="S23" s="21" t="s">
        <v>250</v>
      </c>
      <c r="T23" s="21"/>
      <c r="U23" s="26"/>
      <c r="V23" s="26"/>
      <c r="W23" s="27">
        <f t="shared" si="0"/>
        <v>1900</v>
      </c>
      <c r="X23" s="27">
        <f t="shared" si="1"/>
        <v>2050</v>
      </c>
      <c r="Y23" s="28">
        <f t="shared" si="2"/>
        <v>0</v>
      </c>
      <c r="Z23" s="29" t="str">
        <f t="shared" si="3"/>
        <v>CAISO</v>
      </c>
      <c r="AA23" s="30">
        <f t="shared" si="4"/>
        <v>22</v>
      </c>
      <c r="AB23" s="31">
        <f>IF(AND(ISNUMBER(MATCH($S23,[3]Lists!$CU$8:$CU$37,0)),J23&gt;=DATE(2018,12,31)),$AH$6,$AH$5)</f>
        <v>1</v>
      </c>
      <c r="AC23" s="31">
        <f t="shared" si="5"/>
        <v>1</v>
      </c>
      <c r="AD23" s="31">
        <f t="shared" si="6"/>
        <v>1</v>
      </c>
      <c r="AE23" s="32" t="e">
        <f>MIN($K23,IF(AND(S23='[3]Resources - Baseline'!$C$25,$AH$3&gt;0),MIN(DATE(2050,12,31),MAX(DATE($AH$4,12,31),DATE(YEAR(J23)+$AH$3,MONTH(J23),DAY(J23)))),IF(AND(COUNTIFS('[3]Resources - Baseline'!$C$26:$C$37,S23)=1,$AH$2&gt;0),MIN(DATE($AH$4,12,31),DATE(YEAR(J23)+$AH$2,MONTH(J23),DAY(J23))),DATE(2050,12,31))))</f>
        <v>#VALUE!</v>
      </c>
      <c r="AF23" s="33">
        <f t="shared" si="7"/>
        <v>1</v>
      </c>
    </row>
    <row r="24" spans="1:47">
      <c r="A24" s="1">
        <v>24</v>
      </c>
      <c r="B24" s="21" t="s">
        <v>251</v>
      </c>
      <c r="C24" s="21" t="s">
        <v>252</v>
      </c>
      <c r="D24" s="21" t="s">
        <v>185</v>
      </c>
      <c r="E24" s="21" t="s">
        <v>175</v>
      </c>
      <c r="F24" s="21" t="s">
        <v>175</v>
      </c>
      <c r="G24" s="21" t="s">
        <v>186</v>
      </c>
      <c r="H24" s="21" t="s">
        <v>175</v>
      </c>
      <c r="I24" s="21" t="s">
        <v>178</v>
      </c>
      <c r="J24" s="22">
        <v>41986</v>
      </c>
      <c r="K24" s="22">
        <v>55153</v>
      </c>
      <c r="L24" s="23">
        <f t="shared" si="8"/>
        <v>19</v>
      </c>
      <c r="M24" s="24">
        <f t="shared" si="9"/>
        <v>1</v>
      </c>
      <c r="N24" s="21">
        <v>19</v>
      </c>
      <c r="O24" s="21">
        <v>19</v>
      </c>
      <c r="P24" s="21" t="s">
        <v>187</v>
      </c>
      <c r="Q24" s="21" t="s">
        <v>188</v>
      </c>
      <c r="R24" s="25" t="s">
        <v>189</v>
      </c>
      <c r="S24" s="21" t="s">
        <v>182</v>
      </c>
      <c r="T24" s="21"/>
      <c r="U24" s="26"/>
      <c r="V24" s="26"/>
      <c r="W24" s="27">
        <f t="shared" si="0"/>
        <v>2015</v>
      </c>
      <c r="X24" s="27">
        <f t="shared" si="1"/>
        <v>2050</v>
      </c>
      <c r="Y24" s="28">
        <f t="shared" si="2"/>
        <v>0</v>
      </c>
      <c r="Z24" s="29" t="str">
        <f t="shared" si="3"/>
        <v>CAISO</v>
      </c>
      <c r="AA24" s="30">
        <f t="shared" si="4"/>
        <v>19</v>
      </c>
      <c r="AB24" s="31">
        <f>IF(AND(ISNUMBER(MATCH($S24,[3]Lists!$CU$8:$CU$37,0)),J24&gt;=DATE(2018,12,31)),$AH$6,$AH$5)</f>
        <v>1</v>
      </c>
      <c r="AC24" s="31">
        <f t="shared" si="5"/>
        <v>1</v>
      </c>
      <c r="AD24" s="31">
        <f t="shared" si="6"/>
        <v>1</v>
      </c>
      <c r="AE24" s="32" t="e">
        <f>MIN($K24,IF(AND(S24='[3]Resources - Baseline'!$C$25,$AH$3&gt;0),MIN(DATE(2050,12,31),MAX(DATE($AH$4,12,31),DATE(YEAR(J24)+$AH$3,MONTH(J24),DAY(J24)))),IF(AND(COUNTIFS('[3]Resources - Baseline'!$C$26:$C$37,S24)=1,$AH$2&gt;0),MIN(DATE($AH$4,12,31),DATE(YEAR(J24)+$AH$2,MONTH(J24),DAY(J24))),DATE(2050,12,31))))</f>
        <v>#VALUE!</v>
      </c>
      <c r="AF24" s="33">
        <f t="shared" si="7"/>
        <v>1</v>
      </c>
    </row>
    <row r="25" spans="1:47">
      <c r="A25" s="1">
        <v>25</v>
      </c>
      <c r="B25" s="21" t="s">
        <v>253</v>
      </c>
      <c r="C25" s="21" t="s">
        <v>254</v>
      </c>
      <c r="D25" s="21" t="s">
        <v>185</v>
      </c>
      <c r="E25" s="21" t="s">
        <v>175</v>
      </c>
      <c r="F25" s="21" t="s">
        <v>175</v>
      </c>
      <c r="G25" s="21" t="s">
        <v>186</v>
      </c>
      <c r="H25" s="21" t="s">
        <v>175</v>
      </c>
      <c r="I25" s="21" t="s">
        <v>178</v>
      </c>
      <c r="J25" s="22">
        <v>41780</v>
      </c>
      <c r="K25" s="22">
        <v>55153</v>
      </c>
      <c r="L25" s="23">
        <f t="shared" si="8"/>
        <v>20</v>
      </c>
      <c r="M25" s="24">
        <f t="shared" si="9"/>
        <v>1</v>
      </c>
      <c r="N25" s="21">
        <v>20</v>
      </c>
      <c r="O25" s="21">
        <v>20</v>
      </c>
      <c r="P25" s="21" t="s">
        <v>187</v>
      </c>
      <c r="Q25" s="21" t="s">
        <v>188</v>
      </c>
      <c r="R25" s="25" t="s">
        <v>189</v>
      </c>
      <c r="S25" s="21" t="s">
        <v>182</v>
      </c>
      <c r="T25" s="21"/>
      <c r="U25" s="26"/>
      <c r="V25" s="26"/>
      <c r="W25" s="27">
        <f t="shared" si="0"/>
        <v>2014</v>
      </c>
      <c r="X25" s="27">
        <f t="shared" si="1"/>
        <v>2050</v>
      </c>
      <c r="Y25" s="28">
        <f t="shared" si="2"/>
        <v>0</v>
      </c>
      <c r="Z25" s="29" t="str">
        <f t="shared" si="3"/>
        <v>CAISO</v>
      </c>
      <c r="AA25" s="30">
        <f t="shared" si="4"/>
        <v>20</v>
      </c>
      <c r="AB25" s="31">
        <f>IF(AND(ISNUMBER(MATCH($S25,[3]Lists!$CU$8:$CU$37,0)),J25&gt;=DATE(2018,12,31)),$AH$6,$AH$5)</f>
        <v>1</v>
      </c>
      <c r="AC25" s="31">
        <f t="shared" si="5"/>
        <v>1</v>
      </c>
      <c r="AD25" s="31">
        <f t="shared" si="6"/>
        <v>1</v>
      </c>
      <c r="AE25" s="32" t="e">
        <f>MIN($K25,IF(AND(S25='[3]Resources - Baseline'!$C$25,$AH$3&gt;0),MIN(DATE(2050,12,31),MAX(DATE($AH$4,12,31),DATE(YEAR(J25)+$AH$3,MONTH(J25),DAY(J25)))),IF(AND(COUNTIFS('[3]Resources - Baseline'!$C$26:$C$37,S25)=1,$AH$2&gt;0),MIN(DATE($AH$4,12,31),DATE(YEAR(J25)+$AH$2,MONTH(J25),DAY(J25))),DATE(2050,12,31))))</f>
        <v>#VALUE!</v>
      </c>
      <c r="AF25" s="33">
        <f t="shared" si="7"/>
        <v>1</v>
      </c>
    </row>
    <row r="26" spans="1:47">
      <c r="A26" s="1">
        <v>26</v>
      </c>
      <c r="B26" s="21" t="s">
        <v>255</v>
      </c>
      <c r="C26" s="21" t="s">
        <v>256</v>
      </c>
      <c r="D26" s="21" t="s">
        <v>163</v>
      </c>
      <c r="E26" s="22" t="s">
        <v>192</v>
      </c>
      <c r="F26" s="22" t="s">
        <v>192</v>
      </c>
      <c r="G26" s="22" t="s">
        <v>193</v>
      </c>
      <c r="H26" s="22" t="s">
        <v>194</v>
      </c>
      <c r="I26" s="22" t="s">
        <v>195</v>
      </c>
      <c r="J26" s="22">
        <v>39356</v>
      </c>
      <c r="K26" s="22">
        <v>55123</v>
      </c>
      <c r="L26" s="23">
        <f t="shared" si="8"/>
        <v>248.5</v>
      </c>
      <c r="M26" s="24">
        <f t="shared" si="9"/>
        <v>1</v>
      </c>
      <c r="N26" s="23">
        <v>248.5</v>
      </c>
      <c r="O26" s="23">
        <v>248.5</v>
      </c>
      <c r="P26" s="23" t="s">
        <v>257</v>
      </c>
      <c r="Q26" s="23" t="s">
        <v>258</v>
      </c>
      <c r="R26" s="25" t="s">
        <v>259</v>
      </c>
      <c r="S26" s="22" t="s">
        <v>260</v>
      </c>
      <c r="T26" s="22"/>
      <c r="U26" s="26"/>
      <c r="V26" s="26"/>
      <c r="W26" s="27">
        <f t="shared" si="0"/>
        <v>2008</v>
      </c>
      <c r="X26" s="27">
        <f t="shared" si="1"/>
        <v>2050</v>
      </c>
      <c r="Y26" s="28">
        <f t="shared" si="2"/>
        <v>0</v>
      </c>
      <c r="Z26" s="29" t="str">
        <f t="shared" si="3"/>
        <v>SW</v>
      </c>
      <c r="AA26" s="30">
        <f t="shared" si="4"/>
        <v>248.5</v>
      </c>
      <c r="AB26" s="31">
        <f>IF(AND(ISNUMBER(MATCH($S26,[3]Lists!$CU$8:$CU$37,0)),J26&gt;=DATE(2018,12,31)),$AH$6,$AH$5)</f>
        <v>1</v>
      </c>
      <c r="AC26" s="31">
        <f t="shared" si="5"/>
        <v>1</v>
      </c>
      <c r="AD26" s="31">
        <f t="shared" si="6"/>
        <v>1</v>
      </c>
      <c r="AE26" s="32" t="e">
        <f>MIN($K26,IF(AND(S26='[3]Resources - Baseline'!$C$25,$AH$3&gt;0),MIN(DATE(2050,12,31),MAX(DATE($AH$4,12,31),DATE(YEAR(J26)+$AH$3,MONTH(J26),DAY(J26)))),IF(AND(COUNTIFS('[3]Resources - Baseline'!$C$26:$C$37,S26)=1,$AH$2&gt;0),MIN(DATE($AH$4,12,31),DATE(YEAR(J26)+$AH$2,MONTH(J26),DAY(J26))),DATE(2050,12,31))))</f>
        <v>#VALUE!</v>
      </c>
      <c r="AF26" s="33">
        <f t="shared" si="7"/>
        <v>1</v>
      </c>
    </row>
    <row r="27" spans="1:47">
      <c r="A27" s="1">
        <v>27</v>
      </c>
      <c r="B27" s="21" t="s">
        <v>261</v>
      </c>
      <c r="C27" s="21" t="s">
        <v>262</v>
      </c>
      <c r="D27" s="21" t="s">
        <v>185</v>
      </c>
      <c r="E27" s="21" t="s">
        <v>263</v>
      </c>
      <c r="F27" s="21" t="s">
        <v>176</v>
      </c>
      <c r="G27" s="21" t="s">
        <v>177</v>
      </c>
      <c r="H27" s="21" t="s">
        <v>176</v>
      </c>
      <c r="I27" s="21" t="s">
        <v>178</v>
      </c>
      <c r="J27" s="22"/>
      <c r="K27" s="22">
        <v>55153</v>
      </c>
      <c r="L27" s="23">
        <f t="shared" si="8"/>
        <v>40</v>
      </c>
      <c r="M27" s="24">
        <f t="shared" si="9"/>
        <v>1</v>
      </c>
      <c r="N27" s="21">
        <v>40</v>
      </c>
      <c r="O27" s="21">
        <v>40</v>
      </c>
      <c r="P27" s="21" t="s">
        <v>264</v>
      </c>
      <c r="Q27" s="21" t="s">
        <v>219</v>
      </c>
      <c r="R27" s="25" t="s">
        <v>218</v>
      </c>
      <c r="S27" s="21" t="s">
        <v>265</v>
      </c>
      <c r="T27" s="21"/>
      <c r="U27" s="26"/>
      <c r="V27" s="26"/>
      <c r="W27" s="27">
        <f t="shared" si="0"/>
        <v>1900</v>
      </c>
      <c r="X27" s="27">
        <f t="shared" si="1"/>
        <v>2050</v>
      </c>
      <c r="Y27" s="28">
        <f t="shared" si="2"/>
        <v>0</v>
      </c>
      <c r="Z27" s="29" t="str">
        <f t="shared" si="3"/>
        <v>CAISO</v>
      </c>
      <c r="AA27" s="30">
        <f t="shared" si="4"/>
        <v>40</v>
      </c>
      <c r="AB27" s="31">
        <f>IF(AND(ISNUMBER(MATCH($S27,[3]Lists!$CU$8:$CU$37,0)),J27&gt;=DATE(2018,12,31)),$AH$6,$AH$5)</f>
        <v>1</v>
      </c>
      <c r="AC27" s="31">
        <f t="shared" si="5"/>
        <v>1</v>
      </c>
      <c r="AD27" s="31">
        <f t="shared" si="6"/>
        <v>1</v>
      </c>
      <c r="AE27" s="32" t="e">
        <f>MIN($K27,IF(AND(S27='[3]Resources - Baseline'!$C$25,$AH$3&gt;0),MIN(DATE(2050,12,31),MAX(DATE($AH$4,12,31),DATE(YEAR(J27)+$AH$3,MONTH(J27),DAY(J27)))),IF(AND(COUNTIFS('[3]Resources - Baseline'!$C$26:$C$37,S27)=1,$AH$2&gt;0),MIN(DATE($AH$4,12,31),DATE(YEAR(J27)+$AH$2,MONTH(J27),DAY(J27))),DATE(2050,12,31))))</f>
        <v>#VALUE!</v>
      </c>
      <c r="AF27" s="33">
        <f t="shared" si="7"/>
        <v>1</v>
      </c>
    </row>
    <row r="28" spans="1:47">
      <c r="A28" s="1">
        <v>28</v>
      </c>
      <c r="B28" s="21" t="s">
        <v>266</v>
      </c>
      <c r="C28" s="21" t="s">
        <v>267</v>
      </c>
      <c r="D28" s="21" t="s">
        <v>185</v>
      </c>
      <c r="E28" s="21" t="s">
        <v>175</v>
      </c>
      <c r="F28" s="21" t="s">
        <v>175</v>
      </c>
      <c r="G28" s="21" t="s">
        <v>186</v>
      </c>
      <c r="H28" s="21" t="s">
        <v>175</v>
      </c>
      <c r="I28" s="21" t="s">
        <v>178</v>
      </c>
      <c r="J28" s="22">
        <v>38959</v>
      </c>
      <c r="K28" s="22">
        <v>55153</v>
      </c>
      <c r="L28" s="23">
        <f t="shared" si="8"/>
        <v>22.69</v>
      </c>
      <c r="M28" s="24">
        <f t="shared" si="9"/>
        <v>1</v>
      </c>
      <c r="N28" s="21">
        <v>22.69</v>
      </c>
      <c r="O28" s="21">
        <v>22.69</v>
      </c>
      <c r="P28" s="21" t="s">
        <v>268</v>
      </c>
      <c r="Q28" s="21" t="s">
        <v>269</v>
      </c>
      <c r="R28" s="25" t="s">
        <v>270</v>
      </c>
      <c r="S28" s="21" t="s">
        <v>271</v>
      </c>
      <c r="T28" s="21"/>
      <c r="U28" s="26"/>
      <c r="V28" s="26"/>
      <c r="W28" s="27">
        <f t="shared" si="0"/>
        <v>2007</v>
      </c>
      <c r="X28" s="27">
        <f t="shared" si="1"/>
        <v>2050</v>
      </c>
      <c r="Y28" s="28">
        <f t="shared" si="2"/>
        <v>0</v>
      </c>
      <c r="Z28" s="29" t="str">
        <f t="shared" si="3"/>
        <v>CAISO</v>
      </c>
      <c r="AA28" s="30">
        <f t="shared" si="4"/>
        <v>22.69</v>
      </c>
      <c r="AB28" s="31">
        <f>IF(AND(ISNUMBER(MATCH($S28,[3]Lists!$CU$8:$CU$37,0)),J28&gt;=DATE(2018,12,31)),$AH$6,$AH$5)</f>
        <v>1</v>
      </c>
      <c r="AC28" s="31">
        <f t="shared" si="5"/>
        <v>1</v>
      </c>
      <c r="AD28" s="31">
        <f t="shared" si="6"/>
        <v>1</v>
      </c>
      <c r="AE28" s="32" t="e">
        <f>MIN($K28,IF(AND(S28='[3]Resources - Baseline'!$C$25,$AH$3&gt;0),MIN(DATE(2050,12,31),MAX(DATE($AH$4,12,31),DATE(YEAR(J28)+$AH$3,MONTH(J28),DAY(J28)))),IF(AND(COUNTIFS('[3]Resources - Baseline'!$C$26:$C$37,S28)=1,$AH$2&gt;0),MIN(DATE($AH$4,12,31),DATE(YEAR(J28)+$AH$2,MONTH(J28),DAY(J28))),DATE(2050,12,31))))</f>
        <v>#VALUE!</v>
      </c>
      <c r="AF28" s="33">
        <f t="shared" si="7"/>
        <v>1</v>
      </c>
    </row>
    <row r="29" spans="1:47">
      <c r="A29" s="1">
        <v>29</v>
      </c>
      <c r="B29" s="21" t="s">
        <v>272</v>
      </c>
      <c r="C29" s="21" t="s">
        <v>273</v>
      </c>
      <c r="D29" s="21" t="s">
        <v>185</v>
      </c>
      <c r="E29" s="21" t="s">
        <v>175</v>
      </c>
      <c r="F29" s="21" t="s">
        <v>175</v>
      </c>
      <c r="G29" s="21" t="s">
        <v>186</v>
      </c>
      <c r="H29" s="21" t="s">
        <v>175</v>
      </c>
      <c r="I29" s="21" t="s">
        <v>178</v>
      </c>
      <c r="J29" s="22">
        <v>36892</v>
      </c>
      <c r="K29" s="22">
        <v>55153</v>
      </c>
      <c r="L29" s="23">
        <f t="shared" si="8"/>
        <v>50.6</v>
      </c>
      <c r="M29" s="24">
        <f t="shared" si="9"/>
        <v>1</v>
      </c>
      <c r="N29" s="21">
        <v>50.6</v>
      </c>
      <c r="O29" s="21">
        <v>50.6</v>
      </c>
      <c r="P29" s="21" t="s">
        <v>257</v>
      </c>
      <c r="Q29" s="21" t="s">
        <v>258</v>
      </c>
      <c r="R29" s="25" t="s">
        <v>259</v>
      </c>
      <c r="S29" s="21" t="s">
        <v>274</v>
      </c>
      <c r="T29" s="21"/>
      <c r="U29" s="26"/>
      <c r="V29" s="26"/>
      <c r="W29" s="27">
        <f t="shared" si="0"/>
        <v>2001</v>
      </c>
      <c r="X29" s="27">
        <f t="shared" si="1"/>
        <v>2050</v>
      </c>
      <c r="Y29" s="28">
        <f t="shared" si="2"/>
        <v>0</v>
      </c>
      <c r="Z29" s="29" t="str">
        <f t="shared" si="3"/>
        <v>CAISO</v>
      </c>
      <c r="AA29" s="30">
        <f t="shared" si="4"/>
        <v>50.6</v>
      </c>
      <c r="AB29" s="31">
        <f>IF(AND(ISNUMBER(MATCH($S29,[3]Lists!$CU$8:$CU$37,0)),J29&gt;=DATE(2018,12,31)),$AH$6,$AH$5)</f>
        <v>1</v>
      </c>
      <c r="AC29" s="31">
        <f t="shared" si="5"/>
        <v>1</v>
      </c>
      <c r="AD29" s="31">
        <f t="shared" si="6"/>
        <v>1</v>
      </c>
      <c r="AE29" s="32" t="e">
        <f>MIN($K29,IF(AND(S29='[3]Resources - Baseline'!$C$25,$AH$3&gt;0),MIN(DATE(2050,12,31),MAX(DATE($AH$4,12,31),DATE(YEAR(J29)+$AH$3,MONTH(J29),DAY(J29)))),IF(AND(COUNTIFS('[3]Resources - Baseline'!$C$26:$C$37,S29)=1,$AH$2&gt;0),MIN(DATE($AH$4,12,31),DATE(YEAR(J29)+$AH$2,MONTH(J29),DAY(J29))),DATE(2050,12,31))))</f>
        <v>#VALUE!</v>
      </c>
      <c r="AF29" s="33">
        <f t="shared" si="7"/>
        <v>1</v>
      </c>
    </row>
    <row r="30" spans="1:47">
      <c r="A30" s="1">
        <v>30</v>
      </c>
      <c r="B30" s="21" t="s">
        <v>275</v>
      </c>
      <c r="C30" s="21" t="s">
        <v>276</v>
      </c>
      <c r="D30" s="21" t="s">
        <v>163</v>
      </c>
      <c r="E30" s="22" t="s">
        <v>277</v>
      </c>
      <c r="F30" s="22" t="s">
        <v>277</v>
      </c>
      <c r="G30" s="22" t="s">
        <v>278</v>
      </c>
      <c r="H30" s="22" t="s">
        <v>277</v>
      </c>
      <c r="I30" s="22" t="s">
        <v>195</v>
      </c>
      <c r="J30" s="22">
        <v>21186</v>
      </c>
      <c r="K30" s="22">
        <v>55153</v>
      </c>
      <c r="L30" s="23">
        <f t="shared" si="8"/>
        <v>113.5</v>
      </c>
      <c r="M30" s="24">
        <f t="shared" si="9"/>
        <v>1</v>
      </c>
      <c r="N30" s="23">
        <v>113.5</v>
      </c>
      <c r="O30" s="23">
        <v>113.5</v>
      </c>
      <c r="P30" s="23" t="s">
        <v>279</v>
      </c>
      <c r="Q30" s="23" t="s">
        <v>280</v>
      </c>
      <c r="R30" s="25" t="s">
        <v>170</v>
      </c>
      <c r="S30" s="22" t="s">
        <v>281</v>
      </c>
      <c r="T30" s="22"/>
      <c r="U30" s="26"/>
      <c r="V30" s="26"/>
      <c r="W30" s="27">
        <f t="shared" si="0"/>
        <v>1958</v>
      </c>
      <c r="X30" s="27">
        <f t="shared" si="1"/>
        <v>2050</v>
      </c>
      <c r="Y30" s="28">
        <f t="shared" si="2"/>
        <v>0</v>
      </c>
      <c r="Z30" s="29" t="str">
        <f t="shared" si="3"/>
        <v>SW</v>
      </c>
      <c r="AA30" s="30">
        <f t="shared" si="4"/>
        <v>113.5</v>
      </c>
      <c r="AB30" s="31">
        <f>IF(AND(ISNUMBER(MATCH($S30,[3]Lists!$CU$8:$CU$37,0)),J30&gt;=DATE(2018,12,31)),$AH$6,$AH$5)</f>
        <v>1</v>
      </c>
      <c r="AC30" s="31">
        <f t="shared" si="5"/>
        <v>1</v>
      </c>
      <c r="AD30" s="31">
        <f t="shared" si="6"/>
        <v>1</v>
      </c>
      <c r="AE30" s="32" t="e">
        <f>MIN($K30,IF(AND(S30='[3]Resources - Baseline'!$C$25,$AH$3&gt;0),MIN(DATE(2050,12,31),MAX(DATE($AH$4,12,31),DATE(YEAR(J30)+$AH$3,MONTH(J30),DAY(J30)))),IF(AND(COUNTIFS('[3]Resources - Baseline'!$C$26:$C$37,S30)=1,$AH$2&gt;0),MIN(DATE($AH$4,12,31),DATE(YEAR(J30)+$AH$2,MONTH(J30),DAY(J30))),DATE(2050,12,31))))</f>
        <v>#VALUE!</v>
      </c>
      <c r="AF30" s="33">
        <f t="shared" si="7"/>
        <v>1</v>
      </c>
    </row>
    <row r="31" spans="1:47">
      <c r="A31" s="1">
        <v>31</v>
      </c>
      <c r="B31" s="21" t="s">
        <v>282</v>
      </c>
      <c r="C31" s="21" t="s">
        <v>283</v>
      </c>
      <c r="D31" s="21" t="s">
        <v>163</v>
      </c>
      <c r="E31" s="22" t="s">
        <v>277</v>
      </c>
      <c r="F31" s="22" t="s">
        <v>277</v>
      </c>
      <c r="G31" s="22" t="s">
        <v>278</v>
      </c>
      <c r="H31" s="22" t="s">
        <v>277</v>
      </c>
      <c r="I31" s="22" t="s">
        <v>195</v>
      </c>
      <c r="J31" s="22">
        <v>20911</v>
      </c>
      <c r="K31" s="22">
        <v>55153</v>
      </c>
      <c r="L31" s="23">
        <f t="shared" si="8"/>
        <v>113.5</v>
      </c>
      <c r="M31" s="24">
        <f t="shared" si="9"/>
        <v>1</v>
      </c>
      <c r="N31" s="23">
        <v>113.5</v>
      </c>
      <c r="O31" s="23">
        <v>113.5</v>
      </c>
      <c r="P31" s="23" t="s">
        <v>279</v>
      </c>
      <c r="Q31" s="23" t="s">
        <v>280</v>
      </c>
      <c r="R31" s="25" t="s">
        <v>170</v>
      </c>
      <c r="S31" s="22" t="s">
        <v>281</v>
      </c>
      <c r="T31" s="22"/>
      <c r="U31" s="26"/>
      <c r="V31" s="26"/>
      <c r="W31" s="27">
        <f t="shared" si="0"/>
        <v>1957</v>
      </c>
      <c r="X31" s="27">
        <f t="shared" si="1"/>
        <v>2050</v>
      </c>
      <c r="Y31" s="28">
        <f t="shared" si="2"/>
        <v>0</v>
      </c>
      <c r="Z31" s="29" t="str">
        <f t="shared" si="3"/>
        <v>SW</v>
      </c>
      <c r="AA31" s="30">
        <f t="shared" si="4"/>
        <v>113.5</v>
      </c>
      <c r="AB31" s="31">
        <f>IF(AND(ISNUMBER(MATCH($S31,[3]Lists!$CU$8:$CU$37,0)),J31&gt;=DATE(2018,12,31)),$AH$6,$AH$5)</f>
        <v>1</v>
      </c>
      <c r="AC31" s="31">
        <f t="shared" si="5"/>
        <v>1</v>
      </c>
      <c r="AD31" s="31">
        <f t="shared" si="6"/>
        <v>1</v>
      </c>
      <c r="AE31" s="32" t="e">
        <f>MIN($K31,IF(AND(S31='[3]Resources - Baseline'!$C$25,$AH$3&gt;0),MIN(DATE(2050,12,31),MAX(DATE($AH$4,12,31),DATE(YEAR(J31)+$AH$3,MONTH(J31),DAY(J31)))),IF(AND(COUNTIFS('[3]Resources - Baseline'!$C$26:$C$37,S31)=1,$AH$2&gt;0),MIN(DATE($AH$4,12,31),DATE(YEAR(J31)+$AH$2,MONTH(J31),DAY(J31))),DATE(2050,12,31))))</f>
        <v>#VALUE!</v>
      </c>
      <c r="AF31" s="33">
        <f t="shared" si="7"/>
        <v>1</v>
      </c>
    </row>
    <row r="32" spans="1:47">
      <c r="A32" s="1">
        <v>32</v>
      </c>
      <c r="B32" s="21" t="s">
        <v>284</v>
      </c>
      <c r="C32" s="21" t="s">
        <v>285</v>
      </c>
      <c r="D32" s="21" t="s">
        <v>163</v>
      </c>
      <c r="E32" s="22" t="s">
        <v>277</v>
      </c>
      <c r="F32" s="22" t="s">
        <v>277</v>
      </c>
      <c r="G32" s="22" t="s">
        <v>278</v>
      </c>
      <c r="H32" s="22" t="s">
        <v>277</v>
      </c>
      <c r="I32" s="22" t="s">
        <v>195</v>
      </c>
      <c r="J32" s="22">
        <v>22372</v>
      </c>
      <c r="K32" s="22">
        <v>55153</v>
      </c>
      <c r="L32" s="23">
        <f t="shared" si="8"/>
        <v>182.5</v>
      </c>
      <c r="M32" s="24">
        <f t="shared" si="9"/>
        <v>1</v>
      </c>
      <c r="N32" s="23">
        <v>182.5</v>
      </c>
      <c r="O32" s="23">
        <v>182.5</v>
      </c>
      <c r="P32" s="23" t="s">
        <v>279</v>
      </c>
      <c r="Q32" s="23" t="s">
        <v>280</v>
      </c>
      <c r="R32" s="25" t="s">
        <v>170</v>
      </c>
      <c r="S32" s="22" t="s">
        <v>281</v>
      </c>
      <c r="T32" s="22"/>
      <c r="U32" s="26"/>
      <c r="V32" s="26"/>
      <c r="W32" s="27">
        <f t="shared" si="0"/>
        <v>1961</v>
      </c>
      <c r="X32" s="27">
        <f t="shared" si="1"/>
        <v>2050</v>
      </c>
      <c r="Y32" s="28">
        <f t="shared" si="2"/>
        <v>0</v>
      </c>
      <c r="Z32" s="29" t="str">
        <f t="shared" si="3"/>
        <v>SW</v>
      </c>
      <c r="AA32" s="30">
        <f t="shared" si="4"/>
        <v>182.5</v>
      </c>
      <c r="AB32" s="31">
        <f>IF(AND(ISNUMBER(MATCH($S32,[3]Lists!$CU$8:$CU$37,0)),J32&gt;=DATE(2018,12,31)),$AH$6,$AH$5)</f>
        <v>1</v>
      </c>
      <c r="AC32" s="31">
        <f t="shared" si="5"/>
        <v>1</v>
      </c>
      <c r="AD32" s="31">
        <f t="shared" si="6"/>
        <v>1</v>
      </c>
      <c r="AE32" s="32" t="e">
        <f>MIN($K32,IF(AND(S32='[3]Resources - Baseline'!$C$25,$AH$3&gt;0),MIN(DATE(2050,12,31),MAX(DATE($AH$4,12,31),DATE(YEAR(J32)+$AH$3,MONTH(J32),DAY(J32)))),IF(AND(COUNTIFS('[3]Resources - Baseline'!$C$26:$C$37,S32)=1,$AH$2&gt;0),MIN(DATE($AH$4,12,31),DATE(YEAR(J32)+$AH$2,MONTH(J32),DAY(J32))),DATE(2050,12,31))))</f>
        <v>#VALUE!</v>
      </c>
      <c r="AF32" s="33">
        <f t="shared" si="7"/>
        <v>1</v>
      </c>
    </row>
    <row r="33" spans="1:32">
      <c r="A33" s="1">
        <v>33</v>
      </c>
      <c r="B33" s="21" t="s">
        <v>286</v>
      </c>
      <c r="C33" s="21" t="s">
        <v>287</v>
      </c>
      <c r="D33" s="21" t="s">
        <v>163</v>
      </c>
      <c r="E33" s="22" t="s">
        <v>277</v>
      </c>
      <c r="F33" s="22" t="s">
        <v>277</v>
      </c>
      <c r="G33" s="22" t="s">
        <v>278</v>
      </c>
      <c r="H33" s="22" t="s">
        <v>277</v>
      </c>
      <c r="I33" s="22" t="s">
        <v>195</v>
      </c>
      <c r="J33" s="22">
        <v>27515</v>
      </c>
      <c r="K33" s="22">
        <v>55153</v>
      </c>
      <c r="L33" s="23">
        <f t="shared" si="8"/>
        <v>74</v>
      </c>
      <c r="M33" s="24">
        <f t="shared" si="9"/>
        <v>1</v>
      </c>
      <c r="N33" s="23">
        <v>74</v>
      </c>
      <c r="O33" s="23">
        <v>74</v>
      </c>
      <c r="P33" s="23" t="s">
        <v>288</v>
      </c>
      <c r="Q33" s="23" t="s">
        <v>269</v>
      </c>
      <c r="R33" s="25" t="s">
        <v>270</v>
      </c>
      <c r="S33" s="22" t="s">
        <v>289</v>
      </c>
      <c r="T33" s="22"/>
      <c r="U33" s="26"/>
      <c r="V33" s="26"/>
      <c r="W33" s="27">
        <f t="shared" si="0"/>
        <v>1975</v>
      </c>
      <c r="X33" s="27">
        <f t="shared" si="1"/>
        <v>2050</v>
      </c>
      <c r="Y33" s="28">
        <f t="shared" si="2"/>
        <v>0</v>
      </c>
      <c r="Z33" s="29" t="str">
        <f t="shared" si="3"/>
        <v>SW</v>
      </c>
      <c r="AA33" s="30">
        <f t="shared" si="4"/>
        <v>74</v>
      </c>
      <c r="AB33" s="31">
        <f>IF(AND(ISNUMBER(MATCH($S33,[3]Lists!$CU$8:$CU$37,0)),J33&gt;=DATE(2018,12,31)),$AH$6,$AH$5)</f>
        <v>1</v>
      </c>
      <c r="AC33" s="31">
        <f t="shared" si="5"/>
        <v>1</v>
      </c>
      <c r="AD33" s="31">
        <f t="shared" si="6"/>
        <v>1</v>
      </c>
      <c r="AE33" s="32" t="e">
        <f>MIN($K33,IF(AND(S33='[3]Resources - Baseline'!$C$25,$AH$3&gt;0),MIN(DATE(2050,12,31),MAX(DATE($AH$4,12,31),DATE(YEAR(J33)+$AH$3,MONTH(J33),DAY(J33)))),IF(AND(COUNTIFS('[3]Resources - Baseline'!$C$26:$C$37,S33)=1,$AH$2&gt;0),MIN(DATE($AH$4,12,31),DATE(YEAR(J33)+$AH$2,MONTH(J33),DAY(J33))),DATE(2050,12,31))))</f>
        <v>#VALUE!</v>
      </c>
      <c r="AF33" s="33">
        <f t="shared" si="7"/>
        <v>1</v>
      </c>
    </row>
    <row r="34" spans="1:32">
      <c r="A34" s="1">
        <v>34</v>
      </c>
      <c r="B34" s="21" t="s">
        <v>290</v>
      </c>
      <c r="C34" s="21" t="s">
        <v>291</v>
      </c>
      <c r="D34" s="21" t="s">
        <v>163</v>
      </c>
      <c r="E34" s="22" t="s">
        <v>277</v>
      </c>
      <c r="F34" s="22" t="s">
        <v>277</v>
      </c>
      <c r="G34" s="22" t="s">
        <v>278</v>
      </c>
      <c r="H34" s="22" t="s">
        <v>277</v>
      </c>
      <c r="I34" s="22" t="s">
        <v>195</v>
      </c>
      <c r="J34" s="22">
        <v>27211</v>
      </c>
      <c r="K34" s="22">
        <v>55153</v>
      </c>
      <c r="L34" s="23">
        <f t="shared" si="8"/>
        <v>74</v>
      </c>
      <c r="M34" s="24">
        <f t="shared" si="9"/>
        <v>1</v>
      </c>
      <c r="N34" s="23">
        <v>74</v>
      </c>
      <c r="O34" s="23">
        <v>74</v>
      </c>
      <c r="P34" s="23" t="s">
        <v>288</v>
      </c>
      <c r="Q34" s="23" t="s">
        <v>269</v>
      </c>
      <c r="R34" s="25" t="s">
        <v>270</v>
      </c>
      <c r="S34" s="22" t="s">
        <v>289</v>
      </c>
      <c r="T34" s="22"/>
      <c r="U34" s="26"/>
      <c r="V34" s="26"/>
      <c r="W34" s="27">
        <f t="shared" si="0"/>
        <v>1975</v>
      </c>
      <c r="X34" s="27">
        <f t="shared" si="1"/>
        <v>2050</v>
      </c>
      <c r="Y34" s="28">
        <f t="shared" si="2"/>
        <v>0</v>
      </c>
      <c r="Z34" s="29" t="str">
        <f t="shared" si="3"/>
        <v>SW</v>
      </c>
      <c r="AA34" s="30">
        <f t="shared" si="4"/>
        <v>74</v>
      </c>
      <c r="AB34" s="31">
        <f>IF(AND(ISNUMBER(MATCH($S34,[3]Lists!$CU$8:$CU$37,0)),J34&gt;=DATE(2018,12,31)),$AH$6,$AH$5)</f>
        <v>1</v>
      </c>
      <c r="AC34" s="31">
        <f t="shared" si="5"/>
        <v>1</v>
      </c>
      <c r="AD34" s="31">
        <f t="shared" si="6"/>
        <v>1</v>
      </c>
      <c r="AE34" s="32" t="e">
        <f>MIN($K34,IF(AND(S34='[3]Resources - Baseline'!$C$25,$AH$3&gt;0),MIN(DATE(2050,12,31),MAX(DATE($AH$4,12,31),DATE(YEAR(J34)+$AH$3,MONTH(J34),DAY(J34)))),IF(AND(COUNTIFS('[3]Resources - Baseline'!$C$26:$C$37,S34)=1,$AH$2&gt;0),MIN(DATE($AH$4,12,31),DATE(YEAR(J34)+$AH$2,MONTH(J34),DAY(J34))),DATE(2050,12,31))))</f>
        <v>#VALUE!</v>
      </c>
      <c r="AF34" s="33">
        <f t="shared" si="7"/>
        <v>1</v>
      </c>
    </row>
    <row r="35" spans="1:32">
      <c r="A35" s="1">
        <v>35</v>
      </c>
      <c r="B35" s="21" t="s">
        <v>292</v>
      </c>
      <c r="C35" s="21" t="s">
        <v>293</v>
      </c>
      <c r="D35" s="21" t="s">
        <v>163</v>
      </c>
      <c r="E35" s="22" t="s">
        <v>277</v>
      </c>
      <c r="F35" s="22" t="s">
        <v>277</v>
      </c>
      <c r="G35" s="22" t="s">
        <v>278</v>
      </c>
      <c r="H35" s="22" t="s">
        <v>277</v>
      </c>
      <c r="I35" s="22" t="s">
        <v>195</v>
      </c>
      <c r="J35" s="22">
        <v>27211</v>
      </c>
      <c r="K35" s="22">
        <v>55153</v>
      </c>
      <c r="L35" s="23">
        <f t="shared" si="8"/>
        <v>74</v>
      </c>
      <c r="M35" s="24">
        <f t="shared" si="9"/>
        <v>1</v>
      </c>
      <c r="N35" s="23">
        <v>74</v>
      </c>
      <c r="O35" s="23">
        <v>74</v>
      </c>
      <c r="P35" s="23" t="s">
        <v>288</v>
      </c>
      <c r="Q35" s="23" t="s">
        <v>269</v>
      </c>
      <c r="R35" s="25" t="s">
        <v>270</v>
      </c>
      <c r="S35" s="22" t="s">
        <v>289</v>
      </c>
      <c r="T35" s="22"/>
      <c r="U35" s="26"/>
      <c r="V35" s="26"/>
      <c r="W35" s="27">
        <f t="shared" si="0"/>
        <v>1975</v>
      </c>
      <c r="X35" s="27">
        <f t="shared" si="1"/>
        <v>2050</v>
      </c>
      <c r="Y35" s="28">
        <f t="shared" si="2"/>
        <v>0</v>
      </c>
      <c r="Z35" s="29" t="str">
        <f t="shared" si="3"/>
        <v>SW</v>
      </c>
      <c r="AA35" s="30">
        <f t="shared" si="4"/>
        <v>74</v>
      </c>
      <c r="AB35" s="31">
        <f>IF(AND(ISNUMBER(MATCH($S35,[3]Lists!$CU$8:$CU$37,0)),J35&gt;=DATE(2018,12,31)),$AH$6,$AH$5)</f>
        <v>1</v>
      </c>
      <c r="AC35" s="31">
        <f t="shared" si="5"/>
        <v>1</v>
      </c>
      <c r="AD35" s="31">
        <f t="shared" si="6"/>
        <v>1</v>
      </c>
      <c r="AE35" s="32" t="e">
        <f>MIN($K35,IF(AND(S35='[3]Resources - Baseline'!$C$25,$AH$3&gt;0),MIN(DATE(2050,12,31),MAX(DATE($AH$4,12,31),DATE(YEAR(J35)+$AH$3,MONTH(J35),DAY(J35)))),IF(AND(COUNTIFS('[3]Resources - Baseline'!$C$26:$C$37,S35)=1,$AH$2&gt;0),MIN(DATE($AH$4,12,31),DATE(YEAR(J35)+$AH$2,MONTH(J35),DAY(J35))),DATE(2050,12,31))))</f>
        <v>#VALUE!</v>
      </c>
      <c r="AF35" s="33">
        <f t="shared" si="7"/>
        <v>1</v>
      </c>
    </row>
    <row r="36" spans="1:32">
      <c r="A36" s="1">
        <v>36</v>
      </c>
      <c r="B36" s="21" t="s">
        <v>294</v>
      </c>
      <c r="C36" s="21" t="s">
        <v>295</v>
      </c>
      <c r="D36" s="21" t="s">
        <v>185</v>
      </c>
      <c r="E36" s="21" t="s">
        <v>263</v>
      </c>
      <c r="F36" s="21" t="s">
        <v>205</v>
      </c>
      <c r="G36" s="21" t="s">
        <v>204</v>
      </c>
      <c r="H36" s="21" t="s">
        <v>205</v>
      </c>
      <c r="I36" s="21" t="s">
        <v>178</v>
      </c>
      <c r="J36" s="22">
        <v>41800</v>
      </c>
      <c r="K36" s="22">
        <v>55153</v>
      </c>
      <c r="L36" s="23">
        <f t="shared" si="8"/>
        <v>290</v>
      </c>
      <c r="M36" s="24">
        <f t="shared" si="9"/>
        <v>1</v>
      </c>
      <c r="N36" s="21">
        <v>290</v>
      </c>
      <c r="O36" s="21">
        <v>290</v>
      </c>
      <c r="P36" s="21" t="s">
        <v>187</v>
      </c>
      <c r="Q36" s="21" t="s">
        <v>188</v>
      </c>
      <c r="R36" s="25" t="s">
        <v>189</v>
      </c>
      <c r="S36" s="21" t="s">
        <v>182</v>
      </c>
      <c r="T36" s="21"/>
      <c r="U36" s="26"/>
      <c r="V36" s="26"/>
      <c r="W36" s="27">
        <f t="shared" si="0"/>
        <v>2014</v>
      </c>
      <c r="X36" s="27">
        <f t="shared" si="1"/>
        <v>2050</v>
      </c>
      <c r="Y36" s="28">
        <f t="shared" si="2"/>
        <v>0</v>
      </c>
      <c r="Z36" s="29" t="str">
        <f t="shared" si="3"/>
        <v>CAISO</v>
      </c>
      <c r="AA36" s="30">
        <f t="shared" si="4"/>
        <v>290</v>
      </c>
      <c r="AB36" s="31">
        <f>IF(AND(ISNUMBER(MATCH($S36,[3]Lists!$CU$8:$CU$37,0)),J36&gt;=DATE(2018,12,31)),$AH$6,$AH$5)</f>
        <v>1</v>
      </c>
      <c r="AC36" s="31">
        <f t="shared" si="5"/>
        <v>1</v>
      </c>
      <c r="AD36" s="31">
        <f t="shared" si="6"/>
        <v>1</v>
      </c>
      <c r="AE36" s="32" t="e">
        <f>MIN($K36,IF(AND(S36='[3]Resources - Baseline'!$C$25,$AH$3&gt;0),MIN(DATE(2050,12,31),MAX(DATE($AH$4,12,31),DATE(YEAR(J36)+$AH$3,MONTH(J36),DAY(J36)))),IF(AND(COUNTIFS('[3]Resources - Baseline'!$C$26:$C$37,S36)=1,$AH$2&gt;0),MIN(DATE($AH$4,12,31),DATE(YEAR(J36)+$AH$2,MONTH(J36),DAY(J36))),DATE(2050,12,31))))</f>
        <v>#VALUE!</v>
      </c>
      <c r="AF36" s="33">
        <f t="shared" si="7"/>
        <v>1</v>
      </c>
    </row>
    <row r="37" spans="1:32">
      <c r="A37" s="1">
        <v>37</v>
      </c>
      <c r="B37" s="21" t="s">
        <v>296</v>
      </c>
      <c r="C37" s="21" t="s">
        <v>297</v>
      </c>
      <c r="D37" s="21" t="s">
        <v>163</v>
      </c>
      <c r="E37" s="22" t="s">
        <v>298</v>
      </c>
      <c r="F37" s="22" t="s">
        <v>298</v>
      </c>
      <c r="G37" s="22" t="s">
        <v>299</v>
      </c>
      <c r="H37" s="22" t="s">
        <v>166</v>
      </c>
      <c r="I37" s="22" t="s">
        <v>167</v>
      </c>
      <c r="J37" s="22">
        <v>36617</v>
      </c>
      <c r="K37" s="22">
        <v>55123</v>
      </c>
      <c r="L37" s="23">
        <f t="shared" si="8"/>
        <v>80</v>
      </c>
      <c r="M37" s="24">
        <f t="shared" si="9"/>
        <v>1</v>
      </c>
      <c r="N37" s="23">
        <v>80</v>
      </c>
      <c r="O37" s="23">
        <v>80</v>
      </c>
      <c r="P37" s="23" t="s">
        <v>170</v>
      </c>
      <c r="Q37" s="23" t="s">
        <v>280</v>
      </c>
      <c r="R37" s="25" t="s">
        <v>170</v>
      </c>
      <c r="S37" s="22" t="s">
        <v>171</v>
      </c>
      <c r="T37" s="22"/>
      <c r="U37" s="26"/>
      <c r="V37" s="26"/>
      <c r="W37" s="27">
        <f t="shared" si="0"/>
        <v>2000</v>
      </c>
      <c r="X37" s="27">
        <f t="shared" si="1"/>
        <v>2050</v>
      </c>
      <c r="Y37" s="28">
        <f t="shared" si="2"/>
        <v>0</v>
      </c>
      <c r="Z37" s="29" t="str">
        <f t="shared" si="3"/>
        <v>Excluded</v>
      </c>
      <c r="AA37" s="30">
        <f t="shared" si="4"/>
        <v>80</v>
      </c>
      <c r="AB37" s="31">
        <f>IF(AND(ISNUMBER(MATCH($S37,[3]Lists!$CU$8:$CU$37,0)),J37&gt;=DATE(2018,12,31)),$AH$6,$AH$5)</f>
        <v>1</v>
      </c>
      <c r="AC37" s="31">
        <f t="shared" si="5"/>
        <v>1</v>
      </c>
      <c r="AD37" s="31">
        <f t="shared" si="6"/>
        <v>1</v>
      </c>
      <c r="AE37" s="32" t="e">
        <f>MIN($K37,IF(AND(S37='[3]Resources - Baseline'!$C$25,$AH$3&gt;0),MIN(DATE(2050,12,31),MAX(DATE($AH$4,12,31),DATE(YEAR(J37)+$AH$3,MONTH(J37),DAY(J37)))),IF(AND(COUNTIFS('[3]Resources - Baseline'!$C$26:$C$37,S37)=1,$AH$2&gt;0),MIN(DATE($AH$4,12,31),DATE(YEAR(J37)+$AH$2,MONTH(J37),DAY(J37))),DATE(2050,12,31))))</f>
        <v>#VALUE!</v>
      </c>
      <c r="AF37" s="33">
        <f t="shared" si="7"/>
        <v>1</v>
      </c>
    </row>
    <row r="38" spans="1:32">
      <c r="A38" s="1">
        <v>38</v>
      </c>
      <c r="B38" s="21" t="s">
        <v>300</v>
      </c>
      <c r="C38" s="21" t="s">
        <v>301</v>
      </c>
      <c r="D38" s="21" t="s">
        <v>163</v>
      </c>
      <c r="E38" s="22" t="s">
        <v>302</v>
      </c>
      <c r="F38" s="22" t="s">
        <v>302</v>
      </c>
      <c r="G38" s="22" t="s">
        <v>303</v>
      </c>
      <c r="H38" s="22" t="s">
        <v>302</v>
      </c>
      <c r="I38" s="22" t="s">
        <v>167</v>
      </c>
      <c r="J38" s="22">
        <v>41640</v>
      </c>
      <c r="K38" s="22">
        <v>47588</v>
      </c>
      <c r="L38" s="23">
        <f t="shared" si="8"/>
        <v>40</v>
      </c>
      <c r="M38" s="24">
        <f t="shared" si="9"/>
        <v>1</v>
      </c>
      <c r="N38" s="23">
        <v>40</v>
      </c>
      <c r="O38" s="23">
        <v>40</v>
      </c>
      <c r="P38" s="23" t="s">
        <v>268</v>
      </c>
      <c r="Q38" s="23" t="s">
        <v>269</v>
      </c>
      <c r="R38" s="25" t="s">
        <v>270</v>
      </c>
      <c r="S38" s="22" t="s">
        <v>304</v>
      </c>
      <c r="T38" s="22"/>
      <c r="U38" s="26"/>
      <c r="V38" s="26"/>
      <c r="W38" s="27">
        <f t="shared" si="0"/>
        <v>2014</v>
      </c>
      <c r="X38" s="27">
        <f t="shared" si="1"/>
        <v>2029</v>
      </c>
      <c r="Y38" s="28">
        <f t="shared" si="2"/>
        <v>0</v>
      </c>
      <c r="Z38" s="29" t="str">
        <f t="shared" si="3"/>
        <v>Excluded</v>
      </c>
      <c r="AA38" s="30">
        <f t="shared" si="4"/>
        <v>40</v>
      </c>
      <c r="AB38" s="31">
        <f>IF(AND(ISNUMBER(MATCH($S38,[3]Lists!$CU$8:$CU$37,0)),J38&gt;=DATE(2018,12,31)),$AH$6,$AH$5)</f>
        <v>1</v>
      </c>
      <c r="AC38" s="31">
        <f t="shared" si="5"/>
        <v>1</v>
      </c>
      <c r="AD38" s="31">
        <f t="shared" si="6"/>
        <v>1</v>
      </c>
      <c r="AE38" s="32" t="e">
        <f>MIN($K38,IF(AND(S38='[3]Resources - Baseline'!$C$25,$AH$3&gt;0),MIN(DATE(2050,12,31),MAX(DATE($AH$4,12,31),DATE(YEAR(J38)+$AH$3,MONTH(J38),DAY(J38)))),IF(AND(COUNTIFS('[3]Resources - Baseline'!$C$26:$C$37,S38)=1,$AH$2&gt;0),MIN(DATE($AH$4,12,31),DATE(YEAR(J38)+$AH$2,MONTH(J38),DAY(J38))),DATE(2050,12,31))))</f>
        <v>#VALUE!</v>
      </c>
      <c r="AF38" s="33">
        <f t="shared" si="7"/>
        <v>1</v>
      </c>
    </row>
    <row r="39" spans="1:32">
      <c r="A39" s="1">
        <v>39</v>
      </c>
      <c r="B39" s="21" t="s">
        <v>305</v>
      </c>
      <c r="C39" s="21" t="s">
        <v>306</v>
      </c>
      <c r="D39" s="21" t="s">
        <v>163</v>
      </c>
      <c r="E39" s="22" t="s">
        <v>302</v>
      </c>
      <c r="F39" s="22" t="s">
        <v>302</v>
      </c>
      <c r="G39" s="22" t="s">
        <v>303</v>
      </c>
      <c r="H39" s="22" t="s">
        <v>302</v>
      </c>
      <c r="I39" s="22" t="s">
        <v>167</v>
      </c>
      <c r="J39" s="22">
        <v>37226</v>
      </c>
      <c r="K39" s="22">
        <v>55153</v>
      </c>
      <c r="L39" s="23">
        <f t="shared" si="8"/>
        <v>10</v>
      </c>
      <c r="M39" s="24">
        <f t="shared" si="9"/>
        <v>1</v>
      </c>
      <c r="N39" s="23">
        <v>10</v>
      </c>
      <c r="O39" s="23">
        <v>10</v>
      </c>
      <c r="P39" s="23" t="s">
        <v>307</v>
      </c>
      <c r="Q39" s="23" t="s">
        <v>308</v>
      </c>
      <c r="R39" s="25" t="s">
        <v>309</v>
      </c>
      <c r="S39" s="22" t="s">
        <v>310</v>
      </c>
      <c r="T39" s="22"/>
      <c r="U39" s="26"/>
      <c r="V39" s="26"/>
      <c r="W39" s="27">
        <f t="shared" si="0"/>
        <v>2002</v>
      </c>
      <c r="X39" s="27">
        <f t="shared" si="1"/>
        <v>2050</v>
      </c>
      <c r="Y39" s="28">
        <f t="shared" si="2"/>
        <v>0</v>
      </c>
      <c r="Z39" s="29" t="str">
        <f t="shared" si="3"/>
        <v>Excluded</v>
      </c>
      <c r="AA39" s="30">
        <f t="shared" si="4"/>
        <v>10</v>
      </c>
      <c r="AB39" s="31">
        <f>IF(AND(ISNUMBER(MATCH($S39,[3]Lists!$CU$8:$CU$37,0)),J39&gt;=DATE(2018,12,31)),$AH$6,$AH$5)</f>
        <v>1</v>
      </c>
      <c r="AC39" s="31">
        <f t="shared" si="5"/>
        <v>1</v>
      </c>
      <c r="AD39" s="31">
        <f t="shared" si="6"/>
        <v>1</v>
      </c>
      <c r="AE39" s="32" t="e">
        <f>MIN($K39,IF(AND(S39='[3]Resources - Baseline'!$C$25,$AH$3&gt;0),MIN(DATE(2050,12,31),MAX(DATE($AH$4,12,31),DATE(YEAR(J39)+$AH$3,MONTH(J39),DAY(J39)))),IF(AND(COUNTIFS('[3]Resources - Baseline'!$C$26:$C$37,S39)=1,$AH$2&gt;0),MIN(DATE($AH$4,12,31),DATE(YEAR(J39)+$AH$2,MONTH(J39),DAY(J39))),DATE(2050,12,31))))</f>
        <v>#VALUE!</v>
      </c>
      <c r="AF39" s="33">
        <f t="shared" si="7"/>
        <v>1</v>
      </c>
    </row>
    <row r="40" spans="1:32">
      <c r="A40" s="1">
        <v>40</v>
      </c>
      <c r="B40" s="21" t="s">
        <v>311</v>
      </c>
      <c r="C40" s="21" t="s">
        <v>312</v>
      </c>
      <c r="D40" s="21" t="s">
        <v>163</v>
      </c>
      <c r="E40" s="22" t="s">
        <v>164</v>
      </c>
      <c r="F40" s="22" t="s">
        <v>164</v>
      </c>
      <c r="G40" s="22" t="s">
        <v>165</v>
      </c>
      <c r="H40" s="22" t="s">
        <v>166</v>
      </c>
      <c r="I40" s="22" t="s">
        <v>167</v>
      </c>
      <c r="J40" s="22">
        <v>34790</v>
      </c>
      <c r="K40" s="22">
        <v>54877</v>
      </c>
      <c r="L40" s="23">
        <f t="shared" si="8"/>
        <v>10</v>
      </c>
      <c r="M40" s="24">
        <f t="shared" si="9"/>
        <v>1</v>
      </c>
      <c r="N40" s="23">
        <v>10</v>
      </c>
      <c r="O40" s="23">
        <v>10</v>
      </c>
      <c r="P40" s="23" t="s">
        <v>313</v>
      </c>
      <c r="Q40" s="23" t="s">
        <v>219</v>
      </c>
      <c r="R40" s="25" t="s">
        <v>218</v>
      </c>
      <c r="S40" s="22" t="s">
        <v>220</v>
      </c>
      <c r="T40" s="22"/>
      <c r="U40" s="26"/>
      <c r="V40" s="26"/>
      <c r="W40" s="27">
        <f t="shared" si="0"/>
        <v>1995</v>
      </c>
      <c r="X40" s="27">
        <f t="shared" si="1"/>
        <v>2049</v>
      </c>
      <c r="Y40" s="28">
        <f t="shared" si="2"/>
        <v>0</v>
      </c>
      <c r="Z40" s="29" t="str">
        <f t="shared" si="3"/>
        <v>Excluded</v>
      </c>
      <c r="AA40" s="30">
        <f t="shared" si="4"/>
        <v>10</v>
      </c>
      <c r="AB40" s="31">
        <f>IF(AND(ISNUMBER(MATCH($S40,[3]Lists!$CU$8:$CU$37,0)),J40&gt;=DATE(2018,12,31)),$AH$6,$AH$5)</f>
        <v>1</v>
      </c>
      <c r="AC40" s="31">
        <f t="shared" si="5"/>
        <v>1</v>
      </c>
      <c r="AD40" s="31">
        <f t="shared" si="6"/>
        <v>1</v>
      </c>
      <c r="AE40" s="32" t="e">
        <f>MIN($K40,IF(AND(S40='[3]Resources - Baseline'!$C$25,$AH$3&gt;0),MIN(DATE(2050,12,31),MAX(DATE($AH$4,12,31),DATE(YEAR(J40)+$AH$3,MONTH(J40),DAY(J40)))),IF(AND(COUNTIFS('[3]Resources - Baseline'!$C$26:$C$37,S40)=1,$AH$2&gt;0),MIN(DATE($AH$4,12,31),DATE(YEAR(J40)+$AH$2,MONTH(J40),DAY(J40))),DATE(2050,12,31))))</f>
        <v>#VALUE!</v>
      </c>
      <c r="AF40" s="33">
        <f t="shared" si="7"/>
        <v>1</v>
      </c>
    </row>
    <row r="41" spans="1:32">
      <c r="A41" s="1">
        <v>41</v>
      </c>
      <c r="B41" s="21" t="s">
        <v>314</v>
      </c>
      <c r="C41" s="21" t="s">
        <v>315</v>
      </c>
      <c r="D41" s="21" t="s">
        <v>163</v>
      </c>
      <c r="E41" s="22" t="s">
        <v>164</v>
      </c>
      <c r="F41" s="22" t="s">
        <v>164</v>
      </c>
      <c r="G41" s="22" t="s">
        <v>165</v>
      </c>
      <c r="H41" s="22" t="s">
        <v>166</v>
      </c>
      <c r="I41" s="22" t="s">
        <v>167</v>
      </c>
      <c r="J41" s="22">
        <v>34790</v>
      </c>
      <c r="K41" s="22">
        <v>48669</v>
      </c>
      <c r="L41" s="23">
        <f t="shared" si="8"/>
        <v>10</v>
      </c>
      <c r="M41" s="24">
        <f t="shared" si="9"/>
        <v>1</v>
      </c>
      <c r="N41" s="23">
        <v>10</v>
      </c>
      <c r="O41" s="23">
        <v>10</v>
      </c>
      <c r="P41" s="23" t="s">
        <v>218</v>
      </c>
      <c r="Q41" s="23" t="s">
        <v>219</v>
      </c>
      <c r="R41" s="25" t="s">
        <v>218</v>
      </c>
      <c r="S41" s="22" t="s">
        <v>220</v>
      </c>
      <c r="T41" s="22"/>
      <c r="U41" s="26"/>
      <c r="V41" s="26"/>
      <c r="W41" s="27">
        <f t="shared" si="0"/>
        <v>1995</v>
      </c>
      <c r="X41" s="27">
        <f t="shared" si="1"/>
        <v>2032</v>
      </c>
      <c r="Y41" s="28">
        <f t="shared" si="2"/>
        <v>0</v>
      </c>
      <c r="Z41" s="29" t="str">
        <f t="shared" si="3"/>
        <v>Excluded</v>
      </c>
      <c r="AA41" s="30">
        <f t="shared" si="4"/>
        <v>10</v>
      </c>
      <c r="AB41" s="31">
        <f>IF(AND(ISNUMBER(MATCH($S41,[3]Lists!$CU$8:$CU$37,0)),J41&gt;=DATE(2018,12,31)),$AH$6,$AH$5)</f>
        <v>1</v>
      </c>
      <c r="AC41" s="31">
        <f t="shared" si="5"/>
        <v>1</v>
      </c>
      <c r="AD41" s="31">
        <f t="shared" si="6"/>
        <v>1</v>
      </c>
      <c r="AE41" s="32" t="e">
        <f>MIN($K41,IF(AND(S41='[3]Resources - Baseline'!$C$25,$AH$3&gt;0),MIN(DATE(2050,12,31),MAX(DATE($AH$4,12,31),DATE(YEAR(J41)+$AH$3,MONTH(J41),DAY(J41)))),IF(AND(COUNTIFS('[3]Resources - Baseline'!$C$26:$C$37,S41)=1,$AH$2&gt;0),MIN(DATE($AH$4,12,31),DATE(YEAR(J41)+$AH$2,MONTH(J41),DAY(J41))),DATE(2050,12,31))))</f>
        <v>#VALUE!</v>
      </c>
      <c r="AF41" s="33">
        <f t="shared" si="7"/>
        <v>1</v>
      </c>
    </row>
    <row r="42" spans="1:32">
      <c r="A42" s="1">
        <v>42</v>
      </c>
      <c r="B42" s="21" t="s">
        <v>316</v>
      </c>
      <c r="C42" s="21" t="s">
        <v>317</v>
      </c>
      <c r="D42" s="21" t="s">
        <v>185</v>
      </c>
      <c r="E42" s="21" t="s">
        <v>176</v>
      </c>
      <c r="F42" s="21" t="s">
        <v>176</v>
      </c>
      <c r="G42" s="21" t="s">
        <v>177</v>
      </c>
      <c r="H42" s="21" t="s">
        <v>176</v>
      </c>
      <c r="I42" s="21" t="s">
        <v>178</v>
      </c>
      <c r="J42" s="22">
        <v>20455</v>
      </c>
      <c r="K42" s="22">
        <v>43830</v>
      </c>
      <c r="L42" s="23">
        <f t="shared" si="8"/>
        <v>174.56</v>
      </c>
      <c r="M42" s="24">
        <f t="shared" si="9"/>
        <v>1</v>
      </c>
      <c r="N42" s="21">
        <v>174.56</v>
      </c>
      <c r="O42" s="21">
        <v>174.56</v>
      </c>
      <c r="P42" s="21" t="s">
        <v>279</v>
      </c>
      <c r="Q42" s="21" t="s">
        <v>280</v>
      </c>
      <c r="R42" s="25" t="s">
        <v>170</v>
      </c>
      <c r="S42" s="21" t="s">
        <v>318</v>
      </c>
      <c r="T42" s="21"/>
      <c r="U42" s="26"/>
      <c r="V42" s="26"/>
      <c r="W42" s="27">
        <f t="shared" si="0"/>
        <v>1956</v>
      </c>
      <c r="X42" s="27">
        <f t="shared" si="1"/>
        <v>2019</v>
      </c>
      <c r="Y42" s="28">
        <f t="shared" si="2"/>
        <v>0</v>
      </c>
      <c r="Z42" s="29" t="str">
        <f t="shared" si="3"/>
        <v>CAISO</v>
      </c>
      <c r="AA42" s="30">
        <f t="shared" si="4"/>
        <v>174.56</v>
      </c>
      <c r="AB42" s="31">
        <f>IF(AND(ISNUMBER(MATCH($S42,[3]Lists!$CU$8:$CU$37,0)),J42&gt;=DATE(2018,12,31)),$AH$6,$AH$5)</f>
        <v>1</v>
      </c>
      <c r="AC42" s="31">
        <f t="shared" si="5"/>
        <v>1</v>
      </c>
      <c r="AD42" s="31">
        <f t="shared" si="6"/>
        <v>1</v>
      </c>
      <c r="AE42" s="32" t="e">
        <f>MIN($K42,IF(AND(S42='[3]Resources - Baseline'!$C$25,$AH$3&gt;0),MIN(DATE(2050,12,31),MAX(DATE($AH$4,12,31),DATE(YEAR(J42)+$AH$3,MONTH(J42),DAY(J42)))),IF(AND(COUNTIFS('[3]Resources - Baseline'!$C$26:$C$37,S42)=1,$AH$2&gt;0),MIN(DATE($AH$4,12,31),DATE(YEAR(J42)+$AH$2,MONTH(J42),DAY(J42))),DATE(2050,12,31))))</f>
        <v>#VALUE!</v>
      </c>
      <c r="AF42" s="33">
        <f t="shared" si="7"/>
        <v>1</v>
      </c>
    </row>
    <row r="43" spans="1:32">
      <c r="A43" s="1">
        <v>43</v>
      </c>
      <c r="B43" s="21" t="s">
        <v>319</v>
      </c>
      <c r="C43" s="21" t="s">
        <v>320</v>
      </c>
      <c r="D43" s="21" t="s">
        <v>185</v>
      </c>
      <c r="E43" s="21" t="s">
        <v>176</v>
      </c>
      <c r="F43" s="21" t="s">
        <v>176</v>
      </c>
      <c r="G43" s="21" t="s">
        <v>177</v>
      </c>
      <c r="H43" s="21" t="s">
        <v>176</v>
      </c>
      <c r="I43" s="21" t="s">
        <v>178</v>
      </c>
      <c r="J43" s="22">
        <v>20821</v>
      </c>
      <c r="K43" s="22">
        <v>43830</v>
      </c>
      <c r="L43" s="23">
        <f t="shared" si="8"/>
        <v>175</v>
      </c>
      <c r="M43" s="24">
        <f t="shared" si="9"/>
        <v>1</v>
      </c>
      <c r="N43" s="21">
        <v>175</v>
      </c>
      <c r="O43" s="21">
        <v>175</v>
      </c>
      <c r="P43" s="21" t="s">
        <v>279</v>
      </c>
      <c r="Q43" s="21" t="s">
        <v>280</v>
      </c>
      <c r="R43" s="25" t="s">
        <v>170</v>
      </c>
      <c r="S43" s="21" t="s">
        <v>318</v>
      </c>
      <c r="T43" s="21"/>
      <c r="U43" s="26"/>
      <c r="V43" s="26"/>
      <c r="W43" s="27">
        <f t="shared" si="0"/>
        <v>1957</v>
      </c>
      <c r="X43" s="27">
        <f t="shared" si="1"/>
        <v>2019</v>
      </c>
      <c r="Y43" s="28">
        <f t="shared" si="2"/>
        <v>0</v>
      </c>
      <c r="Z43" s="29" t="str">
        <f t="shared" si="3"/>
        <v>CAISO</v>
      </c>
      <c r="AA43" s="30">
        <f t="shared" si="4"/>
        <v>175</v>
      </c>
      <c r="AB43" s="31">
        <f>IF(AND(ISNUMBER(MATCH($S43,[3]Lists!$CU$8:$CU$37,0)),J43&gt;=DATE(2018,12,31)),$AH$6,$AH$5)</f>
        <v>1</v>
      </c>
      <c r="AC43" s="31">
        <f t="shared" si="5"/>
        <v>1</v>
      </c>
      <c r="AD43" s="31">
        <f t="shared" si="6"/>
        <v>1</v>
      </c>
      <c r="AE43" s="32" t="e">
        <f>MIN($K43,IF(AND(S43='[3]Resources - Baseline'!$C$25,$AH$3&gt;0),MIN(DATE(2050,12,31),MAX(DATE($AH$4,12,31),DATE(YEAR(J43)+$AH$3,MONTH(J43),DAY(J43)))),IF(AND(COUNTIFS('[3]Resources - Baseline'!$C$26:$C$37,S43)=1,$AH$2&gt;0),MIN(DATE($AH$4,12,31),DATE(YEAR(J43)+$AH$2,MONTH(J43),DAY(J43))),DATE(2050,12,31))))</f>
        <v>#VALUE!</v>
      </c>
      <c r="AF43" s="33">
        <f t="shared" si="7"/>
        <v>1</v>
      </c>
    </row>
    <row r="44" spans="1:32">
      <c r="A44" s="1">
        <v>44</v>
      </c>
      <c r="B44" s="21" t="s">
        <v>321</v>
      </c>
      <c r="C44" s="21" t="s">
        <v>322</v>
      </c>
      <c r="D44" s="21" t="s">
        <v>185</v>
      </c>
      <c r="E44" s="21" t="s">
        <v>176</v>
      </c>
      <c r="F44" s="21" t="s">
        <v>176</v>
      </c>
      <c r="G44" s="21" t="s">
        <v>177</v>
      </c>
      <c r="H44" s="21" t="s">
        <v>176</v>
      </c>
      <c r="I44" s="21" t="s">
        <v>178</v>
      </c>
      <c r="J44" s="22">
        <v>22282</v>
      </c>
      <c r="K44" s="22">
        <v>44196</v>
      </c>
      <c r="L44" s="23">
        <f t="shared" si="8"/>
        <v>332.18</v>
      </c>
      <c r="M44" s="24">
        <f t="shared" si="9"/>
        <v>1</v>
      </c>
      <c r="N44" s="21">
        <v>332.18</v>
      </c>
      <c r="O44" s="21">
        <v>332.18</v>
      </c>
      <c r="P44" s="21" t="s">
        <v>279</v>
      </c>
      <c r="Q44" s="21" t="s">
        <v>280</v>
      </c>
      <c r="R44" s="25" t="s">
        <v>170</v>
      </c>
      <c r="S44" s="21" t="s">
        <v>318</v>
      </c>
      <c r="T44" s="21"/>
      <c r="U44" s="26"/>
      <c r="V44" s="26"/>
      <c r="W44" s="27">
        <f t="shared" si="0"/>
        <v>1961</v>
      </c>
      <c r="X44" s="27">
        <f t="shared" si="1"/>
        <v>2020</v>
      </c>
      <c r="Y44" s="28">
        <f t="shared" si="2"/>
        <v>0</v>
      </c>
      <c r="Z44" s="29" t="str">
        <f t="shared" si="3"/>
        <v>CAISO</v>
      </c>
      <c r="AA44" s="30">
        <f t="shared" si="4"/>
        <v>332.18</v>
      </c>
      <c r="AB44" s="31">
        <f>IF(AND(ISNUMBER(MATCH($S44,[3]Lists!$CU$8:$CU$37,0)),J44&gt;=DATE(2018,12,31)),$AH$6,$AH$5)</f>
        <v>1</v>
      </c>
      <c r="AC44" s="31">
        <f t="shared" si="5"/>
        <v>1</v>
      </c>
      <c r="AD44" s="31">
        <f t="shared" si="6"/>
        <v>1</v>
      </c>
      <c r="AE44" s="32" t="e">
        <f>MIN($K44,IF(AND(S44='[3]Resources - Baseline'!$C$25,$AH$3&gt;0),MIN(DATE(2050,12,31),MAX(DATE($AH$4,12,31),DATE(YEAR(J44)+$AH$3,MONTH(J44),DAY(J44)))),IF(AND(COUNTIFS('[3]Resources - Baseline'!$C$26:$C$37,S44)=1,$AH$2&gt;0),MIN(DATE($AH$4,12,31),DATE(YEAR(J44)+$AH$2,MONTH(J44),DAY(J44))),DATE(2050,12,31))))</f>
        <v>#VALUE!</v>
      </c>
      <c r="AF44" s="33">
        <f t="shared" si="7"/>
        <v>1</v>
      </c>
    </row>
    <row r="45" spans="1:32">
      <c r="A45" s="1">
        <v>45</v>
      </c>
      <c r="B45" s="21" t="s">
        <v>323</v>
      </c>
      <c r="C45" s="21" t="s">
        <v>324</v>
      </c>
      <c r="D45" s="21" t="s">
        <v>185</v>
      </c>
      <c r="E45" s="21" t="s">
        <v>176</v>
      </c>
      <c r="F45" s="21" t="s">
        <v>176</v>
      </c>
      <c r="G45" s="21" t="s">
        <v>177</v>
      </c>
      <c r="H45" s="21" t="s">
        <v>176</v>
      </c>
      <c r="I45" s="21" t="s">
        <v>178</v>
      </c>
      <c r="J45" s="22">
        <v>22647</v>
      </c>
      <c r="K45" s="22">
        <v>44196</v>
      </c>
      <c r="L45" s="23">
        <f t="shared" si="8"/>
        <v>335.67</v>
      </c>
      <c r="M45" s="24">
        <f t="shared" si="9"/>
        <v>1</v>
      </c>
      <c r="N45" s="21">
        <v>335.67</v>
      </c>
      <c r="O45" s="21">
        <v>335.67</v>
      </c>
      <c r="P45" s="21" t="s">
        <v>279</v>
      </c>
      <c r="Q45" s="21" t="s">
        <v>280</v>
      </c>
      <c r="R45" s="25" t="s">
        <v>170</v>
      </c>
      <c r="S45" s="21" t="s">
        <v>318</v>
      </c>
      <c r="T45" s="21"/>
      <c r="U45" s="26"/>
      <c r="V45" s="26"/>
      <c r="W45" s="27">
        <f t="shared" si="0"/>
        <v>1962</v>
      </c>
      <c r="X45" s="27">
        <f t="shared" si="1"/>
        <v>2020</v>
      </c>
      <c r="Y45" s="28">
        <f t="shared" si="2"/>
        <v>0</v>
      </c>
      <c r="Z45" s="29" t="str">
        <f t="shared" si="3"/>
        <v>CAISO</v>
      </c>
      <c r="AA45" s="30">
        <f t="shared" si="4"/>
        <v>335.67</v>
      </c>
      <c r="AB45" s="31">
        <f>IF(AND(ISNUMBER(MATCH($S45,[3]Lists!$CU$8:$CU$37,0)),J45&gt;=DATE(2018,12,31)),$AH$6,$AH$5)</f>
        <v>1</v>
      </c>
      <c r="AC45" s="31">
        <f t="shared" si="5"/>
        <v>1</v>
      </c>
      <c r="AD45" s="31">
        <f t="shared" si="6"/>
        <v>1</v>
      </c>
      <c r="AE45" s="32" t="e">
        <f>MIN($K45,IF(AND(S45='[3]Resources - Baseline'!$C$25,$AH$3&gt;0),MIN(DATE(2050,12,31),MAX(DATE($AH$4,12,31),DATE(YEAR(J45)+$AH$3,MONTH(J45),DAY(J45)))),IF(AND(COUNTIFS('[3]Resources - Baseline'!$C$26:$C$37,S45)=1,$AH$2&gt;0),MIN(DATE($AH$4,12,31),DATE(YEAR(J45)+$AH$2,MONTH(J45),DAY(J45))),DATE(2050,12,31))))</f>
        <v>#VALUE!</v>
      </c>
      <c r="AF45" s="33">
        <f t="shared" si="7"/>
        <v>1</v>
      </c>
    </row>
    <row r="46" spans="1:32">
      <c r="A46" s="1">
        <v>46</v>
      </c>
      <c r="B46" s="21" t="s">
        <v>325</v>
      </c>
      <c r="C46" s="21" t="s">
        <v>326</v>
      </c>
      <c r="D46" s="21" t="s">
        <v>185</v>
      </c>
      <c r="E46" s="21" t="s">
        <v>176</v>
      </c>
      <c r="F46" s="21" t="s">
        <v>176</v>
      </c>
      <c r="G46" s="21" t="s">
        <v>177</v>
      </c>
      <c r="H46" s="21" t="s">
        <v>176</v>
      </c>
      <c r="I46" s="21" t="s">
        <v>178</v>
      </c>
      <c r="J46" s="22">
        <v>36161</v>
      </c>
      <c r="K46" s="22">
        <v>44196</v>
      </c>
      <c r="L46" s="23">
        <f t="shared" si="8"/>
        <v>497.97</v>
      </c>
      <c r="M46" s="24">
        <f t="shared" si="9"/>
        <v>1</v>
      </c>
      <c r="N46" s="21">
        <v>497.97</v>
      </c>
      <c r="O46" s="21">
        <v>497.97</v>
      </c>
      <c r="P46" s="21" t="s">
        <v>279</v>
      </c>
      <c r="Q46" s="21" t="s">
        <v>280</v>
      </c>
      <c r="R46" s="25" t="s">
        <v>170</v>
      </c>
      <c r="S46" s="21" t="s">
        <v>318</v>
      </c>
      <c r="T46" s="21"/>
      <c r="U46" s="26"/>
      <c r="V46" s="26"/>
      <c r="W46" s="27">
        <f t="shared" si="0"/>
        <v>1999</v>
      </c>
      <c r="X46" s="27">
        <f t="shared" si="1"/>
        <v>2020</v>
      </c>
      <c r="Y46" s="28">
        <f t="shared" si="2"/>
        <v>0</v>
      </c>
      <c r="Z46" s="29" t="str">
        <f t="shared" si="3"/>
        <v>CAISO</v>
      </c>
      <c r="AA46" s="30">
        <f t="shared" si="4"/>
        <v>497.97</v>
      </c>
      <c r="AB46" s="31">
        <f>IF(AND(ISNUMBER(MATCH($S46,[3]Lists!$CU$8:$CU$37,0)),J46&gt;=DATE(2018,12,31)),$AH$6,$AH$5)</f>
        <v>1</v>
      </c>
      <c r="AC46" s="31">
        <f t="shared" si="5"/>
        <v>1</v>
      </c>
      <c r="AD46" s="31">
        <f t="shared" si="6"/>
        <v>1</v>
      </c>
      <c r="AE46" s="32" t="e">
        <f>MIN($K46,IF(AND(S46='[3]Resources - Baseline'!$C$25,$AH$3&gt;0),MIN(DATE(2050,12,31),MAX(DATE($AH$4,12,31),DATE(YEAR(J46)+$AH$3,MONTH(J46),DAY(J46)))),IF(AND(COUNTIFS('[3]Resources - Baseline'!$C$26:$C$37,S46)=1,$AH$2&gt;0),MIN(DATE($AH$4,12,31),DATE(YEAR(J46)+$AH$2,MONTH(J46),DAY(J46))),DATE(2050,12,31))))</f>
        <v>#VALUE!</v>
      </c>
      <c r="AF46" s="33">
        <f t="shared" si="7"/>
        <v>1</v>
      </c>
    </row>
    <row r="47" spans="1:32">
      <c r="A47" s="1">
        <v>47</v>
      </c>
      <c r="B47" s="21" t="s">
        <v>327</v>
      </c>
      <c r="C47" s="21" t="s">
        <v>328</v>
      </c>
      <c r="D47" s="21" t="s">
        <v>185</v>
      </c>
      <c r="E47" s="21" t="s">
        <v>176</v>
      </c>
      <c r="F47" s="21" t="s">
        <v>176</v>
      </c>
      <c r="G47" s="21" t="s">
        <v>177</v>
      </c>
      <c r="H47" s="21" t="s">
        <v>176</v>
      </c>
      <c r="I47" s="21" t="s">
        <v>178</v>
      </c>
      <c r="J47" s="22">
        <v>24108</v>
      </c>
      <c r="K47" s="22">
        <v>43830</v>
      </c>
      <c r="L47" s="23">
        <f t="shared" si="8"/>
        <v>495</v>
      </c>
      <c r="M47" s="24">
        <f t="shared" si="9"/>
        <v>1</v>
      </c>
      <c r="N47" s="21">
        <v>495</v>
      </c>
      <c r="O47" s="21">
        <v>495</v>
      </c>
      <c r="P47" s="21" t="s">
        <v>279</v>
      </c>
      <c r="Q47" s="21" t="s">
        <v>280</v>
      </c>
      <c r="R47" s="25" t="s">
        <v>170</v>
      </c>
      <c r="S47" s="21" t="s">
        <v>318</v>
      </c>
      <c r="T47" s="21"/>
      <c r="U47" s="26"/>
      <c r="V47" s="26"/>
      <c r="W47" s="27">
        <f t="shared" si="0"/>
        <v>1966</v>
      </c>
      <c r="X47" s="27">
        <f t="shared" si="1"/>
        <v>2019</v>
      </c>
      <c r="Y47" s="28">
        <f t="shared" si="2"/>
        <v>0</v>
      </c>
      <c r="Z47" s="29" t="str">
        <f t="shared" si="3"/>
        <v>CAISO</v>
      </c>
      <c r="AA47" s="30">
        <f t="shared" si="4"/>
        <v>495</v>
      </c>
      <c r="AB47" s="31">
        <f>IF(AND(ISNUMBER(MATCH($S47,[3]Lists!$CU$8:$CU$37,0)),J47&gt;=DATE(2018,12,31)),$AH$6,$AH$5)</f>
        <v>1</v>
      </c>
      <c r="AC47" s="31">
        <f t="shared" si="5"/>
        <v>1</v>
      </c>
      <c r="AD47" s="31">
        <f t="shared" si="6"/>
        <v>1</v>
      </c>
      <c r="AE47" s="32" t="e">
        <f>MIN($K47,IF(AND(S47='[3]Resources - Baseline'!$C$25,$AH$3&gt;0),MIN(DATE(2050,12,31),MAX(DATE($AH$4,12,31),DATE(YEAR(J47)+$AH$3,MONTH(J47),DAY(J47)))),IF(AND(COUNTIFS('[3]Resources - Baseline'!$C$26:$C$37,S47)=1,$AH$2&gt;0),MIN(DATE($AH$4,12,31),DATE(YEAR(J47)+$AH$2,MONTH(J47),DAY(J47))),DATE(2050,12,31))))</f>
        <v>#VALUE!</v>
      </c>
      <c r="AF47" s="33">
        <f t="shared" si="7"/>
        <v>1</v>
      </c>
    </row>
    <row r="48" spans="1:32">
      <c r="A48" s="1">
        <v>48</v>
      </c>
      <c r="B48" s="21" t="s">
        <v>329</v>
      </c>
      <c r="C48" s="21" t="s">
        <v>330</v>
      </c>
      <c r="D48" s="21" t="s">
        <v>163</v>
      </c>
      <c r="E48" s="21" t="s">
        <v>331</v>
      </c>
      <c r="F48" s="21" t="s">
        <v>331</v>
      </c>
      <c r="G48" s="21" t="s">
        <v>177</v>
      </c>
      <c r="H48" s="21" t="s">
        <v>176</v>
      </c>
      <c r="I48" s="21" t="s">
        <v>178</v>
      </c>
      <c r="J48" s="22">
        <v>44196</v>
      </c>
      <c r="K48" s="22">
        <v>55153</v>
      </c>
      <c r="L48" s="23">
        <f t="shared" si="8"/>
        <v>640</v>
      </c>
      <c r="M48" s="24">
        <f t="shared" si="9"/>
        <v>1</v>
      </c>
      <c r="N48" s="21">
        <v>640</v>
      </c>
      <c r="O48" s="21">
        <v>640</v>
      </c>
      <c r="P48" s="21" t="s">
        <v>257</v>
      </c>
      <c r="Q48" s="21" t="s">
        <v>258</v>
      </c>
      <c r="R48" s="25" t="s">
        <v>259</v>
      </c>
      <c r="S48" s="21" t="s">
        <v>332</v>
      </c>
      <c r="T48" s="21"/>
      <c r="U48" s="26"/>
      <c r="V48" s="26"/>
      <c r="W48" s="27">
        <f t="shared" si="0"/>
        <v>2021</v>
      </c>
      <c r="X48" s="27">
        <f t="shared" si="1"/>
        <v>2050</v>
      </c>
      <c r="Y48" s="28">
        <f t="shared" si="2"/>
        <v>0</v>
      </c>
      <c r="Z48" s="29" t="str">
        <f t="shared" si="3"/>
        <v>CAISO</v>
      </c>
      <c r="AA48" s="30">
        <f t="shared" si="4"/>
        <v>640</v>
      </c>
      <c r="AB48" s="31">
        <f>IF(AND(ISNUMBER(MATCH($S48,[3]Lists!$CU$8:$CU$37,0)),J48&gt;=DATE(2018,12,31)),$AH$6,$AH$5)</f>
        <v>1</v>
      </c>
      <c r="AC48" s="31">
        <f t="shared" si="5"/>
        <v>1</v>
      </c>
      <c r="AD48" s="31">
        <f t="shared" si="6"/>
        <v>1</v>
      </c>
      <c r="AE48" s="32" t="e">
        <f>MIN($K48,IF(AND(S48='[3]Resources - Baseline'!$C$25,$AH$3&gt;0),MIN(DATE(2050,12,31),MAX(DATE($AH$4,12,31),DATE(YEAR(J48)+$AH$3,MONTH(J48),DAY(J48)))),IF(AND(COUNTIFS('[3]Resources - Baseline'!$C$26:$C$37,S48)=1,$AH$2&gt;0),MIN(DATE($AH$4,12,31),DATE(YEAR(J48)+$AH$2,MONTH(J48),DAY(J48))),DATE(2050,12,31))))</f>
        <v>#VALUE!</v>
      </c>
      <c r="AF48" s="33">
        <f t="shared" si="7"/>
        <v>1</v>
      </c>
    </row>
    <row r="49" spans="1:32">
      <c r="A49" s="1">
        <v>49</v>
      </c>
      <c r="B49" s="21" t="s">
        <v>333</v>
      </c>
      <c r="C49" s="21" t="s">
        <v>334</v>
      </c>
      <c r="D49" s="21" t="s">
        <v>185</v>
      </c>
      <c r="E49" s="21" t="s">
        <v>176</v>
      </c>
      <c r="F49" s="21" t="s">
        <v>176</v>
      </c>
      <c r="G49" s="21" t="s">
        <v>177</v>
      </c>
      <c r="H49" s="21" t="s">
        <v>176</v>
      </c>
      <c r="I49" s="21" t="s">
        <v>178</v>
      </c>
      <c r="J49" s="22">
        <v>31413</v>
      </c>
      <c r="K49" s="22">
        <v>55153</v>
      </c>
      <c r="L49" s="23">
        <f t="shared" si="8"/>
        <v>17</v>
      </c>
      <c r="M49" s="24">
        <f t="shared" si="9"/>
        <v>1</v>
      </c>
      <c r="N49" s="21">
        <v>17</v>
      </c>
      <c r="O49" s="21">
        <v>17</v>
      </c>
      <c r="P49" s="21" t="s">
        <v>187</v>
      </c>
      <c r="Q49" s="21" t="s">
        <v>219</v>
      </c>
      <c r="R49" s="25" t="s">
        <v>218</v>
      </c>
      <c r="S49" s="21" t="s">
        <v>265</v>
      </c>
      <c r="T49" s="21"/>
      <c r="U49" s="26"/>
      <c r="V49" s="26"/>
      <c r="W49" s="27">
        <f t="shared" si="0"/>
        <v>1986</v>
      </c>
      <c r="X49" s="27">
        <f t="shared" si="1"/>
        <v>2050</v>
      </c>
      <c r="Y49" s="28">
        <f t="shared" si="2"/>
        <v>0</v>
      </c>
      <c r="Z49" s="29" t="str">
        <f t="shared" si="3"/>
        <v>CAISO</v>
      </c>
      <c r="AA49" s="30">
        <f t="shared" si="4"/>
        <v>17</v>
      </c>
      <c r="AB49" s="31">
        <f>IF(AND(ISNUMBER(MATCH($S49,[3]Lists!$CU$8:$CU$37,0)),J49&gt;=DATE(2018,12,31)),$AH$6,$AH$5)</f>
        <v>1</v>
      </c>
      <c r="AC49" s="31">
        <f t="shared" si="5"/>
        <v>1</v>
      </c>
      <c r="AD49" s="31">
        <f t="shared" si="6"/>
        <v>1</v>
      </c>
      <c r="AE49" s="32" t="e">
        <f>MIN($K49,IF(AND(S49='[3]Resources - Baseline'!$C$25,$AH$3&gt;0),MIN(DATE(2050,12,31),MAX(DATE($AH$4,12,31),DATE(YEAR(J49)+$AH$3,MONTH(J49),DAY(J49)))),IF(AND(COUNTIFS('[3]Resources - Baseline'!$C$26:$C$37,S49)=1,$AH$2&gt;0),MIN(DATE($AH$4,12,31),DATE(YEAR(J49)+$AH$2,MONTH(J49),DAY(J49))),DATE(2050,12,31))))</f>
        <v>#VALUE!</v>
      </c>
      <c r="AF49" s="33">
        <f t="shared" si="7"/>
        <v>1</v>
      </c>
    </row>
    <row r="50" spans="1:32">
      <c r="A50" s="1">
        <v>50</v>
      </c>
      <c r="B50" s="21" t="s">
        <v>335</v>
      </c>
      <c r="C50" s="21" t="s">
        <v>336</v>
      </c>
      <c r="D50" s="21" t="s">
        <v>163</v>
      </c>
      <c r="E50" s="22" t="s">
        <v>192</v>
      </c>
      <c r="F50" s="22" t="s">
        <v>192</v>
      </c>
      <c r="G50" s="22" t="s">
        <v>193</v>
      </c>
      <c r="H50" s="22" t="s">
        <v>194</v>
      </c>
      <c r="I50" s="22" t="s">
        <v>195</v>
      </c>
      <c r="J50" s="22">
        <v>40830</v>
      </c>
      <c r="K50" s="22">
        <v>55153</v>
      </c>
      <c r="L50" s="23">
        <f t="shared" si="8"/>
        <v>5</v>
      </c>
      <c r="M50" s="24">
        <f t="shared" si="9"/>
        <v>1</v>
      </c>
      <c r="N50" s="23">
        <v>5</v>
      </c>
      <c r="O50" s="23">
        <v>5</v>
      </c>
      <c r="P50" s="23" t="s">
        <v>240</v>
      </c>
      <c r="Q50" s="23" t="s">
        <v>207</v>
      </c>
      <c r="R50" s="25" t="s">
        <v>189</v>
      </c>
      <c r="S50" s="22" t="s">
        <v>337</v>
      </c>
      <c r="T50" s="22"/>
      <c r="U50" s="26"/>
      <c r="V50" s="26"/>
      <c r="W50" s="27">
        <f t="shared" si="0"/>
        <v>2012</v>
      </c>
      <c r="X50" s="27">
        <f t="shared" si="1"/>
        <v>2050</v>
      </c>
      <c r="Y50" s="28">
        <f t="shared" si="2"/>
        <v>0</v>
      </c>
      <c r="Z50" s="29" t="str">
        <f t="shared" si="3"/>
        <v>SW</v>
      </c>
      <c r="AA50" s="30">
        <f t="shared" si="4"/>
        <v>5</v>
      </c>
      <c r="AB50" s="31">
        <f>IF(AND(ISNUMBER(MATCH($S50,[3]Lists!$CU$8:$CU$37,0)),J50&gt;=DATE(2018,12,31)),$AH$6,$AH$5)</f>
        <v>1</v>
      </c>
      <c r="AC50" s="31">
        <f t="shared" si="5"/>
        <v>1</v>
      </c>
      <c r="AD50" s="31">
        <f t="shared" si="6"/>
        <v>1</v>
      </c>
      <c r="AE50" s="32" t="e">
        <f>MIN($K50,IF(AND(S50='[3]Resources - Baseline'!$C$25,$AH$3&gt;0),MIN(DATE(2050,12,31),MAX(DATE($AH$4,12,31),DATE(YEAR(J50)+$AH$3,MONTH(J50),DAY(J50)))),IF(AND(COUNTIFS('[3]Resources - Baseline'!$C$26:$C$37,S50)=1,$AH$2&gt;0),MIN(DATE($AH$4,12,31),DATE(YEAR(J50)+$AH$2,MONTH(J50),DAY(J50))),DATE(2050,12,31))))</f>
        <v>#VALUE!</v>
      </c>
      <c r="AF50" s="33">
        <f t="shared" si="7"/>
        <v>1</v>
      </c>
    </row>
    <row r="51" spans="1:32">
      <c r="A51" s="1">
        <v>51</v>
      </c>
      <c r="B51" s="21" t="s">
        <v>338</v>
      </c>
      <c r="C51" s="21" t="s">
        <v>339</v>
      </c>
      <c r="D51" s="21" t="s">
        <v>163</v>
      </c>
      <c r="E51" s="22" t="s">
        <v>302</v>
      </c>
      <c r="F51" s="22" t="s">
        <v>302</v>
      </c>
      <c r="G51" s="22" t="s">
        <v>303</v>
      </c>
      <c r="H51" s="22" t="s">
        <v>302</v>
      </c>
      <c r="I51" s="22" t="s">
        <v>167</v>
      </c>
      <c r="J51" s="22">
        <v>26634</v>
      </c>
      <c r="K51" s="22">
        <v>55153</v>
      </c>
      <c r="L51" s="23">
        <f t="shared" si="8"/>
        <v>17</v>
      </c>
      <c r="M51" s="24">
        <f t="shared" si="9"/>
        <v>1</v>
      </c>
      <c r="N51" s="23">
        <v>17</v>
      </c>
      <c r="O51" s="23">
        <v>17</v>
      </c>
      <c r="P51" s="23" t="s">
        <v>288</v>
      </c>
      <c r="Q51" s="23" t="s">
        <v>269</v>
      </c>
      <c r="R51" s="25" t="s">
        <v>270</v>
      </c>
      <c r="S51" s="22" t="s">
        <v>304</v>
      </c>
      <c r="T51" s="22"/>
      <c r="U51" s="26"/>
      <c r="V51" s="26"/>
      <c r="W51" s="27">
        <f t="shared" si="0"/>
        <v>1973</v>
      </c>
      <c r="X51" s="27">
        <f t="shared" si="1"/>
        <v>2050</v>
      </c>
      <c r="Y51" s="28">
        <f t="shared" si="2"/>
        <v>0</v>
      </c>
      <c r="Z51" s="29" t="str">
        <f t="shared" si="3"/>
        <v>Excluded</v>
      </c>
      <c r="AA51" s="30">
        <f t="shared" si="4"/>
        <v>17</v>
      </c>
      <c r="AB51" s="31">
        <f>IF(AND(ISNUMBER(MATCH($S51,[3]Lists!$CU$8:$CU$37,0)),J51&gt;=DATE(2018,12,31)),$AH$6,$AH$5)</f>
        <v>1</v>
      </c>
      <c r="AC51" s="31">
        <f t="shared" si="5"/>
        <v>1</v>
      </c>
      <c r="AD51" s="31">
        <f t="shared" si="6"/>
        <v>1</v>
      </c>
      <c r="AE51" s="32" t="e">
        <f>MIN($K51,IF(AND(S51='[3]Resources - Baseline'!$C$25,$AH$3&gt;0),MIN(DATE(2050,12,31),MAX(DATE($AH$4,12,31),DATE(YEAR(J51)+$AH$3,MONTH(J51),DAY(J51)))),IF(AND(COUNTIFS('[3]Resources - Baseline'!$C$26:$C$37,S51)=1,$AH$2&gt;0),MIN(DATE($AH$4,12,31),DATE(YEAR(J51)+$AH$2,MONTH(J51),DAY(J51))),DATE(2050,12,31))))</f>
        <v>#VALUE!</v>
      </c>
      <c r="AF51" s="33">
        <f t="shared" si="7"/>
        <v>1</v>
      </c>
    </row>
    <row r="52" spans="1:32">
      <c r="A52" s="1">
        <v>52</v>
      </c>
      <c r="B52" s="21" t="s">
        <v>340</v>
      </c>
      <c r="C52" s="21" t="s">
        <v>341</v>
      </c>
      <c r="D52" s="21" t="s">
        <v>163</v>
      </c>
      <c r="E52" s="22" t="s">
        <v>302</v>
      </c>
      <c r="F52" s="22" t="s">
        <v>302</v>
      </c>
      <c r="G52" s="22" t="s">
        <v>303</v>
      </c>
      <c r="H52" s="22" t="s">
        <v>302</v>
      </c>
      <c r="I52" s="22" t="s">
        <v>167</v>
      </c>
      <c r="J52" s="22">
        <v>28095</v>
      </c>
      <c r="K52" s="22">
        <v>55153</v>
      </c>
      <c r="L52" s="23">
        <f t="shared" si="8"/>
        <v>19</v>
      </c>
      <c r="M52" s="24">
        <f t="shared" si="9"/>
        <v>1</v>
      </c>
      <c r="N52" s="23">
        <v>19</v>
      </c>
      <c r="O52" s="23">
        <v>19</v>
      </c>
      <c r="P52" s="23" t="s">
        <v>288</v>
      </c>
      <c r="Q52" s="23" t="s">
        <v>269</v>
      </c>
      <c r="R52" s="25" t="s">
        <v>270</v>
      </c>
      <c r="S52" s="22" t="s">
        <v>304</v>
      </c>
      <c r="T52" s="22"/>
      <c r="U52" s="26"/>
      <c r="V52" s="26"/>
      <c r="W52" s="27">
        <f t="shared" si="0"/>
        <v>1977</v>
      </c>
      <c r="X52" s="27">
        <f t="shared" si="1"/>
        <v>2050</v>
      </c>
      <c r="Y52" s="28">
        <f t="shared" si="2"/>
        <v>0</v>
      </c>
      <c r="Z52" s="29" t="str">
        <f t="shared" si="3"/>
        <v>Excluded</v>
      </c>
      <c r="AA52" s="30">
        <f t="shared" si="4"/>
        <v>19</v>
      </c>
      <c r="AB52" s="31">
        <f>IF(AND(ISNUMBER(MATCH($S52,[3]Lists!$CU$8:$CU$37,0)),J52&gt;=DATE(2018,12,31)),$AH$6,$AH$5)</f>
        <v>1</v>
      </c>
      <c r="AC52" s="31">
        <f t="shared" si="5"/>
        <v>1</v>
      </c>
      <c r="AD52" s="31">
        <f t="shared" si="6"/>
        <v>1</v>
      </c>
      <c r="AE52" s="32" t="e">
        <f>MIN($K52,IF(AND(S52='[3]Resources - Baseline'!$C$25,$AH$3&gt;0),MIN(DATE(2050,12,31),MAX(DATE($AH$4,12,31),DATE(YEAR(J52)+$AH$3,MONTH(J52),DAY(J52)))),IF(AND(COUNTIFS('[3]Resources - Baseline'!$C$26:$C$37,S52)=1,$AH$2&gt;0),MIN(DATE($AH$4,12,31),DATE(YEAR(J52)+$AH$2,MONTH(J52),DAY(J52))),DATE(2050,12,31))))</f>
        <v>#VALUE!</v>
      </c>
      <c r="AF52" s="33">
        <f t="shared" si="7"/>
        <v>1</v>
      </c>
    </row>
    <row r="53" spans="1:32">
      <c r="A53" s="1">
        <v>53</v>
      </c>
      <c r="B53" s="21" t="s">
        <v>342</v>
      </c>
      <c r="C53" s="21" t="s">
        <v>343</v>
      </c>
      <c r="D53" s="21" t="s">
        <v>163</v>
      </c>
      <c r="E53" s="22" t="s">
        <v>210</v>
      </c>
      <c r="F53" s="22" t="s">
        <v>210</v>
      </c>
      <c r="G53" s="22" t="s">
        <v>211</v>
      </c>
      <c r="H53" s="22" t="s">
        <v>210</v>
      </c>
      <c r="I53" s="22" t="s">
        <v>212</v>
      </c>
      <c r="J53" s="22">
        <v>20424</v>
      </c>
      <c r="K53" s="22">
        <v>55153</v>
      </c>
      <c r="L53" s="23">
        <f t="shared" si="8"/>
        <v>14.2</v>
      </c>
      <c r="M53" s="24">
        <f t="shared" si="9"/>
        <v>1</v>
      </c>
      <c r="N53" s="23">
        <v>14.2</v>
      </c>
      <c r="O53" s="23">
        <v>14.2</v>
      </c>
      <c r="P53" s="23" t="s">
        <v>218</v>
      </c>
      <c r="Q53" s="23" t="s">
        <v>219</v>
      </c>
      <c r="R53" s="25" t="s">
        <v>218</v>
      </c>
      <c r="S53" s="22" t="s">
        <v>344</v>
      </c>
      <c r="T53" s="22"/>
      <c r="U53" s="26"/>
      <c r="V53" s="26"/>
      <c r="W53" s="27">
        <f t="shared" si="0"/>
        <v>1956</v>
      </c>
      <c r="X53" s="27">
        <f t="shared" si="1"/>
        <v>2050</v>
      </c>
      <c r="Y53" s="28">
        <f t="shared" si="2"/>
        <v>0</v>
      </c>
      <c r="Z53" s="29" t="str">
        <f t="shared" si="3"/>
        <v>NW</v>
      </c>
      <c r="AA53" s="30">
        <f t="shared" si="4"/>
        <v>14.2</v>
      </c>
      <c r="AB53" s="31">
        <f>IF(AND(ISNUMBER(MATCH($S53,[3]Lists!$CU$8:$CU$37,0)),J53&gt;=DATE(2018,12,31)),$AH$6,$AH$5)</f>
        <v>1</v>
      </c>
      <c r="AC53" s="31">
        <f t="shared" si="5"/>
        <v>1</v>
      </c>
      <c r="AD53" s="31">
        <f t="shared" si="6"/>
        <v>1</v>
      </c>
      <c r="AE53" s="32" t="e">
        <f>MIN($K53,IF(AND(S53='[3]Resources - Baseline'!$C$25,$AH$3&gt;0),MIN(DATE(2050,12,31),MAX(DATE($AH$4,12,31),DATE(YEAR(J53)+$AH$3,MONTH(J53),DAY(J53)))),IF(AND(COUNTIFS('[3]Resources - Baseline'!$C$26:$C$37,S53)=1,$AH$2&gt;0),MIN(DATE($AH$4,12,31),DATE(YEAR(J53)+$AH$2,MONTH(J53),DAY(J53))),DATE(2050,12,31))))</f>
        <v>#VALUE!</v>
      </c>
      <c r="AF53" s="33">
        <f t="shared" si="7"/>
        <v>1</v>
      </c>
    </row>
    <row r="54" spans="1:32">
      <c r="A54" s="1">
        <v>54</v>
      </c>
      <c r="B54" s="21" t="s">
        <v>345</v>
      </c>
      <c r="C54" s="21" t="s">
        <v>346</v>
      </c>
      <c r="D54" s="21" t="s">
        <v>163</v>
      </c>
      <c r="E54" s="22" t="s">
        <v>210</v>
      </c>
      <c r="F54" s="22" t="s">
        <v>210</v>
      </c>
      <c r="G54" s="22" t="s">
        <v>211</v>
      </c>
      <c r="H54" s="22" t="s">
        <v>210</v>
      </c>
      <c r="I54" s="22" t="s">
        <v>212</v>
      </c>
      <c r="J54" s="22">
        <v>20424</v>
      </c>
      <c r="K54" s="22">
        <v>55153</v>
      </c>
      <c r="L54" s="23">
        <f t="shared" si="8"/>
        <v>14.2</v>
      </c>
      <c r="M54" s="24">
        <f t="shared" si="9"/>
        <v>1</v>
      </c>
      <c r="N54" s="23">
        <v>14.2</v>
      </c>
      <c r="O54" s="23">
        <v>14.2</v>
      </c>
      <c r="P54" s="23" t="s">
        <v>218</v>
      </c>
      <c r="Q54" s="23" t="s">
        <v>219</v>
      </c>
      <c r="R54" s="25" t="s">
        <v>218</v>
      </c>
      <c r="S54" s="22" t="s">
        <v>344</v>
      </c>
      <c r="T54" s="22"/>
      <c r="U54" s="26"/>
      <c r="V54" s="26"/>
      <c r="W54" s="27">
        <f t="shared" si="0"/>
        <v>1956</v>
      </c>
      <c r="X54" s="27">
        <f t="shared" si="1"/>
        <v>2050</v>
      </c>
      <c r="Y54" s="28">
        <f t="shared" si="2"/>
        <v>0</v>
      </c>
      <c r="Z54" s="29" t="str">
        <f t="shared" si="3"/>
        <v>NW</v>
      </c>
      <c r="AA54" s="30">
        <f t="shared" si="4"/>
        <v>14.2</v>
      </c>
      <c r="AB54" s="31">
        <f>IF(AND(ISNUMBER(MATCH($S54,[3]Lists!$CU$8:$CU$37,0)),J54&gt;=DATE(2018,12,31)),$AH$6,$AH$5)</f>
        <v>1</v>
      </c>
      <c r="AC54" s="31">
        <f t="shared" si="5"/>
        <v>1</v>
      </c>
      <c r="AD54" s="31">
        <f t="shared" si="6"/>
        <v>1</v>
      </c>
      <c r="AE54" s="32" t="e">
        <f>MIN($K54,IF(AND(S54='[3]Resources - Baseline'!$C$25,$AH$3&gt;0),MIN(DATE(2050,12,31),MAX(DATE($AH$4,12,31),DATE(YEAR(J54)+$AH$3,MONTH(J54),DAY(J54)))),IF(AND(COUNTIFS('[3]Resources - Baseline'!$C$26:$C$37,S54)=1,$AH$2&gt;0),MIN(DATE($AH$4,12,31),DATE(YEAR(J54)+$AH$2,MONTH(J54),DAY(J54))),DATE(2050,12,31))))</f>
        <v>#VALUE!</v>
      </c>
      <c r="AF54" s="33">
        <f t="shared" si="7"/>
        <v>1</v>
      </c>
    </row>
    <row r="55" spans="1:32">
      <c r="A55" s="1">
        <v>55</v>
      </c>
      <c r="B55" s="21" t="s">
        <v>347</v>
      </c>
      <c r="C55" s="21" t="s">
        <v>348</v>
      </c>
      <c r="D55" s="21" t="s">
        <v>163</v>
      </c>
      <c r="E55" s="22" t="s">
        <v>210</v>
      </c>
      <c r="F55" s="22" t="s">
        <v>210</v>
      </c>
      <c r="G55" s="22" t="s">
        <v>211</v>
      </c>
      <c r="H55" s="22" t="s">
        <v>210</v>
      </c>
      <c r="I55" s="22" t="s">
        <v>212</v>
      </c>
      <c r="J55" s="22">
        <v>20424</v>
      </c>
      <c r="K55" s="22">
        <v>55153</v>
      </c>
      <c r="L55" s="23">
        <f t="shared" si="8"/>
        <v>14.2</v>
      </c>
      <c r="M55" s="24">
        <f t="shared" si="9"/>
        <v>1</v>
      </c>
      <c r="N55" s="23">
        <v>14.2</v>
      </c>
      <c r="O55" s="23">
        <v>14.2</v>
      </c>
      <c r="P55" s="23" t="s">
        <v>218</v>
      </c>
      <c r="Q55" s="23" t="s">
        <v>219</v>
      </c>
      <c r="R55" s="25" t="s">
        <v>218</v>
      </c>
      <c r="S55" s="22" t="s">
        <v>344</v>
      </c>
      <c r="T55" s="22"/>
      <c r="U55" s="26"/>
      <c r="V55" s="26"/>
      <c r="W55" s="27">
        <f t="shared" si="0"/>
        <v>1956</v>
      </c>
      <c r="X55" s="27">
        <f t="shared" si="1"/>
        <v>2050</v>
      </c>
      <c r="Y55" s="28">
        <f t="shared" si="2"/>
        <v>0</v>
      </c>
      <c r="Z55" s="29" t="str">
        <f t="shared" si="3"/>
        <v>NW</v>
      </c>
      <c r="AA55" s="30">
        <f t="shared" si="4"/>
        <v>14.2</v>
      </c>
      <c r="AB55" s="31">
        <f>IF(AND(ISNUMBER(MATCH($S55,[3]Lists!$CU$8:$CU$37,0)),J55&gt;=DATE(2018,12,31)),$AH$6,$AH$5)</f>
        <v>1</v>
      </c>
      <c r="AC55" s="31">
        <f t="shared" si="5"/>
        <v>1</v>
      </c>
      <c r="AD55" s="31">
        <f t="shared" si="6"/>
        <v>1</v>
      </c>
      <c r="AE55" s="32" t="e">
        <f>MIN($K55,IF(AND(S55='[3]Resources - Baseline'!$C$25,$AH$3&gt;0),MIN(DATE(2050,12,31),MAX(DATE($AH$4,12,31),DATE(YEAR(J55)+$AH$3,MONTH(J55),DAY(J55)))),IF(AND(COUNTIFS('[3]Resources - Baseline'!$C$26:$C$37,S55)=1,$AH$2&gt;0),MIN(DATE($AH$4,12,31),DATE(YEAR(J55)+$AH$2,MONTH(J55),DAY(J55))),DATE(2050,12,31))))</f>
        <v>#VALUE!</v>
      </c>
      <c r="AF55" s="33">
        <f t="shared" si="7"/>
        <v>1</v>
      </c>
    </row>
    <row r="56" spans="1:32">
      <c r="A56" s="1">
        <v>56</v>
      </c>
      <c r="B56" s="21" t="s">
        <v>349</v>
      </c>
      <c r="C56" s="21" t="s">
        <v>350</v>
      </c>
      <c r="D56" s="21" t="s">
        <v>163</v>
      </c>
      <c r="E56" s="22" t="s">
        <v>192</v>
      </c>
      <c r="F56" s="22" t="s">
        <v>192</v>
      </c>
      <c r="G56" s="22" t="s">
        <v>193</v>
      </c>
      <c r="H56" s="22" t="s">
        <v>194</v>
      </c>
      <c r="I56" s="22" t="s">
        <v>195</v>
      </c>
      <c r="J56" s="22">
        <v>40641</v>
      </c>
      <c r="K56" s="22">
        <v>55153</v>
      </c>
      <c r="L56" s="23">
        <f t="shared" si="8"/>
        <v>2</v>
      </c>
      <c r="M56" s="24">
        <f t="shared" si="9"/>
        <v>1</v>
      </c>
      <c r="N56" s="23">
        <v>2</v>
      </c>
      <c r="O56" s="23">
        <v>2</v>
      </c>
      <c r="P56" s="23" t="s">
        <v>240</v>
      </c>
      <c r="Q56" s="23" t="s">
        <v>207</v>
      </c>
      <c r="R56" s="25" t="s">
        <v>189</v>
      </c>
      <c r="S56" s="22" t="s">
        <v>337</v>
      </c>
      <c r="T56" s="22"/>
      <c r="U56" s="26"/>
      <c r="V56" s="26"/>
      <c r="W56" s="27">
        <f t="shared" si="0"/>
        <v>2011</v>
      </c>
      <c r="X56" s="27">
        <f t="shared" si="1"/>
        <v>2050</v>
      </c>
      <c r="Y56" s="28">
        <f t="shared" si="2"/>
        <v>0</v>
      </c>
      <c r="Z56" s="29" t="str">
        <f t="shared" si="3"/>
        <v>SW</v>
      </c>
      <c r="AA56" s="30">
        <f t="shared" si="4"/>
        <v>2</v>
      </c>
      <c r="AB56" s="31">
        <f>IF(AND(ISNUMBER(MATCH($S56,[3]Lists!$CU$8:$CU$37,0)),J56&gt;=DATE(2018,12,31)),$AH$6,$AH$5)</f>
        <v>1</v>
      </c>
      <c r="AC56" s="31">
        <f t="shared" si="5"/>
        <v>1</v>
      </c>
      <c r="AD56" s="31">
        <f t="shared" si="6"/>
        <v>1</v>
      </c>
      <c r="AE56" s="32" t="e">
        <f>MIN($K56,IF(AND(S56='[3]Resources - Baseline'!$C$25,$AH$3&gt;0),MIN(DATE(2050,12,31),MAX(DATE($AH$4,12,31),DATE(YEAR(J56)+$AH$3,MONTH(J56),DAY(J56)))),IF(AND(COUNTIFS('[3]Resources - Baseline'!$C$26:$C$37,S56)=1,$AH$2&gt;0),MIN(DATE($AH$4,12,31),DATE(YEAR(J56)+$AH$2,MONTH(J56),DAY(J56))),DATE(2050,12,31))))</f>
        <v>#VALUE!</v>
      </c>
      <c r="AF56" s="33">
        <f t="shared" si="7"/>
        <v>1</v>
      </c>
    </row>
    <row r="57" spans="1:32">
      <c r="A57" s="1">
        <v>57</v>
      </c>
      <c r="B57" s="21" t="s">
        <v>351</v>
      </c>
      <c r="C57" s="21" t="s">
        <v>352</v>
      </c>
      <c r="D57" s="21" t="s">
        <v>163</v>
      </c>
      <c r="E57" s="22" t="s">
        <v>353</v>
      </c>
      <c r="F57" s="22" t="s">
        <v>353</v>
      </c>
      <c r="G57" s="22" t="s">
        <v>354</v>
      </c>
      <c r="H57" s="22" t="s">
        <v>353</v>
      </c>
      <c r="I57" s="22" t="s">
        <v>167</v>
      </c>
      <c r="J57" s="22">
        <v>20271</v>
      </c>
      <c r="K57" s="22">
        <v>55153</v>
      </c>
      <c r="L57" s="23">
        <f t="shared" si="8"/>
        <v>21.8</v>
      </c>
      <c r="M57" s="24">
        <f t="shared" si="9"/>
        <v>1</v>
      </c>
      <c r="N57" s="23">
        <v>21.8</v>
      </c>
      <c r="O57" s="23">
        <v>21.8</v>
      </c>
      <c r="P57" s="23" t="s">
        <v>218</v>
      </c>
      <c r="Q57" s="23" t="s">
        <v>219</v>
      </c>
      <c r="R57" s="25" t="s">
        <v>218</v>
      </c>
      <c r="S57" s="22" t="s">
        <v>220</v>
      </c>
      <c r="T57" s="22"/>
      <c r="U57" s="26"/>
      <c r="V57" s="26"/>
      <c r="W57" s="27">
        <f t="shared" si="0"/>
        <v>1956</v>
      </c>
      <c r="X57" s="27">
        <f t="shared" si="1"/>
        <v>2050</v>
      </c>
      <c r="Y57" s="28">
        <f t="shared" si="2"/>
        <v>0</v>
      </c>
      <c r="Z57" s="29" t="str">
        <f t="shared" si="3"/>
        <v>Excluded</v>
      </c>
      <c r="AA57" s="30">
        <f t="shared" si="4"/>
        <v>21.8</v>
      </c>
      <c r="AB57" s="31">
        <f>IF(AND(ISNUMBER(MATCH($S57,[3]Lists!$CU$8:$CU$37,0)),J57&gt;=DATE(2018,12,31)),$AH$6,$AH$5)</f>
        <v>1</v>
      </c>
      <c r="AC57" s="31">
        <f t="shared" si="5"/>
        <v>1</v>
      </c>
      <c r="AD57" s="31">
        <f t="shared" si="6"/>
        <v>1</v>
      </c>
      <c r="AE57" s="32" t="e">
        <f>MIN($K57,IF(AND(S57='[3]Resources - Baseline'!$C$25,$AH$3&gt;0),MIN(DATE(2050,12,31),MAX(DATE($AH$4,12,31),DATE(YEAR(J57)+$AH$3,MONTH(J57),DAY(J57)))),IF(AND(COUNTIFS('[3]Resources - Baseline'!$C$26:$C$37,S57)=1,$AH$2&gt;0),MIN(DATE($AH$4,12,31),DATE(YEAR(J57)+$AH$2,MONTH(J57),DAY(J57))),DATE(2050,12,31))))</f>
        <v>#VALUE!</v>
      </c>
      <c r="AF57" s="33">
        <f t="shared" si="7"/>
        <v>1</v>
      </c>
    </row>
    <row r="58" spans="1:32">
      <c r="A58" s="1">
        <v>58</v>
      </c>
      <c r="B58" s="21" t="s">
        <v>355</v>
      </c>
      <c r="C58" s="21" t="s">
        <v>356</v>
      </c>
      <c r="D58" s="21" t="s">
        <v>163</v>
      </c>
      <c r="E58" s="22" t="s">
        <v>353</v>
      </c>
      <c r="F58" s="22" t="s">
        <v>353</v>
      </c>
      <c r="G58" s="22" t="s">
        <v>354</v>
      </c>
      <c r="H58" s="22" t="s">
        <v>353</v>
      </c>
      <c r="I58" s="22" t="s">
        <v>167</v>
      </c>
      <c r="J58" s="22">
        <v>20271</v>
      </c>
      <c r="K58" s="22">
        <v>55153</v>
      </c>
      <c r="L58" s="23">
        <f t="shared" si="8"/>
        <v>21.8</v>
      </c>
      <c r="M58" s="24">
        <f t="shared" si="9"/>
        <v>1</v>
      </c>
      <c r="N58" s="23">
        <v>21.8</v>
      </c>
      <c r="O58" s="23">
        <v>21.8</v>
      </c>
      <c r="P58" s="23" t="s">
        <v>218</v>
      </c>
      <c r="Q58" s="23" t="s">
        <v>219</v>
      </c>
      <c r="R58" s="25" t="s">
        <v>218</v>
      </c>
      <c r="S58" s="22" t="s">
        <v>220</v>
      </c>
      <c r="T58" s="22"/>
      <c r="U58" s="26"/>
      <c r="V58" s="26"/>
      <c r="W58" s="27">
        <f t="shared" si="0"/>
        <v>1956</v>
      </c>
      <c r="X58" s="27">
        <f t="shared" si="1"/>
        <v>2050</v>
      </c>
      <c r="Y58" s="28">
        <f t="shared" si="2"/>
        <v>0</v>
      </c>
      <c r="Z58" s="29" t="str">
        <f t="shared" si="3"/>
        <v>Excluded</v>
      </c>
      <c r="AA58" s="30">
        <f t="shared" si="4"/>
        <v>21.8</v>
      </c>
      <c r="AB58" s="31">
        <f>IF(AND(ISNUMBER(MATCH($S58,[3]Lists!$CU$8:$CU$37,0)),J58&gt;=DATE(2018,12,31)),$AH$6,$AH$5)</f>
        <v>1</v>
      </c>
      <c r="AC58" s="31">
        <f t="shared" si="5"/>
        <v>1</v>
      </c>
      <c r="AD58" s="31">
        <f t="shared" si="6"/>
        <v>1</v>
      </c>
      <c r="AE58" s="32" t="e">
        <f>MIN($K58,IF(AND(S58='[3]Resources - Baseline'!$C$25,$AH$3&gt;0),MIN(DATE(2050,12,31),MAX(DATE($AH$4,12,31),DATE(YEAR(J58)+$AH$3,MONTH(J58),DAY(J58)))),IF(AND(COUNTIFS('[3]Resources - Baseline'!$C$26:$C$37,S58)=1,$AH$2&gt;0),MIN(DATE($AH$4,12,31),DATE(YEAR(J58)+$AH$2,MONTH(J58),DAY(J58))),DATE(2050,12,31))))</f>
        <v>#VALUE!</v>
      </c>
      <c r="AF58" s="33">
        <f t="shared" si="7"/>
        <v>1</v>
      </c>
    </row>
    <row r="59" spans="1:32">
      <c r="A59" s="1">
        <v>59</v>
      </c>
      <c r="B59" s="21" t="s">
        <v>357</v>
      </c>
      <c r="C59" s="21" t="s">
        <v>358</v>
      </c>
      <c r="D59" s="21" t="s">
        <v>163</v>
      </c>
      <c r="E59" s="22" t="s">
        <v>359</v>
      </c>
      <c r="F59" s="22" t="s">
        <v>359</v>
      </c>
      <c r="G59" s="22" t="s">
        <v>360</v>
      </c>
      <c r="H59" s="22" t="s">
        <v>210</v>
      </c>
      <c r="I59" s="22" t="s">
        <v>212</v>
      </c>
      <c r="J59" s="22">
        <v>17288</v>
      </c>
      <c r="K59" s="22">
        <v>55153</v>
      </c>
      <c r="L59" s="23">
        <f t="shared" si="8"/>
        <v>25</v>
      </c>
      <c r="M59" s="24">
        <f t="shared" si="9"/>
        <v>1</v>
      </c>
      <c r="N59" s="23">
        <v>25</v>
      </c>
      <c r="O59" s="23">
        <v>25</v>
      </c>
      <c r="P59" s="23" t="s">
        <v>218</v>
      </c>
      <c r="Q59" s="23" t="s">
        <v>219</v>
      </c>
      <c r="R59" s="25" t="s">
        <v>218</v>
      </c>
      <c r="S59" s="22" t="s">
        <v>344</v>
      </c>
      <c r="T59" s="22"/>
      <c r="U59" s="26"/>
      <c r="V59" s="26"/>
      <c r="W59" s="27">
        <f t="shared" si="0"/>
        <v>1947</v>
      </c>
      <c r="X59" s="27">
        <f t="shared" si="1"/>
        <v>2050</v>
      </c>
      <c r="Y59" s="28">
        <f t="shared" si="2"/>
        <v>0</v>
      </c>
      <c r="Z59" s="29" t="str">
        <f t="shared" si="3"/>
        <v>NW</v>
      </c>
      <c r="AA59" s="30">
        <f t="shared" si="4"/>
        <v>25</v>
      </c>
      <c r="AB59" s="31">
        <f>IF(AND(ISNUMBER(MATCH($S59,[3]Lists!$CU$8:$CU$37,0)),J59&gt;=DATE(2018,12,31)),$AH$6,$AH$5)</f>
        <v>1</v>
      </c>
      <c r="AC59" s="31">
        <f t="shared" si="5"/>
        <v>1</v>
      </c>
      <c r="AD59" s="31">
        <f t="shared" si="6"/>
        <v>1</v>
      </c>
      <c r="AE59" s="32" t="e">
        <f>MIN($K59,IF(AND(S59='[3]Resources - Baseline'!$C$25,$AH$3&gt;0),MIN(DATE(2050,12,31),MAX(DATE($AH$4,12,31),DATE(YEAR(J59)+$AH$3,MONTH(J59),DAY(J59)))),IF(AND(COUNTIFS('[3]Resources - Baseline'!$C$26:$C$37,S59)=1,$AH$2&gt;0),MIN(DATE($AH$4,12,31),DATE(YEAR(J59)+$AH$2,MONTH(J59),DAY(J59))),DATE(2050,12,31))))</f>
        <v>#VALUE!</v>
      </c>
      <c r="AF59" s="33">
        <f t="shared" si="7"/>
        <v>1</v>
      </c>
    </row>
    <row r="60" spans="1:32">
      <c r="A60" s="1">
        <v>60</v>
      </c>
      <c r="B60" s="21" t="s">
        <v>361</v>
      </c>
      <c r="C60" s="21" t="s">
        <v>362</v>
      </c>
      <c r="D60" s="21" t="s">
        <v>163</v>
      </c>
      <c r="E60" s="22" t="s">
        <v>359</v>
      </c>
      <c r="F60" s="22" t="s">
        <v>359</v>
      </c>
      <c r="G60" s="22" t="s">
        <v>360</v>
      </c>
      <c r="H60" s="22" t="s">
        <v>210</v>
      </c>
      <c r="I60" s="22" t="s">
        <v>212</v>
      </c>
      <c r="J60" s="22">
        <v>16772</v>
      </c>
      <c r="K60" s="22">
        <v>55153</v>
      </c>
      <c r="L60" s="23">
        <f t="shared" si="8"/>
        <v>25</v>
      </c>
      <c r="M60" s="24">
        <f t="shared" si="9"/>
        <v>1</v>
      </c>
      <c r="N60" s="23">
        <v>25</v>
      </c>
      <c r="O60" s="23">
        <v>25</v>
      </c>
      <c r="P60" s="23" t="s">
        <v>218</v>
      </c>
      <c r="Q60" s="23" t="s">
        <v>219</v>
      </c>
      <c r="R60" s="25" t="s">
        <v>218</v>
      </c>
      <c r="S60" s="22" t="s">
        <v>344</v>
      </c>
      <c r="T60" s="22"/>
      <c r="U60" s="26"/>
      <c r="V60" s="26"/>
      <c r="W60" s="27">
        <f t="shared" si="0"/>
        <v>1946</v>
      </c>
      <c r="X60" s="27">
        <f t="shared" si="1"/>
        <v>2050</v>
      </c>
      <c r="Y60" s="28">
        <f t="shared" si="2"/>
        <v>0</v>
      </c>
      <c r="Z60" s="29" t="str">
        <f t="shared" si="3"/>
        <v>NW</v>
      </c>
      <c r="AA60" s="30">
        <f t="shared" si="4"/>
        <v>25</v>
      </c>
      <c r="AB60" s="31">
        <f>IF(AND(ISNUMBER(MATCH($S60,[3]Lists!$CU$8:$CU$37,0)),J60&gt;=DATE(2018,12,31)),$AH$6,$AH$5)</f>
        <v>1</v>
      </c>
      <c r="AC60" s="31">
        <f t="shared" si="5"/>
        <v>1</v>
      </c>
      <c r="AD60" s="31">
        <f t="shared" si="6"/>
        <v>1</v>
      </c>
      <c r="AE60" s="32" t="e">
        <f>MIN($K60,IF(AND(S60='[3]Resources - Baseline'!$C$25,$AH$3&gt;0),MIN(DATE(2050,12,31),MAX(DATE($AH$4,12,31),DATE(YEAR(J60)+$AH$3,MONTH(J60),DAY(J60)))),IF(AND(COUNTIFS('[3]Resources - Baseline'!$C$26:$C$37,S60)=1,$AH$2&gt;0),MIN(DATE($AH$4,12,31),DATE(YEAR(J60)+$AH$2,MONTH(J60),DAY(J60))),DATE(2050,12,31))))</f>
        <v>#VALUE!</v>
      </c>
      <c r="AF60" s="33">
        <f t="shared" si="7"/>
        <v>1</v>
      </c>
    </row>
    <row r="61" spans="1:32">
      <c r="A61" s="1">
        <v>61</v>
      </c>
      <c r="B61" s="21" t="s">
        <v>363</v>
      </c>
      <c r="C61" s="21" t="s">
        <v>364</v>
      </c>
      <c r="D61" s="21" t="s">
        <v>185</v>
      </c>
      <c r="E61" s="21" t="s">
        <v>202</v>
      </c>
      <c r="F61" s="21" t="s">
        <v>205</v>
      </c>
      <c r="G61" s="21" t="s">
        <v>204</v>
      </c>
      <c r="H61" s="21" t="s">
        <v>205</v>
      </c>
      <c r="I61" s="21" t="s">
        <v>178</v>
      </c>
      <c r="J61" s="22"/>
      <c r="K61" s="22">
        <v>55153</v>
      </c>
      <c r="L61" s="23">
        <f t="shared" si="8"/>
        <v>50</v>
      </c>
      <c r="M61" s="24">
        <f t="shared" si="9"/>
        <v>1</v>
      </c>
      <c r="N61" s="21">
        <v>50</v>
      </c>
      <c r="O61" s="21">
        <v>50</v>
      </c>
      <c r="P61" s="21" t="s">
        <v>365</v>
      </c>
      <c r="Q61" s="21" t="s">
        <v>188</v>
      </c>
      <c r="R61" s="25" t="s">
        <v>189</v>
      </c>
      <c r="S61" s="21" t="s">
        <v>182</v>
      </c>
      <c r="T61" s="21"/>
      <c r="U61" s="26"/>
      <c r="V61" s="26"/>
      <c r="W61" s="27">
        <f t="shared" si="0"/>
        <v>1900</v>
      </c>
      <c r="X61" s="27">
        <f t="shared" si="1"/>
        <v>2050</v>
      </c>
      <c r="Y61" s="28">
        <f t="shared" si="2"/>
        <v>0</v>
      </c>
      <c r="Z61" s="29" t="str">
        <f t="shared" si="3"/>
        <v>CAISO</v>
      </c>
      <c r="AA61" s="30">
        <f t="shared" si="4"/>
        <v>50</v>
      </c>
      <c r="AB61" s="31">
        <f>IF(AND(ISNUMBER(MATCH($S61,[3]Lists!$CU$8:$CU$37,0)),J61&gt;=DATE(2018,12,31)),$AH$6,$AH$5)</f>
        <v>1</v>
      </c>
      <c r="AC61" s="31">
        <f t="shared" si="5"/>
        <v>1</v>
      </c>
      <c r="AD61" s="31">
        <f t="shared" si="6"/>
        <v>1</v>
      </c>
      <c r="AE61" s="32" t="e">
        <f>MIN($K61,IF(AND(S61='[3]Resources - Baseline'!$C$25,$AH$3&gt;0),MIN(DATE(2050,12,31),MAX(DATE($AH$4,12,31),DATE(YEAR(J61)+$AH$3,MONTH(J61),DAY(J61)))),IF(AND(COUNTIFS('[3]Resources - Baseline'!$C$26:$C$37,S61)=1,$AH$2&gt;0),MIN(DATE($AH$4,12,31),DATE(YEAR(J61)+$AH$2,MONTH(J61),DAY(J61))),DATE(2050,12,31))))</f>
        <v>#VALUE!</v>
      </c>
      <c r="AF61" s="33">
        <f t="shared" si="7"/>
        <v>1</v>
      </c>
    </row>
    <row r="62" spans="1:32">
      <c r="A62" s="1">
        <v>62</v>
      </c>
      <c r="B62" s="21" t="s">
        <v>366</v>
      </c>
      <c r="C62" s="21" t="s">
        <v>367</v>
      </c>
      <c r="D62" s="21" t="s">
        <v>185</v>
      </c>
      <c r="E62" s="21" t="s">
        <v>175</v>
      </c>
      <c r="F62" s="21" t="s">
        <v>175</v>
      </c>
      <c r="G62" s="21" t="s">
        <v>186</v>
      </c>
      <c r="H62" s="21" t="s">
        <v>175</v>
      </c>
      <c r="I62" s="21" t="s">
        <v>178</v>
      </c>
      <c r="J62" s="22">
        <v>41976</v>
      </c>
      <c r="K62" s="22">
        <v>55153</v>
      </c>
      <c r="L62" s="23">
        <f t="shared" si="8"/>
        <v>0.52</v>
      </c>
      <c r="M62" s="24">
        <f t="shared" si="9"/>
        <v>1</v>
      </c>
      <c r="N62" s="21">
        <v>0.52</v>
      </c>
      <c r="O62" s="21">
        <v>0.52</v>
      </c>
      <c r="P62" s="21" t="s">
        <v>187</v>
      </c>
      <c r="Q62" s="21" t="s">
        <v>219</v>
      </c>
      <c r="R62" s="25" t="s">
        <v>218</v>
      </c>
      <c r="S62" s="21" t="s">
        <v>368</v>
      </c>
      <c r="T62" s="21"/>
      <c r="U62" s="26"/>
      <c r="V62" s="26"/>
      <c r="W62" s="27">
        <f t="shared" si="0"/>
        <v>2015</v>
      </c>
      <c r="X62" s="27">
        <f t="shared" si="1"/>
        <v>2050</v>
      </c>
      <c r="Y62" s="28">
        <f t="shared" si="2"/>
        <v>0</v>
      </c>
      <c r="Z62" s="29" t="str">
        <f t="shared" si="3"/>
        <v>CAISO</v>
      </c>
      <c r="AA62" s="30">
        <f t="shared" si="4"/>
        <v>0.52</v>
      </c>
      <c r="AB62" s="31">
        <f>IF(AND(ISNUMBER(MATCH($S62,[3]Lists!$CU$8:$CU$37,0)),J62&gt;=DATE(2018,12,31)),$AH$6,$AH$5)</f>
        <v>1</v>
      </c>
      <c r="AC62" s="31">
        <f t="shared" si="5"/>
        <v>1</v>
      </c>
      <c r="AD62" s="31">
        <f t="shared" si="6"/>
        <v>1</v>
      </c>
      <c r="AE62" s="32" t="e">
        <f>MIN($K62,IF(AND(S62='[3]Resources - Baseline'!$C$25,$AH$3&gt;0),MIN(DATE(2050,12,31),MAX(DATE($AH$4,12,31),DATE(YEAR(J62)+$AH$3,MONTH(J62),DAY(J62)))),IF(AND(COUNTIFS('[3]Resources - Baseline'!$C$26:$C$37,S62)=1,$AH$2&gt;0),MIN(DATE($AH$4,12,31),DATE(YEAR(J62)+$AH$2,MONTH(J62),DAY(J62))),DATE(2050,12,31))))</f>
        <v>#VALUE!</v>
      </c>
      <c r="AF62" s="33">
        <f t="shared" si="7"/>
        <v>1</v>
      </c>
    </row>
    <row r="63" spans="1:32">
      <c r="A63" s="1">
        <v>63</v>
      </c>
      <c r="B63" s="21" t="s">
        <v>369</v>
      </c>
      <c r="C63" s="21" t="s">
        <v>370</v>
      </c>
      <c r="D63" s="21" t="s">
        <v>185</v>
      </c>
      <c r="E63" s="21" t="s">
        <v>246</v>
      </c>
      <c r="F63" s="21" t="s">
        <v>246</v>
      </c>
      <c r="G63" s="21" t="s">
        <v>247</v>
      </c>
      <c r="H63" s="21" t="s">
        <v>246</v>
      </c>
      <c r="I63" s="21" t="s">
        <v>178</v>
      </c>
      <c r="J63" s="22">
        <v>31413</v>
      </c>
      <c r="K63" s="22">
        <v>55153</v>
      </c>
      <c r="L63" s="23">
        <f t="shared" si="8"/>
        <v>23.4</v>
      </c>
      <c r="M63" s="24">
        <f t="shared" si="9"/>
        <v>1</v>
      </c>
      <c r="N63" s="21">
        <v>23.4</v>
      </c>
      <c r="O63" s="21">
        <v>23.4</v>
      </c>
      <c r="P63" s="21" t="s">
        <v>268</v>
      </c>
      <c r="Q63" s="21" t="s">
        <v>269</v>
      </c>
      <c r="R63" s="25" t="s">
        <v>270</v>
      </c>
      <c r="S63" s="21" t="s">
        <v>271</v>
      </c>
      <c r="T63" s="21"/>
      <c r="U63" s="26"/>
      <c r="V63" s="26"/>
      <c r="W63" s="27">
        <f t="shared" si="0"/>
        <v>1986</v>
      </c>
      <c r="X63" s="27">
        <f t="shared" si="1"/>
        <v>2050</v>
      </c>
      <c r="Y63" s="28">
        <f t="shared" si="2"/>
        <v>0</v>
      </c>
      <c r="Z63" s="29" t="str">
        <f t="shared" si="3"/>
        <v>CAISO</v>
      </c>
      <c r="AA63" s="30">
        <f t="shared" si="4"/>
        <v>23.4</v>
      </c>
      <c r="AB63" s="31">
        <f>IF(AND(ISNUMBER(MATCH($S63,[3]Lists!$CU$8:$CU$37,0)),J63&gt;=DATE(2018,12,31)),$AH$6,$AH$5)</f>
        <v>1</v>
      </c>
      <c r="AC63" s="31">
        <f t="shared" si="5"/>
        <v>1</v>
      </c>
      <c r="AD63" s="31">
        <f t="shared" si="6"/>
        <v>1</v>
      </c>
      <c r="AE63" s="32" t="e">
        <f>MIN($K63,IF(AND(S63='[3]Resources - Baseline'!$C$25,$AH$3&gt;0),MIN(DATE(2050,12,31),MAX(DATE($AH$4,12,31),DATE(YEAR(J63)+$AH$3,MONTH(J63),DAY(J63)))),IF(AND(COUNTIFS('[3]Resources - Baseline'!$C$26:$C$37,S63)=1,$AH$2&gt;0),MIN(DATE($AH$4,12,31),DATE(YEAR(J63)+$AH$2,MONTH(J63),DAY(J63))),DATE(2050,12,31))))</f>
        <v>#VALUE!</v>
      </c>
      <c r="AF63" s="33">
        <f t="shared" si="7"/>
        <v>1</v>
      </c>
    </row>
    <row r="64" spans="1:32">
      <c r="A64" s="1">
        <v>64</v>
      </c>
      <c r="B64" s="21" t="s">
        <v>371</v>
      </c>
      <c r="C64" s="21" t="s">
        <v>372</v>
      </c>
      <c r="D64" s="21" t="s">
        <v>185</v>
      </c>
      <c r="E64" s="21" t="s">
        <v>246</v>
      </c>
      <c r="F64" s="21" t="s">
        <v>246</v>
      </c>
      <c r="G64" s="21" t="s">
        <v>247</v>
      </c>
      <c r="H64" s="21" t="s">
        <v>246</v>
      </c>
      <c r="I64" s="21" t="s">
        <v>178</v>
      </c>
      <c r="J64" s="22">
        <v>31413</v>
      </c>
      <c r="K64" s="22">
        <v>55153</v>
      </c>
      <c r="L64" s="23">
        <f t="shared" si="8"/>
        <v>23.5</v>
      </c>
      <c r="M64" s="24">
        <f t="shared" si="9"/>
        <v>1</v>
      </c>
      <c r="N64" s="21">
        <v>23.5</v>
      </c>
      <c r="O64" s="21">
        <v>23.5</v>
      </c>
      <c r="P64" s="21" t="s">
        <v>268</v>
      </c>
      <c r="Q64" s="21" t="s">
        <v>269</v>
      </c>
      <c r="R64" s="25" t="s">
        <v>270</v>
      </c>
      <c r="S64" s="21" t="s">
        <v>271</v>
      </c>
      <c r="T64" s="21"/>
      <c r="U64" s="26"/>
      <c r="V64" s="26"/>
      <c r="W64" s="27">
        <f t="shared" si="0"/>
        <v>1986</v>
      </c>
      <c r="X64" s="27">
        <f t="shared" si="1"/>
        <v>2050</v>
      </c>
      <c r="Y64" s="28">
        <f t="shared" si="2"/>
        <v>0</v>
      </c>
      <c r="Z64" s="29" t="str">
        <f t="shared" si="3"/>
        <v>CAISO</v>
      </c>
      <c r="AA64" s="30">
        <f t="shared" si="4"/>
        <v>23.5</v>
      </c>
      <c r="AB64" s="31">
        <f>IF(AND(ISNUMBER(MATCH($S64,[3]Lists!$CU$8:$CU$37,0)),J64&gt;=DATE(2018,12,31)),$AH$6,$AH$5)</f>
        <v>1</v>
      </c>
      <c r="AC64" s="31">
        <f t="shared" si="5"/>
        <v>1</v>
      </c>
      <c r="AD64" s="31">
        <f t="shared" si="6"/>
        <v>1</v>
      </c>
      <c r="AE64" s="32" t="e">
        <f>MIN($K64,IF(AND(S64='[3]Resources - Baseline'!$C$25,$AH$3&gt;0),MIN(DATE(2050,12,31),MAX(DATE($AH$4,12,31),DATE(YEAR(J64)+$AH$3,MONTH(J64),DAY(J64)))),IF(AND(COUNTIFS('[3]Resources - Baseline'!$C$26:$C$37,S64)=1,$AH$2&gt;0),MIN(DATE($AH$4,12,31),DATE(YEAR(J64)+$AH$2,MONTH(J64),DAY(J64))),DATE(2050,12,31))))</f>
        <v>#VALUE!</v>
      </c>
      <c r="AF64" s="33">
        <f t="shared" si="7"/>
        <v>1</v>
      </c>
    </row>
    <row r="65" spans="1:32">
      <c r="A65" s="1">
        <v>65</v>
      </c>
      <c r="B65" s="21" t="s">
        <v>373</v>
      </c>
      <c r="C65" s="21" t="s">
        <v>374</v>
      </c>
      <c r="D65" s="21" t="s">
        <v>163</v>
      </c>
      <c r="E65" s="22" t="s">
        <v>375</v>
      </c>
      <c r="F65" s="22" t="s">
        <v>375</v>
      </c>
      <c r="G65" s="22" t="s">
        <v>376</v>
      </c>
      <c r="H65" s="22" t="s">
        <v>377</v>
      </c>
      <c r="I65" s="22" t="s">
        <v>378</v>
      </c>
      <c r="J65" s="22">
        <v>35186</v>
      </c>
      <c r="K65" s="22">
        <v>55153</v>
      </c>
      <c r="L65" s="23">
        <f t="shared" si="8"/>
        <v>49.9</v>
      </c>
      <c r="M65" s="24">
        <f t="shared" si="9"/>
        <v>1</v>
      </c>
      <c r="N65" s="23">
        <v>49.9</v>
      </c>
      <c r="O65" s="23">
        <v>49.9</v>
      </c>
      <c r="P65" s="23" t="s">
        <v>268</v>
      </c>
      <c r="Q65" s="23" t="s">
        <v>269</v>
      </c>
      <c r="R65" s="25" t="s">
        <v>270</v>
      </c>
      <c r="S65" s="22" t="s">
        <v>379</v>
      </c>
      <c r="T65" s="22"/>
      <c r="U65" s="26"/>
      <c r="V65" s="26"/>
      <c r="W65" s="27">
        <f t="shared" si="0"/>
        <v>1996</v>
      </c>
      <c r="X65" s="27">
        <f t="shared" si="1"/>
        <v>2050</v>
      </c>
      <c r="Y65" s="28">
        <f t="shared" si="2"/>
        <v>0</v>
      </c>
      <c r="Z65" s="29" t="str">
        <f t="shared" si="3"/>
        <v>BANC</v>
      </c>
      <c r="AA65" s="30">
        <f t="shared" si="4"/>
        <v>49.9</v>
      </c>
      <c r="AB65" s="31">
        <f>IF(AND(ISNUMBER(MATCH($S65,[3]Lists!$CU$8:$CU$37,0)),J65&gt;=DATE(2018,12,31)),$AH$6,$AH$5)</f>
        <v>1</v>
      </c>
      <c r="AC65" s="31">
        <f t="shared" si="5"/>
        <v>1</v>
      </c>
      <c r="AD65" s="31">
        <f t="shared" si="6"/>
        <v>1</v>
      </c>
      <c r="AE65" s="32" t="e">
        <f>MIN($K65,IF(AND(S65='[3]Resources - Baseline'!$C$25,$AH$3&gt;0),MIN(DATE(2050,12,31),MAX(DATE($AH$4,12,31),DATE(YEAR(J65)+$AH$3,MONTH(J65),DAY(J65)))),IF(AND(COUNTIFS('[3]Resources - Baseline'!$C$26:$C$37,S65)=1,$AH$2&gt;0),MIN(DATE($AH$4,12,31),DATE(YEAR(J65)+$AH$2,MONTH(J65),DAY(J65))),DATE(2050,12,31))))</f>
        <v>#VALUE!</v>
      </c>
      <c r="AF65" s="33">
        <f t="shared" si="7"/>
        <v>1</v>
      </c>
    </row>
    <row r="66" spans="1:32">
      <c r="A66" s="1">
        <v>66</v>
      </c>
      <c r="B66" s="21" t="s">
        <v>380</v>
      </c>
      <c r="C66" s="21" t="s">
        <v>381</v>
      </c>
      <c r="D66" s="21" t="s">
        <v>163</v>
      </c>
      <c r="E66" s="22" t="s">
        <v>375</v>
      </c>
      <c r="F66" s="22" t="s">
        <v>375</v>
      </c>
      <c r="G66" s="22" t="s">
        <v>376</v>
      </c>
      <c r="H66" s="22" t="s">
        <v>377</v>
      </c>
      <c r="I66" s="22" t="s">
        <v>378</v>
      </c>
      <c r="J66" s="22">
        <v>41103</v>
      </c>
      <c r="K66" s="22">
        <v>55153</v>
      </c>
      <c r="L66" s="23">
        <f t="shared" si="8"/>
        <v>54</v>
      </c>
      <c r="M66" s="24">
        <f t="shared" si="9"/>
        <v>1</v>
      </c>
      <c r="N66" s="23">
        <v>54</v>
      </c>
      <c r="O66" s="23">
        <v>54</v>
      </c>
      <c r="P66" s="23" t="s">
        <v>268</v>
      </c>
      <c r="Q66" s="23" t="s">
        <v>269</v>
      </c>
      <c r="R66" s="25" t="s">
        <v>270</v>
      </c>
      <c r="S66" s="22" t="s">
        <v>379</v>
      </c>
      <c r="T66" s="22"/>
      <c r="U66" s="26"/>
      <c r="V66" s="26"/>
      <c r="W66" s="27">
        <f t="shared" si="0"/>
        <v>2013</v>
      </c>
      <c r="X66" s="27">
        <f t="shared" si="1"/>
        <v>2050</v>
      </c>
      <c r="Y66" s="28">
        <f t="shared" si="2"/>
        <v>0</v>
      </c>
      <c r="Z66" s="29" t="str">
        <f t="shared" si="3"/>
        <v>BANC</v>
      </c>
      <c r="AA66" s="30">
        <f t="shared" si="4"/>
        <v>54</v>
      </c>
      <c r="AB66" s="31">
        <f>IF(AND(ISNUMBER(MATCH($S66,[3]Lists!$CU$8:$CU$37,0)),J66&gt;=DATE(2018,12,31)),$AH$6,$AH$5)</f>
        <v>1</v>
      </c>
      <c r="AC66" s="31">
        <f t="shared" si="5"/>
        <v>1</v>
      </c>
      <c r="AD66" s="31">
        <f t="shared" si="6"/>
        <v>1</v>
      </c>
      <c r="AE66" s="32" t="e">
        <f>MIN($K66,IF(AND(S66='[3]Resources - Baseline'!$C$25,$AH$3&gt;0),MIN(DATE(2050,12,31),MAX(DATE($AH$4,12,31),DATE(YEAR(J66)+$AH$3,MONTH(J66),DAY(J66)))),IF(AND(COUNTIFS('[3]Resources - Baseline'!$C$26:$C$37,S66)=1,$AH$2&gt;0),MIN(DATE($AH$4,12,31),DATE(YEAR(J66)+$AH$2,MONTH(J66),DAY(J66))),DATE(2050,12,31))))</f>
        <v>#VALUE!</v>
      </c>
      <c r="AF66" s="33">
        <f t="shared" si="7"/>
        <v>1</v>
      </c>
    </row>
    <row r="67" spans="1:32">
      <c r="A67" s="1">
        <v>67</v>
      </c>
      <c r="B67" s="21" t="s">
        <v>382</v>
      </c>
      <c r="C67" s="21" t="s">
        <v>383</v>
      </c>
      <c r="D67" s="21" t="s">
        <v>163</v>
      </c>
      <c r="E67" s="22" t="s">
        <v>375</v>
      </c>
      <c r="F67" s="22" t="s">
        <v>375</v>
      </c>
      <c r="G67" s="22" t="s">
        <v>376</v>
      </c>
      <c r="H67" s="22" t="s">
        <v>377</v>
      </c>
      <c r="I67" s="22" t="s">
        <v>378</v>
      </c>
      <c r="J67" s="22">
        <v>41103</v>
      </c>
      <c r="K67" s="22">
        <v>55153</v>
      </c>
      <c r="L67" s="23">
        <f t="shared" si="8"/>
        <v>54</v>
      </c>
      <c r="M67" s="24">
        <f t="shared" si="9"/>
        <v>1</v>
      </c>
      <c r="N67" s="23">
        <v>54</v>
      </c>
      <c r="O67" s="23">
        <v>54</v>
      </c>
      <c r="P67" s="23" t="s">
        <v>268</v>
      </c>
      <c r="Q67" s="23" t="s">
        <v>269</v>
      </c>
      <c r="R67" s="25" t="s">
        <v>270</v>
      </c>
      <c r="S67" s="22" t="s">
        <v>379</v>
      </c>
      <c r="T67" s="22"/>
      <c r="U67" s="26"/>
      <c r="V67" s="26"/>
      <c r="W67" s="27">
        <f t="shared" si="0"/>
        <v>2013</v>
      </c>
      <c r="X67" s="27">
        <f t="shared" si="1"/>
        <v>2050</v>
      </c>
      <c r="Y67" s="28">
        <f t="shared" si="2"/>
        <v>0</v>
      </c>
      <c r="Z67" s="29" t="str">
        <f t="shared" si="3"/>
        <v>BANC</v>
      </c>
      <c r="AA67" s="30">
        <f t="shared" si="4"/>
        <v>54</v>
      </c>
      <c r="AB67" s="31">
        <f>IF(AND(ISNUMBER(MATCH($S67,[3]Lists!$CU$8:$CU$37,0)),J67&gt;=DATE(2018,12,31)),$AH$6,$AH$5)</f>
        <v>1</v>
      </c>
      <c r="AC67" s="31">
        <f t="shared" si="5"/>
        <v>1</v>
      </c>
      <c r="AD67" s="31">
        <f t="shared" si="6"/>
        <v>1</v>
      </c>
      <c r="AE67" s="32" t="e">
        <f>MIN($K67,IF(AND(S67='[3]Resources - Baseline'!$C$25,$AH$3&gt;0),MIN(DATE(2050,12,31),MAX(DATE($AH$4,12,31),DATE(YEAR(J67)+$AH$3,MONTH(J67),DAY(J67)))),IF(AND(COUNTIFS('[3]Resources - Baseline'!$C$26:$C$37,S67)=1,$AH$2&gt;0),MIN(DATE($AH$4,12,31),DATE(YEAR(J67)+$AH$2,MONTH(J67),DAY(J67))),DATE(2050,12,31))))</f>
        <v>#VALUE!</v>
      </c>
      <c r="AF67" s="33">
        <f t="shared" si="7"/>
        <v>1</v>
      </c>
    </row>
    <row r="68" spans="1:32">
      <c r="A68" s="1">
        <v>68</v>
      </c>
      <c r="B68" s="21" t="s">
        <v>384</v>
      </c>
      <c r="C68" s="21" t="s">
        <v>385</v>
      </c>
      <c r="D68" s="21" t="s">
        <v>163</v>
      </c>
      <c r="E68" s="22" t="s">
        <v>375</v>
      </c>
      <c r="F68" s="22" t="s">
        <v>375</v>
      </c>
      <c r="G68" s="22" t="s">
        <v>376</v>
      </c>
      <c r="H68" s="22" t="s">
        <v>377</v>
      </c>
      <c r="I68" s="22" t="s">
        <v>378</v>
      </c>
      <c r="J68" s="22">
        <v>41103</v>
      </c>
      <c r="K68" s="22">
        <v>55153</v>
      </c>
      <c r="L68" s="23">
        <f t="shared" si="8"/>
        <v>54</v>
      </c>
      <c r="M68" s="24">
        <f t="shared" si="9"/>
        <v>1</v>
      </c>
      <c r="N68" s="23">
        <v>54</v>
      </c>
      <c r="O68" s="23">
        <v>54</v>
      </c>
      <c r="P68" s="23" t="s">
        <v>268</v>
      </c>
      <c r="Q68" s="23" t="s">
        <v>269</v>
      </c>
      <c r="R68" s="25" t="s">
        <v>270</v>
      </c>
      <c r="S68" s="22" t="s">
        <v>379</v>
      </c>
      <c r="T68" s="22"/>
      <c r="U68" s="26"/>
      <c r="V68" s="26"/>
      <c r="W68" s="27">
        <f t="shared" si="0"/>
        <v>2013</v>
      </c>
      <c r="X68" s="27">
        <f t="shared" si="1"/>
        <v>2050</v>
      </c>
      <c r="Y68" s="28">
        <f t="shared" si="2"/>
        <v>0</v>
      </c>
      <c r="Z68" s="29" t="str">
        <f t="shared" si="3"/>
        <v>BANC</v>
      </c>
      <c r="AA68" s="30">
        <f t="shared" si="4"/>
        <v>54</v>
      </c>
      <c r="AB68" s="31">
        <f>IF(AND(ISNUMBER(MATCH($S68,[3]Lists!$CU$8:$CU$37,0)),J68&gt;=DATE(2018,12,31)),$AH$6,$AH$5)</f>
        <v>1</v>
      </c>
      <c r="AC68" s="31">
        <f t="shared" si="5"/>
        <v>1</v>
      </c>
      <c r="AD68" s="31">
        <f t="shared" si="6"/>
        <v>1</v>
      </c>
      <c r="AE68" s="32" t="e">
        <f>MIN($K68,IF(AND(S68='[3]Resources - Baseline'!$C$25,$AH$3&gt;0),MIN(DATE(2050,12,31),MAX(DATE($AH$4,12,31),DATE(YEAR(J68)+$AH$3,MONTH(J68),DAY(J68)))),IF(AND(COUNTIFS('[3]Resources - Baseline'!$C$26:$C$37,S68)=1,$AH$2&gt;0),MIN(DATE($AH$4,12,31),DATE(YEAR(J68)+$AH$2,MONTH(J68),DAY(J68))),DATE(2050,12,31))))</f>
        <v>#VALUE!</v>
      </c>
      <c r="AF68" s="33">
        <f t="shared" si="7"/>
        <v>1</v>
      </c>
    </row>
    <row r="69" spans="1:32">
      <c r="A69" s="1">
        <v>69</v>
      </c>
      <c r="B69" s="21" t="s">
        <v>386</v>
      </c>
      <c r="C69" s="21" t="s">
        <v>387</v>
      </c>
      <c r="D69" s="21" t="s">
        <v>163</v>
      </c>
      <c r="E69" s="22" t="s">
        <v>164</v>
      </c>
      <c r="F69" s="22" t="s">
        <v>164</v>
      </c>
      <c r="G69" s="22" t="s">
        <v>165</v>
      </c>
      <c r="H69" s="22" t="s">
        <v>166</v>
      </c>
      <c r="I69" s="22" t="s">
        <v>167</v>
      </c>
      <c r="J69" s="22">
        <v>10228</v>
      </c>
      <c r="K69" s="22">
        <v>48669</v>
      </c>
      <c r="L69" s="23">
        <f t="shared" si="8"/>
        <v>9</v>
      </c>
      <c r="M69" s="24">
        <f t="shared" si="9"/>
        <v>1</v>
      </c>
      <c r="N69" s="23">
        <v>9</v>
      </c>
      <c r="O69" s="23">
        <v>9</v>
      </c>
      <c r="P69" s="23" t="s">
        <v>218</v>
      </c>
      <c r="Q69" s="23" t="s">
        <v>219</v>
      </c>
      <c r="R69" s="25" t="s">
        <v>218</v>
      </c>
      <c r="S69" s="22" t="s">
        <v>220</v>
      </c>
      <c r="T69" s="22"/>
      <c r="U69" s="26"/>
      <c r="V69" s="26"/>
      <c r="W69" s="27">
        <f t="shared" si="0"/>
        <v>1928</v>
      </c>
      <c r="X69" s="27">
        <f t="shared" si="1"/>
        <v>2032</v>
      </c>
      <c r="Y69" s="28">
        <f t="shared" si="2"/>
        <v>0</v>
      </c>
      <c r="Z69" s="29" t="str">
        <f t="shared" si="3"/>
        <v>Excluded</v>
      </c>
      <c r="AA69" s="30">
        <f t="shared" si="4"/>
        <v>9</v>
      </c>
      <c r="AB69" s="31">
        <f>IF(AND(ISNUMBER(MATCH($S69,[3]Lists!$CU$8:$CU$37,0)),J69&gt;=DATE(2018,12,31)),$AH$6,$AH$5)</f>
        <v>1</v>
      </c>
      <c r="AC69" s="31">
        <f t="shared" si="5"/>
        <v>1</v>
      </c>
      <c r="AD69" s="31">
        <f t="shared" si="6"/>
        <v>1</v>
      </c>
      <c r="AE69" s="32" t="e">
        <f>MIN($K69,IF(AND(S69='[3]Resources - Baseline'!$C$25,$AH$3&gt;0),MIN(DATE(2050,12,31),MAX(DATE($AH$4,12,31),DATE(YEAR(J69)+$AH$3,MONTH(J69),DAY(J69)))),IF(AND(COUNTIFS('[3]Resources - Baseline'!$C$26:$C$37,S69)=1,$AH$2&gt;0),MIN(DATE($AH$4,12,31),DATE(YEAR(J69)+$AH$2,MONTH(J69),DAY(J69))),DATE(2050,12,31))))</f>
        <v>#VALUE!</v>
      </c>
      <c r="AF69" s="33">
        <f t="shared" si="7"/>
        <v>1</v>
      </c>
    </row>
    <row r="70" spans="1:32">
      <c r="A70" s="1">
        <v>70</v>
      </c>
      <c r="B70" s="21" t="s">
        <v>388</v>
      </c>
      <c r="C70" s="21" t="s">
        <v>389</v>
      </c>
      <c r="D70" s="21" t="s">
        <v>163</v>
      </c>
      <c r="E70" s="22" t="s">
        <v>298</v>
      </c>
      <c r="F70" s="22" t="s">
        <v>298</v>
      </c>
      <c r="G70" s="22" t="s">
        <v>299</v>
      </c>
      <c r="H70" s="22" t="s">
        <v>166</v>
      </c>
      <c r="I70" s="22" t="s">
        <v>167</v>
      </c>
      <c r="J70" s="22">
        <v>37135</v>
      </c>
      <c r="K70" s="22">
        <v>55123</v>
      </c>
      <c r="L70" s="23">
        <f t="shared" si="8"/>
        <v>40.799999999999997</v>
      </c>
      <c r="M70" s="24">
        <f t="shared" si="9"/>
        <v>1</v>
      </c>
      <c r="N70" s="23">
        <v>40.799999999999997</v>
      </c>
      <c r="O70" s="23">
        <v>40.799999999999997</v>
      </c>
      <c r="P70" s="23" t="s">
        <v>213</v>
      </c>
      <c r="Q70" s="23" t="s">
        <v>214</v>
      </c>
      <c r="R70" s="25" t="s">
        <v>215</v>
      </c>
      <c r="S70" s="22" t="s">
        <v>390</v>
      </c>
      <c r="T70" s="22"/>
      <c r="U70" s="26"/>
      <c r="V70" s="26"/>
      <c r="W70" s="27">
        <f t="shared" si="0"/>
        <v>2002</v>
      </c>
      <c r="X70" s="27">
        <f t="shared" si="1"/>
        <v>2050</v>
      </c>
      <c r="Y70" s="28">
        <f t="shared" si="2"/>
        <v>0</v>
      </c>
      <c r="Z70" s="29" t="str">
        <f t="shared" si="3"/>
        <v>Excluded</v>
      </c>
      <c r="AA70" s="30">
        <f t="shared" si="4"/>
        <v>40.799999999999997</v>
      </c>
      <c r="AB70" s="31">
        <f>IF(AND(ISNUMBER(MATCH($S70,[3]Lists!$CU$8:$CU$37,0)),J70&gt;=DATE(2018,12,31)),$AH$6,$AH$5)</f>
        <v>1</v>
      </c>
      <c r="AC70" s="31">
        <f t="shared" si="5"/>
        <v>1</v>
      </c>
      <c r="AD70" s="31">
        <f t="shared" si="6"/>
        <v>1</v>
      </c>
      <c r="AE70" s="32" t="e">
        <f>MIN($K70,IF(AND(S70='[3]Resources - Baseline'!$C$25,$AH$3&gt;0),MIN(DATE(2050,12,31),MAX(DATE($AH$4,12,31),DATE(YEAR(J70)+$AH$3,MONTH(J70),DAY(J70)))),IF(AND(COUNTIFS('[3]Resources - Baseline'!$C$26:$C$37,S70)=1,$AH$2&gt;0),MIN(DATE($AH$4,12,31),DATE(YEAR(J70)+$AH$2,MONTH(J70),DAY(J70))),DATE(2050,12,31))))</f>
        <v>#VALUE!</v>
      </c>
      <c r="AF70" s="33">
        <f t="shared" si="7"/>
        <v>1</v>
      </c>
    </row>
    <row r="71" spans="1:32">
      <c r="A71" s="1">
        <v>71</v>
      </c>
      <c r="B71" s="21" t="s">
        <v>391</v>
      </c>
      <c r="C71" s="21" t="s">
        <v>392</v>
      </c>
      <c r="D71" s="21" t="s">
        <v>163</v>
      </c>
      <c r="E71" s="22" t="s">
        <v>298</v>
      </c>
      <c r="F71" s="22" t="s">
        <v>298</v>
      </c>
      <c r="G71" s="22" t="s">
        <v>299</v>
      </c>
      <c r="H71" s="22" t="s">
        <v>166</v>
      </c>
      <c r="I71" s="22" t="s">
        <v>167</v>
      </c>
      <c r="J71" s="22">
        <v>37135</v>
      </c>
      <c r="K71" s="22">
        <v>55123</v>
      </c>
      <c r="L71" s="23">
        <f t="shared" si="8"/>
        <v>40.799999999999997</v>
      </c>
      <c r="M71" s="24">
        <f t="shared" si="9"/>
        <v>1</v>
      </c>
      <c r="N71" s="23">
        <v>40.799999999999997</v>
      </c>
      <c r="O71" s="23">
        <v>40.799999999999997</v>
      </c>
      <c r="P71" s="23" t="s">
        <v>213</v>
      </c>
      <c r="Q71" s="23" t="s">
        <v>214</v>
      </c>
      <c r="R71" s="25" t="s">
        <v>215</v>
      </c>
      <c r="S71" s="22" t="s">
        <v>390</v>
      </c>
      <c r="T71" s="22"/>
      <c r="U71" s="26"/>
      <c r="V71" s="26"/>
      <c r="W71" s="27">
        <f t="shared" si="0"/>
        <v>2002</v>
      </c>
      <c r="X71" s="27">
        <f t="shared" si="1"/>
        <v>2050</v>
      </c>
      <c r="Y71" s="28">
        <f t="shared" si="2"/>
        <v>0</v>
      </c>
      <c r="Z71" s="29" t="str">
        <f t="shared" si="3"/>
        <v>Excluded</v>
      </c>
      <c r="AA71" s="30">
        <f t="shared" si="4"/>
        <v>40.799999999999997</v>
      </c>
      <c r="AB71" s="31">
        <f>IF(AND(ISNUMBER(MATCH($S71,[3]Lists!$CU$8:$CU$37,0)),J71&gt;=DATE(2018,12,31)),$AH$6,$AH$5)</f>
        <v>1</v>
      </c>
      <c r="AC71" s="31">
        <f t="shared" si="5"/>
        <v>1</v>
      </c>
      <c r="AD71" s="31">
        <f t="shared" si="6"/>
        <v>1</v>
      </c>
      <c r="AE71" s="32" t="e">
        <f>MIN($K71,IF(AND(S71='[3]Resources - Baseline'!$C$25,$AH$3&gt;0),MIN(DATE(2050,12,31),MAX(DATE($AH$4,12,31),DATE(YEAR(J71)+$AH$3,MONTH(J71),DAY(J71)))),IF(AND(COUNTIFS('[3]Resources - Baseline'!$C$26:$C$37,S71)=1,$AH$2&gt;0),MIN(DATE($AH$4,12,31),DATE(YEAR(J71)+$AH$2,MONTH(J71),DAY(J71))),DATE(2050,12,31))))</f>
        <v>#VALUE!</v>
      </c>
      <c r="AF71" s="33">
        <f t="shared" si="7"/>
        <v>1</v>
      </c>
    </row>
    <row r="72" spans="1:32">
      <c r="A72" s="1">
        <v>72</v>
      </c>
      <c r="B72" s="21" t="s">
        <v>393</v>
      </c>
      <c r="C72" s="21" t="s">
        <v>394</v>
      </c>
      <c r="D72" s="21" t="s">
        <v>163</v>
      </c>
      <c r="E72" s="22" t="s">
        <v>298</v>
      </c>
      <c r="F72" s="22" t="s">
        <v>298</v>
      </c>
      <c r="G72" s="22" t="s">
        <v>299</v>
      </c>
      <c r="H72" s="22" t="s">
        <v>166</v>
      </c>
      <c r="I72" s="22" t="s">
        <v>167</v>
      </c>
      <c r="J72" s="22">
        <v>37135</v>
      </c>
      <c r="K72" s="22">
        <v>55123</v>
      </c>
      <c r="L72" s="23">
        <f t="shared" si="8"/>
        <v>17.600000000000001</v>
      </c>
      <c r="M72" s="24">
        <f t="shared" si="9"/>
        <v>1</v>
      </c>
      <c r="N72" s="23">
        <v>17.600000000000001</v>
      </c>
      <c r="O72" s="23">
        <v>17.600000000000001</v>
      </c>
      <c r="P72" s="23" t="s">
        <v>213</v>
      </c>
      <c r="Q72" s="23" t="s">
        <v>214</v>
      </c>
      <c r="R72" s="25" t="s">
        <v>215</v>
      </c>
      <c r="S72" s="22" t="s">
        <v>390</v>
      </c>
      <c r="T72" s="22"/>
      <c r="U72" s="26"/>
      <c r="V72" s="26"/>
      <c r="W72" s="27">
        <f t="shared" si="0"/>
        <v>2002</v>
      </c>
      <c r="X72" s="27">
        <f t="shared" si="1"/>
        <v>2050</v>
      </c>
      <c r="Y72" s="28">
        <f t="shared" si="2"/>
        <v>0</v>
      </c>
      <c r="Z72" s="29" t="str">
        <f t="shared" si="3"/>
        <v>Excluded</v>
      </c>
      <c r="AA72" s="30">
        <f t="shared" si="4"/>
        <v>17.600000000000001</v>
      </c>
      <c r="AB72" s="31">
        <f>IF(AND(ISNUMBER(MATCH($S72,[3]Lists!$CU$8:$CU$37,0)),J72&gt;=DATE(2018,12,31)),$AH$6,$AH$5)</f>
        <v>1</v>
      </c>
      <c r="AC72" s="31">
        <f t="shared" si="5"/>
        <v>1</v>
      </c>
      <c r="AD72" s="31">
        <f t="shared" si="6"/>
        <v>1</v>
      </c>
      <c r="AE72" s="32" t="e">
        <f>MIN($K72,IF(AND(S72='[3]Resources - Baseline'!$C$25,$AH$3&gt;0),MIN(DATE(2050,12,31),MAX(DATE($AH$4,12,31),DATE(YEAR(J72)+$AH$3,MONTH(J72),DAY(J72)))),IF(AND(COUNTIFS('[3]Resources - Baseline'!$C$26:$C$37,S72)=1,$AH$2&gt;0),MIN(DATE($AH$4,12,31),DATE(YEAR(J72)+$AH$2,MONTH(J72),DAY(J72))),DATE(2050,12,31))))</f>
        <v>#VALUE!</v>
      </c>
      <c r="AF72" s="33">
        <f t="shared" si="7"/>
        <v>1</v>
      </c>
    </row>
    <row r="73" spans="1:32">
      <c r="A73" s="1">
        <v>73</v>
      </c>
      <c r="B73" s="21" t="s">
        <v>395</v>
      </c>
      <c r="C73" s="21" t="s">
        <v>396</v>
      </c>
      <c r="D73" s="21" t="s">
        <v>163</v>
      </c>
      <c r="E73" s="22" t="s">
        <v>298</v>
      </c>
      <c r="F73" s="22" t="s">
        <v>298</v>
      </c>
      <c r="G73" s="22" t="s">
        <v>299</v>
      </c>
      <c r="H73" s="22" t="s">
        <v>166</v>
      </c>
      <c r="I73" s="22" t="s">
        <v>167</v>
      </c>
      <c r="J73" s="22">
        <v>40966</v>
      </c>
      <c r="K73" s="22">
        <v>55153</v>
      </c>
      <c r="L73" s="23">
        <f t="shared" si="8"/>
        <v>32</v>
      </c>
      <c r="M73" s="24">
        <f t="shared" si="9"/>
        <v>1</v>
      </c>
      <c r="N73" s="23">
        <v>32</v>
      </c>
      <c r="O73" s="23">
        <v>32</v>
      </c>
      <c r="P73" s="23" t="s">
        <v>213</v>
      </c>
      <c r="Q73" s="23" t="s">
        <v>214</v>
      </c>
      <c r="R73" s="25" t="s">
        <v>215</v>
      </c>
      <c r="S73" s="22" t="s">
        <v>390</v>
      </c>
      <c r="T73" s="22"/>
      <c r="U73" s="26"/>
      <c r="V73" s="26"/>
      <c r="W73" s="27">
        <f t="shared" ref="W73:W136" si="10">IF(J73&lt;DATE(YEAR(J73),7,1),YEAR(J73),YEAR(J73)+1)</f>
        <v>2012</v>
      </c>
      <c r="X73" s="27">
        <f t="shared" ref="X73:X136" si="11">IF(K73&gt;=DATE(YEAR(K73),7,1),YEAR(K73),YEAR(K73)-1)</f>
        <v>2050</v>
      </c>
      <c r="Y73" s="28">
        <f t="shared" ref="Y73:Y136" si="12">IF(ISBLANK(U73),0,O73-U73)</f>
        <v>0</v>
      </c>
      <c r="Z73" s="29" t="str">
        <f t="shared" ref="Z73:Z136" si="13">IF(ISBLANK(T73),I73,T73)</f>
        <v>Excluded</v>
      </c>
      <c r="AA73" s="30">
        <f t="shared" ref="AA73:AA136" si="14">IF(ISBLANK(U73),O73,U73)</f>
        <v>32</v>
      </c>
      <c r="AB73" s="31">
        <f>IF(AND(ISNUMBER(MATCH($S73,[3]Lists!$CU$8:$CU$37,0)),J73&gt;=DATE(2018,12,31)),$AH$6,$AH$5)</f>
        <v>1</v>
      </c>
      <c r="AC73" s="31">
        <f t="shared" ref="AC73:AC136" si="15">IF(ISBLANK(S73),0,1)</f>
        <v>1</v>
      </c>
      <c r="AD73" s="31">
        <f t="shared" ref="AD73:AD136" si="16">AC73</f>
        <v>1</v>
      </c>
      <c r="AE73" s="32" t="e">
        <f>MIN($K73,IF(AND(S73='[3]Resources - Baseline'!$C$25,$AH$3&gt;0),MIN(DATE(2050,12,31),MAX(DATE($AH$4,12,31),DATE(YEAR(J73)+$AH$3,MONTH(J73),DAY(J73)))),IF(AND(COUNTIFS('[3]Resources - Baseline'!$C$26:$C$37,S73)=1,$AH$2&gt;0),MIN(DATE($AH$4,12,31),DATE(YEAR(J73)+$AH$2,MONTH(J73),DAY(J73))),DATE(2050,12,31))))</f>
        <v>#VALUE!</v>
      </c>
      <c r="AF73" s="33">
        <f t="shared" ref="AF73:AF136" si="17">SUMPRODUCT(($B$9:$B$3872=$B73)*1)</f>
        <v>1</v>
      </c>
    </row>
    <row r="74" spans="1:32">
      <c r="A74" s="1">
        <v>74</v>
      </c>
      <c r="B74" s="21" t="s">
        <v>397</v>
      </c>
      <c r="C74" s="21" t="s">
        <v>398</v>
      </c>
      <c r="D74" s="21" t="s">
        <v>185</v>
      </c>
      <c r="E74" s="21" t="s">
        <v>175</v>
      </c>
      <c r="F74" s="21" t="s">
        <v>175</v>
      </c>
      <c r="G74" s="21" t="s">
        <v>186</v>
      </c>
      <c r="H74" s="21" t="s">
        <v>175</v>
      </c>
      <c r="I74" s="21" t="s">
        <v>178</v>
      </c>
      <c r="J74" s="22">
        <v>41341</v>
      </c>
      <c r="K74" s="22">
        <v>55153</v>
      </c>
      <c r="L74" s="23">
        <f t="shared" ref="L74:L137" si="18">IFERROR(M74*O74,0)</f>
        <v>20</v>
      </c>
      <c r="M74" s="24">
        <f t="shared" ref="M74:M137" si="19">IFERROR(N74/O74,0)</f>
        <v>1</v>
      </c>
      <c r="N74" s="21">
        <v>20</v>
      </c>
      <c r="O74" s="21">
        <v>20</v>
      </c>
      <c r="P74" s="21" t="s">
        <v>187</v>
      </c>
      <c r="Q74" s="21" t="s">
        <v>188</v>
      </c>
      <c r="R74" s="25" t="s">
        <v>189</v>
      </c>
      <c r="S74" s="21" t="s">
        <v>182</v>
      </c>
      <c r="T74" s="21"/>
      <c r="U74" s="26"/>
      <c r="V74" s="26"/>
      <c r="W74" s="27">
        <f t="shared" si="10"/>
        <v>2013</v>
      </c>
      <c r="X74" s="27">
        <f t="shared" si="11"/>
        <v>2050</v>
      </c>
      <c r="Y74" s="28">
        <f t="shared" si="12"/>
        <v>0</v>
      </c>
      <c r="Z74" s="29" t="str">
        <f t="shared" si="13"/>
        <v>CAISO</v>
      </c>
      <c r="AA74" s="30">
        <f t="shared" si="14"/>
        <v>20</v>
      </c>
      <c r="AB74" s="31">
        <f>IF(AND(ISNUMBER(MATCH($S74,[3]Lists!$CU$8:$CU$37,0)),J74&gt;=DATE(2018,12,31)),$AH$6,$AH$5)</f>
        <v>1</v>
      </c>
      <c r="AC74" s="31">
        <f t="shared" si="15"/>
        <v>1</v>
      </c>
      <c r="AD74" s="31">
        <f t="shared" si="16"/>
        <v>1</v>
      </c>
      <c r="AE74" s="32" t="e">
        <f>MIN($K74,IF(AND(S74='[3]Resources - Baseline'!$C$25,$AH$3&gt;0),MIN(DATE(2050,12,31),MAX(DATE($AH$4,12,31),DATE(YEAR(J74)+$AH$3,MONTH(J74),DAY(J74)))),IF(AND(COUNTIFS('[3]Resources - Baseline'!$C$26:$C$37,S74)=1,$AH$2&gt;0),MIN(DATE($AH$4,12,31),DATE(YEAR(J74)+$AH$2,MONTH(J74),DAY(J74))),DATE(2050,12,31))))</f>
        <v>#VALUE!</v>
      </c>
      <c r="AF74" s="33">
        <f t="shared" si="17"/>
        <v>1</v>
      </c>
    </row>
    <row r="75" spans="1:32">
      <c r="A75" s="1">
        <v>75</v>
      </c>
      <c r="B75" s="21" t="s">
        <v>399</v>
      </c>
      <c r="C75" s="21" t="s">
        <v>400</v>
      </c>
      <c r="D75" s="21" t="s">
        <v>185</v>
      </c>
      <c r="E75" s="21" t="s">
        <v>175</v>
      </c>
      <c r="F75" s="21" t="s">
        <v>175</v>
      </c>
      <c r="G75" s="21" t="s">
        <v>186</v>
      </c>
      <c r="H75" s="21" t="s">
        <v>175</v>
      </c>
      <c r="I75" s="21" t="s">
        <v>178</v>
      </c>
      <c r="J75" s="22">
        <v>41341</v>
      </c>
      <c r="K75" s="22">
        <v>55153</v>
      </c>
      <c r="L75" s="23">
        <f t="shared" si="18"/>
        <v>50</v>
      </c>
      <c r="M75" s="24">
        <f t="shared" si="19"/>
        <v>1</v>
      </c>
      <c r="N75" s="21">
        <v>50</v>
      </c>
      <c r="O75" s="21">
        <v>50</v>
      </c>
      <c r="P75" s="21" t="s">
        <v>187</v>
      </c>
      <c r="Q75" s="21" t="s">
        <v>188</v>
      </c>
      <c r="R75" s="25" t="s">
        <v>189</v>
      </c>
      <c r="S75" s="21" t="s">
        <v>182</v>
      </c>
      <c r="T75" s="21"/>
      <c r="U75" s="26"/>
      <c r="V75" s="26"/>
      <c r="W75" s="27">
        <f t="shared" si="10"/>
        <v>2013</v>
      </c>
      <c r="X75" s="27">
        <f t="shared" si="11"/>
        <v>2050</v>
      </c>
      <c r="Y75" s="28">
        <f t="shared" si="12"/>
        <v>0</v>
      </c>
      <c r="Z75" s="29" t="str">
        <f t="shared" si="13"/>
        <v>CAISO</v>
      </c>
      <c r="AA75" s="30">
        <f t="shared" si="14"/>
        <v>50</v>
      </c>
      <c r="AB75" s="31">
        <f>IF(AND(ISNUMBER(MATCH($S75,[3]Lists!$CU$8:$CU$37,0)),J75&gt;=DATE(2018,12,31)),$AH$6,$AH$5)</f>
        <v>1</v>
      </c>
      <c r="AC75" s="31">
        <f t="shared" si="15"/>
        <v>1</v>
      </c>
      <c r="AD75" s="31">
        <f t="shared" si="16"/>
        <v>1</v>
      </c>
      <c r="AE75" s="32" t="e">
        <f>MIN($K75,IF(AND(S75='[3]Resources - Baseline'!$C$25,$AH$3&gt;0),MIN(DATE(2050,12,31),MAX(DATE($AH$4,12,31),DATE(YEAR(J75)+$AH$3,MONTH(J75),DAY(J75)))),IF(AND(COUNTIFS('[3]Resources - Baseline'!$C$26:$C$37,S75)=1,$AH$2&gt;0),MIN(DATE($AH$4,12,31),DATE(YEAR(J75)+$AH$2,MONTH(J75),DAY(J75))),DATE(2050,12,31))))</f>
        <v>#VALUE!</v>
      </c>
      <c r="AF75" s="33">
        <f t="shared" si="17"/>
        <v>1</v>
      </c>
    </row>
    <row r="76" spans="1:32">
      <c r="A76" s="1">
        <v>76</v>
      </c>
      <c r="B76" s="21" t="s">
        <v>401</v>
      </c>
      <c r="C76" s="21" t="s">
        <v>402</v>
      </c>
      <c r="D76" s="21" t="s">
        <v>185</v>
      </c>
      <c r="E76" s="21" t="s">
        <v>176</v>
      </c>
      <c r="F76" s="21" t="s">
        <v>176</v>
      </c>
      <c r="G76" s="21" t="s">
        <v>177</v>
      </c>
      <c r="H76" s="21" t="s">
        <v>176</v>
      </c>
      <c r="I76" s="21" t="s">
        <v>178</v>
      </c>
      <c r="J76" s="22">
        <v>41275</v>
      </c>
      <c r="K76" s="22">
        <v>55153</v>
      </c>
      <c r="L76" s="23">
        <f t="shared" si="18"/>
        <v>168</v>
      </c>
      <c r="M76" s="24">
        <f t="shared" si="19"/>
        <v>1</v>
      </c>
      <c r="N76" s="21">
        <v>168</v>
      </c>
      <c r="O76" s="21">
        <v>168</v>
      </c>
      <c r="P76" s="21" t="s">
        <v>187</v>
      </c>
      <c r="Q76" s="21" t="s">
        <v>197</v>
      </c>
      <c r="R76" s="25" t="s">
        <v>198</v>
      </c>
      <c r="S76" s="21" t="s">
        <v>403</v>
      </c>
      <c r="T76" s="21"/>
      <c r="U76" s="26"/>
      <c r="V76" s="26"/>
      <c r="W76" s="27">
        <f t="shared" si="10"/>
        <v>2013</v>
      </c>
      <c r="X76" s="27">
        <f t="shared" si="11"/>
        <v>2050</v>
      </c>
      <c r="Y76" s="28">
        <f t="shared" si="12"/>
        <v>0</v>
      </c>
      <c r="Z76" s="29" t="str">
        <f t="shared" si="13"/>
        <v>CAISO</v>
      </c>
      <c r="AA76" s="30">
        <f t="shared" si="14"/>
        <v>168</v>
      </c>
      <c r="AB76" s="31">
        <f>IF(AND(ISNUMBER(MATCH($S76,[3]Lists!$CU$8:$CU$37,0)),J76&gt;=DATE(2018,12,31)),$AH$6,$AH$5)</f>
        <v>1</v>
      </c>
      <c r="AC76" s="31">
        <f t="shared" si="15"/>
        <v>1</v>
      </c>
      <c r="AD76" s="31">
        <f t="shared" si="16"/>
        <v>1</v>
      </c>
      <c r="AE76" s="32" t="e">
        <f>MIN($K76,IF(AND(S76='[3]Resources - Baseline'!$C$25,$AH$3&gt;0),MIN(DATE(2050,12,31),MAX(DATE($AH$4,12,31),DATE(YEAR(J76)+$AH$3,MONTH(J76),DAY(J76)))),IF(AND(COUNTIFS('[3]Resources - Baseline'!$C$26:$C$37,S76)=1,$AH$2&gt;0),MIN(DATE($AH$4,12,31),DATE(YEAR(J76)+$AH$2,MONTH(J76),DAY(J76))),DATE(2050,12,31))))</f>
        <v>#VALUE!</v>
      </c>
      <c r="AF76" s="33">
        <f t="shared" si="17"/>
        <v>1</v>
      </c>
    </row>
    <row r="77" spans="1:32">
      <c r="A77" s="1">
        <v>77</v>
      </c>
      <c r="B77" s="21" t="s">
        <v>404</v>
      </c>
      <c r="C77" s="21" t="s">
        <v>405</v>
      </c>
      <c r="D77" s="21" t="s">
        <v>185</v>
      </c>
      <c r="E77" s="21" t="s">
        <v>176</v>
      </c>
      <c r="F77" s="21" t="s">
        <v>176</v>
      </c>
      <c r="G77" s="21" t="s">
        <v>177</v>
      </c>
      <c r="H77" s="21" t="s">
        <v>176</v>
      </c>
      <c r="I77" s="21" t="s">
        <v>178</v>
      </c>
      <c r="J77" s="22">
        <v>41275</v>
      </c>
      <c r="K77" s="22">
        <v>55153</v>
      </c>
      <c r="L77" s="23">
        <f t="shared" si="18"/>
        <v>132</v>
      </c>
      <c r="M77" s="24">
        <f t="shared" si="19"/>
        <v>1</v>
      </c>
      <c r="N77" s="21">
        <v>132</v>
      </c>
      <c r="O77" s="21">
        <v>132</v>
      </c>
      <c r="P77" s="21" t="s">
        <v>187</v>
      </c>
      <c r="Q77" s="21" t="s">
        <v>197</v>
      </c>
      <c r="R77" s="25" t="s">
        <v>198</v>
      </c>
      <c r="S77" s="21" t="s">
        <v>403</v>
      </c>
      <c r="T77" s="21"/>
      <c r="U77" s="26"/>
      <c r="V77" s="26"/>
      <c r="W77" s="27">
        <f t="shared" si="10"/>
        <v>2013</v>
      </c>
      <c r="X77" s="27">
        <f t="shared" si="11"/>
        <v>2050</v>
      </c>
      <c r="Y77" s="28">
        <f t="shared" si="12"/>
        <v>0</v>
      </c>
      <c r="Z77" s="29" t="str">
        <f t="shared" si="13"/>
        <v>CAISO</v>
      </c>
      <c r="AA77" s="30">
        <f t="shared" si="14"/>
        <v>132</v>
      </c>
      <c r="AB77" s="31">
        <f>IF(AND(ISNUMBER(MATCH($S77,[3]Lists!$CU$8:$CU$37,0)),J77&gt;=DATE(2018,12,31)),$AH$6,$AH$5)</f>
        <v>1</v>
      </c>
      <c r="AC77" s="31">
        <f t="shared" si="15"/>
        <v>1</v>
      </c>
      <c r="AD77" s="31">
        <f t="shared" si="16"/>
        <v>1</v>
      </c>
      <c r="AE77" s="32" t="e">
        <f>MIN($K77,IF(AND(S77='[3]Resources - Baseline'!$C$25,$AH$3&gt;0),MIN(DATE(2050,12,31),MAX(DATE($AH$4,12,31),DATE(YEAR(J77)+$AH$3,MONTH(J77),DAY(J77)))),IF(AND(COUNTIFS('[3]Resources - Baseline'!$C$26:$C$37,S77)=1,$AH$2&gt;0),MIN(DATE($AH$4,12,31),DATE(YEAR(J77)+$AH$2,MONTH(J77),DAY(J77))),DATE(2050,12,31))))</f>
        <v>#VALUE!</v>
      </c>
      <c r="AF77" s="33">
        <f t="shared" si="17"/>
        <v>1</v>
      </c>
    </row>
    <row r="78" spans="1:32">
      <c r="A78" s="1">
        <v>78</v>
      </c>
      <c r="B78" s="21" t="s">
        <v>406</v>
      </c>
      <c r="C78" s="21" t="s">
        <v>407</v>
      </c>
      <c r="D78" s="21" t="s">
        <v>163</v>
      </c>
      <c r="E78" s="22" t="s">
        <v>192</v>
      </c>
      <c r="F78" s="22" t="s">
        <v>192</v>
      </c>
      <c r="G78" s="22" t="s">
        <v>193</v>
      </c>
      <c r="H78" s="22" t="s">
        <v>194</v>
      </c>
      <c r="I78" s="22" t="s">
        <v>195</v>
      </c>
      <c r="J78" s="22">
        <v>42705</v>
      </c>
      <c r="K78" s="22">
        <v>55153</v>
      </c>
      <c r="L78" s="23">
        <f t="shared" si="18"/>
        <v>25.2</v>
      </c>
      <c r="M78" s="24">
        <f t="shared" si="19"/>
        <v>1</v>
      </c>
      <c r="N78" s="23">
        <v>25.2</v>
      </c>
      <c r="O78" s="23">
        <v>25.2</v>
      </c>
      <c r="P78" s="23" t="s">
        <v>408</v>
      </c>
      <c r="Q78" s="23" t="s">
        <v>180</v>
      </c>
      <c r="R78" s="25" t="s">
        <v>181</v>
      </c>
      <c r="S78" s="22" t="s">
        <v>337</v>
      </c>
      <c r="T78" s="22"/>
      <c r="U78" s="26"/>
      <c r="V78" s="26"/>
      <c r="W78" s="27">
        <f t="shared" si="10"/>
        <v>2017</v>
      </c>
      <c r="X78" s="27">
        <f t="shared" si="11"/>
        <v>2050</v>
      </c>
      <c r="Y78" s="28">
        <f t="shared" si="12"/>
        <v>0</v>
      </c>
      <c r="Z78" s="29" t="str">
        <f t="shared" si="13"/>
        <v>SW</v>
      </c>
      <c r="AA78" s="30">
        <f t="shared" si="14"/>
        <v>25.2</v>
      </c>
      <c r="AB78" s="31">
        <f>IF(AND(ISNUMBER(MATCH($S78,[3]Lists!$CU$8:$CU$37,0)),J78&gt;=DATE(2018,12,31)),$AH$6,$AH$5)</f>
        <v>1</v>
      </c>
      <c r="AC78" s="31">
        <f t="shared" si="15"/>
        <v>1</v>
      </c>
      <c r="AD78" s="31">
        <f t="shared" si="16"/>
        <v>1</v>
      </c>
      <c r="AE78" s="32" t="e">
        <f>MIN($K78,IF(AND(S78='[3]Resources - Baseline'!$C$25,$AH$3&gt;0),MIN(DATE(2050,12,31),MAX(DATE($AH$4,12,31),DATE(YEAR(J78)+$AH$3,MONTH(J78),DAY(J78)))),IF(AND(COUNTIFS('[3]Resources - Baseline'!$C$26:$C$37,S78)=1,$AH$2&gt;0),MIN(DATE($AH$4,12,31),DATE(YEAR(J78)+$AH$2,MONTH(J78),DAY(J78))),DATE(2050,12,31))))</f>
        <v>#VALUE!</v>
      </c>
      <c r="AF78" s="33">
        <f t="shared" si="17"/>
        <v>1</v>
      </c>
    </row>
    <row r="79" spans="1:32">
      <c r="A79" s="1">
        <v>79</v>
      </c>
      <c r="B79" s="21" t="s">
        <v>409</v>
      </c>
      <c r="C79" s="21" t="s">
        <v>410</v>
      </c>
      <c r="D79" s="21" t="s">
        <v>185</v>
      </c>
      <c r="E79" s="21" t="s">
        <v>176</v>
      </c>
      <c r="F79" s="21" t="s">
        <v>176</v>
      </c>
      <c r="G79" s="21" t="s">
        <v>177</v>
      </c>
      <c r="H79" s="21" t="s">
        <v>176</v>
      </c>
      <c r="I79" s="21" t="s">
        <v>178</v>
      </c>
      <c r="J79" s="22">
        <v>40614</v>
      </c>
      <c r="K79" s="22">
        <v>55153</v>
      </c>
      <c r="L79" s="23">
        <f t="shared" si="18"/>
        <v>102</v>
      </c>
      <c r="M79" s="24">
        <f t="shared" si="19"/>
        <v>1</v>
      </c>
      <c r="N79" s="21">
        <v>102</v>
      </c>
      <c r="O79" s="21">
        <v>102</v>
      </c>
      <c r="P79" s="21" t="s">
        <v>187</v>
      </c>
      <c r="Q79" s="21" t="s">
        <v>197</v>
      </c>
      <c r="R79" s="25" t="s">
        <v>198</v>
      </c>
      <c r="S79" s="21" t="s">
        <v>403</v>
      </c>
      <c r="T79" s="21"/>
      <c r="U79" s="26"/>
      <c r="V79" s="26"/>
      <c r="W79" s="27">
        <f t="shared" si="10"/>
        <v>2011</v>
      </c>
      <c r="X79" s="27">
        <f t="shared" si="11"/>
        <v>2050</v>
      </c>
      <c r="Y79" s="28">
        <f t="shared" si="12"/>
        <v>0</v>
      </c>
      <c r="Z79" s="29" t="str">
        <f t="shared" si="13"/>
        <v>CAISO</v>
      </c>
      <c r="AA79" s="30">
        <f t="shared" si="14"/>
        <v>102</v>
      </c>
      <c r="AB79" s="31">
        <f>IF(AND(ISNUMBER(MATCH($S79,[3]Lists!$CU$8:$CU$37,0)),J79&gt;=DATE(2018,12,31)),$AH$6,$AH$5)</f>
        <v>1</v>
      </c>
      <c r="AC79" s="31">
        <f t="shared" si="15"/>
        <v>1</v>
      </c>
      <c r="AD79" s="31">
        <f t="shared" si="16"/>
        <v>1</v>
      </c>
      <c r="AE79" s="32" t="e">
        <f>MIN($K79,IF(AND(S79='[3]Resources - Baseline'!$C$25,$AH$3&gt;0),MIN(DATE(2050,12,31),MAX(DATE($AH$4,12,31),DATE(YEAR(J79)+$AH$3,MONTH(J79),DAY(J79)))),IF(AND(COUNTIFS('[3]Resources - Baseline'!$C$26:$C$37,S79)=1,$AH$2&gt;0),MIN(DATE($AH$4,12,31),DATE(YEAR(J79)+$AH$2,MONTH(J79),DAY(J79))),DATE(2050,12,31))))</f>
        <v>#VALUE!</v>
      </c>
      <c r="AF79" s="33">
        <f t="shared" si="17"/>
        <v>1</v>
      </c>
    </row>
    <row r="80" spans="1:32">
      <c r="A80" s="1">
        <v>80</v>
      </c>
      <c r="B80" s="21" t="s">
        <v>411</v>
      </c>
      <c r="C80" s="21" t="s">
        <v>412</v>
      </c>
      <c r="D80" s="21" t="s">
        <v>185</v>
      </c>
      <c r="E80" s="21" t="s">
        <v>176</v>
      </c>
      <c r="F80" s="21" t="s">
        <v>176</v>
      </c>
      <c r="G80" s="21" t="s">
        <v>177</v>
      </c>
      <c r="H80" s="21" t="s">
        <v>176</v>
      </c>
      <c r="I80" s="21" t="s">
        <v>178</v>
      </c>
      <c r="J80" s="22">
        <v>40654</v>
      </c>
      <c r="K80" s="22">
        <v>55153</v>
      </c>
      <c r="L80" s="23">
        <f t="shared" si="18"/>
        <v>168</v>
      </c>
      <c r="M80" s="24">
        <f t="shared" si="19"/>
        <v>1</v>
      </c>
      <c r="N80" s="21">
        <v>168</v>
      </c>
      <c r="O80" s="21">
        <v>168</v>
      </c>
      <c r="P80" s="21" t="s">
        <v>187</v>
      </c>
      <c r="Q80" s="21" t="s">
        <v>197</v>
      </c>
      <c r="R80" s="25" t="s">
        <v>198</v>
      </c>
      <c r="S80" s="21" t="s">
        <v>403</v>
      </c>
      <c r="T80" s="21"/>
      <c r="U80" s="26"/>
      <c r="V80" s="26"/>
      <c r="W80" s="27">
        <f t="shared" si="10"/>
        <v>2011</v>
      </c>
      <c r="X80" s="27">
        <f t="shared" si="11"/>
        <v>2050</v>
      </c>
      <c r="Y80" s="28">
        <f t="shared" si="12"/>
        <v>0</v>
      </c>
      <c r="Z80" s="29" t="str">
        <f t="shared" si="13"/>
        <v>CAISO</v>
      </c>
      <c r="AA80" s="30">
        <f t="shared" si="14"/>
        <v>168</v>
      </c>
      <c r="AB80" s="31">
        <f>IF(AND(ISNUMBER(MATCH($S80,[3]Lists!$CU$8:$CU$37,0)),J80&gt;=DATE(2018,12,31)),$AH$6,$AH$5)</f>
        <v>1</v>
      </c>
      <c r="AC80" s="31">
        <f t="shared" si="15"/>
        <v>1</v>
      </c>
      <c r="AD80" s="31">
        <f t="shared" si="16"/>
        <v>1</v>
      </c>
      <c r="AE80" s="32" t="e">
        <f>MIN($K80,IF(AND(S80='[3]Resources - Baseline'!$C$25,$AH$3&gt;0),MIN(DATE(2050,12,31),MAX(DATE($AH$4,12,31),DATE(YEAR(J80)+$AH$3,MONTH(J80),DAY(J80)))),IF(AND(COUNTIFS('[3]Resources - Baseline'!$C$26:$C$37,S80)=1,$AH$2&gt;0),MIN(DATE($AH$4,12,31),DATE(YEAR(J80)+$AH$2,MONTH(J80),DAY(J80))),DATE(2050,12,31))))</f>
        <v>#VALUE!</v>
      </c>
      <c r="AF80" s="33">
        <f t="shared" si="17"/>
        <v>1</v>
      </c>
    </row>
    <row r="81" spans="1:32">
      <c r="A81" s="1">
        <v>81</v>
      </c>
      <c r="B81" s="21" t="s">
        <v>413</v>
      </c>
      <c r="C81" s="21" t="s">
        <v>414</v>
      </c>
      <c r="D81" s="21" t="s">
        <v>185</v>
      </c>
      <c r="E81" s="21" t="s">
        <v>176</v>
      </c>
      <c r="F81" s="21" t="s">
        <v>176</v>
      </c>
      <c r="G81" s="21" t="s">
        <v>177</v>
      </c>
      <c r="H81" s="21" t="s">
        <v>176</v>
      </c>
      <c r="I81" s="21" t="s">
        <v>178</v>
      </c>
      <c r="J81" s="22">
        <v>40940</v>
      </c>
      <c r="K81" s="22">
        <v>55153</v>
      </c>
      <c r="L81" s="23">
        <f t="shared" si="18"/>
        <v>150</v>
      </c>
      <c r="M81" s="24">
        <f t="shared" si="19"/>
        <v>1</v>
      </c>
      <c r="N81" s="21">
        <v>150</v>
      </c>
      <c r="O81" s="21">
        <v>150</v>
      </c>
      <c r="P81" s="21" t="s">
        <v>187</v>
      </c>
      <c r="Q81" s="21" t="s">
        <v>197</v>
      </c>
      <c r="R81" s="25" t="s">
        <v>198</v>
      </c>
      <c r="S81" s="21" t="s">
        <v>403</v>
      </c>
      <c r="T81" s="21"/>
      <c r="U81" s="26"/>
      <c r="V81" s="26"/>
      <c r="W81" s="27">
        <f t="shared" si="10"/>
        <v>2012</v>
      </c>
      <c r="X81" s="27">
        <f t="shared" si="11"/>
        <v>2050</v>
      </c>
      <c r="Y81" s="28">
        <f t="shared" si="12"/>
        <v>0</v>
      </c>
      <c r="Z81" s="29" t="str">
        <f t="shared" si="13"/>
        <v>CAISO</v>
      </c>
      <c r="AA81" s="30">
        <f t="shared" si="14"/>
        <v>150</v>
      </c>
      <c r="AB81" s="31">
        <f>IF(AND(ISNUMBER(MATCH($S81,[3]Lists!$CU$8:$CU$37,0)),J81&gt;=DATE(2018,12,31)),$AH$6,$AH$5)</f>
        <v>1</v>
      </c>
      <c r="AC81" s="31">
        <f t="shared" si="15"/>
        <v>1</v>
      </c>
      <c r="AD81" s="31">
        <f t="shared" si="16"/>
        <v>1</v>
      </c>
      <c r="AE81" s="32" t="e">
        <f>MIN($K81,IF(AND(S81='[3]Resources - Baseline'!$C$25,$AH$3&gt;0),MIN(DATE(2050,12,31),MAX(DATE($AH$4,12,31),DATE(YEAR(J81)+$AH$3,MONTH(J81),DAY(J81)))),IF(AND(COUNTIFS('[3]Resources - Baseline'!$C$26:$C$37,S81)=1,$AH$2&gt;0),MIN(DATE($AH$4,12,31),DATE(YEAR(J81)+$AH$2,MONTH(J81),DAY(J81))),DATE(2050,12,31))))</f>
        <v>#VALUE!</v>
      </c>
      <c r="AF81" s="33">
        <f t="shared" si="17"/>
        <v>1</v>
      </c>
    </row>
    <row r="82" spans="1:32">
      <c r="A82" s="1">
        <v>82</v>
      </c>
      <c r="B82" s="21" t="s">
        <v>415</v>
      </c>
      <c r="C82" s="21" t="s">
        <v>416</v>
      </c>
      <c r="D82" s="21" t="s">
        <v>185</v>
      </c>
      <c r="E82" s="21" t="s">
        <v>176</v>
      </c>
      <c r="F82" s="21" t="s">
        <v>176</v>
      </c>
      <c r="G82" s="21" t="s">
        <v>177</v>
      </c>
      <c r="H82" s="21" t="s">
        <v>176</v>
      </c>
      <c r="I82" s="21" t="s">
        <v>178</v>
      </c>
      <c r="J82" s="22">
        <v>40541</v>
      </c>
      <c r="K82" s="22">
        <v>55153</v>
      </c>
      <c r="L82" s="23">
        <f t="shared" si="18"/>
        <v>150</v>
      </c>
      <c r="M82" s="24">
        <f t="shared" si="19"/>
        <v>1</v>
      </c>
      <c r="N82" s="21">
        <v>150</v>
      </c>
      <c r="O82" s="21">
        <v>150</v>
      </c>
      <c r="P82" s="21" t="s">
        <v>187</v>
      </c>
      <c r="Q82" s="21" t="s">
        <v>197</v>
      </c>
      <c r="R82" s="25" t="s">
        <v>198</v>
      </c>
      <c r="S82" s="21" t="s">
        <v>403</v>
      </c>
      <c r="T82" s="21"/>
      <c r="U82" s="26"/>
      <c r="V82" s="26"/>
      <c r="W82" s="27">
        <f t="shared" si="10"/>
        <v>2011</v>
      </c>
      <c r="X82" s="27">
        <f t="shared" si="11"/>
        <v>2050</v>
      </c>
      <c r="Y82" s="28">
        <f t="shared" si="12"/>
        <v>0</v>
      </c>
      <c r="Z82" s="29" t="str">
        <f t="shared" si="13"/>
        <v>CAISO</v>
      </c>
      <c r="AA82" s="30">
        <f t="shared" si="14"/>
        <v>150</v>
      </c>
      <c r="AB82" s="31">
        <f>IF(AND(ISNUMBER(MATCH($S82,[3]Lists!$CU$8:$CU$37,0)),J82&gt;=DATE(2018,12,31)),$AH$6,$AH$5)</f>
        <v>1</v>
      </c>
      <c r="AC82" s="31">
        <f t="shared" si="15"/>
        <v>1</v>
      </c>
      <c r="AD82" s="31">
        <f t="shared" si="16"/>
        <v>1</v>
      </c>
      <c r="AE82" s="32" t="e">
        <f>MIN($K82,IF(AND(S82='[3]Resources - Baseline'!$C$25,$AH$3&gt;0),MIN(DATE(2050,12,31),MAX(DATE($AH$4,12,31),DATE(YEAR(J82)+$AH$3,MONTH(J82),DAY(J82)))),IF(AND(COUNTIFS('[3]Resources - Baseline'!$C$26:$C$37,S82)=1,$AH$2&gt;0),MIN(DATE($AH$4,12,31),DATE(YEAR(J82)+$AH$2,MONTH(J82),DAY(J82))),DATE(2050,12,31))))</f>
        <v>#VALUE!</v>
      </c>
      <c r="AF82" s="33">
        <f t="shared" si="17"/>
        <v>1</v>
      </c>
    </row>
    <row r="83" spans="1:32">
      <c r="A83" s="1">
        <v>83</v>
      </c>
      <c r="B83" s="21" t="s">
        <v>417</v>
      </c>
      <c r="C83" s="21" t="s">
        <v>418</v>
      </c>
      <c r="D83" s="21" t="s">
        <v>185</v>
      </c>
      <c r="E83" s="21" t="s">
        <v>176</v>
      </c>
      <c r="F83" s="21" t="s">
        <v>176</v>
      </c>
      <c r="G83" s="21" t="s">
        <v>177</v>
      </c>
      <c r="H83" s="21" t="s">
        <v>176</v>
      </c>
      <c r="I83" s="21" t="s">
        <v>178</v>
      </c>
      <c r="J83" s="22">
        <v>40541</v>
      </c>
      <c r="K83" s="22">
        <v>55153</v>
      </c>
      <c r="L83" s="23">
        <f t="shared" si="18"/>
        <v>150</v>
      </c>
      <c r="M83" s="24">
        <f t="shared" si="19"/>
        <v>1</v>
      </c>
      <c r="N83" s="21">
        <v>150</v>
      </c>
      <c r="O83" s="21">
        <v>150</v>
      </c>
      <c r="P83" s="21" t="s">
        <v>187</v>
      </c>
      <c r="Q83" s="21" t="s">
        <v>197</v>
      </c>
      <c r="R83" s="25" t="s">
        <v>198</v>
      </c>
      <c r="S83" s="21" t="s">
        <v>403</v>
      </c>
      <c r="T83" s="21"/>
      <c r="U83" s="26"/>
      <c r="V83" s="26"/>
      <c r="W83" s="27">
        <f t="shared" si="10"/>
        <v>2011</v>
      </c>
      <c r="X83" s="27">
        <f t="shared" si="11"/>
        <v>2050</v>
      </c>
      <c r="Y83" s="28">
        <f t="shared" si="12"/>
        <v>0</v>
      </c>
      <c r="Z83" s="29" t="str">
        <f t="shared" si="13"/>
        <v>CAISO</v>
      </c>
      <c r="AA83" s="30">
        <f t="shared" si="14"/>
        <v>150</v>
      </c>
      <c r="AB83" s="31">
        <f>IF(AND(ISNUMBER(MATCH($S83,[3]Lists!$CU$8:$CU$37,0)),J83&gt;=DATE(2018,12,31)),$AH$6,$AH$5)</f>
        <v>1</v>
      </c>
      <c r="AC83" s="31">
        <f t="shared" si="15"/>
        <v>1</v>
      </c>
      <c r="AD83" s="31">
        <f t="shared" si="16"/>
        <v>1</v>
      </c>
      <c r="AE83" s="32" t="e">
        <f>MIN($K83,IF(AND(S83='[3]Resources - Baseline'!$C$25,$AH$3&gt;0),MIN(DATE(2050,12,31),MAX(DATE($AH$4,12,31),DATE(YEAR(J83)+$AH$3,MONTH(J83),DAY(J83)))),IF(AND(COUNTIFS('[3]Resources - Baseline'!$C$26:$C$37,S83)=1,$AH$2&gt;0),MIN(DATE($AH$4,12,31),DATE(YEAR(J83)+$AH$2,MONTH(J83),DAY(J83))),DATE(2050,12,31))))</f>
        <v>#VALUE!</v>
      </c>
      <c r="AF83" s="33">
        <f t="shared" si="17"/>
        <v>1</v>
      </c>
    </row>
    <row r="84" spans="1:32">
      <c r="A84" s="1">
        <v>84</v>
      </c>
      <c r="B84" s="21" t="s">
        <v>419</v>
      </c>
      <c r="C84" s="21" t="s">
        <v>420</v>
      </c>
      <c r="D84" s="21" t="s">
        <v>185</v>
      </c>
      <c r="E84" s="21" t="s">
        <v>176</v>
      </c>
      <c r="F84" s="21" t="s">
        <v>176</v>
      </c>
      <c r="G84" s="21" t="s">
        <v>177</v>
      </c>
      <c r="H84" s="21" t="s">
        <v>176</v>
      </c>
      <c r="I84" s="21" t="s">
        <v>178</v>
      </c>
      <c r="J84" s="22">
        <v>40586</v>
      </c>
      <c r="K84" s="22">
        <v>55153</v>
      </c>
      <c r="L84" s="23">
        <f t="shared" si="18"/>
        <v>150</v>
      </c>
      <c r="M84" s="24">
        <f t="shared" si="19"/>
        <v>1</v>
      </c>
      <c r="N84" s="21">
        <v>150</v>
      </c>
      <c r="O84" s="21">
        <v>150</v>
      </c>
      <c r="P84" s="21" t="s">
        <v>187</v>
      </c>
      <c r="Q84" s="21" t="s">
        <v>197</v>
      </c>
      <c r="R84" s="25" t="s">
        <v>198</v>
      </c>
      <c r="S84" s="21" t="s">
        <v>403</v>
      </c>
      <c r="T84" s="21"/>
      <c r="U84" s="26"/>
      <c r="V84" s="26"/>
      <c r="W84" s="27">
        <f t="shared" si="10"/>
        <v>2011</v>
      </c>
      <c r="X84" s="27">
        <f t="shared" si="11"/>
        <v>2050</v>
      </c>
      <c r="Y84" s="28">
        <f t="shared" si="12"/>
        <v>0</v>
      </c>
      <c r="Z84" s="29" t="str">
        <f t="shared" si="13"/>
        <v>CAISO</v>
      </c>
      <c r="AA84" s="30">
        <f t="shared" si="14"/>
        <v>150</v>
      </c>
      <c r="AB84" s="31">
        <f>IF(AND(ISNUMBER(MATCH($S84,[3]Lists!$CU$8:$CU$37,0)),J84&gt;=DATE(2018,12,31)),$AH$6,$AH$5)</f>
        <v>1</v>
      </c>
      <c r="AC84" s="31">
        <f t="shared" si="15"/>
        <v>1</v>
      </c>
      <c r="AD84" s="31">
        <f t="shared" si="16"/>
        <v>1</v>
      </c>
      <c r="AE84" s="32" t="e">
        <f>MIN($K84,IF(AND(S84='[3]Resources - Baseline'!$C$25,$AH$3&gt;0),MIN(DATE(2050,12,31),MAX(DATE($AH$4,12,31),DATE(YEAR(J84)+$AH$3,MONTH(J84),DAY(J84)))),IF(AND(COUNTIFS('[3]Resources - Baseline'!$C$26:$C$37,S84)=1,$AH$2&gt;0),MIN(DATE($AH$4,12,31),DATE(YEAR(J84)+$AH$2,MONTH(J84),DAY(J84))),DATE(2050,12,31))))</f>
        <v>#VALUE!</v>
      </c>
      <c r="AF84" s="33">
        <f t="shared" si="17"/>
        <v>1</v>
      </c>
    </row>
    <row r="85" spans="1:32">
      <c r="A85" s="1">
        <v>85</v>
      </c>
      <c r="B85" s="21" t="s">
        <v>421</v>
      </c>
      <c r="C85" s="21" t="s">
        <v>422</v>
      </c>
      <c r="D85" s="21" t="s">
        <v>185</v>
      </c>
      <c r="E85" s="21" t="s">
        <v>176</v>
      </c>
      <c r="F85" s="21" t="s">
        <v>176</v>
      </c>
      <c r="G85" s="21" t="s">
        <v>177</v>
      </c>
      <c r="H85" s="21" t="s">
        <v>176</v>
      </c>
      <c r="I85" s="21" t="s">
        <v>178</v>
      </c>
      <c r="J85" s="22">
        <v>41038</v>
      </c>
      <c r="K85" s="22">
        <v>55153</v>
      </c>
      <c r="L85" s="23">
        <f t="shared" si="18"/>
        <v>150</v>
      </c>
      <c r="M85" s="24">
        <f t="shared" si="19"/>
        <v>1</v>
      </c>
      <c r="N85" s="21">
        <v>150</v>
      </c>
      <c r="O85" s="21">
        <v>150</v>
      </c>
      <c r="P85" s="21" t="s">
        <v>187</v>
      </c>
      <c r="Q85" s="21" t="s">
        <v>197</v>
      </c>
      <c r="R85" s="25" t="s">
        <v>198</v>
      </c>
      <c r="S85" s="21" t="s">
        <v>403</v>
      </c>
      <c r="T85" s="21"/>
      <c r="U85" s="26"/>
      <c r="V85" s="26"/>
      <c r="W85" s="27">
        <f t="shared" si="10"/>
        <v>2012</v>
      </c>
      <c r="X85" s="27">
        <f t="shared" si="11"/>
        <v>2050</v>
      </c>
      <c r="Y85" s="28">
        <f t="shared" si="12"/>
        <v>0</v>
      </c>
      <c r="Z85" s="29" t="str">
        <f t="shared" si="13"/>
        <v>CAISO</v>
      </c>
      <c r="AA85" s="30">
        <f t="shared" si="14"/>
        <v>150</v>
      </c>
      <c r="AB85" s="31">
        <f>IF(AND(ISNUMBER(MATCH($S85,[3]Lists!$CU$8:$CU$37,0)),J85&gt;=DATE(2018,12,31)),$AH$6,$AH$5)</f>
        <v>1</v>
      </c>
      <c r="AC85" s="31">
        <f t="shared" si="15"/>
        <v>1</v>
      </c>
      <c r="AD85" s="31">
        <f t="shared" si="16"/>
        <v>1</v>
      </c>
      <c r="AE85" s="32" t="e">
        <f>MIN($K85,IF(AND(S85='[3]Resources - Baseline'!$C$25,$AH$3&gt;0),MIN(DATE(2050,12,31),MAX(DATE($AH$4,12,31),DATE(YEAR(J85)+$AH$3,MONTH(J85),DAY(J85)))),IF(AND(COUNTIFS('[3]Resources - Baseline'!$C$26:$C$37,S85)=1,$AH$2&gt;0),MIN(DATE($AH$4,12,31),DATE(YEAR(J85)+$AH$2,MONTH(J85),DAY(J85))),DATE(2050,12,31))))</f>
        <v>#VALUE!</v>
      </c>
      <c r="AF85" s="33">
        <f t="shared" si="17"/>
        <v>1</v>
      </c>
    </row>
    <row r="86" spans="1:32">
      <c r="A86" s="1">
        <v>86</v>
      </c>
      <c r="B86" s="21" t="s">
        <v>423</v>
      </c>
      <c r="C86" s="21" t="s">
        <v>424</v>
      </c>
      <c r="D86" s="21" t="s">
        <v>185</v>
      </c>
      <c r="E86" s="21" t="s">
        <v>176</v>
      </c>
      <c r="F86" s="21" t="s">
        <v>176</v>
      </c>
      <c r="G86" s="21" t="s">
        <v>177</v>
      </c>
      <c r="H86" s="21" t="s">
        <v>176</v>
      </c>
      <c r="I86" s="21" t="s">
        <v>178</v>
      </c>
      <c r="J86" s="22"/>
      <c r="K86" s="22">
        <v>55153</v>
      </c>
      <c r="L86" s="23">
        <f t="shared" si="18"/>
        <v>90</v>
      </c>
      <c r="M86" s="24">
        <f t="shared" si="19"/>
        <v>1</v>
      </c>
      <c r="N86" s="21">
        <v>90</v>
      </c>
      <c r="O86" s="21">
        <v>90</v>
      </c>
      <c r="P86" s="21" t="s">
        <v>187</v>
      </c>
      <c r="Q86" s="21" t="s">
        <v>197</v>
      </c>
      <c r="R86" s="25" t="s">
        <v>198</v>
      </c>
      <c r="S86" s="21" t="s">
        <v>403</v>
      </c>
      <c r="T86" s="21"/>
      <c r="U86" s="26"/>
      <c r="V86" s="26"/>
      <c r="W86" s="27">
        <f t="shared" si="10"/>
        <v>1900</v>
      </c>
      <c r="X86" s="27">
        <f t="shared" si="11"/>
        <v>2050</v>
      </c>
      <c r="Y86" s="28">
        <f t="shared" si="12"/>
        <v>0</v>
      </c>
      <c r="Z86" s="29" t="str">
        <f t="shared" si="13"/>
        <v>CAISO</v>
      </c>
      <c r="AA86" s="30">
        <f t="shared" si="14"/>
        <v>90</v>
      </c>
      <c r="AB86" s="31">
        <f>IF(AND(ISNUMBER(MATCH($S86,[3]Lists!$CU$8:$CU$37,0)),J86&gt;=DATE(2018,12,31)),$AH$6,$AH$5)</f>
        <v>1</v>
      </c>
      <c r="AC86" s="31">
        <f t="shared" si="15"/>
        <v>1</v>
      </c>
      <c r="AD86" s="31">
        <f t="shared" si="16"/>
        <v>1</v>
      </c>
      <c r="AE86" s="32" t="e">
        <f>MIN($K86,IF(AND(S86='[3]Resources - Baseline'!$C$25,$AH$3&gt;0),MIN(DATE(2050,12,31),MAX(DATE($AH$4,12,31),DATE(YEAR(J86)+$AH$3,MONTH(J86),DAY(J86)))),IF(AND(COUNTIFS('[3]Resources - Baseline'!$C$26:$C$37,S86)=1,$AH$2&gt;0),MIN(DATE($AH$4,12,31),DATE(YEAR(J86)+$AH$2,MONTH(J86),DAY(J86))),DATE(2050,12,31))))</f>
        <v>#VALUE!</v>
      </c>
      <c r="AF86" s="33">
        <f t="shared" si="17"/>
        <v>1</v>
      </c>
    </row>
    <row r="87" spans="1:32">
      <c r="A87" s="1">
        <v>87</v>
      </c>
      <c r="B87" s="21" t="s">
        <v>425</v>
      </c>
      <c r="C87" s="21" t="s">
        <v>426</v>
      </c>
      <c r="D87" s="21" t="s">
        <v>185</v>
      </c>
      <c r="E87" s="21" t="s">
        <v>176</v>
      </c>
      <c r="F87" s="21" t="s">
        <v>176</v>
      </c>
      <c r="G87" s="21" t="s">
        <v>177</v>
      </c>
      <c r="H87" s="21" t="s">
        <v>176</v>
      </c>
      <c r="I87" s="21" t="s">
        <v>178</v>
      </c>
      <c r="J87" s="22"/>
      <c r="K87" s="22">
        <v>55153</v>
      </c>
      <c r="L87" s="23">
        <f t="shared" si="18"/>
        <v>138</v>
      </c>
      <c r="M87" s="24">
        <f t="shared" si="19"/>
        <v>1</v>
      </c>
      <c r="N87" s="21">
        <v>138</v>
      </c>
      <c r="O87" s="21">
        <v>138</v>
      </c>
      <c r="P87" s="21" t="s">
        <v>187</v>
      </c>
      <c r="Q87" s="21" t="s">
        <v>197</v>
      </c>
      <c r="R87" s="25" t="s">
        <v>198</v>
      </c>
      <c r="S87" s="21" t="s">
        <v>403</v>
      </c>
      <c r="T87" s="21"/>
      <c r="U87" s="26"/>
      <c r="V87" s="26"/>
      <c r="W87" s="27">
        <f t="shared" si="10"/>
        <v>1900</v>
      </c>
      <c r="X87" s="27">
        <f t="shared" si="11"/>
        <v>2050</v>
      </c>
      <c r="Y87" s="28">
        <f t="shared" si="12"/>
        <v>0</v>
      </c>
      <c r="Z87" s="29" t="str">
        <f t="shared" si="13"/>
        <v>CAISO</v>
      </c>
      <c r="AA87" s="30">
        <f t="shared" si="14"/>
        <v>138</v>
      </c>
      <c r="AB87" s="31">
        <f>IF(AND(ISNUMBER(MATCH($S87,[3]Lists!$CU$8:$CU$37,0)),J87&gt;=DATE(2018,12,31)),$AH$6,$AH$5)</f>
        <v>1</v>
      </c>
      <c r="AC87" s="31">
        <f t="shared" si="15"/>
        <v>1</v>
      </c>
      <c r="AD87" s="31">
        <f t="shared" si="16"/>
        <v>1</v>
      </c>
      <c r="AE87" s="32" t="e">
        <f>MIN($K87,IF(AND(S87='[3]Resources - Baseline'!$C$25,$AH$3&gt;0),MIN(DATE(2050,12,31),MAX(DATE($AH$4,12,31),DATE(YEAR(J87)+$AH$3,MONTH(J87),DAY(J87)))),IF(AND(COUNTIFS('[3]Resources - Baseline'!$C$26:$C$37,S87)=1,$AH$2&gt;0),MIN(DATE($AH$4,12,31),DATE(YEAR(J87)+$AH$2,MONTH(J87),DAY(J87))),DATE(2050,12,31))))</f>
        <v>#VALUE!</v>
      </c>
      <c r="AF87" s="33">
        <f t="shared" si="17"/>
        <v>1</v>
      </c>
    </row>
    <row r="88" spans="1:32">
      <c r="A88" s="1">
        <v>88</v>
      </c>
      <c r="B88" s="21" t="s">
        <v>427</v>
      </c>
      <c r="C88" s="21" t="s">
        <v>428</v>
      </c>
      <c r="D88" s="21" t="s">
        <v>163</v>
      </c>
      <c r="E88" s="22" t="s">
        <v>298</v>
      </c>
      <c r="F88" s="22" t="s">
        <v>298</v>
      </c>
      <c r="G88" s="22" t="s">
        <v>299</v>
      </c>
      <c r="H88" s="22" t="s">
        <v>166</v>
      </c>
      <c r="I88" s="22" t="s">
        <v>167</v>
      </c>
      <c r="J88" s="22">
        <v>31048</v>
      </c>
      <c r="K88" s="22">
        <v>55153</v>
      </c>
      <c r="L88" s="23">
        <f t="shared" si="18"/>
        <v>10</v>
      </c>
      <c r="M88" s="24">
        <f t="shared" si="19"/>
        <v>1</v>
      </c>
      <c r="N88" s="23">
        <v>10</v>
      </c>
      <c r="O88" s="23">
        <v>10</v>
      </c>
      <c r="P88" s="23" t="s">
        <v>288</v>
      </c>
      <c r="Q88" s="23" t="s">
        <v>269</v>
      </c>
      <c r="R88" s="25" t="s">
        <v>270</v>
      </c>
      <c r="S88" s="22" t="s">
        <v>304</v>
      </c>
      <c r="T88" s="22"/>
      <c r="U88" s="26"/>
      <c r="V88" s="26"/>
      <c r="W88" s="27">
        <f t="shared" si="10"/>
        <v>1985</v>
      </c>
      <c r="X88" s="27">
        <f t="shared" si="11"/>
        <v>2050</v>
      </c>
      <c r="Y88" s="28">
        <f t="shared" si="12"/>
        <v>0</v>
      </c>
      <c r="Z88" s="29" t="str">
        <f t="shared" si="13"/>
        <v>Excluded</v>
      </c>
      <c r="AA88" s="30">
        <f t="shared" si="14"/>
        <v>10</v>
      </c>
      <c r="AB88" s="31">
        <f>IF(AND(ISNUMBER(MATCH($S88,[3]Lists!$CU$8:$CU$37,0)),J88&gt;=DATE(2018,12,31)),$AH$6,$AH$5)</f>
        <v>1</v>
      </c>
      <c r="AC88" s="31">
        <f t="shared" si="15"/>
        <v>1</v>
      </c>
      <c r="AD88" s="31">
        <f t="shared" si="16"/>
        <v>1</v>
      </c>
      <c r="AE88" s="32" t="e">
        <f>MIN($K88,IF(AND(S88='[3]Resources - Baseline'!$C$25,$AH$3&gt;0),MIN(DATE(2050,12,31),MAX(DATE($AH$4,12,31),DATE(YEAR(J88)+$AH$3,MONTH(J88),DAY(J88)))),IF(AND(COUNTIFS('[3]Resources - Baseline'!$C$26:$C$37,S88)=1,$AH$2&gt;0),MIN(DATE($AH$4,12,31),DATE(YEAR(J88)+$AH$2,MONTH(J88),DAY(J88))),DATE(2050,12,31))))</f>
        <v>#VALUE!</v>
      </c>
      <c r="AF88" s="33">
        <f t="shared" si="17"/>
        <v>1</v>
      </c>
    </row>
    <row r="89" spans="1:32">
      <c r="A89" s="1">
        <v>89</v>
      </c>
      <c r="B89" s="21" t="s">
        <v>429</v>
      </c>
      <c r="C89" s="21"/>
      <c r="D89" s="21" t="s">
        <v>185</v>
      </c>
      <c r="E89" s="21" t="s">
        <v>176</v>
      </c>
      <c r="F89" s="21" t="s">
        <v>176</v>
      </c>
      <c r="G89" s="21" t="s">
        <v>177</v>
      </c>
      <c r="H89" s="21" t="s">
        <v>176</v>
      </c>
      <c r="I89" s="21" t="s">
        <v>178</v>
      </c>
      <c r="J89" s="22">
        <v>31399</v>
      </c>
      <c r="K89" s="22">
        <v>55153</v>
      </c>
      <c r="L89" s="23">
        <f t="shared" si="18"/>
        <v>28.84</v>
      </c>
      <c r="M89" s="24">
        <f t="shared" si="19"/>
        <v>1</v>
      </c>
      <c r="N89" s="21">
        <v>28.84</v>
      </c>
      <c r="O89" s="21">
        <v>28.84</v>
      </c>
      <c r="P89" s="21" t="s">
        <v>187</v>
      </c>
      <c r="Q89" s="21" t="s">
        <v>197</v>
      </c>
      <c r="R89" s="25" t="s">
        <v>198</v>
      </c>
      <c r="S89" s="21" t="s">
        <v>403</v>
      </c>
      <c r="T89" s="21"/>
      <c r="U89" s="26"/>
      <c r="V89" s="26"/>
      <c r="W89" s="27">
        <f t="shared" si="10"/>
        <v>1986</v>
      </c>
      <c r="X89" s="27">
        <f t="shared" si="11"/>
        <v>2050</v>
      </c>
      <c r="Y89" s="28">
        <f t="shared" si="12"/>
        <v>0</v>
      </c>
      <c r="Z89" s="29" t="str">
        <f t="shared" si="13"/>
        <v>CAISO</v>
      </c>
      <c r="AA89" s="30">
        <f t="shared" si="14"/>
        <v>28.84</v>
      </c>
      <c r="AB89" s="31">
        <f>IF(AND(ISNUMBER(MATCH($S89,[3]Lists!$CU$8:$CU$37,0)),J89&gt;=DATE(2018,12,31)),$AH$6,$AH$5)</f>
        <v>1</v>
      </c>
      <c r="AC89" s="31">
        <f t="shared" si="15"/>
        <v>1</v>
      </c>
      <c r="AD89" s="31">
        <f t="shared" si="16"/>
        <v>1</v>
      </c>
      <c r="AE89" s="32" t="e">
        <f>MIN($K89,IF(AND(S89='[3]Resources - Baseline'!$C$25,$AH$3&gt;0),MIN(DATE(2050,12,31),MAX(DATE($AH$4,12,31),DATE(YEAR(J89)+$AH$3,MONTH(J89),DAY(J89)))),IF(AND(COUNTIFS('[3]Resources - Baseline'!$C$26:$C$37,S89)=1,$AH$2&gt;0),MIN(DATE($AH$4,12,31),DATE(YEAR(J89)+$AH$2,MONTH(J89),DAY(J89))),DATE(2050,12,31))))</f>
        <v>#VALUE!</v>
      </c>
      <c r="AF89" s="33">
        <f t="shared" si="17"/>
        <v>1</v>
      </c>
    </row>
    <row r="90" spans="1:32">
      <c r="A90" s="1">
        <v>90</v>
      </c>
      <c r="B90" s="21" t="s">
        <v>430</v>
      </c>
      <c r="C90" s="21"/>
      <c r="D90" s="21" t="s">
        <v>163</v>
      </c>
      <c r="E90" s="22" t="s">
        <v>331</v>
      </c>
      <c r="F90" s="22" t="s">
        <v>331</v>
      </c>
      <c r="G90" s="22" t="s">
        <v>177</v>
      </c>
      <c r="H90" s="22" t="s">
        <v>176</v>
      </c>
      <c r="I90" s="22" t="s">
        <v>178</v>
      </c>
      <c r="J90" s="22">
        <v>42735</v>
      </c>
      <c r="K90" s="22">
        <v>55153</v>
      </c>
      <c r="L90" s="23">
        <f t="shared" si="18"/>
        <v>140</v>
      </c>
      <c r="M90" s="24">
        <f t="shared" si="19"/>
        <v>1</v>
      </c>
      <c r="N90" s="23">
        <v>140</v>
      </c>
      <c r="O90" s="23">
        <v>140</v>
      </c>
      <c r="P90" s="23" t="s">
        <v>408</v>
      </c>
      <c r="Q90" s="23" t="s">
        <v>180</v>
      </c>
      <c r="R90" s="25" t="s">
        <v>181</v>
      </c>
      <c r="S90" s="22" t="s">
        <v>182</v>
      </c>
      <c r="T90" s="22"/>
      <c r="U90" s="26"/>
      <c r="V90" s="26"/>
      <c r="W90" s="27">
        <f t="shared" si="10"/>
        <v>2017</v>
      </c>
      <c r="X90" s="27">
        <f t="shared" si="11"/>
        <v>2050</v>
      </c>
      <c r="Y90" s="28">
        <f t="shared" si="12"/>
        <v>0</v>
      </c>
      <c r="Z90" s="29" t="str">
        <f t="shared" si="13"/>
        <v>CAISO</v>
      </c>
      <c r="AA90" s="30">
        <f t="shared" si="14"/>
        <v>140</v>
      </c>
      <c r="AB90" s="31">
        <f>IF(AND(ISNUMBER(MATCH($S90,[3]Lists!$CU$8:$CU$37,0)),J90&gt;=DATE(2018,12,31)),$AH$6,$AH$5)</f>
        <v>1</v>
      </c>
      <c r="AC90" s="31">
        <f t="shared" si="15"/>
        <v>1</v>
      </c>
      <c r="AD90" s="31">
        <f t="shared" si="16"/>
        <v>1</v>
      </c>
      <c r="AE90" s="32" t="e">
        <f>MIN($K90,IF(AND(S90='[3]Resources - Baseline'!$C$25,$AH$3&gt;0),MIN(DATE(2050,12,31),MAX(DATE($AH$4,12,31),DATE(YEAR(J90)+$AH$3,MONTH(J90),DAY(J90)))),IF(AND(COUNTIFS('[3]Resources - Baseline'!$C$26:$C$37,S90)=1,$AH$2&gt;0),MIN(DATE($AH$4,12,31),DATE(YEAR(J90)+$AH$2,MONTH(J90),DAY(J90))),DATE(2050,12,31))))</f>
        <v>#VALUE!</v>
      </c>
      <c r="AF90" s="33">
        <f t="shared" si="17"/>
        <v>1</v>
      </c>
    </row>
    <row r="91" spans="1:32">
      <c r="A91" s="1">
        <v>91</v>
      </c>
      <c r="B91" s="21" t="s">
        <v>431</v>
      </c>
      <c r="C91" s="21"/>
      <c r="D91" s="21" t="s">
        <v>163</v>
      </c>
      <c r="E91" s="22" t="s">
        <v>432</v>
      </c>
      <c r="F91" s="22" t="s">
        <v>432</v>
      </c>
      <c r="G91" s="22" t="s">
        <v>433</v>
      </c>
      <c r="H91" s="22" t="s">
        <v>434</v>
      </c>
      <c r="I91" s="22" t="s">
        <v>212</v>
      </c>
      <c r="J91" s="22">
        <v>42735</v>
      </c>
      <c r="K91" s="22">
        <v>55153</v>
      </c>
      <c r="L91" s="23">
        <f t="shared" si="18"/>
        <v>140</v>
      </c>
      <c r="M91" s="24">
        <f t="shared" si="19"/>
        <v>1</v>
      </c>
      <c r="N91" s="23">
        <v>140</v>
      </c>
      <c r="O91" s="23">
        <v>140</v>
      </c>
      <c r="P91" s="23" t="s">
        <v>408</v>
      </c>
      <c r="Q91" s="23" t="s">
        <v>180</v>
      </c>
      <c r="R91" s="25" t="s">
        <v>181</v>
      </c>
      <c r="S91" s="22" t="s">
        <v>435</v>
      </c>
      <c r="T91" s="22"/>
      <c r="U91" s="26"/>
      <c r="V91" s="26"/>
      <c r="W91" s="27">
        <f t="shared" si="10"/>
        <v>2017</v>
      </c>
      <c r="X91" s="27">
        <f t="shared" si="11"/>
        <v>2050</v>
      </c>
      <c r="Y91" s="28">
        <f t="shared" si="12"/>
        <v>0</v>
      </c>
      <c r="Z91" s="29" t="str">
        <f t="shared" si="13"/>
        <v>NW</v>
      </c>
      <c r="AA91" s="30">
        <f t="shared" si="14"/>
        <v>140</v>
      </c>
      <c r="AB91" s="31">
        <f>IF(AND(ISNUMBER(MATCH($S91,[3]Lists!$CU$8:$CU$37,0)),J91&gt;=DATE(2018,12,31)),$AH$6,$AH$5)</f>
        <v>1</v>
      </c>
      <c r="AC91" s="31">
        <f t="shared" si="15"/>
        <v>1</v>
      </c>
      <c r="AD91" s="31">
        <f t="shared" si="16"/>
        <v>1</v>
      </c>
      <c r="AE91" s="32" t="e">
        <f>MIN($K91,IF(AND(S91='[3]Resources - Baseline'!$C$25,$AH$3&gt;0),MIN(DATE(2050,12,31),MAX(DATE($AH$4,12,31),DATE(YEAR(J91)+$AH$3,MONTH(J91),DAY(J91)))),IF(AND(COUNTIFS('[3]Resources - Baseline'!$C$26:$C$37,S91)=1,$AH$2&gt;0),MIN(DATE($AH$4,12,31),DATE(YEAR(J91)+$AH$2,MONTH(J91),DAY(J91))),DATE(2050,12,31))))</f>
        <v>#VALUE!</v>
      </c>
      <c r="AF91" s="33">
        <f t="shared" si="17"/>
        <v>1</v>
      </c>
    </row>
    <row r="92" spans="1:32">
      <c r="A92" s="1">
        <v>92</v>
      </c>
      <c r="B92" s="21" t="s">
        <v>436</v>
      </c>
      <c r="C92" s="21" t="s">
        <v>437</v>
      </c>
      <c r="D92" s="21" t="s">
        <v>174</v>
      </c>
      <c r="E92" s="22" t="s">
        <v>175</v>
      </c>
      <c r="F92" s="22" t="s">
        <v>176</v>
      </c>
      <c r="G92" s="22" t="s">
        <v>177</v>
      </c>
      <c r="H92" s="22" t="s">
        <v>176</v>
      </c>
      <c r="I92" s="22" t="s">
        <v>178</v>
      </c>
      <c r="J92" s="22">
        <v>44166</v>
      </c>
      <c r="K92" s="22">
        <v>55153</v>
      </c>
      <c r="L92" s="23">
        <f t="shared" si="18"/>
        <v>128</v>
      </c>
      <c r="M92" s="24">
        <f t="shared" si="19"/>
        <v>1</v>
      </c>
      <c r="N92" s="23">
        <v>128</v>
      </c>
      <c r="O92" s="23">
        <v>128</v>
      </c>
      <c r="P92" s="23" t="s">
        <v>206</v>
      </c>
      <c r="Q92" s="23" t="s">
        <v>207</v>
      </c>
      <c r="R92" s="25" t="s">
        <v>189</v>
      </c>
      <c r="S92" s="22" t="s">
        <v>182</v>
      </c>
      <c r="T92" s="22"/>
      <c r="U92" s="26"/>
      <c r="V92" s="26"/>
      <c r="W92" s="27">
        <f t="shared" si="10"/>
        <v>2021</v>
      </c>
      <c r="X92" s="27">
        <f t="shared" si="11"/>
        <v>2050</v>
      </c>
      <c r="Y92" s="28">
        <f t="shared" si="12"/>
        <v>0</v>
      </c>
      <c r="Z92" s="29" t="str">
        <f t="shared" si="13"/>
        <v>CAISO</v>
      </c>
      <c r="AA92" s="30">
        <f t="shared" si="14"/>
        <v>128</v>
      </c>
      <c r="AB92" s="31">
        <f>IF(AND(ISNUMBER(MATCH($S92,[3]Lists!$CU$8:$CU$37,0)),J92&gt;=DATE(2018,12,31)),$AH$6,$AH$5)</f>
        <v>0.95</v>
      </c>
      <c r="AC92" s="31">
        <f t="shared" si="15"/>
        <v>1</v>
      </c>
      <c r="AD92" s="31">
        <f t="shared" si="16"/>
        <v>1</v>
      </c>
      <c r="AE92" s="32" t="e">
        <f>MIN($K92,IF(AND(S92='[3]Resources - Baseline'!$C$25,$AH$3&gt;0),MIN(DATE(2050,12,31),MAX(DATE($AH$4,12,31),DATE(YEAR(J92)+$AH$3,MONTH(J92),DAY(J92)))),IF(AND(COUNTIFS('[3]Resources - Baseline'!$C$26:$C$37,S92)=1,$AH$2&gt;0),MIN(DATE($AH$4,12,31),DATE(YEAR(J92)+$AH$2,MONTH(J92),DAY(J92))),DATE(2050,12,31))))</f>
        <v>#VALUE!</v>
      </c>
      <c r="AF92" s="33">
        <f t="shared" si="17"/>
        <v>1</v>
      </c>
    </row>
    <row r="93" spans="1:32">
      <c r="A93" s="1">
        <v>93</v>
      </c>
      <c r="B93" s="21" t="s">
        <v>438</v>
      </c>
      <c r="C93" s="21" t="s">
        <v>439</v>
      </c>
      <c r="D93" s="21" t="s">
        <v>163</v>
      </c>
      <c r="E93" s="22" t="s">
        <v>440</v>
      </c>
      <c r="F93" s="22" t="s">
        <v>440</v>
      </c>
      <c r="G93" s="22" t="s">
        <v>441</v>
      </c>
      <c r="H93" s="22" t="s">
        <v>434</v>
      </c>
      <c r="I93" s="22" t="s">
        <v>212</v>
      </c>
      <c r="J93" s="22">
        <v>28672</v>
      </c>
      <c r="K93" s="22">
        <v>55153</v>
      </c>
      <c r="L93" s="23">
        <f t="shared" si="18"/>
        <v>30.78</v>
      </c>
      <c r="M93" s="24">
        <f t="shared" si="19"/>
        <v>1</v>
      </c>
      <c r="N93" s="23">
        <v>30.78</v>
      </c>
      <c r="O93" s="23">
        <v>30.78</v>
      </c>
      <c r="P93" s="23" t="s">
        <v>218</v>
      </c>
      <c r="Q93" s="23" t="s">
        <v>219</v>
      </c>
      <c r="R93" s="25" t="s">
        <v>218</v>
      </c>
      <c r="S93" s="22" t="s">
        <v>344</v>
      </c>
      <c r="T93" s="22"/>
      <c r="U93" s="26"/>
      <c r="V93" s="26"/>
      <c r="W93" s="27">
        <f t="shared" si="10"/>
        <v>1979</v>
      </c>
      <c r="X93" s="27">
        <f t="shared" si="11"/>
        <v>2050</v>
      </c>
      <c r="Y93" s="28">
        <f t="shared" si="12"/>
        <v>0</v>
      </c>
      <c r="Z93" s="29" t="str">
        <f t="shared" si="13"/>
        <v>NW</v>
      </c>
      <c r="AA93" s="30">
        <f t="shared" si="14"/>
        <v>30.78</v>
      </c>
      <c r="AB93" s="31">
        <f>IF(AND(ISNUMBER(MATCH($S93,[3]Lists!$CU$8:$CU$37,0)),J93&gt;=DATE(2018,12,31)),$AH$6,$AH$5)</f>
        <v>1</v>
      </c>
      <c r="AC93" s="31">
        <f t="shared" si="15"/>
        <v>1</v>
      </c>
      <c r="AD93" s="31">
        <f t="shared" si="16"/>
        <v>1</v>
      </c>
      <c r="AE93" s="32" t="e">
        <f>MIN($K93,IF(AND(S93='[3]Resources - Baseline'!$C$25,$AH$3&gt;0),MIN(DATE(2050,12,31),MAX(DATE($AH$4,12,31),DATE(YEAR(J93)+$AH$3,MONTH(J93),DAY(J93)))),IF(AND(COUNTIFS('[3]Resources - Baseline'!$C$26:$C$37,S93)=1,$AH$2&gt;0),MIN(DATE($AH$4,12,31),DATE(YEAR(J93)+$AH$2,MONTH(J93),DAY(J93))),DATE(2050,12,31))))</f>
        <v>#VALUE!</v>
      </c>
      <c r="AF93" s="33">
        <f t="shared" si="17"/>
        <v>1</v>
      </c>
    </row>
    <row r="94" spans="1:32">
      <c r="A94" s="1">
        <v>94</v>
      </c>
      <c r="B94" s="21" t="s">
        <v>442</v>
      </c>
      <c r="C94" s="21" t="s">
        <v>443</v>
      </c>
      <c r="D94" s="21" t="s">
        <v>163</v>
      </c>
      <c r="E94" s="22" t="s">
        <v>440</v>
      </c>
      <c r="F94" s="22" t="s">
        <v>440</v>
      </c>
      <c r="G94" s="22" t="s">
        <v>441</v>
      </c>
      <c r="H94" s="22" t="s">
        <v>434</v>
      </c>
      <c r="I94" s="22" t="s">
        <v>212</v>
      </c>
      <c r="J94" s="22">
        <v>28642</v>
      </c>
      <c r="K94" s="22">
        <v>55153</v>
      </c>
      <c r="L94" s="23">
        <f t="shared" si="18"/>
        <v>30.78</v>
      </c>
      <c r="M94" s="24">
        <f t="shared" si="19"/>
        <v>1</v>
      </c>
      <c r="N94" s="23">
        <v>30.78</v>
      </c>
      <c r="O94" s="23">
        <v>30.78</v>
      </c>
      <c r="P94" s="23" t="s">
        <v>218</v>
      </c>
      <c r="Q94" s="23" t="s">
        <v>219</v>
      </c>
      <c r="R94" s="25" t="s">
        <v>218</v>
      </c>
      <c r="S94" s="22" t="s">
        <v>344</v>
      </c>
      <c r="T94" s="22"/>
      <c r="U94" s="26"/>
      <c r="V94" s="26"/>
      <c r="W94" s="27">
        <f t="shared" si="10"/>
        <v>1978</v>
      </c>
      <c r="X94" s="27">
        <f t="shared" si="11"/>
        <v>2050</v>
      </c>
      <c r="Y94" s="28">
        <f t="shared" si="12"/>
        <v>0</v>
      </c>
      <c r="Z94" s="29" t="str">
        <f t="shared" si="13"/>
        <v>NW</v>
      </c>
      <c r="AA94" s="30">
        <f t="shared" si="14"/>
        <v>30.78</v>
      </c>
      <c r="AB94" s="31">
        <f>IF(AND(ISNUMBER(MATCH($S94,[3]Lists!$CU$8:$CU$37,0)),J94&gt;=DATE(2018,12,31)),$AH$6,$AH$5)</f>
        <v>1</v>
      </c>
      <c r="AC94" s="31">
        <f t="shared" si="15"/>
        <v>1</v>
      </c>
      <c r="AD94" s="31">
        <f t="shared" si="16"/>
        <v>1</v>
      </c>
      <c r="AE94" s="32" t="e">
        <f>MIN($K94,IF(AND(S94='[3]Resources - Baseline'!$C$25,$AH$3&gt;0),MIN(DATE(2050,12,31),MAX(DATE($AH$4,12,31),DATE(YEAR(J94)+$AH$3,MONTH(J94),DAY(J94)))),IF(AND(COUNTIFS('[3]Resources - Baseline'!$C$26:$C$37,S94)=1,$AH$2&gt;0),MIN(DATE($AH$4,12,31),DATE(YEAR(J94)+$AH$2,MONTH(J94),DAY(J94))),DATE(2050,12,31))))</f>
        <v>#VALUE!</v>
      </c>
      <c r="AF94" s="33">
        <f t="shared" si="17"/>
        <v>1</v>
      </c>
    </row>
    <row r="95" spans="1:32">
      <c r="A95" s="1">
        <v>95</v>
      </c>
      <c r="B95" s="21" t="s">
        <v>444</v>
      </c>
      <c r="C95" s="21" t="s">
        <v>445</v>
      </c>
      <c r="D95" s="21" t="s">
        <v>163</v>
      </c>
      <c r="E95" s="22" t="s">
        <v>440</v>
      </c>
      <c r="F95" s="22" t="s">
        <v>440</v>
      </c>
      <c r="G95" s="22" t="s">
        <v>441</v>
      </c>
      <c r="H95" s="22" t="s">
        <v>434</v>
      </c>
      <c r="I95" s="22" t="s">
        <v>212</v>
      </c>
      <c r="J95" s="22">
        <v>28550</v>
      </c>
      <c r="K95" s="22">
        <v>55153</v>
      </c>
      <c r="L95" s="23">
        <f t="shared" si="18"/>
        <v>30.78</v>
      </c>
      <c r="M95" s="24">
        <f t="shared" si="19"/>
        <v>1</v>
      </c>
      <c r="N95" s="23">
        <v>30.78</v>
      </c>
      <c r="O95" s="23">
        <v>30.78</v>
      </c>
      <c r="P95" s="23" t="s">
        <v>218</v>
      </c>
      <c r="Q95" s="23" t="s">
        <v>219</v>
      </c>
      <c r="R95" s="25" t="s">
        <v>218</v>
      </c>
      <c r="S95" s="22" t="s">
        <v>344</v>
      </c>
      <c r="T95" s="22"/>
      <c r="U95" s="26"/>
      <c r="V95" s="26"/>
      <c r="W95" s="27">
        <f t="shared" si="10"/>
        <v>1978</v>
      </c>
      <c r="X95" s="27">
        <f t="shared" si="11"/>
        <v>2050</v>
      </c>
      <c r="Y95" s="28">
        <f t="shared" si="12"/>
        <v>0</v>
      </c>
      <c r="Z95" s="29" t="str">
        <f t="shared" si="13"/>
        <v>NW</v>
      </c>
      <c r="AA95" s="30">
        <f t="shared" si="14"/>
        <v>30.78</v>
      </c>
      <c r="AB95" s="31">
        <f>IF(AND(ISNUMBER(MATCH($S95,[3]Lists!$CU$8:$CU$37,0)),J95&gt;=DATE(2018,12,31)),$AH$6,$AH$5)</f>
        <v>1</v>
      </c>
      <c r="AC95" s="31">
        <f t="shared" si="15"/>
        <v>1</v>
      </c>
      <c r="AD95" s="31">
        <f t="shared" si="16"/>
        <v>1</v>
      </c>
      <c r="AE95" s="32" t="e">
        <f>MIN($K95,IF(AND(S95='[3]Resources - Baseline'!$C$25,$AH$3&gt;0),MIN(DATE(2050,12,31),MAX(DATE($AH$4,12,31),DATE(YEAR(J95)+$AH$3,MONTH(J95),DAY(J95)))),IF(AND(COUNTIFS('[3]Resources - Baseline'!$C$26:$C$37,S95)=1,$AH$2&gt;0),MIN(DATE($AH$4,12,31),DATE(YEAR(J95)+$AH$2,MONTH(J95),DAY(J95))),DATE(2050,12,31))))</f>
        <v>#VALUE!</v>
      </c>
      <c r="AF95" s="33">
        <f t="shared" si="17"/>
        <v>1</v>
      </c>
    </row>
    <row r="96" spans="1:32">
      <c r="A96" s="1">
        <v>96</v>
      </c>
      <c r="B96" s="21" t="s">
        <v>446</v>
      </c>
      <c r="C96" s="21" t="s">
        <v>447</v>
      </c>
      <c r="D96" s="21" t="s">
        <v>163</v>
      </c>
      <c r="E96" s="22" t="s">
        <v>302</v>
      </c>
      <c r="F96" s="22" t="s">
        <v>302</v>
      </c>
      <c r="G96" s="22" t="s">
        <v>303</v>
      </c>
      <c r="H96" s="22" t="s">
        <v>302</v>
      </c>
      <c r="I96" s="22" t="s">
        <v>167</v>
      </c>
      <c r="J96" s="22">
        <v>2162</v>
      </c>
      <c r="K96" s="22">
        <v>51501</v>
      </c>
      <c r="L96" s="23">
        <f t="shared" si="18"/>
        <v>3.6</v>
      </c>
      <c r="M96" s="24">
        <f t="shared" si="19"/>
        <v>1</v>
      </c>
      <c r="N96" s="23">
        <v>3.6</v>
      </c>
      <c r="O96" s="23">
        <v>3.6</v>
      </c>
      <c r="P96" s="23" t="s">
        <v>218</v>
      </c>
      <c r="Q96" s="23" t="s">
        <v>219</v>
      </c>
      <c r="R96" s="25" t="s">
        <v>218</v>
      </c>
      <c r="S96" s="22" t="s">
        <v>220</v>
      </c>
      <c r="T96" s="22"/>
      <c r="U96" s="26"/>
      <c r="V96" s="26"/>
      <c r="W96" s="27">
        <f t="shared" si="10"/>
        <v>1906</v>
      </c>
      <c r="X96" s="27">
        <f t="shared" si="11"/>
        <v>2040</v>
      </c>
      <c r="Y96" s="28">
        <f t="shared" si="12"/>
        <v>0</v>
      </c>
      <c r="Z96" s="29" t="str">
        <f t="shared" si="13"/>
        <v>Excluded</v>
      </c>
      <c r="AA96" s="30">
        <f t="shared" si="14"/>
        <v>3.6</v>
      </c>
      <c r="AB96" s="31">
        <f>IF(AND(ISNUMBER(MATCH($S96,[3]Lists!$CU$8:$CU$37,0)),J96&gt;=DATE(2018,12,31)),$AH$6,$AH$5)</f>
        <v>1</v>
      </c>
      <c r="AC96" s="31">
        <f t="shared" si="15"/>
        <v>1</v>
      </c>
      <c r="AD96" s="31">
        <f t="shared" si="16"/>
        <v>1</v>
      </c>
      <c r="AE96" s="32" t="e">
        <f>MIN($K96,IF(AND(S96='[3]Resources - Baseline'!$C$25,$AH$3&gt;0),MIN(DATE(2050,12,31),MAX(DATE($AH$4,12,31),DATE(YEAR(J96)+$AH$3,MONTH(J96),DAY(J96)))),IF(AND(COUNTIFS('[3]Resources - Baseline'!$C$26:$C$37,S96)=1,$AH$2&gt;0),MIN(DATE($AH$4,12,31),DATE(YEAR(J96)+$AH$2,MONTH(J96),DAY(J96))),DATE(2050,12,31))))</f>
        <v>#VALUE!</v>
      </c>
      <c r="AF96" s="33">
        <f t="shared" si="17"/>
        <v>1</v>
      </c>
    </row>
    <row r="97" spans="1:32">
      <c r="A97" s="1">
        <v>97</v>
      </c>
      <c r="B97" s="21" t="s">
        <v>448</v>
      </c>
      <c r="C97" s="21" t="s">
        <v>449</v>
      </c>
      <c r="D97" s="21" t="s">
        <v>185</v>
      </c>
      <c r="E97" s="21" t="s">
        <v>176</v>
      </c>
      <c r="F97" s="21" t="s">
        <v>176</v>
      </c>
      <c r="G97" s="21" t="s">
        <v>177</v>
      </c>
      <c r="H97" s="21" t="s">
        <v>176</v>
      </c>
      <c r="I97" s="21" t="s">
        <v>178</v>
      </c>
      <c r="J97" s="22">
        <v>40802</v>
      </c>
      <c r="K97" s="22">
        <v>55153</v>
      </c>
      <c r="L97" s="23">
        <f t="shared" si="18"/>
        <v>49.4</v>
      </c>
      <c r="M97" s="24">
        <f t="shared" si="19"/>
        <v>1</v>
      </c>
      <c r="N97" s="21">
        <v>49.4</v>
      </c>
      <c r="O97" s="21">
        <v>49.4</v>
      </c>
      <c r="P97" s="21" t="s">
        <v>268</v>
      </c>
      <c r="Q97" s="21" t="s">
        <v>269</v>
      </c>
      <c r="R97" s="25" t="s">
        <v>270</v>
      </c>
      <c r="S97" s="21" t="s">
        <v>450</v>
      </c>
      <c r="T97" s="21"/>
      <c r="U97" s="26"/>
      <c r="V97" s="26"/>
      <c r="W97" s="27">
        <f t="shared" si="10"/>
        <v>2012</v>
      </c>
      <c r="X97" s="27">
        <f t="shared" si="11"/>
        <v>2050</v>
      </c>
      <c r="Y97" s="28">
        <f t="shared" si="12"/>
        <v>0</v>
      </c>
      <c r="Z97" s="29" t="str">
        <f t="shared" si="13"/>
        <v>CAISO</v>
      </c>
      <c r="AA97" s="30">
        <f t="shared" si="14"/>
        <v>49.4</v>
      </c>
      <c r="AB97" s="31">
        <f>IF(AND(ISNUMBER(MATCH($S97,[3]Lists!$CU$8:$CU$37,0)),J97&gt;=DATE(2018,12,31)),$AH$6,$AH$5)</f>
        <v>1</v>
      </c>
      <c r="AC97" s="31">
        <f t="shared" si="15"/>
        <v>1</v>
      </c>
      <c r="AD97" s="31">
        <f t="shared" si="16"/>
        <v>1</v>
      </c>
      <c r="AE97" s="32" t="e">
        <f>MIN($K97,IF(AND(S97='[3]Resources - Baseline'!$C$25,$AH$3&gt;0),MIN(DATE(2050,12,31),MAX(DATE($AH$4,12,31),DATE(YEAR(J97)+$AH$3,MONTH(J97),DAY(J97)))),IF(AND(COUNTIFS('[3]Resources - Baseline'!$C$26:$C$37,S97)=1,$AH$2&gt;0),MIN(DATE($AH$4,12,31),DATE(YEAR(J97)+$AH$2,MONTH(J97),DAY(J97))),DATE(2050,12,31))))</f>
        <v>#VALUE!</v>
      </c>
      <c r="AF97" s="33">
        <f t="shared" si="17"/>
        <v>1</v>
      </c>
    </row>
    <row r="98" spans="1:32">
      <c r="A98" s="1">
        <v>98</v>
      </c>
      <c r="B98" s="21" t="s">
        <v>451</v>
      </c>
      <c r="C98" s="21" t="s">
        <v>452</v>
      </c>
      <c r="D98" s="21" t="s">
        <v>185</v>
      </c>
      <c r="E98" s="21" t="s">
        <v>176</v>
      </c>
      <c r="F98" s="21" t="s">
        <v>176</v>
      </c>
      <c r="G98" s="21" t="s">
        <v>177</v>
      </c>
      <c r="H98" s="21" t="s">
        <v>176</v>
      </c>
      <c r="I98" s="21" t="s">
        <v>178</v>
      </c>
      <c r="J98" s="22">
        <v>40802</v>
      </c>
      <c r="K98" s="22">
        <v>55153</v>
      </c>
      <c r="L98" s="23">
        <f t="shared" si="18"/>
        <v>48</v>
      </c>
      <c r="M98" s="24">
        <f t="shared" si="19"/>
        <v>0.97165991902834015</v>
      </c>
      <c r="N98" s="21">
        <v>48</v>
      </c>
      <c r="O98" s="21">
        <v>49.4</v>
      </c>
      <c r="P98" s="21" t="s">
        <v>268</v>
      </c>
      <c r="Q98" s="21" t="s">
        <v>269</v>
      </c>
      <c r="R98" s="25" t="s">
        <v>270</v>
      </c>
      <c r="S98" s="21" t="s">
        <v>450</v>
      </c>
      <c r="T98" s="21"/>
      <c r="U98" s="26"/>
      <c r="V98" s="26"/>
      <c r="W98" s="27">
        <f t="shared" si="10"/>
        <v>2012</v>
      </c>
      <c r="X98" s="27">
        <f t="shared" si="11"/>
        <v>2050</v>
      </c>
      <c r="Y98" s="28">
        <f t="shared" si="12"/>
        <v>0</v>
      </c>
      <c r="Z98" s="29" t="str">
        <f t="shared" si="13"/>
        <v>CAISO</v>
      </c>
      <c r="AA98" s="30">
        <f t="shared" si="14"/>
        <v>49.4</v>
      </c>
      <c r="AB98" s="31">
        <f>IF(AND(ISNUMBER(MATCH($S98,[3]Lists!$CU$8:$CU$37,0)),J98&gt;=DATE(2018,12,31)),$AH$6,$AH$5)</f>
        <v>1</v>
      </c>
      <c r="AC98" s="31">
        <f t="shared" si="15"/>
        <v>1</v>
      </c>
      <c r="AD98" s="31">
        <f t="shared" si="16"/>
        <v>1</v>
      </c>
      <c r="AE98" s="32" t="e">
        <f>MIN($K98,IF(AND(S98='[3]Resources - Baseline'!$C$25,$AH$3&gt;0),MIN(DATE(2050,12,31),MAX(DATE($AH$4,12,31),DATE(YEAR(J98)+$AH$3,MONTH(J98),DAY(J98)))),IF(AND(COUNTIFS('[3]Resources - Baseline'!$C$26:$C$37,S98)=1,$AH$2&gt;0),MIN(DATE($AH$4,12,31),DATE(YEAR(J98)+$AH$2,MONTH(J98),DAY(J98))),DATE(2050,12,31))))</f>
        <v>#VALUE!</v>
      </c>
      <c r="AF98" s="33">
        <f t="shared" si="17"/>
        <v>1</v>
      </c>
    </row>
    <row r="99" spans="1:32">
      <c r="A99" s="1">
        <v>99</v>
      </c>
      <c r="B99" s="21" t="s">
        <v>453</v>
      </c>
      <c r="C99" s="21" t="s">
        <v>454</v>
      </c>
      <c r="D99" s="21" t="s">
        <v>185</v>
      </c>
      <c r="E99" s="21" t="s">
        <v>176</v>
      </c>
      <c r="F99" s="21" t="s">
        <v>176</v>
      </c>
      <c r="G99" s="21" t="s">
        <v>177</v>
      </c>
      <c r="H99" s="21" t="s">
        <v>176</v>
      </c>
      <c r="I99" s="21" t="s">
        <v>178</v>
      </c>
      <c r="J99" s="22">
        <v>40754</v>
      </c>
      <c r="K99" s="22">
        <v>55153</v>
      </c>
      <c r="L99" s="23">
        <f t="shared" si="18"/>
        <v>48</v>
      </c>
      <c r="M99" s="24">
        <f t="shared" si="19"/>
        <v>0.97165991902834015</v>
      </c>
      <c r="N99" s="21">
        <v>48</v>
      </c>
      <c r="O99" s="21">
        <v>49.4</v>
      </c>
      <c r="P99" s="21" t="s">
        <v>268</v>
      </c>
      <c r="Q99" s="21" t="s">
        <v>269</v>
      </c>
      <c r="R99" s="25" t="s">
        <v>270</v>
      </c>
      <c r="S99" s="21" t="s">
        <v>450</v>
      </c>
      <c r="T99" s="21"/>
      <c r="U99" s="26"/>
      <c r="V99" s="26"/>
      <c r="W99" s="27">
        <f t="shared" si="10"/>
        <v>2012</v>
      </c>
      <c r="X99" s="27">
        <f t="shared" si="11"/>
        <v>2050</v>
      </c>
      <c r="Y99" s="28">
        <f t="shared" si="12"/>
        <v>0</v>
      </c>
      <c r="Z99" s="29" t="str">
        <f t="shared" si="13"/>
        <v>CAISO</v>
      </c>
      <c r="AA99" s="30">
        <f t="shared" si="14"/>
        <v>49.4</v>
      </c>
      <c r="AB99" s="31">
        <f>IF(AND(ISNUMBER(MATCH($S99,[3]Lists!$CU$8:$CU$37,0)),J99&gt;=DATE(2018,12,31)),$AH$6,$AH$5)</f>
        <v>1</v>
      </c>
      <c r="AC99" s="31">
        <f t="shared" si="15"/>
        <v>1</v>
      </c>
      <c r="AD99" s="31">
        <f t="shared" si="16"/>
        <v>1</v>
      </c>
      <c r="AE99" s="32" t="e">
        <f>MIN($K99,IF(AND(S99='[3]Resources - Baseline'!$C$25,$AH$3&gt;0),MIN(DATE(2050,12,31),MAX(DATE($AH$4,12,31),DATE(YEAR(J99)+$AH$3,MONTH(J99),DAY(J99)))),IF(AND(COUNTIFS('[3]Resources - Baseline'!$C$26:$C$37,S99)=1,$AH$2&gt;0),MIN(DATE($AH$4,12,31),DATE(YEAR(J99)+$AH$2,MONTH(J99),DAY(J99))),DATE(2050,12,31))))</f>
        <v>#VALUE!</v>
      </c>
      <c r="AF99" s="33">
        <f t="shared" si="17"/>
        <v>1</v>
      </c>
    </row>
    <row r="100" spans="1:32">
      <c r="A100" s="1">
        <v>100</v>
      </c>
      <c r="B100" s="21" t="s">
        <v>455</v>
      </c>
      <c r="C100" s="21" t="s">
        <v>456</v>
      </c>
      <c r="D100" s="21" t="s">
        <v>185</v>
      </c>
      <c r="E100" s="21" t="s">
        <v>176</v>
      </c>
      <c r="F100" s="21" t="s">
        <v>176</v>
      </c>
      <c r="G100" s="21" t="s">
        <v>177</v>
      </c>
      <c r="H100" s="21" t="s">
        <v>176</v>
      </c>
      <c r="I100" s="21" t="s">
        <v>178</v>
      </c>
      <c r="J100" s="22">
        <v>40754</v>
      </c>
      <c r="K100" s="22">
        <v>55153</v>
      </c>
      <c r="L100" s="23">
        <f t="shared" si="18"/>
        <v>49.4</v>
      </c>
      <c r="M100" s="24">
        <f t="shared" si="19"/>
        <v>1</v>
      </c>
      <c r="N100" s="21">
        <v>49.4</v>
      </c>
      <c r="O100" s="21">
        <v>49.4</v>
      </c>
      <c r="P100" s="21" t="s">
        <v>268</v>
      </c>
      <c r="Q100" s="21" t="s">
        <v>269</v>
      </c>
      <c r="R100" s="25" t="s">
        <v>270</v>
      </c>
      <c r="S100" s="21" t="s">
        <v>450</v>
      </c>
      <c r="T100" s="21"/>
      <c r="U100" s="26"/>
      <c r="V100" s="26"/>
      <c r="W100" s="27">
        <f t="shared" si="10"/>
        <v>2012</v>
      </c>
      <c r="X100" s="27">
        <f t="shared" si="11"/>
        <v>2050</v>
      </c>
      <c r="Y100" s="28">
        <f t="shared" si="12"/>
        <v>0</v>
      </c>
      <c r="Z100" s="29" t="str">
        <f t="shared" si="13"/>
        <v>CAISO</v>
      </c>
      <c r="AA100" s="30">
        <f t="shared" si="14"/>
        <v>49.4</v>
      </c>
      <c r="AB100" s="31">
        <f>IF(AND(ISNUMBER(MATCH($S100,[3]Lists!$CU$8:$CU$37,0)),J100&gt;=DATE(2018,12,31)),$AH$6,$AH$5)</f>
        <v>1</v>
      </c>
      <c r="AC100" s="31">
        <f t="shared" si="15"/>
        <v>1</v>
      </c>
      <c r="AD100" s="31">
        <f t="shared" si="16"/>
        <v>1</v>
      </c>
      <c r="AE100" s="32" t="e">
        <f>MIN($K100,IF(AND(S100='[3]Resources - Baseline'!$C$25,$AH$3&gt;0),MIN(DATE(2050,12,31),MAX(DATE($AH$4,12,31),DATE(YEAR(J100)+$AH$3,MONTH(J100),DAY(J100)))),IF(AND(COUNTIFS('[3]Resources - Baseline'!$C$26:$C$37,S100)=1,$AH$2&gt;0),MIN(DATE($AH$4,12,31),DATE(YEAR(J100)+$AH$2,MONTH(J100),DAY(J100))),DATE(2050,12,31))))</f>
        <v>#VALUE!</v>
      </c>
      <c r="AF100" s="33">
        <f t="shared" si="17"/>
        <v>1</v>
      </c>
    </row>
    <row r="101" spans="1:32">
      <c r="A101" s="1">
        <v>101</v>
      </c>
      <c r="B101" s="21" t="s">
        <v>457</v>
      </c>
      <c r="C101" s="21" t="s">
        <v>458</v>
      </c>
      <c r="D101" s="21" t="s">
        <v>185</v>
      </c>
      <c r="E101" s="21" t="s">
        <v>176</v>
      </c>
      <c r="F101" s="21" t="s">
        <v>176</v>
      </c>
      <c r="G101" s="21" t="s">
        <v>177</v>
      </c>
      <c r="H101" s="21" t="s">
        <v>176</v>
      </c>
      <c r="I101" s="21" t="s">
        <v>178</v>
      </c>
      <c r="J101" s="22">
        <v>32874</v>
      </c>
      <c r="K101" s="22">
        <v>55153</v>
      </c>
      <c r="L101" s="23">
        <f t="shared" si="18"/>
        <v>40.64</v>
      </c>
      <c r="M101" s="24">
        <f t="shared" si="19"/>
        <v>0.94931090866619949</v>
      </c>
      <c r="N101" s="21">
        <v>40.64</v>
      </c>
      <c r="O101" s="21">
        <v>42.81</v>
      </c>
      <c r="P101" s="21" t="s">
        <v>268</v>
      </c>
      <c r="Q101" s="21" t="s">
        <v>269</v>
      </c>
      <c r="R101" s="25" t="s">
        <v>270</v>
      </c>
      <c r="S101" s="21" t="s">
        <v>450</v>
      </c>
      <c r="T101" s="21"/>
      <c r="U101" s="26"/>
      <c r="V101" s="26"/>
      <c r="W101" s="27">
        <f t="shared" si="10"/>
        <v>1990</v>
      </c>
      <c r="X101" s="27">
        <f t="shared" si="11"/>
        <v>2050</v>
      </c>
      <c r="Y101" s="28">
        <f t="shared" si="12"/>
        <v>0</v>
      </c>
      <c r="Z101" s="29" t="str">
        <f t="shared" si="13"/>
        <v>CAISO</v>
      </c>
      <c r="AA101" s="30">
        <f t="shared" si="14"/>
        <v>42.81</v>
      </c>
      <c r="AB101" s="31">
        <f>IF(AND(ISNUMBER(MATCH($S101,[3]Lists!$CU$8:$CU$37,0)),J101&gt;=DATE(2018,12,31)),$AH$6,$AH$5)</f>
        <v>1</v>
      </c>
      <c r="AC101" s="31">
        <f t="shared" si="15"/>
        <v>1</v>
      </c>
      <c r="AD101" s="31">
        <f t="shared" si="16"/>
        <v>1</v>
      </c>
      <c r="AE101" s="32" t="e">
        <f>MIN($K101,IF(AND(S101='[3]Resources - Baseline'!$C$25,$AH$3&gt;0),MIN(DATE(2050,12,31),MAX(DATE($AH$4,12,31),DATE(YEAR(J101)+$AH$3,MONTH(J101),DAY(J101)))),IF(AND(COUNTIFS('[3]Resources - Baseline'!$C$26:$C$37,S101)=1,$AH$2&gt;0),MIN(DATE($AH$4,12,31),DATE(YEAR(J101)+$AH$2,MONTH(J101),DAY(J101))),DATE(2050,12,31))))</f>
        <v>#VALUE!</v>
      </c>
      <c r="AF101" s="33">
        <f t="shared" si="17"/>
        <v>1</v>
      </c>
    </row>
    <row r="102" spans="1:32">
      <c r="A102" s="1">
        <v>102</v>
      </c>
      <c r="B102" s="21" t="s">
        <v>459</v>
      </c>
      <c r="C102" s="21" t="s">
        <v>460</v>
      </c>
      <c r="D102" s="21" t="s">
        <v>163</v>
      </c>
      <c r="E102" s="22" t="s">
        <v>164</v>
      </c>
      <c r="F102" s="22" t="s">
        <v>164</v>
      </c>
      <c r="G102" s="22" t="s">
        <v>165</v>
      </c>
      <c r="H102" s="22" t="s">
        <v>166</v>
      </c>
      <c r="I102" s="22" t="s">
        <v>167</v>
      </c>
      <c r="J102" s="22">
        <v>41715</v>
      </c>
      <c r="K102" s="22">
        <v>55153</v>
      </c>
      <c r="L102" s="23">
        <f t="shared" si="18"/>
        <v>6.5</v>
      </c>
      <c r="M102" s="24">
        <f t="shared" si="19"/>
        <v>1</v>
      </c>
      <c r="N102" s="23">
        <v>6.5</v>
      </c>
      <c r="O102" s="23">
        <v>6.5</v>
      </c>
      <c r="P102" s="23" t="s">
        <v>461</v>
      </c>
      <c r="Q102" s="23" t="s">
        <v>462</v>
      </c>
      <c r="R102" s="25" t="s">
        <v>309</v>
      </c>
      <c r="S102" s="22" t="s">
        <v>310</v>
      </c>
      <c r="T102" s="22"/>
      <c r="U102" s="26"/>
      <c r="V102" s="26"/>
      <c r="W102" s="27">
        <f t="shared" si="10"/>
        <v>2014</v>
      </c>
      <c r="X102" s="27">
        <f t="shared" si="11"/>
        <v>2050</v>
      </c>
      <c r="Y102" s="28">
        <f t="shared" si="12"/>
        <v>0</v>
      </c>
      <c r="Z102" s="29" t="str">
        <f t="shared" si="13"/>
        <v>Excluded</v>
      </c>
      <c r="AA102" s="30">
        <f t="shared" si="14"/>
        <v>6.5</v>
      </c>
      <c r="AB102" s="31">
        <f>IF(AND(ISNUMBER(MATCH($S102,[3]Lists!$CU$8:$CU$37,0)),J102&gt;=DATE(2018,12,31)),$AH$6,$AH$5)</f>
        <v>1</v>
      </c>
      <c r="AC102" s="31">
        <f t="shared" si="15"/>
        <v>1</v>
      </c>
      <c r="AD102" s="31">
        <f t="shared" si="16"/>
        <v>1</v>
      </c>
      <c r="AE102" s="32" t="e">
        <f>MIN($K102,IF(AND(S102='[3]Resources - Baseline'!$C$25,$AH$3&gt;0),MIN(DATE(2050,12,31),MAX(DATE($AH$4,12,31),DATE(YEAR(J102)+$AH$3,MONTH(J102),DAY(J102)))),IF(AND(COUNTIFS('[3]Resources - Baseline'!$C$26:$C$37,S102)=1,$AH$2&gt;0),MIN(DATE($AH$4,12,31),DATE(YEAR(J102)+$AH$2,MONTH(J102),DAY(J102))),DATE(2050,12,31))))</f>
        <v>#VALUE!</v>
      </c>
      <c r="AF102" s="33">
        <f t="shared" si="17"/>
        <v>1</v>
      </c>
    </row>
    <row r="103" spans="1:32">
      <c r="A103" s="1">
        <v>103</v>
      </c>
      <c r="B103" s="21" t="s">
        <v>463</v>
      </c>
      <c r="C103" s="21" t="s">
        <v>464</v>
      </c>
      <c r="D103" s="21" t="s">
        <v>163</v>
      </c>
      <c r="E103" s="22" t="s">
        <v>298</v>
      </c>
      <c r="F103" s="22" t="s">
        <v>298</v>
      </c>
      <c r="G103" s="22" t="s">
        <v>299</v>
      </c>
      <c r="H103" s="22" t="s">
        <v>166</v>
      </c>
      <c r="I103" s="22" t="s">
        <v>167</v>
      </c>
      <c r="J103" s="22">
        <v>41715</v>
      </c>
      <c r="K103" s="22">
        <v>55153</v>
      </c>
      <c r="L103" s="23">
        <f t="shared" si="18"/>
        <v>6.5</v>
      </c>
      <c r="M103" s="24">
        <f t="shared" si="19"/>
        <v>1</v>
      </c>
      <c r="N103" s="23">
        <v>6.5</v>
      </c>
      <c r="O103" s="23">
        <v>6.5</v>
      </c>
      <c r="P103" s="23" t="s">
        <v>461</v>
      </c>
      <c r="Q103" s="23" t="s">
        <v>462</v>
      </c>
      <c r="R103" s="25" t="s">
        <v>309</v>
      </c>
      <c r="S103" s="22" t="s">
        <v>310</v>
      </c>
      <c r="T103" s="22"/>
      <c r="U103" s="26"/>
      <c r="V103" s="26"/>
      <c r="W103" s="27">
        <f t="shared" si="10"/>
        <v>2014</v>
      </c>
      <c r="X103" s="27">
        <f t="shared" si="11"/>
        <v>2050</v>
      </c>
      <c r="Y103" s="28">
        <f t="shared" si="12"/>
        <v>0</v>
      </c>
      <c r="Z103" s="29" t="str">
        <f t="shared" si="13"/>
        <v>Excluded</v>
      </c>
      <c r="AA103" s="30">
        <f t="shared" si="14"/>
        <v>6.5</v>
      </c>
      <c r="AB103" s="31">
        <f>IF(AND(ISNUMBER(MATCH($S103,[3]Lists!$CU$8:$CU$37,0)),J103&gt;=DATE(2018,12,31)),$AH$6,$AH$5)</f>
        <v>1</v>
      </c>
      <c r="AC103" s="31">
        <f t="shared" si="15"/>
        <v>1</v>
      </c>
      <c r="AD103" s="31">
        <f t="shared" si="16"/>
        <v>1</v>
      </c>
      <c r="AE103" s="32" t="e">
        <f>MIN($K103,IF(AND(S103='[3]Resources - Baseline'!$C$25,$AH$3&gt;0),MIN(DATE(2050,12,31),MAX(DATE($AH$4,12,31),DATE(YEAR(J103)+$AH$3,MONTH(J103),DAY(J103)))),IF(AND(COUNTIFS('[3]Resources - Baseline'!$C$26:$C$37,S103)=1,$AH$2&gt;0),MIN(DATE($AH$4,12,31),DATE(YEAR(J103)+$AH$2,MONTH(J103),DAY(J103))),DATE(2050,12,31))))</f>
        <v>#VALUE!</v>
      </c>
      <c r="AF103" s="33">
        <f t="shared" si="17"/>
        <v>1</v>
      </c>
    </row>
    <row r="104" spans="1:32">
      <c r="A104" s="1">
        <v>104</v>
      </c>
      <c r="B104" s="21" t="s">
        <v>465</v>
      </c>
      <c r="C104" s="21" t="s">
        <v>466</v>
      </c>
      <c r="D104" s="21" t="s">
        <v>163</v>
      </c>
      <c r="E104" s="22" t="s">
        <v>298</v>
      </c>
      <c r="F104" s="22" t="s">
        <v>298</v>
      </c>
      <c r="G104" s="22" t="s">
        <v>299</v>
      </c>
      <c r="H104" s="22" t="s">
        <v>166</v>
      </c>
      <c r="I104" s="22" t="s">
        <v>167</v>
      </c>
      <c r="J104" s="22">
        <v>41715</v>
      </c>
      <c r="K104" s="22">
        <v>55153</v>
      </c>
      <c r="L104" s="23">
        <f t="shared" si="18"/>
        <v>6.5</v>
      </c>
      <c r="M104" s="24">
        <f t="shared" si="19"/>
        <v>1</v>
      </c>
      <c r="N104" s="23">
        <v>6.5</v>
      </c>
      <c r="O104" s="23">
        <v>6.5</v>
      </c>
      <c r="P104" s="23" t="s">
        <v>461</v>
      </c>
      <c r="Q104" s="23" t="s">
        <v>462</v>
      </c>
      <c r="R104" s="25" t="s">
        <v>309</v>
      </c>
      <c r="S104" s="22" t="s">
        <v>310</v>
      </c>
      <c r="T104" s="22"/>
      <c r="U104" s="26"/>
      <c r="V104" s="26"/>
      <c r="W104" s="27">
        <f t="shared" si="10"/>
        <v>2014</v>
      </c>
      <c r="X104" s="27">
        <f t="shared" si="11"/>
        <v>2050</v>
      </c>
      <c r="Y104" s="28">
        <f t="shared" si="12"/>
        <v>0</v>
      </c>
      <c r="Z104" s="29" t="str">
        <f t="shared" si="13"/>
        <v>Excluded</v>
      </c>
      <c r="AA104" s="30">
        <f t="shared" si="14"/>
        <v>6.5</v>
      </c>
      <c r="AB104" s="31">
        <f>IF(AND(ISNUMBER(MATCH($S104,[3]Lists!$CU$8:$CU$37,0)),J104&gt;=DATE(2018,12,31)),$AH$6,$AH$5)</f>
        <v>1</v>
      </c>
      <c r="AC104" s="31">
        <f t="shared" si="15"/>
        <v>1</v>
      </c>
      <c r="AD104" s="31">
        <f t="shared" si="16"/>
        <v>1</v>
      </c>
      <c r="AE104" s="32" t="e">
        <f>MIN($K104,IF(AND(S104='[3]Resources - Baseline'!$C$25,$AH$3&gt;0),MIN(DATE(2050,12,31),MAX(DATE($AH$4,12,31),DATE(YEAR(J104)+$AH$3,MONTH(J104),DAY(J104)))),IF(AND(COUNTIFS('[3]Resources - Baseline'!$C$26:$C$37,S104)=1,$AH$2&gt;0),MIN(DATE($AH$4,12,31),DATE(YEAR(J104)+$AH$2,MONTH(J104),DAY(J104))),DATE(2050,12,31))))</f>
        <v>#VALUE!</v>
      </c>
      <c r="AF104" s="33">
        <f t="shared" si="17"/>
        <v>1</v>
      </c>
    </row>
    <row r="105" spans="1:32">
      <c r="A105" s="1">
        <v>105</v>
      </c>
      <c r="B105" s="21" t="s">
        <v>467</v>
      </c>
      <c r="C105" s="21" t="s">
        <v>468</v>
      </c>
      <c r="D105" s="21" t="s">
        <v>163</v>
      </c>
      <c r="E105" s="22" t="s">
        <v>432</v>
      </c>
      <c r="F105" s="22" t="s">
        <v>432</v>
      </c>
      <c r="G105" s="22" t="s">
        <v>433</v>
      </c>
      <c r="H105" s="22" t="s">
        <v>434</v>
      </c>
      <c r="I105" s="22" t="s">
        <v>212</v>
      </c>
      <c r="J105" s="22">
        <v>30560</v>
      </c>
      <c r="K105" s="22">
        <v>55153</v>
      </c>
      <c r="L105" s="23">
        <f t="shared" si="18"/>
        <v>20</v>
      </c>
      <c r="M105" s="24">
        <f t="shared" si="19"/>
        <v>1</v>
      </c>
      <c r="N105" s="23">
        <v>20</v>
      </c>
      <c r="O105" s="23">
        <v>20</v>
      </c>
      <c r="P105" s="23" t="s">
        <v>218</v>
      </c>
      <c r="Q105" s="23" t="s">
        <v>219</v>
      </c>
      <c r="R105" s="25" t="s">
        <v>218</v>
      </c>
      <c r="S105" s="22" t="s">
        <v>344</v>
      </c>
      <c r="T105" s="22"/>
      <c r="U105" s="26"/>
      <c r="V105" s="26"/>
      <c r="W105" s="27">
        <f t="shared" si="10"/>
        <v>1984</v>
      </c>
      <c r="X105" s="27">
        <f t="shared" si="11"/>
        <v>2050</v>
      </c>
      <c r="Y105" s="28">
        <f t="shared" si="12"/>
        <v>0</v>
      </c>
      <c r="Z105" s="29" t="str">
        <f t="shared" si="13"/>
        <v>NW</v>
      </c>
      <c r="AA105" s="30">
        <f t="shared" si="14"/>
        <v>20</v>
      </c>
      <c r="AB105" s="31">
        <f>IF(AND(ISNUMBER(MATCH($S105,[3]Lists!$CU$8:$CU$37,0)),J105&gt;=DATE(2018,12,31)),$AH$6,$AH$5)</f>
        <v>1</v>
      </c>
      <c r="AC105" s="31">
        <f t="shared" si="15"/>
        <v>1</v>
      </c>
      <c r="AD105" s="31">
        <f t="shared" si="16"/>
        <v>1</v>
      </c>
      <c r="AE105" s="32" t="e">
        <f>MIN($K105,IF(AND(S105='[3]Resources - Baseline'!$C$25,$AH$3&gt;0),MIN(DATE(2050,12,31),MAX(DATE($AH$4,12,31),DATE(YEAR(J105)+$AH$3,MONTH(J105),DAY(J105)))),IF(AND(COUNTIFS('[3]Resources - Baseline'!$C$26:$C$37,S105)=1,$AH$2&gt;0),MIN(DATE($AH$4,12,31),DATE(YEAR(J105)+$AH$2,MONTH(J105),DAY(J105))),DATE(2050,12,31))))</f>
        <v>#VALUE!</v>
      </c>
      <c r="AF105" s="33">
        <f t="shared" si="17"/>
        <v>1</v>
      </c>
    </row>
    <row r="106" spans="1:32">
      <c r="A106" s="1">
        <v>106</v>
      </c>
      <c r="B106" s="21" t="s">
        <v>469</v>
      </c>
      <c r="C106" s="21" t="s">
        <v>470</v>
      </c>
      <c r="D106" s="21" t="s">
        <v>163</v>
      </c>
      <c r="E106" s="22" t="s">
        <v>432</v>
      </c>
      <c r="F106" s="22" t="s">
        <v>432</v>
      </c>
      <c r="G106" s="22" t="s">
        <v>433</v>
      </c>
      <c r="H106" s="22" t="s">
        <v>434</v>
      </c>
      <c r="I106" s="22" t="s">
        <v>212</v>
      </c>
      <c r="J106" s="22">
        <v>30560</v>
      </c>
      <c r="K106" s="22">
        <v>55153</v>
      </c>
      <c r="L106" s="23">
        <f t="shared" si="18"/>
        <v>20</v>
      </c>
      <c r="M106" s="24">
        <f t="shared" si="19"/>
        <v>1</v>
      </c>
      <c r="N106" s="23">
        <v>20</v>
      </c>
      <c r="O106" s="23">
        <v>20</v>
      </c>
      <c r="P106" s="23" t="s">
        <v>218</v>
      </c>
      <c r="Q106" s="23" t="s">
        <v>219</v>
      </c>
      <c r="R106" s="25" t="s">
        <v>218</v>
      </c>
      <c r="S106" s="22" t="s">
        <v>344</v>
      </c>
      <c r="T106" s="22"/>
      <c r="U106" s="26"/>
      <c r="V106" s="26"/>
      <c r="W106" s="27">
        <f t="shared" si="10"/>
        <v>1984</v>
      </c>
      <c r="X106" s="27">
        <f t="shared" si="11"/>
        <v>2050</v>
      </c>
      <c r="Y106" s="28">
        <f t="shared" si="12"/>
        <v>0</v>
      </c>
      <c r="Z106" s="29" t="str">
        <f t="shared" si="13"/>
        <v>NW</v>
      </c>
      <c r="AA106" s="30">
        <f t="shared" si="14"/>
        <v>20</v>
      </c>
      <c r="AB106" s="31">
        <f>IF(AND(ISNUMBER(MATCH($S106,[3]Lists!$CU$8:$CU$37,0)),J106&gt;=DATE(2018,12,31)),$AH$6,$AH$5)</f>
        <v>1</v>
      </c>
      <c r="AC106" s="31">
        <f t="shared" si="15"/>
        <v>1</v>
      </c>
      <c r="AD106" s="31">
        <f t="shared" si="16"/>
        <v>1</v>
      </c>
      <c r="AE106" s="32" t="e">
        <f>MIN($K106,IF(AND(S106='[3]Resources - Baseline'!$C$25,$AH$3&gt;0),MIN(DATE(2050,12,31),MAX(DATE($AH$4,12,31),DATE(YEAR(J106)+$AH$3,MONTH(J106),DAY(J106)))),IF(AND(COUNTIFS('[3]Resources - Baseline'!$C$26:$C$37,S106)=1,$AH$2&gt;0),MIN(DATE($AH$4,12,31),DATE(YEAR(J106)+$AH$2,MONTH(J106),DAY(J106))),DATE(2050,12,31))))</f>
        <v>#VALUE!</v>
      </c>
      <c r="AF106" s="33">
        <f t="shared" si="17"/>
        <v>1</v>
      </c>
    </row>
    <row r="107" spans="1:32">
      <c r="A107" s="1">
        <v>107</v>
      </c>
      <c r="B107" s="21" t="s">
        <v>471</v>
      </c>
      <c r="C107" s="21" t="s">
        <v>472</v>
      </c>
      <c r="D107" s="21" t="s">
        <v>174</v>
      </c>
      <c r="E107" s="22" t="s">
        <v>234</v>
      </c>
      <c r="F107" s="22" t="s">
        <v>176</v>
      </c>
      <c r="G107" s="22" t="s">
        <v>177</v>
      </c>
      <c r="H107" s="22" t="s">
        <v>176</v>
      </c>
      <c r="I107" s="22" t="s">
        <v>178</v>
      </c>
      <c r="J107" s="22">
        <v>43636</v>
      </c>
      <c r="K107" s="22">
        <v>55153</v>
      </c>
      <c r="L107" s="23">
        <f t="shared" si="18"/>
        <v>20</v>
      </c>
      <c r="M107" s="24">
        <f t="shared" si="19"/>
        <v>1</v>
      </c>
      <c r="N107" s="23">
        <v>20</v>
      </c>
      <c r="O107" s="23">
        <v>20</v>
      </c>
      <c r="P107" s="23" t="s">
        <v>179</v>
      </c>
      <c r="Q107" s="23" t="s">
        <v>180</v>
      </c>
      <c r="R107" s="25" t="s">
        <v>181</v>
      </c>
      <c r="S107" s="22" t="s">
        <v>182</v>
      </c>
      <c r="T107" s="22"/>
      <c r="U107" s="26"/>
      <c r="V107" s="26"/>
      <c r="W107" s="27">
        <f t="shared" si="10"/>
        <v>2019</v>
      </c>
      <c r="X107" s="27">
        <f t="shared" si="11"/>
        <v>2050</v>
      </c>
      <c r="Y107" s="28">
        <f t="shared" si="12"/>
        <v>0</v>
      </c>
      <c r="Z107" s="29" t="str">
        <f t="shared" si="13"/>
        <v>CAISO</v>
      </c>
      <c r="AA107" s="30">
        <f t="shared" si="14"/>
        <v>20</v>
      </c>
      <c r="AB107" s="31">
        <f>IF(AND(ISNUMBER(MATCH($S107,[3]Lists!$CU$8:$CU$37,0)),J107&gt;=DATE(2018,12,31)),$AH$6,$AH$5)</f>
        <v>0.95</v>
      </c>
      <c r="AC107" s="31">
        <f t="shared" si="15"/>
        <v>1</v>
      </c>
      <c r="AD107" s="31">
        <f t="shared" si="16"/>
        <v>1</v>
      </c>
      <c r="AE107" s="32" t="e">
        <f>MIN($K107,IF(AND(S107='[3]Resources - Baseline'!$C$25,$AH$3&gt;0),MIN(DATE(2050,12,31),MAX(DATE($AH$4,12,31),DATE(YEAR(J107)+$AH$3,MONTH(J107),DAY(J107)))),IF(AND(COUNTIFS('[3]Resources - Baseline'!$C$26:$C$37,S107)=1,$AH$2&gt;0),MIN(DATE($AH$4,12,31),DATE(YEAR(J107)+$AH$2,MONTH(J107),DAY(J107))),DATE(2050,12,31))))</f>
        <v>#VALUE!</v>
      </c>
      <c r="AF107" s="33">
        <f t="shared" si="17"/>
        <v>1</v>
      </c>
    </row>
    <row r="108" spans="1:32">
      <c r="A108" s="1">
        <v>108</v>
      </c>
      <c r="B108" s="21" t="s">
        <v>473</v>
      </c>
      <c r="C108" s="21"/>
      <c r="D108" s="21" t="s">
        <v>163</v>
      </c>
      <c r="E108" s="22" t="s">
        <v>474</v>
      </c>
      <c r="F108" s="22" t="s">
        <v>474</v>
      </c>
      <c r="G108" s="22" t="s">
        <v>475</v>
      </c>
      <c r="H108" s="22" t="s">
        <v>434</v>
      </c>
      <c r="I108" s="22" t="s">
        <v>212</v>
      </c>
      <c r="J108" s="22">
        <v>46143</v>
      </c>
      <c r="K108" s="22">
        <v>55153</v>
      </c>
      <c r="L108" s="23">
        <f t="shared" si="18"/>
        <v>48.88</v>
      </c>
      <c r="M108" s="24">
        <f t="shared" si="19"/>
        <v>1</v>
      </c>
      <c r="N108" s="23">
        <v>48.88</v>
      </c>
      <c r="O108" s="23">
        <v>48.88</v>
      </c>
      <c r="P108" s="23" t="s">
        <v>476</v>
      </c>
      <c r="Q108" s="23" t="s">
        <v>477</v>
      </c>
      <c r="R108" s="25" t="s">
        <v>478</v>
      </c>
      <c r="S108" s="22" t="s">
        <v>479</v>
      </c>
      <c r="T108" s="22"/>
      <c r="U108" s="26"/>
      <c r="V108" s="26"/>
      <c r="W108" s="27">
        <f t="shared" si="10"/>
        <v>2026</v>
      </c>
      <c r="X108" s="27">
        <f t="shared" si="11"/>
        <v>2050</v>
      </c>
      <c r="Y108" s="28">
        <f t="shared" si="12"/>
        <v>0</v>
      </c>
      <c r="Z108" s="29" t="str">
        <f t="shared" si="13"/>
        <v>NW</v>
      </c>
      <c r="AA108" s="30">
        <f t="shared" si="14"/>
        <v>48.88</v>
      </c>
      <c r="AB108" s="31">
        <f>IF(AND(ISNUMBER(MATCH($S108,[3]Lists!$CU$8:$CU$37,0)),J108&gt;=DATE(2018,12,31)),$AH$6,$AH$5)</f>
        <v>1</v>
      </c>
      <c r="AC108" s="31">
        <f t="shared" si="15"/>
        <v>1</v>
      </c>
      <c r="AD108" s="31">
        <f t="shared" si="16"/>
        <v>1</v>
      </c>
      <c r="AE108" s="32" t="e">
        <f>MIN($K108,IF(AND(S108='[3]Resources - Baseline'!$C$25,$AH$3&gt;0),MIN(DATE(2050,12,31),MAX(DATE($AH$4,12,31),DATE(YEAR(J108)+$AH$3,MONTH(J108),DAY(J108)))),IF(AND(COUNTIFS('[3]Resources - Baseline'!$C$26:$C$37,S108)=1,$AH$2&gt;0),MIN(DATE($AH$4,12,31),DATE(YEAR(J108)+$AH$2,MONTH(J108),DAY(J108))),DATE(2050,12,31))))</f>
        <v>#VALUE!</v>
      </c>
      <c r="AF108" s="33">
        <f t="shared" si="17"/>
        <v>1</v>
      </c>
    </row>
    <row r="109" spans="1:32">
      <c r="A109" s="1">
        <v>109</v>
      </c>
      <c r="B109" s="21" t="s">
        <v>480</v>
      </c>
      <c r="C109" s="21"/>
      <c r="D109" s="21" t="s">
        <v>163</v>
      </c>
      <c r="E109" s="22" t="s">
        <v>474</v>
      </c>
      <c r="F109" s="22" t="s">
        <v>474</v>
      </c>
      <c r="G109" s="22" t="s">
        <v>475</v>
      </c>
      <c r="H109" s="22" t="s">
        <v>434</v>
      </c>
      <c r="I109" s="22" t="s">
        <v>212</v>
      </c>
      <c r="J109" s="22">
        <v>46388</v>
      </c>
      <c r="K109" s="22">
        <v>55153</v>
      </c>
      <c r="L109" s="23">
        <f t="shared" si="18"/>
        <v>48.88</v>
      </c>
      <c r="M109" s="24">
        <f t="shared" si="19"/>
        <v>1</v>
      </c>
      <c r="N109" s="23">
        <v>48.88</v>
      </c>
      <c r="O109" s="23">
        <v>48.88</v>
      </c>
      <c r="P109" s="23" t="s">
        <v>476</v>
      </c>
      <c r="Q109" s="23" t="s">
        <v>477</v>
      </c>
      <c r="R109" s="25" t="s">
        <v>478</v>
      </c>
      <c r="S109" s="22" t="s">
        <v>479</v>
      </c>
      <c r="T109" s="22"/>
      <c r="U109" s="26"/>
      <c r="V109" s="26"/>
      <c r="W109" s="27">
        <f t="shared" si="10"/>
        <v>2027</v>
      </c>
      <c r="X109" s="27">
        <f t="shared" si="11"/>
        <v>2050</v>
      </c>
      <c r="Y109" s="28">
        <f t="shared" si="12"/>
        <v>0</v>
      </c>
      <c r="Z109" s="29" t="str">
        <f t="shared" si="13"/>
        <v>NW</v>
      </c>
      <c r="AA109" s="30">
        <f t="shared" si="14"/>
        <v>48.88</v>
      </c>
      <c r="AB109" s="31">
        <f>IF(AND(ISNUMBER(MATCH($S109,[3]Lists!$CU$8:$CU$37,0)),J109&gt;=DATE(2018,12,31)),$AH$6,$AH$5)</f>
        <v>1</v>
      </c>
      <c r="AC109" s="31">
        <f t="shared" si="15"/>
        <v>1</v>
      </c>
      <c r="AD109" s="31">
        <f t="shared" si="16"/>
        <v>1</v>
      </c>
      <c r="AE109" s="32" t="e">
        <f>MIN($K109,IF(AND(S109='[3]Resources - Baseline'!$C$25,$AH$3&gt;0),MIN(DATE(2050,12,31),MAX(DATE($AH$4,12,31),DATE(YEAR(J109)+$AH$3,MONTH(J109),DAY(J109)))),IF(AND(COUNTIFS('[3]Resources - Baseline'!$C$26:$C$37,S109)=1,$AH$2&gt;0),MIN(DATE($AH$4,12,31),DATE(YEAR(J109)+$AH$2,MONTH(J109),DAY(J109))),DATE(2050,12,31))))</f>
        <v>#VALUE!</v>
      </c>
      <c r="AF109" s="33">
        <f t="shared" si="17"/>
        <v>1</v>
      </c>
    </row>
    <row r="110" spans="1:32">
      <c r="A110" s="1">
        <v>110</v>
      </c>
      <c r="B110" s="21" t="s">
        <v>481</v>
      </c>
      <c r="C110" s="21"/>
      <c r="D110" s="21" t="s">
        <v>163</v>
      </c>
      <c r="E110" s="22" t="s">
        <v>474</v>
      </c>
      <c r="F110" s="22" t="s">
        <v>474</v>
      </c>
      <c r="G110" s="22" t="s">
        <v>475</v>
      </c>
      <c r="H110" s="22" t="s">
        <v>434</v>
      </c>
      <c r="I110" s="22" t="s">
        <v>212</v>
      </c>
      <c r="J110" s="22">
        <v>46388</v>
      </c>
      <c r="K110" s="22">
        <v>55153</v>
      </c>
      <c r="L110" s="23">
        <f t="shared" si="18"/>
        <v>48.88</v>
      </c>
      <c r="M110" s="24">
        <f t="shared" si="19"/>
        <v>1</v>
      </c>
      <c r="N110" s="23">
        <v>48.88</v>
      </c>
      <c r="O110" s="23">
        <v>48.88</v>
      </c>
      <c r="P110" s="23" t="s">
        <v>476</v>
      </c>
      <c r="Q110" s="23" t="s">
        <v>477</v>
      </c>
      <c r="R110" s="25" t="s">
        <v>478</v>
      </c>
      <c r="S110" s="22" t="s">
        <v>479</v>
      </c>
      <c r="T110" s="22"/>
      <c r="U110" s="26"/>
      <c r="V110" s="26"/>
      <c r="W110" s="27">
        <f t="shared" si="10"/>
        <v>2027</v>
      </c>
      <c r="X110" s="27">
        <f t="shared" si="11"/>
        <v>2050</v>
      </c>
      <c r="Y110" s="28">
        <f t="shared" si="12"/>
        <v>0</v>
      </c>
      <c r="Z110" s="29" t="str">
        <f t="shared" si="13"/>
        <v>NW</v>
      </c>
      <c r="AA110" s="30">
        <f t="shared" si="14"/>
        <v>48.88</v>
      </c>
      <c r="AB110" s="31">
        <f>IF(AND(ISNUMBER(MATCH($S110,[3]Lists!$CU$8:$CU$37,0)),J110&gt;=DATE(2018,12,31)),$AH$6,$AH$5)</f>
        <v>1</v>
      </c>
      <c r="AC110" s="31">
        <f t="shared" si="15"/>
        <v>1</v>
      </c>
      <c r="AD110" s="31">
        <f t="shared" si="16"/>
        <v>1</v>
      </c>
      <c r="AE110" s="32" t="e">
        <f>MIN($K110,IF(AND(S110='[3]Resources - Baseline'!$C$25,$AH$3&gt;0),MIN(DATE(2050,12,31),MAX(DATE($AH$4,12,31),DATE(YEAR(J110)+$AH$3,MONTH(J110),DAY(J110)))),IF(AND(COUNTIFS('[3]Resources - Baseline'!$C$26:$C$37,S110)=1,$AH$2&gt;0),MIN(DATE($AH$4,12,31),DATE(YEAR(J110)+$AH$2,MONTH(J110),DAY(J110))),DATE(2050,12,31))))</f>
        <v>#VALUE!</v>
      </c>
      <c r="AF110" s="33">
        <f t="shared" si="17"/>
        <v>1</v>
      </c>
    </row>
    <row r="111" spans="1:32">
      <c r="A111" s="1">
        <v>111</v>
      </c>
      <c r="B111" s="21" t="s">
        <v>482</v>
      </c>
      <c r="C111" s="21"/>
      <c r="D111" s="21" t="s">
        <v>163</v>
      </c>
      <c r="E111" s="22" t="s">
        <v>474</v>
      </c>
      <c r="F111" s="22" t="s">
        <v>474</v>
      </c>
      <c r="G111" s="22" t="s">
        <v>475</v>
      </c>
      <c r="H111" s="22" t="s">
        <v>434</v>
      </c>
      <c r="I111" s="22" t="s">
        <v>212</v>
      </c>
      <c r="J111" s="22">
        <v>46388</v>
      </c>
      <c r="K111" s="22">
        <v>55153</v>
      </c>
      <c r="L111" s="23">
        <f t="shared" si="18"/>
        <v>48.88</v>
      </c>
      <c r="M111" s="24">
        <f t="shared" si="19"/>
        <v>1</v>
      </c>
      <c r="N111" s="23">
        <v>48.88</v>
      </c>
      <c r="O111" s="23">
        <v>48.88</v>
      </c>
      <c r="P111" s="23" t="s">
        <v>476</v>
      </c>
      <c r="Q111" s="23" t="s">
        <v>477</v>
      </c>
      <c r="R111" s="25" t="s">
        <v>478</v>
      </c>
      <c r="S111" s="22" t="s">
        <v>479</v>
      </c>
      <c r="T111" s="22"/>
      <c r="U111" s="26"/>
      <c r="V111" s="26"/>
      <c r="W111" s="27">
        <f t="shared" si="10"/>
        <v>2027</v>
      </c>
      <c r="X111" s="27">
        <f t="shared" si="11"/>
        <v>2050</v>
      </c>
      <c r="Y111" s="28">
        <f t="shared" si="12"/>
        <v>0</v>
      </c>
      <c r="Z111" s="29" t="str">
        <f t="shared" si="13"/>
        <v>NW</v>
      </c>
      <c r="AA111" s="30">
        <f t="shared" si="14"/>
        <v>48.88</v>
      </c>
      <c r="AB111" s="31">
        <f>IF(AND(ISNUMBER(MATCH($S111,[3]Lists!$CU$8:$CU$37,0)),J111&gt;=DATE(2018,12,31)),$AH$6,$AH$5)</f>
        <v>1</v>
      </c>
      <c r="AC111" s="31">
        <f t="shared" si="15"/>
        <v>1</v>
      </c>
      <c r="AD111" s="31">
        <f t="shared" si="16"/>
        <v>1</v>
      </c>
      <c r="AE111" s="32" t="e">
        <f>MIN($K111,IF(AND(S111='[3]Resources - Baseline'!$C$25,$AH$3&gt;0),MIN(DATE(2050,12,31),MAX(DATE($AH$4,12,31),DATE(YEAR(J111)+$AH$3,MONTH(J111),DAY(J111)))),IF(AND(COUNTIFS('[3]Resources - Baseline'!$C$26:$C$37,S111)=1,$AH$2&gt;0),MIN(DATE($AH$4,12,31),DATE(YEAR(J111)+$AH$2,MONTH(J111),DAY(J111))),DATE(2050,12,31))))</f>
        <v>#VALUE!</v>
      </c>
      <c r="AF111" s="33">
        <f t="shared" si="17"/>
        <v>1</v>
      </c>
    </row>
    <row r="112" spans="1:32">
      <c r="A112" s="1">
        <v>112</v>
      </c>
      <c r="B112" s="21" t="s">
        <v>483</v>
      </c>
      <c r="C112" s="21"/>
      <c r="D112" s="21" t="s">
        <v>163</v>
      </c>
      <c r="E112" s="22" t="s">
        <v>474</v>
      </c>
      <c r="F112" s="22" t="s">
        <v>474</v>
      </c>
      <c r="G112" s="22" t="s">
        <v>475</v>
      </c>
      <c r="H112" s="22" t="s">
        <v>434</v>
      </c>
      <c r="I112" s="22" t="s">
        <v>212</v>
      </c>
      <c r="J112" s="22">
        <v>46174</v>
      </c>
      <c r="K112" s="22">
        <v>55153</v>
      </c>
      <c r="L112" s="23">
        <f t="shared" si="18"/>
        <v>48.88</v>
      </c>
      <c r="M112" s="24">
        <f t="shared" si="19"/>
        <v>1</v>
      </c>
      <c r="N112" s="23">
        <v>48.88</v>
      </c>
      <c r="O112" s="23">
        <v>48.88</v>
      </c>
      <c r="P112" s="23" t="s">
        <v>476</v>
      </c>
      <c r="Q112" s="23" t="s">
        <v>477</v>
      </c>
      <c r="R112" s="25" t="s">
        <v>478</v>
      </c>
      <c r="S112" s="22" t="s">
        <v>479</v>
      </c>
      <c r="T112" s="22"/>
      <c r="U112" s="26"/>
      <c r="V112" s="26"/>
      <c r="W112" s="27">
        <f t="shared" si="10"/>
        <v>2026</v>
      </c>
      <c r="X112" s="27">
        <f t="shared" si="11"/>
        <v>2050</v>
      </c>
      <c r="Y112" s="28">
        <f t="shared" si="12"/>
        <v>0</v>
      </c>
      <c r="Z112" s="29" t="str">
        <f t="shared" si="13"/>
        <v>NW</v>
      </c>
      <c r="AA112" s="30">
        <f t="shared" si="14"/>
        <v>48.88</v>
      </c>
      <c r="AB112" s="31">
        <f>IF(AND(ISNUMBER(MATCH($S112,[3]Lists!$CU$8:$CU$37,0)),J112&gt;=DATE(2018,12,31)),$AH$6,$AH$5)</f>
        <v>1</v>
      </c>
      <c r="AC112" s="31">
        <f t="shared" si="15"/>
        <v>1</v>
      </c>
      <c r="AD112" s="31">
        <f t="shared" si="16"/>
        <v>1</v>
      </c>
      <c r="AE112" s="32" t="e">
        <f>MIN($K112,IF(AND(S112='[3]Resources - Baseline'!$C$25,$AH$3&gt;0),MIN(DATE(2050,12,31),MAX(DATE($AH$4,12,31),DATE(YEAR(J112)+$AH$3,MONTH(J112),DAY(J112)))),IF(AND(COUNTIFS('[3]Resources - Baseline'!$C$26:$C$37,S112)=1,$AH$2&gt;0),MIN(DATE($AH$4,12,31),DATE(YEAR(J112)+$AH$2,MONTH(J112),DAY(J112))),DATE(2050,12,31))))</f>
        <v>#VALUE!</v>
      </c>
      <c r="AF112" s="33">
        <f t="shared" si="17"/>
        <v>1</v>
      </c>
    </row>
    <row r="113" spans="1:47">
      <c r="A113" s="1">
        <v>113</v>
      </c>
      <c r="B113" s="21" t="s">
        <v>484</v>
      </c>
      <c r="C113" s="21"/>
      <c r="D113" s="21" t="s">
        <v>163</v>
      </c>
      <c r="E113" s="22" t="s">
        <v>474</v>
      </c>
      <c r="F113" s="22" t="s">
        <v>474</v>
      </c>
      <c r="G113" s="22" t="s">
        <v>475</v>
      </c>
      <c r="H113" s="22" t="s">
        <v>434</v>
      </c>
      <c r="I113" s="22" t="s">
        <v>212</v>
      </c>
      <c r="J113" s="22">
        <v>46388</v>
      </c>
      <c r="K113" s="22">
        <v>55153</v>
      </c>
      <c r="L113" s="23">
        <f t="shared" si="18"/>
        <v>48.88</v>
      </c>
      <c r="M113" s="24">
        <f t="shared" si="19"/>
        <v>1</v>
      </c>
      <c r="N113" s="23">
        <v>48.88</v>
      </c>
      <c r="O113" s="23">
        <v>48.88</v>
      </c>
      <c r="P113" s="23" t="s">
        <v>476</v>
      </c>
      <c r="Q113" s="23" t="s">
        <v>477</v>
      </c>
      <c r="R113" s="25" t="s">
        <v>478</v>
      </c>
      <c r="S113" s="22" t="s">
        <v>479</v>
      </c>
      <c r="T113" s="22"/>
      <c r="U113" s="26"/>
      <c r="V113" s="26"/>
      <c r="W113" s="27">
        <f t="shared" si="10"/>
        <v>2027</v>
      </c>
      <c r="X113" s="27">
        <f t="shared" si="11"/>
        <v>2050</v>
      </c>
      <c r="Y113" s="28">
        <f t="shared" si="12"/>
        <v>0</v>
      </c>
      <c r="Z113" s="29" t="str">
        <f t="shared" si="13"/>
        <v>NW</v>
      </c>
      <c r="AA113" s="30">
        <f t="shared" si="14"/>
        <v>48.88</v>
      </c>
      <c r="AB113" s="31">
        <f>IF(AND(ISNUMBER(MATCH($S113,[3]Lists!$CU$8:$CU$37,0)),J113&gt;=DATE(2018,12,31)),$AH$6,$AH$5)</f>
        <v>1</v>
      </c>
      <c r="AC113" s="31">
        <f t="shared" si="15"/>
        <v>1</v>
      </c>
      <c r="AD113" s="31">
        <f t="shared" si="16"/>
        <v>1</v>
      </c>
      <c r="AE113" s="32" t="e">
        <f>MIN($K113,IF(AND(S113='[3]Resources - Baseline'!$C$25,$AH$3&gt;0),MIN(DATE(2050,12,31),MAX(DATE($AH$4,12,31),DATE(YEAR(J113)+$AH$3,MONTH(J113),DAY(J113)))),IF(AND(COUNTIFS('[3]Resources - Baseline'!$C$26:$C$37,S113)=1,$AH$2&gt;0),MIN(DATE($AH$4,12,31),DATE(YEAR(J113)+$AH$2,MONTH(J113),DAY(J113))),DATE(2050,12,31))))</f>
        <v>#VALUE!</v>
      </c>
      <c r="AF113" s="33">
        <f t="shared" si="17"/>
        <v>1</v>
      </c>
    </row>
    <row r="114" spans="1:47">
      <c r="A114" s="1">
        <v>114</v>
      </c>
      <c r="B114" s="21" t="s">
        <v>485</v>
      </c>
      <c r="C114" s="21"/>
      <c r="D114" s="21" t="s">
        <v>163</v>
      </c>
      <c r="E114" s="22" t="s">
        <v>474</v>
      </c>
      <c r="F114" s="22" t="s">
        <v>474</v>
      </c>
      <c r="G114" s="22" t="s">
        <v>475</v>
      </c>
      <c r="H114" s="22" t="s">
        <v>434</v>
      </c>
      <c r="I114" s="22" t="s">
        <v>212</v>
      </c>
      <c r="J114" s="22">
        <v>46388</v>
      </c>
      <c r="K114" s="22">
        <v>55153</v>
      </c>
      <c r="L114" s="23">
        <f t="shared" si="18"/>
        <v>48.88</v>
      </c>
      <c r="M114" s="24">
        <f t="shared" si="19"/>
        <v>1</v>
      </c>
      <c r="N114" s="23">
        <v>48.88</v>
      </c>
      <c r="O114" s="23">
        <v>48.88</v>
      </c>
      <c r="P114" s="23" t="s">
        <v>476</v>
      </c>
      <c r="Q114" s="23" t="s">
        <v>477</v>
      </c>
      <c r="R114" s="25" t="s">
        <v>478</v>
      </c>
      <c r="S114" s="22" t="s">
        <v>479</v>
      </c>
      <c r="T114" s="22"/>
      <c r="U114" s="26"/>
      <c r="V114" s="26"/>
      <c r="W114" s="27">
        <f t="shared" si="10"/>
        <v>2027</v>
      </c>
      <c r="X114" s="27">
        <f t="shared" si="11"/>
        <v>2050</v>
      </c>
      <c r="Y114" s="28">
        <f t="shared" si="12"/>
        <v>0</v>
      </c>
      <c r="Z114" s="29" t="str">
        <f t="shared" si="13"/>
        <v>NW</v>
      </c>
      <c r="AA114" s="30">
        <f t="shared" si="14"/>
        <v>48.88</v>
      </c>
      <c r="AB114" s="31">
        <f>IF(AND(ISNUMBER(MATCH($S114,[3]Lists!$CU$8:$CU$37,0)),J114&gt;=DATE(2018,12,31)),$AH$6,$AH$5)</f>
        <v>1</v>
      </c>
      <c r="AC114" s="31">
        <f t="shared" si="15"/>
        <v>1</v>
      </c>
      <c r="AD114" s="31">
        <f t="shared" si="16"/>
        <v>1</v>
      </c>
      <c r="AE114" s="32" t="e">
        <f>MIN($K114,IF(AND(S114='[3]Resources - Baseline'!$C$25,$AH$3&gt;0),MIN(DATE(2050,12,31),MAX(DATE($AH$4,12,31),DATE(YEAR(J114)+$AH$3,MONTH(J114),DAY(J114)))),IF(AND(COUNTIFS('[3]Resources - Baseline'!$C$26:$C$37,S114)=1,$AH$2&gt;0),MIN(DATE($AH$4,12,31),DATE(YEAR(J114)+$AH$2,MONTH(J114),DAY(J114))),DATE(2050,12,31))))</f>
        <v>#VALUE!</v>
      </c>
      <c r="AF114" s="33">
        <f t="shared" si="17"/>
        <v>1</v>
      </c>
    </row>
    <row r="115" spans="1:47">
      <c r="A115" s="1">
        <v>115</v>
      </c>
      <c r="B115" s="21" t="s">
        <v>486</v>
      </c>
      <c r="C115" s="21"/>
      <c r="D115" s="21" t="s">
        <v>163</v>
      </c>
      <c r="E115" s="22" t="s">
        <v>474</v>
      </c>
      <c r="F115" s="22" t="s">
        <v>474</v>
      </c>
      <c r="G115" s="22" t="s">
        <v>475</v>
      </c>
      <c r="H115" s="22" t="s">
        <v>434</v>
      </c>
      <c r="I115" s="22" t="s">
        <v>212</v>
      </c>
      <c r="J115" s="22">
        <v>46388</v>
      </c>
      <c r="K115" s="22">
        <v>55153</v>
      </c>
      <c r="L115" s="23">
        <f t="shared" si="18"/>
        <v>48.88</v>
      </c>
      <c r="M115" s="24">
        <f t="shared" si="19"/>
        <v>1</v>
      </c>
      <c r="N115" s="23">
        <v>48.88</v>
      </c>
      <c r="O115" s="23">
        <v>48.88</v>
      </c>
      <c r="P115" s="23" t="s">
        <v>476</v>
      </c>
      <c r="Q115" s="23" t="s">
        <v>477</v>
      </c>
      <c r="R115" s="25" t="s">
        <v>478</v>
      </c>
      <c r="S115" s="22" t="s">
        <v>479</v>
      </c>
      <c r="T115" s="22"/>
      <c r="U115" s="26"/>
      <c r="V115" s="26"/>
      <c r="W115" s="27">
        <f t="shared" si="10"/>
        <v>2027</v>
      </c>
      <c r="X115" s="27">
        <f t="shared" si="11"/>
        <v>2050</v>
      </c>
      <c r="Y115" s="28">
        <f t="shared" si="12"/>
        <v>0</v>
      </c>
      <c r="Z115" s="29" t="str">
        <f t="shared" si="13"/>
        <v>NW</v>
      </c>
      <c r="AA115" s="30">
        <f t="shared" si="14"/>
        <v>48.88</v>
      </c>
      <c r="AB115" s="31">
        <f>IF(AND(ISNUMBER(MATCH($S115,[3]Lists!$CU$8:$CU$37,0)),J115&gt;=DATE(2018,12,31)),$AH$6,$AH$5)</f>
        <v>1</v>
      </c>
      <c r="AC115" s="31">
        <f t="shared" si="15"/>
        <v>1</v>
      </c>
      <c r="AD115" s="31">
        <f t="shared" si="16"/>
        <v>1</v>
      </c>
      <c r="AE115" s="32" t="e">
        <f>MIN($K115,IF(AND(S115='[3]Resources - Baseline'!$C$25,$AH$3&gt;0),MIN(DATE(2050,12,31),MAX(DATE($AH$4,12,31),DATE(YEAR(J115)+$AH$3,MONTH(J115),DAY(J115)))),IF(AND(COUNTIFS('[3]Resources - Baseline'!$C$26:$C$37,S115)=1,$AH$2&gt;0),MIN(DATE($AH$4,12,31),DATE(YEAR(J115)+$AH$2,MONTH(J115),DAY(J115))),DATE(2050,12,31))))</f>
        <v>#VALUE!</v>
      </c>
      <c r="AF115" s="33">
        <f t="shared" si="17"/>
        <v>1</v>
      </c>
    </row>
    <row r="116" spans="1:47">
      <c r="A116" s="1">
        <v>116</v>
      </c>
      <c r="B116" s="21" t="s">
        <v>487</v>
      </c>
      <c r="C116" s="21"/>
      <c r="D116" s="21" t="s">
        <v>163</v>
      </c>
      <c r="E116" s="22" t="s">
        <v>474</v>
      </c>
      <c r="F116" s="22" t="s">
        <v>474</v>
      </c>
      <c r="G116" s="22" t="s">
        <v>475</v>
      </c>
      <c r="H116" s="22" t="s">
        <v>434</v>
      </c>
      <c r="I116" s="22" t="s">
        <v>212</v>
      </c>
      <c r="J116" s="22">
        <v>46388</v>
      </c>
      <c r="K116" s="22">
        <v>55153</v>
      </c>
      <c r="L116" s="23">
        <f t="shared" si="18"/>
        <v>48.88</v>
      </c>
      <c r="M116" s="24">
        <f t="shared" si="19"/>
        <v>1</v>
      </c>
      <c r="N116" s="23">
        <v>48.88</v>
      </c>
      <c r="O116" s="23">
        <v>48.88</v>
      </c>
      <c r="P116" s="23" t="s">
        <v>476</v>
      </c>
      <c r="Q116" s="23" t="s">
        <v>477</v>
      </c>
      <c r="R116" s="25" t="s">
        <v>478</v>
      </c>
      <c r="S116" s="22" t="s">
        <v>479</v>
      </c>
      <c r="T116" s="22"/>
      <c r="U116" s="26"/>
      <c r="V116" s="26"/>
      <c r="W116" s="27">
        <f t="shared" si="10"/>
        <v>2027</v>
      </c>
      <c r="X116" s="27">
        <f t="shared" si="11"/>
        <v>2050</v>
      </c>
      <c r="Y116" s="28">
        <f t="shared" si="12"/>
        <v>0</v>
      </c>
      <c r="Z116" s="29" t="str">
        <f t="shared" si="13"/>
        <v>NW</v>
      </c>
      <c r="AA116" s="30">
        <f t="shared" si="14"/>
        <v>48.88</v>
      </c>
      <c r="AB116" s="31">
        <f>IF(AND(ISNUMBER(MATCH($S116,[3]Lists!$CU$8:$CU$37,0)),J116&gt;=DATE(2018,12,31)),$AH$6,$AH$5)</f>
        <v>1</v>
      </c>
      <c r="AC116" s="31">
        <f t="shared" si="15"/>
        <v>1</v>
      </c>
      <c r="AD116" s="31">
        <f t="shared" si="16"/>
        <v>1</v>
      </c>
      <c r="AE116" s="32" t="e">
        <f>MIN($K116,IF(AND(S116='[3]Resources - Baseline'!$C$25,$AH$3&gt;0),MIN(DATE(2050,12,31),MAX(DATE($AH$4,12,31),DATE(YEAR(J116)+$AH$3,MONTH(J116),DAY(J116)))),IF(AND(COUNTIFS('[3]Resources - Baseline'!$C$26:$C$37,S116)=1,$AH$2&gt;0),MIN(DATE($AH$4,12,31),DATE(YEAR(J116)+$AH$2,MONTH(J116),DAY(J116))),DATE(2050,12,31))))</f>
        <v>#VALUE!</v>
      </c>
      <c r="AF116" s="33">
        <f t="shared" si="17"/>
        <v>1</v>
      </c>
    </row>
    <row r="117" spans="1:47">
      <c r="A117" s="1">
        <v>117</v>
      </c>
      <c r="B117" s="21" t="s">
        <v>488</v>
      </c>
      <c r="C117" s="21"/>
      <c r="D117" s="21" t="s">
        <v>163</v>
      </c>
      <c r="E117" s="22" t="s">
        <v>474</v>
      </c>
      <c r="F117" s="22" t="s">
        <v>474</v>
      </c>
      <c r="G117" s="22" t="s">
        <v>475</v>
      </c>
      <c r="H117" s="22" t="s">
        <v>434</v>
      </c>
      <c r="I117" s="22" t="s">
        <v>212</v>
      </c>
      <c r="J117" s="22">
        <v>46388</v>
      </c>
      <c r="K117" s="22">
        <v>55153</v>
      </c>
      <c r="L117" s="23">
        <f t="shared" si="18"/>
        <v>48.88</v>
      </c>
      <c r="M117" s="24">
        <f t="shared" si="19"/>
        <v>1</v>
      </c>
      <c r="N117" s="23">
        <v>48.88</v>
      </c>
      <c r="O117" s="23">
        <v>48.88</v>
      </c>
      <c r="P117" s="23" t="s">
        <v>476</v>
      </c>
      <c r="Q117" s="23" t="s">
        <v>477</v>
      </c>
      <c r="R117" s="25" t="s">
        <v>478</v>
      </c>
      <c r="S117" s="22" t="s">
        <v>479</v>
      </c>
      <c r="T117" s="22"/>
      <c r="U117" s="26"/>
      <c r="V117" s="26"/>
      <c r="W117" s="27">
        <f t="shared" si="10"/>
        <v>2027</v>
      </c>
      <c r="X117" s="27">
        <f t="shared" si="11"/>
        <v>2050</v>
      </c>
      <c r="Y117" s="28">
        <f t="shared" si="12"/>
        <v>0</v>
      </c>
      <c r="Z117" s="29" t="str">
        <f t="shared" si="13"/>
        <v>NW</v>
      </c>
      <c r="AA117" s="30">
        <f t="shared" si="14"/>
        <v>48.88</v>
      </c>
      <c r="AB117" s="31">
        <f>IF(AND(ISNUMBER(MATCH($S117,[3]Lists!$CU$8:$CU$37,0)),J117&gt;=DATE(2018,12,31)),$AH$6,$AH$5)</f>
        <v>1</v>
      </c>
      <c r="AC117" s="31">
        <f t="shared" si="15"/>
        <v>1</v>
      </c>
      <c r="AD117" s="31">
        <f t="shared" si="16"/>
        <v>1</v>
      </c>
      <c r="AE117" s="32" t="e">
        <f>MIN($K117,IF(AND(S117='[3]Resources - Baseline'!$C$25,$AH$3&gt;0),MIN(DATE(2050,12,31),MAX(DATE($AH$4,12,31),DATE(YEAR(J117)+$AH$3,MONTH(J117),DAY(J117)))),IF(AND(COUNTIFS('[3]Resources - Baseline'!$C$26:$C$37,S117)=1,$AH$2&gt;0),MIN(DATE($AH$4,12,31),DATE(YEAR(J117)+$AH$2,MONTH(J117),DAY(J117))),DATE(2050,12,31))))</f>
        <v>#VALUE!</v>
      </c>
      <c r="AF117" s="33">
        <f t="shared" si="17"/>
        <v>1</v>
      </c>
      <c r="AS117" s="10"/>
      <c r="AU117" s="10"/>
    </row>
    <row r="118" spans="1:47">
      <c r="A118" s="1">
        <v>118</v>
      </c>
      <c r="B118" s="21" t="s">
        <v>489</v>
      </c>
      <c r="C118" s="21"/>
      <c r="D118" s="21" t="s">
        <v>163</v>
      </c>
      <c r="E118" s="22" t="s">
        <v>474</v>
      </c>
      <c r="F118" s="22" t="s">
        <v>474</v>
      </c>
      <c r="G118" s="22" t="s">
        <v>475</v>
      </c>
      <c r="H118" s="22" t="s">
        <v>434</v>
      </c>
      <c r="I118" s="22" t="s">
        <v>212</v>
      </c>
      <c r="J118" s="22">
        <v>46388</v>
      </c>
      <c r="K118" s="22">
        <v>55153</v>
      </c>
      <c r="L118" s="23">
        <f t="shared" si="18"/>
        <v>48.88</v>
      </c>
      <c r="M118" s="24">
        <f t="shared" si="19"/>
        <v>1</v>
      </c>
      <c r="N118" s="23">
        <v>48.88</v>
      </c>
      <c r="O118" s="23">
        <v>48.88</v>
      </c>
      <c r="P118" s="23" t="s">
        <v>476</v>
      </c>
      <c r="Q118" s="23" t="s">
        <v>477</v>
      </c>
      <c r="R118" s="25" t="s">
        <v>478</v>
      </c>
      <c r="S118" s="22" t="s">
        <v>479</v>
      </c>
      <c r="T118" s="22"/>
      <c r="U118" s="26"/>
      <c r="V118" s="26"/>
      <c r="W118" s="27">
        <f t="shared" si="10"/>
        <v>2027</v>
      </c>
      <c r="X118" s="27">
        <f t="shared" si="11"/>
        <v>2050</v>
      </c>
      <c r="Y118" s="28">
        <f t="shared" si="12"/>
        <v>0</v>
      </c>
      <c r="Z118" s="29" t="str">
        <f t="shared" si="13"/>
        <v>NW</v>
      </c>
      <c r="AA118" s="30">
        <f t="shared" si="14"/>
        <v>48.88</v>
      </c>
      <c r="AB118" s="31">
        <f>IF(AND(ISNUMBER(MATCH($S118,[3]Lists!$CU$8:$CU$37,0)),J118&gt;=DATE(2018,12,31)),$AH$6,$AH$5)</f>
        <v>1</v>
      </c>
      <c r="AC118" s="31">
        <f t="shared" si="15"/>
        <v>1</v>
      </c>
      <c r="AD118" s="31">
        <f t="shared" si="16"/>
        <v>1</v>
      </c>
      <c r="AE118" s="32" t="e">
        <f>MIN($K118,IF(AND(S118='[3]Resources - Baseline'!$C$25,$AH$3&gt;0),MIN(DATE(2050,12,31),MAX(DATE($AH$4,12,31),DATE(YEAR(J118)+$AH$3,MONTH(J118),DAY(J118)))),IF(AND(COUNTIFS('[3]Resources - Baseline'!$C$26:$C$37,S118)=1,$AH$2&gt;0),MIN(DATE($AH$4,12,31),DATE(YEAR(J118)+$AH$2,MONTH(J118),DAY(J118))),DATE(2050,12,31))))</f>
        <v>#VALUE!</v>
      </c>
      <c r="AF118" s="33">
        <f t="shared" si="17"/>
        <v>1</v>
      </c>
    </row>
    <row r="119" spans="1:47">
      <c r="A119" s="1">
        <v>119</v>
      </c>
      <c r="B119" s="21" t="s">
        <v>490</v>
      </c>
      <c r="C119" s="21"/>
      <c r="D119" s="21" t="s">
        <v>163</v>
      </c>
      <c r="E119" s="22" t="s">
        <v>474</v>
      </c>
      <c r="F119" s="22" t="s">
        <v>474</v>
      </c>
      <c r="G119" s="22" t="s">
        <v>475</v>
      </c>
      <c r="H119" s="22" t="s">
        <v>434</v>
      </c>
      <c r="I119" s="22" t="s">
        <v>212</v>
      </c>
      <c r="J119" s="22">
        <v>46388</v>
      </c>
      <c r="K119" s="22">
        <v>55153</v>
      </c>
      <c r="L119" s="23">
        <f t="shared" si="18"/>
        <v>48.88</v>
      </c>
      <c r="M119" s="24">
        <f t="shared" si="19"/>
        <v>1</v>
      </c>
      <c r="N119" s="23">
        <v>48.88</v>
      </c>
      <c r="O119" s="23">
        <v>48.88</v>
      </c>
      <c r="P119" s="23" t="s">
        <v>476</v>
      </c>
      <c r="Q119" s="23" t="s">
        <v>477</v>
      </c>
      <c r="R119" s="25" t="s">
        <v>478</v>
      </c>
      <c r="S119" s="22" t="s">
        <v>479</v>
      </c>
      <c r="T119" s="22"/>
      <c r="U119" s="26"/>
      <c r="V119" s="26"/>
      <c r="W119" s="27">
        <f t="shared" si="10"/>
        <v>2027</v>
      </c>
      <c r="X119" s="27">
        <f t="shared" si="11"/>
        <v>2050</v>
      </c>
      <c r="Y119" s="28">
        <f t="shared" si="12"/>
        <v>0</v>
      </c>
      <c r="Z119" s="29" t="str">
        <f t="shared" si="13"/>
        <v>NW</v>
      </c>
      <c r="AA119" s="30">
        <f t="shared" si="14"/>
        <v>48.88</v>
      </c>
      <c r="AB119" s="31">
        <f>IF(AND(ISNUMBER(MATCH($S119,[3]Lists!$CU$8:$CU$37,0)),J119&gt;=DATE(2018,12,31)),$AH$6,$AH$5)</f>
        <v>1</v>
      </c>
      <c r="AC119" s="31">
        <f t="shared" si="15"/>
        <v>1</v>
      </c>
      <c r="AD119" s="31">
        <f t="shared" si="16"/>
        <v>1</v>
      </c>
      <c r="AE119" s="32" t="e">
        <f>MIN($K119,IF(AND(S119='[3]Resources - Baseline'!$C$25,$AH$3&gt;0),MIN(DATE(2050,12,31),MAX(DATE($AH$4,12,31),DATE(YEAR(J119)+$AH$3,MONTH(J119),DAY(J119)))),IF(AND(COUNTIFS('[3]Resources - Baseline'!$C$26:$C$37,S119)=1,$AH$2&gt;0),MIN(DATE($AH$4,12,31),DATE(YEAR(J119)+$AH$2,MONTH(J119),DAY(J119))),DATE(2050,12,31))))</f>
        <v>#VALUE!</v>
      </c>
      <c r="AF119" s="33">
        <f t="shared" si="17"/>
        <v>1</v>
      </c>
    </row>
    <row r="120" spans="1:47">
      <c r="A120" s="1">
        <v>120</v>
      </c>
      <c r="B120" s="21" t="s">
        <v>491</v>
      </c>
      <c r="C120" s="21" t="s">
        <v>492</v>
      </c>
      <c r="D120" s="21" t="s">
        <v>185</v>
      </c>
      <c r="E120" s="21" t="s">
        <v>175</v>
      </c>
      <c r="F120" s="21" t="s">
        <v>175</v>
      </c>
      <c r="G120" s="21" t="s">
        <v>186</v>
      </c>
      <c r="H120" s="21" t="s">
        <v>175</v>
      </c>
      <c r="I120" s="21" t="s">
        <v>178</v>
      </c>
      <c r="J120" s="22">
        <v>29952</v>
      </c>
      <c r="K120" s="22">
        <v>55153</v>
      </c>
      <c r="L120" s="23">
        <f t="shared" si="18"/>
        <v>4</v>
      </c>
      <c r="M120" s="24">
        <f t="shared" si="19"/>
        <v>1</v>
      </c>
      <c r="N120" s="21">
        <v>4</v>
      </c>
      <c r="O120" s="21">
        <v>4</v>
      </c>
      <c r="P120" s="21" t="s">
        <v>187</v>
      </c>
      <c r="Q120" s="21" t="s">
        <v>197</v>
      </c>
      <c r="R120" s="25" t="s">
        <v>198</v>
      </c>
      <c r="S120" s="21" t="s">
        <v>403</v>
      </c>
      <c r="T120" s="21"/>
      <c r="U120" s="26"/>
      <c r="V120" s="26"/>
      <c r="W120" s="27">
        <f t="shared" si="10"/>
        <v>1982</v>
      </c>
      <c r="X120" s="27">
        <f t="shared" si="11"/>
        <v>2050</v>
      </c>
      <c r="Y120" s="28">
        <f t="shared" si="12"/>
        <v>0</v>
      </c>
      <c r="Z120" s="29" t="str">
        <f t="shared" si="13"/>
        <v>CAISO</v>
      </c>
      <c r="AA120" s="30">
        <f t="shared" si="14"/>
        <v>4</v>
      </c>
      <c r="AB120" s="31">
        <f>IF(AND(ISNUMBER(MATCH($S120,[3]Lists!$CU$8:$CU$37,0)),J120&gt;=DATE(2018,12,31)),$AH$6,$AH$5)</f>
        <v>1</v>
      </c>
      <c r="AC120" s="31">
        <f t="shared" si="15"/>
        <v>1</v>
      </c>
      <c r="AD120" s="31">
        <f t="shared" si="16"/>
        <v>1</v>
      </c>
      <c r="AE120" s="32" t="e">
        <f>MIN($K120,IF(AND(S120='[3]Resources - Baseline'!$C$25,$AH$3&gt;0),MIN(DATE(2050,12,31),MAX(DATE($AH$4,12,31),DATE(YEAR(J120)+$AH$3,MONTH(J120),DAY(J120)))),IF(AND(COUNTIFS('[3]Resources - Baseline'!$C$26:$C$37,S120)=1,$AH$2&gt;0),MIN(DATE($AH$4,12,31),DATE(YEAR(J120)+$AH$2,MONTH(J120),DAY(J120))),DATE(2050,12,31))))</f>
        <v>#VALUE!</v>
      </c>
      <c r="AF120" s="33">
        <f t="shared" si="17"/>
        <v>1</v>
      </c>
    </row>
    <row r="121" spans="1:47">
      <c r="A121" s="1">
        <v>121</v>
      </c>
      <c r="B121" s="21" t="s">
        <v>493</v>
      </c>
      <c r="C121" s="21" t="s">
        <v>494</v>
      </c>
      <c r="D121" s="21" t="s">
        <v>185</v>
      </c>
      <c r="E121" s="21" t="s">
        <v>205</v>
      </c>
      <c r="F121" s="21" t="s">
        <v>205</v>
      </c>
      <c r="G121" s="21" t="s">
        <v>204</v>
      </c>
      <c r="H121" s="21" t="s">
        <v>205</v>
      </c>
      <c r="I121" s="21" t="s">
        <v>178</v>
      </c>
      <c r="J121" s="22"/>
      <c r="K121" s="22">
        <v>55153</v>
      </c>
      <c r="L121" s="23">
        <f t="shared" si="18"/>
        <v>20</v>
      </c>
      <c r="M121" s="24">
        <f t="shared" si="19"/>
        <v>1</v>
      </c>
      <c r="N121" s="21">
        <v>20</v>
      </c>
      <c r="O121" s="21">
        <v>20</v>
      </c>
      <c r="P121" s="21" t="s">
        <v>188</v>
      </c>
      <c r="Q121" s="21" t="s">
        <v>188</v>
      </c>
      <c r="R121" s="25" t="s">
        <v>189</v>
      </c>
      <c r="S121" s="21" t="s">
        <v>182</v>
      </c>
      <c r="T121" s="21"/>
      <c r="U121" s="26"/>
      <c r="V121" s="26"/>
      <c r="W121" s="27">
        <f t="shared" si="10"/>
        <v>1900</v>
      </c>
      <c r="X121" s="27">
        <f t="shared" si="11"/>
        <v>2050</v>
      </c>
      <c r="Y121" s="28">
        <f t="shared" si="12"/>
        <v>0</v>
      </c>
      <c r="Z121" s="29" t="str">
        <f t="shared" si="13"/>
        <v>CAISO</v>
      </c>
      <c r="AA121" s="30">
        <f t="shared" si="14"/>
        <v>20</v>
      </c>
      <c r="AB121" s="31">
        <f>IF(AND(ISNUMBER(MATCH($S121,[3]Lists!$CU$8:$CU$37,0)),J121&gt;=DATE(2018,12,31)),$AH$6,$AH$5)</f>
        <v>1</v>
      </c>
      <c r="AC121" s="31">
        <f t="shared" si="15"/>
        <v>1</v>
      </c>
      <c r="AD121" s="31">
        <f t="shared" si="16"/>
        <v>1</v>
      </c>
      <c r="AE121" s="32" t="e">
        <f>MIN($K121,IF(AND(S121='[3]Resources - Baseline'!$C$25,$AH$3&gt;0),MIN(DATE(2050,12,31),MAX(DATE($AH$4,12,31),DATE(YEAR(J121)+$AH$3,MONTH(J121),DAY(J121)))),IF(AND(COUNTIFS('[3]Resources - Baseline'!$C$26:$C$37,S121)=1,$AH$2&gt;0),MIN(DATE($AH$4,12,31),DATE(YEAR(J121)+$AH$2,MONTH(J121),DAY(J121))),DATE(2050,12,31))))</f>
        <v>#VALUE!</v>
      </c>
      <c r="AF121" s="33">
        <f t="shared" si="17"/>
        <v>1</v>
      </c>
    </row>
    <row r="122" spans="1:47">
      <c r="A122" s="1">
        <v>122</v>
      </c>
      <c r="B122" s="21" t="s">
        <v>495</v>
      </c>
      <c r="C122" s="21" t="s">
        <v>496</v>
      </c>
      <c r="D122" s="21" t="s">
        <v>163</v>
      </c>
      <c r="E122" s="22" t="s">
        <v>497</v>
      </c>
      <c r="F122" s="22" t="s">
        <v>497</v>
      </c>
      <c r="G122" s="22" t="s">
        <v>498</v>
      </c>
      <c r="H122" s="22" t="s">
        <v>497</v>
      </c>
      <c r="I122" s="22" t="s">
        <v>195</v>
      </c>
      <c r="J122" s="22">
        <v>23712</v>
      </c>
      <c r="K122" s="22">
        <v>55153</v>
      </c>
      <c r="L122" s="23">
        <f t="shared" si="18"/>
        <v>85</v>
      </c>
      <c r="M122" s="24">
        <f t="shared" si="19"/>
        <v>1</v>
      </c>
      <c r="N122" s="23">
        <v>85</v>
      </c>
      <c r="O122" s="23">
        <v>85</v>
      </c>
      <c r="P122" s="23" t="s">
        <v>257</v>
      </c>
      <c r="Q122" s="23" t="s">
        <v>258</v>
      </c>
      <c r="R122" s="25" t="s">
        <v>259</v>
      </c>
      <c r="S122" s="22" t="s">
        <v>260</v>
      </c>
      <c r="T122" s="22"/>
      <c r="U122" s="26"/>
      <c r="V122" s="26"/>
      <c r="W122" s="27">
        <f t="shared" si="10"/>
        <v>1965</v>
      </c>
      <c r="X122" s="27">
        <f t="shared" si="11"/>
        <v>2050</v>
      </c>
      <c r="Y122" s="28">
        <f t="shared" si="12"/>
        <v>0</v>
      </c>
      <c r="Z122" s="29" t="str">
        <f t="shared" si="13"/>
        <v>SW</v>
      </c>
      <c r="AA122" s="30">
        <f t="shared" si="14"/>
        <v>85</v>
      </c>
      <c r="AB122" s="31">
        <f>IF(AND(ISNUMBER(MATCH($S122,[3]Lists!$CU$8:$CU$37,0)),J122&gt;=DATE(2018,12,31)),$AH$6,$AH$5)</f>
        <v>1</v>
      </c>
      <c r="AC122" s="31">
        <f t="shared" si="15"/>
        <v>1</v>
      </c>
      <c r="AD122" s="31">
        <f t="shared" si="16"/>
        <v>1</v>
      </c>
      <c r="AE122" s="32" t="e">
        <f>MIN($K122,IF(AND(S122='[3]Resources - Baseline'!$C$25,$AH$3&gt;0),MIN(DATE(2050,12,31),MAX(DATE($AH$4,12,31),DATE(YEAR(J122)+$AH$3,MONTH(J122),DAY(J122)))),IF(AND(COUNTIFS('[3]Resources - Baseline'!$C$26:$C$37,S122)=1,$AH$2&gt;0),MIN(DATE($AH$4,12,31),DATE(YEAR(J122)+$AH$2,MONTH(J122),DAY(J122))),DATE(2050,12,31))))</f>
        <v>#VALUE!</v>
      </c>
      <c r="AF122" s="33">
        <f t="shared" si="17"/>
        <v>1</v>
      </c>
    </row>
    <row r="123" spans="1:47">
      <c r="A123" s="1">
        <v>123</v>
      </c>
      <c r="B123" s="21" t="s">
        <v>499</v>
      </c>
      <c r="C123" s="21" t="s">
        <v>500</v>
      </c>
      <c r="D123" s="21" t="s">
        <v>163</v>
      </c>
      <c r="E123" s="22" t="s">
        <v>497</v>
      </c>
      <c r="F123" s="22" t="s">
        <v>497</v>
      </c>
      <c r="G123" s="22" t="s">
        <v>498</v>
      </c>
      <c r="H123" s="22" t="s">
        <v>497</v>
      </c>
      <c r="I123" s="22" t="s">
        <v>195</v>
      </c>
      <c r="J123" s="22">
        <v>26451</v>
      </c>
      <c r="K123" s="22">
        <v>55153</v>
      </c>
      <c r="L123" s="23">
        <f t="shared" si="18"/>
        <v>21.3</v>
      </c>
      <c r="M123" s="24">
        <f t="shared" si="19"/>
        <v>1</v>
      </c>
      <c r="N123" s="23">
        <v>21.3</v>
      </c>
      <c r="O123" s="23">
        <v>21.3</v>
      </c>
      <c r="P123" s="23" t="s">
        <v>288</v>
      </c>
      <c r="Q123" s="23" t="s">
        <v>269</v>
      </c>
      <c r="R123" s="25" t="s">
        <v>270</v>
      </c>
      <c r="S123" s="22" t="s">
        <v>289</v>
      </c>
      <c r="T123" s="22"/>
      <c r="U123" s="26"/>
      <c r="V123" s="26"/>
      <c r="W123" s="27">
        <f t="shared" si="10"/>
        <v>1972</v>
      </c>
      <c r="X123" s="27">
        <f t="shared" si="11"/>
        <v>2050</v>
      </c>
      <c r="Y123" s="28">
        <f t="shared" si="12"/>
        <v>0</v>
      </c>
      <c r="Z123" s="29" t="str">
        <f t="shared" si="13"/>
        <v>SW</v>
      </c>
      <c r="AA123" s="30">
        <f t="shared" si="14"/>
        <v>21.3</v>
      </c>
      <c r="AB123" s="31">
        <f>IF(AND(ISNUMBER(MATCH($S123,[3]Lists!$CU$8:$CU$37,0)),J123&gt;=DATE(2018,12,31)),$AH$6,$AH$5)</f>
        <v>1</v>
      </c>
      <c r="AC123" s="31">
        <f t="shared" si="15"/>
        <v>1</v>
      </c>
      <c r="AD123" s="31">
        <f t="shared" si="16"/>
        <v>1</v>
      </c>
      <c r="AE123" s="32" t="e">
        <f>MIN($K123,IF(AND(S123='[3]Resources - Baseline'!$C$25,$AH$3&gt;0),MIN(DATE(2050,12,31),MAX(DATE($AH$4,12,31),DATE(YEAR(J123)+$AH$3,MONTH(J123),DAY(J123)))),IF(AND(COUNTIFS('[3]Resources - Baseline'!$C$26:$C$37,S123)=1,$AH$2&gt;0),MIN(DATE($AH$4,12,31),DATE(YEAR(J123)+$AH$2,MONTH(J123),DAY(J123))),DATE(2050,12,31))))</f>
        <v>#VALUE!</v>
      </c>
      <c r="AF123" s="33">
        <f t="shared" si="17"/>
        <v>1</v>
      </c>
    </row>
    <row r="124" spans="1:47">
      <c r="A124" s="1">
        <v>124</v>
      </c>
      <c r="B124" s="21" t="s">
        <v>501</v>
      </c>
      <c r="C124" s="21" t="s">
        <v>502</v>
      </c>
      <c r="D124" s="21" t="s">
        <v>163</v>
      </c>
      <c r="E124" s="22" t="s">
        <v>497</v>
      </c>
      <c r="F124" s="22" t="s">
        <v>497</v>
      </c>
      <c r="G124" s="22" t="s">
        <v>498</v>
      </c>
      <c r="H124" s="22" t="s">
        <v>497</v>
      </c>
      <c r="I124" s="22" t="s">
        <v>195</v>
      </c>
      <c r="J124" s="22">
        <v>26999</v>
      </c>
      <c r="K124" s="22">
        <v>55153</v>
      </c>
      <c r="L124" s="23">
        <f t="shared" si="18"/>
        <v>70</v>
      </c>
      <c r="M124" s="24">
        <f t="shared" si="19"/>
        <v>1</v>
      </c>
      <c r="N124" s="23">
        <v>70</v>
      </c>
      <c r="O124" s="23">
        <v>70</v>
      </c>
      <c r="P124" s="23" t="s">
        <v>288</v>
      </c>
      <c r="Q124" s="23" t="s">
        <v>269</v>
      </c>
      <c r="R124" s="25" t="s">
        <v>270</v>
      </c>
      <c r="S124" s="22" t="s">
        <v>289</v>
      </c>
      <c r="T124" s="22"/>
      <c r="U124" s="26"/>
      <c r="V124" s="26"/>
      <c r="W124" s="27">
        <f t="shared" si="10"/>
        <v>1974</v>
      </c>
      <c r="X124" s="27">
        <f t="shared" si="11"/>
        <v>2050</v>
      </c>
      <c r="Y124" s="28">
        <f t="shared" si="12"/>
        <v>0</v>
      </c>
      <c r="Z124" s="29" t="str">
        <f t="shared" si="13"/>
        <v>SW</v>
      </c>
      <c r="AA124" s="30">
        <f t="shared" si="14"/>
        <v>70</v>
      </c>
      <c r="AB124" s="31">
        <f>IF(AND(ISNUMBER(MATCH($S124,[3]Lists!$CU$8:$CU$37,0)),J124&gt;=DATE(2018,12,31)),$AH$6,$AH$5)</f>
        <v>1</v>
      </c>
      <c r="AC124" s="31">
        <f t="shared" si="15"/>
        <v>1</v>
      </c>
      <c r="AD124" s="31">
        <f t="shared" si="16"/>
        <v>1</v>
      </c>
      <c r="AE124" s="32" t="e">
        <f>MIN($K124,IF(AND(S124='[3]Resources - Baseline'!$C$25,$AH$3&gt;0),MIN(DATE(2050,12,31),MAX(DATE($AH$4,12,31),DATE(YEAR(J124)+$AH$3,MONTH(J124),DAY(J124)))),IF(AND(COUNTIFS('[3]Resources - Baseline'!$C$26:$C$37,S124)=1,$AH$2&gt;0),MIN(DATE($AH$4,12,31),DATE(YEAR(J124)+$AH$2,MONTH(J124),DAY(J124))),DATE(2050,12,31))))</f>
        <v>#VALUE!</v>
      </c>
      <c r="AF124" s="33">
        <f t="shared" si="17"/>
        <v>1</v>
      </c>
    </row>
    <row r="125" spans="1:47">
      <c r="A125" s="1">
        <v>125</v>
      </c>
      <c r="B125" s="21" t="s">
        <v>503</v>
      </c>
      <c r="C125" s="21" t="s">
        <v>504</v>
      </c>
      <c r="D125" s="21" t="s">
        <v>163</v>
      </c>
      <c r="E125" s="22" t="s">
        <v>497</v>
      </c>
      <c r="F125" s="22" t="s">
        <v>497</v>
      </c>
      <c r="G125" s="22" t="s">
        <v>498</v>
      </c>
      <c r="H125" s="22" t="s">
        <v>497</v>
      </c>
      <c r="I125" s="22" t="s">
        <v>195</v>
      </c>
      <c r="J125" s="22">
        <v>37500</v>
      </c>
      <c r="K125" s="22">
        <v>55153</v>
      </c>
      <c r="L125" s="23">
        <f t="shared" si="18"/>
        <v>40.799999999999997</v>
      </c>
      <c r="M125" s="24">
        <f t="shared" si="19"/>
        <v>1</v>
      </c>
      <c r="N125" s="23">
        <v>40.799999999999997</v>
      </c>
      <c r="O125" s="23">
        <v>40.799999999999997</v>
      </c>
      <c r="P125" s="23" t="s">
        <v>268</v>
      </c>
      <c r="Q125" s="23" t="s">
        <v>269</v>
      </c>
      <c r="R125" s="25" t="s">
        <v>270</v>
      </c>
      <c r="S125" s="22" t="s">
        <v>289</v>
      </c>
      <c r="T125" s="22"/>
      <c r="U125" s="26"/>
      <c r="V125" s="26"/>
      <c r="W125" s="27">
        <f t="shared" si="10"/>
        <v>2003</v>
      </c>
      <c r="X125" s="27">
        <f t="shared" si="11"/>
        <v>2050</v>
      </c>
      <c r="Y125" s="28">
        <f t="shared" si="12"/>
        <v>0</v>
      </c>
      <c r="Z125" s="29" t="str">
        <f t="shared" si="13"/>
        <v>SW</v>
      </c>
      <c r="AA125" s="30">
        <f t="shared" si="14"/>
        <v>40.799999999999997</v>
      </c>
      <c r="AB125" s="31">
        <f>IF(AND(ISNUMBER(MATCH($S125,[3]Lists!$CU$8:$CU$37,0)),J125&gt;=DATE(2018,12,31)),$AH$6,$AH$5)</f>
        <v>1</v>
      </c>
      <c r="AC125" s="31">
        <f t="shared" si="15"/>
        <v>1</v>
      </c>
      <c r="AD125" s="31">
        <f t="shared" si="16"/>
        <v>1</v>
      </c>
      <c r="AE125" s="32" t="e">
        <f>MIN($K125,IF(AND(S125='[3]Resources - Baseline'!$C$25,$AH$3&gt;0),MIN(DATE(2050,12,31),MAX(DATE($AH$4,12,31),DATE(YEAR(J125)+$AH$3,MONTH(J125),DAY(J125)))),IF(AND(COUNTIFS('[3]Resources - Baseline'!$C$26:$C$37,S125)=1,$AH$2&gt;0),MIN(DATE($AH$4,12,31),DATE(YEAR(J125)+$AH$2,MONTH(J125),DAY(J125))),DATE(2050,12,31))))</f>
        <v>#VALUE!</v>
      </c>
      <c r="AF125" s="33">
        <f t="shared" si="17"/>
        <v>1</v>
      </c>
    </row>
    <row r="126" spans="1:47">
      <c r="A126" s="1">
        <v>126</v>
      </c>
      <c r="B126" s="21" t="s">
        <v>505</v>
      </c>
      <c r="C126" s="21" t="s">
        <v>506</v>
      </c>
      <c r="D126" s="21" t="s">
        <v>163</v>
      </c>
      <c r="E126" s="22" t="s">
        <v>497</v>
      </c>
      <c r="F126" s="22" t="s">
        <v>497</v>
      </c>
      <c r="G126" s="22" t="s">
        <v>498</v>
      </c>
      <c r="H126" s="22" t="s">
        <v>497</v>
      </c>
      <c r="I126" s="22" t="s">
        <v>195</v>
      </c>
      <c r="J126" s="22">
        <v>28856</v>
      </c>
      <c r="K126" s="22">
        <v>55153</v>
      </c>
      <c r="L126" s="23">
        <f t="shared" si="18"/>
        <v>194.7</v>
      </c>
      <c r="M126" s="24">
        <f t="shared" si="19"/>
        <v>1</v>
      </c>
      <c r="N126" s="23">
        <v>194.7</v>
      </c>
      <c r="O126" s="23">
        <v>194.7</v>
      </c>
      <c r="P126" s="23" t="s">
        <v>507</v>
      </c>
      <c r="Q126" s="23" t="s">
        <v>508</v>
      </c>
      <c r="R126" s="25" t="s">
        <v>509</v>
      </c>
      <c r="S126" s="22" t="s">
        <v>510</v>
      </c>
      <c r="T126" s="22"/>
      <c r="U126" s="26"/>
      <c r="V126" s="26"/>
      <c r="W126" s="27">
        <f t="shared" si="10"/>
        <v>1979</v>
      </c>
      <c r="X126" s="27">
        <f t="shared" si="11"/>
        <v>2050</v>
      </c>
      <c r="Y126" s="28">
        <f t="shared" si="12"/>
        <v>0</v>
      </c>
      <c r="Z126" s="29" t="str">
        <f t="shared" si="13"/>
        <v>SW</v>
      </c>
      <c r="AA126" s="30">
        <f t="shared" si="14"/>
        <v>194.7</v>
      </c>
      <c r="AB126" s="31">
        <f>IF(AND(ISNUMBER(MATCH($S126,[3]Lists!$CU$8:$CU$37,0)),J126&gt;=DATE(2018,12,31)),$AH$6,$AH$5)</f>
        <v>1</v>
      </c>
      <c r="AC126" s="31">
        <f t="shared" si="15"/>
        <v>1</v>
      </c>
      <c r="AD126" s="31">
        <f t="shared" si="16"/>
        <v>1</v>
      </c>
      <c r="AE126" s="32" t="e">
        <f>MIN($K126,IF(AND(S126='[3]Resources - Baseline'!$C$25,$AH$3&gt;0),MIN(DATE(2050,12,31),MAX(DATE($AH$4,12,31),DATE(YEAR(J126)+$AH$3,MONTH(J126),DAY(J126)))),IF(AND(COUNTIFS('[3]Resources - Baseline'!$C$26:$C$37,S126)=1,$AH$2&gt;0),MIN(DATE($AH$4,12,31),DATE(YEAR(J126)+$AH$2,MONTH(J126),DAY(J126))),DATE(2050,12,31))))</f>
        <v>#VALUE!</v>
      </c>
      <c r="AF126" s="33">
        <f t="shared" si="17"/>
        <v>1</v>
      </c>
    </row>
    <row r="127" spans="1:47">
      <c r="A127" s="1">
        <v>127</v>
      </c>
      <c r="B127" s="21" t="s">
        <v>511</v>
      </c>
      <c r="C127" s="21" t="s">
        <v>512</v>
      </c>
      <c r="D127" s="21" t="s">
        <v>163</v>
      </c>
      <c r="E127" s="22" t="s">
        <v>497</v>
      </c>
      <c r="F127" s="22" t="s">
        <v>497</v>
      </c>
      <c r="G127" s="22" t="s">
        <v>498</v>
      </c>
      <c r="H127" s="22" t="s">
        <v>497</v>
      </c>
      <c r="I127" s="22" t="s">
        <v>195</v>
      </c>
      <c r="J127" s="22">
        <v>29099</v>
      </c>
      <c r="K127" s="22">
        <v>55153</v>
      </c>
      <c r="L127" s="23">
        <f t="shared" si="18"/>
        <v>194.7</v>
      </c>
      <c r="M127" s="24">
        <f t="shared" si="19"/>
        <v>1</v>
      </c>
      <c r="N127" s="23">
        <v>194.7</v>
      </c>
      <c r="O127" s="23">
        <v>194.7</v>
      </c>
      <c r="P127" s="23" t="s">
        <v>507</v>
      </c>
      <c r="Q127" s="23" t="s">
        <v>508</v>
      </c>
      <c r="R127" s="25" t="s">
        <v>509</v>
      </c>
      <c r="S127" s="22" t="s">
        <v>510</v>
      </c>
      <c r="T127" s="22"/>
      <c r="U127" s="26"/>
      <c r="V127" s="26"/>
      <c r="W127" s="27">
        <f t="shared" si="10"/>
        <v>1980</v>
      </c>
      <c r="X127" s="27">
        <f t="shared" si="11"/>
        <v>2050</v>
      </c>
      <c r="Y127" s="28">
        <f t="shared" si="12"/>
        <v>0</v>
      </c>
      <c r="Z127" s="29" t="str">
        <f t="shared" si="13"/>
        <v>SW</v>
      </c>
      <c r="AA127" s="30">
        <f t="shared" si="14"/>
        <v>194.7</v>
      </c>
      <c r="AB127" s="31">
        <f>IF(AND(ISNUMBER(MATCH($S127,[3]Lists!$CU$8:$CU$37,0)),J127&gt;=DATE(2018,12,31)),$AH$6,$AH$5)</f>
        <v>1</v>
      </c>
      <c r="AC127" s="31">
        <f t="shared" si="15"/>
        <v>1</v>
      </c>
      <c r="AD127" s="31">
        <f t="shared" si="16"/>
        <v>1</v>
      </c>
      <c r="AE127" s="32" t="e">
        <f>MIN($K127,IF(AND(S127='[3]Resources - Baseline'!$C$25,$AH$3&gt;0),MIN(DATE(2050,12,31),MAX(DATE($AH$4,12,31),DATE(YEAR(J127)+$AH$3,MONTH(J127),DAY(J127)))),IF(AND(COUNTIFS('[3]Resources - Baseline'!$C$26:$C$37,S127)=1,$AH$2&gt;0),MIN(DATE($AH$4,12,31),DATE(YEAR(J127)+$AH$2,MONTH(J127),DAY(J127))),DATE(2050,12,31))))</f>
        <v>#VALUE!</v>
      </c>
      <c r="AF127" s="33">
        <f t="shared" si="17"/>
        <v>1</v>
      </c>
    </row>
    <row r="128" spans="1:47">
      <c r="A128" s="1">
        <v>128</v>
      </c>
      <c r="B128" s="21" t="s">
        <v>513</v>
      </c>
      <c r="C128" s="21" t="s">
        <v>514</v>
      </c>
      <c r="D128" s="21" t="s">
        <v>163</v>
      </c>
      <c r="E128" s="22" t="s">
        <v>232</v>
      </c>
      <c r="F128" s="22" t="s">
        <v>232</v>
      </c>
      <c r="G128" s="22" t="s">
        <v>233</v>
      </c>
      <c r="H128" s="22" t="s">
        <v>234</v>
      </c>
      <c r="I128" s="22" t="s">
        <v>232</v>
      </c>
      <c r="J128" s="22">
        <v>37742</v>
      </c>
      <c r="K128" s="22">
        <v>55153</v>
      </c>
      <c r="L128" s="23">
        <f t="shared" si="18"/>
        <v>538.70000000000005</v>
      </c>
      <c r="M128" s="24">
        <f t="shared" si="19"/>
        <v>1</v>
      </c>
      <c r="N128" s="23">
        <v>538.70000000000005</v>
      </c>
      <c r="O128" s="23">
        <v>538.70000000000005</v>
      </c>
      <c r="P128" s="23" t="s">
        <v>257</v>
      </c>
      <c r="Q128" s="23" t="s">
        <v>258</v>
      </c>
      <c r="R128" s="25" t="s">
        <v>259</v>
      </c>
      <c r="S128" s="22" t="s">
        <v>515</v>
      </c>
      <c r="T128" s="22"/>
      <c r="U128" s="26"/>
      <c r="V128" s="26"/>
      <c r="W128" s="27">
        <f t="shared" si="10"/>
        <v>2003</v>
      </c>
      <c r="X128" s="27">
        <f t="shared" si="11"/>
        <v>2050</v>
      </c>
      <c r="Y128" s="28">
        <f t="shared" si="12"/>
        <v>0</v>
      </c>
      <c r="Z128" s="29" t="str">
        <f t="shared" si="13"/>
        <v>LDWP</v>
      </c>
      <c r="AA128" s="30">
        <f t="shared" si="14"/>
        <v>538.70000000000005</v>
      </c>
      <c r="AB128" s="31">
        <f>IF(AND(ISNUMBER(MATCH($S128,[3]Lists!$CU$8:$CU$37,0)),J128&gt;=DATE(2018,12,31)),$AH$6,$AH$5)</f>
        <v>1</v>
      </c>
      <c r="AC128" s="31">
        <f t="shared" si="15"/>
        <v>1</v>
      </c>
      <c r="AD128" s="31">
        <f t="shared" si="16"/>
        <v>1</v>
      </c>
      <c r="AE128" s="32" t="e">
        <f>MIN($K128,IF(AND(S128='[3]Resources - Baseline'!$C$25,$AH$3&gt;0),MIN(DATE(2050,12,31),MAX(DATE($AH$4,12,31),DATE(YEAR(J128)+$AH$3,MONTH(J128),DAY(J128)))),IF(AND(COUNTIFS('[3]Resources - Baseline'!$C$26:$C$37,S128)=1,$AH$2&gt;0),MIN(DATE($AH$4,12,31),DATE(YEAR(J128)+$AH$2,MONTH(J128),DAY(J128))),DATE(2050,12,31))))</f>
        <v>#VALUE!</v>
      </c>
      <c r="AF128" s="33">
        <f t="shared" si="17"/>
        <v>1</v>
      </c>
    </row>
    <row r="129" spans="1:32">
      <c r="A129" s="1">
        <v>129</v>
      </c>
      <c r="B129" s="21" t="s">
        <v>516</v>
      </c>
      <c r="C129" s="21" t="s">
        <v>517</v>
      </c>
      <c r="D129" s="21" t="s">
        <v>163</v>
      </c>
      <c r="E129" s="22" t="s">
        <v>518</v>
      </c>
      <c r="F129" s="22" t="s">
        <v>518</v>
      </c>
      <c r="G129" s="22" t="s">
        <v>519</v>
      </c>
      <c r="H129" s="22" t="s">
        <v>518</v>
      </c>
      <c r="I129" s="22" t="s">
        <v>195</v>
      </c>
      <c r="J129" s="22">
        <v>20821</v>
      </c>
      <c r="K129" s="22">
        <v>55153</v>
      </c>
      <c r="L129" s="23">
        <f t="shared" si="18"/>
        <v>20</v>
      </c>
      <c r="M129" s="24">
        <f t="shared" si="19"/>
        <v>1</v>
      </c>
      <c r="N129" s="23">
        <v>20</v>
      </c>
      <c r="O129" s="23">
        <v>20</v>
      </c>
      <c r="P129" s="23" t="s">
        <v>240</v>
      </c>
      <c r="Q129" s="23" t="s">
        <v>207</v>
      </c>
      <c r="R129" s="25" t="s">
        <v>189</v>
      </c>
      <c r="S129" s="22" t="s">
        <v>337</v>
      </c>
      <c r="T129" s="22"/>
      <c r="U129" s="26"/>
      <c r="V129" s="26"/>
      <c r="W129" s="27">
        <f t="shared" si="10"/>
        <v>1957</v>
      </c>
      <c r="X129" s="27">
        <f t="shared" si="11"/>
        <v>2050</v>
      </c>
      <c r="Y129" s="28">
        <f t="shared" si="12"/>
        <v>0</v>
      </c>
      <c r="Z129" s="29" t="str">
        <f t="shared" si="13"/>
        <v>SW</v>
      </c>
      <c r="AA129" s="30">
        <f t="shared" si="14"/>
        <v>20</v>
      </c>
      <c r="AB129" s="31">
        <f>IF(AND(ISNUMBER(MATCH($S129,[3]Lists!$CU$8:$CU$37,0)),J129&gt;=DATE(2018,12,31)),$AH$6,$AH$5)</f>
        <v>1</v>
      </c>
      <c r="AC129" s="31">
        <f t="shared" si="15"/>
        <v>1</v>
      </c>
      <c r="AD129" s="31">
        <f t="shared" si="16"/>
        <v>1</v>
      </c>
      <c r="AE129" s="32" t="e">
        <f>MIN($K129,IF(AND(S129='[3]Resources - Baseline'!$C$25,$AH$3&gt;0),MIN(DATE(2050,12,31),MAX(DATE($AH$4,12,31),DATE(YEAR(J129)+$AH$3,MONTH(J129),DAY(J129)))),IF(AND(COUNTIFS('[3]Resources - Baseline'!$C$26:$C$37,S129)=1,$AH$2&gt;0),MIN(DATE($AH$4,12,31),DATE(YEAR(J129)+$AH$2,MONTH(J129),DAY(J129))),DATE(2050,12,31))))</f>
        <v>#VALUE!</v>
      </c>
      <c r="AF129" s="33">
        <f t="shared" si="17"/>
        <v>1</v>
      </c>
    </row>
    <row r="130" spans="1:32">
      <c r="A130" s="1">
        <v>130</v>
      </c>
      <c r="B130" s="21" t="s">
        <v>520</v>
      </c>
      <c r="C130" s="21" t="s">
        <v>521</v>
      </c>
      <c r="D130" s="21" t="s">
        <v>185</v>
      </c>
      <c r="E130" s="21" t="s">
        <v>175</v>
      </c>
      <c r="F130" s="21" t="s">
        <v>175</v>
      </c>
      <c r="G130" s="21" t="s">
        <v>186</v>
      </c>
      <c r="H130" s="21" t="s">
        <v>175</v>
      </c>
      <c r="I130" s="21" t="s">
        <v>178</v>
      </c>
      <c r="J130" s="22"/>
      <c r="K130" s="22">
        <v>55153</v>
      </c>
      <c r="L130" s="23">
        <f t="shared" si="18"/>
        <v>1</v>
      </c>
      <c r="M130" s="24">
        <f t="shared" si="19"/>
        <v>1</v>
      </c>
      <c r="N130" s="21">
        <v>1</v>
      </c>
      <c r="O130" s="21">
        <v>1</v>
      </c>
      <c r="P130" s="21" t="s">
        <v>187</v>
      </c>
      <c r="Q130" s="21" t="s">
        <v>219</v>
      </c>
      <c r="R130" s="25" t="s">
        <v>218</v>
      </c>
      <c r="S130" s="21" t="s">
        <v>368</v>
      </c>
      <c r="T130" s="21"/>
      <c r="U130" s="26"/>
      <c r="V130" s="26"/>
      <c r="W130" s="27">
        <f t="shared" si="10"/>
        <v>1900</v>
      </c>
      <c r="X130" s="27">
        <f t="shared" si="11"/>
        <v>2050</v>
      </c>
      <c r="Y130" s="28">
        <f t="shared" si="12"/>
        <v>0</v>
      </c>
      <c r="Z130" s="29" t="str">
        <f t="shared" si="13"/>
        <v>CAISO</v>
      </c>
      <c r="AA130" s="30">
        <f t="shared" si="14"/>
        <v>1</v>
      </c>
      <c r="AB130" s="31">
        <f>IF(AND(ISNUMBER(MATCH($S130,[3]Lists!$CU$8:$CU$37,0)),J130&gt;=DATE(2018,12,31)),$AH$6,$AH$5)</f>
        <v>1</v>
      </c>
      <c r="AC130" s="31">
        <f t="shared" si="15"/>
        <v>1</v>
      </c>
      <c r="AD130" s="31">
        <f t="shared" si="16"/>
        <v>1</v>
      </c>
      <c r="AE130" s="32" t="e">
        <f>MIN($K130,IF(AND(S130='[3]Resources - Baseline'!$C$25,$AH$3&gt;0),MIN(DATE(2050,12,31),MAX(DATE($AH$4,12,31),DATE(YEAR(J130)+$AH$3,MONTH(J130),DAY(J130)))),IF(AND(COUNTIFS('[3]Resources - Baseline'!$C$26:$C$37,S130)=1,$AH$2&gt;0),MIN(DATE($AH$4,12,31),DATE(YEAR(J130)+$AH$2,MONTH(J130),DAY(J130))),DATE(2050,12,31))))</f>
        <v>#VALUE!</v>
      </c>
      <c r="AF130" s="33">
        <f t="shared" si="17"/>
        <v>1</v>
      </c>
    </row>
    <row r="131" spans="1:32">
      <c r="A131" s="1">
        <v>131</v>
      </c>
      <c r="B131" s="21" t="s">
        <v>522</v>
      </c>
      <c r="C131" s="21" t="s">
        <v>523</v>
      </c>
      <c r="D131" s="21" t="s">
        <v>163</v>
      </c>
      <c r="E131" s="22" t="s">
        <v>524</v>
      </c>
      <c r="F131" s="22" t="s">
        <v>524</v>
      </c>
      <c r="G131" s="22" t="s">
        <v>519</v>
      </c>
      <c r="H131" s="22" t="s">
        <v>518</v>
      </c>
      <c r="I131" s="22" t="s">
        <v>195</v>
      </c>
      <c r="J131" s="22">
        <v>42068</v>
      </c>
      <c r="K131" s="22">
        <v>55153</v>
      </c>
      <c r="L131" s="23">
        <f t="shared" si="18"/>
        <v>19.89</v>
      </c>
      <c r="M131" s="24">
        <f t="shared" si="19"/>
        <v>1</v>
      </c>
      <c r="N131" s="23">
        <v>19.89</v>
      </c>
      <c r="O131" s="23">
        <v>19.89</v>
      </c>
      <c r="P131" s="23" t="s">
        <v>240</v>
      </c>
      <c r="Q131" s="23" t="s">
        <v>207</v>
      </c>
      <c r="R131" s="25" t="s">
        <v>189</v>
      </c>
      <c r="S131" s="22" t="s">
        <v>337</v>
      </c>
      <c r="T131" s="22"/>
      <c r="U131" s="26"/>
      <c r="V131" s="26"/>
      <c r="W131" s="27">
        <f t="shared" si="10"/>
        <v>2015</v>
      </c>
      <c r="X131" s="27">
        <f t="shared" si="11"/>
        <v>2050</v>
      </c>
      <c r="Y131" s="28">
        <f t="shared" si="12"/>
        <v>0</v>
      </c>
      <c r="Z131" s="29" t="str">
        <f t="shared" si="13"/>
        <v>SW</v>
      </c>
      <c r="AA131" s="30">
        <f t="shared" si="14"/>
        <v>19.89</v>
      </c>
      <c r="AB131" s="31">
        <f>IF(AND(ISNUMBER(MATCH($S131,[3]Lists!$CU$8:$CU$37,0)),J131&gt;=DATE(2018,12,31)),$AH$6,$AH$5)</f>
        <v>1</v>
      </c>
      <c r="AC131" s="31">
        <f t="shared" si="15"/>
        <v>1</v>
      </c>
      <c r="AD131" s="31">
        <f t="shared" si="16"/>
        <v>1</v>
      </c>
      <c r="AE131" s="32" t="e">
        <f>MIN($K131,IF(AND(S131='[3]Resources - Baseline'!$C$25,$AH$3&gt;0),MIN(DATE(2050,12,31),MAX(DATE($AH$4,12,31),DATE(YEAR(J131)+$AH$3,MONTH(J131),DAY(J131)))),IF(AND(COUNTIFS('[3]Resources - Baseline'!$C$26:$C$37,S131)=1,$AH$2&gt;0),MIN(DATE($AH$4,12,31),DATE(YEAR(J131)+$AH$2,MONTH(J131),DAY(J131))),DATE(2050,12,31))))</f>
        <v>#VALUE!</v>
      </c>
      <c r="AF131" s="33">
        <f t="shared" si="17"/>
        <v>1</v>
      </c>
    </row>
    <row r="132" spans="1:32">
      <c r="A132" s="1">
        <v>132</v>
      </c>
      <c r="B132" s="21" t="s">
        <v>525</v>
      </c>
      <c r="C132" s="21" t="s">
        <v>526</v>
      </c>
      <c r="D132" s="21" t="s">
        <v>163</v>
      </c>
      <c r="E132" s="22" t="s">
        <v>527</v>
      </c>
      <c r="F132" s="22" t="s">
        <v>527</v>
      </c>
      <c r="G132" s="22" t="s">
        <v>528</v>
      </c>
      <c r="H132" s="22" t="s">
        <v>194</v>
      </c>
      <c r="I132" s="22" t="s">
        <v>195</v>
      </c>
      <c r="J132" s="22">
        <v>41031</v>
      </c>
      <c r="K132" s="22">
        <v>48304</v>
      </c>
      <c r="L132" s="23">
        <f t="shared" si="18"/>
        <v>12</v>
      </c>
      <c r="M132" s="24">
        <f t="shared" si="19"/>
        <v>1</v>
      </c>
      <c r="N132" s="23">
        <v>12</v>
      </c>
      <c r="O132" s="23">
        <v>12</v>
      </c>
      <c r="P132" s="23" t="s">
        <v>408</v>
      </c>
      <c r="Q132" s="23" t="s">
        <v>180</v>
      </c>
      <c r="R132" s="25" t="s">
        <v>181</v>
      </c>
      <c r="S132" s="22" t="s">
        <v>337</v>
      </c>
      <c r="T132" s="22"/>
      <c r="U132" s="26"/>
      <c r="V132" s="26"/>
      <c r="W132" s="27">
        <f t="shared" si="10"/>
        <v>2012</v>
      </c>
      <c r="X132" s="27">
        <f t="shared" si="11"/>
        <v>2031</v>
      </c>
      <c r="Y132" s="28">
        <f t="shared" si="12"/>
        <v>0</v>
      </c>
      <c r="Z132" s="29" t="str">
        <f t="shared" si="13"/>
        <v>SW</v>
      </c>
      <c r="AA132" s="30">
        <f t="shared" si="14"/>
        <v>12</v>
      </c>
      <c r="AB132" s="31">
        <f>IF(AND(ISNUMBER(MATCH($S132,[3]Lists!$CU$8:$CU$37,0)),J132&gt;=DATE(2018,12,31)),$AH$6,$AH$5)</f>
        <v>1</v>
      </c>
      <c r="AC132" s="31">
        <f t="shared" si="15"/>
        <v>1</v>
      </c>
      <c r="AD132" s="31">
        <f t="shared" si="16"/>
        <v>1</v>
      </c>
      <c r="AE132" s="32" t="e">
        <f>MIN($K132,IF(AND(S132='[3]Resources - Baseline'!$C$25,$AH$3&gt;0),MIN(DATE(2050,12,31),MAX(DATE($AH$4,12,31),DATE(YEAR(J132)+$AH$3,MONTH(J132),DAY(J132)))),IF(AND(COUNTIFS('[3]Resources - Baseline'!$C$26:$C$37,S132)=1,$AH$2&gt;0),MIN(DATE($AH$4,12,31),DATE(YEAR(J132)+$AH$2,MONTH(J132),DAY(J132))),DATE(2050,12,31))))</f>
        <v>#VALUE!</v>
      </c>
      <c r="AF132" s="33">
        <f t="shared" si="17"/>
        <v>1</v>
      </c>
    </row>
    <row r="133" spans="1:32">
      <c r="A133" s="1">
        <v>133</v>
      </c>
      <c r="B133" s="21" t="s">
        <v>529</v>
      </c>
      <c r="C133" s="21" t="s">
        <v>530</v>
      </c>
      <c r="D133" s="21" t="s">
        <v>163</v>
      </c>
      <c r="E133" s="22" t="s">
        <v>192</v>
      </c>
      <c r="F133" s="22" t="s">
        <v>192</v>
      </c>
      <c r="G133" s="22" t="s">
        <v>193</v>
      </c>
      <c r="H133" s="22" t="s">
        <v>194</v>
      </c>
      <c r="I133" s="22" t="s">
        <v>195</v>
      </c>
      <c r="J133" s="22">
        <v>39052</v>
      </c>
      <c r="K133" s="22">
        <v>55153</v>
      </c>
      <c r="L133" s="23">
        <f t="shared" si="18"/>
        <v>90</v>
      </c>
      <c r="M133" s="24">
        <f t="shared" si="19"/>
        <v>1</v>
      </c>
      <c r="N133" s="23">
        <v>90</v>
      </c>
      <c r="O133" s="23">
        <v>90</v>
      </c>
      <c r="P133" s="23" t="s">
        <v>196</v>
      </c>
      <c r="Q133" s="23" t="s">
        <v>197</v>
      </c>
      <c r="R133" s="25" t="s">
        <v>198</v>
      </c>
      <c r="S133" s="22" t="s">
        <v>199</v>
      </c>
      <c r="T133" s="22"/>
      <c r="U133" s="26"/>
      <c r="V133" s="26"/>
      <c r="W133" s="27">
        <f t="shared" si="10"/>
        <v>2007</v>
      </c>
      <c r="X133" s="27">
        <f t="shared" si="11"/>
        <v>2050</v>
      </c>
      <c r="Y133" s="28">
        <f t="shared" si="12"/>
        <v>0</v>
      </c>
      <c r="Z133" s="29" t="str">
        <f t="shared" si="13"/>
        <v>SW</v>
      </c>
      <c r="AA133" s="30">
        <f t="shared" si="14"/>
        <v>90</v>
      </c>
      <c r="AB133" s="31">
        <f>IF(AND(ISNUMBER(MATCH($S133,[3]Lists!$CU$8:$CU$37,0)),J133&gt;=DATE(2018,12,31)),$AH$6,$AH$5)</f>
        <v>1</v>
      </c>
      <c r="AC133" s="31">
        <f t="shared" si="15"/>
        <v>1</v>
      </c>
      <c r="AD133" s="31">
        <f t="shared" si="16"/>
        <v>1</v>
      </c>
      <c r="AE133" s="32" t="e">
        <f>MIN($K133,IF(AND(S133='[3]Resources - Baseline'!$C$25,$AH$3&gt;0),MIN(DATE(2050,12,31),MAX(DATE($AH$4,12,31),DATE(YEAR(J133)+$AH$3,MONTH(J133),DAY(J133)))),IF(AND(COUNTIFS('[3]Resources - Baseline'!$C$26:$C$37,S133)=1,$AH$2&gt;0),MIN(DATE($AH$4,12,31),DATE(YEAR(J133)+$AH$2,MONTH(J133),DAY(J133))),DATE(2050,12,31))))</f>
        <v>#VALUE!</v>
      </c>
      <c r="AF133" s="33">
        <f t="shared" si="17"/>
        <v>1</v>
      </c>
    </row>
    <row r="134" spans="1:32">
      <c r="A134" s="1">
        <v>134</v>
      </c>
      <c r="B134" s="21" t="s">
        <v>531</v>
      </c>
      <c r="C134" s="21" t="s">
        <v>532</v>
      </c>
      <c r="D134" s="21" t="s">
        <v>163</v>
      </c>
      <c r="E134" s="22" t="s">
        <v>302</v>
      </c>
      <c r="F134" s="22" t="s">
        <v>302</v>
      </c>
      <c r="G134" s="22" t="s">
        <v>303</v>
      </c>
      <c r="H134" s="22" t="s">
        <v>302</v>
      </c>
      <c r="I134" s="22" t="s">
        <v>167</v>
      </c>
      <c r="J134" s="22">
        <v>36678</v>
      </c>
      <c r="K134" s="22">
        <v>55153</v>
      </c>
      <c r="L134" s="23">
        <f t="shared" si="18"/>
        <v>127</v>
      </c>
      <c r="M134" s="24">
        <f t="shared" si="19"/>
        <v>1</v>
      </c>
      <c r="N134" s="23">
        <v>127</v>
      </c>
      <c r="O134" s="23">
        <v>127</v>
      </c>
      <c r="P134" s="23" t="s">
        <v>533</v>
      </c>
      <c r="Q134" s="23" t="s">
        <v>258</v>
      </c>
      <c r="R134" s="25" t="s">
        <v>259</v>
      </c>
      <c r="S134" s="22" t="s">
        <v>534</v>
      </c>
      <c r="T134" s="22"/>
      <c r="U134" s="26"/>
      <c r="V134" s="26"/>
      <c r="W134" s="27">
        <f t="shared" si="10"/>
        <v>2000</v>
      </c>
      <c r="X134" s="27">
        <f t="shared" si="11"/>
        <v>2050</v>
      </c>
      <c r="Y134" s="28">
        <f t="shared" si="12"/>
        <v>0</v>
      </c>
      <c r="Z134" s="29" t="str">
        <f t="shared" si="13"/>
        <v>Excluded</v>
      </c>
      <c r="AA134" s="30">
        <f t="shared" si="14"/>
        <v>127</v>
      </c>
      <c r="AB134" s="31">
        <f>IF(AND(ISNUMBER(MATCH($S134,[3]Lists!$CU$8:$CU$37,0)),J134&gt;=DATE(2018,12,31)),$AH$6,$AH$5)</f>
        <v>1</v>
      </c>
      <c r="AC134" s="31">
        <f t="shared" si="15"/>
        <v>1</v>
      </c>
      <c r="AD134" s="31">
        <f t="shared" si="16"/>
        <v>1</v>
      </c>
      <c r="AE134" s="32" t="e">
        <f>MIN($K134,IF(AND(S134='[3]Resources - Baseline'!$C$25,$AH$3&gt;0),MIN(DATE(2050,12,31),MAX(DATE($AH$4,12,31),DATE(YEAR(J134)+$AH$3,MONTH(J134),DAY(J134)))),IF(AND(COUNTIFS('[3]Resources - Baseline'!$C$26:$C$37,S134)=1,$AH$2&gt;0),MIN(DATE($AH$4,12,31),DATE(YEAR(J134)+$AH$2,MONTH(J134),DAY(J134))),DATE(2050,12,31))))</f>
        <v>#VALUE!</v>
      </c>
      <c r="AF134" s="33">
        <f t="shared" si="17"/>
        <v>1</v>
      </c>
    </row>
    <row r="135" spans="1:32">
      <c r="A135" s="1">
        <v>135</v>
      </c>
      <c r="B135" s="21" t="s">
        <v>535</v>
      </c>
      <c r="C135" s="21"/>
      <c r="D135" s="21" t="s">
        <v>185</v>
      </c>
      <c r="E135" s="21" t="s">
        <v>176</v>
      </c>
      <c r="F135" s="21" t="s">
        <v>176</v>
      </c>
      <c r="G135" s="21" t="s">
        <v>177</v>
      </c>
      <c r="H135" s="21" t="s">
        <v>176</v>
      </c>
      <c r="I135" s="21" t="s">
        <v>178</v>
      </c>
      <c r="J135" s="22">
        <v>33326</v>
      </c>
      <c r="K135" s="22">
        <v>55153</v>
      </c>
      <c r="L135" s="23">
        <f t="shared" si="18"/>
        <v>19.95</v>
      </c>
      <c r="M135" s="24">
        <f t="shared" si="19"/>
        <v>1</v>
      </c>
      <c r="N135" s="21">
        <v>19.95</v>
      </c>
      <c r="O135" s="21">
        <v>19.95</v>
      </c>
      <c r="P135" s="21" t="s">
        <v>187</v>
      </c>
      <c r="Q135" s="21" t="s">
        <v>197</v>
      </c>
      <c r="R135" s="25" t="s">
        <v>198</v>
      </c>
      <c r="S135" s="21" t="s">
        <v>403</v>
      </c>
      <c r="T135" s="21"/>
      <c r="U135" s="26"/>
      <c r="V135" s="26"/>
      <c r="W135" s="27">
        <f t="shared" si="10"/>
        <v>1991</v>
      </c>
      <c r="X135" s="27">
        <f t="shared" si="11"/>
        <v>2050</v>
      </c>
      <c r="Y135" s="28">
        <f t="shared" si="12"/>
        <v>0</v>
      </c>
      <c r="Z135" s="29" t="str">
        <f t="shared" si="13"/>
        <v>CAISO</v>
      </c>
      <c r="AA135" s="30">
        <f t="shared" si="14"/>
        <v>19.95</v>
      </c>
      <c r="AB135" s="31">
        <f>IF(AND(ISNUMBER(MATCH($S135,[3]Lists!$CU$8:$CU$37,0)),J135&gt;=DATE(2018,12,31)),$AH$6,$AH$5)</f>
        <v>1</v>
      </c>
      <c r="AC135" s="31">
        <f t="shared" si="15"/>
        <v>1</v>
      </c>
      <c r="AD135" s="31">
        <f t="shared" si="16"/>
        <v>1</v>
      </c>
      <c r="AE135" s="32" t="e">
        <f>MIN($K135,IF(AND(S135='[3]Resources - Baseline'!$C$25,$AH$3&gt;0),MIN(DATE(2050,12,31),MAX(DATE($AH$4,12,31),DATE(YEAR(J135)+$AH$3,MONTH(J135),DAY(J135)))),IF(AND(COUNTIFS('[3]Resources - Baseline'!$C$26:$C$37,S135)=1,$AH$2&gt;0),MIN(DATE($AH$4,12,31),DATE(YEAR(J135)+$AH$2,MONTH(J135),DAY(J135))),DATE(2050,12,31))))</f>
        <v>#VALUE!</v>
      </c>
      <c r="AF135" s="33">
        <f t="shared" si="17"/>
        <v>1</v>
      </c>
    </row>
    <row r="136" spans="1:32">
      <c r="A136" s="1">
        <v>136</v>
      </c>
      <c r="B136" s="21" t="s">
        <v>536</v>
      </c>
      <c r="C136" s="21"/>
      <c r="D136" s="21" t="s">
        <v>185</v>
      </c>
      <c r="E136" s="21" t="s">
        <v>176</v>
      </c>
      <c r="F136" s="21" t="s">
        <v>176</v>
      </c>
      <c r="G136" s="21" t="s">
        <v>177</v>
      </c>
      <c r="H136" s="21" t="s">
        <v>176</v>
      </c>
      <c r="I136" s="21" t="s">
        <v>178</v>
      </c>
      <c r="J136" s="22">
        <v>32115</v>
      </c>
      <c r="K136" s="22">
        <v>55153</v>
      </c>
      <c r="L136" s="23">
        <f t="shared" si="18"/>
        <v>259.08999999999997</v>
      </c>
      <c r="M136" s="24">
        <f t="shared" si="19"/>
        <v>0.62191550648103688</v>
      </c>
      <c r="N136" s="21">
        <v>259.08999999999997</v>
      </c>
      <c r="O136" s="21">
        <v>416.6</v>
      </c>
      <c r="P136" s="21" t="s">
        <v>257</v>
      </c>
      <c r="Q136" s="21" t="s">
        <v>537</v>
      </c>
      <c r="R136" s="25" t="s">
        <v>538</v>
      </c>
      <c r="S136" s="21" t="s">
        <v>539</v>
      </c>
      <c r="T136" s="21"/>
      <c r="U136" s="26"/>
      <c r="V136" s="26"/>
      <c r="W136" s="27">
        <f t="shared" si="10"/>
        <v>1988</v>
      </c>
      <c r="X136" s="27">
        <f t="shared" si="11"/>
        <v>2050</v>
      </c>
      <c r="Y136" s="28">
        <f t="shared" si="12"/>
        <v>0</v>
      </c>
      <c r="Z136" s="29" t="str">
        <f t="shared" si="13"/>
        <v>CAISO</v>
      </c>
      <c r="AA136" s="30">
        <f t="shared" si="14"/>
        <v>416.6</v>
      </c>
      <c r="AB136" s="31">
        <f>IF(AND(ISNUMBER(MATCH($S136,[3]Lists!$CU$8:$CU$37,0)),J136&gt;=DATE(2018,12,31)),$AH$6,$AH$5)</f>
        <v>1</v>
      </c>
      <c r="AC136" s="31">
        <f t="shared" si="15"/>
        <v>1</v>
      </c>
      <c r="AD136" s="31">
        <f t="shared" si="16"/>
        <v>1</v>
      </c>
      <c r="AE136" s="32" t="e">
        <f>MIN($K136,IF(AND(S136='[3]Resources - Baseline'!$C$25,$AH$3&gt;0),MIN(DATE(2050,12,31),MAX(DATE($AH$4,12,31),DATE(YEAR(J136)+$AH$3,MONTH(J136),DAY(J136)))),IF(AND(COUNTIFS('[3]Resources - Baseline'!$C$26:$C$37,S136)=1,$AH$2&gt;0),MIN(DATE($AH$4,12,31),DATE(YEAR(J136)+$AH$2,MONTH(J136),DAY(J136))),DATE(2050,12,31))))</f>
        <v>#VALUE!</v>
      </c>
      <c r="AF136" s="33">
        <f t="shared" si="17"/>
        <v>1</v>
      </c>
    </row>
    <row r="137" spans="1:32">
      <c r="A137" s="1">
        <v>137</v>
      </c>
      <c r="B137" s="21" t="s">
        <v>540</v>
      </c>
      <c r="C137" s="21" t="s">
        <v>541</v>
      </c>
      <c r="D137" s="21" t="s">
        <v>163</v>
      </c>
      <c r="E137" s="22" t="s">
        <v>298</v>
      </c>
      <c r="F137" s="22" t="s">
        <v>298</v>
      </c>
      <c r="G137" s="22" t="s">
        <v>299</v>
      </c>
      <c r="H137" s="22" t="s">
        <v>166</v>
      </c>
      <c r="I137" s="22" t="s">
        <v>167</v>
      </c>
      <c r="J137" s="22">
        <v>40483</v>
      </c>
      <c r="K137" s="22">
        <v>55153</v>
      </c>
      <c r="L137" s="23">
        <f t="shared" si="18"/>
        <v>34</v>
      </c>
      <c r="M137" s="24">
        <f t="shared" si="19"/>
        <v>1</v>
      </c>
      <c r="N137" s="23">
        <v>34</v>
      </c>
      <c r="O137" s="23">
        <v>34</v>
      </c>
      <c r="P137" s="23" t="s">
        <v>196</v>
      </c>
      <c r="Q137" s="23" t="s">
        <v>197</v>
      </c>
      <c r="R137" s="25" t="s">
        <v>198</v>
      </c>
      <c r="S137" s="22" t="s">
        <v>542</v>
      </c>
      <c r="T137" s="22"/>
      <c r="U137" s="26"/>
      <c r="V137" s="26"/>
      <c r="W137" s="27">
        <f t="shared" ref="W137:W200" si="20">IF(J137&lt;DATE(YEAR(J137),7,1),YEAR(J137),YEAR(J137)+1)</f>
        <v>2011</v>
      </c>
      <c r="X137" s="27">
        <f t="shared" ref="X137:X200" si="21">IF(K137&gt;=DATE(YEAR(K137),7,1),YEAR(K137),YEAR(K137)-1)</f>
        <v>2050</v>
      </c>
      <c r="Y137" s="28">
        <f t="shared" ref="Y137:Y200" si="22">IF(ISBLANK(U137),0,O137-U137)</f>
        <v>0</v>
      </c>
      <c r="Z137" s="29" t="str">
        <f t="shared" ref="Z137:Z200" si="23">IF(ISBLANK(T137),I137,T137)</f>
        <v>Excluded</v>
      </c>
      <c r="AA137" s="30">
        <f t="shared" ref="AA137:AA200" si="24">IF(ISBLANK(U137),O137,U137)</f>
        <v>34</v>
      </c>
      <c r="AB137" s="31">
        <f>IF(AND(ISNUMBER(MATCH($S137,[3]Lists!$CU$8:$CU$37,0)),J137&gt;=DATE(2018,12,31)),$AH$6,$AH$5)</f>
        <v>1</v>
      </c>
      <c r="AC137" s="31">
        <f t="shared" ref="AC137:AC200" si="25">IF(ISBLANK(S137),0,1)</f>
        <v>1</v>
      </c>
      <c r="AD137" s="31">
        <f t="shared" ref="AD137:AD200" si="26">AC137</f>
        <v>1</v>
      </c>
      <c r="AE137" s="32" t="e">
        <f>MIN($K137,IF(AND(S137='[3]Resources - Baseline'!$C$25,$AH$3&gt;0),MIN(DATE(2050,12,31),MAX(DATE($AH$4,12,31),DATE(YEAR(J137)+$AH$3,MONTH(J137),DAY(J137)))),IF(AND(COUNTIFS('[3]Resources - Baseline'!$C$26:$C$37,S137)=1,$AH$2&gt;0),MIN(DATE($AH$4,12,31),DATE(YEAR(J137)+$AH$2,MONTH(J137),DAY(J137))),DATE(2050,12,31))))</f>
        <v>#VALUE!</v>
      </c>
      <c r="AF137" s="33">
        <f t="shared" ref="AF137:AF200" si="27">SUMPRODUCT(($B$9:$B$3872=$B137)*1)</f>
        <v>1</v>
      </c>
    </row>
    <row r="138" spans="1:32">
      <c r="A138" s="1">
        <v>138</v>
      </c>
      <c r="B138" s="21" t="s">
        <v>543</v>
      </c>
      <c r="C138" s="21" t="s">
        <v>544</v>
      </c>
      <c r="D138" s="21" t="s">
        <v>163</v>
      </c>
      <c r="E138" s="22" t="s">
        <v>298</v>
      </c>
      <c r="F138" s="22" t="s">
        <v>298</v>
      </c>
      <c r="G138" s="22" t="s">
        <v>299</v>
      </c>
      <c r="H138" s="22" t="s">
        <v>166</v>
      </c>
      <c r="I138" s="22" t="s">
        <v>167</v>
      </c>
      <c r="J138" s="22">
        <v>40483</v>
      </c>
      <c r="K138" s="22">
        <v>55153</v>
      </c>
      <c r="L138" s="23">
        <f t="shared" ref="L138:L201" si="28">IFERROR(M138*O138,0)</f>
        <v>34</v>
      </c>
      <c r="M138" s="24">
        <f t="shared" ref="M138:M201" si="29">IFERROR(N138/O138,0)</f>
        <v>1</v>
      </c>
      <c r="N138" s="23">
        <v>34</v>
      </c>
      <c r="O138" s="23">
        <v>34</v>
      </c>
      <c r="P138" s="23" t="s">
        <v>196</v>
      </c>
      <c r="Q138" s="23" t="s">
        <v>197</v>
      </c>
      <c r="R138" s="25" t="s">
        <v>198</v>
      </c>
      <c r="S138" s="22" t="s">
        <v>542</v>
      </c>
      <c r="T138" s="22"/>
      <c r="U138" s="26"/>
      <c r="V138" s="26"/>
      <c r="W138" s="27">
        <f t="shared" si="20"/>
        <v>2011</v>
      </c>
      <c r="X138" s="27">
        <f t="shared" si="21"/>
        <v>2050</v>
      </c>
      <c r="Y138" s="28">
        <f t="shared" si="22"/>
        <v>0</v>
      </c>
      <c r="Z138" s="29" t="str">
        <f t="shared" si="23"/>
        <v>Excluded</v>
      </c>
      <c r="AA138" s="30">
        <f t="shared" si="24"/>
        <v>34</v>
      </c>
      <c r="AB138" s="31">
        <f>IF(AND(ISNUMBER(MATCH($S138,[3]Lists!$CU$8:$CU$37,0)),J138&gt;=DATE(2018,12,31)),$AH$6,$AH$5)</f>
        <v>1</v>
      </c>
      <c r="AC138" s="31">
        <f t="shared" si="25"/>
        <v>1</v>
      </c>
      <c r="AD138" s="31">
        <f t="shared" si="26"/>
        <v>1</v>
      </c>
      <c r="AE138" s="32" t="e">
        <f>MIN($K138,IF(AND(S138='[3]Resources - Baseline'!$C$25,$AH$3&gt;0),MIN(DATE(2050,12,31),MAX(DATE($AH$4,12,31),DATE(YEAR(J138)+$AH$3,MONTH(J138),DAY(J138)))),IF(AND(COUNTIFS('[3]Resources - Baseline'!$C$26:$C$37,S138)=1,$AH$2&gt;0),MIN(DATE($AH$4,12,31),DATE(YEAR(J138)+$AH$2,MONTH(J138),DAY(J138))),DATE(2050,12,31))))</f>
        <v>#VALUE!</v>
      </c>
      <c r="AF138" s="33">
        <f t="shared" si="27"/>
        <v>1</v>
      </c>
    </row>
    <row r="139" spans="1:32">
      <c r="A139" s="1">
        <v>139</v>
      </c>
      <c r="B139" s="21" t="s">
        <v>545</v>
      </c>
      <c r="C139" s="21" t="s">
        <v>546</v>
      </c>
      <c r="D139" s="21" t="s">
        <v>163</v>
      </c>
      <c r="E139" s="22" t="s">
        <v>331</v>
      </c>
      <c r="F139" s="22" t="s">
        <v>331</v>
      </c>
      <c r="G139" s="22" t="s">
        <v>177</v>
      </c>
      <c r="H139" s="22" t="s">
        <v>176</v>
      </c>
      <c r="I139" s="22" t="s">
        <v>178</v>
      </c>
      <c r="J139" s="22">
        <v>40422</v>
      </c>
      <c r="K139" s="22">
        <v>47588</v>
      </c>
      <c r="L139" s="23">
        <f t="shared" si="28"/>
        <v>0.45</v>
      </c>
      <c r="M139" s="24">
        <f t="shared" si="29"/>
        <v>1</v>
      </c>
      <c r="N139" s="23">
        <v>0.45</v>
      </c>
      <c r="O139" s="23">
        <v>0.45</v>
      </c>
      <c r="P139" s="23" t="s">
        <v>218</v>
      </c>
      <c r="Q139" s="23" t="s">
        <v>219</v>
      </c>
      <c r="R139" s="25" t="s">
        <v>218</v>
      </c>
      <c r="S139" s="22" t="s">
        <v>265</v>
      </c>
      <c r="T139" s="22"/>
      <c r="U139" s="26"/>
      <c r="V139" s="26"/>
      <c r="W139" s="27">
        <f t="shared" si="20"/>
        <v>2011</v>
      </c>
      <c r="X139" s="27">
        <f t="shared" si="21"/>
        <v>2029</v>
      </c>
      <c r="Y139" s="28">
        <f t="shared" si="22"/>
        <v>0</v>
      </c>
      <c r="Z139" s="29" t="str">
        <f t="shared" si="23"/>
        <v>CAISO</v>
      </c>
      <c r="AA139" s="30">
        <f t="shared" si="24"/>
        <v>0.45</v>
      </c>
      <c r="AB139" s="31">
        <f>IF(AND(ISNUMBER(MATCH($S139,[3]Lists!$CU$8:$CU$37,0)),J139&gt;=DATE(2018,12,31)),$AH$6,$AH$5)</f>
        <v>1</v>
      </c>
      <c r="AC139" s="31">
        <f t="shared" si="25"/>
        <v>1</v>
      </c>
      <c r="AD139" s="31">
        <f t="shared" si="26"/>
        <v>1</v>
      </c>
      <c r="AE139" s="32" t="e">
        <f>MIN($K139,IF(AND(S139='[3]Resources - Baseline'!$C$25,$AH$3&gt;0),MIN(DATE(2050,12,31),MAX(DATE($AH$4,12,31),DATE(YEAR(J139)+$AH$3,MONTH(J139),DAY(J139)))),IF(AND(COUNTIFS('[3]Resources - Baseline'!$C$26:$C$37,S139)=1,$AH$2&gt;0),MIN(DATE($AH$4,12,31),DATE(YEAR(J139)+$AH$2,MONTH(J139),DAY(J139))),DATE(2050,12,31))))</f>
        <v>#VALUE!</v>
      </c>
      <c r="AF139" s="33">
        <f t="shared" si="27"/>
        <v>1</v>
      </c>
    </row>
    <row r="140" spans="1:32">
      <c r="A140" s="1">
        <v>140</v>
      </c>
      <c r="B140" s="21" t="s">
        <v>547</v>
      </c>
      <c r="C140" s="21" t="s">
        <v>548</v>
      </c>
      <c r="D140" s="21" t="s">
        <v>185</v>
      </c>
      <c r="E140" s="21" t="s">
        <v>202</v>
      </c>
      <c r="F140" s="21" t="s">
        <v>205</v>
      </c>
      <c r="G140" s="21" t="s">
        <v>204</v>
      </c>
      <c r="H140" s="21" t="s">
        <v>205</v>
      </c>
      <c r="I140" s="21" t="s">
        <v>178</v>
      </c>
      <c r="J140" s="22"/>
      <c r="K140" s="22">
        <v>55153</v>
      </c>
      <c r="L140" s="23">
        <f t="shared" si="28"/>
        <v>50</v>
      </c>
      <c r="M140" s="24">
        <f t="shared" si="29"/>
        <v>1</v>
      </c>
      <c r="N140" s="21">
        <v>50</v>
      </c>
      <c r="O140" s="21">
        <v>50</v>
      </c>
      <c r="P140" s="21" t="s">
        <v>365</v>
      </c>
      <c r="Q140" s="21" t="s">
        <v>188</v>
      </c>
      <c r="R140" s="25" t="s">
        <v>189</v>
      </c>
      <c r="S140" s="21" t="s">
        <v>182</v>
      </c>
      <c r="T140" s="21"/>
      <c r="U140" s="26"/>
      <c r="V140" s="26"/>
      <c r="W140" s="27">
        <f t="shared" si="20"/>
        <v>1900</v>
      </c>
      <c r="X140" s="27">
        <f t="shared" si="21"/>
        <v>2050</v>
      </c>
      <c r="Y140" s="28">
        <f t="shared" si="22"/>
        <v>0</v>
      </c>
      <c r="Z140" s="29" t="str">
        <f t="shared" si="23"/>
        <v>CAISO</v>
      </c>
      <c r="AA140" s="30">
        <f t="shared" si="24"/>
        <v>50</v>
      </c>
      <c r="AB140" s="31">
        <f>IF(AND(ISNUMBER(MATCH($S140,[3]Lists!$CU$8:$CU$37,0)),J140&gt;=DATE(2018,12,31)),$AH$6,$AH$5)</f>
        <v>1</v>
      </c>
      <c r="AC140" s="31">
        <f t="shared" si="25"/>
        <v>1</v>
      </c>
      <c r="AD140" s="31">
        <f t="shared" si="26"/>
        <v>1</v>
      </c>
      <c r="AE140" s="32" t="e">
        <f>MIN($K140,IF(AND(S140='[3]Resources - Baseline'!$C$25,$AH$3&gt;0),MIN(DATE(2050,12,31),MAX(DATE($AH$4,12,31),DATE(YEAR(J140)+$AH$3,MONTH(J140),DAY(J140)))),IF(AND(COUNTIFS('[3]Resources - Baseline'!$C$26:$C$37,S140)=1,$AH$2&gt;0),MIN(DATE($AH$4,12,31),DATE(YEAR(J140)+$AH$2,MONTH(J140),DAY(J140))),DATE(2050,12,31))))</f>
        <v>#VALUE!</v>
      </c>
      <c r="AF140" s="33">
        <f t="shared" si="27"/>
        <v>1</v>
      </c>
    </row>
    <row r="141" spans="1:32">
      <c r="A141" s="1">
        <v>141</v>
      </c>
      <c r="B141" s="21" t="s">
        <v>549</v>
      </c>
      <c r="C141" s="21" t="s">
        <v>550</v>
      </c>
      <c r="D141" s="21" t="s">
        <v>163</v>
      </c>
      <c r="E141" s="22" t="s">
        <v>359</v>
      </c>
      <c r="F141" s="22" t="s">
        <v>359</v>
      </c>
      <c r="G141" s="22" t="s">
        <v>360</v>
      </c>
      <c r="H141" s="22" t="s">
        <v>210</v>
      </c>
      <c r="I141" s="22" t="s">
        <v>212</v>
      </c>
      <c r="J141" s="22">
        <v>39814</v>
      </c>
      <c r="K141" s="22">
        <v>55153</v>
      </c>
      <c r="L141" s="23">
        <f t="shared" si="28"/>
        <v>102.9</v>
      </c>
      <c r="M141" s="24">
        <f t="shared" si="29"/>
        <v>1</v>
      </c>
      <c r="N141" s="23">
        <v>102.9</v>
      </c>
      <c r="O141" s="23">
        <v>102.9</v>
      </c>
      <c r="P141" s="23" t="s">
        <v>196</v>
      </c>
      <c r="Q141" s="23" t="s">
        <v>197</v>
      </c>
      <c r="R141" s="25" t="s">
        <v>198</v>
      </c>
      <c r="S141" s="22" t="s">
        <v>551</v>
      </c>
      <c r="T141" s="22" t="s">
        <v>178</v>
      </c>
      <c r="U141" s="26">
        <v>102.9</v>
      </c>
      <c r="V141" s="26"/>
      <c r="W141" s="27">
        <f t="shared" si="20"/>
        <v>2009</v>
      </c>
      <c r="X141" s="27">
        <f t="shared" si="21"/>
        <v>2050</v>
      </c>
      <c r="Y141" s="28">
        <f t="shared" si="22"/>
        <v>0</v>
      </c>
      <c r="Z141" s="29" t="str">
        <f t="shared" si="23"/>
        <v>CAISO</v>
      </c>
      <c r="AA141" s="30">
        <f t="shared" si="24"/>
        <v>102.9</v>
      </c>
      <c r="AB141" s="31">
        <f>IF(AND(ISNUMBER(MATCH($S141,[3]Lists!$CU$8:$CU$37,0)),J141&gt;=DATE(2018,12,31)),$AH$6,$AH$5)</f>
        <v>1</v>
      </c>
      <c r="AC141" s="31">
        <f t="shared" si="25"/>
        <v>1</v>
      </c>
      <c r="AD141" s="31">
        <f t="shared" si="26"/>
        <v>1</v>
      </c>
      <c r="AE141" s="32" t="e">
        <f>MIN($K141,IF(AND(S141='[3]Resources - Baseline'!$C$25,$AH$3&gt;0),MIN(DATE(2050,12,31),MAX(DATE($AH$4,12,31),DATE(YEAR(J141)+$AH$3,MONTH(J141),DAY(J141)))),IF(AND(COUNTIFS('[3]Resources - Baseline'!$C$26:$C$37,S141)=1,$AH$2&gt;0),MIN(DATE($AH$4,12,31),DATE(YEAR(J141)+$AH$2,MONTH(J141),DAY(J141))),DATE(2050,12,31))))</f>
        <v>#VALUE!</v>
      </c>
      <c r="AF141" s="33">
        <f t="shared" si="27"/>
        <v>1</v>
      </c>
    </row>
    <row r="142" spans="1:32">
      <c r="A142" s="1">
        <v>142</v>
      </c>
      <c r="B142" s="21" t="s">
        <v>552</v>
      </c>
      <c r="C142" s="21" t="s">
        <v>553</v>
      </c>
      <c r="D142" s="21" t="s">
        <v>163</v>
      </c>
      <c r="E142" s="22" t="s">
        <v>554</v>
      </c>
      <c r="F142" s="22" t="s">
        <v>554</v>
      </c>
      <c r="G142" s="22" t="s">
        <v>555</v>
      </c>
      <c r="H142" s="22" t="s">
        <v>263</v>
      </c>
      <c r="I142" s="22" t="s">
        <v>195</v>
      </c>
      <c r="J142" s="22">
        <v>37438</v>
      </c>
      <c r="K142" s="22">
        <v>55153</v>
      </c>
      <c r="L142" s="23">
        <f t="shared" si="28"/>
        <v>620</v>
      </c>
      <c r="M142" s="24">
        <f t="shared" si="29"/>
        <v>1</v>
      </c>
      <c r="N142" s="23">
        <v>620</v>
      </c>
      <c r="O142" s="23">
        <v>620</v>
      </c>
      <c r="P142" s="23" t="s">
        <v>257</v>
      </c>
      <c r="Q142" s="23" t="s">
        <v>258</v>
      </c>
      <c r="R142" s="25" t="s">
        <v>259</v>
      </c>
      <c r="S142" s="22" t="s">
        <v>260</v>
      </c>
      <c r="T142" s="22"/>
      <c r="U142" s="26"/>
      <c r="V142" s="26"/>
      <c r="W142" s="27">
        <f t="shared" si="20"/>
        <v>2003</v>
      </c>
      <c r="X142" s="27">
        <f t="shared" si="21"/>
        <v>2050</v>
      </c>
      <c r="Y142" s="28">
        <f t="shared" si="22"/>
        <v>0</v>
      </c>
      <c r="Z142" s="29" t="str">
        <f t="shared" si="23"/>
        <v>SW</v>
      </c>
      <c r="AA142" s="30">
        <f t="shared" si="24"/>
        <v>620</v>
      </c>
      <c r="AB142" s="31">
        <f>IF(AND(ISNUMBER(MATCH($S142,[3]Lists!$CU$8:$CU$37,0)),J142&gt;=DATE(2018,12,31)),$AH$6,$AH$5)</f>
        <v>1</v>
      </c>
      <c r="AC142" s="31">
        <f t="shared" si="25"/>
        <v>1</v>
      </c>
      <c r="AD142" s="31">
        <f t="shared" si="26"/>
        <v>1</v>
      </c>
      <c r="AE142" s="32" t="e">
        <f>MIN($K142,IF(AND(S142='[3]Resources - Baseline'!$C$25,$AH$3&gt;0),MIN(DATE(2050,12,31),MAX(DATE($AH$4,12,31),DATE(YEAR(J142)+$AH$3,MONTH(J142),DAY(J142)))),IF(AND(COUNTIFS('[3]Resources - Baseline'!$C$26:$C$37,S142)=1,$AH$2&gt;0),MIN(DATE($AH$4,12,31),DATE(YEAR(J142)+$AH$2,MONTH(J142),DAY(J142))),DATE(2050,12,31))))</f>
        <v>#VALUE!</v>
      </c>
      <c r="AF142" s="33">
        <f t="shared" si="27"/>
        <v>1</v>
      </c>
    </row>
    <row r="143" spans="1:32">
      <c r="A143" s="1">
        <v>143</v>
      </c>
      <c r="B143" s="21" t="s">
        <v>556</v>
      </c>
      <c r="C143" s="21" t="s">
        <v>557</v>
      </c>
      <c r="D143" s="21" t="s">
        <v>185</v>
      </c>
      <c r="E143" s="21" t="s">
        <v>263</v>
      </c>
      <c r="F143" s="21" t="s">
        <v>205</v>
      </c>
      <c r="G143" s="21" t="s">
        <v>204</v>
      </c>
      <c r="H143" s="21" t="s">
        <v>205</v>
      </c>
      <c r="I143" s="21" t="s">
        <v>178</v>
      </c>
      <c r="J143" s="22"/>
      <c r="K143" s="22">
        <v>55153</v>
      </c>
      <c r="L143" s="23">
        <f t="shared" si="28"/>
        <v>127</v>
      </c>
      <c r="M143" s="24">
        <f t="shared" si="29"/>
        <v>1</v>
      </c>
      <c r="N143" s="21">
        <v>127</v>
      </c>
      <c r="O143" s="21">
        <v>127</v>
      </c>
      <c r="P143" s="21" t="s">
        <v>188</v>
      </c>
      <c r="Q143" s="21" t="s">
        <v>188</v>
      </c>
      <c r="R143" s="25" t="s">
        <v>189</v>
      </c>
      <c r="S143" s="21" t="s">
        <v>182</v>
      </c>
      <c r="T143" s="21"/>
      <c r="U143" s="26"/>
      <c r="V143" s="26"/>
      <c r="W143" s="27">
        <f t="shared" si="20"/>
        <v>1900</v>
      </c>
      <c r="X143" s="27">
        <f t="shared" si="21"/>
        <v>2050</v>
      </c>
      <c r="Y143" s="28">
        <f t="shared" si="22"/>
        <v>0</v>
      </c>
      <c r="Z143" s="29" t="str">
        <f t="shared" si="23"/>
        <v>CAISO</v>
      </c>
      <c r="AA143" s="30">
        <f t="shared" si="24"/>
        <v>127</v>
      </c>
      <c r="AB143" s="31">
        <f>IF(AND(ISNUMBER(MATCH($S143,[3]Lists!$CU$8:$CU$37,0)),J143&gt;=DATE(2018,12,31)),$AH$6,$AH$5)</f>
        <v>1</v>
      </c>
      <c r="AC143" s="31">
        <f t="shared" si="25"/>
        <v>1</v>
      </c>
      <c r="AD143" s="31">
        <f t="shared" si="26"/>
        <v>1</v>
      </c>
      <c r="AE143" s="32" t="e">
        <f>MIN($K143,IF(AND(S143='[3]Resources - Baseline'!$C$25,$AH$3&gt;0),MIN(DATE(2050,12,31),MAX(DATE($AH$4,12,31),DATE(YEAR(J143)+$AH$3,MONTH(J143),DAY(J143)))),IF(AND(COUNTIFS('[3]Resources - Baseline'!$C$26:$C$37,S143)=1,$AH$2&gt;0),MIN(DATE($AH$4,12,31),DATE(YEAR(J143)+$AH$2,MONTH(J143),DAY(J143))),DATE(2050,12,31))))</f>
        <v>#VALUE!</v>
      </c>
      <c r="AF143" s="33">
        <f t="shared" si="27"/>
        <v>1</v>
      </c>
    </row>
    <row r="144" spans="1:32">
      <c r="A144" s="1">
        <v>144</v>
      </c>
      <c r="B144" s="21" t="s">
        <v>558</v>
      </c>
      <c r="C144" s="21" t="s">
        <v>559</v>
      </c>
      <c r="D144" s="21" t="s">
        <v>163</v>
      </c>
      <c r="E144" s="22" t="s">
        <v>164</v>
      </c>
      <c r="F144" s="22" t="s">
        <v>164</v>
      </c>
      <c r="G144" s="22" t="s">
        <v>165</v>
      </c>
      <c r="H144" s="22" t="s">
        <v>166</v>
      </c>
      <c r="I144" s="22" t="s">
        <v>167</v>
      </c>
      <c r="J144" s="22">
        <v>40137</v>
      </c>
      <c r="K144" s="22">
        <v>51460</v>
      </c>
      <c r="L144" s="23">
        <f t="shared" si="28"/>
        <v>20.399999999999999</v>
      </c>
      <c r="M144" s="24">
        <f t="shared" si="29"/>
        <v>1</v>
      </c>
      <c r="N144" s="35">
        <v>20.399999999999999</v>
      </c>
      <c r="O144" s="35">
        <v>20.399999999999999</v>
      </c>
      <c r="P144" s="35" t="s">
        <v>213</v>
      </c>
      <c r="Q144" s="35" t="s">
        <v>214</v>
      </c>
      <c r="R144" s="25" t="s">
        <v>215</v>
      </c>
      <c r="S144" s="22" t="s">
        <v>390</v>
      </c>
      <c r="T144" s="22"/>
      <c r="U144" s="26"/>
      <c r="V144" s="26"/>
      <c r="W144" s="27">
        <f t="shared" si="20"/>
        <v>2010</v>
      </c>
      <c r="X144" s="27">
        <f t="shared" si="21"/>
        <v>2040</v>
      </c>
      <c r="Y144" s="28">
        <f t="shared" si="22"/>
        <v>0</v>
      </c>
      <c r="Z144" s="29" t="str">
        <f t="shared" si="23"/>
        <v>Excluded</v>
      </c>
      <c r="AA144" s="30">
        <f t="shared" si="24"/>
        <v>20.399999999999999</v>
      </c>
      <c r="AB144" s="31">
        <f>IF(AND(ISNUMBER(MATCH($S144,[3]Lists!$CU$8:$CU$37,0)),J144&gt;=DATE(2018,12,31)),$AH$6,$AH$5)</f>
        <v>1</v>
      </c>
      <c r="AC144" s="31">
        <f t="shared" si="25"/>
        <v>1</v>
      </c>
      <c r="AD144" s="31">
        <f t="shared" si="26"/>
        <v>1</v>
      </c>
      <c r="AE144" s="32" t="e">
        <f>MIN($K144,IF(AND(S144='[3]Resources - Baseline'!$C$25,$AH$3&gt;0),MIN(DATE(2050,12,31),MAX(DATE($AH$4,12,31),DATE(YEAR(J144)+$AH$3,MONTH(J144),DAY(J144)))),IF(AND(COUNTIFS('[3]Resources - Baseline'!$C$26:$C$37,S144)=1,$AH$2&gt;0),MIN(DATE($AH$4,12,31),DATE(YEAR(J144)+$AH$2,MONTH(J144),DAY(J144))),DATE(2050,12,31))))</f>
        <v>#VALUE!</v>
      </c>
      <c r="AF144" s="33">
        <f t="shared" si="27"/>
        <v>1</v>
      </c>
    </row>
    <row r="145" spans="1:32">
      <c r="A145" s="1">
        <v>145</v>
      </c>
      <c r="B145" s="21" t="s">
        <v>560</v>
      </c>
      <c r="C145" s="21" t="s">
        <v>561</v>
      </c>
      <c r="D145" s="21" t="s">
        <v>163</v>
      </c>
      <c r="E145" s="22" t="s">
        <v>164</v>
      </c>
      <c r="F145" s="22" t="s">
        <v>164</v>
      </c>
      <c r="G145" s="22" t="s">
        <v>165</v>
      </c>
      <c r="H145" s="22" t="s">
        <v>166</v>
      </c>
      <c r="I145" s="22" t="s">
        <v>167</v>
      </c>
      <c r="J145" s="22">
        <v>37591</v>
      </c>
      <c r="K145" s="22">
        <v>48669</v>
      </c>
      <c r="L145" s="23">
        <f t="shared" si="28"/>
        <v>92.5</v>
      </c>
      <c r="M145" s="24">
        <f t="shared" si="29"/>
        <v>1</v>
      </c>
      <c r="N145" s="23">
        <v>92.5</v>
      </c>
      <c r="O145" s="23">
        <v>92.5</v>
      </c>
      <c r="P145" s="23" t="s">
        <v>218</v>
      </c>
      <c r="Q145" s="23" t="s">
        <v>219</v>
      </c>
      <c r="R145" s="25" t="s">
        <v>218</v>
      </c>
      <c r="S145" s="22" t="s">
        <v>220</v>
      </c>
      <c r="T145" s="22"/>
      <c r="U145" s="26"/>
      <c r="V145" s="26"/>
      <c r="W145" s="27">
        <f t="shared" si="20"/>
        <v>2003</v>
      </c>
      <c r="X145" s="27">
        <f t="shared" si="21"/>
        <v>2032</v>
      </c>
      <c r="Y145" s="28">
        <f t="shared" si="22"/>
        <v>0</v>
      </c>
      <c r="Z145" s="29" t="str">
        <f t="shared" si="23"/>
        <v>Excluded</v>
      </c>
      <c r="AA145" s="30">
        <f t="shared" si="24"/>
        <v>92.5</v>
      </c>
      <c r="AB145" s="31">
        <f>IF(AND(ISNUMBER(MATCH($S145,[3]Lists!$CU$8:$CU$37,0)),J145&gt;=DATE(2018,12,31)),$AH$6,$AH$5)</f>
        <v>1</v>
      </c>
      <c r="AC145" s="31">
        <f t="shared" si="25"/>
        <v>1</v>
      </c>
      <c r="AD145" s="31">
        <f t="shared" si="26"/>
        <v>1</v>
      </c>
      <c r="AE145" s="32" t="e">
        <f>MIN($K145,IF(AND(S145='[3]Resources - Baseline'!$C$25,$AH$3&gt;0),MIN(DATE(2050,12,31),MAX(DATE($AH$4,12,31),DATE(YEAR(J145)+$AH$3,MONTH(J145),DAY(J145)))),IF(AND(COUNTIFS('[3]Resources - Baseline'!$C$26:$C$37,S145)=1,$AH$2&gt;0),MIN(DATE($AH$4,12,31),DATE(YEAR(J145)+$AH$2,MONTH(J145),DAY(J145))),DATE(2050,12,31))))</f>
        <v>#VALUE!</v>
      </c>
      <c r="AF145" s="33">
        <f t="shared" si="27"/>
        <v>1</v>
      </c>
    </row>
    <row r="146" spans="1:32">
      <c r="A146" s="1">
        <v>146</v>
      </c>
      <c r="B146" s="21" t="s">
        <v>562</v>
      </c>
      <c r="C146" s="21" t="s">
        <v>563</v>
      </c>
      <c r="D146" s="21" t="s">
        <v>163</v>
      </c>
      <c r="E146" s="22" t="s">
        <v>164</v>
      </c>
      <c r="F146" s="22" t="s">
        <v>164</v>
      </c>
      <c r="G146" s="22" t="s">
        <v>165</v>
      </c>
      <c r="H146" s="22" t="s">
        <v>166</v>
      </c>
      <c r="I146" s="22" t="s">
        <v>167</v>
      </c>
      <c r="J146" s="22">
        <v>37591</v>
      </c>
      <c r="K146" s="22">
        <v>48669</v>
      </c>
      <c r="L146" s="23">
        <f t="shared" si="28"/>
        <v>92.5</v>
      </c>
      <c r="M146" s="24">
        <f t="shared" si="29"/>
        <v>1</v>
      </c>
      <c r="N146" s="23">
        <v>92.5</v>
      </c>
      <c r="O146" s="23">
        <v>92.5</v>
      </c>
      <c r="P146" s="23" t="s">
        <v>218</v>
      </c>
      <c r="Q146" s="23" t="s">
        <v>219</v>
      </c>
      <c r="R146" s="25" t="s">
        <v>218</v>
      </c>
      <c r="S146" s="22" t="s">
        <v>220</v>
      </c>
      <c r="T146" s="22"/>
      <c r="U146" s="26"/>
      <c r="V146" s="26"/>
      <c r="W146" s="27">
        <f t="shared" si="20"/>
        <v>2003</v>
      </c>
      <c r="X146" s="27">
        <f t="shared" si="21"/>
        <v>2032</v>
      </c>
      <c r="Y146" s="28">
        <f t="shared" si="22"/>
        <v>0</v>
      </c>
      <c r="Z146" s="29" t="str">
        <f t="shared" si="23"/>
        <v>Excluded</v>
      </c>
      <c r="AA146" s="30">
        <f t="shared" si="24"/>
        <v>92.5</v>
      </c>
      <c r="AB146" s="31">
        <f>IF(AND(ISNUMBER(MATCH($S146,[3]Lists!$CU$8:$CU$37,0)),J146&gt;=DATE(2018,12,31)),$AH$6,$AH$5)</f>
        <v>1</v>
      </c>
      <c r="AC146" s="31">
        <f t="shared" si="25"/>
        <v>1</v>
      </c>
      <c r="AD146" s="31">
        <f t="shared" si="26"/>
        <v>1</v>
      </c>
      <c r="AE146" s="32" t="e">
        <f>MIN($K146,IF(AND(S146='[3]Resources - Baseline'!$C$25,$AH$3&gt;0),MIN(DATE(2050,12,31),MAX(DATE($AH$4,12,31),DATE(YEAR(J146)+$AH$3,MONTH(J146),DAY(J146)))),IF(AND(COUNTIFS('[3]Resources - Baseline'!$C$26:$C$37,S146)=1,$AH$2&gt;0),MIN(DATE($AH$4,12,31),DATE(YEAR(J146)+$AH$2,MONTH(J146),DAY(J146))),DATE(2050,12,31))))</f>
        <v>#VALUE!</v>
      </c>
      <c r="AF146" s="33">
        <f t="shared" si="27"/>
        <v>1</v>
      </c>
    </row>
    <row r="147" spans="1:32">
      <c r="A147" s="1">
        <v>147</v>
      </c>
      <c r="B147" s="21" t="s">
        <v>564</v>
      </c>
      <c r="C147" s="21" t="s">
        <v>565</v>
      </c>
      <c r="D147" s="21" t="s">
        <v>163</v>
      </c>
      <c r="E147" s="22" t="s">
        <v>353</v>
      </c>
      <c r="F147" s="22" t="s">
        <v>353</v>
      </c>
      <c r="G147" s="22" t="s">
        <v>354</v>
      </c>
      <c r="H147" s="22" t="s">
        <v>353</v>
      </c>
      <c r="I147" s="22" t="s">
        <v>167</v>
      </c>
      <c r="J147" s="22">
        <v>37500</v>
      </c>
      <c r="K147" s="22">
        <v>55153</v>
      </c>
      <c r="L147" s="23">
        <f t="shared" si="28"/>
        <v>7.2</v>
      </c>
      <c r="M147" s="24">
        <f t="shared" si="29"/>
        <v>1</v>
      </c>
      <c r="N147" s="23">
        <v>7.2</v>
      </c>
      <c r="O147" s="23">
        <v>7.2</v>
      </c>
      <c r="P147" s="23" t="s">
        <v>288</v>
      </c>
      <c r="Q147" s="23" t="s">
        <v>269</v>
      </c>
      <c r="R147" s="25" t="s">
        <v>270</v>
      </c>
      <c r="S147" s="22" t="s">
        <v>304</v>
      </c>
      <c r="T147" s="22"/>
      <c r="U147" s="26"/>
      <c r="V147" s="26"/>
      <c r="W147" s="27">
        <f t="shared" si="20"/>
        <v>2003</v>
      </c>
      <c r="X147" s="27">
        <f t="shared" si="21"/>
        <v>2050</v>
      </c>
      <c r="Y147" s="28">
        <f t="shared" si="22"/>
        <v>0</v>
      </c>
      <c r="Z147" s="29" t="str">
        <f t="shared" si="23"/>
        <v>Excluded</v>
      </c>
      <c r="AA147" s="30">
        <f t="shared" si="24"/>
        <v>7.2</v>
      </c>
      <c r="AB147" s="31">
        <f>IF(AND(ISNUMBER(MATCH($S147,[3]Lists!$CU$8:$CU$37,0)),J147&gt;=DATE(2018,12,31)),$AH$6,$AH$5)</f>
        <v>1</v>
      </c>
      <c r="AC147" s="31">
        <f t="shared" si="25"/>
        <v>1</v>
      </c>
      <c r="AD147" s="31">
        <f t="shared" si="26"/>
        <v>1</v>
      </c>
      <c r="AE147" s="32" t="e">
        <f>MIN($K147,IF(AND(S147='[3]Resources - Baseline'!$C$25,$AH$3&gt;0),MIN(DATE(2050,12,31),MAX(DATE($AH$4,12,31),DATE(YEAR(J147)+$AH$3,MONTH(J147),DAY(J147)))),IF(AND(COUNTIFS('[3]Resources - Baseline'!$C$26:$C$37,S147)=1,$AH$2&gt;0),MIN(DATE($AH$4,12,31),DATE(YEAR(J147)+$AH$2,MONTH(J147),DAY(J147))),DATE(2050,12,31))))</f>
        <v>#VALUE!</v>
      </c>
      <c r="AF147" s="33">
        <f t="shared" si="27"/>
        <v>1</v>
      </c>
    </row>
    <row r="148" spans="1:32">
      <c r="A148" s="1">
        <v>148</v>
      </c>
      <c r="B148" s="21" t="s">
        <v>566</v>
      </c>
      <c r="C148" s="21" t="s">
        <v>567</v>
      </c>
      <c r="D148" s="21" t="s">
        <v>163</v>
      </c>
      <c r="E148" s="22" t="s">
        <v>353</v>
      </c>
      <c r="F148" s="22" t="s">
        <v>353</v>
      </c>
      <c r="G148" s="22" t="s">
        <v>354</v>
      </c>
      <c r="H148" s="22" t="s">
        <v>353</v>
      </c>
      <c r="I148" s="22" t="s">
        <v>167</v>
      </c>
      <c r="J148" s="22">
        <v>37500</v>
      </c>
      <c r="K148" s="22">
        <v>55153</v>
      </c>
      <c r="L148" s="23">
        <f t="shared" si="28"/>
        <v>7.2</v>
      </c>
      <c r="M148" s="24">
        <f t="shared" si="29"/>
        <v>1</v>
      </c>
      <c r="N148" s="23">
        <v>7.2</v>
      </c>
      <c r="O148" s="23">
        <v>7.2</v>
      </c>
      <c r="P148" s="23" t="s">
        <v>288</v>
      </c>
      <c r="Q148" s="23" t="s">
        <v>269</v>
      </c>
      <c r="R148" s="25" t="s">
        <v>270</v>
      </c>
      <c r="S148" s="22" t="s">
        <v>304</v>
      </c>
      <c r="T148" s="22"/>
      <c r="U148" s="26"/>
      <c r="V148" s="26"/>
      <c r="W148" s="27">
        <f t="shared" si="20"/>
        <v>2003</v>
      </c>
      <c r="X148" s="27">
        <f t="shared" si="21"/>
        <v>2050</v>
      </c>
      <c r="Y148" s="28">
        <f t="shared" si="22"/>
        <v>0</v>
      </c>
      <c r="Z148" s="29" t="str">
        <f t="shared" si="23"/>
        <v>Excluded</v>
      </c>
      <c r="AA148" s="30">
        <f t="shared" si="24"/>
        <v>7.2</v>
      </c>
      <c r="AB148" s="31">
        <f>IF(AND(ISNUMBER(MATCH($S148,[3]Lists!$CU$8:$CU$37,0)),J148&gt;=DATE(2018,12,31)),$AH$6,$AH$5)</f>
        <v>1</v>
      </c>
      <c r="AC148" s="31">
        <f t="shared" si="25"/>
        <v>1</v>
      </c>
      <c r="AD148" s="31">
        <f t="shared" si="26"/>
        <v>1</v>
      </c>
      <c r="AE148" s="32" t="e">
        <f>MIN($K148,IF(AND(S148='[3]Resources - Baseline'!$C$25,$AH$3&gt;0),MIN(DATE(2050,12,31),MAX(DATE($AH$4,12,31),DATE(YEAR(J148)+$AH$3,MONTH(J148),DAY(J148)))),IF(AND(COUNTIFS('[3]Resources - Baseline'!$C$26:$C$37,S148)=1,$AH$2&gt;0),MIN(DATE($AH$4,12,31),DATE(YEAR(J148)+$AH$2,MONTH(J148),DAY(J148))),DATE(2050,12,31))))</f>
        <v>#VALUE!</v>
      </c>
      <c r="AF148" s="33">
        <f t="shared" si="27"/>
        <v>1</v>
      </c>
    </row>
    <row r="149" spans="1:32">
      <c r="A149" s="1">
        <v>149</v>
      </c>
      <c r="B149" s="21" t="s">
        <v>568</v>
      </c>
      <c r="C149" s="21" t="s">
        <v>569</v>
      </c>
      <c r="D149" s="21" t="s">
        <v>163</v>
      </c>
      <c r="E149" s="22" t="s">
        <v>353</v>
      </c>
      <c r="F149" s="22" t="s">
        <v>353</v>
      </c>
      <c r="G149" s="22" t="s">
        <v>354</v>
      </c>
      <c r="H149" s="22" t="s">
        <v>353</v>
      </c>
      <c r="I149" s="22" t="s">
        <v>167</v>
      </c>
      <c r="J149" s="22">
        <v>37500</v>
      </c>
      <c r="K149" s="22">
        <v>55153</v>
      </c>
      <c r="L149" s="23">
        <f t="shared" si="28"/>
        <v>7.2</v>
      </c>
      <c r="M149" s="24">
        <f t="shared" si="29"/>
        <v>1</v>
      </c>
      <c r="N149" s="23">
        <v>7.2</v>
      </c>
      <c r="O149" s="23">
        <v>7.2</v>
      </c>
      <c r="P149" s="23" t="s">
        <v>288</v>
      </c>
      <c r="Q149" s="23" t="s">
        <v>269</v>
      </c>
      <c r="R149" s="25" t="s">
        <v>270</v>
      </c>
      <c r="S149" s="22" t="s">
        <v>304</v>
      </c>
      <c r="T149" s="22"/>
      <c r="U149" s="26"/>
      <c r="V149" s="26"/>
      <c r="W149" s="27">
        <f t="shared" si="20"/>
        <v>2003</v>
      </c>
      <c r="X149" s="27">
        <f t="shared" si="21"/>
        <v>2050</v>
      </c>
      <c r="Y149" s="28">
        <f t="shared" si="22"/>
        <v>0</v>
      </c>
      <c r="Z149" s="29" t="str">
        <f t="shared" si="23"/>
        <v>Excluded</v>
      </c>
      <c r="AA149" s="30">
        <f t="shared" si="24"/>
        <v>7.2</v>
      </c>
      <c r="AB149" s="31">
        <f>IF(AND(ISNUMBER(MATCH($S149,[3]Lists!$CU$8:$CU$37,0)),J149&gt;=DATE(2018,12,31)),$AH$6,$AH$5)</f>
        <v>1</v>
      </c>
      <c r="AC149" s="31">
        <f t="shared" si="25"/>
        <v>1</v>
      </c>
      <c r="AD149" s="31">
        <f t="shared" si="26"/>
        <v>1</v>
      </c>
      <c r="AE149" s="32" t="e">
        <f>MIN($K149,IF(AND(S149='[3]Resources - Baseline'!$C$25,$AH$3&gt;0),MIN(DATE(2050,12,31),MAX(DATE($AH$4,12,31),DATE(YEAR(J149)+$AH$3,MONTH(J149),DAY(J149)))),IF(AND(COUNTIFS('[3]Resources - Baseline'!$C$26:$C$37,S149)=1,$AH$2&gt;0),MIN(DATE($AH$4,12,31),DATE(YEAR(J149)+$AH$2,MONTH(J149),DAY(J149))),DATE(2050,12,31))))</f>
        <v>#VALUE!</v>
      </c>
      <c r="AF149" s="33">
        <f t="shared" si="27"/>
        <v>1</v>
      </c>
    </row>
    <row r="150" spans="1:32">
      <c r="A150" s="1">
        <v>150</v>
      </c>
      <c r="B150" s="21" t="s">
        <v>570</v>
      </c>
      <c r="C150" s="21" t="s">
        <v>571</v>
      </c>
      <c r="D150" s="21" t="s">
        <v>185</v>
      </c>
      <c r="E150" s="21" t="s">
        <v>175</v>
      </c>
      <c r="F150" s="21" t="s">
        <v>175</v>
      </c>
      <c r="G150" s="21" t="s">
        <v>186</v>
      </c>
      <c r="H150" s="21" t="s">
        <v>175</v>
      </c>
      <c r="I150" s="21" t="s">
        <v>178</v>
      </c>
      <c r="J150" s="22">
        <v>41816</v>
      </c>
      <c r="K150" s="22">
        <v>55153</v>
      </c>
      <c r="L150" s="23">
        <f t="shared" si="28"/>
        <v>12</v>
      </c>
      <c r="M150" s="24">
        <f t="shared" si="29"/>
        <v>1</v>
      </c>
      <c r="N150" s="21">
        <v>12</v>
      </c>
      <c r="O150" s="21">
        <v>12</v>
      </c>
      <c r="P150" s="21" t="s">
        <v>187</v>
      </c>
      <c r="Q150" s="21" t="s">
        <v>188</v>
      </c>
      <c r="R150" s="25" t="s">
        <v>189</v>
      </c>
      <c r="S150" s="21" t="s">
        <v>182</v>
      </c>
      <c r="T150" s="21"/>
      <c r="U150" s="26"/>
      <c r="V150" s="26"/>
      <c r="W150" s="27">
        <f t="shared" si="20"/>
        <v>2014</v>
      </c>
      <c r="X150" s="27">
        <f t="shared" si="21"/>
        <v>2050</v>
      </c>
      <c r="Y150" s="28">
        <f t="shared" si="22"/>
        <v>0</v>
      </c>
      <c r="Z150" s="29" t="str">
        <f t="shared" si="23"/>
        <v>CAISO</v>
      </c>
      <c r="AA150" s="30">
        <f t="shared" si="24"/>
        <v>12</v>
      </c>
      <c r="AB150" s="31">
        <f>IF(AND(ISNUMBER(MATCH($S150,[3]Lists!$CU$8:$CU$37,0)),J150&gt;=DATE(2018,12,31)),$AH$6,$AH$5)</f>
        <v>1</v>
      </c>
      <c r="AC150" s="31">
        <f t="shared" si="25"/>
        <v>1</v>
      </c>
      <c r="AD150" s="31">
        <f t="shared" si="26"/>
        <v>1</v>
      </c>
      <c r="AE150" s="32" t="e">
        <f>MIN($K150,IF(AND(S150='[3]Resources - Baseline'!$C$25,$AH$3&gt;0),MIN(DATE(2050,12,31),MAX(DATE($AH$4,12,31),DATE(YEAR(J150)+$AH$3,MONTH(J150),DAY(J150)))),IF(AND(COUNTIFS('[3]Resources - Baseline'!$C$26:$C$37,S150)=1,$AH$2&gt;0),MIN(DATE($AH$4,12,31),DATE(YEAR(J150)+$AH$2,MONTH(J150),DAY(J150))),DATE(2050,12,31))))</f>
        <v>#VALUE!</v>
      </c>
      <c r="AF150" s="33">
        <f t="shared" si="27"/>
        <v>1</v>
      </c>
    </row>
    <row r="151" spans="1:32">
      <c r="A151" s="1">
        <v>151</v>
      </c>
      <c r="B151" s="21" t="s">
        <v>572</v>
      </c>
      <c r="C151" s="21" t="s">
        <v>573</v>
      </c>
      <c r="D151" s="21" t="s">
        <v>185</v>
      </c>
      <c r="E151" s="21" t="s">
        <v>176</v>
      </c>
      <c r="F151" s="21" t="s">
        <v>176</v>
      </c>
      <c r="G151" s="21" t="s">
        <v>177</v>
      </c>
      <c r="H151" s="21" t="s">
        <v>176</v>
      </c>
      <c r="I151" s="21" t="s">
        <v>178</v>
      </c>
      <c r="J151" s="22">
        <v>41816</v>
      </c>
      <c r="K151" s="22">
        <v>55153</v>
      </c>
      <c r="L151" s="23">
        <f t="shared" si="28"/>
        <v>8</v>
      </c>
      <c r="M151" s="24">
        <f t="shared" si="29"/>
        <v>1</v>
      </c>
      <c r="N151" s="21">
        <v>8</v>
      </c>
      <c r="O151" s="21">
        <v>8</v>
      </c>
      <c r="P151" s="21" t="s">
        <v>187</v>
      </c>
      <c r="Q151" s="21" t="s">
        <v>188</v>
      </c>
      <c r="R151" s="25" t="s">
        <v>189</v>
      </c>
      <c r="S151" s="21" t="s">
        <v>182</v>
      </c>
      <c r="T151" s="21"/>
      <c r="U151" s="26"/>
      <c r="V151" s="26"/>
      <c r="W151" s="27">
        <f t="shared" si="20"/>
        <v>2014</v>
      </c>
      <c r="X151" s="27">
        <f t="shared" si="21"/>
        <v>2050</v>
      </c>
      <c r="Y151" s="28">
        <f t="shared" si="22"/>
        <v>0</v>
      </c>
      <c r="Z151" s="29" t="str">
        <f t="shared" si="23"/>
        <v>CAISO</v>
      </c>
      <c r="AA151" s="30">
        <f t="shared" si="24"/>
        <v>8</v>
      </c>
      <c r="AB151" s="31">
        <f>IF(AND(ISNUMBER(MATCH($S151,[3]Lists!$CU$8:$CU$37,0)),J151&gt;=DATE(2018,12,31)),$AH$6,$AH$5)</f>
        <v>1</v>
      </c>
      <c r="AC151" s="31">
        <f t="shared" si="25"/>
        <v>1</v>
      </c>
      <c r="AD151" s="31">
        <f t="shared" si="26"/>
        <v>1</v>
      </c>
      <c r="AE151" s="32" t="e">
        <f>MIN($K151,IF(AND(S151='[3]Resources - Baseline'!$C$25,$AH$3&gt;0),MIN(DATE(2050,12,31),MAX(DATE($AH$4,12,31),DATE(YEAR(J151)+$AH$3,MONTH(J151),DAY(J151)))),IF(AND(COUNTIFS('[3]Resources - Baseline'!$C$26:$C$37,S151)=1,$AH$2&gt;0),MIN(DATE($AH$4,12,31),DATE(YEAR(J151)+$AH$2,MONTH(J151),DAY(J151))),DATE(2050,12,31))))</f>
        <v>#VALUE!</v>
      </c>
      <c r="AF151" s="33">
        <f t="shared" si="27"/>
        <v>1</v>
      </c>
    </row>
    <row r="152" spans="1:32">
      <c r="A152" s="1">
        <v>152</v>
      </c>
      <c r="B152" s="21" t="s">
        <v>574</v>
      </c>
      <c r="C152" s="21" t="s">
        <v>575</v>
      </c>
      <c r="D152" s="21" t="s">
        <v>163</v>
      </c>
      <c r="E152" s="22" t="s">
        <v>164</v>
      </c>
      <c r="F152" s="22" t="s">
        <v>164</v>
      </c>
      <c r="G152" s="22" t="s">
        <v>165</v>
      </c>
      <c r="H152" s="22" t="s">
        <v>166</v>
      </c>
      <c r="I152" s="22" t="s">
        <v>167</v>
      </c>
      <c r="J152" s="22">
        <v>21520</v>
      </c>
      <c r="K152" s="22">
        <v>48669</v>
      </c>
      <c r="L152" s="23">
        <f t="shared" si="28"/>
        <v>28</v>
      </c>
      <c r="M152" s="24">
        <f t="shared" si="29"/>
        <v>1</v>
      </c>
      <c r="N152" s="23">
        <v>28</v>
      </c>
      <c r="O152" s="23">
        <v>28</v>
      </c>
      <c r="P152" s="23" t="s">
        <v>218</v>
      </c>
      <c r="Q152" s="23" t="s">
        <v>219</v>
      </c>
      <c r="R152" s="25" t="s">
        <v>218</v>
      </c>
      <c r="S152" s="22" t="s">
        <v>220</v>
      </c>
      <c r="T152" s="22"/>
      <c r="U152" s="26"/>
      <c r="V152" s="26"/>
      <c r="W152" s="27">
        <f t="shared" si="20"/>
        <v>1959</v>
      </c>
      <c r="X152" s="27">
        <f t="shared" si="21"/>
        <v>2032</v>
      </c>
      <c r="Y152" s="28">
        <f t="shared" si="22"/>
        <v>0</v>
      </c>
      <c r="Z152" s="29" t="str">
        <f t="shared" si="23"/>
        <v>Excluded</v>
      </c>
      <c r="AA152" s="30">
        <f t="shared" si="24"/>
        <v>28</v>
      </c>
      <c r="AB152" s="31">
        <f>IF(AND(ISNUMBER(MATCH($S152,[3]Lists!$CU$8:$CU$37,0)),J152&gt;=DATE(2018,12,31)),$AH$6,$AH$5)</f>
        <v>1</v>
      </c>
      <c r="AC152" s="31">
        <f t="shared" si="25"/>
        <v>1</v>
      </c>
      <c r="AD152" s="31">
        <f t="shared" si="26"/>
        <v>1</v>
      </c>
      <c r="AE152" s="32" t="e">
        <f>MIN($K152,IF(AND(S152='[3]Resources - Baseline'!$C$25,$AH$3&gt;0),MIN(DATE(2050,12,31),MAX(DATE($AH$4,12,31),DATE(YEAR(J152)+$AH$3,MONTH(J152),DAY(J152)))),IF(AND(COUNTIFS('[3]Resources - Baseline'!$C$26:$C$37,S152)=1,$AH$2&gt;0),MIN(DATE($AH$4,12,31),DATE(YEAR(J152)+$AH$2,MONTH(J152),DAY(J152))),DATE(2050,12,31))))</f>
        <v>#VALUE!</v>
      </c>
      <c r="AF152" s="33">
        <f t="shared" si="27"/>
        <v>1</v>
      </c>
    </row>
    <row r="153" spans="1:32">
      <c r="A153" s="1">
        <v>153</v>
      </c>
      <c r="B153" s="21" t="s">
        <v>576</v>
      </c>
      <c r="C153" s="21" t="s">
        <v>577</v>
      </c>
      <c r="D153" s="21" t="s">
        <v>163</v>
      </c>
      <c r="E153" s="22" t="s">
        <v>164</v>
      </c>
      <c r="F153" s="22" t="s">
        <v>164</v>
      </c>
      <c r="G153" s="22" t="s">
        <v>165</v>
      </c>
      <c r="H153" s="22" t="s">
        <v>166</v>
      </c>
      <c r="I153" s="22" t="s">
        <v>167</v>
      </c>
      <c r="J153" s="22">
        <v>40147</v>
      </c>
      <c r="K153" s="22">
        <v>51103</v>
      </c>
      <c r="L153" s="23">
        <f t="shared" si="28"/>
        <v>16.63</v>
      </c>
      <c r="M153" s="24">
        <f t="shared" si="29"/>
        <v>1</v>
      </c>
      <c r="N153" s="23">
        <v>16.63</v>
      </c>
      <c r="O153" s="23">
        <v>16.63</v>
      </c>
      <c r="P153" s="23" t="s">
        <v>218</v>
      </c>
      <c r="Q153" s="23" t="s">
        <v>219</v>
      </c>
      <c r="R153" s="25" t="s">
        <v>218</v>
      </c>
      <c r="S153" s="22" t="s">
        <v>220</v>
      </c>
      <c r="T153" s="22"/>
      <c r="U153" s="26"/>
      <c r="V153" s="26"/>
      <c r="W153" s="27">
        <f t="shared" si="20"/>
        <v>2010</v>
      </c>
      <c r="X153" s="27">
        <f t="shared" si="21"/>
        <v>2039</v>
      </c>
      <c r="Y153" s="28">
        <f t="shared" si="22"/>
        <v>0</v>
      </c>
      <c r="Z153" s="29" t="str">
        <f t="shared" si="23"/>
        <v>Excluded</v>
      </c>
      <c r="AA153" s="30">
        <f t="shared" si="24"/>
        <v>16.63</v>
      </c>
      <c r="AB153" s="31">
        <f>IF(AND(ISNUMBER(MATCH($S153,[3]Lists!$CU$8:$CU$37,0)),J153&gt;=DATE(2018,12,31)),$AH$6,$AH$5)</f>
        <v>1</v>
      </c>
      <c r="AC153" s="31">
        <f t="shared" si="25"/>
        <v>1</v>
      </c>
      <c r="AD153" s="31">
        <f t="shared" si="26"/>
        <v>1</v>
      </c>
      <c r="AE153" s="32" t="e">
        <f>MIN($K153,IF(AND(S153='[3]Resources - Baseline'!$C$25,$AH$3&gt;0),MIN(DATE(2050,12,31),MAX(DATE($AH$4,12,31),DATE(YEAR(J153)+$AH$3,MONTH(J153),DAY(J153)))),IF(AND(COUNTIFS('[3]Resources - Baseline'!$C$26:$C$37,S153)=1,$AH$2&gt;0),MIN(DATE($AH$4,12,31),DATE(YEAR(J153)+$AH$2,MONTH(J153),DAY(J153))),DATE(2050,12,31))))</f>
        <v>#VALUE!</v>
      </c>
      <c r="AF153" s="33">
        <f t="shared" si="27"/>
        <v>1</v>
      </c>
    </row>
    <row r="154" spans="1:32">
      <c r="A154" s="1">
        <v>154</v>
      </c>
      <c r="B154" s="21" t="s">
        <v>578</v>
      </c>
      <c r="C154" s="21" t="s">
        <v>579</v>
      </c>
      <c r="D154" s="21" t="s">
        <v>163</v>
      </c>
      <c r="E154" s="22" t="s">
        <v>164</v>
      </c>
      <c r="F154" s="22" t="s">
        <v>164</v>
      </c>
      <c r="G154" s="22" t="s">
        <v>165</v>
      </c>
      <c r="H154" s="22" t="s">
        <v>166</v>
      </c>
      <c r="I154" s="22" t="s">
        <v>167</v>
      </c>
      <c r="J154" s="22">
        <v>40147</v>
      </c>
      <c r="K154" s="22">
        <v>51103</v>
      </c>
      <c r="L154" s="23">
        <f t="shared" si="28"/>
        <v>16.63</v>
      </c>
      <c r="M154" s="24">
        <f t="shared" si="29"/>
        <v>1</v>
      </c>
      <c r="N154" s="23">
        <v>16.63</v>
      </c>
      <c r="O154" s="23">
        <v>16.63</v>
      </c>
      <c r="P154" s="23" t="s">
        <v>218</v>
      </c>
      <c r="Q154" s="23" t="s">
        <v>219</v>
      </c>
      <c r="R154" s="25" t="s">
        <v>218</v>
      </c>
      <c r="S154" s="22" t="s">
        <v>220</v>
      </c>
      <c r="T154" s="22"/>
      <c r="U154" s="26"/>
      <c r="V154" s="26"/>
      <c r="W154" s="27">
        <f t="shared" si="20"/>
        <v>2010</v>
      </c>
      <c r="X154" s="27">
        <f t="shared" si="21"/>
        <v>2039</v>
      </c>
      <c r="Y154" s="28">
        <f t="shared" si="22"/>
        <v>0</v>
      </c>
      <c r="Z154" s="29" t="str">
        <f t="shared" si="23"/>
        <v>Excluded</v>
      </c>
      <c r="AA154" s="30">
        <f t="shared" si="24"/>
        <v>16.63</v>
      </c>
      <c r="AB154" s="31">
        <f>IF(AND(ISNUMBER(MATCH($S154,[3]Lists!$CU$8:$CU$37,0)),J154&gt;=DATE(2018,12,31)),$AH$6,$AH$5)</f>
        <v>1</v>
      </c>
      <c r="AC154" s="31">
        <f t="shared" si="25"/>
        <v>1</v>
      </c>
      <c r="AD154" s="31">
        <f t="shared" si="26"/>
        <v>1</v>
      </c>
      <c r="AE154" s="32" t="e">
        <f>MIN($K154,IF(AND(S154='[3]Resources - Baseline'!$C$25,$AH$3&gt;0),MIN(DATE(2050,12,31),MAX(DATE($AH$4,12,31),DATE(YEAR(J154)+$AH$3,MONTH(J154),DAY(J154)))),IF(AND(COUNTIFS('[3]Resources - Baseline'!$C$26:$C$37,S154)=1,$AH$2&gt;0),MIN(DATE($AH$4,12,31),DATE(YEAR(J154)+$AH$2,MONTH(J154),DAY(J154))),DATE(2050,12,31))))</f>
        <v>#VALUE!</v>
      </c>
      <c r="AF154" s="33">
        <f t="shared" si="27"/>
        <v>1</v>
      </c>
    </row>
    <row r="155" spans="1:32">
      <c r="A155" s="1">
        <v>155</v>
      </c>
      <c r="B155" s="21" t="s">
        <v>580</v>
      </c>
      <c r="C155" s="21" t="s">
        <v>581</v>
      </c>
      <c r="D155" s="21" t="s">
        <v>163</v>
      </c>
      <c r="E155" s="22" t="s">
        <v>164</v>
      </c>
      <c r="F155" s="22" t="s">
        <v>164</v>
      </c>
      <c r="G155" s="22" t="s">
        <v>165</v>
      </c>
      <c r="H155" s="22" t="s">
        <v>166</v>
      </c>
      <c r="I155" s="22" t="s">
        <v>167</v>
      </c>
      <c r="J155" s="22">
        <v>40147</v>
      </c>
      <c r="K155" s="22">
        <v>51103</v>
      </c>
      <c r="L155" s="23">
        <f t="shared" si="28"/>
        <v>16.63</v>
      </c>
      <c r="M155" s="24">
        <f t="shared" si="29"/>
        <v>1</v>
      </c>
      <c r="N155" s="35">
        <v>16.63</v>
      </c>
      <c r="O155" s="35">
        <v>16.63</v>
      </c>
      <c r="P155" s="35" t="s">
        <v>218</v>
      </c>
      <c r="Q155" s="35" t="s">
        <v>219</v>
      </c>
      <c r="R155" s="25" t="s">
        <v>218</v>
      </c>
      <c r="S155" s="22" t="s">
        <v>220</v>
      </c>
      <c r="T155" s="22"/>
      <c r="U155" s="26"/>
      <c r="V155" s="26"/>
      <c r="W155" s="27">
        <f t="shared" si="20"/>
        <v>2010</v>
      </c>
      <c r="X155" s="27">
        <f t="shared" si="21"/>
        <v>2039</v>
      </c>
      <c r="Y155" s="28">
        <f t="shared" si="22"/>
        <v>0</v>
      </c>
      <c r="Z155" s="29" t="str">
        <f t="shared" si="23"/>
        <v>Excluded</v>
      </c>
      <c r="AA155" s="30">
        <f t="shared" si="24"/>
        <v>16.63</v>
      </c>
      <c r="AB155" s="31">
        <f>IF(AND(ISNUMBER(MATCH($S155,[3]Lists!$CU$8:$CU$37,0)),J155&gt;=DATE(2018,12,31)),$AH$6,$AH$5)</f>
        <v>1</v>
      </c>
      <c r="AC155" s="31">
        <f t="shared" si="25"/>
        <v>1</v>
      </c>
      <c r="AD155" s="31">
        <f t="shared" si="26"/>
        <v>1</v>
      </c>
      <c r="AE155" s="32" t="e">
        <f>MIN($K155,IF(AND(S155='[3]Resources - Baseline'!$C$25,$AH$3&gt;0),MIN(DATE(2050,12,31),MAX(DATE($AH$4,12,31),DATE(YEAR(J155)+$AH$3,MONTH(J155),DAY(J155)))),IF(AND(COUNTIFS('[3]Resources - Baseline'!$C$26:$C$37,S155)=1,$AH$2&gt;0),MIN(DATE($AH$4,12,31),DATE(YEAR(J155)+$AH$2,MONTH(J155),DAY(J155))),DATE(2050,12,31))))</f>
        <v>#VALUE!</v>
      </c>
      <c r="AF155" s="33">
        <f t="shared" si="27"/>
        <v>1</v>
      </c>
    </row>
    <row r="156" spans="1:32">
      <c r="A156" s="1">
        <v>156</v>
      </c>
      <c r="B156" s="21" t="s">
        <v>582</v>
      </c>
      <c r="C156" s="21"/>
      <c r="D156" s="21" t="s">
        <v>185</v>
      </c>
      <c r="E156" s="21" t="s">
        <v>176</v>
      </c>
      <c r="F156" s="21" t="s">
        <v>176</v>
      </c>
      <c r="G156" s="21" t="s">
        <v>177</v>
      </c>
      <c r="H156" s="21" t="s">
        <v>176</v>
      </c>
      <c r="I156" s="21" t="s">
        <v>178</v>
      </c>
      <c r="J156" s="22">
        <v>42661</v>
      </c>
      <c r="K156" s="22">
        <v>55153</v>
      </c>
      <c r="L156" s="23">
        <f t="shared" si="28"/>
        <v>100</v>
      </c>
      <c r="M156" s="24">
        <f t="shared" si="29"/>
        <v>1</v>
      </c>
      <c r="N156" s="21">
        <v>100</v>
      </c>
      <c r="O156" s="21">
        <v>100</v>
      </c>
      <c r="P156" s="21" t="s">
        <v>187</v>
      </c>
      <c r="Q156" s="21" t="s">
        <v>188</v>
      </c>
      <c r="R156" s="25" t="s">
        <v>189</v>
      </c>
      <c r="S156" s="21" t="s">
        <v>182</v>
      </c>
      <c r="T156" s="21"/>
      <c r="U156" s="26"/>
      <c r="V156" s="26"/>
      <c r="W156" s="27">
        <f t="shared" si="20"/>
        <v>2017</v>
      </c>
      <c r="X156" s="27">
        <f t="shared" si="21"/>
        <v>2050</v>
      </c>
      <c r="Y156" s="28">
        <f t="shared" si="22"/>
        <v>0</v>
      </c>
      <c r="Z156" s="29" t="str">
        <f t="shared" si="23"/>
        <v>CAISO</v>
      </c>
      <c r="AA156" s="30">
        <f t="shared" si="24"/>
        <v>100</v>
      </c>
      <c r="AB156" s="31">
        <f>IF(AND(ISNUMBER(MATCH($S156,[3]Lists!$CU$8:$CU$37,0)),J156&gt;=DATE(2018,12,31)),$AH$6,$AH$5)</f>
        <v>1</v>
      </c>
      <c r="AC156" s="31">
        <f t="shared" si="25"/>
        <v>1</v>
      </c>
      <c r="AD156" s="31">
        <f t="shared" si="26"/>
        <v>1</v>
      </c>
      <c r="AE156" s="32" t="e">
        <f>MIN($K156,IF(AND(S156='[3]Resources - Baseline'!$C$25,$AH$3&gt;0),MIN(DATE(2050,12,31),MAX(DATE($AH$4,12,31),DATE(YEAR(J156)+$AH$3,MONTH(J156),DAY(J156)))),IF(AND(COUNTIFS('[3]Resources - Baseline'!$C$26:$C$37,S156)=1,$AH$2&gt;0),MIN(DATE($AH$4,12,31),DATE(YEAR(J156)+$AH$2,MONTH(J156),DAY(J156))),DATE(2050,12,31))))</f>
        <v>#VALUE!</v>
      </c>
      <c r="AF156" s="33">
        <f t="shared" si="27"/>
        <v>1</v>
      </c>
    </row>
    <row r="157" spans="1:32">
      <c r="A157" s="1">
        <v>157</v>
      </c>
      <c r="B157" s="21" t="s">
        <v>583</v>
      </c>
      <c r="C157" s="21" t="s">
        <v>584</v>
      </c>
      <c r="D157" s="21" t="s">
        <v>185</v>
      </c>
      <c r="E157" s="21" t="s">
        <v>176</v>
      </c>
      <c r="F157" s="21" t="s">
        <v>176</v>
      </c>
      <c r="G157" s="21" t="s">
        <v>177</v>
      </c>
      <c r="H157" s="21" t="s">
        <v>176</v>
      </c>
      <c r="I157" s="21" t="s">
        <v>178</v>
      </c>
      <c r="J157" s="22">
        <v>42674</v>
      </c>
      <c r="K157" s="22">
        <v>55153</v>
      </c>
      <c r="L157" s="23">
        <f t="shared" si="28"/>
        <v>75</v>
      </c>
      <c r="M157" s="24">
        <f t="shared" si="29"/>
        <v>1</v>
      </c>
      <c r="N157" s="21">
        <v>75</v>
      </c>
      <c r="O157" s="21">
        <v>75</v>
      </c>
      <c r="P157" s="21" t="s">
        <v>187</v>
      </c>
      <c r="Q157" s="21" t="s">
        <v>188</v>
      </c>
      <c r="R157" s="25" t="s">
        <v>189</v>
      </c>
      <c r="S157" s="21" t="s">
        <v>182</v>
      </c>
      <c r="T157" s="21"/>
      <c r="U157" s="26"/>
      <c r="V157" s="26"/>
      <c r="W157" s="27">
        <f t="shared" si="20"/>
        <v>2017</v>
      </c>
      <c r="X157" s="27">
        <f t="shared" si="21"/>
        <v>2050</v>
      </c>
      <c r="Y157" s="28">
        <f t="shared" si="22"/>
        <v>0</v>
      </c>
      <c r="Z157" s="29" t="str">
        <f t="shared" si="23"/>
        <v>CAISO</v>
      </c>
      <c r="AA157" s="30">
        <f t="shared" si="24"/>
        <v>75</v>
      </c>
      <c r="AB157" s="31">
        <f>IF(AND(ISNUMBER(MATCH($S157,[3]Lists!$CU$8:$CU$37,0)),J157&gt;=DATE(2018,12,31)),$AH$6,$AH$5)</f>
        <v>1</v>
      </c>
      <c r="AC157" s="31">
        <f t="shared" si="25"/>
        <v>1</v>
      </c>
      <c r="AD157" s="31">
        <f t="shared" si="26"/>
        <v>1</v>
      </c>
      <c r="AE157" s="32" t="e">
        <f>MIN($K157,IF(AND(S157='[3]Resources - Baseline'!$C$25,$AH$3&gt;0),MIN(DATE(2050,12,31),MAX(DATE($AH$4,12,31),DATE(YEAR(J157)+$AH$3,MONTH(J157),DAY(J157)))),IF(AND(COUNTIFS('[3]Resources - Baseline'!$C$26:$C$37,S157)=1,$AH$2&gt;0),MIN(DATE($AH$4,12,31),DATE(YEAR(J157)+$AH$2,MONTH(J157),DAY(J157))),DATE(2050,12,31))))</f>
        <v>#VALUE!</v>
      </c>
      <c r="AF157" s="33">
        <f t="shared" si="27"/>
        <v>1</v>
      </c>
    </row>
    <row r="158" spans="1:32">
      <c r="A158" s="1">
        <v>158</v>
      </c>
      <c r="B158" s="21" t="s">
        <v>585</v>
      </c>
      <c r="C158" s="21" t="s">
        <v>586</v>
      </c>
      <c r="D158" s="21" t="s">
        <v>185</v>
      </c>
      <c r="E158" s="21" t="s">
        <v>176</v>
      </c>
      <c r="F158" s="21" t="s">
        <v>176</v>
      </c>
      <c r="G158" s="21" t="s">
        <v>177</v>
      </c>
      <c r="H158" s="21" t="s">
        <v>176</v>
      </c>
      <c r="I158" s="21" t="s">
        <v>178</v>
      </c>
      <c r="J158" s="22">
        <v>42166</v>
      </c>
      <c r="K158" s="22">
        <v>55153</v>
      </c>
      <c r="L158" s="23">
        <f t="shared" si="28"/>
        <v>20</v>
      </c>
      <c r="M158" s="24">
        <f t="shared" si="29"/>
        <v>1</v>
      </c>
      <c r="N158" s="21">
        <v>20</v>
      </c>
      <c r="O158" s="21">
        <v>20</v>
      </c>
      <c r="P158" s="21" t="s">
        <v>187</v>
      </c>
      <c r="Q158" s="21" t="s">
        <v>188</v>
      </c>
      <c r="R158" s="25" t="s">
        <v>189</v>
      </c>
      <c r="S158" s="21" t="s">
        <v>182</v>
      </c>
      <c r="T158" s="21"/>
      <c r="U158" s="26"/>
      <c r="V158" s="26"/>
      <c r="W158" s="27">
        <f t="shared" si="20"/>
        <v>2015</v>
      </c>
      <c r="X158" s="27">
        <f t="shared" si="21"/>
        <v>2050</v>
      </c>
      <c r="Y158" s="28">
        <f t="shared" si="22"/>
        <v>0</v>
      </c>
      <c r="Z158" s="29" t="str">
        <f t="shared" si="23"/>
        <v>CAISO</v>
      </c>
      <c r="AA158" s="30">
        <f t="shared" si="24"/>
        <v>20</v>
      </c>
      <c r="AB158" s="31">
        <f>IF(AND(ISNUMBER(MATCH($S158,[3]Lists!$CU$8:$CU$37,0)),J158&gt;=DATE(2018,12,31)),$AH$6,$AH$5)</f>
        <v>1</v>
      </c>
      <c r="AC158" s="31">
        <f t="shared" si="25"/>
        <v>1</v>
      </c>
      <c r="AD158" s="31">
        <f t="shared" si="26"/>
        <v>1</v>
      </c>
      <c r="AE158" s="32" t="e">
        <f>MIN($K158,IF(AND(S158='[3]Resources - Baseline'!$C$25,$AH$3&gt;0),MIN(DATE(2050,12,31),MAX(DATE($AH$4,12,31),DATE(YEAR(J158)+$AH$3,MONTH(J158),DAY(J158)))),IF(AND(COUNTIFS('[3]Resources - Baseline'!$C$26:$C$37,S158)=1,$AH$2&gt;0),MIN(DATE($AH$4,12,31),DATE(YEAR(J158)+$AH$2,MONTH(J158),DAY(J158))),DATE(2050,12,31))))</f>
        <v>#VALUE!</v>
      </c>
      <c r="AF158" s="33">
        <f t="shared" si="27"/>
        <v>1</v>
      </c>
    </row>
    <row r="159" spans="1:32">
      <c r="A159" s="1">
        <v>159</v>
      </c>
      <c r="B159" s="21" t="s">
        <v>587</v>
      </c>
      <c r="C159" s="21" t="s">
        <v>588</v>
      </c>
      <c r="D159" s="21" t="s">
        <v>185</v>
      </c>
      <c r="E159" s="21" t="s">
        <v>175</v>
      </c>
      <c r="F159" s="21" t="s">
        <v>175</v>
      </c>
      <c r="G159" s="21" t="s">
        <v>186</v>
      </c>
      <c r="H159" s="21" t="s">
        <v>175</v>
      </c>
      <c r="I159" s="21" t="s">
        <v>178</v>
      </c>
      <c r="J159" s="22">
        <v>41341</v>
      </c>
      <c r="K159" s="22">
        <v>55153</v>
      </c>
      <c r="L159" s="23">
        <f t="shared" si="28"/>
        <v>20</v>
      </c>
      <c r="M159" s="24">
        <f t="shared" si="29"/>
        <v>1</v>
      </c>
      <c r="N159" s="21">
        <v>20</v>
      </c>
      <c r="O159" s="21">
        <v>20</v>
      </c>
      <c r="P159" s="21" t="s">
        <v>187</v>
      </c>
      <c r="Q159" s="21" t="s">
        <v>188</v>
      </c>
      <c r="R159" s="25" t="s">
        <v>189</v>
      </c>
      <c r="S159" s="21" t="s">
        <v>182</v>
      </c>
      <c r="T159" s="21"/>
      <c r="U159" s="26"/>
      <c r="V159" s="26"/>
      <c r="W159" s="27">
        <f t="shared" si="20"/>
        <v>2013</v>
      </c>
      <c r="X159" s="27">
        <f t="shared" si="21"/>
        <v>2050</v>
      </c>
      <c r="Y159" s="28">
        <f t="shared" si="22"/>
        <v>0</v>
      </c>
      <c r="Z159" s="29" t="str">
        <f t="shared" si="23"/>
        <v>CAISO</v>
      </c>
      <c r="AA159" s="30">
        <f t="shared" si="24"/>
        <v>20</v>
      </c>
      <c r="AB159" s="31">
        <f>IF(AND(ISNUMBER(MATCH($S159,[3]Lists!$CU$8:$CU$37,0)),J159&gt;=DATE(2018,12,31)),$AH$6,$AH$5)</f>
        <v>1</v>
      </c>
      <c r="AC159" s="31">
        <f t="shared" si="25"/>
        <v>1</v>
      </c>
      <c r="AD159" s="31">
        <f t="shared" si="26"/>
        <v>1</v>
      </c>
      <c r="AE159" s="32" t="e">
        <f>MIN($K159,IF(AND(S159='[3]Resources - Baseline'!$C$25,$AH$3&gt;0),MIN(DATE(2050,12,31),MAX(DATE($AH$4,12,31),DATE(YEAR(J159)+$AH$3,MONTH(J159),DAY(J159)))),IF(AND(COUNTIFS('[3]Resources - Baseline'!$C$26:$C$37,S159)=1,$AH$2&gt;0),MIN(DATE($AH$4,12,31),DATE(YEAR(J159)+$AH$2,MONTH(J159),DAY(J159))),DATE(2050,12,31))))</f>
        <v>#VALUE!</v>
      </c>
      <c r="AF159" s="33">
        <f t="shared" si="27"/>
        <v>1</v>
      </c>
    </row>
    <row r="160" spans="1:32">
      <c r="A160" s="1">
        <v>160</v>
      </c>
      <c r="B160" s="21" t="s">
        <v>589</v>
      </c>
      <c r="C160" s="21" t="s">
        <v>590</v>
      </c>
      <c r="D160" s="21" t="s">
        <v>163</v>
      </c>
      <c r="E160" s="22" t="s">
        <v>591</v>
      </c>
      <c r="F160" s="22" t="s">
        <v>591</v>
      </c>
      <c r="G160" s="22" t="s">
        <v>592</v>
      </c>
      <c r="H160" s="22" t="s">
        <v>591</v>
      </c>
      <c r="I160" s="22" t="s">
        <v>195</v>
      </c>
      <c r="J160" s="22">
        <v>42430</v>
      </c>
      <c r="K160" s="22">
        <v>55153</v>
      </c>
      <c r="L160" s="23">
        <f t="shared" si="28"/>
        <v>16</v>
      </c>
      <c r="M160" s="24">
        <f t="shared" si="29"/>
        <v>1</v>
      </c>
      <c r="N160" s="35">
        <v>16</v>
      </c>
      <c r="O160" s="35">
        <v>16</v>
      </c>
      <c r="P160" s="35" t="s">
        <v>240</v>
      </c>
      <c r="Q160" s="35" t="s">
        <v>207</v>
      </c>
      <c r="R160" s="25" t="s">
        <v>189</v>
      </c>
      <c r="S160" s="22" t="s">
        <v>337</v>
      </c>
      <c r="T160" s="22"/>
      <c r="U160" s="26"/>
      <c r="V160" s="26"/>
      <c r="W160" s="27">
        <f t="shared" si="20"/>
        <v>2016</v>
      </c>
      <c r="X160" s="27">
        <f t="shared" si="21"/>
        <v>2050</v>
      </c>
      <c r="Y160" s="28">
        <f t="shared" si="22"/>
        <v>0</v>
      </c>
      <c r="Z160" s="29" t="str">
        <f t="shared" si="23"/>
        <v>SW</v>
      </c>
      <c r="AA160" s="30">
        <f t="shared" si="24"/>
        <v>16</v>
      </c>
      <c r="AB160" s="31">
        <f>IF(AND(ISNUMBER(MATCH($S160,[3]Lists!$CU$8:$CU$37,0)),J160&gt;=DATE(2018,12,31)),$AH$6,$AH$5)</f>
        <v>1</v>
      </c>
      <c r="AC160" s="31">
        <f t="shared" si="25"/>
        <v>1</v>
      </c>
      <c r="AD160" s="31">
        <f t="shared" si="26"/>
        <v>1</v>
      </c>
      <c r="AE160" s="32" t="e">
        <f>MIN($K160,IF(AND(S160='[3]Resources - Baseline'!$C$25,$AH$3&gt;0),MIN(DATE(2050,12,31),MAX(DATE($AH$4,12,31),DATE(YEAR(J160)+$AH$3,MONTH(J160),DAY(J160)))),IF(AND(COUNTIFS('[3]Resources - Baseline'!$C$26:$C$37,S160)=1,$AH$2&gt;0),MIN(DATE($AH$4,12,31),DATE(YEAR(J160)+$AH$2,MONTH(J160),DAY(J160))),DATE(2050,12,31))))</f>
        <v>#VALUE!</v>
      </c>
      <c r="AF160" s="33">
        <f t="shared" si="27"/>
        <v>1</v>
      </c>
    </row>
    <row r="161" spans="1:32">
      <c r="A161" s="1">
        <v>161</v>
      </c>
      <c r="B161" s="21" t="s">
        <v>593</v>
      </c>
      <c r="C161" s="21" t="s">
        <v>594</v>
      </c>
      <c r="D161" s="21" t="s">
        <v>185</v>
      </c>
      <c r="E161" s="21" t="s">
        <v>175</v>
      </c>
      <c r="F161" s="21" t="s">
        <v>175</v>
      </c>
      <c r="G161" s="21" t="s">
        <v>186</v>
      </c>
      <c r="H161" s="21" t="s">
        <v>175</v>
      </c>
      <c r="I161" s="21" t="s">
        <v>178</v>
      </c>
      <c r="J161" s="22">
        <v>40760</v>
      </c>
      <c r="K161" s="22">
        <v>55153</v>
      </c>
      <c r="L161" s="23">
        <f t="shared" si="28"/>
        <v>6</v>
      </c>
      <c r="M161" s="24">
        <f t="shared" si="29"/>
        <v>1</v>
      </c>
      <c r="N161" s="21">
        <v>6</v>
      </c>
      <c r="O161" s="21">
        <v>6</v>
      </c>
      <c r="P161" s="21" t="s">
        <v>187</v>
      </c>
      <c r="Q161" s="21" t="s">
        <v>188</v>
      </c>
      <c r="R161" s="25" t="s">
        <v>189</v>
      </c>
      <c r="S161" s="21" t="s">
        <v>182</v>
      </c>
      <c r="T161" s="21"/>
      <c r="U161" s="26"/>
      <c r="V161" s="26"/>
      <c r="W161" s="27">
        <f t="shared" si="20"/>
        <v>2012</v>
      </c>
      <c r="X161" s="27">
        <f t="shared" si="21"/>
        <v>2050</v>
      </c>
      <c r="Y161" s="28">
        <f t="shared" si="22"/>
        <v>0</v>
      </c>
      <c r="Z161" s="29" t="str">
        <f t="shared" si="23"/>
        <v>CAISO</v>
      </c>
      <c r="AA161" s="30">
        <f t="shared" si="24"/>
        <v>6</v>
      </c>
      <c r="AB161" s="31">
        <f>IF(AND(ISNUMBER(MATCH($S161,[3]Lists!$CU$8:$CU$37,0)),J161&gt;=DATE(2018,12,31)),$AH$6,$AH$5)</f>
        <v>1</v>
      </c>
      <c r="AC161" s="31">
        <f t="shared" si="25"/>
        <v>1</v>
      </c>
      <c r="AD161" s="31">
        <f t="shared" si="26"/>
        <v>1</v>
      </c>
      <c r="AE161" s="32" t="e">
        <f>MIN($K161,IF(AND(S161='[3]Resources - Baseline'!$C$25,$AH$3&gt;0),MIN(DATE(2050,12,31),MAX(DATE($AH$4,12,31),DATE(YEAR(J161)+$AH$3,MONTH(J161),DAY(J161)))),IF(AND(COUNTIFS('[3]Resources - Baseline'!$C$26:$C$37,S161)=1,$AH$2&gt;0),MIN(DATE($AH$4,12,31),DATE(YEAR(J161)+$AH$2,MONTH(J161),DAY(J161))),DATE(2050,12,31))))</f>
        <v>#VALUE!</v>
      </c>
      <c r="AF161" s="33">
        <f t="shared" si="27"/>
        <v>1</v>
      </c>
    </row>
    <row r="162" spans="1:32">
      <c r="A162" s="1">
        <v>162</v>
      </c>
      <c r="B162" s="21" t="s">
        <v>595</v>
      </c>
      <c r="C162" s="21" t="s">
        <v>596</v>
      </c>
      <c r="D162" s="21" t="s">
        <v>185</v>
      </c>
      <c r="E162" s="21" t="s">
        <v>175</v>
      </c>
      <c r="F162" s="21" t="s">
        <v>175</v>
      </c>
      <c r="G162" s="21" t="s">
        <v>186</v>
      </c>
      <c r="H162" s="21" t="s">
        <v>175</v>
      </c>
      <c r="I162" s="21" t="s">
        <v>178</v>
      </c>
      <c r="J162" s="22"/>
      <c r="K162" s="22">
        <v>55153</v>
      </c>
      <c r="L162" s="23">
        <f t="shared" si="28"/>
        <v>7.9</v>
      </c>
      <c r="M162" s="24">
        <f t="shared" si="29"/>
        <v>1</v>
      </c>
      <c r="N162" s="21">
        <v>7.9</v>
      </c>
      <c r="O162" s="21">
        <v>7.9</v>
      </c>
      <c r="P162" s="21" t="s">
        <v>365</v>
      </c>
      <c r="Q162" s="21" t="s">
        <v>188</v>
      </c>
      <c r="R162" s="25" t="s">
        <v>189</v>
      </c>
      <c r="S162" s="21" t="s">
        <v>182</v>
      </c>
      <c r="T162" s="21"/>
      <c r="U162" s="26"/>
      <c r="V162" s="26"/>
      <c r="W162" s="27">
        <f t="shared" si="20"/>
        <v>1900</v>
      </c>
      <c r="X162" s="27">
        <f t="shared" si="21"/>
        <v>2050</v>
      </c>
      <c r="Y162" s="28">
        <f t="shared" si="22"/>
        <v>0</v>
      </c>
      <c r="Z162" s="29" t="str">
        <f t="shared" si="23"/>
        <v>CAISO</v>
      </c>
      <c r="AA162" s="30">
        <f t="shared" si="24"/>
        <v>7.9</v>
      </c>
      <c r="AB162" s="31">
        <f>IF(AND(ISNUMBER(MATCH($S162,[3]Lists!$CU$8:$CU$37,0)),J162&gt;=DATE(2018,12,31)),$AH$6,$AH$5)</f>
        <v>1</v>
      </c>
      <c r="AC162" s="31">
        <f t="shared" si="25"/>
        <v>1</v>
      </c>
      <c r="AD162" s="31">
        <f t="shared" si="26"/>
        <v>1</v>
      </c>
      <c r="AE162" s="32" t="e">
        <f>MIN($K162,IF(AND(S162='[3]Resources - Baseline'!$C$25,$AH$3&gt;0),MIN(DATE(2050,12,31),MAX(DATE($AH$4,12,31),DATE(YEAR(J162)+$AH$3,MONTH(J162),DAY(J162)))),IF(AND(COUNTIFS('[3]Resources - Baseline'!$C$26:$C$37,S162)=1,$AH$2&gt;0),MIN(DATE($AH$4,12,31),DATE(YEAR(J162)+$AH$2,MONTH(J162),DAY(J162))),DATE(2050,12,31))))</f>
        <v>#VALUE!</v>
      </c>
      <c r="AF162" s="33">
        <f t="shared" si="27"/>
        <v>1</v>
      </c>
    </row>
    <row r="163" spans="1:32">
      <c r="A163" s="1">
        <v>163</v>
      </c>
      <c r="B163" s="21" t="s">
        <v>597</v>
      </c>
      <c r="C163" s="21" t="s">
        <v>598</v>
      </c>
      <c r="D163" s="21" t="s">
        <v>185</v>
      </c>
      <c r="E163" s="21" t="s">
        <v>175</v>
      </c>
      <c r="F163" s="21" t="s">
        <v>175</v>
      </c>
      <c r="G163" s="21" t="s">
        <v>186</v>
      </c>
      <c r="H163" s="21" t="s">
        <v>175</v>
      </c>
      <c r="I163" s="21" t="s">
        <v>178</v>
      </c>
      <c r="J163" s="22"/>
      <c r="K163" s="22">
        <v>55153</v>
      </c>
      <c r="L163" s="23">
        <f t="shared" si="28"/>
        <v>7.9</v>
      </c>
      <c r="M163" s="24">
        <f t="shared" si="29"/>
        <v>1</v>
      </c>
      <c r="N163" s="21">
        <v>7.9</v>
      </c>
      <c r="O163" s="21">
        <v>7.9</v>
      </c>
      <c r="P163" s="21" t="s">
        <v>365</v>
      </c>
      <c r="Q163" s="21" t="s">
        <v>188</v>
      </c>
      <c r="R163" s="25" t="s">
        <v>189</v>
      </c>
      <c r="S163" s="21" t="s">
        <v>182</v>
      </c>
      <c r="T163" s="21"/>
      <c r="U163" s="26"/>
      <c r="V163" s="26"/>
      <c r="W163" s="27">
        <f t="shared" si="20"/>
        <v>1900</v>
      </c>
      <c r="X163" s="27">
        <f t="shared" si="21"/>
        <v>2050</v>
      </c>
      <c r="Y163" s="28">
        <f t="shared" si="22"/>
        <v>0</v>
      </c>
      <c r="Z163" s="29" t="str">
        <f t="shared" si="23"/>
        <v>CAISO</v>
      </c>
      <c r="AA163" s="30">
        <f t="shared" si="24"/>
        <v>7.9</v>
      </c>
      <c r="AB163" s="31">
        <f>IF(AND(ISNUMBER(MATCH($S163,[3]Lists!$CU$8:$CU$37,0)),J163&gt;=DATE(2018,12,31)),$AH$6,$AH$5)</f>
        <v>1</v>
      </c>
      <c r="AC163" s="31">
        <f t="shared" si="25"/>
        <v>1</v>
      </c>
      <c r="AD163" s="31">
        <f t="shared" si="26"/>
        <v>1</v>
      </c>
      <c r="AE163" s="32" t="e">
        <f>MIN($K163,IF(AND(S163='[3]Resources - Baseline'!$C$25,$AH$3&gt;0),MIN(DATE(2050,12,31),MAX(DATE($AH$4,12,31),DATE(YEAR(J163)+$AH$3,MONTH(J163),DAY(J163)))),IF(AND(COUNTIFS('[3]Resources - Baseline'!$C$26:$C$37,S163)=1,$AH$2&gt;0),MIN(DATE($AH$4,12,31),DATE(YEAR(J163)+$AH$2,MONTH(J163),DAY(J163))),DATE(2050,12,31))))</f>
        <v>#VALUE!</v>
      </c>
      <c r="AF163" s="33">
        <f t="shared" si="27"/>
        <v>1</v>
      </c>
    </row>
    <row r="164" spans="1:32">
      <c r="A164" s="1">
        <v>164</v>
      </c>
      <c r="B164" s="21" t="s">
        <v>599</v>
      </c>
      <c r="C164" s="21" t="s">
        <v>600</v>
      </c>
      <c r="D164" s="21" t="s">
        <v>185</v>
      </c>
      <c r="E164" s="21" t="s">
        <v>175</v>
      </c>
      <c r="F164" s="21" t="s">
        <v>175</v>
      </c>
      <c r="G164" s="21" t="s">
        <v>186</v>
      </c>
      <c r="H164" s="21" t="s">
        <v>175</v>
      </c>
      <c r="I164" s="21" t="s">
        <v>178</v>
      </c>
      <c r="J164" s="22">
        <v>40760</v>
      </c>
      <c r="K164" s="22">
        <v>55153</v>
      </c>
      <c r="L164" s="23">
        <f t="shared" si="28"/>
        <v>19</v>
      </c>
      <c r="M164" s="24">
        <f t="shared" si="29"/>
        <v>1</v>
      </c>
      <c r="N164" s="21">
        <v>19</v>
      </c>
      <c r="O164" s="21">
        <v>19</v>
      </c>
      <c r="P164" s="21" t="s">
        <v>187</v>
      </c>
      <c r="Q164" s="21" t="s">
        <v>188</v>
      </c>
      <c r="R164" s="25" t="s">
        <v>189</v>
      </c>
      <c r="S164" s="21" t="s">
        <v>182</v>
      </c>
      <c r="T164" s="21"/>
      <c r="U164" s="26"/>
      <c r="V164" s="26"/>
      <c r="W164" s="27">
        <f t="shared" si="20"/>
        <v>2012</v>
      </c>
      <c r="X164" s="27">
        <f t="shared" si="21"/>
        <v>2050</v>
      </c>
      <c r="Y164" s="28">
        <f t="shared" si="22"/>
        <v>0</v>
      </c>
      <c r="Z164" s="29" t="str">
        <f t="shared" si="23"/>
        <v>CAISO</v>
      </c>
      <c r="AA164" s="30">
        <f t="shared" si="24"/>
        <v>19</v>
      </c>
      <c r="AB164" s="31">
        <f>IF(AND(ISNUMBER(MATCH($S164,[3]Lists!$CU$8:$CU$37,0)),J164&gt;=DATE(2018,12,31)),$AH$6,$AH$5)</f>
        <v>1</v>
      </c>
      <c r="AC164" s="31">
        <f t="shared" si="25"/>
        <v>1</v>
      </c>
      <c r="AD164" s="31">
        <f t="shared" si="26"/>
        <v>1</v>
      </c>
      <c r="AE164" s="32" t="e">
        <f>MIN($K164,IF(AND(S164='[3]Resources - Baseline'!$C$25,$AH$3&gt;0),MIN(DATE(2050,12,31),MAX(DATE($AH$4,12,31),DATE(YEAR(J164)+$AH$3,MONTH(J164),DAY(J164)))),IF(AND(COUNTIFS('[3]Resources - Baseline'!$C$26:$C$37,S164)=1,$AH$2&gt;0),MIN(DATE($AH$4,12,31),DATE(YEAR(J164)+$AH$2,MONTH(J164),DAY(J164))),DATE(2050,12,31))))</f>
        <v>#VALUE!</v>
      </c>
      <c r="AF164" s="33">
        <f t="shared" si="27"/>
        <v>1</v>
      </c>
    </row>
    <row r="165" spans="1:32">
      <c r="A165" s="1">
        <v>165</v>
      </c>
      <c r="B165" s="21" t="s">
        <v>601</v>
      </c>
      <c r="C165" s="21" t="s">
        <v>602</v>
      </c>
      <c r="D165" s="21" t="s">
        <v>185</v>
      </c>
      <c r="E165" s="21" t="s">
        <v>175</v>
      </c>
      <c r="F165" s="21" t="s">
        <v>175</v>
      </c>
      <c r="G165" s="21" t="s">
        <v>186</v>
      </c>
      <c r="H165" s="21" t="s">
        <v>175</v>
      </c>
      <c r="I165" s="21" t="s">
        <v>178</v>
      </c>
      <c r="J165" s="22">
        <v>40760</v>
      </c>
      <c r="K165" s="22">
        <v>55153</v>
      </c>
      <c r="L165" s="23">
        <f t="shared" si="28"/>
        <v>20</v>
      </c>
      <c r="M165" s="24">
        <f t="shared" si="29"/>
        <v>1</v>
      </c>
      <c r="N165" s="21">
        <v>20</v>
      </c>
      <c r="O165" s="21">
        <v>20</v>
      </c>
      <c r="P165" s="21" t="s">
        <v>187</v>
      </c>
      <c r="Q165" s="21" t="s">
        <v>188</v>
      </c>
      <c r="R165" s="25" t="s">
        <v>189</v>
      </c>
      <c r="S165" s="21" t="s">
        <v>182</v>
      </c>
      <c r="T165" s="21"/>
      <c r="U165" s="26"/>
      <c r="V165" s="26"/>
      <c r="W165" s="27">
        <f t="shared" si="20"/>
        <v>2012</v>
      </c>
      <c r="X165" s="27">
        <f t="shared" si="21"/>
        <v>2050</v>
      </c>
      <c r="Y165" s="28">
        <f t="shared" si="22"/>
        <v>0</v>
      </c>
      <c r="Z165" s="29" t="str">
        <f t="shared" si="23"/>
        <v>CAISO</v>
      </c>
      <c r="AA165" s="30">
        <f t="shared" si="24"/>
        <v>20</v>
      </c>
      <c r="AB165" s="31">
        <f>IF(AND(ISNUMBER(MATCH($S165,[3]Lists!$CU$8:$CU$37,0)),J165&gt;=DATE(2018,12,31)),$AH$6,$AH$5)</f>
        <v>1</v>
      </c>
      <c r="AC165" s="31">
        <f t="shared" si="25"/>
        <v>1</v>
      </c>
      <c r="AD165" s="31">
        <f t="shared" si="26"/>
        <v>1</v>
      </c>
      <c r="AE165" s="32" t="e">
        <f>MIN($K165,IF(AND(S165='[3]Resources - Baseline'!$C$25,$AH$3&gt;0),MIN(DATE(2050,12,31),MAX(DATE($AH$4,12,31),DATE(YEAR(J165)+$AH$3,MONTH(J165),DAY(J165)))),IF(AND(COUNTIFS('[3]Resources - Baseline'!$C$26:$C$37,S165)=1,$AH$2&gt;0),MIN(DATE($AH$4,12,31),DATE(YEAR(J165)+$AH$2,MONTH(J165),DAY(J165))),DATE(2050,12,31))))</f>
        <v>#VALUE!</v>
      </c>
      <c r="AF165" s="33">
        <f t="shared" si="27"/>
        <v>1</v>
      </c>
    </row>
    <row r="166" spans="1:32">
      <c r="A166" s="1">
        <v>166</v>
      </c>
      <c r="B166" s="21" t="s">
        <v>603</v>
      </c>
      <c r="C166" s="21" t="s">
        <v>604</v>
      </c>
      <c r="D166" s="21" t="s">
        <v>174</v>
      </c>
      <c r="E166" s="22" t="s">
        <v>234</v>
      </c>
      <c r="F166" s="22" t="s">
        <v>176</v>
      </c>
      <c r="G166" s="22" t="s">
        <v>177</v>
      </c>
      <c r="H166" s="22" t="s">
        <v>176</v>
      </c>
      <c r="I166" s="22" t="s">
        <v>178</v>
      </c>
      <c r="J166" s="22">
        <v>43410</v>
      </c>
      <c r="K166" s="22">
        <v>55153</v>
      </c>
      <c r="L166" s="23">
        <f t="shared" si="28"/>
        <v>3</v>
      </c>
      <c r="M166" s="24">
        <f t="shared" si="29"/>
        <v>1</v>
      </c>
      <c r="N166" s="23">
        <v>3</v>
      </c>
      <c r="O166" s="23">
        <v>3</v>
      </c>
      <c r="P166" s="23" t="s">
        <v>179</v>
      </c>
      <c r="Q166" s="23" t="s">
        <v>180</v>
      </c>
      <c r="R166" s="25" t="s">
        <v>181</v>
      </c>
      <c r="S166" s="22" t="s">
        <v>182</v>
      </c>
      <c r="T166" s="22"/>
      <c r="U166" s="26"/>
      <c r="V166" s="26"/>
      <c r="W166" s="27">
        <f t="shared" si="20"/>
        <v>2019</v>
      </c>
      <c r="X166" s="27">
        <f t="shared" si="21"/>
        <v>2050</v>
      </c>
      <c r="Y166" s="28">
        <f t="shared" si="22"/>
        <v>0</v>
      </c>
      <c r="Z166" s="29" t="str">
        <f t="shared" si="23"/>
        <v>CAISO</v>
      </c>
      <c r="AA166" s="30">
        <f t="shared" si="24"/>
        <v>3</v>
      </c>
      <c r="AB166" s="31">
        <f>IF(AND(ISNUMBER(MATCH($S166,[3]Lists!$CU$8:$CU$37,0)),J166&gt;=DATE(2018,12,31)),$AH$6,$AH$5)</f>
        <v>1</v>
      </c>
      <c r="AC166" s="31">
        <f t="shared" si="25"/>
        <v>1</v>
      </c>
      <c r="AD166" s="31">
        <f t="shared" si="26"/>
        <v>1</v>
      </c>
      <c r="AE166" s="32" t="e">
        <f>MIN($K166,IF(AND(S166='[3]Resources - Baseline'!$C$25,$AH$3&gt;0),MIN(DATE(2050,12,31),MAX(DATE($AH$4,12,31),DATE(YEAR(J166)+$AH$3,MONTH(J166),DAY(J166)))),IF(AND(COUNTIFS('[3]Resources - Baseline'!$C$26:$C$37,S166)=1,$AH$2&gt;0),MIN(DATE($AH$4,12,31),DATE(YEAR(J166)+$AH$2,MONTH(J166),DAY(J166))),DATE(2050,12,31))))</f>
        <v>#VALUE!</v>
      </c>
      <c r="AF166" s="33">
        <f t="shared" si="27"/>
        <v>1</v>
      </c>
    </row>
    <row r="167" spans="1:32">
      <c r="A167" s="1">
        <v>167</v>
      </c>
      <c r="B167" s="21" t="s">
        <v>605</v>
      </c>
      <c r="C167" s="21" t="s">
        <v>606</v>
      </c>
      <c r="D167" s="21" t="s">
        <v>185</v>
      </c>
      <c r="E167" s="21" t="s">
        <v>176</v>
      </c>
      <c r="F167" s="21" t="s">
        <v>176</v>
      </c>
      <c r="G167" s="21" t="s">
        <v>177</v>
      </c>
      <c r="H167" s="21" t="s">
        <v>176</v>
      </c>
      <c r="I167" s="21" t="s">
        <v>178</v>
      </c>
      <c r="J167" s="22">
        <v>41809</v>
      </c>
      <c r="K167" s="22">
        <v>55153</v>
      </c>
      <c r="L167" s="23">
        <f t="shared" si="28"/>
        <v>241.5</v>
      </c>
      <c r="M167" s="24">
        <f t="shared" si="29"/>
        <v>1</v>
      </c>
      <c r="N167" s="21">
        <v>241.5</v>
      </c>
      <c r="O167" s="21">
        <v>241.5</v>
      </c>
      <c r="P167" s="21" t="s">
        <v>187</v>
      </c>
      <c r="Q167" s="21" t="s">
        <v>188</v>
      </c>
      <c r="R167" s="25" t="s">
        <v>189</v>
      </c>
      <c r="S167" s="21" t="s">
        <v>182</v>
      </c>
      <c r="T167" s="21"/>
      <c r="U167" s="26"/>
      <c r="V167" s="26"/>
      <c r="W167" s="27">
        <f t="shared" si="20"/>
        <v>2014</v>
      </c>
      <c r="X167" s="27">
        <f t="shared" si="21"/>
        <v>2050</v>
      </c>
      <c r="Y167" s="28">
        <f t="shared" si="22"/>
        <v>0</v>
      </c>
      <c r="Z167" s="29" t="str">
        <f t="shared" si="23"/>
        <v>CAISO</v>
      </c>
      <c r="AA167" s="30">
        <f t="shared" si="24"/>
        <v>241.5</v>
      </c>
      <c r="AB167" s="31">
        <f>IF(AND(ISNUMBER(MATCH($S167,[3]Lists!$CU$8:$CU$37,0)),J167&gt;=DATE(2018,12,31)),$AH$6,$AH$5)</f>
        <v>1</v>
      </c>
      <c r="AC167" s="31">
        <f t="shared" si="25"/>
        <v>1</v>
      </c>
      <c r="AD167" s="31">
        <f t="shared" si="26"/>
        <v>1</v>
      </c>
      <c r="AE167" s="32" t="e">
        <f>MIN($K167,IF(AND(S167='[3]Resources - Baseline'!$C$25,$AH$3&gt;0),MIN(DATE(2050,12,31),MAX(DATE($AH$4,12,31),DATE(YEAR(J167)+$AH$3,MONTH(J167),DAY(J167)))),IF(AND(COUNTIFS('[3]Resources - Baseline'!$C$26:$C$37,S167)=1,$AH$2&gt;0),MIN(DATE($AH$4,12,31),DATE(YEAR(J167)+$AH$2,MONTH(J167),DAY(J167))),DATE(2050,12,31))))</f>
        <v>#VALUE!</v>
      </c>
      <c r="AF167" s="33">
        <f t="shared" si="27"/>
        <v>1</v>
      </c>
    </row>
    <row r="168" spans="1:32">
      <c r="A168" s="1">
        <v>168</v>
      </c>
      <c r="B168" s="21" t="s">
        <v>607</v>
      </c>
      <c r="C168" s="21" t="s">
        <v>608</v>
      </c>
      <c r="D168" s="21" t="s">
        <v>163</v>
      </c>
      <c r="E168" s="22" t="s">
        <v>302</v>
      </c>
      <c r="F168" s="22" t="s">
        <v>302</v>
      </c>
      <c r="G168" s="22" t="s">
        <v>303</v>
      </c>
      <c r="H168" s="22" t="s">
        <v>302</v>
      </c>
      <c r="I168" s="22" t="s">
        <v>167</v>
      </c>
      <c r="J168" s="22">
        <v>41426</v>
      </c>
      <c r="K168" s="22">
        <v>55153</v>
      </c>
      <c r="L168" s="23">
        <f t="shared" si="28"/>
        <v>30.02</v>
      </c>
      <c r="M168" s="24">
        <f t="shared" si="29"/>
        <v>1</v>
      </c>
      <c r="N168" s="35">
        <v>30.02</v>
      </c>
      <c r="O168" s="35">
        <v>30.02</v>
      </c>
      <c r="P168" s="35" t="s">
        <v>218</v>
      </c>
      <c r="Q168" s="35" t="s">
        <v>219</v>
      </c>
      <c r="R168" s="25" t="s">
        <v>218</v>
      </c>
      <c r="S168" s="22" t="s">
        <v>220</v>
      </c>
      <c r="T168" s="22"/>
      <c r="U168" s="26"/>
      <c r="V168" s="26"/>
      <c r="W168" s="27">
        <f t="shared" si="20"/>
        <v>2013</v>
      </c>
      <c r="X168" s="27">
        <f t="shared" si="21"/>
        <v>2050</v>
      </c>
      <c r="Y168" s="28">
        <f t="shared" si="22"/>
        <v>0</v>
      </c>
      <c r="Z168" s="29" t="str">
        <f t="shared" si="23"/>
        <v>Excluded</v>
      </c>
      <c r="AA168" s="30">
        <f t="shared" si="24"/>
        <v>30.02</v>
      </c>
      <c r="AB168" s="31">
        <f>IF(AND(ISNUMBER(MATCH($S168,[3]Lists!$CU$8:$CU$37,0)),J168&gt;=DATE(2018,12,31)),$AH$6,$AH$5)</f>
        <v>1</v>
      </c>
      <c r="AC168" s="31">
        <f t="shared" si="25"/>
        <v>1</v>
      </c>
      <c r="AD168" s="31">
        <f t="shared" si="26"/>
        <v>1</v>
      </c>
      <c r="AE168" s="32" t="e">
        <f>MIN($K168,IF(AND(S168='[3]Resources - Baseline'!$C$25,$AH$3&gt;0),MIN(DATE(2050,12,31),MAX(DATE($AH$4,12,31),DATE(YEAR(J168)+$AH$3,MONTH(J168),DAY(J168)))),IF(AND(COUNTIFS('[3]Resources - Baseline'!$C$26:$C$37,S168)=1,$AH$2&gt;0),MIN(DATE($AH$4,12,31),DATE(YEAR(J168)+$AH$2,MONTH(J168),DAY(J168))),DATE(2050,12,31))))</f>
        <v>#VALUE!</v>
      </c>
      <c r="AF168" s="33">
        <f t="shared" si="27"/>
        <v>1</v>
      </c>
    </row>
    <row r="169" spans="1:32">
      <c r="A169" s="1">
        <v>169</v>
      </c>
      <c r="B169" s="21" t="s">
        <v>609</v>
      </c>
      <c r="C169" s="21" t="s">
        <v>610</v>
      </c>
      <c r="D169" s="21" t="s">
        <v>163</v>
      </c>
      <c r="E169" s="22" t="s">
        <v>611</v>
      </c>
      <c r="F169" s="22" t="s">
        <v>611</v>
      </c>
      <c r="G169" s="22" t="s">
        <v>612</v>
      </c>
      <c r="H169" s="22" t="s">
        <v>611</v>
      </c>
      <c r="I169" s="22" t="s">
        <v>167</v>
      </c>
      <c r="J169" s="22">
        <v>42552</v>
      </c>
      <c r="K169" s="22">
        <v>55153</v>
      </c>
      <c r="L169" s="23">
        <f t="shared" si="28"/>
        <v>303.10000000000002</v>
      </c>
      <c r="M169" s="24">
        <f t="shared" si="29"/>
        <v>1</v>
      </c>
      <c r="N169" s="35">
        <v>303.10000000000002</v>
      </c>
      <c r="O169" s="35">
        <v>303.10000000000002</v>
      </c>
      <c r="P169" s="35" t="s">
        <v>257</v>
      </c>
      <c r="Q169" s="35" t="s">
        <v>258</v>
      </c>
      <c r="R169" s="25" t="s">
        <v>259</v>
      </c>
      <c r="S169" s="22" t="s">
        <v>534</v>
      </c>
      <c r="T169" s="22"/>
      <c r="U169" s="26"/>
      <c r="V169" s="26"/>
      <c r="W169" s="27">
        <f t="shared" si="20"/>
        <v>2017</v>
      </c>
      <c r="X169" s="27">
        <f t="shared" si="21"/>
        <v>2050</v>
      </c>
      <c r="Y169" s="28">
        <f t="shared" si="22"/>
        <v>0</v>
      </c>
      <c r="Z169" s="29" t="str">
        <f t="shared" si="23"/>
        <v>Excluded</v>
      </c>
      <c r="AA169" s="30">
        <f t="shared" si="24"/>
        <v>303.10000000000002</v>
      </c>
      <c r="AB169" s="31">
        <f>IF(AND(ISNUMBER(MATCH($S169,[3]Lists!$CU$8:$CU$37,0)),J169&gt;=DATE(2018,12,31)),$AH$6,$AH$5)</f>
        <v>1</v>
      </c>
      <c r="AC169" s="31">
        <f t="shared" si="25"/>
        <v>1</v>
      </c>
      <c r="AD169" s="31">
        <f t="shared" si="26"/>
        <v>1</v>
      </c>
      <c r="AE169" s="32" t="e">
        <f>MIN($K169,IF(AND(S169='[3]Resources - Baseline'!$C$25,$AH$3&gt;0),MIN(DATE(2050,12,31),MAX(DATE($AH$4,12,31),DATE(YEAR(J169)+$AH$3,MONTH(J169),DAY(J169)))),IF(AND(COUNTIFS('[3]Resources - Baseline'!$C$26:$C$37,S169)=1,$AH$2&gt;0),MIN(DATE($AH$4,12,31),DATE(YEAR(J169)+$AH$2,MONTH(J169),DAY(J169))),DATE(2050,12,31))))</f>
        <v>#VALUE!</v>
      </c>
      <c r="AF169" s="33">
        <f t="shared" si="27"/>
        <v>1</v>
      </c>
    </row>
    <row r="170" spans="1:32">
      <c r="A170" s="1">
        <v>170</v>
      </c>
      <c r="B170" s="21" t="s">
        <v>613</v>
      </c>
      <c r="C170" s="21" t="s">
        <v>614</v>
      </c>
      <c r="D170" s="21" t="s">
        <v>163</v>
      </c>
      <c r="E170" s="22" t="s">
        <v>611</v>
      </c>
      <c r="F170" s="22" t="s">
        <v>611</v>
      </c>
      <c r="G170" s="22" t="s">
        <v>612</v>
      </c>
      <c r="H170" s="22" t="s">
        <v>611</v>
      </c>
      <c r="I170" s="22" t="s">
        <v>167</v>
      </c>
      <c r="J170" s="22">
        <v>41286</v>
      </c>
      <c r="K170" s="22">
        <v>55123</v>
      </c>
      <c r="L170" s="23">
        <f t="shared" si="28"/>
        <v>39.700000000000003</v>
      </c>
      <c r="M170" s="24">
        <f t="shared" si="29"/>
        <v>1</v>
      </c>
      <c r="N170" s="35">
        <v>39.700000000000003</v>
      </c>
      <c r="O170" s="35">
        <v>39.700000000000003</v>
      </c>
      <c r="P170" s="35" t="s">
        <v>268</v>
      </c>
      <c r="Q170" s="35" t="s">
        <v>269</v>
      </c>
      <c r="R170" s="25" t="s">
        <v>270</v>
      </c>
      <c r="S170" s="22" t="s">
        <v>304</v>
      </c>
      <c r="T170" s="22"/>
      <c r="U170" s="26"/>
      <c r="V170" s="26"/>
      <c r="W170" s="27">
        <f t="shared" si="20"/>
        <v>2013</v>
      </c>
      <c r="X170" s="27">
        <f t="shared" si="21"/>
        <v>2050</v>
      </c>
      <c r="Y170" s="28">
        <f t="shared" si="22"/>
        <v>0</v>
      </c>
      <c r="Z170" s="29" t="str">
        <f t="shared" si="23"/>
        <v>Excluded</v>
      </c>
      <c r="AA170" s="30">
        <f t="shared" si="24"/>
        <v>39.700000000000003</v>
      </c>
      <c r="AB170" s="31">
        <f>IF(AND(ISNUMBER(MATCH($S170,[3]Lists!$CU$8:$CU$37,0)),J170&gt;=DATE(2018,12,31)),$AH$6,$AH$5)</f>
        <v>1</v>
      </c>
      <c r="AC170" s="31">
        <f t="shared" si="25"/>
        <v>1</v>
      </c>
      <c r="AD170" s="31">
        <f t="shared" si="26"/>
        <v>1</v>
      </c>
      <c r="AE170" s="32" t="e">
        <f>MIN($K170,IF(AND(S170='[3]Resources - Baseline'!$C$25,$AH$3&gt;0),MIN(DATE(2050,12,31),MAX(DATE($AH$4,12,31),DATE(YEAR(J170)+$AH$3,MONTH(J170),DAY(J170)))),IF(AND(COUNTIFS('[3]Resources - Baseline'!$C$26:$C$37,S170)=1,$AH$2&gt;0),MIN(DATE($AH$4,12,31),DATE(YEAR(J170)+$AH$2,MONTH(J170),DAY(J170))),DATE(2050,12,31))))</f>
        <v>#VALUE!</v>
      </c>
      <c r="AF170" s="33">
        <f t="shared" si="27"/>
        <v>1</v>
      </c>
    </row>
    <row r="171" spans="1:32">
      <c r="A171" s="1">
        <v>171</v>
      </c>
      <c r="B171" s="21" t="s">
        <v>615</v>
      </c>
      <c r="C171" s="21" t="s">
        <v>616</v>
      </c>
      <c r="D171" s="21" t="s">
        <v>163</v>
      </c>
      <c r="E171" s="22" t="s">
        <v>611</v>
      </c>
      <c r="F171" s="22" t="s">
        <v>611</v>
      </c>
      <c r="G171" s="22" t="s">
        <v>612</v>
      </c>
      <c r="H171" s="22" t="s">
        <v>611</v>
      </c>
      <c r="I171" s="22" t="s">
        <v>167</v>
      </c>
      <c r="J171" s="22">
        <v>41286</v>
      </c>
      <c r="K171" s="22">
        <v>55123</v>
      </c>
      <c r="L171" s="23">
        <f t="shared" si="28"/>
        <v>39.700000000000003</v>
      </c>
      <c r="M171" s="24">
        <f t="shared" si="29"/>
        <v>1</v>
      </c>
      <c r="N171" s="35">
        <v>39.700000000000003</v>
      </c>
      <c r="O171" s="35">
        <v>39.700000000000003</v>
      </c>
      <c r="P171" s="35" t="s">
        <v>268</v>
      </c>
      <c r="Q171" s="35" t="s">
        <v>269</v>
      </c>
      <c r="R171" s="25" t="s">
        <v>270</v>
      </c>
      <c r="S171" s="22" t="s">
        <v>304</v>
      </c>
      <c r="T171" s="22"/>
      <c r="U171" s="26"/>
      <c r="V171" s="26"/>
      <c r="W171" s="27">
        <f t="shared" si="20"/>
        <v>2013</v>
      </c>
      <c r="X171" s="27">
        <f t="shared" si="21"/>
        <v>2050</v>
      </c>
      <c r="Y171" s="28">
        <f t="shared" si="22"/>
        <v>0</v>
      </c>
      <c r="Z171" s="29" t="str">
        <f t="shared" si="23"/>
        <v>Excluded</v>
      </c>
      <c r="AA171" s="30">
        <f t="shared" si="24"/>
        <v>39.700000000000003</v>
      </c>
      <c r="AB171" s="31">
        <f>IF(AND(ISNUMBER(MATCH($S171,[3]Lists!$CU$8:$CU$37,0)),J171&gt;=DATE(2018,12,31)),$AH$6,$AH$5)</f>
        <v>1</v>
      </c>
      <c r="AC171" s="31">
        <f t="shared" si="25"/>
        <v>1</v>
      </c>
      <c r="AD171" s="31">
        <f t="shared" si="26"/>
        <v>1</v>
      </c>
      <c r="AE171" s="32" t="e">
        <f>MIN($K171,IF(AND(S171='[3]Resources - Baseline'!$C$25,$AH$3&gt;0),MIN(DATE(2050,12,31),MAX(DATE($AH$4,12,31),DATE(YEAR(J171)+$AH$3,MONTH(J171),DAY(J171)))),IF(AND(COUNTIFS('[3]Resources - Baseline'!$C$26:$C$37,S171)=1,$AH$2&gt;0),MIN(DATE($AH$4,12,31),DATE(YEAR(J171)+$AH$2,MONTH(J171),DAY(J171))),DATE(2050,12,31))))</f>
        <v>#VALUE!</v>
      </c>
      <c r="AF171" s="33">
        <f t="shared" si="27"/>
        <v>1</v>
      </c>
    </row>
    <row r="172" spans="1:32">
      <c r="A172" s="1">
        <v>172</v>
      </c>
      <c r="B172" s="21" t="s">
        <v>617</v>
      </c>
      <c r="C172" s="21" t="s">
        <v>618</v>
      </c>
      <c r="D172" s="21" t="s">
        <v>163</v>
      </c>
      <c r="E172" s="22" t="s">
        <v>611</v>
      </c>
      <c r="F172" s="22" t="s">
        <v>611</v>
      </c>
      <c r="G172" s="22" t="s">
        <v>612</v>
      </c>
      <c r="H172" s="22" t="s">
        <v>611</v>
      </c>
      <c r="I172" s="22" t="s">
        <v>167</v>
      </c>
      <c r="J172" s="22">
        <v>41287</v>
      </c>
      <c r="K172" s="22">
        <v>55123</v>
      </c>
      <c r="L172" s="23">
        <f t="shared" si="28"/>
        <v>39.700000000000003</v>
      </c>
      <c r="M172" s="24">
        <f t="shared" si="29"/>
        <v>1</v>
      </c>
      <c r="N172" s="35">
        <v>39.700000000000003</v>
      </c>
      <c r="O172" s="35">
        <v>39.700000000000003</v>
      </c>
      <c r="P172" s="35" t="s">
        <v>268</v>
      </c>
      <c r="Q172" s="35" t="s">
        <v>269</v>
      </c>
      <c r="R172" s="25" t="s">
        <v>270</v>
      </c>
      <c r="S172" s="22" t="s">
        <v>304</v>
      </c>
      <c r="T172" s="22"/>
      <c r="U172" s="26"/>
      <c r="V172" s="26"/>
      <c r="W172" s="27">
        <f t="shared" si="20"/>
        <v>2013</v>
      </c>
      <c r="X172" s="27">
        <f t="shared" si="21"/>
        <v>2050</v>
      </c>
      <c r="Y172" s="28">
        <f t="shared" si="22"/>
        <v>0</v>
      </c>
      <c r="Z172" s="29" t="str">
        <f t="shared" si="23"/>
        <v>Excluded</v>
      </c>
      <c r="AA172" s="30">
        <f t="shared" si="24"/>
        <v>39.700000000000003</v>
      </c>
      <c r="AB172" s="31">
        <f>IF(AND(ISNUMBER(MATCH($S172,[3]Lists!$CU$8:$CU$37,0)),J172&gt;=DATE(2018,12,31)),$AH$6,$AH$5)</f>
        <v>1</v>
      </c>
      <c r="AC172" s="31">
        <f t="shared" si="25"/>
        <v>1</v>
      </c>
      <c r="AD172" s="31">
        <f t="shared" si="26"/>
        <v>1</v>
      </c>
      <c r="AE172" s="32" t="e">
        <f>MIN($K172,IF(AND(S172='[3]Resources - Baseline'!$C$25,$AH$3&gt;0),MIN(DATE(2050,12,31),MAX(DATE($AH$4,12,31),DATE(YEAR(J172)+$AH$3,MONTH(J172),DAY(J172)))),IF(AND(COUNTIFS('[3]Resources - Baseline'!$C$26:$C$37,S172)=1,$AH$2&gt;0),MIN(DATE($AH$4,12,31),DATE(YEAR(J172)+$AH$2,MONTH(J172),DAY(J172))),DATE(2050,12,31))))</f>
        <v>#VALUE!</v>
      </c>
      <c r="AF172" s="33">
        <f t="shared" si="27"/>
        <v>1</v>
      </c>
    </row>
    <row r="173" spans="1:32">
      <c r="A173" s="1">
        <v>173</v>
      </c>
      <c r="B173" s="21" t="s">
        <v>619</v>
      </c>
      <c r="C173" s="21" t="s">
        <v>620</v>
      </c>
      <c r="D173" s="21" t="s">
        <v>185</v>
      </c>
      <c r="E173" s="21" t="s">
        <v>175</v>
      </c>
      <c r="F173" s="21" t="s">
        <v>175</v>
      </c>
      <c r="G173" s="21" t="s">
        <v>186</v>
      </c>
      <c r="H173" s="21" t="s">
        <v>175</v>
      </c>
      <c r="I173" s="21" t="s">
        <v>178</v>
      </c>
      <c r="J173" s="22">
        <v>9863</v>
      </c>
      <c r="K173" s="22">
        <v>55153</v>
      </c>
      <c r="L173" s="23">
        <f t="shared" si="28"/>
        <v>33</v>
      </c>
      <c r="M173" s="24">
        <f t="shared" si="29"/>
        <v>1</v>
      </c>
      <c r="N173" s="21">
        <v>33</v>
      </c>
      <c r="O173" s="21">
        <v>33</v>
      </c>
      <c r="P173" s="21" t="s">
        <v>187</v>
      </c>
      <c r="Q173" s="21" t="s">
        <v>219</v>
      </c>
      <c r="R173" s="25" t="s">
        <v>218</v>
      </c>
      <c r="S173" s="21" t="s">
        <v>265</v>
      </c>
      <c r="T173" s="21"/>
      <c r="U173" s="26"/>
      <c r="V173" s="26"/>
      <c r="W173" s="27">
        <f t="shared" si="20"/>
        <v>1927</v>
      </c>
      <c r="X173" s="27">
        <f t="shared" si="21"/>
        <v>2050</v>
      </c>
      <c r="Y173" s="28">
        <f t="shared" si="22"/>
        <v>0</v>
      </c>
      <c r="Z173" s="29" t="str">
        <f t="shared" si="23"/>
        <v>CAISO</v>
      </c>
      <c r="AA173" s="30">
        <f t="shared" si="24"/>
        <v>33</v>
      </c>
      <c r="AB173" s="31">
        <f>IF(AND(ISNUMBER(MATCH($S173,[3]Lists!$CU$8:$CU$37,0)),J173&gt;=DATE(2018,12,31)),$AH$6,$AH$5)</f>
        <v>1</v>
      </c>
      <c r="AC173" s="31">
        <f t="shared" si="25"/>
        <v>1</v>
      </c>
      <c r="AD173" s="31">
        <f t="shared" si="26"/>
        <v>1</v>
      </c>
      <c r="AE173" s="32" t="e">
        <f>MIN($K173,IF(AND(S173='[3]Resources - Baseline'!$C$25,$AH$3&gt;0),MIN(DATE(2050,12,31),MAX(DATE($AH$4,12,31),DATE(YEAR(J173)+$AH$3,MONTH(J173),DAY(J173)))),IF(AND(COUNTIFS('[3]Resources - Baseline'!$C$26:$C$37,S173)=1,$AH$2&gt;0),MIN(DATE($AH$4,12,31),DATE(YEAR(J173)+$AH$2,MONTH(J173),DAY(J173))),DATE(2050,12,31))))</f>
        <v>#VALUE!</v>
      </c>
      <c r="AF173" s="33">
        <f t="shared" si="27"/>
        <v>1</v>
      </c>
    </row>
    <row r="174" spans="1:32">
      <c r="A174" s="1">
        <v>174</v>
      </c>
      <c r="B174" s="21" t="s">
        <v>621</v>
      </c>
      <c r="C174" s="21" t="s">
        <v>622</v>
      </c>
      <c r="D174" s="21" t="s">
        <v>185</v>
      </c>
      <c r="E174" s="21" t="s">
        <v>175</v>
      </c>
      <c r="F174" s="21" t="s">
        <v>175</v>
      </c>
      <c r="G174" s="21" t="s">
        <v>186</v>
      </c>
      <c r="H174" s="21" t="s">
        <v>175</v>
      </c>
      <c r="I174" s="21" t="s">
        <v>178</v>
      </c>
      <c r="J174" s="22">
        <v>21186</v>
      </c>
      <c r="K174" s="22">
        <v>55153</v>
      </c>
      <c r="L174" s="23">
        <f t="shared" si="28"/>
        <v>52.5</v>
      </c>
      <c r="M174" s="24">
        <f t="shared" si="29"/>
        <v>1</v>
      </c>
      <c r="N174" s="21">
        <v>52.5</v>
      </c>
      <c r="O174" s="21">
        <v>52.5</v>
      </c>
      <c r="P174" s="21" t="s">
        <v>187</v>
      </c>
      <c r="Q174" s="21" t="s">
        <v>219</v>
      </c>
      <c r="R174" s="25" t="s">
        <v>218</v>
      </c>
      <c r="S174" s="21" t="s">
        <v>265</v>
      </c>
      <c r="T174" s="21"/>
      <c r="U174" s="26"/>
      <c r="V174" s="26"/>
      <c r="W174" s="27">
        <f t="shared" si="20"/>
        <v>1958</v>
      </c>
      <c r="X174" s="27">
        <f t="shared" si="21"/>
        <v>2050</v>
      </c>
      <c r="Y174" s="28">
        <f t="shared" si="22"/>
        <v>0</v>
      </c>
      <c r="Z174" s="29" t="str">
        <f t="shared" si="23"/>
        <v>CAISO</v>
      </c>
      <c r="AA174" s="30">
        <f t="shared" si="24"/>
        <v>52.5</v>
      </c>
      <c r="AB174" s="31">
        <f>IF(AND(ISNUMBER(MATCH($S174,[3]Lists!$CU$8:$CU$37,0)),J174&gt;=DATE(2018,12,31)),$AH$6,$AH$5)</f>
        <v>1</v>
      </c>
      <c r="AC174" s="31">
        <f t="shared" si="25"/>
        <v>1</v>
      </c>
      <c r="AD174" s="31">
        <f t="shared" si="26"/>
        <v>1</v>
      </c>
      <c r="AE174" s="32" t="e">
        <f>MIN($K174,IF(AND(S174='[3]Resources - Baseline'!$C$25,$AH$3&gt;0),MIN(DATE(2050,12,31),MAX(DATE($AH$4,12,31),DATE(YEAR(J174)+$AH$3,MONTH(J174),DAY(J174)))),IF(AND(COUNTIFS('[3]Resources - Baseline'!$C$26:$C$37,S174)=1,$AH$2&gt;0),MIN(DATE($AH$4,12,31),DATE(YEAR(J174)+$AH$2,MONTH(J174),DAY(J174))),DATE(2050,12,31))))</f>
        <v>#VALUE!</v>
      </c>
      <c r="AF174" s="33">
        <f t="shared" si="27"/>
        <v>1</v>
      </c>
    </row>
    <row r="175" spans="1:32">
      <c r="A175" s="1">
        <v>175</v>
      </c>
      <c r="B175" s="21" t="s">
        <v>623</v>
      </c>
      <c r="C175" s="21" t="s">
        <v>624</v>
      </c>
      <c r="D175" s="21" t="s">
        <v>185</v>
      </c>
      <c r="E175" s="21" t="s">
        <v>175</v>
      </c>
      <c r="F175" s="21" t="s">
        <v>175</v>
      </c>
      <c r="G175" s="21" t="s">
        <v>186</v>
      </c>
      <c r="H175" s="21" t="s">
        <v>175</v>
      </c>
      <c r="I175" s="21" t="s">
        <v>178</v>
      </c>
      <c r="J175" s="22">
        <v>21186</v>
      </c>
      <c r="K175" s="22">
        <v>55153</v>
      </c>
      <c r="L175" s="23">
        <f t="shared" si="28"/>
        <v>54.6</v>
      </c>
      <c r="M175" s="24">
        <f t="shared" si="29"/>
        <v>1</v>
      </c>
      <c r="N175" s="21">
        <v>54.6</v>
      </c>
      <c r="O175" s="21">
        <v>54.6</v>
      </c>
      <c r="P175" s="21" t="s">
        <v>187</v>
      </c>
      <c r="Q175" s="21" t="s">
        <v>219</v>
      </c>
      <c r="R175" s="25" t="s">
        <v>218</v>
      </c>
      <c r="S175" s="21" t="s">
        <v>265</v>
      </c>
      <c r="T175" s="21"/>
      <c r="U175" s="26"/>
      <c r="V175" s="26"/>
      <c r="W175" s="27">
        <f t="shared" si="20"/>
        <v>1958</v>
      </c>
      <c r="X175" s="27">
        <f t="shared" si="21"/>
        <v>2050</v>
      </c>
      <c r="Y175" s="28">
        <f t="shared" si="22"/>
        <v>0</v>
      </c>
      <c r="Z175" s="29" t="str">
        <f t="shared" si="23"/>
        <v>CAISO</v>
      </c>
      <c r="AA175" s="30">
        <f t="shared" si="24"/>
        <v>54.6</v>
      </c>
      <c r="AB175" s="31">
        <f>IF(AND(ISNUMBER(MATCH($S175,[3]Lists!$CU$8:$CU$37,0)),J175&gt;=DATE(2018,12,31)),$AH$6,$AH$5)</f>
        <v>1</v>
      </c>
      <c r="AC175" s="31">
        <f t="shared" si="25"/>
        <v>1</v>
      </c>
      <c r="AD175" s="31">
        <f t="shared" si="26"/>
        <v>1</v>
      </c>
      <c r="AE175" s="32" t="e">
        <f>MIN($K175,IF(AND(S175='[3]Resources - Baseline'!$C$25,$AH$3&gt;0),MIN(DATE(2050,12,31),MAX(DATE($AH$4,12,31),DATE(YEAR(J175)+$AH$3,MONTH(J175),DAY(J175)))),IF(AND(COUNTIFS('[3]Resources - Baseline'!$C$26:$C$37,S175)=1,$AH$2&gt;0),MIN(DATE($AH$4,12,31),DATE(YEAR(J175)+$AH$2,MONTH(J175),DAY(J175))),DATE(2050,12,31))))</f>
        <v>#VALUE!</v>
      </c>
      <c r="AF175" s="33">
        <f t="shared" si="27"/>
        <v>1</v>
      </c>
    </row>
    <row r="176" spans="1:32">
      <c r="A176" s="1">
        <v>176</v>
      </c>
      <c r="B176" s="21" t="s">
        <v>625</v>
      </c>
      <c r="C176" s="21" t="s">
        <v>626</v>
      </c>
      <c r="D176" s="21" t="s">
        <v>163</v>
      </c>
      <c r="E176" s="22" t="s">
        <v>298</v>
      </c>
      <c r="F176" s="22" t="s">
        <v>298</v>
      </c>
      <c r="G176" s="22" t="s">
        <v>299</v>
      </c>
      <c r="H176" s="22" t="s">
        <v>166</v>
      </c>
      <c r="I176" s="22" t="s">
        <v>167</v>
      </c>
      <c r="J176" s="22">
        <v>37165</v>
      </c>
      <c r="K176" s="22">
        <v>55123</v>
      </c>
      <c r="L176" s="23">
        <f t="shared" si="28"/>
        <v>120</v>
      </c>
      <c r="M176" s="24">
        <f t="shared" si="29"/>
        <v>1</v>
      </c>
      <c r="N176" s="35">
        <v>120</v>
      </c>
      <c r="O176" s="35">
        <v>120</v>
      </c>
      <c r="P176" s="35" t="s">
        <v>533</v>
      </c>
      <c r="Q176" s="35" t="s">
        <v>258</v>
      </c>
      <c r="R176" s="25" t="s">
        <v>259</v>
      </c>
      <c r="S176" s="22" t="s">
        <v>534</v>
      </c>
      <c r="T176" s="22"/>
      <c r="U176" s="26"/>
      <c r="V176" s="26"/>
      <c r="W176" s="27">
        <f t="shared" si="20"/>
        <v>2002</v>
      </c>
      <c r="X176" s="27">
        <f t="shared" si="21"/>
        <v>2050</v>
      </c>
      <c r="Y176" s="28">
        <f t="shared" si="22"/>
        <v>0</v>
      </c>
      <c r="Z176" s="29" t="str">
        <f t="shared" si="23"/>
        <v>Excluded</v>
      </c>
      <c r="AA176" s="30">
        <f t="shared" si="24"/>
        <v>120</v>
      </c>
      <c r="AB176" s="31">
        <f>IF(AND(ISNUMBER(MATCH($S176,[3]Lists!$CU$8:$CU$37,0)),J176&gt;=DATE(2018,12,31)),$AH$6,$AH$5)</f>
        <v>1</v>
      </c>
      <c r="AC176" s="31">
        <f t="shared" si="25"/>
        <v>1</v>
      </c>
      <c r="AD176" s="31">
        <f t="shared" si="26"/>
        <v>1</v>
      </c>
      <c r="AE176" s="32" t="e">
        <f>MIN($K176,IF(AND(S176='[3]Resources - Baseline'!$C$25,$AH$3&gt;0),MIN(DATE(2050,12,31),MAX(DATE($AH$4,12,31),DATE(YEAR(J176)+$AH$3,MONTH(J176),DAY(J176)))),IF(AND(COUNTIFS('[3]Resources - Baseline'!$C$26:$C$37,S176)=1,$AH$2&gt;0),MIN(DATE($AH$4,12,31),DATE(YEAR(J176)+$AH$2,MONTH(J176),DAY(J176))),DATE(2050,12,31))))</f>
        <v>#VALUE!</v>
      </c>
      <c r="AF176" s="33">
        <f t="shared" si="27"/>
        <v>1</v>
      </c>
    </row>
    <row r="177" spans="1:32">
      <c r="A177" s="1">
        <v>177</v>
      </c>
      <c r="B177" s="21" t="s">
        <v>627</v>
      </c>
      <c r="C177" s="21" t="s">
        <v>628</v>
      </c>
      <c r="D177" s="21" t="s">
        <v>185</v>
      </c>
      <c r="E177" s="21" t="s">
        <v>175</v>
      </c>
      <c r="F177" s="21" t="s">
        <v>175</v>
      </c>
      <c r="G177" s="21" t="s">
        <v>186</v>
      </c>
      <c r="H177" s="21" t="s">
        <v>175</v>
      </c>
      <c r="I177" s="21" t="s">
        <v>178</v>
      </c>
      <c r="J177" s="22">
        <v>41074</v>
      </c>
      <c r="K177" s="22">
        <v>55153</v>
      </c>
      <c r="L177" s="23">
        <f t="shared" si="28"/>
        <v>1</v>
      </c>
      <c r="M177" s="24">
        <f t="shared" si="29"/>
        <v>1</v>
      </c>
      <c r="N177" s="21">
        <v>1</v>
      </c>
      <c r="O177" s="21">
        <v>1</v>
      </c>
      <c r="P177" s="21" t="s">
        <v>187</v>
      </c>
      <c r="Q177" s="21" t="s">
        <v>219</v>
      </c>
      <c r="R177" s="25" t="s">
        <v>218</v>
      </c>
      <c r="S177" s="21" t="s">
        <v>368</v>
      </c>
      <c r="T177" s="21"/>
      <c r="U177" s="26"/>
      <c r="V177" s="26"/>
      <c r="W177" s="27">
        <f t="shared" si="20"/>
        <v>2012</v>
      </c>
      <c r="X177" s="27">
        <f t="shared" si="21"/>
        <v>2050</v>
      </c>
      <c r="Y177" s="28">
        <f t="shared" si="22"/>
        <v>0</v>
      </c>
      <c r="Z177" s="29" t="str">
        <f t="shared" si="23"/>
        <v>CAISO</v>
      </c>
      <c r="AA177" s="30">
        <f t="shared" si="24"/>
        <v>1</v>
      </c>
      <c r="AB177" s="31">
        <f>IF(AND(ISNUMBER(MATCH($S177,[3]Lists!$CU$8:$CU$37,0)),J177&gt;=DATE(2018,12,31)),$AH$6,$AH$5)</f>
        <v>1</v>
      </c>
      <c r="AC177" s="31">
        <f t="shared" si="25"/>
        <v>1</v>
      </c>
      <c r="AD177" s="31">
        <f t="shared" si="26"/>
        <v>1</v>
      </c>
      <c r="AE177" s="32" t="e">
        <f>MIN($K177,IF(AND(S177='[3]Resources - Baseline'!$C$25,$AH$3&gt;0),MIN(DATE(2050,12,31),MAX(DATE($AH$4,12,31),DATE(YEAR(J177)+$AH$3,MONTH(J177),DAY(J177)))),IF(AND(COUNTIFS('[3]Resources - Baseline'!$C$26:$C$37,S177)=1,$AH$2&gt;0),MIN(DATE($AH$4,12,31),DATE(YEAR(J177)+$AH$2,MONTH(J177),DAY(J177))),DATE(2050,12,31))))</f>
        <v>#VALUE!</v>
      </c>
      <c r="AF177" s="33">
        <f t="shared" si="27"/>
        <v>1</v>
      </c>
    </row>
    <row r="178" spans="1:32">
      <c r="A178" s="1">
        <v>178</v>
      </c>
      <c r="B178" s="21" t="s">
        <v>629</v>
      </c>
      <c r="C178" s="21" t="s">
        <v>630</v>
      </c>
      <c r="D178" s="21" t="s">
        <v>163</v>
      </c>
      <c r="E178" s="22" t="s">
        <v>192</v>
      </c>
      <c r="F178" s="22" t="s">
        <v>192</v>
      </c>
      <c r="G178" s="22" t="s">
        <v>193</v>
      </c>
      <c r="H178" s="22" t="s">
        <v>194</v>
      </c>
      <c r="I178" s="22" t="s">
        <v>195</v>
      </c>
      <c r="J178" s="22">
        <v>37226</v>
      </c>
      <c r="K178" s="22">
        <v>47588</v>
      </c>
      <c r="L178" s="23">
        <f t="shared" si="28"/>
        <v>10</v>
      </c>
      <c r="M178" s="24">
        <f t="shared" si="29"/>
        <v>1</v>
      </c>
      <c r="N178" s="23">
        <v>10</v>
      </c>
      <c r="O178" s="23">
        <v>10</v>
      </c>
      <c r="P178" s="23" t="s">
        <v>631</v>
      </c>
      <c r="Q178" s="23" t="s">
        <v>632</v>
      </c>
      <c r="R178" s="25" t="s">
        <v>270</v>
      </c>
      <c r="S178" s="22" t="s">
        <v>289</v>
      </c>
      <c r="T178" s="22"/>
      <c r="U178" s="26"/>
      <c r="V178" s="26"/>
      <c r="W178" s="27">
        <f t="shared" si="20"/>
        <v>2002</v>
      </c>
      <c r="X178" s="27">
        <f t="shared" si="21"/>
        <v>2029</v>
      </c>
      <c r="Y178" s="28">
        <f t="shared" si="22"/>
        <v>0</v>
      </c>
      <c r="Z178" s="29" t="str">
        <f t="shared" si="23"/>
        <v>SW</v>
      </c>
      <c r="AA178" s="30">
        <f t="shared" si="24"/>
        <v>10</v>
      </c>
      <c r="AB178" s="31">
        <f>IF(AND(ISNUMBER(MATCH($S178,[3]Lists!$CU$8:$CU$37,0)),J178&gt;=DATE(2018,12,31)),$AH$6,$AH$5)</f>
        <v>1</v>
      </c>
      <c r="AC178" s="31">
        <f t="shared" si="25"/>
        <v>1</v>
      </c>
      <c r="AD178" s="31">
        <f t="shared" si="26"/>
        <v>1</v>
      </c>
      <c r="AE178" s="32" t="e">
        <f>MIN($K178,IF(AND(S178='[3]Resources - Baseline'!$C$25,$AH$3&gt;0),MIN(DATE(2050,12,31),MAX(DATE($AH$4,12,31),DATE(YEAR(J178)+$AH$3,MONTH(J178),DAY(J178)))),IF(AND(COUNTIFS('[3]Resources - Baseline'!$C$26:$C$37,S178)=1,$AH$2&gt;0),MIN(DATE($AH$4,12,31),DATE(YEAR(J178)+$AH$2,MONTH(J178),DAY(J178))),DATE(2050,12,31))))</f>
        <v>#VALUE!</v>
      </c>
      <c r="AF178" s="33">
        <f t="shared" si="27"/>
        <v>1</v>
      </c>
    </row>
    <row r="179" spans="1:32">
      <c r="A179" s="1">
        <v>179</v>
      </c>
      <c r="B179" s="21" t="s">
        <v>633</v>
      </c>
      <c r="C179" s="21" t="s">
        <v>634</v>
      </c>
      <c r="D179" s="21" t="s">
        <v>163</v>
      </c>
      <c r="E179" s="22" t="s">
        <v>353</v>
      </c>
      <c r="F179" s="22" t="s">
        <v>353</v>
      </c>
      <c r="G179" s="22" t="s">
        <v>354</v>
      </c>
      <c r="H179" s="22" t="s">
        <v>353</v>
      </c>
      <c r="I179" s="22" t="s">
        <v>167</v>
      </c>
      <c r="J179" s="22">
        <v>37500</v>
      </c>
      <c r="K179" s="22">
        <v>55153</v>
      </c>
      <c r="L179" s="23">
        <f t="shared" si="28"/>
        <v>7.2</v>
      </c>
      <c r="M179" s="24">
        <f t="shared" si="29"/>
        <v>1</v>
      </c>
      <c r="N179" s="23">
        <v>7.2</v>
      </c>
      <c r="O179" s="23">
        <v>7.2</v>
      </c>
      <c r="P179" s="23" t="s">
        <v>288</v>
      </c>
      <c r="Q179" s="23" t="s">
        <v>269</v>
      </c>
      <c r="R179" s="25" t="s">
        <v>270</v>
      </c>
      <c r="S179" s="22" t="s">
        <v>304</v>
      </c>
      <c r="T179" s="22"/>
      <c r="U179" s="26"/>
      <c r="V179" s="26"/>
      <c r="W179" s="27">
        <f t="shared" si="20"/>
        <v>2003</v>
      </c>
      <c r="X179" s="27">
        <f t="shared" si="21"/>
        <v>2050</v>
      </c>
      <c r="Y179" s="28">
        <f t="shared" si="22"/>
        <v>0</v>
      </c>
      <c r="Z179" s="29" t="str">
        <f t="shared" si="23"/>
        <v>Excluded</v>
      </c>
      <c r="AA179" s="30">
        <f t="shared" si="24"/>
        <v>7.2</v>
      </c>
      <c r="AB179" s="31">
        <f>IF(AND(ISNUMBER(MATCH($S179,[3]Lists!$CU$8:$CU$37,0)),J179&gt;=DATE(2018,12,31)),$AH$6,$AH$5)</f>
        <v>1</v>
      </c>
      <c r="AC179" s="31">
        <f t="shared" si="25"/>
        <v>1</v>
      </c>
      <c r="AD179" s="31">
        <f t="shared" si="26"/>
        <v>1</v>
      </c>
      <c r="AE179" s="32" t="e">
        <f>MIN($K179,IF(AND(S179='[3]Resources - Baseline'!$C$25,$AH$3&gt;0),MIN(DATE(2050,12,31),MAX(DATE($AH$4,12,31),DATE(YEAR(J179)+$AH$3,MONTH(J179),DAY(J179)))),IF(AND(COUNTIFS('[3]Resources - Baseline'!$C$26:$C$37,S179)=1,$AH$2&gt;0),MIN(DATE($AH$4,12,31),DATE(YEAR(J179)+$AH$2,MONTH(J179),DAY(J179))),DATE(2050,12,31))))</f>
        <v>#VALUE!</v>
      </c>
      <c r="AF179" s="33">
        <f t="shared" si="27"/>
        <v>1</v>
      </c>
    </row>
    <row r="180" spans="1:32">
      <c r="A180" s="1">
        <v>180</v>
      </c>
      <c r="B180" s="21" t="s">
        <v>635</v>
      </c>
      <c r="C180" s="21" t="s">
        <v>636</v>
      </c>
      <c r="D180" s="21" t="s">
        <v>163</v>
      </c>
      <c r="E180" s="22" t="s">
        <v>353</v>
      </c>
      <c r="F180" s="22" t="s">
        <v>353</v>
      </c>
      <c r="G180" s="22" t="s">
        <v>354</v>
      </c>
      <c r="H180" s="22" t="s">
        <v>353</v>
      </c>
      <c r="I180" s="22" t="s">
        <v>167</v>
      </c>
      <c r="J180" s="22">
        <v>37500</v>
      </c>
      <c r="K180" s="22">
        <v>55153</v>
      </c>
      <c r="L180" s="23">
        <f t="shared" si="28"/>
        <v>7.2</v>
      </c>
      <c r="M180" s="24">
        <f t="shared" si="29"/>
        <v>1</v>
      </c>
      <c r="N180" s="23">
        <v>7.2</v>
      </c>
      <c r="O180" s="23">
        <v>7.2</v>
      </c>
      <c r="P180" s="23" t="s">
        <v>288</v>
      </c>
      <c r="Q180" s="23" t="s">
        <v>269</v>
      </c>
      <c r="R180" s="25" t="s">
        <v>270</v>
      </c>
      <c r="S180" s="22" t="s">
        <v>304</v>
      </c>
      <c r="T180" s="22"/>
      <c r="U180" s="26"/>
      <c r="V180" s="26"/>
      <c r="W180" s="27">
        <f t="shared" si="20"/>
        <v>2003</v>
      </c>
      <c r="X180" s="27">
        <f t="shared" si="21"/>
        <v>2050</v>
      </c>
      <c r="Y180" s="28">
        <f t="shared" si="22"/>
        <v>0</v>
      </c>
      <c r="Z180" s="29" t="str">
        <f t="shared" si="23"/>
        <v>Excluded</v>
      </c>
      <c r="AA180" s="30">
        <f t="shared" si="24"/>
        <v>7.2</v>
      </c>
      <c r="AB180" s="31">
        <f>IF(AND(ISNUMBER(MATCH($S180,[3]Lists!$CU$8:$CU$37,0)),J180&gt;=DATE(2018,12,31)),$AH$6,$AH$5)</f>
        <v>1</v>
      </c>
      <c r="AC180" s="31">
        <f t="shared" si="25"/>
        <v>1</v>
      </c>
      <c r="AD180" s="31">
        <f t="shared" si="26"/>
        <v>1</v>
      </c>
      <c r="AE180" s="32" t="e">
        <f>MIN($K180,IF(AND(S180='[3]Resources - Baseline'!$C$25,$AH$3&gt;0),MIN(DATE(2050,12,31),MAX(DATE($AH$4,12,31),DATE(YEAR(J180)+$AH$3,MONTH(J180),DAY(J180)))),IF(AND(COUNTIFS('[3]Resources - Baseline'!$C$26:$C$37,S180)=1,$AH$2&gt;0),MIN(DATE($AH$4,12,31),DATE(YEAR(J180)+$AH$2,MONTH(J180),DAY(J180))),DATE(2050,12,31))))</f>
        <v>#VALUE!</v>
      </c>
      <c r="AF180" s="33">
        <f t="shared" si="27"/>
        <v>1</v>
      </c>
    </row>
    <row r="181" spans="1:32">
      <c r="A181" s="1">
        <v>181</v>
      </c>
      <c r="B181" s="21" t="s">
        <v>637</v>
      </c>
      <c r="C181" s="21" t="s">
        <v>638</v>
      </c>
      <c r="D181" s="21" t="s">
        <v>163</v>
      </c>
      <c r="E181" s="22" t="s">
        <v>353</v>
      </c>
      <c r="F181" s="22" t="s">
        <v>353</v>
      </c>
      <c r="G181" s="22" t="s">
        <v>354</v>
      </c>
      <c r="H181" s="22" t="s">
        <v>353</v>
      </c>
      <c r="I181" s="22" t="s">
        <v>167</v>
      </c>
      <c r="J181" s="22">
        <v>37500</v>
      </c>
      <c r="K181" s="22">
        <v>55153</v>
      </c>
      <c r="L181" s="23">
        <f t="shared" si="28"/>
        <v>7.2</v>
      </c>
      <c r="M181" s="24">
        <f t="shared" si="29"/>
        <v>1</v>
      </c>
      <c r="N181" s="23">
        <v>7.2</v>
      </c>
      <c r="O181" s="23">
        <v>7.2</v>
      </c>
      <c r="P181" s="23" t="s">
        <v>288</v>
      </c>
      <c r="Q181" s="23" t="s">
        <v>269</v>
      </c>
      <c r="R181" s="25" t="s">
        <v>270</v>
      </c>
      <c r="S181" s="22" t="s">
        <v>304</v>
      </c>
      <c r="T181" s="22"/>
      <c r="U181" s="26"/>
      <c r="V181" s="26"/>
      <c r="W181" s="27">
        <f t="shared" si="20"/>
        <v>2003</v>
      </c>
      <c r="X181" s="27">
        <f t="shared" si="21"/>
        <v>2050</v>
      </c>
      <c r="Y181" s="28">
        <f t="shared" si="22"/>
        <v>0</v>
      </c>
      <c r="Z181" s="29" t="str">
        <f t="shared" si="23"/>
        <v>Excluded</v>
      </c>
      <c r="AA181" s="30">
        <f t="shared" si="24"/>
        <v>7.2</v>
      </c>
      <c r="AB181" s="31">
        <f>IF(AND(ISNUMBER(MATCH($S181,[3]Lists!$CU$8:$CU$37,0)),J181&gt;=DATE(2018,12,31)),$AH$6,$AH$5)</f>
        <v>1</v>
      </c>
      <c r="AC181" s="31">
        <f t="shared" si="25"/>
        <v>1</v>
      </c>
      <c r="AD181" s="31">
        <f t="shared" si="26"/>
        <v>1</v>
      </c>
      <c r="AE181" s="32" t="e">
        <f>MIN($K181,IF(AND(S181='[3]Resources - Baseline'!$C$25,$AH$3&gt;0),MIN(DATE(2050,12,31),MAX(DATE($AH$4,12,31),DATE(YEAR(J181)+$AH$3,MONTH(J181),DAY(J181)))),IF(AND(COUNTIFS('[3]Resources - Baseline'!$C$26:$C$37,S181)=1,$AH$2&gt;0),MIN(DATE($AH$4,12,31),DATE(YEAR(J181)+$AH$2,MONTH(J181),DAY(J181))),DATE(2050,12,31))))</f>
        <v>#VALUE!</v>
      </c>
      <c r="AF181" s="33">
        <f t="shared" si="27"/>
        <v>1</v>
      </c>
    </row>
    <row r="182" spans="1:32">
      <c r="A182" s="1">
        <v>182</v>
      </c>
      <c r="B182" s="21" t="s">
        <v>639</v>
      </c>
      <c r="C182" s="21" t="s">
        <v>640</v>
      </c>
      <c r="D182" s="21" t="s">
        <v>163</v>
      </c>
      <c r="E182" s="22" t="s">
        <v>440</v>
      </c>
      <c r="F182" s="22" t="s">
        <v>440</v>
      </c>
      <c r="G182" s="22" t="s">
        <v>441</v>
      </c>
      <c r="H182" s="22" t="s">
        <v>434</v>
      </c>
      <c r="I182" s="22" t="s">
        <v>212</v>
      </c>
      <c r="J182" s="22">
        <v>33086</v>
      </c>
      <c r="K182" s="22">
        <v>55153</v>
      </c>
      <c r="L182" s="23">
        <f t="shared" si="28"/>
        <v>4.0999999999999996</v>
      </c>
      <c r="M182" s="24">
        <f t="shared" si="29"/>
        <v>1</v>
      </c>
      <c r="N182" s="23">
        <v>4.0999999999999996</v>
      </c>
      <c r="O182" s="23">
        <v>4.0999999999999996</v>
      </c>
      <c r="P182" s="23" t="s">
        <v>218</v>
      </c>
      <c r="Q182" s="23" t="s">
        <v>219</v>
      </c>
      <c r="R182" s="25" t="s">
        <v>218</v>
      </c>
      <c r="S182" s="22" t="s">
        <v>344</v>
      </c>
      <c r="T182" s="22"/>
      <c r="U182" s="26"/>
      <c r="V182" s="26"/>
      <c r="W182" s="27">
        <f t="shared" si="20"/>
        <v>1991</v>
      </c>
      <c r="X182" s="27">
        <f t="shared" si="21"/>
        <v>2050</v>
      </c>
      <c r="Y182" s="28">
        <f t="shared" si="22"/>
        <v>0</v>
      </c>
      <c r="Z182" s="29" t="str">
        <f t="shared" si="23"/>
        <v>NW</v>
      </c>
      <c r="AA182" s="30">
        <f t="shared" si="24"/>
        <v>4.0999999999999996</v>
      </c>
      <c r="AB182" s="31">
        <f>IF(AND(ISNUMBER(MATCH($S182,[3]Lists!$CU$8:$CU$37,0)),J182&gt;=DATE(2018,12,31)),$AH$6,$AH$5)</f>
        <v>1</v>
      </c>
      <c r="AC182" s="31">
        <f t="shared" si="25"/>
        <v>1</v>
      </c>
      <c r="AD182" s="31">
        <f t="shared" si="26"/>
        <v>1</v>
      </c>
      <c r="AE182" s="32" t="e">
        <f>MIN($K182,IF(AND(S182='[3]Resources - Baseline'!$C$25,$AH$3&gt;0),MIN(DATE(2050,12,31),MAX(DATE($AH$4,12,31),DATE(YEAR(J182)+$AH$3,MONTH(J182),DAY(J182)))),IF(AND(COUNTIFS('[3]Resources - Baseline'!$C$26:$C$37,S182)=1,$AH$2&gt;0),MIN(DATE($AH$4,12,31),DATE(YEAR(J182)+$AH$2,MONTH(J182),DAY(J182))),DATE(2050,12,31))))</f>
        <v>#VALUE!</v>
      </c>
      <c r="AF182" s="33">
        <f t="shared" si="27"/>
        <v>1</v>
      </c>
    </row>
    <row r="183" spans="1:32">
      <c r="A183" s="1">
        <v>183</v>
      </c>
      <c r="B183" s="21" t="s">
        <v>641</v>
      </c>
      <c r="C183" s="21" t="s">
        <v>642</v>
      </c>
      <c r="D183" s="21" t="s">
        <v>163</v>
      </c>
      <c r="E183" s="22" t="s">
        <v>164</v>
      </c>
      <c r="F183" s="22" t="s">
        <v>164</v>
      </c>
      <c r="G183" s="22" t="s">
        <v>165</v>
      </c>
      <c r="H183" s="22" t="s">
        <v>166</v>
      </c>
      <c r="I183" s="22" t="s">
        <v>167</v>
      </c>
      <c r="J183" s="22">
        <v>40941</v>
      </c>
      <c r="K183" s="22">
        <v>55550</v>
      </c>
      <c r="L183" s="23">
        <f t="shared" si="28"/>
        <v>2</v>
      </c>
      <c r="M183" s="24">
        <f t="shared" si="29"/>
        <v>1</v>
      </c>
      <c r="N183" s="23">
        <v>2</v>
      </c>
      <c r="O183" s="23">
        <v>2</v>
      </c>
      <c r="P183" s="23" t="s">
        <v>218</v>
      </c>
      <c r="Q183" s="23" t="s">
        <v>219</v>
      </c>
      <c r="R183" s="25" t="s">
        <v>218</v>
      </c>
      <c r="S183" s="22" t="s">
        <v>220</v>
      </c>
      <c r="T183" s="22"/>
      <c r="U183" s="26"/>
      <c r="V183" s="26"/>
      <c r="W183" s="27">
        <f t="shared" si="20"/>
        <v>2012</v>
      </c>
      <c r="X183" s="27">
        <f t="shared" si="21"/>
        <v>2051</v>
      </c>
      <c r="Y183" s="28">
        <f t="shared" si="22"/>
        <v>0</v>
      </c>
      <c r="Z183" s="29" t="str">
        <f t="shared" si="23"/>
        <v>Excluded</v>
      </c>
      <c r="AA183" s="30">
        <f t="shared" si="24"/>
        <v>2</v>
      </c>
      <c r="AB183" s="31">
        <f>IF(AND(ISNUMBER(MATCH($S183,[3]Lists!$CU$8:$CU$37,0)),J183&gt;=DATE(2018,12,31)),$AH$6,$AH$5)</f>
        <v>1</v>
      </c>
      <c r="AC183" s="31">
        <f t="shared" si="25"/>
        <v>1</v>
      </c>
      <c r="AD183" s="31">
        <f t="shared" si="26"/>
        <v>1</v>
      </c>
      <c r="AE183" s="32" t="e">
        <f>MIN($K183,IF(AND(S183='[3]Resources - Baseline'!$C$25,$AH$3&gt;0),MIN(DATE(2050,12,31),MAX(DATE($AH$4,12,31),DATE(YEAR(J183)+$AH$3,MONTH(J183),DAY(J183)))),IF(AND(COUNTIFS('[3]Resources - Baseline'!$C$26:$C$37,S183)=1,$AH$2&gt;0),MIN(DATE($AH$4,12,31),DATE(YEAR(J183)+$AH$2,MONTH(J183),DAY(J183))),DATE(2050,12,31))))</f>
        <v>#VALUE!</v>
      </c>
      <c r="AF183" s="33">
        <f t="shared" si="27"/>
        <v>1</v>
      </c>
    </row>
    <row r="184" spans="1:32">
      <c r="A184" s="1">
        <v>184</v>
      </c>
      <c r="B184" s="21" t="s">
        <v>643</v>
      </c>
      <c r="C184" s="21" t="s">
        <v>644</v>
      </c>
      <c r="D184" s="21" t="s">
        <v>163</v>
      </c>
      <c r="E184" s="22" t="s">
        <v>164</v>
      </c>
      <c r="F184" s="22" t="s">
        <v>164</v>
      </c>
      <c r="G184" s="22" t="s">
        <v>165</v>
      </c>
      <c r="H184" s="22" t="s">
        <v>166</v>
      </c>
      <c r="I184" s="22" t="s">
        <v>167</v>
      </c>
      <c r="J184" s="22">
        <v>40941</v>
      </c>
      <c r="K184" s="22">
        <v>55550</v>
      </c>
      <c r="L184" s="23">
        <f t="shared" si="28"/>
        <v>2</v>
      </c>
      <c r="M184" s="24">
        <f t="shared" si="29"/>
        <v>1</v>
      </c>
      <c r="N184" s="23">
        <v>2</v>
      </c>
      <c r="O184" s="23">
        <v>2</v>
      </c>
      <c r="P184" s="23" t="s">
        <v>218</v>
      </c>
      <c r="Q184" s="23" t="s">
        <v>219</v>
      </c>
      <c r="R184" s="25" t="s">
        <v>218</v>
      </c>
      <c r="S184" s="22" t="s">
        <v>220</v>
      </c>
      <c r="T184" s="22"/>
      <c r="U184" s="26"/>
      <c r="V184" s="26"/>
      <c r="W184" s="27">
        <f t="shared" si="20"/>
        <v>2012</v>
      </c>
      <c r="X184" s="27">
        <f t="shared" si="21"/>
        <v>2051</v>
      </c>
      <c r="Y184" s="28">
        <f t="shared" si="22"/>
        <v>0</v>
      </c>
      <c r="Z184" s="29" t="str">
        <f t="shared" si="23"/>
        <v>Excluded</v>
      </c>
      <c r="AA184" s="30">
        <f t="shared" si="24"/>
        <v>2</v>
      </c>
      <c r="AB184" s="31">
        <f>IF(AND(ISNUMBER(MATCH($S184,[3]Lists!$CU$8:$CU$37,0)),J184&gt;=DATE(2018,12,31)),$AH$6,$AH$5)</f>
        <v>1</v>
      </c>
      <c r="AC184" s="31">
        <f t="shared" si="25"/>
        <v>1</v>
      </c>
      <c r="AD184" s="31">
        <f t="shared" si="26"/>
        <v>1</v>
      </c>
      <c r="AE184" s="32" t="e">
        <f>MIN($K184,IF(AND(S184='[3]Resources - Baseline'!$C$25,$AH$3&gt;0),MIN(DATE(2050,12,31),MAX(DATE($AH$4,12,31),DATE(YEAR(J184)+$AH$3,MONTH(J184),DAY(J184)))),IF(AND(COUNTIFS('[3]Resources - Baseline'!$C$26:$C$37,S184)=1,$AH$2&gt;0),MIN(DATE($AH$4,12,31),DATE(YEAR(J184)+$AH$2,MONTH(J184),DAY(J184))),DATE(2050,12,31))))</f>
        <v>#VALUE!</v>
      </c>
      <c r="AF184" s="33">
        <f t="shared" si="27"/>
        <v>1</v>
      </c>
    </row>
    <row r="185" spans="1:32">
      <c r="A185" s="1">
        <v>185</v>
      </c>
      <c r="B185" s="21" t="s">
        <v>645</v>
      </c>
      <c r="C185" s="21" t="s">
        <v>646</v>
      </c>
      <c r="D185" s="21" t="s">
        <v>185</v>
      </c>
      <c r="E185" s="21" t="s">
        <v>176</v>
      </c>
      <c r="F185" s="21" t="s">
        <v>176</v>
      </c>
      <c r="G185" s="21" t="s">
        <v>177</v>
      </c>
      <c r="H185" s="21" t="s">
        <v>176</v>
      </c>
      <c r="I185" s="21" t="s">
        <v>178</v>
      </c>
      <c r="J185" s="22">
        <v>34335</v>
      </c>
      <c r="K185" s="22">
        <v>55153</v>
      </c>
      <c r="L185" s="23">
        <f t="shared" si="28"/>
        <v>0.2</v>
      </c>
      <c r="M185" s="24">
        <f t="shared" si="29"/>
        <v>1</v>
      </c>
      <c r="N185" s="21">
        <v>0.2</v>
      </c>
      <c r="O185" s="21">
        <v>0.2</v>
      </c>
      <c r="P185" s="21" t="s">
        <v>187</v>
      </c>
      <c r="Q185" s="21" t="s">
        <v>537</v>
      </c>
      <c r="R185" s="25" t="s">
        <v>538</v>
      </c>
      <c r="S185" s="21" t="s">
        <v>368</v>
      </c>
      <c r="T185" s="21"/>
      <c r="U185" s="26"/>
      <c r="V185" s="26"/>
      <c r="W185" s="27">
        <f t="shared" si="20"/>
        <v>1994</v>
      </c>
      <c r="X185" s="27">
        <f t="shared" si="21"/>
        <v>2050</v>
      </c>
      <c r="Y185" s="28">
        <f t="shared" si="22"/>
        <v>0</v>
      </c>
      <c r="Z185" s="29" t="str">
        <f t="shared" si="23"/>
        <v>CAISO</v>
      </c>
      <c r="AA185" s="30">
        <f t="shared" si="24"/>
        <v>0.2</v>
      </c>
      <c r="AB185" s="31">
        <f>IF(AND(ISNUMBER(MATCH($S185,[3]Lists!$CU$8:$CU$37,0)),J185&gt;=DATE(2018,12,31)),$AH$6,$AH$5)</f>
        <v>1</v>
      </c>
      <c r="AC185" s="31">
        <f t="shared" si="25"/>
        <v>1</v>
      </c>
      <c r="AD185" s="31">
        <f t="shared" si="26"/>
        <v>1</v>
      </c>
      <c r="AE185" s="32" t="e">
        <f>MIN($K185,IF(AND(S185='[3]Resources - Baseline'!$C$25,$AH$3&gt;0),MIN(DATE(2050,12,31),MAX(DATE($AH$4,12,31),DATE(YEAR(J185)+$AH$3,MONTH(J185),DAY(J185)))),IF(AND(COUNTIFS('[3]Resources - Baseline'!$C$26:$C$37,S185)=1,$AH$2&gt;0),MIN(DATE($AH$4,12,31),DATE(YEAR(J185)+$AH$2,MONTH(J185),DAY(J185))),DATE(2050,12,31))))</f>
        <v>#VALUE!</v>
      </c>
      <c r="AF185" s="33">
        <f t="shared" si="27"/>
        <v>1</v>
      </c>
    </row>
    <row r="186" spans="1:32">
      <c r="A186" s="1">
        <v>186</v>
      </c>
      <c r="B186" s="21" t="s">
        <v>647</v>
      </c>
      <c r="C186" s="21" t="s">
        <v>648</v>
      </c>
      <c r="D186" s="21" t="s">
        <v>185</v>
      </c>
      <c r="E186" s="21" t="s">
        <v>176</v>
      </c>
      <c r="F186" s="21" t="s">
        <v>176</v>
      </c>
      <c r="G186" s="21" t="s">
        <v>177</v>
      </c>
      <c r="H186" s="21" t="s">
        <v>176</v>
      </c>
      <c r="I186" s="21" t="s">
        <v>178</v>
      </c>
      <c r="J186" s="22">
        <v>39345</v>
      </c>
      <c r="K186" s="22">
        <v>55153</v>
      </c>
      <c r="L186" s="23">
        <f t="shared" si="28"/>
        <v>47</v>
      </c>
      <c r="M186" s="24">
        <f t="shared" si="29"/>
        <v>1</v>
      </c>
      <c r="N186" s="21">
        <v>47</v>
      </c>
      <c r="O186" s="21">
        <v>47</v>
      </c>
      <c r="P186" s="21" t="s">
        <v>268</v>
      </c>
      <c r="Q186" s="21" t="s">
        <v>269</v>
      </c>
      <c r="R186" s="25" t="s">
        <v>270</v>
      </c>
      <c r="S186" s="21" t="s">
        <v>450</v>
      </c>
      <c r="T186" s="21"/>
      <c r="U186" s="26"/>
      <c r="V186" s="26"/>
      <c r="W186" s="27">
        <f t="shared" si="20"/>
        <v>2008</v>
      </c>
      <c r="X186" s="27">
        <f t="shared" si="21"/>
        <v>2050</v>
      </c>
      <c r="Y186" s="28">
        <f t="shared" si="22"/>
        <v>0</v>
      </c>
      <c r="Z186" s="29" t="str">
        <f t="shared" si="23"/>
        <v>CAISO</v>
      </c>
      <c r="AA186" s="30">
        <f t="shared" si="24"/>
        <v>47</v>
      </c>
      <c r="AB186" s="31">
        <f>IF(AND(ISNUMBER(MATCH($S186,[3]Lists!$CU$8:$CU$37,0)),J186&gt;=DATE(2018,12,31)),$AH$6,$AH$5)</f>
        <v>1</v>
      </c>
      <c r="AC186" s="31">
        <f t="shared" si="25"/>
        <v>1</v>
      </c>
      <c r="AD186" s="31">
        <f t="shared" si="26"/>
        <v>1</v>
      </c>
      <c r="AE186" s="32" t="e">
        <f>MIN($K186,IF(AND(S186='[3]Resources - Baseline'!$C$25,$AH$3&gt;0),MIN(DATE(2050,12,31),MAX(DATE($AH$4,12,31),DATE(YEAR(J186)+$AH$3,MONTH(J186),DAY(J186)))),IF(AND(COUNTIFS('[3]Resources - Baseline'!$C$26:$C$37,S186)=1,$AH$2&gt;0),MIN(DATE($AH$4,12,31),DATE(YEAR(J186)+$AH$2,MONTH(J186),DAY(J186))),DATE(2050,12,31))))</f>
        <v>#VALUE!</v>
      </c>
      <c r="AF186" s="33">
        <f t="shared" si="27"/>
        <v>1</v>
      </c>
    </row>
    <row r="187" spans="1:32">
      <c r="A187" s="1">
        <v>187</v>
      </c>
      <c r="B187" s="21" t="s">
        <v>649</v>
      </c>
      <c r="C187" s="21" t="s">
        <v>650</v>
      </c>
      <c r="D187" s="21" t="s">
        <v>163</v>
      </c>
      <c r="E187" s="22" t="s">
        <v>298</v>
      </c>
      <c r="F187" s="22" t="s">
        <v>298</v>
      </c>
      <c r="G187" s="22" t="s">
        <v>299</v>
      </c>
      <c r="H187" s="22" t="s">
        <v>166</v>
      </c>
      <c r="I187" s="22" t="s">
        <v>167</v>
      </c>
      <c r="J187" s="22">
        <v>19725</v>
      </c>
      <c r="K187" s="22">
        <v>55123</v>
      </c>
      <c r="L187" s="23">
        <f t="shared" si="28"/>
        <v>11.2</v>
      </c>
      <c r="M187" s="24">
        <f t="shared" si="29"/>
        <v>1</v>
      </c>
      <c r="N187" s="23">
        <v>11.2</v>
      </c>
      <c r="O187" s="23">
        <v>11.2</v>
      </c>
      <c r="P187" s="23" t="s">
        <v>218</v>
      </c>
      <c r="Q187" s="23" t="s">
        <v>219</v>
      </c>
      <c r="R187" s="25" t="s">
        <v>218</v>
      </c>
      <c r="S187" s="22" t="s">
        <v>220</v>
      </c>
      <c r="T187" s="22"/>
      <c r="U187" s="26"/>
      <c r="V187" s="26"/>
      <c r="W187" s="27">
        <f t="shared" si="20"/>
        <v>1954</v>
      </c>
      <c r="X187" s="27">
        <f t="shared" si="21"/>
        <v>2050</v>
      </c>
      <c r="Y187" s="28">
        <f t="shared" si="22"/>
        <v>0</v>
      </c>
      <c r="Z187" s="29" t="str">
        <f t="shared" si="23"/>
        <v>Excluded</v>
      </c>
      <c r="AA187" s="30">
        <f t="shared" si="24"/>
        <v>11.2</v>
      </c>
      <c r="AB187" s="31">
        <f>IF(AND(ISNUMBER(MATCH($S187,[3]Lists!$CU$8:$CU$37,0)),J187&gt;=DATE(2018,12,31)),$AH$6,$AH$5)</f>
        <v>1</v>
      </c>
      <c r="AC187" s="31">
        <f t="shared" si="25"/>
        <v>1</v>
      </c>
      <c r="AD187" s="31">
        <f t="shared" si="26"/>
        <v>1</v>
      </c>
      <c r="AE187" s="32" t="e">
        <f>MIN($K187,IF(AND(S187='[3]Resources - Baseline'!$C$25,$AH$3&gt;0),MIN(DATE(2050,12,31),MAX(DATE($AH$4,12,31),DATE(YEAR(J187)+$AH$3,MONTH(J187),DAY(J187)))),IF(AND(COUNTIFS('[3]Resources - Baseline'!$C$26:$C$37,S187)=1,$AH$2&gt;0),MIN(DATE($AH$4,12,31),DATE(YEAR(J187)+$AH$2,MONTH(J187),DAY(J187))),DATE(2050,12,31))))</f>
        <v>#VALUE!</v>
      </c>
      <c r="AF187" s="33">
        <f t="shared" si="27"/>
        <v>1</v>
      </c>
    </row>
    <row r="188" spans="1:32">
      <c r="A188" s="1">
        <v>188</v>
      </c>
      <c r="B188" s="21" t="s">
        <v>651</v>
      </c>
      <c r="C188" s="21" t="s">
        <v>652</v>
      </c>
      <c r="D188" s="21" t="s">
        <v>653</v>
      </c>
      <c r="E188" s="21" t="s">
        <v>246</v>
      </c>
      <c r="F188" s="21" t="s">
        <v>246</v>
      </c>
      <c r="G188" s="21" t="s">
        <v>247</v>
      </c>
      <c r="H188" s="21" t="s">
        <v>246</v>
      </c>
      <c r="I188" s="21" t="s">
        <v>178</v>
      </c>
      <c r="J188" s="22">
        <v>43100</v>
      </c>
      <c r="K188" s="22">
        <v>55153</v>
      </c>
      <c r="L188" s="23">
        <f t="shared" si="28"/>
        <v>0</v>
      </c>
      <c r="M188" s="24">
        <f t="shared" si="29"/>
        <v>0</v>
      </c>
      <c r="N188" s="21"/>
      <c r="O188" s="21"/>
      <c r="P188" s="21" t="s">
        <v>654</v>
      </c>
      <c r="Q188" s="21" t="s">
        <v>655</v>
      </c>
      <c r="R188" s="25" t="s">
        <v>654</v>
      </c>
      <c r="S188" s="21" t="s">
        <v>656</v>
      </c>
      <c r="T188" s="21"/>
      <c r="U188" s="26"/>
      <c r="V188" s="26"/>
      <c r="W188" s="27">
        <f t="shared" si="20"/>
        <v>2018</v>
      </c>
      <c r="X188" s="27">
        <f t="shared" si="21"/>
        <v>2050</v>
      </c>
      <c r="Y188" s="28">
        <f t="shared" si="22"/>
        <v>0</v>
      </c>
      <c r="Z188" s="29" t="str">
        <f t="shared" si="23"/>
        <v>CAISO</v>
      </c>
      <c r="AA188" s="30">
        <f t="shared" si="24"/>
        <v>0</v>
      </c>
      <c r="AB188" s="31">
        <f>IF(AND(ISNUMBER(MATCH($S188,[3]Lists!$CU$8:$CU$37,0)),J188&gt;=DATE(2018,12,31)),$AH$6,$AH$5)</f>
        <v>1</v>
      </c>
      <c r="AC188" s="31">
        <f t="shared" si="25"/>
        <v>1</v>
      </c>
      <c r="AD188" s="31">
        <f t="shared" si="26"/>
        <v>1</v>
      </c>
      <c r="AE188" s="32" t="e">
        <f>MIN($K188,IF(AND(S188='[3]Resources - Baseline'!$C$25,$AH$3&gt;0),MIN(DATE(2050,12,31),MAX(DATE($AH$4,12,31),DATE(YEAR(J188)+$AH$3,MONTH(J188),DAY(J188)))),IF(AND(COUNTIFS('[3]Resources - Baseline'!$C$26:$C$37,S188)=1,$AH$2&gt;0),MIN(DATE($AH$4,12,31),DATE(YEAR(J188)+$AH$2,MONTH(J188),DAY(J188))),DATE(2050,12,31))))</f>
        <v>#VALUE!</v>
      </c>
      <c r="AF188" s="33">
        <f t="shared" si="27"/>
        <v>1</v>
      </c>
    </row>
    <row r="189" spans="1:32">
      <c r="A189" s="1">
        <v>189</v>
      </c>
      <c r="B189" s="21" t="s">
        <v>657</v>
      </c>
      <c r="C189" s="21" t="s">
        <v>652</v>
      </c>
      <c r="D189" s="21" t="s">
        <v>653</v>
      </c>
      <c r="E189" s="21" t="s">
        <v>246</v>
      </c>
      <c r="F189" s="21" t="s">
        <v>246</v>
      </c>
      <c r="G189" s="21" t="s">
        <v>247</v>
      </c>
      <c r="H189" s="21" t="s">
        <v>246</v>
      </c>
      <c r="I189" s="21" t="s">
        <v>178</v>
      </c>
      <c r="J189" s="22">
        <v>43100</v>
      </c>
      <c r="K189" s="22">
        <v>55153</v>
      </c>
      <c r="L189" s="23">
        <f t="shared" si="28"/>
        <v>0</v>
      </c>
      <c r="M189" s="24">
        <f t="shared" si="29"/>
        <v>0</v>
      </c>
      <c r="N189" s="21"/>
      <c r="O189" s="21"/>
      <c r="P189" s="21" t="s">
        <v>654</v>
      </c>
      <c r="Q189" s="21" t="s">
        <v>655</v>
      </c>
      <c r="R189" s="25" t="s">
        <v>654</v>
      </c>
      <c r="S189" s="21" t="s">
        <v>656</v>
      </c>
      <c r="T189" s="21"/>
      <c r="U189" s="26"/>
      <c r="V189" s="26"/>
      <c r="W189" s="27">
        <f t="shared" si="20"/>
        <v>2018</v>
      </c>
      <c r="X189" s="27">
        <f t="shared" si="21"/>
        <v>2050</v>
      </c>
      <c r="Y189" s="28">
        <f t="shared" si="22"/>
        <v>0</v>
      </c>
      <c r="Z189" s="29" t="str">
        <f t="shared" si="23"/>
        <v>CAISO</v>
      </c>
      <c r="AA189" s="30">
        <f t="shared" si="24"/>
        <v>0</v>
      </c>
      <c r="AB189" s="31">
        <f>IF(AND(ISNUMBER(MATCH($S189,[3]Lists!$CU$8:$CU$37,0)),J189&gt;=DATE(2018,12,31)),$AH$6,$AH$5)</f>
        <v>1</v>
      </c>
      <c r="AC189" s="31">
        <f t="shared" si="25"/>
        <v>1</v>
      </c>
      <c r="AD189" s="31">
        <f t="shared" si="26"/>
        <v>1</v>
      </c>
      <c r="AE189" s="32" t="e">
        <f>MIN($K189,IF(AND(S189='[3]Resources - Baseline'!$C$25,$AH$3&gt;0),MIN(DATE(2050,12,31),MAX(DATE($AH$4,12,31),DATE(YEAR(J189)+$AH$3,MONTH(J189),DAY(J189)))),IF(AND(COUNTIFS('[3]Resources - Baseline'!$C$26:$C$37,S189)=1,$AH$2&gt;0),MIN(DATE($AH$4,12,31),DATE(YEAR(J189)+$AH$2,MONTH(J189),DAY(J189))),DATE(2050,12,31))))</f>
        <v>#VALUE!</v>
      </c>
      <c r="AF189" s="33">
        <f t="shared" si="27"/>
        <v>1</v>
      </c>
    </row>
    <row r="190" spans="1:32">
      <c r="A190" s="1">
        <v>190</v>
      </c>
      <c r="B190" s="21" t="s">
        <v>658</v>
      </c>
      <c r="C190" s="21" t="s">
        <v>652</v>
      </c>
      <c r="D190" s="21" t="s">
        <v>653</v>
      </c>
      <c r="E190" s="21" t="s">
        <v>246</v>
      </c>
      <c r="F190" s="21" t="s">
        <v>246</v>
      </c>
      <c r="G190" s="21" t="s">
        <v>247</v>
      </c>
      <c r="H190" s="21" t="s">
        <v>246</v>
      </c>
      <c r="I190" s="21" t="s">
        <v>178</v>
      </c>
      <c r="J190" s="22">
        <v>43100</v>
      </c>
      <c r="K190" s="22">
        <v>55153</v>
      </c>
      <c r="L190" s="23">
        <f t="shared" si="28"/>
        <v>0</v>
      </c>
      <c r="M190" s="24">
        <f t="shared" si="29"/>
        <v>0</v>
      </c>
      <c r="N190" s="21"/>
      <c r="O190" s="21"/>
      <c r="P190" s="21" t="s">
        <v>654</v>
      </c>
      <c r="Q190" s="21" t="s">
        <v>655</v>
      </c>
      <c r="R190" s="25" t="s">
        <v>654</v>
      </c>
      <c r="S190" s="21" t="s">
        <v>656</v>
      </c>
      <c r="T190" s="21"/>
      <c r="U190" s="26"/>
      <c r="V190" s="26"/>
      <c r="W190" s="27">
        <f t="shared" si="20"/>
        <v>2018</v>
      </c>
      <c r="X190" s="27">
        <f t="shared" si="21"/>
        <v>2050</v>
      </c>
      <c r="Y190" s="28">
        <f t="shared" si="22"/>
        <v>0</v>
      </c>
      <c r="Z190" s="29" t="str">
        <f t="shared" si="23"/>
        <v>CAISO</v>
      </c>
      <c r="AA190" s="30">
        <f t="shared" si="24"/>
        <v>0</v>
      </c>
      <c r="AB190" s="31">
        <f>IF(AND(ISNUMBER(MATCH($S190,[3]Lists!$CU$8:$CU$37,0)),J190&gt;=DATE(2018,12,31)),$AH$6,$AH$5)</f>
        <v>1</v>
      </c>
      <c r="AC190" s="31">
        <f t="shared" si="25"/>
        <v>1</v>
      </c>
      <c r="AD190" s="31">
        <f t="shared" si="26"/>
        <v>1</v>
      </c>
      <c r="AE190" s="32" t="e">
        <f>MIN($K190,IF(AND(S190='[3]Resources - Baseline'!$C$25,$AH$3&gt;0),MIN(DATE(2050,12,31),MAX(DATE($AH$4,12,31),DATE(YEAR(J190)+$AH$3,MONTH(J190),DAY(J190)))),IF(AND(COUNTIFS('[3]Resources - Baseline'!$C$26:$C$37,S190)=1,$AH$2&gt;0),MIN(DATE($AH$4,12,31),DATE(YEAR(J190)+$AH$2,MONTH(J190),DAY(J190))),DATE(2050,12,31))))</f>
        <v>#VALUE!</v>
      </c>
      <c r="AF190" s="33">
        <f t="shared" si="27"/>
        <v>1</v>
      </c>
    </row>
    <row r="191" spans="1:32">
      <c r="A191" s="1">
        <v>191</v>
      </c>
      <c r="B191" s="21" t="s">
        <v>659</v>
      </c>
      <c r="C191" s="21" t="s">
        <v>652</v>
      </c>
      <c r="D191" s="21" t="s">
        <v>653</v>
      </c>
      <c r="E191" s="21" t="s">
        <v>246</v>
      </c>
      <c r="F191" s="21" t="s">
        <v>246</v>
      </c>
      <c r="G191" s="21" t="s">
        <v>247</v>
      </c>
      <c r="H191" s="21" t="s">
        <v>246</v>
      </c>
      <c r="I191" s="21" t="s">
        <v>178</v>
      </c>
      <c r="J191" s="22">
        <v>43100</v>
      </c>
      <c r="K191" s="22">
        <v>55153</v>
      </c>
      <c r="L191" s="23">
        <f t="shared" si="28"/>
        <v>0</v>
      </c>
      <c r="M191" s="24">
        <f t="shared" si="29"/>
        <v>0</v>
      </c>
      <c r="N191" s="21"/>
      <c r="O191" s="21"/>
      <c r="P191" s="21" t="s">
        <v>654</v>
      </c>
      <c r="Q191" s="21" t="s">
        <v>655</v>
      </c>
      <c r="R191" s="25" t="s">
        <v>654</v>
      </c>
      <c r="S191" s="21" t="s">
        <v>656</v>
      </c>
      <c r="T191" s="21"/>
      <c r="U191" s="26"/>
      <c r="V191" s="26"/>
      <c r="W191" s="27">
        <f t="shared" si="20"/>
        <v>2018</v>
      </c>
      <c r="X191" s="27">
        <f t="shared" si="21"/>
        <v>2050</v>
      </c>
      <c r="Y191" s="28">
        <f t="shared" si="22"/>
        <v>0</v>
      </c>
      <c r="Z191" s="29" t="str">
        <f t="shared" si="23"/>
        <v>CAISO</v>
      </c>
      <c r="AA191" s="30">
        <f t="shared" si="24"/>
        <v>0</v>
      </c>
      <c r="AB191" s="31">
        <f>IF(AND(ISNUMBER(MATCH($S191,[3]Lists!$CU$8:$CU$37,0)),J191&gt;=DATE(2018,12,31)),$AH$6,$AH$5)</f>
        <v>1</v>
      </c>
      <c r="AC191" s="31">
        <f t="shared" si="25"/>
        <v>1</v>
      </c>
      <c r="AD191" s="31">
        <f t="shared" si="26"/>
        <v>1</v>
      </c>
      <c r="AE191" s="32" t="e">
        <f>MIN($K191,IF(AND(S191='[3]Resources - Baseline'!$C$25,$AH$3&gt;0),MIN(DATE(2050,12,31),MAX(DATE($AH$4,12,31),DATE(YEAR(J191)+$AH$3,MONTH(J191),DAY(J191)))),IF(AND(COUNTIFS('[3]Resources - Baseline'!$C$26:$C$37,S191)=1,$AH$2&gt;0),MIN(DATE($AH$4,12,31),DATE(YEAR(J191)+$AH$2,MONTH(J191),DAY(J191))),DATE(2050,12,31))))</f>
        <v>#VALUE!</v>
      </c>
      <c r="AF191" s="33">
        <f t="shared" si="27"/>
        <v>1</v>
      </c>
    </row>
    <row r="192" spans="1:32">
      <c r="A192" s="1">
        <v>192</v>
      </c>
      <c r="B192" s="21" t="s">
        <v>660</v>
      </c>
      <c r="C192" s="21" t="s">
        <v>652</v>
      </c>
      <c r="D192" s="21" t="s">
        <v>653</v>
      </c>
      <c r="E192" s="21" t="s">
        <v>246</v>
      </c>
      <c r="F192" s="21" t="s">
        <v>246</v>
      </c>
      <c r="G192" s="21" t="s">
        <v>247</v>
      </c>
      <c r="H192" s="21" t="s">
        <v>246</v>
      </c>
      <c r="I192" s="21" t="s">
        <v>178</v>
      </c>
      <c r="J192" s="22">
        <v>43100</v>
      </c>
      <c r="K192" s="22">
        <v>55153</v>
      </c>
      <c r="L192" s="23">
        <f t="shared" si="28"/>
        <v>0</v>
      </c>
      <c r="M192" s="24">
        <f t="shared" si="29"/>
        <v>0</v>
      </c>
      <c r="N192" s="21"/>
      <c r="O192" s="21"/>
      <c r="P192" s="21" t="s">
        <v>654</v>
      </c>
      <c r="Q192" s="21" t="s">
        <v>655</v>
      </c>
      <c r="R192" s="25" t="s">
        <v>654</v>
      </c>
      <c r="S192" s="21" t="s">
        <v>656</v>
      </c>
      <c r="T192" s="21"/>
      <c r="U192" s="26"/>
      <c r="V192" s="26"/>
      <c r="W192" s="27">
        <f t="shared" si="20"/>
        <v>2018</v>
      </c>
      <c r="X192" s="27">
        <f t="shared" si="21"/>
        <v>2050</v>
      </c>
      <c r="Y192" s="28">
        <f t="shared" si="22"/>
        <v>0</v>
      </c>
      <c r="Z192" s="29" t="str">
        <f t="shared" si="23"/>
        <v>CAISO</v>
      </c>
      <c r="AA192" s="30">
        <f t="shared" si="24"/>
        <v>0</v>
      </c>
      <c r="AB192" s="31">
        <f>IF(AND(ISNUMBER(MATCH($S192,[3]Lists!$CU$8:$CU$37,0)),J192&gt;=DATE(2018,12,31)),$AH$6,$AH$5)</f>
        <v>1</v>
      </c>
      <c r="AC192" s="31">
        <f t="shared" si="25"/>
        <v>1</v>
      </c>
      <c r="AD192" s="31">
        <f t="shared" si="26"/>
        <v>1</v>
      </c>
      <c r="AE192" s="32" t="e">
        <f>MIN($K192,IF(AND(S192='[3]Resources - Baseline'!$C$25,$AH$3&gt;0),MIN(DATE(2050,12,31),MAX(DATE($AH$4,12,31),DATE(YEAR(J192)+$AH$3,MONTH(J192),DAY(J192)))),IF(AND(COUNTIFS('[3]Resources - Baseline'!$C$26:$C$37,S192)=1,$AH$2&gt;0),MIN(DATE($AH$4,12,31),DATE(YEAR(J192)+$AH$2,MONTH(J192),DAY(J192))),DATE(2050,12,31))))</f>
        <v>#VALUE!</v>
      </c>
      <c r="AF192" s="33">
        <f t="shared" si="27"/>
        <v>1</v>
      </c>
    </row>
    <row r="193" spans="1:32">
      <c r="A193" s="1">
        <v>193</v>
      </c>
      <c r="B193" s="21" t="s">
        <v>661</v>
      </c>
      <c r="C193" s="21" t="s">
        <v>652</v>
      </c>
      <c r="D193" s="21" t="s">
        <v>653</v>
      </c>
      <c r="E193" s="21" t="s">
        <v>246</v>
      </c>
      <c r="F193" s="21" t="s">
        <v>246</v>
      </c>
      <c r="G193" s="21" t="s">
        <v>247</v>
      </c>
      <c r="H193" s="21" t="s">
        <v>246</v>
      </c>
      <c r="I193" s="21" t="s">
        <v>178</v>
      </c>
      <c r="J193" s="22">
        <v>43100</v>
      </c>
      <c r="K193" s="22">
        <v>55153</v>
      </c>
      <c r="L193" s="23">
        <f t="shared" si="28"/>
        <v>0</v>
      </c>
      <c r="M193" s="24">
        <f t="shared" si="29"/>
        <v>0</v>
      </c>
      <c r="N193" s="21"/>
      <c r="O193" s="21"/>
      <c r="P193" s="21" t="s">
        <v>654</v>
      </c>
      <c r="Q193" s="21" t="s">
        <v>655</v>
      </c>
      <c r="R193" s="25" t="s">
        <v>654</v>
      </c>
      <c r="S193" s="21" t="s">
        <v>656</v>
      </c>
      <c r="T193" s="21"/>
      <c r="U193" s="26"/>
      <c r="V193" s="26"/>
      <c r="W193" s="27">
        <f t="shared" si="20"/>
        <v>2018</v>
      </c>
      <c r="X193" s="27">
        <f t="shared" si="21"/>
        <v>2050</v>
      </c>
      <c r="Y193" s="28">
        <f t="shared" si="22"/>
        <v>0</v>
      </c>
      <c r="Z193" s="29" t="str">
        <f t="shared" si="23"/>
        <v>CAISO</v>
      </c>
      <c r="AA193" s="30">
        <f t="shared" si="24"/>
        <v>0</v>
      </c>
      <c r="AB193" s="31">
        <f>IF(AND(ISNUMBER(MATCH($S193,[3]Lists!$CU$8:$CU$37,0)),J193&gt;=DATE(2018,12,31)),$AH$6,$AH$5)</f>
        <v>1</v>
      </c>
      <c r="AC193" s="31">
        <f t="shared" si="25"/>
        <v>1</v>
      </c>
      <c r="AD193" s="31">
        <f t="shared" si="26"/>
        <v>1</v>
      </c>
      <c r="AE193" s="32" t="e">
        <f>MIN($K193,IF(AND(S193='[3]Resources - Baseline'!$C$25,$AH$3&gt;0),MIN(DATE(2050,12,31),MAX(DATE($AH$4,12,31),DATE(YEAR(J193)+$AH$3,MONTH(J193),DAY(J193)))),IF(AND(COUNTIFS('[3]Resources - Baseline'!$C$26:$C$37,S193)=1,$AH$2&gt;0),MIN(DATE($AH$4,12,31),DATE(YEAR(J193)+$AH$2,MONTH(J193),DAY(J193))),DATE(2050,12,31))))</f>
        <v>#VALUE!</v>
      </c>
      <c r="AF193" s="33">
        <f t="shared" si="27"/>
        <v>1</v>
      </c>
    </row>
    <row r="194" spans="1:32">
      <c r="A194" s="1">
        <v>194</v>
      </c>
      <c r="B194" s="21" t="s">
        <v>662</v>
      </c>
      <c r="C194" s="21" t="s">
        <v>652</v>
      </c>
      <c r="D194" s="21" t="s">
        <v>653</v>
      </c>
      <c r="E194" s="21" t="s">
        <v>246</v>
      </c>
      <c r="F194" s="21" t="s">
        <v>246</v>
      </c>
      <c r="G194" s="21" t="s">
        <v>247</v>
      </c>
      <c r="H194" s="21" t="s">
        <v>246</v>
      </c>
      <c r="I194" s="21" t="s">
        <v>178</v>
      </c>
      <c r="J194" s="22">
        <v>43100</v>
      </c>
      <c r="K194" s="22">
        <v>55153</v>
      </c>
      <c r="L194" s="23">
        <f t="shared" si="28"/>
        <v>0</v>
      </c>
      <c r="M194" s="24">
        <f t="shared" si="29"/>
        <v>0</v>
      </c>
      <c r="N194" s="21"/>
      <c r="O194" s="21"/>
      <c r="P194" s="21" t="s">
        <v>654</v>
      </c>
      <c r="Q194" s="21" t="s">
        <v>655</v>
      </c>
      <c r="R194" s="25" t="s">
        <v>654</v>
      </c>
      <c r="S194" s="21" t="s">
        <v>656</v>
      </c>
      <c r="T194" s="21"/>
      <c r="U194" s="26"/>
      <c r="V194" s="26"/>
      <c r="W194" s="27">
        <f t="shared" si="20"/>
        <v>2018</v>
      </c>
      <c r="X194" s="27">
        <f t="shared" si="21"/>
        <v>2050</v>
      </c>
      <c r="Y194" s="28">
        <f t="shared" si="22"/>
        <v>0</v>
      </c>
      <c r="Z194" s="29" t="str">
        <f t="shared" si="23"/>
        <v>CAISO</v>
      </c>
      <c r="AA194" s="30">
        <f t="shared" si="24"/>
        <v>0</v>
      </c>
      <c r="AB194" s="31">
        <f>IF(AND(ISNUMBER(MATCH($S194,[3]Lists!$CU$8:$CU$37,0)),J194&gt;=DATE(2018,12,31)),$AH$6,$AH$5)</f>
        <v>1</v>
      </c>
      <c r="AC194" s="31">
        <f t="shared" si="25"/>
        <v>1</v>
      </c>
      <c r="AD194" s="31">
        <f t="shared" si="26"/>
        <v>1</v>
      </c>
      <c r="AE194" s="32" t="e">
        <f>MIN($K194,IF(AND(S194='[3]Resources - Baseline'!$C$25,$AH$3&gt;0),MIN(DATE(2050,12,31),MAX(DATE($AH$4,12,31),DATE(YEAR(J194)+$AH$3,MONTH(J194),DAY(J194)))),IF(AND(COUNTIFS('[3]Resources - Baseline'!$C$26:$C$37,S194)=1,$AH$2&gt;0),MIN(DATE($AH$4,12,31),DATE(YEAR(J194)+$AH$2,MONTH(J194),DAY(J194))),DATE(2050,12,31))))</f>
        <v>#VALUE!</v>
      </c>
      <c r="AF194" s="33">
        <f t="shared" si="27"/>
        <v>1</v>
      </c>
    </row>
    <row r="195" spans="1:32">
      <c r="A195" s="1">
        <v>195</v>
      </c>
      <c r="B195" s="21" t="s">
        <v>663</v>
      </c>
      <c r="C195" s="21" t="s">
        <v>652</v>
      </c>
      <c r="D195" s="21" t="s">
        <v>653</v>
      </c>
      <c r="E195" s="21" t="s">
        <v>246</v>
      </c>
      <c r="F195" s="21" t="s">
        <v>246</v>
      </c>
      <c r="G195" s="21" t="s">
        <v>247</v>
      </c>
      <c r="H195" s="21" t="s">
        <v>246</v>
      </c>
      <c r="I195" s="21" t="s">
        <v>178</v>
      </c>
      <c r="J195" s="22">
        <v>43100</v>
      </c>
      <c r="K195" s="22">
        <v>55153</v>
      </c>
      <c r="L195" s="23">
        <f t="shared" si="28"/>
        <v>0</v>
      </c>
      <c r="M195" s="24">
        <f t="shared" si="29"/>
        <v>0</v>
      </c>
      <c r="N195" s="21"/>
      <c r="O195" s="21"/>
      <c r="P195" s="21" t="s">
        <v>654</v>
      </c>
      <c r="Q195" s="21" t="s">
        <v>655</v>
      </c>
      <c r="R195" s="25" t="s">
        <v>654</v>
      </c>
      <c r="S195" s="21" t="s">
        <v>656</v>
      </c>
      <c r="T195" s="21"/>
      <c r="U195" s="26"/>
      <c r="V195" s="26"/>
      <c r="W195" s="27">
        <f t="shared" si="20"/>
        <v>2018</v>
      </c>
      <c r="X195" s="27">
        <f t="shared" si="21"/>
        <v>2050</v>
      </c>
      <c r="Y195" s="28">
        <f t="shared" si="22"/>
        <v>0</v>
      </c>
      <c r="Z195" s="29" t="str">
        <f t="shared" si="23"/>
        <v>CAISO</v>
      </c>
      <c r="AA195" s="30">
        <f t="shared" si="24"/>
        <v>0</v>
      </c>
      <c r="AB195" s="31">
        <f>IF(AND(ISNUMBER(MATCH($S195,[3]Lists!$CU$8:$CU$37,0)),J195&gt;=DATE(2018,12,31)),$AH$6,$AH$5)</f>
        <v>1</v>
      </c>
      <c r="AC195" s="31">
        <f t="shared" si="25"/>
        <v>1</v>
      </c>
      <c r="AD195" s="31">
        <f t="shared" si="26"/>
        <v>1</v>
      </c>
      <c r="AE195" s="32" t="e">
        <f>MIN($K195,IF(AND(S195='[3]Resources - Baseline'!$C$25,$AH$3&gt;0),MIN(DATE(2050,12,31),MAX(DATE($AH$4,12,31),DATE(YEAR(J195)+$AH$3,MONTH(J195),DAY(J195)))),IF(AND(COUNTIFS('[3]Resources - Baseline'!$C$26:$C$37,S195)=1,$AH$2&gt;0),MIN(DATE($AH$4,12,31),DATE(YEAR(J195)+$AH$2,MONTH(J195),DAY(J195))),DATE(2050,12,31))))</f>
        <v>#VALUE!</v>
      </c>
      <c r="AF195" s="33">
        <f t="shared" si="27"/>
        <v>1</v>
      </c>
    </row>
    <row r="196" spans="1:32">
      <c r="A196" s="1">
        <v>196</v>
      </c>
      <c r="B196" s="21" t="s">
        <v>664</v>
      </c>
      <c r="C196" s="21" t="s">
        <v>652</v>
      </c>
      <c r="D196" s="21" t="s">
        <v>653</v>
      </c>
      <c r="E196" s="21" t="s">
        <v>246</v>
      </c>
      <c r="F196" s="21" t="s">
        <v>246</v>
      </c>
      <c r="G196" s="21" t="s">
        <v>247</v>
      </c>
      <c r="H196" s="21" t="s">
        <v>246</v>
      </c>
      <c r="I196" s="21" t="s">
        <v>178</v>
      </c>
      <c r="J196" s="22">
        <v>43100</v>
      </c>
      <c r="K196" s="22">
        <v>55153</v>
      </c>
      <c r="L196" s="23">
        <f t="shared" si="28"/>
        <v>0</v>
      </c>
      <c r="M196" s="24">
        <f t="shared" si="29"/>
        <v>0</v>
      </c>
      <c r="N196" s="21"/>
      <c r="O196" s="21"/>
      <c r="P196" s="21" t="s">
        <v>654</v>
      </c>
      <c r="Q196" s="21" t="s">
        <v>655</v>
      </c>
      <c r="R196" s="25" t="s">
        <v>654</v>
      </c>
      <c r="S196" s="21" t="s">
        <v>656</v>
      </c>
      <c r="T196" s="21"/>
      <c r="U196" s="26"/>
      <c r="V196" s="26"/>
      <c r="W196" s="27">
        <f t="shared" si="20"/>
        <v>2018</v>
      </c>
      <c r="X196" s="27">
        <f t="shared" si="21"/>
        <v>2050</v>
      </c>
      <c r="Y196" s="28">
        <f t="shared" si="22"/>
        <v>0</v>
      </c>
      <c r="Z196" s="29" t="str">
        <f t="shared" si="23"/>
        <v>CAISO</v>
      </c>
      <c r="AA196" s="30">
        <f t="shared" si="24"/>
        <v>0</v>
      </c>
      <c r="AB196" s="31">
        <f>IF(AND(ISNUMBER(MATCH($S196,[3]Lists!$CU$8:$CU$37,0)),J196&gt;=DATE(2018,12,31)),$AH$6,$AH$5)</f>
        <v>1</v>
      </c>
      <c r="AC196" s="31">
        <f t="shared" si="25"/>
        <v>1</v>
      </c>
      <c r="AD196" s="31">
        <f t="shared" si="26"/>
        <v>1</v>
      </c>
      <c r="AE196" s="32" t="e">
        <f>MIN($K196,IF(AND(S196='[3]Resources - Baseline'!$C$25,$AH$3&gt;0),MIN(DATE(2050,12,31),MAX(DATE($AH$4,12,31),DATE(YEAR(J196)+$AH$3,MONTH(J196),DAY(J196)))),IF(AND(COUNTIFS('[3]Resources - Baseline'!$C$26:$C$37,S196)=1,$AH$2&gt;0),MIN(DATE($AH$4,12,31),DATE(YEAR(J196)+$AH$2,MONTH(J196),DAY(J196))),DATE(2050,12,31))))</f>
        <v>#VALUE!</v>
      </c>
      <c r="AF196" s="33">
        <f t="shared" si="27"/>
        <v>1</v>
      </c>
    </row>
    <row r="197" spans="1:32">
      <c r="A197" s="1">
        <v>197</v>
      </c>
      <c r="B197" s="21" t="s">
        <v>665</v>
      </c>
      <c r="C197" s="21" t="s">
        <v>652</v>
      </c>
      <c r="D197" s="21" t="s">
        <v>653</v>
      </c>
      <c r="E197" s="21" t="s">
        <v>246</v>
      </c>
      <c r="F197" s="21" t="s">
        <v>246</v>
      </c>
      <c r="G197" s="21" t="s">
        <v>247</v>
      </c>
      <c r="H197" s="21" t="s">
        <v>246</v>
      </c>
      <c r="I197" s="21" t="s">
        <v>178</v>
      </c>
      <c r="J197" s="22">
        <v>43100</v>
      </c>
      <c r="K197" s="22">
        <v>55153</v>
      </c>
      <c r="L197" s="23">
        <f t="shared" si="28"/>
        <v>0</v>
      </c>
      <c r="M197" s="24">
        <f t="shared" si="29"/>
        <v>0</v>
      </c>
      <c r="N197" s="21"/>
      <c r="O197" s="21"/>
      <c r="P197" s="21" t="s">
        <v>654</v>
      </c>
      <c r="Q197" s="21" t="s">
        <v>655</v>
      </c>
      <c r="R197" s="25" t="s">
        <v>654</v>
      </c>
      <c r="S197" s="21" t="s">
        <v>656</v>
      </c>
      <c r="T197" s="21"/>
      <c r="U197" s="26"/>
      <c r="V197" s="26"/>
      <c r="W197" s="27">
        <f t="shared" si="20"/>
        <v>2018</v>
      </c>
      <c r="X197" s="27">
        <f t="shared" si="21"/>
        <v>2050</v>
      </c>
      <c r="Y197" s="28">
        <f t="shared" si="22"/>
        <v>0</v>
      </c>
      <c r="Z197" s="29" t="str">
        <f t="shared" si="23"/>
        <v>CAISO</v>
      </c>
      <c r="AA197" s="30">
        <f t="shared" si="24"/>
        <v>0</v>
      </c>
      <c r="AB197" s="31">
        <f>IF(AND(ISNUMBER(MATCH($S197,[3]Lists!$CU$8:$CU$37,0)),J197&gt;=DATE(2018,12,31)),$AH$6,$AH$5)</f>
        <v>1</v>
      </c>
      <c r="AC197" s="31">
        <f t="shared" si="25"/>
        <v>1</v>
      </c>
      <c r="AD197" s="31">
        <f t="shared" si="26"/>
        <v>1</v>
      </c>
      <c r="AE197" s="32" t="e">
        <f>MIN($K197,IF(AND(S197='[3]Resources - Baseline'!$C$25,$AH$3&gt;0),MIN(DATE(2050,12,31),MAX(DATE($AH$4,12,31),DATE(YEAR(J197)+$AH$3,MONTH(J197),DAY(J197)))),IF(AND(COUNTIFS('[3]Resources - Baseline'!$C$26:$C$37,S197)=1,$AH$2&gt;0),MIN(DATE($AH$4,12,31),DATE(YEAR(J197)+$AH$2,MONTH(J197),DAY(J197))),DATE(2050,12,31))))</f>
        <v>#VALUE!</v>
      </c>
      <c r="AF197" s="33">
        <f t="shared" si="27"/>
        <v>1</v>
      </c>
    </row>
    <row r="198" spans="1:32">
      <c r="A198" s="1">
        <v>198</v>
      </c>
      <c r="B198" s="21" t="s">
        <v>666</v>
      </c>
      <c r="C198" s="21" t="s">
        <v>667</v>
      </c>
      <c r="D198" s="21" t="s">
        <v>653</v>
      </c>
      <c r="E198" s="21" t="s">
        <v>246</v>
      </c>
      <c r="F198" s="21" t="s">
        <v>246</v>
      </c>
      <c r="G198" s="21" t="s">
        <v>247</v>
      </c>
      <c r="H198" s="21" t="s">
        <v>246</v>
      </c>
      <c r="I198" s="21" t="s">
        <v>178</v>
      </c>
      <c r="J198" s="22">
        <v>43100</v>
      </c>
      <c r="K198" s="22">
        <v>55153</v>
      </c>
      <c r="L198" s="23">
        <f t="shared" si="28"/>
        <v>0</v>
      </c>
      <c r="M198" s="24">
        <f t="shared" si="29"/>
        <v>0</v>
      </c>
      <c r="N198" s="21"/>
      <c r="O198" s="21"/>
      <c r="P198" s="21" t="s">
        <v>654</v>
      </c>
      <c r="Q198" s="21" t="s">
        <v>655</v>
      </c>
      <c r="R198" s="25" t="s">
        <v>654</v>
      </c>
      <c r="S198" s="21" t="s">
        <v>656</v>
      </c>
      <c r="T198" s="21"/>
      <c r="U198" s="26"/>
      <c r="V198" s="26"/>
      <c r="W198" s="27">
        <f t="shared" si="20"/>
        <v>2018</v>
      </c>
      <c r="X198" s="27">
        <f t="shared" si="21"/>
        <v>2050</v>
      </c>
      <c r="Y198" s="28">
        <f t="shared" si="22"/>
        <v>0</v>
      </c>
      <c r="Z198" s="29" t="str">
        <f t="shared" si="23"/>
        <v>CAISO</v>
      </c>
      <c r="AA198" s="30">
        <f t="shared" si="24"/>
        <v>0</v>
      </c>
      <c r="AB198" s="31">
        <f>IF(AND(ISNUMBER(MATCH($S198,[3]Lists!$CU$8:$CU$37,0)),J198&gt;=DATE(2018,12,31)),$AH$6,$AH$5)</f>
        <v>1</v>
      </c>
      <c r="AC198" s="31">
        <f t="shared" si="25"/>
        <v>1</v>
      </c>
      <c r="AD198" s="31">
        <f t="shared" si="26"/>
        <v>1</v>
      </c>
      <c r="AE198" s="32" t="e">
        <f>MIN($K198,IF(AND(S198='[3]Resources - Baseline'!$C$25,$AH$3&gt;0),MIN(DATE(2050,12,31),MAX(DATE($AH$4,12,31),DATE(YEAR(J198)+$AH$3,MONTH(J198),DAY(J198)))),IF(AND(COUNTIFS('[3]Resources - Baseline'!$C$26:$C$37,S198)=1,$AH$2&gt;0),MIN(DATE($AH$4,12,31),DATE(YEAR(J198)+$AH$2,MONTH(J198),DAY(J198))),DATE(2050,12,31))))</f>
        <v>#VALUE!</v>
      </c>
      <c r="AF198" s="33">
        <f t="shared" si="27"/>
        <v>1</v>
      </c>
    </row>
    <row r="199" spans="1:32">
      <c r="A199" s="1">
        <v>199</v>
      </c>
      <c r="B199" s="21" t="s">
        <v>668</v>
      </c>
      <c r="C199" s="21" t="s">
        <v>667</v>
      </c>
      <c r="D199" s="21" t="s">
        <v>653</v>
      </c>
      <c r="E199" s="21" t="s">
        <v>246</v>
      </c>
      <c r="F199" s="21" t="s">
        <v>246</v>
      </c>
      <c r="G199" s="21" t="s">
        <v>247</v>
      </c>
      <c r="H199" s="21" t="s">
        <v>246</v>
      </c>
      <c r="I199" s="21" t="s">
        <v>178</v>
      </c>
      <c r="J199" s="22">
        <v>43100</v>
      </c>
      <c r="K199" s="22">
        <v>55153</v>
      </c>
      <c r="L199" s="23">
        <f t="shared" si="28"/>
        <v>0</v>
      </c>
      <c r="M199" s="24">
        <f t="shared" si="29"/>
        <v>0</v>
      </c>
      <c r="N199" s="21"/>
      <c r="O199" s="21"/>
      <c r="P199" s="21" t="s">
        <v>654</v>
      </c>
      <c r="Q199" s="21" t="s">
        <v>655</v>
      </c>
      <c r="R199" s="25" t="s">
        <v>654</v>
      </c>
      <c r="S199" s="21" t="s">
        <v>656</v>
      </c>
      <c r="T199" s="21"/>
      <c r="U199" s="26"/>
      <c r="V199" s="26"/>
      <c r="W199" s="27">
        <f t="shared" si="20"/>
        <v>2018</v>
      </c>
      <c r="X199" s="27">
        <f t="shared" si="21"/>
        <v>2050</v>
      </c>
      <c r="Y199" s="28">
        <f t="shared" si="22"/>
        <v>0</v>
      </c>
      <c r="Z199" s="29" t="str">
        <f t="shared" si="23"/>
        <v>CAISO</v>
      </c>
      <c r="AA199" s="30">
        <f t="shared" si="24"/>
        <v>0</v>
      </c>
      <c r="AB199" s="31">
        <f>IF(AND(ISNUMBER(MATCH($S199,[3]Lists!$CU$8:$CU$37,0)),J199&gt;=DATE(2018,12,31)),$AH$6,$AH$5)</f>
        <v>1</v>
      </c>
      <c r="AC199" s="31">
        <f t="shared" si="25"/>
        <v>1</v>
      </c>
      <c r="AD199" s="31">
        <f t="shared" si="26"/>
        <v>1</v>
      </c>
      <c r="AE199" s="32" t="e">
        <f>MIN($K199,IF(AND(S199='[3]Resources - Baseline'!$C$25,$AH$3&gt;0),MIN(DATE(2050,12,31),MAX(DATE($AH$4,12,31),DATE(YEAR(J199)+$AH$3,MONTH(J199),DAY(J199)))),IF(AND(COUNTIFS('[3]Resources - Baseline'!$C$26:$C$37,S199)=1,$AH$2&gt;0),MIN(DATE($AH$4,12,31),DATE(YEAR(J199)+$AH$2,MONTH(J199),DAY(J199))),DATE(2050,12,31))))</f>
        <v>#VALUE!</v>
      </c>
      <c r="AF199" s="33">
        <f t="shared" si="27"/>
        <v>1</v>
      </c>
    </row>
    <row r="200" spans="1:32">
      <c r="A200" s="1">
        <v>200</v>
      </c>
      <c r="B200" s="21" t="s">
        <v>669</v>
      </c>
      <c r="C200" s="21" t="s">
        <v>667</v>
      </c>
      <c r="D200" s="21" t="s">
        <v>653</v>
      </c>
      <c r="E200" s="21" t="s">
        <v>246</v>
      </c>
      <c r="F200" s="21" t="s">
        <v>246</v>
      </c>
      <c r="G200" s="21" t="s">
        <v>247</v>
      </c>
      <c r="H200" s="21" t="s">
        <v>246</v>
      </c>
      <c r="I200" s="21" t="s">
        <v>178</v>
      </c>
      <c r="J200" s="22">
        <v>43100</v>
      </c>
      <c r="K200" s="22">
        <v>55153</v>
      </c>
      <c r="L200" s="23">
        <f t="shared" si="28"/>
        <v>0</v>
      </c>
      <c r="M200" s="24">
        <f t="shared" si="29"/>
        <v>0</v>
      </c>
      <c r="N200" s="21"/>
      <c r="O200" s="21"/>
      <c r="P200" s="21" t="s">
        <v>654</v>
      </c>
      <c r="Q200" s="21" t="s">
        <v>655</v>
      </c>
      <c r="R200" s="25" t="s">
        <v>654</v>
      </c>
      <c r="S200" s="21" t="s">
        <v>656</v>
      </c>
      <c r="T200" s="21"/>
      <c r="U200" s="26"/>
      <c r="V200" s="26"/>
      <c r="W200" s="27">
        <f t="shared" si="20"/>
        <v>2018</v>
      </c>
      <c r="X200" s="27">
        <f t="shared" si="21"/>
        <v>2050</v>
      </c>
      <c r="Y200" s="28">
        <f t="shared" si="22"/>
        <v>0</v>
      </c>
      <c r="Z200" s="29" t="str">
        <f t="shared" si="23"/>
        <v>CAISO</v>
      </c>
      <c r="AA200" s="30">
        <f t="shared" si="24"/>
        <v>0</v>
      </c>
      <c r="AB200" s="31">
        <f>IF(AND(ISNUMBER(MATCH($S200,[3]Lists!$CU$8:$CU$37,0)),J200&gt;=DATE(2018,12,31)),$AH$6,$AH$5)</f>
        <v>1</v>
      </c>
      <c r="AC200" s="31">
        <f t="shared" si="25"/>
        <v>1</v>
      </c>
      <c r="AD200" s="31">
        <f t="shared" si="26"/>
        <v>1</v>
      </c>
      <c r="AE200" s="32" t="e">
        <f>MIN($K200,IF(AND(S200='[3]Resources - Baseline'!$C$25,$AH$3&gt;0),MIN(DATE(2050,12,31),MAX(DATE($AH$4,12,31),DATE(YEAR(J200)+$AH$3,MONTH(J200),DAY(J200)))),IF(AND(COUNTIFS('[3]Resources - Baseline'!$C$26:$C$37,S200)=1,$AH$2&gt;0),MIN(DATE($AH$4,12,31),DATE(YEAR(J200)+$AH$2,MONTH(J200),DAY(J200))),DATE(2050,12,31))))</f>
        <v>#VALUE!</v>
      </c>
      <c r="AF200" s="33">
        <f t="shared" si="27"/>
        <v>1</v>
      </c>
    </row>
    <row r="201" spans="1:32">
      <c r="A201" s="1">
        <v>201</v>
      </c>
      <c r="B201" s="21" t="s">
        <v>670</v>
      </c>
      <c r="C201" s="21" t="s">
        <v>667</v>
      </c>
      <c r="D201" s="21" t="s">
        <v>653</v>
      </c>
      <c r="E201" s="21" t="s">
        <v>246</v>
      </c>
      <c r="F201" s="21" t="s">
        <v>246</v>
      </c>
      <c r="G201" s="21" t="s">
        <v>247</v>
      </c>
      <c r="H201" s="21" t="s">
        <v>246</v>
      </c>
      <c r="I201" s="21" t="s">
        <v>178</v>
      </c>
      <c r="J201" s="22">
        <v>43100</v>
      </c>
      <c r="K201" s="22">
        <v>55153</v>
      </c>
      <c r="L201" s="23">
        <f t="shared" si="28"/>
        <v>0</v>
      </c>
      <c r="M201" s="24">
        <f t="shared" si="29"/>
        <v>0</v>
      </c>
      <c r="N201" s="21"/>
      <c r="O201" s="21"/>
      <c r="P201" s="21" t="s">
        <v>654</v>
      </c>
      <c r="Q201" s="21" t="s">
        <v>655</v>
      </c>
      <c r="R201" s="25" t="s">
        <v>654</v>
      </c>
      <c r="S201" s="21" t="s">
        <v>656</v>
      </c>
      <c r="T201" s="21"/>
      <c r="U201" s="26"/>
      <c r="V201" s="26"/>
      <c r="W201" s="27">
        <f t="shared" ref="W201:W264" si="30">IF(J201&lt;DATE(YEAR(J201),7,1),YEAR(J201),YEAR(J201)+1)</f>
        <v>2018</v>
      </c>
      <c r="X201" s="27">
        <f t="shared" ref="X201:X264" si="31">IF(K201&gt;=DATE(YEAR(K201),7,1),YEAR(K201),YEAR(K201)-1)</f>
        <v>2050</v>
      </c>
      <c r="Y201" s="28">
        <f t="shared" ref="Y201:Y264" si="32">IF(ISBLANK(U201),0,O201-U201)</f>
        <v>0</v>
      </c>
      <c r="Z201" s="29" t="str">
        <f t="shared" ref="Z201:Z264" si="33">IF(ISBLANK(T201),I201,T201)</f>
        <v>CAISO</v>
      </c>
      <c r="AA201" s="30">
        <f t="shared" ref="AA201:AA264" si="34">IF(ISBLANK(U201),O201,U201)</f>
        <v>0</v>
      </c>
      <c r="AB201" s="31">
        <f>IF(AND(ISNUMBER(MATCH($S201,[3]Lists!$CU$8:$CU$37,0)),J201&gt;=DATE(2018,12,31)),$AH$6,$AH$5)</f>
        <v>1</v>
      </c>
      <c r="AC201" s="31">
        <f t="shared" ref="AC201:AC264" si="35">IF(ISBLANK(S201),0,1)</f>
        <v>1</v>
      </c>
      <c r="AD201" s="31">
        <f t="shared" ref="AD201:AD264" si="36">AC201</f>
        <v>1</v>
      </c>
      <c r="AE201" s="32" t="e">
        <f>MIN($K201,IF(AND(S201='[3]Resources - Baseline'!$C$25,$AH$3&gt;0),MIN(DATE(2050,12,31),MAX(DATE($AH$4,12,31),DATE(YEAR(J201)+$AH$3,MONTH(J201),DAY(J201)))),IF(AND(COUNTIFS('[3]Resources - Baseline'!$C$26:$C$37,S201)=1,$AH$2&gt;0),MIN(DATE($AH$4,12,31),DATE(YEAR(J201)+$AH$2,MONTH(J201),DAY(J201))),DATE(2050,12,31))))</f>
        <v>#VALUE!</v>
      </c>
      <c r="AF201" s="33">
        <f t="shared" ref="AF201:AF264" si="37">SUMPRODUCT(($B$9:$B$3872=$B201)*1)</f>
        <v>1</v>
      </c>
    </row>
    <row r="202" spans="1:32">
      <c r="A202" s="1">
        <v>202</v>
      </c>
      <c r="B202" s="21" t="s">
        <v>671</v>
      </c>
      <c r="C202" s="21" t="s">
        <v>667</v>
      </c>
      <c r="D202" s="21" t="s">
        <v>653</v>
      </c>
      <c r="E202" s="21" t="s">
        <v>246</v>
      </c>
      <c r="F202" s="21" t="s">
        <v>246</v>
      </c>
      <c r="G202" s="21" t="s">
        <v>247</v>
      </c>
      <c r="H202" s="21" t="s">
        <v>246</v>
      </c>
      <c r="I202" s="21" t="s">
        <v>178</v>
      </c>
      <c r="J202" s="22">
        <v>43100</v>
      </c>
      <c r="K202" s="22">
        <v>55153</v>
      </c>
      <c r="L202" s="23">
        <f t="shared" ref="L202:L265" si="38">IFERROR(M202*O202,0)</f>
        <v>0</v>
      </c>
      <c r="M202" s="24">
        <f t="shared" ref="M202:M265" si="39">IFERROR(N202/O202,0)</f>
        <v>0</v>
      </c>
      <c r="N202" s="21"/>
      <c r="O202" s="21"/>
      <c r="P202" s="21" t="s">
        <v>654</v>
      </c>
      <c r="Q202" s="21" t="s">
        <v>655</v>
      </c>
      <c r="R202" s="25" t="s">
        <v>654</v>
      </c>
      <c r="S202" s="21" t="s">
        <v>656</v>
      </c>
      <c r="T202" s="21"/>
      <c r="U202" s="26"/>
      <c r="V202" s="26"/>
      <c r="W202" s="27">
        <f t="shared" si="30"/>
        <v>2018</v>
      </c>
      <c r="X202" s="27">
        <f t="shared" si="31"/>
        <v>2050</v>
      </c>
      <c r="Y202" s="28">
        <f t="shared" si="32"/>
        <v>0</v>
      </c>
      <c r="Z202" s="29" t="str">
        <f t="shared" si="33"/>
        <v>CAISO</v>
      </c>
      <c r="AA202" s="30">
        <f t="shared" si="34"/>
        <v>0</v>
      </c>
      <c r="AB202" s="31">
        <f>IF(AND(ISNUMBER(MATCH($S202,[3]Lists!$CU$8:$CU$37,0)),J202&gt;=DATE(2018,12,31)),$AH$6,$AH$5)</f>
        <v>1</v>
      </c>
      <c r="AC202" s="31">
        <f t="shared" si="35"/>
        <v>1</v>
      </c>
      <c r="AD202" s="31">
        <f t="shared" si="36"/>
        <v>1</v>
      </c>
      <c r="AE202" s="32" t="e">
        <f>MIN($K202,IF(AND(S202='[3]Resources - Baseline'!$C$25,$AH$3&gt;0),MIN(DATE(2050,12,31),MAX(DATE($AH$4,12,31),DATE(YEAR(J202)+$AH$3,MONTH(J202),DAY(J202)))),IF(AND(COUNTIFS('[3]Resources - Baseline'!$C$26:$C$37,S202)=1,$AH$2&gt;0),MIN(DATE($AH$4,12,31),DATE(YEAR(J202)+$AH$2,MONTH(J202),DAY(J202))),DATE(2050,12,31))))</f>
        <v>#VALUE!</v>
      </c>
      <c r="AF202" s="33">
        <f t="shared" si="37"/>
        <v>1</v>
      </c>
    </row>
    <row r="203" spans="1:32">
      <c r="A203" s="1">
        <v>203</v>
      </c>
      <c r="B203" s="21" t="s">
        <v>672</v>
      </c>
      <c r="C203" s="21" t="s">
        <v>667</v>
      </c>
      <c r="D203" s="21" t="s">
        <v>653</v>
      </c>
      <c r="E203" s="21" t="s">
        <v>246</v>
      </c>
      <c r="F203" s="21" t="s">
        <v>246</v>
      </c>
      <c r="G203" s="21" t="s">
        <v>247</v>
      </c>
      <c r="H203" s="21" t="s">
        <v>246</v>
      </c>
      <c r="I203" s="21" t="s">
        <v>178</v>
      </c>
      <c r="J203" s="22">
        <v>43100</v>
      </c>
      <c r="K203" s="22">
        <v>55153</v>
      </c>
      <c r="L203" s="23">
        <f t="shared" si="38"/>
        <v>0</v>
      </c>
      <c r="M203" s="24">
        <f t="shared" si="39"/>
        <v>0</v>
      </c>
      <c r="N203" s="21"/>
      <c r="O203" s="21"/>
      <c r="P203" s="21" t="s">
        <v>654</v>
      </c>
      <c r="Q203" s="21" t="s">
        <v>655</v>
      </c>
      <c r="R203" s="25" t="s">
        <v>654</v>
      </c>
      <c r="S203" s="21" t="s">
        <v>656</v>
      </c>
      <c r="T203" s="21"/>
      <c r="U203" s="26"/>
      <c r="V203" s="26"/>
      <c r="W203" s="27">
        <f t="shared" si="30"/>
        <v>2018</v>
      </c>
      <c r="X203" s="27">
        <f t="shared" si="31"/>
        <v>2050</v>
      </c>
      <c r="Y203" s="28">
        <f t="shared" si="32"/>
        <v>0</v>
      </c>
      <c r="Z203" s="29" t="str">
        <f t="shared" si="33"/>
        <v>CAISO</v>
      </c>
      <c r="AA203" s="30">
        <f t="shared" si="34"/>
        <v>0</v>
      </c>
      <c r="AB203" s="31">
        <f>IF(AND(ISNUMBER(MATCH($S203,[3]Lists!$CU$8:$CU$37,0)),J203&gt;=DATE(2018,12,31)),$AH$6,$AH$5)</f>
        <v>1</v>
      </c>
      <c r="AC203" s="31">
        <f t="shared" si="35"/>
        <v>1</v>
      </c>
      <c r="AD203" s="31">
        <f t="shared" si="36"/>
        <v>1</v>
      </c>
      <c r="AE203" s="32" t="e">
        <f>MIN($K203,IF(AND(S203='[3]Resources - Baseline'!$C$25,$AH$3&gt;0),MIN(DATE(2050,12,31),MAX(DATE($AH$4,12,31),DATE(YEAR(J203)+$AH$3,MONTH(J203),DAY(J203)))),IF(AND(COUNTIFS('[3]Resources - Baseline'!$C$26:$C$37,S203)=1,$AH$2&gt;0),MIN(DATE($AH$4,12,31),DATE(YEAR(J203)+$AH$2,MONTH(J203),DAY(J203))),DATE(2050,12,31))))</f>
        <v>#VALUE!</v>
      </c>
      <c r="AF203" s="33">
        <f t="shared" si="37"/>
        <v>1</v>
      </c>
    </row>
    <row r="204" spans="1:32">
      <c r="A204" s="1">
        <v>204</v>
      </c>
      <c r="B204" s="21" t="s">
        <v>673</v>
      </c>
      <c r="C204" s="21" t="s">
        <v>667</v>
      </c>
      <c r="D204" s="21" t="s">
        <v>653</v>
      </c>
      <c r="E204" s="21" t="s">
        <v>246</v>
      </c>
      <c r="F204" s="21" t="s">
        <v>246</v>
      </c>
      <c r="G204" s="21" t="s">
        <v>247</v>
      </c>
      <c r="H204" s="21" t="s">
        <v>246</v>
      </c>
      <c r="I204" s="21" t="s">
        <v>178</v>
      </c>
      <c r="J204" s="22">
        <v>43100</v>
      </c>
      <c r="K204" s="22">
        <v>55153</v>
      </c>
      <c r="L204" s="23">
        <f t="shared" si="38"/>
        <v>0</v>
      </c>
      <c r="M204" s="24">
        <f t="shared" si="39"/>
        <v>0</v>
      </c>
      <c r="N204" s="21"/>
      <c r="O204" s="21"/>
      <c r="P204" s="21" t="s">
        <v>654</v>
      </c>
      <c r="Q204" s="21" t="s">
        <v>655</v>
      </c>
      <c r="R204" s="25" t="s">
        <v>654</v>
      </c>
      <c r="S204" s="21" t="s">
        <v>656</v>
      </c>
      <c r="T204" s="21"/>
      <c r="U204" s="26"/>
      <c r="V204" s="26"/>
      <c r="W204" s="27">
        <f t="shared" si="30"/>
        <v>2018</v>
      </c>
      <c r="X204" s="27">
        <f t="shared" si="31"/>
        <v>2050</v>
      </c>
      <c r="Y204" s="28">
        <f t="shared" si="32"/>
        <v>0</v>
      </c>
      <c r="Z204" s="29" t="str">
        <f t="shared" si="33"/>
        <v>CAISO</v>
      </c>
      <c r="AA204" s="30">
        <f t="shared" si="34"/>
        <v>0</v>
      </c>
      <c r="AB204" s="31">
        <f>IF(AND(ISNUMBER(MATCH($S204,[3]Lists!$CU$8:$CU$37,0)),J204&gt;=DATE(2018,12,31)),$AH$6,$AH$5)</f>
        <v>1</v>
      </c>
      <c r="AC204" s="31">
        <f t="shared" si="35"/>
        <v>1</v>
      </c>
      <c r="AD204" s="31">
        <f t="shared" si="36"/>
        <v>1</v>
      </c>
      <c r="AE204" s="32" t="e">
        <f>MIN($K204,IF(AND(S204='[3]Resources - Baseline'!$C$25,$AH$3&gt;0),MIN(DATE(2050,12,31),MAX(DATE($AH$4,12,31),DATE(YEAR(J204)+$AH$3,MONTH(J204),DAY(J204)))),IF(AND(COUNTIFS('[3]Resources - Baseline'!$C$26:$C$37,S204)=1,$AH$2&gt;0),MIN(DATE($AH$4,12,31),DATE(YEAR(J204)+$AH$2,MONTH(J204),DAY(J204))),DATE(2050,12,31))))</f>
        <v>#VALUE!</v>
      </c>
      <c r="AF204" s="33">
        <f t="shared" si="37"/>
        <v>1</v>
      </c>
    </row>
    <row r="205" spans="1:32">
      <c r="A205" s="1">
        <v>205</v>
      </c>
      <c r="B205" s="21" t="s">
        <v>674</v>
      </c>
      <c r="C205" s="21" t="s">
        <v>667</v>
      </c>
      <c r="D205" s="21" t="s">
        <v>653</v>
      </c>
      <c r="E205" s="21" t="s">
        <v>246</v>
      </c>
      <c r="F205" s="21" t="s">
        <v>246</v>
      </c>
      <c r="G205" s="21" t="s">
        <v>247</v>
      </c>
      <c r="H205" s="21" t="s">
        <v>246</v>
      </c>
      <c r="I205" s="21" t="s">
        <v>178</v>
      </c>
      <c r="J205" s="22">
        <v>43100</v>
      </c>
      <c r="K205" s="22">
        <v>55153</v>
      </c>
      <c r="L205" s="23">
        <f t="shared" si="38"/>
        <v>0</v>
      </c>
      <c r="M205" s="24">
        <f t="shared" si="39"/>
        <v>0</v>
      </c>
      <c r="N205" s="21"/>
      <c r="O205" s="21"/>
      <c r="P205" s="21" t="s">
        <v>654</v>
      </c>
      <c r="Q205" s="21" t="s">
        <v>655</v>
      </c>
      <c r="R205" s="25" t="s">
        <v>654</v>
      </c>
      <c r="S205" s="21" t="s">
        <v>656</v>
      </c>
      <c r="T205" s="21"/>
      <c r="U205" s="26"/>
      <c r="V205" s="26"/>
      <c r="W205" s="27">
        <f t="shared" si="30"/>
        <v>2018</v>
      </c>
      <c r="X205" s="27">
        <f t="shared" si="31"/>
        <v>2050</v>
      </c>
      <c r="Y205" s="28">
        <f t="shared" si="32"/>
        <v>0</v>
      </c>
      <c r="Z205" s="29" t="str">
        <f t="shared" si="33"/>
        <v>CAISO</v>
      </c>
      <c r="AA205" s="30">
        <f t="shared" si="34"/>
        <v>0</v>
      </c>
      <c r="AB205" s="31">
        <f>IF(AND(ISNUMBER(MATCH($S205,[3]Lists!$CU$8:$CU$37,0)),J205&gt;=DATE(2018,12,31)),$AH$6,$AH$5)</f>
        <v>1</v>
      </c>
      <c r="AC205" s="31">
        <f t="shared" si="35"/>
        <v>1</v>
      </c>
      <c r="AD205" s="31">
        <f t="shared" si="36"/>
        <v>1</v>
      </c>
      <c r="AE205" s="32" t="e">
        <f>MIN($K205,IF(AND(S205='[3]Resources - Baseline'!$C$25,$AH$3&gt;0),MIN(DATE(2050,12,31),MAX(DATE($AH$4,12,31),DATE(YEAR(J205)+$AH$3,MONTH(J205),DAY(J205)))),IF(AND(COUNTIFS('[3]Resources - Baseline'!$C$26:$C$37,S205)=1,$AH$2&gt;0),MIN(DATE($AH$4,12,31),DATE(YEAR(J205)+$AH$2,MONTH(J205),DAY(J205))),DATE(2050,12,31))))</f>
        <v>#VALUE!</v>
      </c>
      <c r="AF205" s="33">
        <f t="shared" si="37"/>
        <v>1</v>
      </c>
    </row>
    <row r="206" spans="1:32">
      <c r="A206" s="1">
        <v>206</v>
      </c>
      <c r="B206" s="21" t="s">
        <v>675</v>
      </c>
      <c r="C206" s="21" t="s">
        <v>667</v>
      </c>
      <c r="D206" s="21" t="s">
        <v>653</v>
      </c>
      <c r="E206" s="21" t="s">
        <v>246</v>
      </c>
      <c r="F206" s="21" t="s">
        <v>246</v>
      </c>
      <c r="G206" s="21" t="s">
        <v>247</v>
      </c>
      <c r="H206" s="21" t="s">
        <v>246</v>
      </c>
      <c r="I206" s="21" t="s">
        <v>178</v>
      </c>
      <c r="J206" s="22">
        <v>43100</v>
      </c>
      <c r="K206" s="22">
        <v>55153</v>
      </c>
      <c r="L206" s="23">
        <f t="shared" si="38"/>
        <v>0</v>
      </c>
      <c r="M206" s="24">
        <f t="shared" si="39"/>
        <v>0</v>
      </c>
      <c r="N206" s="21"/>
      <c r="O206" s="21"/>
      <c r="P206" s="21" t="s">
        <v>654</v>
      </c>
      <c r="Q206" s="21" t="s">
        <v>655</v>
      </c>
      <c r="R206" s="25" t="s">
        <v>654</v>
      </c>
      <c r="S206" s="21" t="s">
        <v>656</v>
      </c>
      <c r="T206" s="21"/>
      <c r="U206" s="26"/>
      <c r="V206" s="26"/>
      <c r="W206" s="27">
        <f t="shared" si="30"/>
        <v>2018</v>
      </c>
      <c r="X206" s="27">
        <f t="shared" si="31"/>
        <v>2050</v>
      </c>
      <c r="Y206" s="28">
        <f t="shared" si="32"/>
        <v>0</v>
      </c>
      <c r="Z206" s="29" t="str">
        <f t="shared" si="33"/>
        <v>CAISO</v>
      </c>
      <c r="AA206" s="30">
        <f t="shared" si="34"/>
        <v>0</v>
      </c>
      <c r="AB206" s="31">
        <f>IF(AND(ISNUMBER(MATCH($S206,[3]Lists!$CU$8:$CU$37,0)),J206&gt;=DATE(2018,12,31)),$AH$6,$AH$5)</f>
        <v>1</v>
      </c>
      <c r="AC206" s="31">
        <f t="shared" si="35"/>
        <v>1</v>
      </c>
      <c r="AD206" s="31">
        <f t="shared" si="36"/>
        <v>1</v>
      </c>
      <c r="AE206" s="32" t="e">
        <f>MIN($K206,IF(AND(S206='[3]Resources - Baseline'!$C$25,$AH$3&gt;0),MIN(DATE(2050,12,31),MAX(DATE($AH$4,12,31),DATE(YEAR(J206)+$AH$3,MONTH(J206),DAY(J206)))),IF(AND(COUNTIFS('[3]Resources - Baseline'!$C$26:$C$37,S206)=1,$AH$2&gt;0),MIN(DATE($AH$4,12,31),DATE(YEAR(J206)+$AH$2,MONTH(J206),DAY(J206))),DATE(2050,12,31))))</f>
        <v>#VALUE!</v>
      </c>
      <c r="AF206" s="33">
        <f t="shared" si="37"/>
        <v>1</v>
      </c>
    </row>
    <row r="207" spans="1:32">
      <c r="A207" s="1">
        <v>207</v>
      </c>
      <c r="B207" s="21" t="s">
        <v>676</v>
      </c>
      <c r="C207" s="21" t="s">
        <v>667</v>
      </c>
      <c r="D207" s="21" t="s">
        <v>653</v>
      </c>
      <c r="E207" s="21" t="s">
        <v>246</v>
      </c>
      <c r="F207" s="21" t="s">
        <v>246</v>
      </c>
      <c r="G207" s="21" t="s">
        <v>247</v>
      </c>
      <c r="H207" s="21" t="s">
        <v>246</v>
      </c>
      <c r="I207" s="21" t="s">
        <v>178</v>
      </c>
      <c r="J207" s="22">
        <v>43100</v>
      </c>
      <c r="K207" s="22">
        <v>55153</v>
      </c>
      <c r="L207" s="23">
        <f t="shared" si="38"/>
        <v>0</v>
      </c>
      <c r="M207" s="24">
        <f t="shared" si="39"/>
        <v>0</v>
      </c>
      <c r="N207" s="21"/>
      <c r="O207" s="21"/>
      <c r="P207" s="21" t="s">
        <v>654</v>
      </c>
      <c r="Q207" s="21" t="s">
        <v>655</v>
      </c>
      <c r="R207" s="25" t="s">
        <v>654</v>
      </c>
      <c r="S207" s="21" t="s">
        <v>656</v>
      </c>
      <c r="T207" s="21"/>
      <c r="U207" s="26"/>
      <c r="V207" s="26"/>
      <c r="W207" s="27">
        <f t="shared" si="30"/>
        <v>2018</v>
      </c>
      <c r="X207" s="27">
        <f t="shared" si="31"/>
        <v>2050</v>
      </c>
      <c r="Y207" s="28">
        <f t="shared" si="32"/>
        <v>0</v>
      </c>
      <c r="Z207" s="29" t="str">
        <f t="shared" si="33"/>
        <v>CAISO</v>
      </c>
      <c r="AA207" s="30">
        <f t="shared" si="34"/>
        <v>0</v>
      </c>
      <c r="AB207" s="31">
        <f>IF(AND(ISNUMBER(MATCH($S207,[3]Lists!$CU$8:$CU$37,0)),J207&gt;=DATE(2018,12,31)),$AH$6,$AH$5)</f>
        <v>1</v>
      </c>
      <c r="AC207" s="31">
        <f t="shared" si="35"/>
        <v>1</v>
      </c>
      <c r="AD207" s="31">
        <f t="shared" si="36"/>
        <v>1</v>
      </c>
      <c r="AE207" s="32" t="e">
        <f>MIN($K207,IF(AND(S207='[3]Resources - Baseline'!$C$25,$AH$3&gt;0),MIN(DATE(2050,12,31),MAX(DATE($AH$4,12,31),DATE(YEAR(J207)+$AH$3,MONTH(J207),DAY(J207)))),IF(AND(COUNTIFS('[3]Resources - Baseline'!$C$26:$C$37,S207)=1,$AH$2&gt;0),MIN(DATE($AH$4,12,31),DATE(YEAR(J207)+$AH$2,MONTH(J207),DAY(J207))),DATE(2050,12,31))))</f>
        <v>#VALUE!</v>
      </c>
      <c r="AF207" s="33">
        <f t="shared" si="37"/>
        <v>1</v>
      </c>
    </row>
    <row r="208" spans="1:32">
      <c r="A208" s="1">
        <v>208</v>
      </c>
      <c r="B208" s="21" t="s">
        <v>677</v>
      </c>
      <c r="C208" s="21" t="s">
        <v>678</v>
      </c>
      <c r="D208" s="21" t="s">
        <v>653</v>
      </c>
      <c r="E208" s="21" t="s">
        <v>175</v>
      </c>
      <c r="F208" s="21" t="s">
        <v>175</v>
      </c>
      <c r="G208" s="21" t="s">
        <v>186</v>
      </c>
      <c r="H208" s="21" t="s">
        <v>175</v>
      </c>
      <c r="I208" s="21" t="s">
        <v>178</v>
      </c>
      <c r="J208" s="22">
        <v>43100</v>
      </c>
      <c r="K208" s="22">
        <v>55153</v>
      </c>
      <c r="L208" s="23">
        <f t="shared" si="38"/>
        <v>0</v>
      </c>
      <c r="M208" s="24">
        <f t="shared" si="39"/>
        <v>0</v>
      </c>
      <c r="N208" s="21"/>
      <c r="O208" s="21"/>
      <c r="P208" s="21" t="s">
        <v>654</v>
      </c>
      <c r="Q208" s="21" t="s">
        <v>655</v>
      </c>
      <c r="R208" s="25" t="s">
        <v>654</v>
      </c>
      <c r="S208" s="21" t="s">
        <v>656</v>
      </c>
      <c r="T208" s="21"/>
      <c r="U208" s="26"/>
      <c r="V208" s="26"/>
      <c r="W208" s="27">
        <f t="shared" si="30"/>
        <v>2018</v>
      </c>
      <c r="X208" s="27">
        <f t="shared" si="31"/>
        <v>2050</v>
      </c>
      <c r="Y208" s="28">
        <f t="shared" si="32"/>
        <v>0</v>
      </c>
      <c r="Z208" s="29" t="str">
        <f t="shared" si="33"/>
        <v>CAISO</v>
      </c>
      <c r="AA208" s="30">
        <f t="shared" si="34"/>
        <v>0</v>
      </c>
      <c r="AB208" s="31">
        <f>IF(AND(ISNUMBER(MATCH($S208,[3]Lists!$CU$8:$CU$37,0)),J208&gt;=DATE(2018,12,31)),$AH$6,$AH$5)</f>
        <v>1</v>
      </c>
      <c r="AC208" s="31">
        <f t="shared" si="35"/>
        <v>1</v>
      </c>
      <c r="AD208" s="31">
        <f t="shared" si="36"/>
        <v>1</v>
      </c>
      <c r="AE208" s="32" t="e">
        <f>MIN($K208,IF(AND(S208='[3]Resources - Baseline'!$C$25,$AH$3&gt;0),MIN(DATE(2050,12,31),MAX(DATE($AH$4,12,31),DATE(YEAR(J208)+$AH$3,MONTH(J208),DAY(J208)))),IF(AND(COUNTIFS('[3]Resources - Baseline'!$C$26:$C$37,S208)=1,$AH$2&gt;0),MIN(DATE($AH$4,12,31),DATE(YEAR(J208)+$AH$2,MONTH(J208),DAY(J208))),DATE(2050,12,31))))</f>
        <v>#VALUE!</v>
      </c>
      <c r="AF208" s="33">
        <f t="shared" si="37"/>
        <v>1</v>
      </c>
    </row>
    <row r="209" spans="1:32">
      <c r="A209" s="1">
        <v>209</v>
      </c>
      <c r="B209" s="21" t="s">
        <v>679</v>
      </c>
      <c r="C209" s="21" t="s">
        <v>678</v>
      </c>
      <c r="D209" s="21" t="s">
        <v>653</v>
      </c>
      <c r="E209" s="21" t="s">
        <v>175</v>
      </c>
      <c r="F209" s="21" t="s">
        <v>175</v>
      </c>
      <c r="G209" s="21" t="s">
        <v>186</v>
      </c>
      <c r="H209" s="21" t="s">
        <v>175</v>
      </c>
      <c r="I209" s="21" t="s">
        <v>178</v>
      </c>
      <c r="J209" s="22">
        <v>43100</v>
      </c>
      <c r="K209" s="22">
        <v>55153</v>
      </c>
      <c r="L209" s="23">
        <f t="shared" si="38"/>
        <v>0</v>
      </c>
      <c r="M209" s="24">
        <f t="shared" si="39"/>
        <v>0</v>
      </c>
      <c r="N209" s="21"/>
      <c r="O209" s="21"/>
      <c r="P209" s="21" t="s">
        <v>654</v>
      </c>
      <c r="Q209" s="21" t="s">
        <v>655</v>
      </c>
      <c r="R209" s="25" t="s">
        <v>654</v>
      </c>
      <c r="S209" s="21" t="s">
        <v>656</v>
      </c>
      <c r="T209" s="21"/>
      <c r="U209" s="26"/>
      <c r="V209" s="26"/>
      <c r="W209" s="27">
        <f t="shared" si="30"/>
        <v>2018</v>
      </c>
      <c r="X209" s="27">
        <f t="shared" si="31"/>
        <v>2050</v>
      </c>
      <c r="Y209" s="28">
        <f t="shared" si="32"/>
        <v>0</v>
      </c>
      <c r="Z209" s="29" t="str">
        <f t="shared" si="33"/>
        <v>CAISO</v>
      </c>
      <c r="AA209" s="30">
        <f t="shared" si="34"/>
        <v>0</v>
      </c>
      <c r="AB209" s="31">
        <f>IF(AND(ISNUMBER(MATCH($S209,[3]Lists!$CU$8:$CU$37,0)),J209&gt;=DATE(2018,12,31)),$AH$6,$AH$5)</f>
        <v>1</v>
      </c>
      <c r="AC209" s="31">
        <f t="shared" si="35"/>
        <v>1</v>
      </c>
      <c r="AD209" s="31">
        <f t="shared" si="36"/>
        <v>1</v>
      </c>
      <c r="AE209" s="32" t="e">
        <f>MIN($K209,IF(AND(S209='[3]Resources - Baseline'!$C$25,$AH$3&gt;0),MIN(DATE(2050,12,31),MAX(DATE($AH$4,12,31),DATE(YEAR(J209)+$AH$3,MONTH(J209),DAY(J209)))),IF(AND(COUNTIFS('[3]Resources - Baseline'!$C$26:$C$37,S209)=1,$AH$2&gt;0),MIN(DATE($AH$4,12,31),DATE(YEAR(J209)+$AH$2,MONTH(J209),DAY(J209))),DATE(2050,12,31))))</f>
        <v>#VALUE!</v>
      </c>
      <c r="AF209" s="33">
        <f t="shared" si="37"/>
        <v>1</v>
      </c>
    </row>
    <row r="210" spans="1:32">
      <c r="A210" s="1">
        <v>210</v>
      </c>
      <c r="B210" s="21" t="s">
        <v>680</v>
      </c>
      <c r="C210" s="21" t="s">
        <v>678</v>
      </c>
      <c r="D210" s="21" t="s">
        <v>653</v>
      </c>
      <c r="E210" s="21" t="s">
        <v>175</v>
      </c>
      <c r="F210" s="21" t="s">
        <v>175</v>
      </c>
      <c r="G210" s="21" t="s">
        <v>186</v>
      </c>
      <c r="H210" s="21" t="s">
        <v>175</v>
      </c>
      <c r="I210" s="21" t="s">
        <v>178</v>
      </c>
      <c r="J210" s="22">
        <v>43100</v>
      </c>
      <c r="K210" s="22">
        <v>55153</v>
      </c>
      <c r="L210" s="23">
        <f t="shared" si="38"/>
        <v>0</v>
      </c>
      <c r="M210" s="24">
        <f t="shared" si="39"/>
        <v>0</v>
      </c>
      <c r="N210" s="21"/>
      <c r="O210" s="21"/>
      <c r="P210" s="21" t="s">
        <v>654</v>
      </c>
      <c r="Q210" s="21" t="s">
        <v>655</v>
      </c>
      <c r="R210" s="25" t="s">
        <v>654</v>
      </c>
      <c r="S210" s="21" t="s">
        <v>656</v>
      </c>
      <c r="T210" s="21"/>
      <c r="U210" s="26"/>
      <c r="V210" s="26"/>
      <c r="W210" s="27">
        <f t="shared" si="30"/>
        <v>2018</v>
      </c>
      <c r="X210" s="27">
        <f t="shared" si="31"/>
        <v>2050</v>
      </c>
      <c r="Y210" s="28">
        <f t="shared" si="32"/>
        <v>0</v>
      </c>
      <c r="Z210" s="29" t="str">
        <f t="shared" si="33"/>
        <v>CAISO</v>
      </c>
      <c r="AA210" s="30">
        <f t="shared" si="34"/>
        <v>0</v>
      </c>
      <c r="AB210" s="31">
        <f>IF(AND(ISNUMBER(MATCH($S210,[3]Lists!$CU$8:$CU$37,0)),J210&gt;=DATE(2018,12,31)),$AH$6,$AH$5)</f>
        <v>1</v>
      </c>
      <c r="AC210" s="31">
        <f t="shared" si="35"/>
        <v>1</v>
      </c>
      <c r="AD210" s="31">
        <f t="shared" si="36"/>
        <v>1</v>
      </c>
      <c r="AE210" s="32" t="e">
        <f>MIN($K210,IF(AND(S210='[3]Resources - Baseline'!$C$25,$AH$3&gt;0),MIN(DATE(2050,12,31),MAX(DATE($AH$4,12,31),DATE(YEAR(J210)+$AH$3,MONTH(J210),DAY(J210)))),IF(AND(COUNTIFS('[3]Resources - Baseline'!$C$26:$C$37,S210)=1,$AH$2&gt;0),MIN(DATE($AH$4,12,31),DATE(YEAR(J210)+$AH$2,MONTH(J210),DAY(J210))),DATE(2050,12,31))))</f>
        <v>#VALUE!</v>
      </c>
      <c r="AF210" s="33">
        <f t="shared" si="37"/>
        <v>1</v>
      </c>
    </row>
    <row r="211" spans="1:32">
      <c r="A211" s="1">
        <v>211</v>
      </c>
      <c r="B211" s="21" t="s">
        <v>681</v>
      </c>
      <c r="C211" s="21" t="s">
        <v>678</v>
      </c>
      <c r="D211" s="21" t="s">
        <v>653</v>
      </c>
      <c r="E211" s="21" t="s">
        <v>175</v>
      </c>
      <c r="F211" s="21" t="s">
        <v>175</v>
      </c>
      <c r="G211" s="21" t="s">
        <v>186</v>
      </c>
      <c r="H211" s="21" t="s">
        <v>175</v>
      </c>
      <c r="I211" s="21" t="s">
        <v>178</v>
      </c>
      <c r="J211" s="22">
        <v>43100</v>
      </c>
      <c r="K211" s="22">
        <v>55153</v>
      </c>
      <c r="L211" s="23">
        <f t="shared" si="38"/>
        <v>0</v>
      </c>
      <c r="M211" s="24">
        <f t="shared" si="39"/>
        <v>0</v>
      </c>
      <c r="N211" s="21"/>
      <c r="O211" s="21"/>
      <c r="P211" s="21" t="s">
        <v>654</v>
      </c>
      <c r="Q211" s="21" t="s">
        <v>655</v>
      </c>
      <c r="R211" s="25" t="s">
        <v>654</v>
      </c>
      <c r="S211" s="21" t="s">
        <v>656</v>
      </c>
      <c r="T211" s="21"/>
      <c r="U211" s="26"/>
      <c r="V211" s="26"/>
      <c r="W211" s="27">
        <f t="shared" si="30"/>
        <v>2018</v>
      </c>
      <c r="X211" s="27">
        <f t="shared" si="31"/>
        <v>2050</v>
      </c>
      <c r="Y211" s="28">
        <f t="shared" si="32"/>
        <v>0</v>
      </c>
      <c r="Z211" s="29" t="str">
        <f t="shared" si="33"/>
        <v>CAISO</v>
      </c>
      <c r="AA211" s="30">
        <f t="shared" si="34"/>
        <v>0</v>
      </c>
      <c r="AB211" s="31">
        <f>IF(AND(ISNUMBER(MATCH($S211,[3]Lists!$CU$8:$CU$37,0)),J211&gt;=DATE(2018,12,31)),$AH$6,$AH$5)</f>
        <v>1</v>
      </c>
      <c r="AC211" s="31">
        <f t="shared" si="35"/>
        <v>1</v>
      </c>
      <c r="AD211" s="31">
        <f t="shared" si="36"/>
        <v>1</v>
      </c>
      <c r="AE211" s="32" t="e">
        <f>MIN($K211,IF(AND(S211='[3]Resources - Baseline'!$C$25,$AH$3&gt;0),MIN(DATE(2050,12,31),MAX(DATE($AH$4,12,31),DATE(YEAR(J211)+$AH$3,MONTH(J211),DAY(J211)))),IF(AND(COUNTIFS('[3]Resources - Baseline'!$C$26:$C$37,S211)=1,$AH$2&gt;0),MIN(DATE($AH$4,12,31),DATE(YEAR(J211)+$AH$2,MONTH(J211),DAY(J211))),DATE(2050,12,31))))</f>
        <v>#VALUE!</v>
      </c>
      <c r="AF211" s="33">
        <f t="shared" si="37"/>
        <v>1</v>
      </c>
    </row>
    <row r="212" spans="1:32">
      <c r="A212" s="1">
        <v>212</v>
      </c>
      <c r="B212" s="21" t="s">
        <v>682</v>
      </c>
      <c r="C212" s="21" t="s">
        <v>678</v>
      </c>
      <c r="D212" s="21" t="s">
        <v>653</v>
      </c>
      <c r="E212" s="21" t="s">
        <v>175</v>
      </c>
      <c r="F212" s="21" t="s">
        <v>175</v>
      </c>
      <c r="G212" s="21" t="s">
        <v>186</v>
      </c>
      <c r="H212" s="21" t="s">
        <v>175</v>
      </c>
      <c r="I212" s="21" t="s">
        <v>178</v>
      </c>
      <c r="J212" s="22">
        <v>43100</v>
      </c>
      <c r="K212" s="22">
        <v>55153</v>
      </c>
      <c r="L212" s="23">
        <f t="shared" si="38"/>
        <v>0</v>
      </c>
      <c r="M212" s="24">
        <f t="shared" si="39"/>
        <v>0</v>
      </c>
      <c r="N212" s="21"/>
      <c r="O212" s="21"/>
      <c r="P212" s="21" t="s">
        <v>654</v>
      </c>
      <c r="Q212" s="21" t="s">
        <v>655</v>
      </c>
      <c r="R212" s="25" t="s">
        <v>654</v>
      </c>
      <c r="S212" s="21" t="s">
        <v>656</v>
      </c>
      <c r="T212" s="21"/>
      <c r="U212" s="26"/>
      <c r="V212" s="26"/>
      <c r="W212" s="27">
        <f t="shared" si="30"/>
        <v>2018</v>
      </c>
      <c r="X212" s="27">
        <f t="shared" si="31"/>
        <v>2050</v>
      </c>
      <c r="Y212" s="28">
        <f t="shared" si="32"/>
        <v>0</v>
      </c>
      <c r="Z212" s="29" t="str">
        <f t="shared" si="33"/>
        <v>CAISO</v>
      </c>
      <c r="AA212" s="30">
        <f t="shared" si="34"/>
        <v>0</v>
      </c>
      <c r="AB212" s="31">
        <f>IF(AND(ISNUMBER(MATCH($S212,[3]Lists!$CU$8:$CU$37,0)),J212&gt;=DATE(2018,12,31)),$AH$6,$AH$5)</f>
        <v>1</v>
      </c>
      <c r="AC212" s="31">
        <f t="shared" si="35"/>
        <v>1</v>
      </c>
      <c r="AD212" s="31">
        <f t="shared" si="36"/>
        <v>1</v>
      </c>
      <c r="AE212" s="32" t="e">
        <f>MIN($K212,IF(AND(S212='[3]Resources - Baseline'!$C$25,$AH$3&gt;0),MIN(DATE(2050,12,31),MAX(DATE($AH$4,12,31),DATE(YEAR(J212)+$AH$3,MONTH(J212),DAY(J212)))),IF(AND(COUNTIFS('[3]Resources - Baseline'!$C$26:$C$37,S212)=1,$AH$2&gt;0),MIN(DATE($AH$4,12,31),DATE(YEAR(J212)+$AH$2,MONTH(J212),DAY(J212))),DATE(2050,12,31))))</f>
        <v>#VALUE!</v>
      </c>
      <c r="AF212" s="33">
        <f t="shared" si="37"/>
        <v>1</v>
      </c>
    </row>
    <row r="213" spans="1:32">
      <c r="A213" s="1">
        <v>213</v>
      </c>
      <c r="B213" s="21" t="s">
        <v>683</v>
      </c>
      <c r="C213" s="21" t="s">
        <v>678</v>
      </c>
      <c r="D213" s="21" t="s">
        <v>653</v>
      </c>
      <c r="E213" s="21" t="s">
        <v>175</v>
      </c>
      <c r="F213" s="21" t="s">
        <v>175</v>
      </c>
      <c r="G213" s="21" t="s">
        <v>186</v>
      </c>
      <c r="H213" s="21" t="s">
        <v>175</v>
      </c>
      <c r="I213" s="21" t="s">
        <v>178</v>
      </c>
      <c r="J213" s="22">
        <v>43100</v>
      </c>
      <c r="K213" s="22">
        <v>55153</v>
      </c>
      <c r="L213" s="23">
        <f t="shared" si="38"/>
        <v>0</v>
      </c>
      <c r="M213" s="24">
        <f t="shared" si="39"/>
        <v>0</v>
      </c>
      <c r="N213" s="21"/>
      <c r="O213" s="21"/>
      <c r="P213" s="21" t="s">
        <v>654</v>
      </c>
      <c r="Q213" s="21" t="s">
        <v>655</v>
      </c>
      <c r="R213" s="25" t="s">
        <v>654</v>
      </c>
      <c r="S213" s="21" t="s">
        <v>656</v>
      </c>
      <c r="T213" s="21"/>
      <c r="U213" s="26"/>
      <c r="V213" s="26"/>
      <c r="W213" s="27">
        <f t="shared" si="30"/>
        <v>2018</v>
      </c>
      <c r="X213" s="27">
        <f t="shared" si="31"/>
        <v>2050</v>
      </c>
      <c r="Y213" s="28">
        <f t="shared" si="32"/>
        <v>0</v>
      </c>
      <c r="Z213" s="29" t="str">
        <f t="shared" si="33"/>
        <v>CAISO</v>
      </c>
      <c r="AA213" s="30">
        <f t="shared" si="34"/>
        <v>0</v>
      </c>
      <c r="AB213" s="31">
        <f>IF(AND(ISNUMBER(MATCH($S213,[3]Lists!$CU$8:$CU$37,0)),J213&gt;=DATE(2018,12,31)),$AH$6,$AH$5)</f>
        <v>1</v>
      </c>
      <c r="AC213" s="31">
        <f t="shared" si="35"/>
        <v>1</v>
      </c>
      <c r="AD213" s="31">
        <f t="shared" si="36"/>
        <v>1</v>
      </c>
      <c r="AE213" s="32" t="e">
        <f>MIN($K213,IF(AND(S213='[3]Resources - Baseline'!$C$25,$AH$3&gt;0),MIN(DATE(2050,12,31),MAX(DATE($AH$4,12,31),DATE(YEAR(J213)+$AH$3,MONTH(J213),DAY(J213)))),IF(AND(COUNTIFS('[3]Resources - Baseline'!$C$26:$C$37,S213)=1,$AH$2&gt;0),MIN(DATE($AH$4,12,31),DATE(YEAR(J213)+$AH$2,MONTH(J213),DAY(J213))),DATE(2050,12,31))))</f>
        <v>#VALUE!</v>
      </c>
      <c r="AF213" s="33">
        <f t="shared" si="37"/>
        <v>1</v>
      </c>
    </row>
    <row r="214" spans="1:32">
      <c r="A214" s="1">
        <v>214</v>
      </c>
      <c r="B214" s="21" t="s">
        <v>684</v>
      </c>
      <c r="C214" s="21" t="s">
        <v>678</v>
      </c>
      <c r="D214" s="21" t="s">
        <v>653</v>
      </c>
      <c r="E214" s="21" t="s">
        <v>175</v>
      </c>
      <c r="F214" s="21" t="s">
        <v>175</v>
      </c>
      <c r="G214" s="21" t="s">
        <v>186</v>
      </c>
      <c r="H214" s="21" t="s">
        <v>175</v>
      </c>
      <c r="I214" s="21" t="s">
        <v>178</v>
      </c>
      <c r="J214" s="22">
        <v>43100</v>
      </c>
      <c r="K214" s="22">
        <v>55153</v>
      </c>
      <c r="L214" s="23">
        <f t="shared" si="38"/>
        <v>0</v>
      </c>
      <c r="M214" s="24">
        <f t="shared" si="39"/>
        <v>0</v>
      </c>
      <c r="N214" s="21"/>
      <c r="O214" s="21"/>
      <c r="P214" s="21" t="s">
        <v>654</v>
      </c>
      <c r="Q214" s="21" t="s">
        <v>655</v>
      </c>
      <c r="R214" s="25" t="s">
        <v>654</v>
      </c>
      <c r="S214" s="21" t="s">
        <v>656</v>
      </c>
      <c r="T214" s="21"/>
      <c r="U214" s="26"/>
      <c r="V214" s="26"/>
      <c r="W214" s="27">
        <f t="shared" si="30"/>
        <v>2018</v>
      </c>
      <c r="X214" s="27">
        <f t="shared" si="31"/>
        <v>2050</v>
      </c>
      <c r="Y214" s="28">
        <f t="shared" si="32"/>
        <v>0</v>
      </c>
      <c r="Z214" s="29" t="str">
        <f t="shared" si="33"/>
        <v>CAISO</v>
      </c>
      <c r="AA214" s="30">
        <f t="shared" si="34"/>
        <v>0</v>
      </c>
      <c r="AB214" s="31">
        <f>IF(AND(ISNUMBER(MATCH($S214,[3]Lists!$CU$8:$CU$37,0)),J214&gt;=DATE(2018,12,31)),$AH$6,$AH$5)</f>
        <v>1</v>
      </c>
      <c r="AC214" s="31">
        <f t="shared" si="35"/>
        <v>1</v>
      </c>
      <c r="AD214" s="31">
        <f t="shared" si="36"/>
        <v>1</v>
      </c>
      <c r="AE214" s="32" t="e">
        <f>MIN($K214,IF(AND(S214='[3]Resources - Baseline'!$C$25,$AH$3&gt;0),MIN(DATE(2050,12,31),MAX(DATE($AH$4,12,31),DATE(YEAR(J214)+$AH$3,MONTH(J214),DAY(J214)))),IF(AND(COUNTIFS('[3]Resources - Baseline'!$C$26:$C$37,S214)=1,$AH$2&gt;0),MIN(DATE($AH$4,12,31),DATE(YEAR(J214)+$AH$2,MONTH(J214),DAY(J214))),DATE(2050,12,31))))</f>
        <v>#VALUE!</v>
      </c>
      <c r="AF214" s="33">
        <f t="shared" si="37"/>
        <v>1</v>
      </c>
    </row>
    <row r="215" spans="1:32">
      <c r="A215" s="1">
        <v>215</v>
      </c>
      <c r="B215" s="21" t="s">
        <v>685</v>
      </c>
      <c r="C215" s="21" t="s">
        <v>678</v>
      </c>
      <c r="D215" s="21" t="s">
        <v>653</v>
      </c>
      <c r="E215" s="21" t="s">
        <v>175</v>
      </c>
      <c r="F215" s="21" t="s">
        <v>175</v>
      </c>
      <c r="G215" s="21" t="s">
        <v>186</v>
      </c>
      <c r="H215" s="21" t="s">
        <v>175</v>
      </c>
      <c r="I215" s="21" t="s">
        <v>178</v>
      </c>
      <c r="J215" s="22">
        <v>43100</v>
      </c>
      <c r="K215" s="22">
        <v>55153</v>
      </c>
      <c r="L215" s="23">
        <f t="shared" si="38"/>
        <v>0</v>
      </c>
      <c r="M215" s="24">
        <f t="shared" si="39"/>
        <v>0</v>
      </c>
      <c r="N215" s="21"/>
      <c r="O215" s="21"/>
      <c r="P215" s="21" t="s">
        <v>654</v>
      </c>
      <c r="Q215" s="21" t="s">
        <v>655</v>
      </c>
      <c r="R215" s="25" t="s">
        <v>654</v>
      </c>
      <c r="S215" s="21" t="s">
        <v>656</v>
      </c>
      <c r="T215" s="21"/>
      <c r="U215" s="26"/>
      <c r="V215" s="26"/>
      <c r="W215" s="27">
        <f t="shared" si="30"/>
        <v>2018</v>
      </c>
      <c r="X215" s="27">
        <f t="shared" si="31"/>
        <v>2050</v>
      </c>
      <c r="Y215" s="28">
        <f t="shared" si="32"/>
        <v>0</v>
      </c>
      <c r="Z215" s="29" t="str">
        <f t="shared" si="33"/>
        <v>CAISO</v>
      </c>
      <c r="AA215" s="30">
        <f t="shared" si="34"/>
        <v>0</v>
      </c>
      <c r="AB215" s="31">
        <f>IF(AND(ISNUMBER(MATCH($S215,[3]Lists!$CU$8:$CU$37,0)),J215&gt;=DATE(2018,12,31)),$AH$6,$AH$5)</f>
        <v>1</v>
      </c>
      <c r="AC215" s="31">
        <f t="shared" si="35"/>
        <v>1</v>
      </c>
      <c r="AD215" s="31">
        <f t="shared" si="36"/>
        <v>1</v>
      </c>
      <c r="AE215" s="32" t="e">
        <f>MIN($K215,IF(AND(S215='[3]Resources - Baseline'!$C$25,$AH$3&gt;0),MIN(DATE(2050,12,31),MAX(DATE($AH$4,12,31),DATE(YEAR(J215)+$AH$3,MONTH(J215),DAY(J215)))),IF(AND(COUNTIFS('[3]Resources - Baseline'!$C$26:$C$37,S215)=1,$AH$2&gt;0),MIN(DATE($AH$4,12,31),DATE(YEAR(J215)+$AH$2,MONTH(J215),DAY(J215))),DATE(2050,12,31))))</f>
        <v>#VALUE!</v>
      </c>
      <c r="AF215" s="33">
        <f t="shared" si="37"/>
        <v>1</v>
      </c>
    </row>
    <row r="216" spans="1:32">
      <c r="A216" s="1">
        <v>216</v>
      </c>
      <c r="B216" s="21" t="s">
        <v>686</v>
      </c>
      <c r="C216" s="21" t="s">
        <v>678</v>
      </c>
      <c r="D216" s="21" t="s">
        <v>653</v>
      </c>
      <c r="E216" s="21" t="s">
        <v>175</v>
      </c>
      <c r="F216" s="21" t="s">
        <v>175</v>
      </c>
      <c r="G216" s="21" t="s">
        <v>186</v>
      </c>
      <c r="H216" s="21" t="s">
        <v>175</v>
      </c>
      <c r="I216" s="21" t="s">
        <v>178</v>
      </c>
      <c r="J216" s="22">
        <v>43100</v>
      </c>
      <c r="K216" s="22">
        <v>55153</v>
      </c>
      <c r="L216" s="23">
        <f t="shared" si="38"/>
        <v>0</v>
      </c>
      <c r="M216" s="24">
        <f t="shared" si="39"/>
        <v>0</v>
      </c>
      <c r="N216" s="21"/>
      <c r="O216" s="21"/>
      <c r="P216" s="21" t="s">
        <v>654</v>
      </c>
      <c r="Q216" s="21" t="s">
        <v>655</v>
      </c>
      <c r="R216" s="25" t="s">
        <v>654</v>
      </c>
      <c r="S216" s="21" t="s">
        <v>656</v>
      </c>
      <c r="T216" s="21"/>
      <c r="U216" s="26"/>
      <c r="V216" s="26"/>
      <c r="W216" s="27">
        <f t="shared" si="30"/>
        <v>2018</v>
      </c>
      <c r="X216" s="27">
        <f t="shared" si="31"/>
        <v>2050</v>
      </c>
      <c r="Y216" s="28">
        <f t="shared" si="32"/>
        <v>0</v>
      </c>
      <c r="Z216" s="29" t="str">
        <f t="shared" si="33"/>
        <v>CAISO</v>
      </c>
      <c r="AA216" s="30">
        <f t="shared" si="34"/>
        <v>0</v>
      </c>
      <c r="AB216" s="31">
        <f>IF(AND(ISNUMBER(MATCH($S216,[3]Lists!$CU$8:$CU$37,0)),J216&gt;=DATE(2018,12,31)),$AH$6,$AH$5)</f>
        <v>1</v>
      </c>
      <c r="AC216" s="31">
        <f t="shared" si="35"/>
        <v>1</v>
      </c>
      <c r="AD216" s="31">
        <f t="shared" si="36"/>
        <v>1</v>
      </c>
      <c r="AE216" s="32" t="e">
        <f>MIN($K216,IF(AND(S216='[3]Resources - Baseline'!$C$25,$AH$3&gt;0),MIN(DATE(2050,12,31),MAX(DATE($AH$4,12,31),DATE(YEAR(J216)+$AH$3,MONTH(J216),DAY(J216)))),IF(AND(COUNTIFS('[3]Resources - Baseline'!$C$26:$C$37,S216)=1,$AH$2&gt;0),MIN(DATE($AH$4,12,31),DATE(YEAR(J216)+$AH$2,MONTH(J216),DAY(J216))),DATE(2050,12,31))))</f>
        <v>#VALUE!</v>
      </c>
      <c r="AF216" s="33">
        <f t="shared" si="37"/>
        <v>1</v>
      </c>
    </row>
    <row r="217" spans="1:32">
      <c r="A217" s="1">
        <v>217</v>
      </c>
      <c r="B217" s="21" t="s">
        <v>687</v>
      </c>
      <c r="C217" s="21" t="s">
        <v>678</v>
      </c>
      <c r="D217" s="21" t="s">
        <v>653</v>
      </c>
      <c r="E217" s="21" t="s">
        <v>175</v>
      </c>
      <c r="F217" s="21" t="s">
        <v>175</v>
      </c>
      <c r="G217" s="21" t="s">
        <v>186</v>
      </c>
      <c r="H217" s="21" t="s">
        <v>175</v>
      </c>
      <c r="I217" s="21" t="s">
        <v>178</v>
      </c>
      <c r="J217" s="22">
        <v>43100</v>
      </c>
      <c r="K217" s="22">
        <v>55153</v>
      </c>
      <c r="L217" s="23">
        <f t="shared" si="38"/>
        <v>0</v>
      </c>
      <c r="M217" s="24">
        <f t="shared" si="39"/>
        <v>0</v>
      </c>
      <c r="N217" s="21"/>
      <c r="O217" s="21"/>
      <c r="P217" s="21" t="s">
        <v>654</v>
      </c>
      <c r="Q217" s="21" t="s">
        <v>655</v>
      </c>
      <c r="R217" s="25" t="s">
        <v>654</v>
      </c>
      <c r="S217" s="21" t="s">
        <v>656</v>
      </c>
      <c r="T217" s="21"/>
      <c r="U217" s="26"/>
      <c r="V217" s="26"/>
      <c r="W217" s="27">
        <f t="shared" si="30"/>
        <v>2018</v>
      </c>
      <c r="X217" s="27">
        <f t="shared" si="31"/>
        <v>2050</v>
      </c>
      <c r="Y217" s="28">
        <f t="shared" si="32"/>
        <v>0</v>
      </c>
      <c r="Z217" s="29" t="str">
        <f t="shared" si="33"/>
        <v>CAISO</v>
      </c>
      <c r="AA217" s="30">
        <f t="shared" si="34"/>
        <v>0</v>
      </c>
      <c r="AB217" s="31">
        <f>IF(AND(ISNUMBER(MATCH($S217,[3]Lists!$CU$8:$CU$37,0)),J217&gt;=DATE(2018,12,31)),$AH$6,$AH$5)</f>
        <v>1</v>
      </c>
      <c r="AC217" s="31">
        <f t="shared" si="35"/>
        <v>1</v>
      </c>
      <c r="AD217" s="31">
        <f t="shared" si="36"/>
        <v>1</v>
      </c>
      <c r="AE217" s="32" t="e">
        <f>MIN($K217,IF(AND(S217='[3]Resources - Baseline'!$C$25,$AH$3&gt;0),MIN(DATE(2050,12,31),MAX(DATE($AH$4,12,31),DATE(YEAR(J217)+$AH$3,MONTH(J217),DAY(J217)))),IF(AND(COUNTIFS('[3]Resources - Baseline'!$C$26:$C$37,S217)=1,$AH$2&gt;0),MIN(DATE($AH$4,12,31),DATE(YEAR(J217)+$AH$2,MONTH(J217),DAY(J217))),DATE(2050,12,31))))</f>
        <v>#VALUE!</v>
      </c>
      <c r="AF217" s="33">
        <f t="shared" si="37"/>
        <v>1</v>
      </c>
    </row>
    <row r="218" spans="1:32">
      <c r="A218" s="1">
        <v>218</v>
      </c>
      <c r="B218" s="21" t="s">
        <v>688</v>
      </c>
      <c r="C218" s="21" t="s">
        <v>689</v>
      </c>
      <c r="D218" s="21" t="s">
        <v>653</v>
      </c>
      <c r="E218" s="21" t="s">
        <v>175</v>
      </c>
      <c r="F218" s="21" t="s">
        <v>175</v>
      </c>
      <c r="G218" s="21" t="s">
        <v>186</v>
      </c>
      <c r="H218" s="21" t="s">
        <v>175</v>
      </c>
      <c r="I218" s="21" t="s">
        <v>178</v>
      </c>
      <c r="J218" s="22">
        <v>43100</v>
      </c>
      <c r="K218" s="22">
        <v>55153</v>
      </c>
      <c r="L218" s="23">
        <f t="shared" si="38"/>
        <v>0</v>
      </c>
      <c r="M218" s="24">
        <f t="shared" si="39"/>
        <v>0</v>
      </c>
      <c r="N218" s="21"/>
      <c r="O218" s="21"/>
      <c r="P218" s="21" t="s">
        <v>654</v>
      </c>
      <c r="Q218" s="21" t="s">
        <v>655</v>
      </c>
      <c r="R218" s="25" t="s">
        <v>654</v>
      </c>
      <c r="S218" s="21" t="s">
        <v>656</v>
      </c>
      <c r="T218" s="21"/>
      <c r="U218" s="26"/>
      <c r="V218" s="26"/>
      <c r="W218" s="27">
        <f t="shared" si="30"/>
        <v>2018</v>
      </c>
      <c r="X218" s="27">
        <f t="shared" si="31"/>
        <v>2050</v>
      </c>
      <c r="Y218" s="28">
        <f t="shared" si="32"/>
        <v>0</v>
      </c>
      <c r="Z218" s="29" t="str">
        <f t="shared" si="33"/>
        <v>CAISO</v>
      </c>
      <c r="AA218" s="30">
        <f t="shared" si="34"/>
        <v>0</v>
      </c>
      <c r="AB218" s="31">
        <f>IF(AND(ISNUMBER(MATCH($S218,[3]Lists!$CU$8:$CU$37,0)),J218&gt;=DATE(2018,12,31)),$AH$6,$AH$5)</f>
        <v>1</v>
      </c>
      <c r="AC218" s="31">
        <f t="shared" si="35"/>
        <v>1</v>
      </c>
      <c r="AD218" s="31">
        <f t="shared" si="36"/>
        <v>1</v>
      </c>
      <c r="AE218" s="32" t="e">
        <f>MIN($K218,IF(AND(S218='[3]Resources - Baseline'!$C$25,$AH$3&gt;0),MIN(DATE(2050,12,31),MAX(DATE($AH$4,12,31),DATE(YEAR(J218)+$AH$3,MONTH(J218),DAY(J218)))),IF(AND(COUNTIFS('[3]Resources - Baseline'!$C$26:$C$37,S218)=1,$AH$2&gt;0),MIN(DATE($AH$4,12,31),DATE(YEAR(J218)+$AH$2,MONTH(J218),DAY(J218))),DATE(2050,12,31))))</f>
        <v>#VALUE!</v>
      </c>
      <c r="AF218" s="33">
        <f t="shared" si="37"/>
        <v>1</v>
      </c>
    </row>
    <row r="219" spans="1:32">
      <c r="A219" s="1">
        <v>219</v>
      </c>
      <c r="B219" s="21" t="s">
        <v>690</v>
      </c>
      <c r="C219" s="21" t="s">
        <v>689</v>
      </c>
      <c r="D219" s="21" t="s">
        <v>653</v>
      </c>
      <c r="E219" s="21" t="s">
        <v>175</v>
      </c>
      <c r="F219" s="21" t="s">
        <v>175</v>
      </c>
      <c r="G219" s="21" t="s">
        <v>186</v>
      </c>
      <c r="H219" s="21" t="s">
        <v>175</v>
      </c>
      <c r="I219" s="21" t="s">
        <v>178</v>
      </c>
      <c r="J219" s="22">
        <v>43100</v>
      </c>
      <c r="K219" s="22">
        <v>55153</v>
      </c>
      <c r="L219" s="23">
        <f t="shared" si="38"/>
        <v>0</v>
      </c>
      <c r="M219" s="24">
        <f t="shared" si="39"/>
        <v>0</v>
      </c>
      <c r="N219" s="21"/>
      <c r="O219" s="21"/>
      <c r="P219" s="21" t="s">
        <v>654</v>
      </c>
      <c r="Q219" s="21" t="s">
        <v>655</v>
      </c>
      <c r="R219" s="25" t="s">
        <v>654</v>
      </c>
      <c r="S219" s="21" t="s">
        <v>656</v>
      </c>
      <c r="T219" s="21"/>
      <c r="U219" s="26"/>
      <c r="V219" s="26"/>
      <c r="W219" s="27">
        <f t="shared" si="30"/>
        <v>2018</v>
      </c>
      <c r="X219" s="27">
        <f t="shared" si="31"/>
        <v>2050</v>
      </c>
      <c r="Y219" s="28">
        <f t="shared" si="32"/>
        <v>0</v>
      </c>
      <c r="Z219" s="29" t="str">
        <f t="shared" si="33"/>
        <v>CAISO</v>
      </c>
      <c r="AA219" s="30">
        <f t="shared" si="34"/>
        <v>0</v>
      </c>
      <c r="AB219" s="31">
        <f>IF(AND(ISNUMBER(MATCH($S219,[3]Lists!$CU$8:$CU$37,0)),J219&gt;=DATE(2018,12,31)),$AH$6,$AH$5)</f>
        <v>1</v>
      </c>
      <c r="AC219" s="31">
        <f t="shared" si="35"/>
        <v>1</v>
      </c>
      <c r="AD219" s="31">
        <f t="shared" si="36"/>
        <v>1</v>
      </c>
      <c r="AE219" s="32" t="e">
        <f>MIN($K219,IF(AND(S219='[3]Resources - Baseline'!$C$25,$AH$3&gt;0),MIN(DATE(2050,12,31),MAX(DATE($AH$4,12,31),DATE(YEAR(J219)+$AH$3,MONTH(J219),DAY(J219)))),IF(AND(COUNTIFS('[3]Resources - Baseline'!$C$26:$C$37,S219)=1,$AH$2&gt;0),MIN(DATE($AH$4,12,31),DATE(YEAR(J219)+$AH$2,MONTH(J219),DAY(J219))),DATE(2050,12,31))))</f>
        <v>#VALUE!</v>
      </c>
      <c r="AF219" s="33">
        <f t="shared" si="37"/>
        <v>1</v>
      </c>
    </row>
    <row r="220" spans="1:32">
      <c r="A220" s="1">
        <v>220</v>
      </c>
      <c r="B220" s="21" t="s">
        <v>691</v>
      </c>
      <c r="C220" s="21" t="s">
        <v>689</v>
      </c>
      <c r="D220" s="21" t="s">
        <v>653</v>
      </c>
      <c r="E220" s="21" t="s">
        <v>175</v>
      </c>
      <c r="F220" s="21" t="s">
        <v>175</v>
      </c>
      <c r="G220" s="21" t="s">
        <v>186</v>
      </c>
      <c r="H220" s="21" t="s">
        <v>175</v>
      </c>
      <c r="I220" s="21" t="s">
        <v>178</v>
      </c>
      <c r="J220" s="22">
        <v>43100</v>
      </c>
      <c r="K220" s="22">
        <v>55153</v>
      </c>
      <c r="L220" s="23">
        <f t="shared" si="38"/>
        <v>0</v>
      </c>
      <c r="M220" s="24">
        <f t="shared" si="39"/>
        <v>0</v>
      </c>
      <c r="N220" s="21"/>
      <c r="O220" s="21"/>
      <c r="P220" s="21" t="s">
        <v>654</v>
      </c>
      <c r="Q220" s="21" t="s">
        <v>655</v>
      </c>
      <c r="R220" s="25" t="s">
        <v>654</v>
      </c>
      <c r="S220" s="21" t="s">
        <v>656</v>
      </c>
      <c r="T220" s="21"/>
      <c r="U220" s="26"/>
      <c r="V220" s="26"/>
      <c r="W220" s="27">
        <f t="shared" si="30"/>
        <v>2018</v>
      </c>
      <c r="X220" s="27">
        <f t="shared" si="31"/>
        <v>2050</v>
      </c>
      <c r="Y220" s="28">
        <f t="shared" si="32"/>
        <v>0</v>
      </c>
      <c r="Z220" s="29" t="str">
        <f t="shared" si="33"/>
        <v>CAISO</v>
      </c>
      <c r="AA220" s="30">
        <f t="shared" si="34"/>
        <v>0</v>
      </c>
      <c r="AB220" s="31">
        <f>IF(AND(ISNUMBER(MATCH($S220,[3]Lists!$CU$8:$CU$37,0)),J220&gt;=DATE(2018,12,31)),$AH$6,$AH$5)</f>
        <v>1</v>
      </c>
      <c r="AC220" s="31">
        <f t="shared" si="35"/>
        <v>1</v>
      </c>
      <c r="AD220" s="31">
        <f t="shared" si="36"/>
        <v>1</v>
      </c>
      <c r="AE220" s="32" t="e">
        <f>MIN($K220,IF(AND(S220='[3]Resources - Baseline'!$C$25,$AH$3&gt;0),MIN(DATE(2050,12,31),MAX(DATE($AH$4,12,31),DATE(YEAR(J220)+$AH$3,MONTH(J220),DAY(J220)))),IF(AND(COUNTIFS('[3]Resources - Baseline'!$C$26:$C$37,S220)=1,$AH$2&gt;0),MIN(DATE($AH$4,12,31),DATE(YEAR(J220)+$AH$2,MONTH(J220),DAY(J220))),DATE(2050,12,31))))</f>
        <v>#VALUE!</v>
      </c>
      <c r="AF220" s="33">
        <f t="shared" si="37"/>
        <v>1</v>
      </c>
    </row>
    <row r="221" spans="1:32">
      <c r="A221" s="1">
        <v>221</v>
      </c>
      <c r="B221" s="21" t="s">
        <v>692</v>
      </c>
      <c r="C221" s="21" t="s">
        <v>689</v>
      </c>
      <c r="D221" s="21" t="s">
        <v>653</v>
      </c>
      <c r="E221" s="21" t="s">
        <v>175</v>
      </c>
      <c r="F221" s="21" t="s">
        <v>175</v>
      </c>
      <c r="G221" s="21" t="s">
        <v>186</v>
      </c>
      <c r="H221" s="21" t="s">
        <v>175</v>
      </c>
      <c r="I221" s="21" t="s">
        <v>178</v>
      </c>
      <c r="J221" s="22">
        <v>43100</v>
      </c>
      <c r="K221" s="22">
        <v>55153</v>
      </c>
      <c r="L221" s="23">
        <f t="shared" si="38"/>
        <v>0</v>
      </c>
      <c r="M221" s="24">
        <f t="shared" si="39"/>
        <v>0</v>
      </c>
      <c r="N221" s="21"/>
      <c r="O221" s="21"/>
      <c r="P221" s="21" t="s">
        <v>654</v>
      </c>
      <c r="Q221" s="21" t="s">
        <v>655</v>
      </c>
      <c r="R221" s="25" t="s">
        <v>654</v>
      </c>
      <c r="S221" s="21" t="s">
        <v>656</v>
      </c>
      <c r="T221" s="21"/>
      <c r="U221" s="26"/>
      <c r="V221" s="26"/>
      <c r="W221" s="27">
        <f t="shared" si="30"/>
        <v>2018</v>
      </c>
      <c r="X221" s="27">
        <f t="shared" si="31"/>
        <v>2050</v>
      </c>
      <c r="Y221" s="28">
        <f t="shared" si="32"/>
        <v>0</v>
      </c>
      <c r="Z221" s="29" t="str">
        <f t="shared" si="33"/>
        <v>CAISO</v>
      </c>
      <c r="AA221" s="30">
        <f t="shared" si="34"/>
        <v>0</v>
      </c>
      <c r="AB221" s="31">
        <f>IF(AND(ISNUMBER(MATCH($S221,[3]Lists!$CU$8:$CU$37,0)),J221&gt;=DATE(2018,12,31)),$AH$6,$AH$5)</f>
        <v>1</v>
      </c>
      <c r="AC221" s="31">
        <f t="shared" si="35"/>
        <v>1</v>
      </c>
      <c r="AD221" s="31">
        <f t="shared" si="36"/>
        <v>1</v>
      </c>
      <c r="AE221" s="32" t="e">
        <f>MIN($K221,IF(AND(S221='[3]Resources - Baseline'!$C$25,$AH$3&gt;0),MIN(DATE(2050,12,31),MAX(DATE($AH$4,12,31),DATE(YEAR(J221)+$AH$3,MONTH(J221),DAY(J221)))),IF(AND(COUNTIFS('[3]Resources - Baseline'!$C$26:$C$37,S221)=1,$AH$2&gt;0),MIN(DATE($AH$4,12,31),DATE(YEAR(J221)+$AH$2,MONTH(J221),DAY(J221))),DATE(2050,12,31))))</f>
        <v>#VALUE!</v>
      </c>
      <c r="AF221" s="33">
        <f t="shared" si="37"/>
        <v>1</v>
      </c>
    </row>
    <row r="222" spans="1:32">
      <c r="A222" s="1">
        <v>222</v>
      </c>
      <c r="B222" s="21" t="s">
        <v>693</v>
      </c>
      <c r="C222" s="21" t="s">
        <v>689</v>
      </c>
      <c r="D222" s="21" t="s">
        <v>653</v>
      </c>
      <c r="E222" s="21" t="s">
        <v>175</v>
      </c>
      <c r="F222" s="21" t="s">
        <v>175</v>
      </c>
      <c r="G222" s="21" t="s">
        <v>186</v>
      </c>
      <c r="H222" s="21" t="s">
        <v>175</v>
      </c>
      <c r="I222" s="21" t="s">
        <v>178</v>
      </c>
      <c r="J222" s="22">
        <v>43100</v>
      </c>
      <c r="K222" s="22">
        <v>55153</v>
      </c>
      <c r="L222" s="23">
        <f t="shared" si="38"/>
        <v>0</v>
      </c>
      <c r="M222" s="24">
        <f t="shared" si="39"/>
        <v>0</v>
      </c>
      <c r="N222" s="21"/>
      <c r="O222" s="21"/>
      <c r="P222" s="21" t="s">
        <v>654</v>
      </c>
      <c r="Q222" s="21" t="s">
        <v>655</v>
      </c>
      <c r="R222" s="25" t="s">
        <v>654</v>
      </c>
      <c r="S222" s="21" t="s">
        <v>656</v>
      </c>
      <c r="T222" s="21"/>
      <c r="U222" s="26"/>
      <c r="V222" s="26"/>
      <c r="W222" s="27">
        <f t="shared" si="30"/>
        <v>2018</v>
      </c>
      <c r="X222" s="27">
        <f t="shared" si="31"/>
        <v>2050</v>
      </c>
      <c r="Y222" s="28">
        <f t="shared" si="32"/>
        <v>0</v>
      </c>
      <c r="Z222" s="29" t="str">
        <f t="shared" si="33"/>
        <v>CAISO</v>
      </c>
      <c r="AA222" s="30">
        <f t="shared" si="34"/>
        <v>0</v>
      </c>
      <c r="AB222" s="31">
        <f>IF(AND(ISNUMBER(MATCH($S222,[3]Lists!$CU$8:$CU$37,0)),J222&gt;=DATE(2018,12,31)),$AH$6,$AH$5)</f>
        <v>1</v>
      </c>
      <c r="AC222" s="31">
        <f t="shared" si="35"/>
        <v>1</v>
      </c>
      <c r="AD222" s="31">
        <f t="shared" si="36"/>
        <v>1</v>
      </c>
      <c r="AE222" s="32" t="e">
        <f>MIN($K222,IF(AND(S222='[3]Resources - Baseline'!$C$25,$AH$3&gt;0),MIN(DATE(2050,12,31),MAX(DATE($AH$4,12,31),DATE(YEAR(J222)+$AH$3,MONTH(J222),DAY(J222)))),IF(AND(COUNTIFS('[3]Resources - Baseline'!$C$26:$C$37,S222)=1,$AH$2&gt;0),MIN(DATE($AH$4,12,31),DATE(YEAR(J222)+$AH$2,MONTH(J222),DAY(J222))),DATE(2050,12,31))))</f>
        <v>#VALUE!</v>
      </c>
      <c r="AF222" s="33">
        <f t="shared" si="37"/>
        <v>1</v>
      </c>
    </row>
    <row r="223" spans="1:32">
      <c r="A223" s="1">
        <v>223</v>
      </c>
      <c r="B223" s="21" t="s">
        <v>694</v>
      </c>
      <c r="C223" s="21" t="s">
        <v>689</v>
      </c>
      <c r="D223" s="21" t="s">
        <v>653</v>
      </c>
      <c r="E223" s="21" t="s">
        <v>175</v>
      </c>
      <c r="F223" s="21" t="s">
        <v>175</v>
      </c>
      <c r="G223" s="21" t="s">
        <v>186</v>
      </c>
      <c r="H223" s="21" t="s">
        <v>175</v>
      </c>
      <c r="I223" s="21" t="s">
        <v>178</v>
      </c>
      <c r="J223" s="22">
        <v>43100</v>
      </c>
      <c r="K223" s="22">
        <v>55153</v>
      </c>
      <c r="L223" s="23">
        <f t="shared" si="38"/>
        <v>0</v>
      </c>
      <c r="M223" s="24">
        <f t="shared" si="39"/>
        <v>0</v>
      </c>
      <c r="N223" s="21"/>
      <c r="O223" s="21"/>
      <c r="P223" s="21" t="s">
        <v>654</v>
      </c>
      <c r="Q223" s="21" t="s">
        <v>655</v>
      </c>
      <c r="R223" s="25" t="s">
        <v>654</v>
      </c>
      <c r="S223" s="21" t="s">
        <v>656</v>
      </c>
      <c r="T223" s="21"/>
      <c r="U223" s="26"/>
      <c r="V223" s="26"/>
      <c r="W223" s="27">
        <f t="shared" si="30"/>
        <v>2018</v>
      </c>
      <c r="X223" s="27">
        <f t="shared" si="31"/>
        <v>2050</v>
      </c>
      <c r="Y223" s="28">
        <f t="shared" si="32"/>
        <v>0</v>
      </c>
      <c r="Z223" s="29" t="str">
        <f t="shared" si="33"/>
        <v>CAISO</v>
      </c>
      <c r="AA223" s="30">
        <f t="shared" si="34"/>
        <v>0</v>
      </c>
      <c r="AB223" s="31">
        <f>IF(AND(ISNUMBER(MATCH($S223,[3]Lists!$CU$8:$CU$37,0)),J223&gt;=DATE(2018,12,31)),$AH$6,$AH$5)</f>
        <v>1</v>
      </c>
      <c r="AC223" s="31">
        <f t="shared" si="35"/>
        <v>1</v>
      </c>
      <c r="AD223" s="31">
        <f t="shared" si="36"/>
        <v>1</v>
      </c>
      <c r="AE223" s="32" t="e">
        <f>MIN($K223,IF(AND(S223='[3]Resources - Baseline'!$C$25,$AH$3&gt;0),MIN(DATE(2050,12,31),MAX(DATE($AH$4,12,31),DATE(YEAR(J223)+$AH$3,MONTH(J223),DAY(J223)))),IF(AND(COUNTIFS('[3]Resources - Baseline'!$C$26:$C$37,S223)=1,$AH$2&gt;0),MIN(DATE($AH$4,12,31),DATE(YEAR(J223)+$AH$2,MONTH(J223),DAY(J223))),DATE(2050,12,31))))</f>
        <v>#VALUE!</v>
      </c>
      <c r="AF223" s="33">
        <f t="shared" si="37"/>
        <v>1</v>
      </c>
    </row>
    <row r="224" spans="1:32">
      <c r="A224" s="1">
        <v>224</v>
      </c>
      <c r="B224" s="21" t="s">
        <v>695</v>
      </c>
      <c r="C224" s="21" t="s">
        <v>689</v>
      </c>
      <c r="D224" s="21" t="s">
        <v>653</v>
      </c>
      <c r="E224" s="21" t="s">
        <v>175</v>
      </c>
      <c r="F224" s="21" t="s">
        <v>175</v>
      </c>
      <c r="G224" s="21" t="s">
        <v>186</v>
      </c>
      <c r="H224" s="21" t="s">
        <v>175</v>
      </c>
      <c r="I224" s="21" t="s">
        <v>178</v>
      </c>
      <c r="J224" s="22">
        <v>43100</v>
      </c>
      <c r="K224" s="22">
        <v>55153</v>
      </c>
      <c r="L224" s="23">
        <f t="shared" si="38"/>
        <v>0</v>
      </c>
      <c r="M224" s="24">
        <f t="shared" si="39"/>
        <v>0</v>
      </c>
      <c r="N224" s="21"/>
      <c r="O224" s="21"/>
      <c r="P224" s="21" t="s">
        <v>654</v>
      </c>
      <c r="Q224" s="21" t="s">
        <v>655</v>
      </c>
      <c r="R224" s="25" t="s">
        <v>654</v>
      </c>
      <c r="S224" s="21" t="s">
        <v>656</v>
      </c>
      <c r="T224" s="21"/>
      <c r="U224" s="26"/>
      <c r="V224" s="26"/>
      <c r="W224" s="27">
        <f t="shared" si="30"/>
        <v>2018</v>
      </c>
      <c r="X224" s="27">
        <f t="shared" si="31"/>
        <v>2050</v>
      </c>
      <c r="Y224" s="28">
        <f t="shared" si="32"/>
        <v>0</v>
      </c>
      <c r="Z224" s="29" t="str">
        <f t="shared" si="33"/>
        <v>CAISO</v>
      </c>
      <c r="AA224" s="30">
        <f t="shared" si="34"/>
        <v>0</v>
      </c>
      <c r="AB224" s="31">
        <f>IF(AND(ISNUMBER(MATCH($S224,[3]Lists!$CU$8:$CU$37,0)),J224&gt;=DATE(2018,12,31)),$AH$6,$AH$5)</f>
        <v>1</v>
      </c>
      <c r="AC224" s="31">
        <f t="shared" si="35"/>
        <v>1</v>
      </c>
      <c r="AD224" s="31">
        <f t="shared" si="36"/>
        <v>1</v>
      </c>
      <c r="AE224" s="32" t="e">
        <f>MIN($K224,IF(AND(S224='[3]Resources - Baseline'!$C$25,$AH$3&gt;0),MIN(DATE(2050,12,31),MAX(DATE($AH$4,12,31),DATE(YEAR(J224)+$AH$3,MONTH(J224),DAY(J224)))),IF(AND(COUNTIFS('[3]Resources - Baseline'!$C$26:$C$37,S224)=1,$AH$2&gt;0),MIN(DATE($AH$4,12,31),DATE(YEAR(J224)+$AH$2,MONTH(J224),DAY(J224))),DATE(2050,12,31))))</f>
        <v>#VALUE!</v>
      </c>
      <c r="AF224" s="33">
        <f t="shared" si="37"/>
        <v>1</v>
      </c>
    </row>
    <row r="225" spans="1:32">
      <c r="A225" s="1">
        <v>225</v>
      </c>
      <c r="B225" s="21" t="s">
        <v>696</v>
      </c>
      <c r="C225" s="21" t="s">
        <v>689</v>
      </c>
      <c r="D225" s="21" t="s">
        <v>653</v>
      </c>
      <c r="E225" s="21" t="s">
        <v>175</v>
      </c>
      <c r="F225" s="21" t="s">
        <v>175</v>
      </c>
      <c r="G225" s="21" t="s">
        <v>186</v>
      </c>
      <c r="H225" s="21" t="s">
        <v>175</v>
      </c>
      <c r="I225" s="21" t="s">
        <v>178</v>
      </c>
      <c r="J225" s="22">
        <v>43100</v>
      </c>
      <c r="K225" s="22">
        <v>55153</v>
      </c>
      <c r="L225" s="23">
        <f t="shared" si="38"/>
        <v>0</v>
      </c>
      <c r="M225" s="24">
        <f t="shared" si="39"/>
        <v>0</v>
      </c>
      <c r="N225" s="21"/>
      <c r="O225" s="21"/>
      <c r="P225" s="21" t="s">
        <v>654</v>
      </c>
      <c r="Q225" s="21" t="s">
        <v>655</v>
      </c>
      <c r="R225" s="25" t="s">
        <v>654</v>
      </c>
      <c r="S225" s="21" t="s">
        <v>656</v>
      </c>
      <c r="T225" s="21"/>
      <c r="U225" s="26"/>
      <c r="V225" s="26"/>
      <c r="W225" s="27">
        <f t="shared" si="30"/>
        <v>2018</v>
      </c>
      <c r="X225" s="27">
        <f t="shared" si="31"/>
        <v>2050</v>
      </c>
      <c r="Y225" s="28">
        <f t="shared" si="32"/>
        <v>0</v>
      </c>
      <c r="Z225" s="29" t="str">
        <f t="shared" si="33"/>
        <v>CAISO</v>
      </c>
      <c r="AA225" s="30">
        <f t="shared" si="34"/>
        <v>0</v>
      </c>
      <c r="AB225" s="31">
        <f>IF(AND(ISNUMBER(MATCH($S225,[3]Lists!$CU$8:$CU$37,0)),J225&gt;=DATE(2018,12,31)),$AH$6,$AH$5)</f>
        <v>1</v>
      </c>
      <c r="AC225" s="31">
        <f t="shared" si="35"/>
        <v>1</v>
      </c>
      <c r="AD225" s="31">
        <f t="shared" si="36"/>
        <v>1</v>
      </c>
      <c r="AE225" s="32" t="e">
        <f>MIN($K225,IF(AND(S225='[3]Resources - Baseline'!$C$25,$AH$3&gt;0),MIN(DATE(2050,12,31),MAX(DATE($AH$4,12,31),DATE(YEAR(J225)+$AH$3,MONTH(J225),DAY(J225)))),IF(AND(COUNTIFS('[3]Resources - Baseline'!$C$26:$C$37,S225)=1,$AH$2&gt;0),MIN(DATE($AH$4,12,31),DATE(YEAR(J225)+$AH$2,MONTH(J225),DAY(J225))),DATE(2050,12,31))))</f>
        <v>#VALUE!</v>
      </c>
      <c r="AF225" s="33">
        <f t="shared" si="37"/>
        <v>1</v>
      </c>
    </row>
    <row r="226" spans="1:32">
      <c r="A226" s="1">
        <v>226</v>
      </c>
      <c r="B226" s="21" t="s">
        <v>697</v>
      </c>
      <c r="C226" s="21" t="s">
        <v>689</v>
      </c>
      <c r="D226" s="21" t="s">
        <v>653</v>
      </c>
      <c r="E226" s="21" t="s">
        <v>175</v>
      </c>
      <c r="F226" s="21" t="s">
        <v>175</v>
      </c>
      <c r="G226" s="21" t="s">
        <v>186</v>
      </c>
      <c r="H226" s="21" t="s">
        <v>175</v>
      </c>
      <c r="I226" s="21" t="s">
        <v>178</v>
      </c>
      <c r="J226" s="22">
        <v>43100</v>
      </c>
      <c r="K226" s="22">
        <v>55153</v>
      </c>
      <c r="L226" s="23">
        <f t="shared" si="38"/>
        <v>0</v>
      </c>
      <c r="M226" s="24">
        <f t="shared" si="39"/>
        <v>0</v>
      </c>
      <c r="N226" s="21"/>
      <c r="O226" s="21"/>
      <c r="P226" s="21" t="s">
        <v>654</v>
      </c>
      <c r="Q226" s="21" t="s">
        <v>655</v>
      </c>
      <c r="R226" s="25" t="s">
        <v>654</v>
      </c>
      <c r="S226" s="21" t="s">
        <v>656</v>
      </c>
      <c r="T226" s="21"/>
      <c r="U226" s="26"/>
      <c r="V226" s="26"/>
      <c r="W226" s="27">
        <f t="shared" si="30"/>
        <v>2018</v>
      </c>
      <c r="X226" s="27">
        <f t="shared" si="31"/>
        <v>2050</v>
      </c>
      <c r="Y226" s="28">
        <f t="shared" si="32"/>
        <v>0</v>
      </c>
      <c r="Z226" s="29" t="str">
        <f t="shared" si="33"/>
        <v>CAISO</v>
      </c>
      <c r="AA226" s="30">
        <f t="shared" si="34"/>
        <v>0</v>
      </c>
      <c r="AB226" s="31">
        <f>IF(AND(ISNUMBER(MATCH($S226,[3]Lists!$CU$8:$CU$37,0)),J226&gt;=DATE(2018,12,31)),$AH$6,$AH$5)</f>
        <v>1</v>
      </c>
      <c r="AC226" s="31">
        <f t="shared" si="35"/>
        <v>1</v>
      </c>
      <c r="AD226" s="31">
        <f t="shared" si="36"/>
        <v>1</v>
      </c>
      <c r="AE226" s="32" t="e">
        <f>MIN($K226,IF(AND(S226='[3]Resources - Baseline'!$C$25,$AH$3&gt;0),MIN(DATE(2050,12,31),MAX(DATE($AH$4,12,31),DATE(YEAR(J226)+$AH$3,MONTH(J226),DAY(J226)))),IF(AND(COUNTIFS('[3]Resources - Baseline'!$C$26:$C$37,S226)=1,$AH$2&gt;0),MIN(DATE($AH$4,12,31),DATE(YEAR(J226)+$AH$2,MONTH(J226),DAY(J226))),DATE(2050,12,31))))</f>
        <v>#VALUE!</v>
      </c>
      <c r="AF226" s="33">
        <f t="shared" si="37"/>
        <v>1</v>
      </c>
    </row>
    <row r="227" spans="1:32">
      <c r="A227" s="1">
        <v>227</v>
      </c>
      <c r="B227" s="21" t="s">
        <v>698</v>
      </c>
      <c r="C227" s="21" t="s">
        <v>689</v>
      </c>
      <c r="D227" s="21" t="s">
        <v>653</v>
      </c>
      <c r="E227" s="21" t="s">
        <v>175</v>
      </c>
      <c r="F227" s="21" t="s">
        <v>175</v>
      </c>
      <c r="G227" s="21" t="s">
        <v>186</v>
      </c>
      <c r="H227" s="21" t="s">
        <v>175</v>
      </c>
      <c r="I227" s="21" t="s">
        <v>178</v>
      </c>
      <c r="J227" s="22">
        <v>43100</v>
      </c>
      <c r="K227" s="22">
        <v>55153</v>
      </c>
      <c r="L227" s="23">
        <f t="shared" si="38"/>
        <v>0</v>
      </c>
      <c r="M227" s="24">
        <f t="shared" si="39"/>
        <v>0</v>
      </c>
      <c r="N227" s="21"/>
      <c r="O227" s="21"/>
      <c r="P227" s="21" t="s">
        <v>654</v>
      </c>
      <c r="Q227" s="21" t="s">
        <v>655</v>
      </c>
      <c r="R227" s="25" t="s">
        <v>654</v>
      </c>
      <c r="S227" s="21" t="s">
        <v>656</v>
      </c>
      <c r="T227" s="21"/>
      <c r="U227" s="26"/>
      <c r="V227" s="26"/>
      <c r="W227" s="27">
        <f t="shared" si="30"/>
        <v>2018</v>
      </c>
      <c r="X227" s="27">
        <f t="shared" si="31"/>
        <v>2050</v>
      </c>
      <c r="Y227" s="28">
        <f t="shared" si="32"/>
        <v>0</v>
      </c>
      <c r="Z227" s="29" t="str">
        <f t="shared" si="33"/>
        <v>CAISO</v>
      </c>
      <c r="AA227" s="30">
        <f t="shared" si="34"/>
        <v>0</v>
      </c>
      <c r="AB227" s="31">
        <f>IF(AND(ISNUMBER(MATCH($S227,[3]Lists!$CU$8:$CU$37,0)),J227&gt;=DATE(2018,12,31)),$AH$6,$AH$5)</f>
        <v>1</v>
      </c>
      <c r="AC227" s="31">
        <f t="shared" si="35"/>
        <v>1</v>
      </c>
      <c r="AD227" s="31">
        <f t="shared" si="36"/>
        <v>1</v>
      </c>
      <c r="AE227" s="32" t="e">
        <f>MIN($K227,IF(AND(S227='[3]Resources - Baseline'!$C$25,$AH$3&gt;0),MIN(DATE(2050,12,31),MAX(DATE($AH$4,12,31),DATE(YEAR(J227)+$AH$3,MONTH(J227),DAY(J227)))),IF(AND(COUNTIFS('[3]Resources - Baseline'!$C$26:$C$37,S227)=1,$AH$2&gt;0),MIN(DATE($AH$4,12,31),DATE(YEAR(J227)+$AH$2,MONTH(J227),DAY(J227))),DATE(2050,12,31))))</f>
        <v>#VALUE!</v>
      </c>
      <c r="AF227" s="33">
        <f t="shared" si="37"/>
        <v>1</v>
      </c>
    </row>
    <row r="228" spans="1:32">
      <c r="A228" s="1">
        <v>228</v>
      </c>
      <c r="B228" s="21" t="s">
        <v>699</v>
      </c>
      <c r="C228" s="21" t="s">
        <v>700</v>
      </c>
      <c r="D228" s="21" t="s">
        <v>653</v>
      </c>
      <c r="E228" s="21" t="s">
        <v>176</v>
      </c>
      <c r="F228" s="21" t="s">
        <v>176</v>
      </c>
      <c r="G228" s="21" t="s">
        <v>177</v>
      </c>
      <c r="H228" s="21" t="s">
        <v>176</v>
      </c>
      <c r="I228" s="21" t="s">
        <v>178</v>
      </c>
      <c r="J228" s="22">
        <v>43100</v>
      </c>
      <c r="K228" s="22">
        <v>55153</v>
      </c>
      <c r="L228" s="23">
        <f t="shared" si="38"/>
        <v>0</v>
      </c>
      <c r="M228" s="24">
        <f t="shared" si="39"/>
        <v>0</v>
      </c>
      <c r="N228" s="21"/>
      <c r="O228" s="21"/>
      <c r="P228" s="21" t="s">
        <v>654</v>
      </c>
      <c r="Q228" s="21" t="s">
        <v>655</v>
      </c>
      <c r="R228" s="25" t="s">
        <v>654</v>
      </c>
      <c r="S228" s="21" t="s">
        <v>656</v>
      </c>
      <c r="T228" s="21"/>
      <c r="U228" s="26"/>
      <c r="V228" s="26"/>
      <c r="W228" s="27">
        <f t="shared" si="30"/>
        <v>2018</v>
      </c>
      <c r="X228" s="27">
        <f t="shared" si="31"/>
        <v>2050</v>
      </c>
      <c r="Y228" s="28">
        <f t="shared" si="32"/>
        <v>0</v>
      </c>
      <c r="Z228" s="29" t="str">
        <f t="shared" si="33"/>
        <v>CAISO</v>
      </c>
      <c r="AA228" s="30">
        <f t="shared" si="34"/>
        <v>0</v>
      </c>
      <c r="AB228" s="31">
        <f>IF(AND(ISNUMBER(MATCH($S228,[3]Lists!$CU$8:$CU$37,0)),J228&gt;=DATE(2018,12,31)),$AH$6,$AH$5)</f>
        <v>1</v>
      </c>
      <c r="AC228" s="31">
        <f t="shared" si="35"/>
        <v>1</v>
      </c>
      <c r="AD228" s="31">
        <f t="shared" si="36"/>
        <v>1</v>
      </c>
      <c r="AE228" s="32" t="e">
        <f>MIN($K228,IF(AND(S228='[3]Resources - Baseline'!$C$25,$AH$3&gt;0),MIN(DATE(2050,12,31),MAX(DATE($AH$4,12,31),DATE(YEAR(J228)+$AH$3,MONTH(J228),DAY(J228)))),IF(AND(COUNTIFS('[3]Resources - Baseline'!$C$26:$C$37,S228)=1,$AH$2&gt;0),MIN(DATE($AH$4,12,31),DATE(YEAR(J228)+$AH$2,MONTH(J228),DAY(J228))),DATE(2050,12,31))))</f>
        <v>#VALUE!</v>
      </c>
      <c r="AF228" s="33">
        <f t="shared" si="37"/>
        <v>1</v>
      </c>
    </row>
    <row r="229" spans="1:32">
      <c r="A229" s="1">
        <v>229</v>
      </c>
      <c r="B229" s="21" t="s">
        <v>701</v>
      </c>
      <c r="C229" s="21" t="s">
        <v>700</v>
      </c>
      <c r="D229" s="21" t="s">
        <v>653</v>
      </c>
      <c r="E229" s="21" t="s">
        <v>176</v>
      </c>
      <c r="F229" s="21" t="s">
        <v>176</v>
      </c>
      <c r="G229" s="21" t="s">
        <v>177</v>
      </c>
      <c r="H229" s="21" t="s">
        <v>176</v>
      </c>
      <c r="I229" s="21" t="s">
        <v>178</v>
      </c>
      <c r="J229" s="22">
        <v>43100</v>
      </c>
      <c r="K229" s="22">
        <v>55153</v>
      </c>
      <c r="L229" s="23">
        <f t="shared" si="38"/>
        <v>0</v>
      </c>
      <c r="M229" s="24">
        <f t="shared" si="39"/>
        <v>0</v>
      </c>
      <c r="N229" s="21"/>
      <c r="O229" s="21"/>
      <c r="P229" s="21" t="s">
        <v>654</v>
      </c>
      <c r="Q229" s="21" t="s">
        <v>655</v>
      </c>
      <c r="R229" s="25" t="s">
        <v>654</v>
      </c>
      <c r="S229" s="21" t="s">
        <v>656</v>
      </c>
      <c r="T229" s="21"/>
      <c r="U229" s="26"/>
      <c r="V229" s="26"/>
      <c r="W229" s="27">
        <f t="shared" si="30"/>
        <v>2018</v>
      </c>
      <c r="X229" s="27">
        <f t="shared" si="31"/>
        <v>2050</v>
      </c>
      <c r="Y229" s="28">
        <f t="shared" si="32"/>
        <v>0</v>
      </c>
      <c r="Z229" s="29" t="str">
        <f t="shared" si="33"/>
        <v>CAISO</v>
      </c>
      <c r="AA229" s="30">
        <f t="shared" si="34"/>
        <v>0</v>
      </c>
      <c r="AB229" s="31">
        <f>IF(AND(ISNUMBER(MATCH($S229,[3]Lists!$CU$8:$CU$37,0)),J229&gt;=DATE(2018,12,31)),$AH$6,$AH$5)</f>
        <v>1</v>
      </c>
      <c r="AC229" s="31">
        <f t="shared" si="35"/>
        <v>1</v>
      </c>
      <c r="AD229" s="31">
        <f t="shared" si="36"/>
        <v>1</v>
      </c>
      <c r="AE229" s="32" t="e">
        <f>MIN($K229,IF(AND(S229='[3]Resources - Baseline'!$C$25,$AH$3&gt;0),MIN(DATE(2050,12,31),MAX(DATE($AH$4,12,31),DATE(YEAR(J229)+$AH$3,MONTH(J229),DAY(J229)))),IF(AND(COUNTIFS('[3]Resources - Baseline'!$C$26:$C$37,S229)=1,$AH$2&gt;0),MIN(DATE($AH$4,12,31),DATE(YEAR(J229)+$AH$2,MONTH(J229),DAY(J229))),DATE(2050,12,31))))</f>
        <v>#VALUE!</v>
      </c>
      <c r="AF229" s="33">
        <f t="shared" si="37"/>
        <v>1</v>
      </c>
    </row>
    <row r="230" spans="1:32">
      <c r="A230" s="1">
        <v>230</v>
      </c>
      <c r="B230" s="21" t="s">
        <v>702</v>
      </c>
      <c r="C230" s="21" t="s">
        <v>700</v>
      </c>
      <c r="D230" s="21" t="s">
        <v>653</v>
      </c>
      <c r="E230" s="21" t="s">
        <v>176</v>
      </c>
      <c r="F230" s="21" t="s">
        <v>176</v>
      </c>
      <c r="G230" s="21" t="s">
        <v>177</v>
      </c>
      <c r="H230" s="21" t="s">
        <v>176</v>
      </c>
      <c r="I230" s="21" t="s">
        <v>178</v>
      </c>
      <c r="J230" s="22">
        <v>43100</v>
      </c>
      <c r="K230" s="22">
        <v>55153</v>
      </c>
      <c r="L230" s="23">
        <f t="shared" si="38"/>
        <v>0</v>
      </c>
      <c r="M230" s="24">
        <f t="shared" si="39"/>
        <v>0</v>
      </c>
      <c r="N230" s="21"/>
      <c r="O230" s="21"/>
      <c r="P230" s="21" t="s">
        <v>654</v>
      </c>
      <c r="Q230" s="21" t="s">
        <v>655</v>
      </c>
      <c r="R230" s="25" t="s">
        <v>654</v>
      </c>
      <c r="S230" s="21" t="s">
        <v>656</v>
      </c>
      <c r="T230" s="21"/>
      <c r="U230" s="26"/>
      <c r="V230" s="26"/>
      <c r="W230" s="27">
        <f t="shared" si="30"/>
        <v>2018</v>
      </c>
      <c r="X230" s="27">
        <f t="shared" si="31"/>
        <v>2050</v>
      </c>
      <c r="Y230" s="28">
        <f t="shared" si="32"/>
        <v>0</v>
      </c>
      <c r="Z230" s="29" t="str">
        <f t="shared" si="33"/>
        <v>CAISO</v>
      </c>
      <c r="AA230" s="30">
        <f t="shared" si="34"/>
        <v>0</v>
      </c>
      <c r="AB230" s="31">
        <f>IF(AND(ISNUMBER(MATCH($S230,[3]Lists!$CU$8:$CU$37,0)),J230&gt;=DATE(2018,12,31)),$AH$6,$AH$5)</f>
        <v>1</v>
      </c>
      <c r="AC230" s="31">
        <f t="shared" si="35"/>
        <v>1</v>
      </c>
      <c r="AD230" s="31">
        <f t="shared" si="36"/>
        <v>1</v>
      </c>
      <c r="AE230" s="32" t="e">
        <f>MIN($K230,IF(AND(S230='[3]Resources - Baseline'!$C$25,$AH$3&gt;0),MIN(DATE(2050,12,31),MAX(DATE($AH$4,12,31),DATE(YEAR(J230)+$AH$3,MONTH(J230),DAY(J230)))),IF(AND(COUNTIFS('[3]Resources - Baseline'!$C$26:$C$37,S230)=1,$AH$2&gt;0),MIN(DATE($AH$4,12,31),DATE(YEAR(J230)+$AH$2,MONTH(J230),DAY(J230))),DATE(2050,12,31))))</f>
        <v>#VALUE!</v>
      </c>
      <c r="AF230" s="33">
        <f t="shared" si="37"/>
        <v>1</v>
      </c>
    </row>
    <row r="231" spans="1:32">
      <c r="A231" s="1">
        <v>231</v>
      </c>
      <c r="B231" s="21" t="s">
        <v>703</v>
      </c>
      <c r="C231" s="21" t="s">
        <v>700</v>
      </c>
      <c r="D231" s="21" t="s">
        <v>653</v>
      </c>
      <c r="E231" s="21" t="s">
        <v>176</v>
      </c>
      <c r="F231" s="21" t="s">
        <v>176</v>
      </c>
      <c r="G231" s="21" t="s">
        <v>177</v>
      </c>
      <c r="H231" s="21" t="s">
        <v>176</v>
      </c>
      <c r="I231" s="21" t="s">
        <v>178</v>
      </c>
      <c r="J231" s="22">
        <v>43100</v>
      </c>
      <c r="K231" s="22">
        <v>55153</v>
      </c>
      <c r="L231" s="23">
        <f t="shared" si="38"/>
        <v>0</v>
      </c>
      <c r="M231" s="24">
        <f t="shared" si="39"/>
        <v>0</v>
      </c>
      <c r="N231" s="21"/>
      <c r="O231" s="21"/>
      <c r="P231" s="21" t="s">
        <v>654</v>
      </c>
      <c r="Q231" s="21" t="s">
        <v>655</v>
      </c>
      <c r="R231" s="25" t="s">
        <v>654</v>
      </c>
      <c r="S231" s="21" t="s">
        <v>656</v>
      </c>
      <c r="T231" s="21"/>
      <c r="U231" s="26"/>
      <c r="V231" s="26"/>
      <c r="W231" s="27">
        <f t="shared" si="30"/>
        <v>2018</v>
      </c>
      <c r="X231" s="27">
        <f t="shared" si="31"/>
        <v>2050</v>
      </c>
      <c r="Y231" s="28">
        <f t="shared" si="32"/>
        <v>0</v>
      </c>
      <c r="Z231" s="29" t="str">
        <f t="shared" si="33"/>
        <v>CAISO</v>
      </c>
      <c r="AA231" s="30">
        <f t="shared" si="34"/>
        <v>0</v>
      </c>
      <c r="AB231" s="31">
        <f>IF(AND(ISNUMBER(MATCH($S231,[3]Lists!$CU$8:$CU$37,0)),J231&gt;=DATE(2018,12,31)),$AH$6,$AH$5)</f>
        <v>1</v>
      </c>
      <c r="AC231" s="31">
        <f t="shared" si="35"/>
        <v>1</v>
      </c>
      <c r="AD231" s="31">
        <f t="shared" si="36"/>
        <v>1</v>
      </c>
      <c r="AE231" s="32" t="e">
        <f>MIN($K231,IF(AND(S231='[3]Resources - Baseline'!$C$25,$AH$3&gt;0),MIN(DATE(2050,12,31),MAX(DATE($AH$4,12,31),DATE(YEAR(J231)+$AH$3,MONTH(J231),DAY(J231)))),IF(AND(COUNTIFS('[3]Resources - Baseline'!$C$26:$C$37,S231)=1,$AH$2&gt;0),MIN(DATE($AH$4,12,31),DATE(YEAR(J231)+$AH$2,MONTH(J231),DAY(J231))),DATE(2050,12,31))))</f>
        <v>#VALUE!</v>
      </c>
      <c r="AF231" s="33">
        <f t="shared" si="37"/>
        <v>1</v>
      </c>
    </row>
    <row r="232" spans="1:32">
      <c r="A232" s="1">
        <v>232</v>
      </c>
      <c r="B232" s="21" t="s">
        <v>704</v>
      </c>
      <c r="C232" s="21" t="s">
        <v>700</v>
      </c>
      <c r="D232" s="21" t="s">
        <v>653</v>
      </c>
      <c r="E232" s="21" t="s">
        <v>176</v>
      </c>
      <c r="F232" s="21" t="s">
        <v>176</v>
      </c>
      <c r="G232" s="21" t="s">
        <v>177</v>
      </c>
      <c r="H232" s="21" t="s">
        <v>176</v>
      </c>
      <c r="I232" s="21" t="s">
        <v>178</v>
      </c>
      <c r="J232" s="22">
        <v>43100</v>
      </c>
      <c r="K232" s="22">
        <v>55153</v>
      </c>
      <c r="L232" s="23">
        <f t="shared" si="38"/>
        <v>0</v>
      </c>
      <c r="M232" s="24">
        <f t="shared" si="39"/>
        <v>0</v>
      </c>
      <c r="N232" s="21"/>
      <c r="O232" s="21"/>
      <c r="P232" s="21" t="s">
        <v>654</v>
      </c>
      <c r="Q232" s="21" t="s">
        <v>655</v>
      </c>
      <c r="R232" s="25" t="s">
        <v>654</v>
      </c>
      <c r="S232" s="21" t="s">
        <v>656</v>
      </c>
      <c r="T232" s="21"/>
      <c r="U232" s="26"/>
      <c r="V232" s="26"/>
      <c r="W232" s="27">
        <f t="shared" si="30"/>
        <v>2018</v>
      </c>
      <c r="X232" s="27">
        <f t="shared" si="31"/>
        <v>2050</v>
      </c>
      <c r="Y232" s="28">
        <f t="shared" si="32"/>
        <v>0</v>
      </c>
      <c r="Z232" s="29" t="str">
        <f t="shared" si="33"/>
        <v>CAISO</v>
      </c>
      <c r="AA232" s="30">
        <f t="shared" si="34"/>
        <v>0</v>
      </c>
      <c r="AB232" s="31">
        <f>IF(AND(ISNUMBER(MATCH($S232,[3]Lists!$CU$8:$CU$37,0)),J232&gt;=DATE(2018,12,31)),$AH$6,$AH$5)</f>
        <v>1</v>
      </c>
      <c r="AC232" s="31">
        <f t="shared" si="35"/>
        <v>1</v>
      </c>
      <c r="AD232" s="31">
        <f t="shared" si="36"/>
        <v>1</v>
      </c>
      <c r="AE232" s="32" t="e">
        <f>MIN($K232,IF(AND(S232='[3]Resources - Baseline'!$C$25,$AH$3&gt;0),MIN(DATE(2050,12,31),MAX(DATE($AH$4,12,31),DATE(YEAR(J232)+$AH$3,MONTH(J232),DAY(J232)))),IF(AND(COUNTIFS('[3]Resources - Baseline'!$C$26:$C$37,S232)=1,$AH$2&gt;0),MIN(DATE($AH$4,12,31),DATE(YEAR(J232)+$AH$2,MONTH(J232),DAY(J232))),DATE(2050,12,31))))</f>
        <v>#VALUE!</v>
      </c>
      <c r="AF232" s="33">
        <f t="shared" si="37"/>
        <v>1</v>
      </c>
    </row>
    <row r="233" spans="1:32">
      <c r="A233" s="1">
        <v>233</v>
      </c>
      <c r="B233" s="21" t="s">
        <v>705</v>
      </c>
      <c r="C233" s="21" t="s">
        <v>700</v>
      </c>
      <c r="D233" s="21" t="s">
        <v>653</v>
      </c>
      <c r="E233" s="21" t="s">
        <v>176</v>
      </c>
      <c r="F233" s="21" t="s">
        <v>176</v>
      </c>
      <c r="G233" s="21" t="s">
        <v>177</v>
      </c>
      <c r="H233" s="21" t="s">
        <v>176</v>
      </c>
      <c r="I233" s="21" t="s">
        <v>178</v>
      </c>
      <c r="J233" s="22">
        <v>43100</v>
      </c>
      <c r="K233" s="22">
        <v>55153</v>
      </c>
      <c r="L233" s="23">
        <f t="shared" si="38"/>
        <v>0</v>
      </c>
      <c r="M233" s="24">
        <f t="shared" si="39"/>
        <v>0</v>
      </c>
      <c r="N233" s="21"/>
      <c r="O233" s="21"/>
      <c r="P233" s="21" t="s">
        <v>654</v>
      </c>
      <c r="Q233" s="21" t="s">
        <v>655</v>
      </c>
      <c r="R233" s="25" t="s">
        <v>654</v>
      </c>
      <c r="S233" s="21" t="s">
        <v>656</v>
      </c>
      <c r="T233" s="21"/>
      <c r="U233" s="26"/>
      <c r="V233" s="26"/>
      <c r="W233" s="27">
        <f t="shared" si="30"/>
        <v>2018</v>
      </c>
      <c r="X233" s="27">
        <f t="shared" si="31"/>
        <v>2050</v>
      </c>
      <c r="Y233" s="28">
        <f t="shared" si="32"/>
        <v>0</v>
      </c>
      <c r="Z233" s="29" t="str">
        <f t="shared" si="33"/>
        <v>CAISO</v>
      </c>
      <c r="AA233" s="30">
        <f t="shared" si="34"/>
        <v>0</v>
      </c>
      <c r="AB233" s="31">
        <f>IF(AND(ISNUMBER(MATCH($S233,[3]Lists!$CU$8:$CU$37,0)),J233&gt;=DATE(2018,12,31)),$AH$6,$AH$5)</f>
        <v>1</v>
      </c>
      <c r="AC233" s="31">
        <f t="shared" si="35"/>
        <v>1</v>
      </c>
      <c r="AD233" s="31">
        <f t="shared" si="36"/>
        <v>1</v>
      </c>
      <c r="AE233" s="32" t="e">
        <f>MIN($K233,IF(AND(S233='[3]Resources - Baseline'!$C$25,$AH$3&gt;0),MIN(DATE(2050,12,31),MAX(DATE($AH$4,12,31),DATE(YEAR(J233)+$AH$3,MONTH(J233),DAY(J233)))),IF(AND(COUNTIFS('[3]Resources - Baseline'!$C$26:$C$37,S233)=1,$AH$2&gt;0),MIN(DATE($AH$4,12,31),DATE(YEAR(J233)+$AH$2,MONTH(J233),DAY(J233))),DATE(2050,12,31))))</f>
        <v>#VALUE!</v>
      </c>
      <c r="AF233" s="33">
        <f t="shared" si="37"/>
        <v>1</v>
      </c>
    </row>
    <row r="234" spans="1:32">
      <c r="A234" s="1">
        <v>234</v>
      </c>
      <c r="B234" s="21" t="s">
        <v>706</v>
      </c>
      <c r="C234" s="21" t="s">
        <v>700</v>
      </c>
      <c r="D234" s="21" t="s">
        <v>653</v>
      </c>
      <c r="E234" s="21" t="s">
        <v>176</v>
      </c>
      <c r="F234" s="21" t="s">
        <v>176</v>
      </c>
      <c r="G234" s="21" t="s">
        <v>177</v>
      </c>
      <c r="H234" s="21" t="s">
        <v>176</v>
      </c>
      <c r="I234" s="21" t="s">
        <v>178</v>
      </c>
      <c r="J234" s="22">
        <v>43100</v>
      </c>
      <c r="K234" s="22">
        <v>55153</v>
      </c>
      <c r="L234" s="23">
        <f t="shared" si="38"/>
        <v>0</v>
      </c>
      <c r="M234" s="24">
        <f t="shared" si="39"/>
        <v>0</v>
      </c>
      <c r="N234" s="21"/>
      <c r="O234" s="21"/>
      <c r="P234" s="21" t="s">
        <v>654</v>
      </c>
      <c r="Q234" s="21" t="s">
        <v>655</v>
      </c>
      <c r="R234" s="25" t="s">
        <v>654</v>
      </c>
      <c r="S234" s="21" t="s">
        <v>656</v>
      </c>
      <c r="T234" s="21"/>
      <c r="U234" s="26"/>
      <c r="V234" s="26"/>
      <c r="W234" s="27">
        <f t="shared" si="30"/>
        <v>2018</v>
      </c>
      <c r="X234" s="27">
        <f t="shared" si="31"/>
        <v>2050</v>
      </c>
      <c r="Y234" s="28">
        <f t="shared" si="32"/>
        <v>0</v>
      </c>
      <c r="Z234" s="29" t="str">
        <f t="shared" si="33"/>
        <v>CAISO</v>
      </c>
      <c r="AA234" s="30">
        <f t="shared" si="34"/>
        <v>0</v>
      </c>
      <c r="AB234" s="31">
        <f>IF(AND(ISNUMBER(MATCH($S234,[3]Lists!$CU$8:$CU$37,0)),J234&gt;=DATE(2018,12,31)),$AH$6,$AH$5)</f>
        <v>1</v>
      </c>
      <c r="AC234" s="31">
        <f t="shared" si="35"/>
        <v>1</v>
      </c>
      <c r="AD234" s="31">
        <f t="shared" si="36"/>
        <v>1</v>
      </c>
      <c r="AE234" s="32" t="e">
        <f>MIN($K234,IF(AND(S234='[3]Resources - Baseline'!$C$25,$AH$3&gt;0),MIN(DATE(2050,12,31),MAX(DATE($AH$4,12,31),DATE(YEAR(J234)+$AH$3,MONTH(J234),DAY(J234)))),IF(AND(COUNTIFS('[3]Resources - Baseline'!$C$26:$C$37,S234)=1,$AH$2&gt;0),MIN(DATE($AH$4,12,31),DATE(YEAR(J234)+$AH$2,MONTH(J234),DAY(J234))),DATE(2050,12,31))))</f>
        <v>#VALUE!</v>
      </c>
      <c r="AF234" s="33">
        <f t="shared" si="37"/>
        <v>1</v>
      </c>
    </row>
    <row r="235" spans="1:32">
      <c r="A235" s="1">
        <v>235</v>
      </c>
      <c r="B235" s="21" t="s">
        <v>707</v>
      </c>
      <c r="C235" s="21" t="s">
        <v>700</v>
      </c>
      <c r="D235" s="21" t="s">
        <v>653</v>
      </c>
      <c r="E235" s="21" t="s">
        <v>176</v>
      </c>
      <c r="F235" s="21" t="s">
        <v>176</v>
      </c>
      <c r="G235" s="21" t="s">
        <v>177</v>
      </c>
      <c r="H235" s="21" t="s">
        <v>176</v>
      </c>
      <c r="I235" s="21" t="s">
        <v>178</v>
      </c>
      <c r="J235" s="22">
        <v>43100</v>
      </c>
      <c r="K235" s="22">
        <v>55153</v>
      </c>
      <c r="L235" s="23">
        <f t="shared" si="38"/>
        <v>0</v>
      </c>
      <c r="M235" s="24">
        <f t="shared" si="39"/>
        <v>0</v>
      </c>
      <c r="N235" s="21"/>
      <c r="O235" s="21"/>
      <c r="P235" s="21" t="s">
        <v>654</v>
      </c>
      <c r="Q235" s="21" t="s">
        <v>655</v>
      </c>
      <c r="R235" s="25" t="s">
        <v>654</v>
      </c>
      <c r="S235" s="21" t="s">
        <v>656</v>
      </c>
      <c r="T235" s="21"/>
      <c r="U235" s="26"/>
      <c r="V235" s="26"/>
      <c r="W235" s="27">
        <f t="shared" si="30"/>
        <v>2018</v>
      </c>
      <c r="X235" s="27">
        <f t="shared" si="31"/>
        <v>2050</v>
      </c>
      <c r="Y235" s="28">
        <f t="shared" si="32"/>
        <v>0</v>
      </c>
      <c r="Z235" s="29" t="str">
        <f t="shared" si="33"/>
        <v>CAISO</v>
      </c>
      <c r="AA235" s="30">
        <f t="shared" si="34"/>
        <v>0</v>
      </c>
      <c r="AB235" s="31">
        <f>IF(AND(ISNUMBER(MATCH($S235,[3]Lists!$CU$8:$CU$37,0)),J235&gt;=DATE(2018,12,31)),$AH$6,$AH$5)</f>
        <v>1</v>
      </c>
      <c r="AC235" s="31">
        <f t="shared" si="35"/>
        <v>1</v>
      </c>
      <c r="AD235" s="31">
        <f t="shared" si="36"/>
        <v>1</v>
      </c>
      <c r="AE235" s="32" t="e">
        <f>MIN($K235,IF(AND(S235='[3]Resources - Baseline'!$C$25,$AH$3&gt;0),MIN(DATE(2050,12,31),MAX(DATE($AH$4,12,31),DATE(YEAR(J235)+$AH$3,MONTH(J235),DAY(J235)))),IF(AND(COUNTIFS('[3]Resources - Baseline'!$C$26:$C$37,S235)=1,$AH$2&gt;0),MIN(DATE($AH$4,12,31),DATE(YEAR(J235)+$AH$2,MONTH(J235),DAY(J235))),DATE(2050,12,31))))</f>
        <v>#VALUE!</v>
      </c>
      <c r="AF235" s="33">
        <f t="shared" si="37"/>
        <v>1</v>
      </c>
    </row>
    <row r="236" spans="1:32">
      <c r="A236" s="1">
        <v>236</v>
      </c>
      <c r="B236" s="21" t="s">
        <v>708</v>
      </c>
      <c r="C236" s="21" t="s">
        <v>700</v>
      </c>
      <c r="D236" s="21" t="s">
        <v>653</v>
      </c>
      <c r="E236" s="21" t="s">
        <v>176</v>
      </c>
      <c r="F236" s="21" t="s">
        <v>176</v>
      </c>
      <c r="G236" s="21" t="s">
        <v>177</v>
      </c>
      <c r="H236" s="21" t="s">
        <v>176</v>
      </c>
      <c r="I236" s="21" t="s">
        <v>178</v>
      </c>
      <c r="J236" s="22">
        <v>43100</v>
      </c>
      <c r="K236" s="22">
        <v>55153</v>
      </c>
      <c r="L236" s="23">
        <f t="shared" si="38"/>
        <v>0</v>
      </c>
      <c r="M236" s="24">
        <f t="shared" si="39"/>
        <v>0</v>
      </c>
      <c r="N236" s="21"/>
      <c r="O236" s="21"/>
      <c r="P236" s="21" t="s">
        <v>654</v>
      </c>
      <c r="Q236" s="21" t="s">
        <v>655</v>
      </c>
      <c r="R236" s="25" t="s">
        <v>654</v>
      </c>
      <c r="S236" s="21" t="s">
        <v>656</v>
      </c>
      <c r="T236" s="21"/>
      <c r="U236" s="26"/>
      <c r="V236" s="26"/>
      <c r="W236" s="27">
        <f t="shared" si="30"/>
        <v>2018</v>
      </c>
      <c r="X236" s="27">
        <f t="shared" si="31"/>
        <v>2050</v>
      </c>
      <c r="Y236" s="28">
        <f t="shared" si="32"/>
        <v>0</v>
      </c>
      <c r="Z236" s="29" t="str">
        <f t="shared" si="33"/>
        <v>CAISO</v>
      </c>
      <c r="AA236" s="30">
        <f t="shared" si="34"/>
        <v>0</v>
      </c>
      <c r="AB236" s="31">
        <f>IF(AND(ISNUMBER(MATCH($S236,[3]Lists!$CU$8:$CU$37,0)),J236&gt;=DATE(2018,12,31)),$AH$6,$AH$5)</f>
        <v>1</v>
      </c>
      <c r="AC236" s="31">
        <f t="shared" si="35"/>
        <v>1</v>
      </c>
      <c r="AD236" s="31">
        <f t="shared" si="36"/>
        <v>1</v>
      </c>
      <c r="AE236" s="32" t="e">
        <f>MIN($K236,IF(AND(S236='[3]Resources - Baseline'!$C$25,$AH$3&gt;0),MIN(DATE(2050,12,31),MAX(DATE($AH$4,12,31),DATE(YEAR(J236)+$AH$3,MONTH(J236),DAY(J236)))),IF(AND(COUNTIFS('[3]Resources - Baseline'!$C$26:$C$37,S236)=1,$AH$2&gt;0),MIN(DATE($AH$4,12,31),DATE(YEAR(J236)+$AH$2,MONTH(J236),DAY(J236))),DATE(2050,12,31))))</f>
        <v>#VALUE!</v>
      </c>
      <c r="AF236" s="33">
        <f t="shared" si="37"/>
        <v>1</v>
      </c>
    </row>
    <row r="237" spans="1:32">
      <c r="A237" s="1">
        <v>237</v>
      </c>
      <c r="B237" s="21" t="s">
        <v>709</v>
      </c>
      <c r="C237" s="21" t="s">
        <v>700</v>
      </c>
      <c r="D237" s="21" t="s">
        <v>653</v>
      </c>
      <c r="E237" s="21" t="s">
        <v>176</v>
      </c>
      <c r="F237" s="21" t="s">
        <v>176</v>
      </c>
      <c r="G237" s="21" t="s">
        <v>177</v>
      </c>
      <c r="H237" s="21" t="s">
        <v>176</v>
      </c>
      <c r="I237" s="21" t="s">
        <v>178</v>
      </c>
      <c r="J237" s="22">
        <v>43100</v>
      </c>
      <c r="K237" s="22">
        <v>55153</v>
      </c>
      <c r="L237" s="23">
        <f t="shared" si="38"/>
        <v>0</v>
      </c>
      <c r="M237" s="24">
        <f t="shared" si="39"/>
        <v>0</v>
      </c>
      <c r="N237" s="21"/>
      <c r="O237" s="21"/>
      <c r="P237" s="21" t="s">
        <v>654</v>
      </c>
      <c r="Q237" s="21" t="s">
        <v>655</v>
      </c>
      <c r="R237" s="25" t="s">
        <v>654</v>
      </c>
      <c r="S237" s="21" t="s">
        <v>656</v>
      </c>
      <c r="T237" s="21"/>
      <c r="U237" s="26"/>
      <c r="V237" s="26"/>
      <c r="W237" s="27">
        <f t="shared" si="30"/>
        <v>2018</v>
      </c>
      <c r="X237" s="27">
        <f t="shared" si="31"/>
        <v>2050</v>
      </c>
      <c r="Y237" s="28">
        <f t="shared" si="32"/>
        <v>0</v>
      </c>
      <c r="Z237" s="29" t="str">
        <f t="shared" si="33"/>
        <v>CAISO</v>
      </c>
      <c r="AA237" s="30">
        <f t="shared" si="34"/>
        <v>0</v>
      </c>
      <c r="AB237" s="31">
        <f>IF(AND(ISNUMBER(MATCH($S237,[3]Lists!$CU$8:$CU$37,0)),J237&gt;=DATE(2018,12,31)),$AH$6,$AH$5)</f>
        <v>1</v>
      </c>
      <c r="AC237" s="31">
        <f t="shared" si="35"/>
        <v>1</v>
      </c>
      <c r="AD237" s="31">
        <f t="shared" si="36"/>
        <v>1</v>
      </c>
      <c r="AE237" s="32" t="e">
        <f>MIN($K237,IF(AND(S237='[3]Resources - Baseline'!$C$25,$AH$3&gt;0),MIN(DATE(2050,12,31),MAX(DATE($AH$4,12,31),DATE(YEAR(J237)+$AH$3,MONTH(J237),DAY(J237)))),IF(AND(COUNTIFS('[3]Resources - Baseline'!$C$26:$C$37,S237)=1,$AH$2&gt;0),MIN(DATE($AH$4,12,31),DATE(YEAR(J237)+$AH$2,MONTH(J237),DAY(J237))),DATE(2050,12,31))))</f>
        <v>#VALUE!</v>
      </c>
      <c r="AF237" s="33">
        <f t="shared" si="37"/>
        <v>1</v>
      </c>
    </row>
    <row r="238" spans="1:32">
      <c r="A238" s="1">
        <v>238</v>
      </c>
      <c r="B238" s="21" t="s">
        <v>710</v>
      </c>
      <c r="C238" s="21" t="s">
        <v>711</v>
      </c>
      <c r="D238" s="21" t="s">
        <v>653</v>
      </c>
      <c r="E238" s="21" t="s">
        <v>176</v>
      </c>
      <c r="F238" s="21" t="s">
        <v>176</v>
      </c>
      <c r="G238" s="21" t="s">
        <v>177</v>
      </c>
      <c r="H238" s="21" t="s">
        <v>176</v>
      </c>
      <c r="I238" s="21" t="s">
        <v>178</v>
      </c>
      <c r="J238" s="22">
        <v>43100</v>
      </c>
      <c r="K238" s="22">
        <v>55153</v>
      </c>
      <c r="L238" s="23">
        <f t="shared" si="38"/>
        <v>0</v>
      </c>
      <c r="M238" s="24">
        <f t="shared" si="39"/>
        <v>0</v>
      </c>
      <c r="N238" s="21"/>
      <c r="O238" s="21"/>
      <c r="P238" s="21" t="s">
        <v>654</v>
      </c>
      <c r="Q238" s="21" t="s">
        <v>655</v>
      </c>
      <c r="R238" s="25" t="s">
        <v>654</v>
      </c>
      <c r="S238" s="21" t="s">
        <v>656</v>
      </c>
      <c r="T238" s="21"/>
      <c r="U238" s="26"/>
      <c r="V238" s="26"/>
      <c r="W238" s="27">
        <f t="shared" si="30"/>
        <v>2018</v>
      </c>
      <c r="X238" s="27">
        <f t="shared" si="31"/>
        <v>2050</v>
      </c>
      <c r="Y238" s="28">
        <f t="shared" si="32"/>
        <v>0</v>
      </c>
      <c r="Z238" s="29" t="str">
        <f t="shared" si="33"/>
        <v>CAISO</v>
      </c>
      <c r="AA238" s="30">
        <f t="shared" si="34"/>
        <v>0</v>
      </c>
      <c r="AB238" s="31">
        <f>IF(AND(ISNUMBER(MATCH($S238,[3]Lists!$CU$8:$CU$37,0)),J238&gt;=DATE(2018,12,31)),$AH$6,$AH$5)</f>
        <v>1</v>
      </c>
      <c r="AC238" s="31">
        <f t="shared" si="35"/>
        <v>1</v>
      </c>
      <c r="AD238" s="31">
        <f t="shared" si="36"/>
        <v>1</v>
      </c>
      <c r="AE238" s="32" t="e">
        <f>MIN($K238,IF(AND(S238='[3]Resources - Baseline'!$C$25,$AH$3&gt;0),MIN(DATE(2050,12,31),MAX(DATE($AH$4,12,31),DATE(YEAR(J238)+$AH$3,MONTH(J238),DAY(J238)))),IF(AND(COUNTIFS('[3]Resources - Baseline'!$C$26:$C$37,S238)=1,$AH$2&gt;0),MIN(DATE($AH$4,12,31),DATE(YEAR(J238)+$AH$2,MONTH(J238),DAY(J238))),DATE(2050,12,31))))</f>
        <v>#VALUE!</v>
      </c>
      <c r="AF238" s="33">
        <f t="shared" si="37"/>
        <v>1</v>
      </c>
    </row>
    <row r="239" spans="1:32">
      <c r="A239" s="1">
        <v>239</v>
      </c>
      <c r="B239" s="21" t="s">
        <v>712</v>
      </c>
      <c r="C239" s="21" t="s">
        <v>711</v>
      </c>
      <c r="D239" s="21" t="s">
        <v>653</v>
      </c>
      <c r="E239" s="21" t="s">
        <v>176</v>
      </c>
      <c r="F239" s="21" t="s">
        <v>176</v>
      </c>
      <c r="G239" s="21" t="s">
        <v>177</v>
      </c>
      <c r="H239" s="21" t="s">
        <v>176</v>
      </c>
      <c r="I239" s="21" t="s">
        <v>178</v>
      </c>
      <c r="J239" s="22">
        <v>43100</v>
      </c>
      <c r="K239" s="22">
        <v>55153</v>
      </c>
      <c r="L239" s="23">
        <f t="shared" si="38"/>
        <v>0</v>
      </c>
      <c r="M239" s="24">
        <f t="shared" si="39"/>
        <v>0</v>
      </c>
      <c r="N239" s="21"/>
      <c r="O239" s="21"/>
      <c r="P239" s="21" t="s">
        <v>654</v>
      </c>
      <c r="Q239" s="21" t="s">
        <v>655</v>
      </c>
      <c r="R239" s="25" t="s">
        <v>654</v>
      </c>
      <c r="S239" s="21" t="s">
        <v>656</v>
      </c>
      <c r="T239" s="21"/>
      <c r="U239" s="26"/>
      <c r="V239" s="26"/>
      <c r="W239" s="27">
        <f t="shared" si="30"/>
        <v>2018</v>
      </c>
      <c r="X239" s="27">
        <f t="shared" si="31"/>
        <v>2050</v>
      </c>
      <c r="Y239" s="28">
        <f t="shared" si="32"/>
        <v>0</v>
      </c>
      <c r="Z239" s="29" t="str">
        <f t="shared" si="33"/>
        <v>CAISO</v>
      </c>
      <c r="AA239" s="30">
        <f t="shared" si="34"/>
        <v>0</v>
      </c>
      <c r="AB239" s="31">
        <f>IF(AND(ISNUMBER(MATCH($S239,[3]Lists!$CU$8:$CU$37,0)),J239&gt;=DATE(2018,12,31)),$AH$6,$AH$5)</f>
        <v>1</v>
      </c>
      <c r="AC239" s="31">
        <f t="shared" si="35"/>
        <v>1</v>
      </c>
      <c r="AD239" s="31">
        <f t="shared" si="36"/>
        <v>1</v>
      </c>
      <c r="AE239" s="32" t="e">
        <f>MIN($K239,IF(AND(S239='[3]Resources - Baseline'!$C$25,$AH$3&gt;0),MIN(DATE(2050,12,31),MAX(DATE($AH$4,12,31),DATE(YEAR(J239)+$AH$3,MONTH(J239),DAY(J239)))),IF(AND(COUNTIFS('[3]Resources - Baseline'!$C$26:$C$37,S239)=1,$AH$2&gt;0),MIN(DATE($AH$4,12,31),DATE(YEAR(J239)+$AH$2,MONTH(J239),DAY(J239))),DATE(2050,12,31))))</f>
        <v>#VALUE!</v>
      </c>
      <c r="AF239" s="33">
        <f t="shared" si="37"/>
        <v>1</v>
      </c>
    </row>
    <row r="240" spans="1:32">
      <c r="A240" s="1">
        <v>240</v>
      </c>
      <c r="B240" s="21" t="s">
        <v>713</v>
      </c>
      <c r="C240" s="21" t="s">
        <v>711</v>
      </c>
      <c r="D240" s="21" t="s">
        <v>653</v>
      </c>
      <c r="E240" s="21" t="s">
        <v>176</v>
      </c>
      <c r="F240" s="21" t="s">
        <v>176</v>
      </c>
      <c r="G240" s="21" t="s">
        <v>177</v>
      </c>
      <c r="H240" s="21" t="s">
        <v>176</v>
      </c>
      <c r="I240" s="21" t="s">
        <v>178</v>
      </c>
      <c r="J240" s="22">
        <v>43100</v>
      </c>
      <c r="K240" s="22">
        <v>55153</v>
      </c>
      <c r="L240" s="23">
        <f t="shared" si="38"/>
        <v>0</v>
      </c>
      <c r="M240" s="24">
        <f t="shared" si="39"/>
        <v>0</v>
      </c>
      <c r="N240" s="21"/>
      <c r="O240" s="21"/>
      <c r="P240" s="21" t="s">
        <v>654</v>
      </c>
      <c r="Q240" s="21" t="s">
        <v>655</v>
      </c>
      <c r="R240" s="25" t="s">
        <v>654</v>
      </c>
      <c r="S240" s="21" t="s">
        <v>656</v>
      </c>
      <c r="T240" s="21"/>
      <c r="U240" s="26"/>
      <c r="V240" s="26"/>
      <c r="W240" s="27">
        <f t="shared" si="30"/>
        <v>2018</v>
      </c>
      <c r="X240" s="27">
        <f t="shared" si="31"/>
        <v>2050</v>
      </c>
      <c r="Y240" s="28">
        <f t="shared" si="32"/>
        <v>0</v>
      </c>
      <c r="Z240" s="29" t="str">
        <f t="shared" si="33"/>
        <v>CAISO</v>
      </c>
      <c r="AA240" s="30">
        <f t="shared" si="34"/>
        <v>0</v>
      </c>
      <c r="AB240" s="31">
        <f>IF(AND(ISNUMBER(MATCH($S240,[3]Lists!$CU$8:$CU$37,0)),J240&gt;=DATE(2018,12,31)),$AH$6,$AH$5)</f>
        <v>1</v>
      </c>
      <c r="AC240" s="31">
        <f t="shared" si="35"/>
        <v>1</v>
      </c>
      <c r="AD240" s="31">
        <f t="shared" si="36"/>
        <v>1</v>
      </c>
      <c r="AE240" s="32" t="e">
        <f>MIN($K240,IF(AND(S240='[3]Resources - Baseline'!$C$25,$AH$3&gt;0),MIN(DATE(2050,12,31),MAX(DATE($AH$4,12,31),DATE(YEAR(J240)+$AH$3,MONTH(J240),DAY(J240)))),IF(AND(COUNTIFS('[3]Resources - Baseline'!$C$26:$C$37,S240)=1,$AH$2&gt;0),MIN(DATE($AH$4,12,31),DATE(YEAR(J240)+$AH$2,MONTH(J240),DAY(J240))),DATE(2050,12,31))))</f>
        <v>#VALUE!</v>
      </c>
      <c r="AF240" s="33">
        <f t="shared" si="37"/>
        <v>1</v>
      </c>
    </row>
    <row r="241" spans="1:32">
      <c r="A241" s="1">
        <v>241</v>
      </c>
      <c r="B241" s="21" t="s">
        <v>714</v>
      </c>
      <c r="C241" s="21" t="s">
        <v>711</v>
      </c>
      <c r="D241" s="21" t="s">
        <v>653</v>
      </c>
      <c r="E241" s="21" t="s">
        <v>176</v>
      </c>
      <c r="F241" s="21" t="s">
        <v>176</v>
      </c>
      <c r="G241" s="21" t="s">
        <v>177</v>
      </c>
      <c r="H241" s="21" t="s">
        <v>176</v>
      </c>
      <c r="I241" s="21" t="s">
        <v>178</v>
      </c>
      <c r="J241" s="22">
        <v>43100</v>
      </c>
      <c r="K241" s="22">
        <v>55153</v>
      </c>
      <c r="L241" s="23">
        <f t="shared" si="38"/>
        <v>0</v>
      </c>
      <c r="M241" s="24">
        <f t="shared" si="39"/>
        <v>0</v>
      </c>
      <c r="N241" s="21"/>
      <c r="O241" s="21"/>
      <c r="P241" s="21" t="s">
        <v>654</v>
      </c>
      <c r="Q241" s="21" t="s">
        <v>655</v>
      </c>
      <c r="R241" s="25" t="s">
        <v>654</v>
      </c>
      <c r="S241" s="21" t="s">
        <v>656</v>
      </c>
      <c r="T241" s="21"/>
      <c r="U241" s="26"/>
      <c r="V241" s="26"/>
      <c r="W241" s="27">
        <f t="shared" si="30"/>
        <v>2018</v>
      </c>
      <c r="X241" s="27">
        <f t="shared" si="31"/>
        <v>2050</v>
      </c>
      <c r="Y241" s="28">
        <f t="shared" si="32"/>
        <v>0</v>
      </c>
      <c r="Z241" s="29" t="str">
        <f t="shared" si="33"/>
        <v>CAISO</v>
      </c>
      <c r="AA241" s="30">
        <f t="shared" si="34"/>
        <v>0</v>
      </c>
      <c r="AB241" s="31">
        <f>IF(AND(ISNUMBER(MATCH($S241,[3]Lists!$CU$8:$CU$37,0)),J241&gt;=DATE(2018,12,31)),$AH$6,$AH$5)</f>
        <v>1</v>
      </c>
      <c r="AC241" s="31">
        <f t="shared" si="35"/>
        <v>1</v>
      </c>
      <c r="AD241" s="31">
        <f t="shared" si="36"/>
        <v>1</v>
      </c>
      <c r="AE241" s="32" t="e">
        <f>MIN($K241,IF(AND(S241='[3]Resources - Baseline'!$C$25,$AH$3&gt;0),MIN(DATE(2050,12,31),MAX(DATE($AH$4,12,31),DATE(YEAR(J241)+$AH$3,MONTH(J241),DAY(J241)))),IF(AND(COUNTIFS('[3]Resources - Baseline'!$C$26:$C$37,S241)=1,$AH$2&gt;0),MIN(DATE($AH$4,12,31),DATE(YEAR(J241)+$AH$2,MONTH(J241),DAY(J241))),DATE(2050,12,31))))</f>
        <v>#VALUE!</v>
      </c>
      <c r="AF241" s="33">
        <f t="shared" si="37"/>
        <v>1</v>
      </c>
    </row>
    <row r="242" spans="1:32">
      <c r="A242" s="1">
        <v>242</v>
      </c>
      <c r="B242" s="21" t="s">
        <v>715</v>
      </c>
      <c r="C242" s="21" t="s">
        <v>711</v>
      </c>
      <c r="D242" s="21" t="s">
        <v>653</v>
      </c>
      <c r="E242" s="21" t="s">
        <v>176</v>
      </c>
      <c r="F242" s="21" t="s">
        <v>176</v>
      </c>
      <c r="G242" s="21" t="s">
        <v>177</v>
      </c>
      <c r="H242" s="21" t="s">
        <v>176</v>
      </c>
      <c r="I242" s="21" t="s">
        <v>178</v>
      </c>
      <c r="J242" s="22">
        <v>43100</v>
      </c>
      <c r="K242" s="22">
        <v>55153</v>
      </c>
      <c r="L242" s="23">
        <f t="shared" si="38"/>
        <v>0</v>
      </c>
      <c r="M242" s="24">
        <f t="shared" si="39"/>
        <v>0</v>
      </c>
      <c r="N242" s="21"/>
      <c r="O242" s="21"/>
      <c r="P242" s="21" t="s">
        <v>654</v>
      </c>
      <c r="Q242" s="21" t="s">
        <v>655</v>
      </c>
      <c r="R242" s="25" t="s">
        <v>654</v>
      </c>
      <c r="S242" s="21" t="s">
        <v>656</v>
      </c>
      <c r="T242" s="21"/>
      <c r="U242" s="26"/>
      <c r="V242" s="26"/>
      <c r="W242" s="27">
        <f t="shared" si="30"/>
        <v>2018</v>
      </c>
      <c r="X242" s="27">
        <f t="shared" si="31"/>
        <v>2050</v>
      </c>
      <c r="Y242" s="28">
        <f t="shared" si="32"/>
        <v>0</v>
      </c>
      <c r="Z242" s="29" t="str">
        <f t="shared" si="33"/>
        <v>CAISO</v>
      </c>
      <c r="AA242" s="30">
        <f t="shared" si="34"/>
        <v>0</v>
      </c>
      <c r="AB242" s="31">
        <f>IF(AND(ISNUMBER(MATCH($S242,[3]Lists!$CU$8:$CU$37,0)),J242&gt;=DATE(2018,12,31)),$AH$6,$AH$5)</f>
        <v>1</v>
      </c>
      <c r="AC242" s="31">
        <f t="shared" si="35"/>
        <v>1</v>
      </c>
      <c r="AD242" s="31">
        <f t="shared" si="36"/>
        <v>1</v>
      </c>
      <c r="AE242" s="32" t="e">
        <f>MIN($K242,IF(AND(S242='[3]Resources - Baseline'!$C$25,$AH$3&gt;0),MIN(DATE(2050,12,31),MAX(DATE($AH$4,12,31),DATE(YEAR(J242)+$AH$3,MONTH(J242),DAY(J242)))),IF(AND(COUNTIFS('[3]Resources - Baseline'!$C$26:$C$37,S242)=1,$AH$2&gt;0),MIN(DATE($AH$4,12,31),DATE(YEAR(J242)+$AH$2,MONTH(J242),DAY(J242))),DATE(2050,12,31))))</f>
        <v>#VALUE!</v>
      </c>
      <c r="AF242" s="33">
        <f t="shared" si="37"/>
        <v>1</v>
      </c>
    </row>
    <row r="243" spans="1:32">
      <c r="A243" s="1">
        <v>243</v>
      </c>
      <c r="B243" s="21" t="s">
        <v>716</v>
      </c>
      <c r="C243" s="21" t="s">
        <v>711</v>
      </c>
      <c r="D243" s="21" t="s">
        <v>653</v>
      </c>
      <c r="E243" s="21" t="s">
        <v>176</v>
      </c>
      <c r="F243" s="21" t="s">
        <v>176</v>
      </c>
      <c r="G243" s="21" t="s">
        <v>177</v>
      </c>
      <c r="H243" s="21" t="s">
        <v>176</v>
      </c>
      <c r="I243" s="21" t="s">
        <v>178</v>
      </c>
      <c r="J243" s="22">
        <v>43100</v>
      </c>
      <c r="K243" s="22">
        <v>55153</v>
      </c>
      <c r="L243" s="23">
        <f t="shared" si="38"/>
        <v>0</v>
      </c>
      <c r="M243" s="24">
        <f t="shared" si="39"/>
        <v>0</v>
      </c>
      <c r="N243" s="21"/>
      <c r="O243" s="21"/>
      <c r="P243" s="21" t="s">
        <v>654</v>
      </c>
      <c r="Q243" s="21" t="s">
        <v>655</v>
      </c>
      <c r="R243" s="25" t="s">
        <v>654</v>
      </c>
      <c r="S243" s="21" t="s">
        <v>656</v>
      </c>
      <c r="T243" s="21"/>
      <c r="U243" s="26"/>
      <c r="V243" s="26"/>
      <c r="W243" s="27">
        <f t="shared" si="30"/>
        <v>2018</v>
      </c>
      <c r="X243" s="27">
        <f t="shared" si="31"/>
        <v>2050</v>
      </c>
      <c r="Y243" s="28">
        <f t="shared" si="32"/>
        <v>0</v>
      </c>
      <c r="Z243" s="29" t="str">
        <f t="shared" si="33"/>
        <v>CAISO</v>
      </c>
      <c r="AA243" s="30">
        <f t="shared" si="34"/>
        <v>0</v>
      </c>
      <c r="AB243" s="31">
        <f>IF(AND(ISNUMBER(MATCH($S243,[3]Lists!$CU$8:$CU$37,0)),J243&gt;=DATE(2018,12,31)),$AH$6,$AH$5)</f>
        <v>1</v>
      </c>
      <c r="AC243" s="31">
        <f t="shared" si="35"/>
        <v>1</v>
      </c>
      <c r="AD243" s="31">
        <f t="shared" si="36"/>
        <v>1</v>
      </c>
      <c r="AE243" s="32" t="e">
        <f>MIN($K243,IF(AND(S243='[3]Resources - Baseline'!$C$25,$AH$3&gt;0),MIN(DATE(2050,12,31),MAX(DATE($AH$4,12,31),DATE(YEAR(J243)+$AH$3,MONTH(J243),DAY(J243)))),IF(AND(COUNTIFS('[3]Resources - Baseline'!$C$26:$C$37,S243)=1,$AH$2&gt;0),MIN(DATE($AH$4,12,31),DATE(YEAR(J243)+$AH$2,MONTH(J243),DAY(J243))),DATE(2050,12,31))))</f>
        <v>#VALUE!</v>
      </c>
      <c r="AF243" s="33">
        <f t="shared" si="37"/>
        <v>1</v>
      </c>
    </row>
    <row r="244" spans="1:32">
      <c r="A244" s="1">
        <v>244</v>
      </c>
      <c r="B244" s="21" t="s">
        <v>717</v>
      </c>
      <c r="C244" s="21" t="s">
        <v>711</v>
      </c>
      <c r="D244" s="21" t="s">
        <v>653</v>
      </c>
      <c r="E244" s="21" t="s">
        <v>176</v>
      </c>
      <c r="F244" s="21" t="s">
        <v>176</v>
      </c>
      <c r="G244" s="21" t="s">
        <v>177</v>
      </c>
      <c r="H244" s="21" t="s">
        <v>176</v>
      </c>
      <c r="I244" s="21" t="s">
        <v>178</v>
      </c>
      <c r="J244" s="22">
        <v>43100</v>
      </c>
      <c r="K244" s="22">
        <v>55153</v>
      </c>
      <c r="L244" s="23">
        <f t="shared" si="38"/>
        <v>0</v>
      </c>
      <c r="M244" s="24">
        <f t="shared" si="39"/>
        <v>0</v>
      </c>
      <c r="N244" s="21"/>
      <c r="O244" s="21"/>
      <c r="P244" s="21" t="s">
        <v>654</v>
      </c>
      <c r="Q244" s="21" t="s">
        <v>655</v>
      </c>
      <c r="R244" s="25" t="s">
        <v>654</v>
      </c>
      <c r="S244" s="21" t="s">
        <v>656</v>
      </c>
      <c r="T244" s="21"/>
      <c r="U244" s="26"/>
      <c r="V244" s="26"/>
      <c r="W244" s="27">
        <f t="shared" si="30"/>
        <v>2018</v>
      </c>
      <c r="X244" s="27">
        <f t="shared" si="31"/>
        <v>2050</v>
      </c>
      <c r="Y244" s="28">
        <f t="shared" si="32"/>
        <v>0</v>
      </c>
      <c r="Z244" s="29" t="str">
        <f t="shared" si="33"/>
        <v>CAISO</v>
      </c>
      <c r="AA244" s="30">
        <f t="shared" si="34"/>
        <v>0</v>
      </c>
      <c r="AB244" s="31">
        <f>IF(AND(ISNUMBER(MATCH($S244,[3]Lists!$CU$8:$CU$37,0)),J244&gt;=DATE(2018,12,31)),$AH$6,$AH$5)</f>
        <v>1</v>
      </c>
      <c r="AC244" s="31">
        <f t="shared" si="35"/>
        <v>1</v>
      </c>
      <c r="AD244" s="31">
        <f t="shared" si="36"/>
        <v>1</v>
      </c>
      <c r="AE244" s="32" t="e">
        <f>MIN($K244,IF(AND(S244='[3]Resources - Baseline'!$C$25,$AH$3&gt;0),MIN(DATE(2050,12,31),MAX(DATE($AH$4,12,31),DATE(YEAR(J244)+$AH$3,MONTH(J244),DAY(J244)))),IF(AND(COUNTIFS('[3]Resources - Baseline'!$C$26:$C$37,S244)=1,$AH$2&gt;0),MIN(DATE($AH$4,12,31),DATE(YEAR(J244)+$AH$2,MONTH(J244),DAY(J244))),DATE(2050,12,31))))</f>
        <v>#VALUE!</v>
      </c>
      <c r="AF244" s="33">
        <f t="shared" si="37"/>
        <v>1</v>
      </c>
    </row>
    <row r="245" spans="1:32">
      <c r="A245" s="1">
        <v>245</v>
      </c>
      <c r="B245" s="21" t="s">
        <v>718</v>
      </c>
      <c r="C245" s="21" t="s">
        <v>711</v>
      </c>
      <c r="D245" s="21" t="s">
        <v>653</v>
      </c>
      <c r="E245" s="21" t="s">
        <v>176</v>
      </c>
      <c r="F245" s="21" t="s">
        <v>176</v>
      </c>
      <c r="G245" s="21" t="s">
        <v>177</v>
      </c>
      <c r="H245" s="21" t="s">
        <v>176</v>
      </c>
      <c r="I245" s="21" t="s">
        <v>178</v>
      </c>
      <c r="J245" s="22">
        <v>43100</v>
      </c>
      <c r="K245" s="22">
        <v>55153</v>
      </c>
      <c r="L245" s="23">
        <f t="shared" si="38"/>
        <v>0</v>
      </c>
      <c r="M245" s="24">
        <f t="shared" si="39"/>
        <v>0</v>
      </c>
      <c r="N245" s="21"/>
      <c r="O245" s="21"/>
      <c r="P245" s="21" t="s">
        <v>654</v>
      </c>
      <c r="Q245" s="21" t="s">
        <v>655</v>
      </c>
      <c r="R245" s="25" t="s">
        <v>654</v>
      </c>
      <c r="S245" s="21" t="s">
        <v>656</v>
      </c>
      <c r="T245" s="21"/>
      <c r="U245" s="26"/>
      <c r="V245" s="26"/>
      <c r="W245" s="27">
        <f t="shared" si="30"/>
        <v>2018</v>
      </c>
      <c r="X245" s="27">
        <f t="shared" si="31"/>
        <v>2050</v>
      </c>
      <c r="Y245" s="28">
        <f t="shared" si="32"/>
        <v>0</v>
      </c>
      <c r="Z245" s="29" t="str">
        <f t="shared" si="33"/>
        <v>CAISO</v>
      </c>
      <c r="AA245" s="30">
        <f t="shared" si="34"/>
        <v>0</v>
      </c>
      <c r="AB245" s="31">
        <f>IF(AND(ISNUMBER(MATCH($S245,[3]Lists!$CU$8:$CU$37,0)),J245&gt;=DATE(2018,12,31)),$AH$6,$AH$5)</f>
        <v>1</v>
      </c>
      <c r="AC245" s="31">
        <f t="shared" si="35"/>
        <v>1</v>
      </c>
      <c r="AD245" s="31">
        <f t="shared" si="36"/>
        <v>1</v>
      </c>
      <c r="AE245" s="32" t="e">
        <f>MIN($K245,IF(AND(S245='[3]Resources - Baseline'!$C$25,$AH$3&gt;0),MIN(DATE(2050,12,31),MAX(DATE($AH$4,12,31),DATE(YEAR(J245)+$AH$3,MONTH(J245),DAY(J245)))),IF(AND(COUNTIFS('[3]Resources - Baseline'!$C$26:$C$37,S245)=1,$AH$2&gt;0),MIN(DATE($AH$4,12,31),DATE(YEAR(J245)+$AH$2,MONTH(J245),DAY(J245))),DATE(2050,12,31))))</f>
        <v>#VALUE!</v>
      </c>
      <c r="AF245" s="33">
        <f t="shared" si="37"/>
        <v>1</v>
      </c>
    </row>
    <row r="246" spans="1:32">
      <c r="A246" s="1">
        <v>246</v>
      </c>
      <c r="B246" s="21" t="s">
        <v>719</v>
      </c>
      <c r="C246" s="21" t="s">
        <v>711</v>
      </c>
      <c r="D246" s="21" t="s">
        <v>653</v>
      </c>
      <c r="E246" s="21" t="s">
        <v>176</v>
      </c>
      <c r="F246" s="21" t="s">
        <v>176</v>
      </c>
      <c r="G246" s="21" t="s">
        <v>177</v>
      </c>
      <c r="H246" s="21" t="s">
        <v>176</v>
      </c>
      <c r="I246" s="21" t="s">
        <v>178</v>
      </c>
      <c r="J246" s="22">
        <v>43100</v>
      </c>
      <c r="K246" s="22">
        <v>55153</v>
      </c>
      <c r="L246" s="23">
        <f t="shared" si="38"/>
        <v>0</v>
      </c>
      <c r="M246" s="24">
        <f t="shared" si="39"/>
        <v>0</v>
      </c>
      <c r="N246" s="21"/>
      <c r="O246" s="21"/>
      <c r="P246" s="21" t="s">
        <v>654</v>
      </c>
      <c r="Q246" s="21" t="s">
        <v>655</v>
      </c>
      <c r="R246" s="25" t="s">
        <v>654</v>
      </c>
      <c r="S246" s="21" t="s">
        <v>656</v>
      </c>
      <c r="T246" s="21"/>
      <c r="U246" s="26"/>
      <c r="V246" s="26"/>
      <c r="W246" s="27">
        <f t="shared" si="30"/>
        <v>2018</v>
      </c>
      <c r="X246" s="27">
        <f t="shared" si="31"/>
        <v>2050</v>
      </c>
      <c r="Y246" s="28">
        <f t="shared" si="32"/>
        <v>0</v>
      </c>
      <c r="Z246" s="29" t="str">
        <f t="shared" si="33"/>
        <v>CAISO</v>
      </c>
      <c r="AA246" s="30">
        <f t="shared" si="34"/>
        <v>0</v>
      </c>
      <c r="AB246" s="31">
        <f>IF(AND(ISNUMBER(MATCH($S246,[3]Lists!$CU$8:$CU$37,0)),J246&gt;=DATE(2018,12,31)),$AH$6,$AH$5)</f>
        <v>1</v>
      </c>
      <c r="AC246" s="31">
        <f t="shared" si="35"/>
        <v>1</v>
      </c>
      <c r="AD246" s="31">
        <f t="shared" si="36"/>
        <v>1</v>
      </c>
      <c r="AE246" s="32" t="e">
        <f>MIN($K246,IF(AND(S246='[3]Resources - Baseline'!$C$25,$AH$3&gt;0),MIN(DATE(2050,12,31),MAX(DATE($AH$4,12,31),DATE(YEAR(J246)+$AH$3,MONTH(J246),DAY(J246)))),IF(AND(COUNTIFS('[3]Resources - Baseline'!$C$26:$C$37,S246)=1,$AH$2&gt;0),MIN(DATE($AH$4,12,31),DATE(YEAR(J246)+$AH$2,MONTH(J246),DAY(J246))),DATE(2050,12,31))))</f>
        <v>#VALUE!</v>
      </c>
      <c r="AF246" s="33">
        <f t="shared" si="37"/>
        <v>1</v>
      </c>
    </row>
    <row r="247" spans="1:32">
      <c r="A247" s="1">
        <v>247</v>
      </c>
      <c r="B247" s="21" t="s">
        <v>720</v>
      </c>
      <c r="C247" s="21" t="s">
        <v>711</v>
      </c>
      <c r="D247" s="21" t="s">
        <v>653</v>
      </c>
      <c r="E247" s="21" t="s">
        <v>176</v>
      </c>
      <c r="F247" s="21" t="s">
        <v>176</v>
      </c>
      <c r="G247" s="21" t="s">
        <v>177</v>
      </c>
      <c r="H247" s="21" t="s">
        <v>176</v>
      </c>
      <c r="I247" s="21" t="s">
        <v>178</v>
      </c>
      <c r="J247" s="22">
        <v>43100</v>
      </c>
      <c r="K247" s="22">
        <v>55153</v>
      </c>
      <c r="L247" s="23">
        <f t="shared" si="38"/>
        <v>0</v>
      </c>
      <c r="M247" s="24">
        <f t="shared" si="39"/>
        <v>0</v>
      </c>
      <c r="N247" s="21"/>
      <c r="O247" s="21"/>
      <c r="P247" s="21" t="s">
        <v>654</v>
      </c>
      <c r="Q247" s="21" t="s">
        <v>655</v>
      </c>
      <c r="R247" s="25" t="s">
        <v>654</v>
      </c>
      <c r="S247" s="21" t="s">
        <v>656</v>
      </c>
      <c r="T247" s="21"/>
      <c r="U247" s="26"/>
      <c r="V247" s="26"/>
      <c r="W247" s="27">
        <f t="shared" si="30"/>
        <v>2018</v>
      </c>
      <c r="X247" s="27">
        <f t="shared" si="31"/>
        <v>2050</v>
      </c>
      <c r="Y247" s="28">
        <f t="shared" si="32"/>
        <v>0</v>
      </c>
      <c r="Z247" s="29" t="str">
        <f t="shared" si="33"/>
        <v>CAISO</v>
      </c>
      <c r="AA247" s="30">
        <f t="shared" si="34"/>
        <v>0</v>
      </c>
      <c r="AB247" s="31">
        <f>IF(AND(ISNUMBER(MATCH($S247,[3]Lists!$CU$8:$CU$37,0)),J247&gt;=DATE(2018,12,31)),$AH$6,$AH$5)</f>
        <v>1</v>
      </c>
      <c r="AC247" s="31">
        <f t="shared" si="35"/>
        <v>1</v>
      </c>
      <c r="AD247" s="31">
        <f t="shared" si="36"/>
        <v>1</v>
      </c>
      <c r="AE247" s="32" t="e">
        <f>MIN($K247,IF(AND(S247='[3]Resources - Baseline'!$C$25,$AH$3&gt;0),MIN(DATE(2050,12,31),MAX(DATE($AH$4,12,31),DATE(YEAR(J247)+$AH$3,MONTH(J247),DAY(J247)))),IF(AND(COUNTIFS('[3]Resources - Baseline'!$C$26:$C$37,S247)=1,$AH$2&gt;0),MIN(DATE($AH$4,12,31),DATE(YEAR(J247)+$AH$2,MONTH(J247),DAY(J247))),DATE(2050,12,31))))</f>
        <v>#VALUE!</v>
      </c>
      <c r="AF247" s="33">
        <f t="shared" si="37"/>
        <v>1</v>
      </c>
    </row>
    <row r="248" spans="1:32">
      <c r="A248" s="1">
        <v>248</v>
      </c>
      <c r="B248" s="21" t="s">
        <v>721</v>
      </c>
      <c r="C248" s="21" t="s">
        <v>722</v>
      </c>
      <c r="D248" s="21" t="s">
        <v>653</v>
      </c>
      <c r="E248" s="21" t="s">
        <v>205</v>
      </c>
      <c r="F248" s="21" t="s">
        <v>205</v>
      </c>
      <c r="G248" s="21" t="s">
        <v>204</v>
      </c>
      <c r="H248" s="21" t="s">
        <v>205</v>
      </c>
      <c r="I248" s="21" t="s">
        <v>178</v>
      </c>
      <c r="J248" s="22">
        <v>43100</v>
      </c>
      <c r="K248" s="22">
        <v>55153</v>
      </c>
      <c r="L248" s="23">
        <f t="shared" si="38"/>
        <v>0</v>
      </c>
      <c r="M248" s="24">
        <f t="shared" si="39"/>
        <v>0</v>
      </c>
      <c r="N248" s="21"/>
      <c r="O248" s="21"/>
      <c r="P248" s="21" t="s">
        <v>654</v>
      </c>
      <c r="Q248" s="21" t="s">
        <v>655</v>
      </c>
      <c r="R248" s="25" t="s">
        <v>654</v>
      </c>
      <c r="S248" s="21" t="s">
        <v>656</v>
      </c>
      <c r="T248" s="21"/>
      <c r="U248" s="26"/>
      <c r="V248" s="26"/>
      <c r="W248" s="27">
        <f t="shared" si="30"/>
        <v>2018</v>
      </c>
      <c r="X248" s="27">
        <f t="shared" si="31"/>
        <v>2050</v>
      </c>
      <c r="Y248" s="28">
        <f t="shared" si="32"/>
        <v>0</v>
      </c>
      <c r="Z248" s="29" t="str">
        <f t="shared" si="33"/>
        <v>CAISO</v>
      </c>
      <c r="AA248" s="30">
        <f t="shared" si="34"/>
        <v>0</v>
      </c>
      <c r="AB248" s="31">
        <f>IF(AND(ISNUMBER(MATCH($S248,[3]Lists!$CU$8:$CU$37,0)),J248&gt;=DATE(2018,12,31)),$AH$6,$AH$5)</f>
        <v>1</v>
      </c>
      <c r="AC248" s="31">
        <f t="shared" si="35"/>
        <v>1</v>
      </c>
      <c r="AD248" s="31">
        <f t="shared" si="36"/>
        <v>1</v>
      </c>
      <c r="AE248" s="32" t="e">
        <f>MIN($K248,IF(AND(S248='[3]Resources - Baseline'!$C$25,$AH$3&gt;0),MIN(DATE(2050,12,31),MAX(DATE($AH$4,12,31),DATE(YEAR(J248)+$AH$3,MONTH(J248),DAY(J248)))),IF(AND(COUNTIFS('[3]Resources - Baseline'!$C$26:$C$37,S248)=1,$AH$2&gt;0),MIN(DATE($AH$4,12,31),DATE(YEAR(J248)+$AH$2,MONTH(J248),DAY(J248))),DATE(2050,12,31))))</f>
        <v>#VALUE!</v>
      </c>
      <c r="AF248" s="33">
        <f t="shared" si="37"/>
        <v>1</v>
      </c>
    </row>
    <row r="249" spans="1:32">
      <c r="A249" s="1">
        <v>249</v>
      </c>
      <c r="B249" s="21" t="s">
        <v>723</v>
      </c>
      <c r="C249" s="21" t="s">
        <v>722</v>
      </c>
      <c r="D249" s="21" t="s">
        <v>653</v>
      </c>
      <c r="E249" s="21" t="s">
        <v>205</v>
      </c>
      <c r="F249" s="21" t="s">
        <v>205</v>
      </c>
      <c r="G249" s="21" t="s">
        <v>204</v>
      </c>
      <c r="H249" s="21" t="s">
        <v>205</v>
      </c>
      <c r="I249" s="21" t="s">
        <v>178</v>
      </c>
      <c r="J249" s="22">
        <v>43100</v>
      </c>
      <c r="K249" s="22">
        <v>55153</v>
      </c>
      <c r="L249" s="23">
        <f t="shared" si="38"/>
        <v>0</v>
      </c>
      <c r="M249" s="24">
        <f t="shared" si="39"/>
        <v>0</v>
      </c>
      <c r="N249" s="21"/>
      <c r="O249" s="21"/>
      <c r="P249" s="21" t="s">
        <v>654</v>
      </c>
      <c r="Q249" s="21" t="s">
        <v>655</v>
      </c>
      <c r="R249" s="25" t="s">
        <v>654</v>
      </c>
      <c r="S249" s="21" t="s">
        <v>656</v>
      </c>
      <c r="T249" s="21"/>
      <c r="U249" s="26"/>
      <c r="V249" s="26"/>
      <c r="W249" s="27">
        <f t="shared" si="30"/>
        <v>2018</v>
      </c>
      <c r="X249" s="27">
        <f t="shared" si="31"/>
        <v>2050</v>
      </c>
      <c r="Y249" s="28">
        <f t="shared" si="32"/>
        <v>0</v>
      </c>
      <c r="Z249" s="29" t="str">
        <f t="shared" si="33"/>
        <v>CAISO</v>
      </c>
      <c r="AA249" s="30">
        <f t="shared" si="34"/>
        <v>0</v>
      </c>
      <c r="AB249" s="31">
        <f>IF(AND(ISNUMBER(MATCH($S249,[3]Lists!$CU$8:$CU$37,0)),J249&gt;=DATE(2018,12,31)),$AH$6,$AH$5)</f>
        <v>1</v>
      </c>
      <c r="AC249" s="31">
        <f t="shared" si="35"/>
        <v>1</v>
      </c>
      <c r="AD249" s="31">
        <f t="shared" si="36"/>
        <v>1</v>
      </c>
      <c r="AE249" s="32" t="e">
        <f>MIN($K249,IF(AND(S249='[3]Resources - Baseline'!$C$25,$AH$3&gt;0),MIN(DATE(2050,12,31),MAX(DATE($AH$4,12,31),DATE(YEAR(J249)+$AH$3,MONTH(J249),DAY(J249)))),IF(AND(COUNTIFS('[3]Resources - Baseline'!$C$26:$C$37,S249)=1,$AH$2&gt;0),MIN(DATE($AH$4,12,31),DATE(YEAR(J249)+$AH$2,MONTH(J249),DAY(J249))),DATE(2050,12,31))))</f>
        <v>#VALUE!</v>
      </c>
      <c r="AF249" s="33">
        <f t="shared" si="37"/>
        <v>1</v>
      </c>
    </row>
    <row r="250" spans="1:32">
      <c r="A250" s="1">
        <v>250</v>
      </c>
      <c r="B250" s="21" t="s">
        <v>724</v>
      </c>
      <c r="C250" s="21" t="s">
        <v>722</v>
      </c>
      <c r="D250" s="21" t="s">
        <v>653</v>
      </c>
      <c r="E250" s="21" t="s">
        <v>205</v>
      </c>
      <c r="F250" s="21" t="s">
        <v>205</v>
      </c>
      <c r="G250" s="21" t="s">
        <v>204</v>
      </c>
      <c r="H250" s="21" t="s">
        <v>205</v>
      </c>
      <c r="I250" s="21" t="s">
        <v>178</v>
      </c>
      <c r="J250" s="22">
        <v>43100</v>
      </c>
      <c r="K250" s="22">
        <v>55153</v>
      </c>
      <c r="L250" s="23">
        <f t="shared" si="38"/>
        <v>0</v>
      </c>
      <c r="M250" s="24">
        <f t="shared" si="39"/>
        <v>0</v>
      </c>
      <c r="N250" s="21"/>
      <c r="O250" s="21"/>
      <c r="P250" s="21" t="s">
        <v>654</v>
      </c>
      <c r="Q250" s="21" t="s">
        <v>655</v>
      </c>
      <c r="R250" s="25" t="s">
        <v>654</v>
      </c>
      <c r="S250" s="21" t="s">
        <v>656</v>
      </c>
      <c r="T250" s="21"/>
      <c r="U250" s="26"/>
      <c r="V250" s="26"/>
      <c r="W250" s="27">
        <f t="shared" si="30"/>
        <v>2018</v>
      </c>
      <c r="X250" s="27">
        <f t="shared" si="31"/>
        <v>2050</v>
      </c>
      <c r="Y250" s="28">
        <f t="shared" si="32"/>
        <v>0</v>
      </c>
      <c r="Z250" s="29" t="str">
        <f t="shared" si="33"/>
        <v>CAISO</v>
      </c>
      <c r="AA250" s="30">
        <f t="shared" si="34"/>
        <v>0</v>
      </c>
      <c r="AB250" s="31">
        <f>IF(AND(ISNUMBER(MATCH($S250,[3]Lists!$CU$8:$CU$37,0)),J250&gt;=DATE(2018,12,31)),$AH$6,$AH$5)</f>
        <v>1</v>
      </c>
      <c r="AC250" s="31">
        <f t="shared" si="35"/>
        <v>1</v>
      </c>
      <c r="AD250" s="31">
        <f t="shared" si="36"/>
        <v>1</v>
      </c>
      <c r="AE250" s="32" t="e">
        <f>MIN($K250,IF(AND(S250='[3]Resources - Baseline'!$C$25,$AH$3&gt;0),MIN(DATE(2050,12,31),MAX(DATE($AH$4,12,31),DATE(YEAR(J250)+$AH$3,MONTH(J250),DAY(J250)))),IF(AND(COUNTIFS('[3]Resources - Baseline'!$C$26:$C$37,S250)=1,$AH$2&gt;0),MIN(DATE($AH$4,12,31),DATE(YEAR(J250)+$AH$2,MONTH(J250),DAY(J250))),DATE(2050,12,31))))</f>
        <v>#VALUE!</v>
      </c>
      <c r="AF250" s="33">
        <f t="shared" si="37"/>
        <v>1</v>
      </c>
    </row>
    <row r="251" spans="1:32">
      <c r="A251" s="1">
        <v>251</v>
      </c>
      <c r="B251" s="21" t="s">
        <v>725</v>
      </c>
      <c r="C251" s="21" t="s">
        <v>722</v>
      </c>
      <c r="D251" s="21" t="s">
        <v>653</v>
      </c>
      <c r="E251" s="21" t="s">
        <v>205</v>
      </c>
      <c r="F251" s="21" t="s">
        <v>205</v>
      </c>
      <c r="G251" s="21" t="s">
        <v>204</v>
      </c>
      <c r="H251" s="21" t="s">
        <v>205</v>
      </c>
      <c r="I251" s="21" t="s">
        <v>178</v>
      </c>
      <c r="J251" s="22">
        <v>43100</v>
      </c>
      <c r="K251" s="22">
        <v>55153</v>
      </c>
      <c r="L251" s="23">
        <f t="shared" si="38"/>
        <v>0</v>
      </c>
      <c r="M251" s="24">
        <f t="shared" si="39"/>
        <v>0</v>
      </c>
      <c r="N251" s="21"/>
      <c r="O251" s="21"/>
      <c r="P251" s="21" t="s">
        <v>654</v>
      </c>
      <c r="Q251" s="21" t="s">
        <v>655</v>
      </c>
      <c r="R251" s="25" t="s">
        <v>654</v>
      </c>
      <c r="S251" s="21" t="s">
        <v>656</v>
      </c>
      <c r="T251" s="21"/>
      <c r="U251" s="26"/>
      <c r="V251" s="26"/>
      <c r="W251" s="27">
        <f t="shared" si="30"/>
        <v>2018</v>
      </c>
      <c r="X251" s="27">
        <f t="shared" si="31"/>
        <v>2050</v>
      </c>
      <c r="Y251" s="28">
        <f t="shared" si="32"/>
        <v>0</v>
      </c>
      <c r="Z251" s="29" t="str">
        <f t="shared" si="33"/>
        <v>CAISO</v>
      </c>
      <c r="AA251" s="30">
        <f t="shared" si="34"/>
        <v>0</v>
      </c>
      <c r="AB251" s="31">
        <f>IF(AND(ISNUMBER(MATCH($S251,[3]Lists!$CU$8:$CU$37,0)),J251&gt;=DATE(2018,12,31)),$AH$6,$AH$5)</f>
        <v>1</v>
      </c>
      <c r="AC251" s="31">
        <f t="shared" si="35"/>
        <v>1</v>
      </c>
      <c r="AD251" s="31">
        <f t="shared" si="36"/>
        <v>1</v>
      </c>
      <c r="AE251" s="32" t="e">
        <f>MIN($K251,IF(AND(S251='[3]Resources - Baseline'!$C$25,$AH$3&gt;0),MIN(DATE(2050,12,31),MAX(DATE($AH$4,12,31),DATE(YEAR(J251)+$AH$3,MONTH(J251),DAY(J251)))),IF(AND(COUNTIFS('[3]Resources - Baseline'!$C$26:$C$37,S251)=1,$AH$2&gt;0),MIN(DATE($AH$4,12,31),DATE(YEAR(J251)+$AH$2,MONTH(J251),DAY(J251))),DATE(2050,12,31))))</f>
        <v>#VALUE!</v>
      </c>
      <c r="AF251" s="33">
        <f t="shared" si="37"/>
        <v>1</v>
      </c>
    </row>
    <row r="252" spans="1:32">
      <c r="A252" s="1">
        <v>252</v>
      </c>
      <c r="B252" s="21" t="s">
        <v>726</v>
      </c>
      <c r="C252" s="21" t="s">
        <v>722</v>
      </c>
      <c r="D252" s="21" t="s">
        <v>653</v>
      </c>
      <c r="E252" s="21" t="s">
        <v>205</v>
      </c>
      <c r="F252" s="21" t="s">
        <v>205</v>
      </c>
      <c r="G252" s="21" t="s">
        <v>204</v>
      </c>
      <c r="H252" s="21" t="s">
        <v>205</v>
      </c>
      <c r="I252" s="21" t="s">
        <v>178</v>
      </c>
      <c r="J252" s="22">
        <v>43100</v>
      </c>
      <c r="K252" s="22">
        <v>55153</v>
      </c>
      <c r="L252" s="23">
        <f t="shared" si="38"/>
        <v>0</v>
      </c>
      <c r="M252" s="24">
        <f t="shared" si="39"/>
        <v>0</v>
      </c>
      <c r="N252" s="21"/>
      <c r="O252" s="21"/>
      <c r="P252" s="21" t="s">
        <v>654</v>
      </c>
      <c r="Q252" s="21" t="s">
        <v>655</v>
      </c>
      <c r="R252" s="25" t="s">
        <v>654</v>
      </c>
      <c r="S252" s="21" t="s">
        <v>656</v>
      </c>
      <c r="T252" s="21"/>
      <c r="U252" s="26"/>
      <c r="V252" s="26"/>
      <c r="W252" s="27">
        <f t="shared" si="30"/>
        <v>2018</v>
      </c>
      <c r="X252" s="27">
        <f t="shared" si="31"/>
        <v>2050</v>
      </c>
      <c r="Y252" s="28">
        <f t="shared" si="32"/>
        <v>0</v>
      </c>
      <c r="Z252" s="29" t="str">
        <f t="shared" si="33"/>
        <v>CAISO</v>
      </c>
      <c r="AA252" s="30">
        <f t="shared" si="34"/>
        <v>0</v>
      </c>
      <c r="AB252" s="31">
        <f>IF(AND(ISNUMBER(MATCH($S252,[3]Lists!$CU$8:$CU$37,0)),J252&gt;=DATE(2018,12,31)),$AH$6,$AH$5)</f>
        <v>1</v>
      </c>
      <c r="AC252" s="31">
        <f t="shared" si="35"/>
        <v>1</v>
      </c>
      <c r="AD252" s="31">
        <f t="shared" si="36"/>
        <v>1</v>
      </c>
      <c r="AE252" s="32" t="e">
        <f>MIN($K252,IF(AND(S252='[3]Resources - Baseline'!$C$25,$AH$3&gt;0),MIN(DATE(2050,12,31),MAX(DATE($AH$4,12,31),DATE(YEAR(J252)+$AH$3,MONTH(J252),DAY(J252)))),IF(AND(COUNTIFS('[3]Resources - Baseline'!$C$26:$C$37,S252)=1,$AH$2&gt;0),MIN(DATE($AH$4,12,31),DATE(YEAR(J252)+$AH$2,MONTH(J252),DAY(J252))),DATE(2050,12,31))))</f>
        <v>#VALUE!</v>
      </c>
      <c r="AF252" s="33">
        <f t="shared" si="37"/>
        <v>1</v>
      </c>
    </row>
    <row r="253" spans="1:32">
      <c r="A253" s="1">
        <v>253</v>
      </c>
      <c r="B253" s="21" t="s">
        <v>727</v>
      </c>
      <c r="C253" s="21" t="s">
        <v>722</v>
      </c>
      <c r="D253" s="21" t="s">
        <v>653</v>
      </c>
      <c r="E253" s="21" t="s">
        <v>205</v>
      </c>
      <c r="F253" s="21" t="s">
        <v>205</v>
      </c>
      <c r="G253" s="21" t="s">
        <v>204</v>
      </c>
      <c r="H253" s="21" t="s">
        <v>205</v>
      </c>
      <c r="I253" s="21" t="s">
        <v>178</v>
      </c>
      <c r="J253" s="22">
        <v>43100</v>
      </c>
      <c r="K253" s="22">
        <v>55153</v>
      </c>
      <c r="L253" s="23">
        <f t="shared" si="38"/>
        <v>0</v>
      </c>
      <c r="M253" s="24">
        <f t="shared" si="39"/>
        <v>0</v>
      </c>
      <c r="N253" s="21"/>
      <c r="O253" s="21"/>
      <c r="P253" s="21" t="s">
        <v>654</v>
      </c>
      <c r="Q253" s="21" t="s">
        <v>655</v>
      </c>
      <c r="R253" s="25" t="s">
        <v>654</v>
      </c>
      <c r="S253" s="21" t="s">
        <v>656</v>
      </c>
      <c r="T253" s="21"/>
      <c r="U253" s="26"/>
      <c r="V253" s="26"/>
      <c r="W253" s="27">
        <f t="shared" si="30"/>
        <v>2018</v>
      </c>
      <c r="X253" s="27">
        <f t="shared" si="31"/>
        <v>2050</v>
      </c>
      <c r="Y253" s="28">
        <f t="shared" si="32"/>
        <v>0</v>
      </c>
      <c r="Z253" s="29" t="str">
        <f t="shared" si="33"/>
        <v>CAISO</v>
      </c>
      <c r="AA253" s="30">
        <f t="shared" si="34"/>
        <v>0</v>
      </c>
      <c r="AB253" s="31">
        <f>IF(AND(ISNUMBER(MATCH($S253,[3]Lists!$CU$8:$CU$37,0)),J253&gt;=DATE(2018,12,31)),$AH$6,$AH$5)</f>
        <v>1</v>
      </c>
      <c r="AC253" s="31">
        <f t="shared" si="35"/>
        <v>1</v>
      </c>
      <c r="AD253" s="31">
        <f t="shared" si="36"/>
        <v>1</v>
      </c>
      <c r="AE253" s="32" t="e">
        <f>MIN($K253,IF(AND(S253='[3]Resources - Baseline'!$C$25,$AH$3&gt;0),MIN(DATE(2050,12,31),MAX(DATE($AH$4,12,31),DATE(YEAR(J253)+$AH$3,MONTH(J253),DAY(J253)))),IF(AND(COUNTIFS('[3]Resources - Baseline'!$C$26:$C$37,S253)=1,$AH$2&gt;0),MIN(DATE($AH$4,12,31),DATE(YEAR(J253)+$AH$2,MONTH(J253),DAY(J253))),DATE(2050,12,31))))</f>
        <v>#VALUE!</v>
      </c>
      <c r="AF253" s="33">
        <f t="shared" si="37"/>
        <v>1</v>
      </c>
    </row>
    <row r="254" spans="1:32">
      <c r="A254" s="1">
        <v>254</v>
      </c>
      <c r="B254" s="21" t="s">
        <v>728</v>
      </c>
      <c r="C254" s="21" t="s">
        <v>722</v>
      </c>
      <c r="D254" s="21" t="s">
        <v>653</v>
      </c>
      <c r="E254" s="21" t="s">
        <v>205</v>
      </c>
      <c r="F254" s="21" t="s">
        <v>205</v>
      </c>
      <c r="G254" s="21" t="s">
        <v>204</v>
      </c>
      <c r="H254" s="21" t="s">
        <v>205</v>
      </c>
      <c r="I254" s="21" t="s">
        <v>178</v>
      </c>
      <c r="J254" s="22">
        <v>43100</v>
      </c>
      <c r="K254" s="22">
        <v>55153</v>
      </c>
      <c r="L254" s="23">
        <f t="shared" si="38"/>
        <v>0</v>
      </c>
      <c r="M254" s="24">
        <f t="shared" si="39"/>
        <v>0</v>
      </c>
      <c r="N254" s="21"/>
      <c r="O254" s="21"/>
      <c r="P254" s="21" t="s">
        <v>654</v>
      </c>
      <c r="Q254" s="21" t="s">
        <v>655</v>
      </c>
      <c r="R254" s="25" t="s">
        <v>654</v>
      </c>
      <c r="S254" s="21" t="s">
        <v>656</v>
      </c>
      <c r="T254" s="21"/>
      <c r="U254" s="26"/>
      <c r="V254" s="26"/>
      <c r="W254" s="27">
        <f t="shared" si="30"/>
        <v>2018</v>
      </c>
      <c r="X254" s="27">
        <f t="shared" si="31"/>
        <v>2050</v>
      </c>
      <c r="Y254" s="28">
        <f t="shared" si="32"/>
        <v>0</v>
      </c>
      <c r="Z254" s="29" t="str">
        <f t="shared" si="33"/>
        <v>CAISO</v>
      </c>
      <c r="AA254" s="30">
        <f t="shared" si="34"/>
        <v>0</v>
      </c>
      <c r="AB254" s="31">
        <f>IF(AND(ISNUMBER(MATCH($S254,[3]Lists!$CU$8:$CU$37,0)),J254&gt;=DATE(2018,12,31)),$AH$6,$AH$5)</f>
        <v>1</v>
      </c>
      <c r="AC254" s="31">
        <f t="shared" si="35"/>
        <v>1</v>
      </c>
      <c r="AD254" s="31">
        <f t="shared" si="36"/>
        <v>1</v>
      </c>
      <c r="AE254" s="32" t="e">
        <f>MIN($K254,IF(AND(S254='[3]Resources - Baseline'!$C$25,$AH$3&gt;0),MIN(DATE(2050,12,31),MAX(DATE($AH$4,12,31),DATE(YEAR(J254)+$AH$3,MONTH(J254),DAY(J254)))),IF(AND(COUNTIFS('[3]Resources - Baseline'!$C$26:$C$37,S254)=1,$AH$2&gt;0),MIN(DATE($AH$4,12,31),DATE(YEAR(J254)+$AH$2,MONTH(J254),DAY(J254))),DATE(2050,12,31))))</f>
        <v>#VALUE!</v>
      </c>
      <c r="AF254" s="33">
        <f t="shared" si="37"/>
        <v>1</v>
      </c>
    </row>
    <row r="255" spans="1:32">
      <c r="A255" s="1">
        <v>255</v>
      </c>
      <c r="B255" s="21" t="s">
        <v>729</v>
      </c>
      <c r="C255" s="21" t="s">
        <v>722</v>
      </c>
      <c r="D255" s="21" t="s">
        <v>653</v>
      </c>
      <c r="E255" s="21" t="s">
        <v>205</v>
      </c>
      <c r="F255" s="21" t="s">
        <v>205</v>
      </c>
      <c r="G255" s="21" t="s">
        <v>204</v>
      </c>
      <c r="H255" s="21" t="s">
        <v>205</v>
      </c>
      <c r="I255" s="21" t="s">
        <v>178</v>
      </c>
      <c r="J255" s="22">
        <v>43100</v>
      </c>
      <c r="K255" s="22">
        <v>55153</v>
      </c>
      <c r="L255" s="23">
        <f t="shared" si="38"/>
        <v>0</v>
      </c>
      <c r="M255" s="24">
        <f t="shared" si="39"/>
        <v>0</v>
      </c>
      <c r="N255" s="21"/>
      <c r="O255" s="21"/>
      <c r="P255" s="21" t="s">
        <v>654</v>
      </c>
      <c r="Q255" s="21" t="s">
        <v>655</v>
      </c>
      <c r="R255" s="25" t="s">
        <v>654</v>
      </c>
      <c r="S255" s="21" t="s">
        <v>656</v>
      </c>
      <c r="T255" s="21"/>
      <c r="U255" s="26"/>
      <c r="V255" s="26"/>
      <c r="W255" s="27">
        <f t="shared" si="30"/>
        <v>2018</v>
      </c>
      <c r="X255" s="27">
        <f t="shared" si="31"/>
        <v>2050</v>
      </c>
      <c r="Y255" s="28">
        <f t="shared" si="32"/>
        <v>0</v>
      </c>
      <c r="Z255" s="29" t="str">
        <f t="shared" si="33"/>
        <v>CAISO</v>
      </c>
      <c r="AA255" s="30">
        <f t="shared" si="34"/>
        <v>0</v>
      </c>
      <c r="AB255" s="31">
        <f>IF(AND(ISNUMBER(MATCH($S255,[3]Lists!$CU$8:$CU$37,0)),J255&gt;=DATE(2018,12,31)),$AH$6,$AH$5)</f>
        <v>1</v>
      </c>
      <c r="AC255" s="31">
        <f t="shared" si="35"/>
        <v>1</v>
      </c>
      <c r="AD255" s="31">
        <f t="shared" si="36"/>
        <v>1</v>
      </c>
      <c r="AE255" s="32" t="e">
        <f>MIN($K255,IF(AND(S255='[3]Resources - Baseline'!$C$25,$AH$3&gt;0),MIN(DATE(2050,12,31),MAX(DATE($AH$4,12,31),DATE(YEAR(J255)+$AH$3,MONTH(J255),DAY(J255)))),IF(AND(COUNTIFS('[3]Resources - Baseline'!$C$26:$C$37,S255)=1,$AH$2&gt;0),MIN(DATE($AH$4,12,31),DATE(YEAR(J255)+$AH$2,MONTH(J255),DAY(J255))),DATE(2050,12,31))))</f>
        <v>#VALUE!</v>
      </c>
      <c r="AF255" s="33">
        <f t="shared" si="37"/>
        <v>1</v>
      </c>
    </row>
    <row r="256" spans="1:32">
      <c r="A256" s="1">
        <v>256</v>
      </c>
      <c r="B256" s="21" t="s">
        <v>730</v>
      </c>
      <c r="C256" s="21" t="s">
        <v>722</v>
      </c>
      <c r="D256" s="21" t="s">
        <v>653</v>
      </c>
      <c r="E256" s="21" t="s">
        <v>205</v>
      </c>
      <c r="F256" s="21" t="s">
        <v>205</v>
      </c>
      <c r="G256" s="21" t="s">
        <v>204</v>
      </c>
      <c r="H256" s="21" t="s">
        <v>205</v>
      </c>
      <c r="I256" s="21" t="s">
        <v>178</v>
      </c>
      <c r="J256" s="22">
        <v>43100</v>
      </c>
      <c r="K256" s="22">
        <v>55153</v>
      </c>
      <c r="L256" s="23">
        <f t="shared" si="38"/>
        <v>0</v>
      </c>
      <c r="M256" s="24">
        <f t="shared" si="39"/>
        <v>0</v>
      </c>
      <c r="N256" s="21"/>
      <c r="O256" s="21"/>
      <c r="P256" s="21" t="s">
        <v>654</v>
      </c>
      <c r="Q256" s="21" t="s">
        <v>655</v>
      </c>
      <c r="R256" s="25" t="s">
        <v>654</v>
      </c>
      <c r="S256" s="21" t="s">
        <v>656</v>
      </c>
      <c r="T256" s="21"/>
      <c r="U256" s="26"/>
      <c r="V256" s="26"/>
      <c r="W256" s="27">
        <f t="shared" si="30"/>
        <v>2018</v>
      </c>
      <c r="X256" s="27">
        <f t="shared" si="31"/>
        <v>2050</v>
      </c>
      <c r="Y256" s="28">
        <f t="shared" si="32"/>
        <v>0</v>
      </c>
      <c r="Z256" s="29" t="str">
        <f t="shared" si="33"/>
        <v>CAISO</v>
      </c>
      <c r="AA256" s="30">
        <f t="shared" si="34"/>
        <v>0</v>
      </c>
      <c r="AB256" s="31">
        <f>IF(AND(ISNUMBER(MATCH($S256,[3]Lists!$CU$8:$CU$37,0)),J256&gt;=DATE(2018,12,31)),$AH$6,$AH$5)</f>
        <v>1</v>
      </c>
      <c r="AC256" s="31">
        <f t="shared" si="35"/>
        <v>1</v>
      </c>
      <c r="AD256" s="31">
        <f t="shared" si="36"/>
        <v>1</v>
      </c>
      <c r="AE256" s="32" t="e">
        <f>MIN($K256,IF(AND(S256='[3]Resources - Baseline'!$C$25,$AH$3&gt;0),MIN(DATE(2050,12,31),MAX(DATE($AH$4,12,31),DATE(YEAR(J256)+$AH$3,MONTH(J256),DAY(J256)))),IF(AND(COUNTIFS('[3]Resources - Baseline'!$C$26:$C$37,S256)=1,$AH$2&gt;0),MIN(DATE($AH$4,12,31),DATE(YEAR(J256)+$AH$2,MONTH(J256),DAY(J256))),DATE(2050,12,31))))</f>
        <v>#VALUE!</v>
      </c>
      <c r="AF256" s="33">
        <f t="shared" si="37"/>
        <v>1</v>
      </c>
    </row>
    <row r="257" spans="1:32">
      <c r="A257" s="1">
        <v>257</v>
      </c>
      <c r="B257" s="21" t="s">
        <v>731</v>
      </c>
      <c r="C257" s="21" t="s">
        <v>722</v>
      </c>
      <c r="D257" s="21" t="s">
        <v>653</v>
      </c>
      <c r="E257" s="21" t="s">
        <v>205</v>
      </c>
      <c r="F257" s="21" t="s">
        <v>205</v>
      </c>
      <c r="G257" s="21" t="s">
        <v>204</v>
      </c>
      <c r="H257" s="21" t="s">
        <v>205</v>
      </c>
      <c r="I257" s="21" t="s">
        <v>178</v>
      </c>
      <c r="J257" s="22">
        <v>43100</v>
      </c>
      <c r="K257" s="22">
        <v>55153</v>
      </c>
      <c r="L257" s="23">
        <f t="shared" si="38"/>
        <v>0</v>
      </c>
      <c r="M257" s="24">
        <f t="shared" si="39"/>
        <v>0</v>
      </c>
      <c r="N257" s="21"/>
      <c r="O257" s="21"/>
      <c r="P257" s="21" t="s">
        <v>654</v>
      </c>
      <c r="Q257" s="21" t="s">
        <v>655</v>
      </c>
      <c r="R257" s="25" t="s">
        <v>654</v>
      </c>
      <c r="S257" s="21" t="s">
        <v>656</v>
      </c>
      <c r="T257" s="21"/>
      <c r="U257" s="26"/>
      <c r="V257" s="26"/>
      <c r="W257" s="27">
        <f t="shared" si="30"/>
        <v>2018</v>
      </c>
      <c r="X257" s="27">
        <f t="shared" si="31"/>
        <v>2050</v>
      </c>
      <c r="Y257" s="28">
        <f t="shared" si="32"/>
        <v>0</v>
      </c>
      <c r="Z257" s="29" t="str">
        <f t="shared" si="33"/>
        <v>CAISO</v>
      </c>
      <c r="AA257" s="30">
        <f t="shared" si="34"/>
        <v>0</v>
      </c>
      <c r="AB257" s="31">
        <f>IF(AND(ISNUMBER(MATCH($S257,[3]Lists!$CU$8:$CU$37,0)),J257&gt;=DATE(2018,12,31)),$AH$6,$AH$5)</f>
        <v>1</v>
      </c>
      <c r="AC257" s="31">
        <f t="shared" si="35"/>
        <v>1</v>
      </c>
      <c r="AD257" s="31">
        <f t="shared" si="36"/>
        <v>1</v>
      </c>
      <c r="AE257" s="32" t="e">
        <f>MIN($K257,IF(AND(S257='[3]Resources - Baseline'!$C$25,$AH$3&gt;0),MIN(DATE(2050,12,31),MAX(DATE($AH$4,12,31),DATE(YEAR(J257)+$AH$3,MONTH(J257),DAY(J257)))),IF(AND(COUNTIFS('[3]Resources - Baseline'!$C$26:$C$37,S257)=1,$AH$2&gt;0),MIN(DATE($AH$4,12,31),DATE(YEAR(J257)+$AH$2,MONTH(J257),DAY(J257))),DATE(2050,12,31))))</f>
        <v>#VALUE!</v>
      </c>
      <c r="AF257" s="33">
        <f t="shared" si="37"/>
        <v>1</v>
      </c>
    </row>
    <row r="258" spans="1:32">
      <c r="A258" s="1">
        <v>258</v>
      </c>
      <c r="B258" s="21" t="s">
        <v>732</v>
      </c>
      <c r="C258" s="21" t="s">
        <v>733</v>
      </c>
      <c r="D258" s="21" t="s">
        <v>653</v>
      </c>
      <c r="E258" s="21" t="s">
        <v>205</v>
      </c>
      <c r="F258" s="21" t="s">
        <v>205</v>
      </c>
      <c r="G258" s="21" t="s">
        <v>204</v>
      </c>
      <c r="H258" s="21" t="s">
        <v>205</v>
      </c>
      <c r="I258" s="21" t="s">
        <v>178</v>
      </c>
      <c r="J258" s="22">
        <v>43100</v>
      </c>
      <c r="K258" s="22">
        <v>55153</v>
      </c>
      <c r="L258" s="23">
        <f t="shared" si="38"/>
        <v>0</v>
      </c>
      <c r="M258" s="24">
        <f t="shared" si="39"/>
        <v>0</v>
      </c>
      <c r="N258" s="21"/>
      <c r="O258" s="21"/>
      <c r="P258" s="21" t="s">
        <v>654</v>
      </c>
      <c r="Q258" s="21" t="s">
        <v>655</v>
      </c>
      <c r="R258" s="25" t="s">
        <v>654</v>
      </c>
      <c r="S258" s="21" t="s">
        <v>656</v>
      </c>
      <c r="T258" s="21"/>
      <c r="U258" s="26"/>
      <c r="V258" s="26"/>
      <c r="W258" s="27">
        <f t="shared" si="30"/>
        <v>2018</v>
      </c>
      <c r="X258" s="27">
        <f t="shared" si="31"/>
        <v>2050</v>
      </c>
      <c r="Y258" s="28">
        <f t="shared" si="32"/>
        <v>0</v>
      </c>
      <c r="Z258" s="29" t="str">
        <f t="shared" si="33"/>
        <v>CAISO</v>
      </c>
      <c r="AA258" s="30">
        <f t="shared" si="34"/>
        <v>0</v>
      </c>
      <c r="AB258" s="31">
        <f>IF(AND(ISNUMBER(MATCH($S258,[3]Lists!$CU$8:$CU$37,0)),J258&gt;=DATE(2018,12,31)),$AH$6,$AH$5)</f>
        <v>1</v>
      </c>
      <c r="AC258" s="31">
        <f t="shared" si="35"/>
        <v>1</v>
      </c>
      <c r="AD258" s="31">
        <f t="shared" si="36"/>
        <v>1</v>
      </c>
      <c r="AE258" s="32" t="e">
        <f>MIN($K258,IF(AND(S258='[3]Resources - Baseline'!$C$25,$AH$3&gt;0),MIN(DATE(2050,12,31),MAX(DATE($AH$4,12,31),DATE(YEAR(J258)+$AH$3,MONTH(J258),DAY(J258)))),IF(AND(COUNTIFS('[3]Resources - Baseline'!$C$26:$C$37,S258)=1,$AH$2&gt;0),MIN(DATE($AH$4,12,31),DATE(YEAR(J258)+$AH$2,MONTH(J258),DAY(J258))),DATE(2050,12,31))))</f>
        <v>#VALUE!</v>
      </c>
      <c r="AF258" s="33">
        <f t="shared" si="37"/>
        <v>1</v>
      </c>
    </row>
    <row r="259" spans="1:32">
      <c r="A259" s="1">
        <v>259</v>
      </c>
      <c r="B259" s="21" t="s">
        <v>734</v>
      </c>
      <c r="C259" s="21" t="s">
        <v>733</v>
      </c>
      <c r="D259" s="21" t="s">
        <v>653</v>
      </c>
      <c r="E259" s="21" t="s">
        <v>205</v>
      </c>
      <c r="F259" s="21" t="s">
        <v>205</v>
      </c>
      <c r="G259" s="21" t="s">
        <v>204</v>
      </c>
      <c r="H259" s="21" t="s">
        <v>205</v>
      </c>
      <c r="I259" s="21" t="s">
        <v>178</v>
      </c>
      <c r="J259" s="22">
        <v>43100</v>
      </c>
      <c r="K259" s="22">
        <v>55153</v>
      </c>
      <c r="L259" s="23">
        <f t="shared" si="38"/>
        <v>0</v>
      </c>
      <c r="M259" s="24">
        <f t="shared" si="39"/>
        <v>0</v>
      </c>
      <c r="N259" s="21"/>
      <c r="O259" s="21"/>
      <c r="P259" s="21" t="s">
        <v>654</v>
      </c>
      <c r="Q259" s="21" t="s">
        <v>655</v>
      </c>
      <c r="R259" s="25" t="s">
        <v>654</v>
      </c>
      <c r="S259" s="21" t="s">
        <v>656</v>
      </c>
      <c r="T259" s="21"/>
      <c r="U259" s="26"/>
      <c r="V259" s="26"/>
      <c r="W259" s="27">
        <f t="shared" si="30"/>
        <v>2018</v>
      </c>
      <c r="X259" s="27">
        <f t="shared" si="31"/>
        <v>2050</v>
      </c>
      <c r="Y259" s="28">
        <f t="shared" si="32"/>
        <v>0</v>
      </c>
      <c r="Z259" s="29" t="str">
        <f t="shared" si="33"/>
        <v>CAISO</v>
      </c>
      <c r="AA259" s="30">
        <f t="shared" si="34"/>
        <v>0</v>
      </c>
      <c r="AB259" s="31">
        <f>IF(AND(ISNUMBER(MATCH($S259,[3]Lists!$CU$8:$CU$37,0)),J259&gt;=DATE(2018,12,31)),$AH$6,$AH$5)</f>
        <v>1</v>
      </c>
      <c r="AC259" s="31">
        <f t="shared" si="35"/>
        <v>1</v>
      </c>
      <c r="AD259" s="31">
        <f t="shared" si="36"/>
        <v>1</v>
      </c>
      <c r="AE259" s="32" t="e">
        <f>MIN($K259,IF(AND(S259='[3]Resources - Baseline'!$C$25,$AH$3&gt;0),MIN(DATE(2050,12,31),MAX(DATE($AH$4,12,31),DATE(YEAR(J259)+$AH$3,MONTH(J259),DAY(J259)))),IF(AND(COUNTIFS('[3]Resources - Baseline'!$C$26:$C$37,S259)=1,$AH$2&gt;0),MIN(DATE($AH$4,12,31),DATE(YEAR(J259)+$AH$2,MONTH(J259),DAY(J259))),DATE(2050,12,31))))</f>
        <v>#VALUE!</v>
      </c>
      <c r="AF259" s="33">
        <f t="shared" si="37"/>
        <v>1</v>
      </c>
    </row>
    <row r="260" spans="1:32">
      <c r="A260" s="1">
        <v>260</v>
      </c>
      <c r="B260" s="21" t="s">
        <v>735</v>
      </c>
      <c r="C260" s="21" t="s">
        <v>733</v>
      </c>
      <c r="D260" s="21" t="s">
        <v>653</v>
      </c>
      <c r="E260" s="21" t="s">
        <v>205</v>
      </c>
      <c r="F260" s="21" t="s">
        <v>205</v>
      </c>
      <c r="G260" s="21" t="s">
        <v>204</v>
      </c>
      <c r="H260" s="21" t="s">
        <v>205</v>
      </c>
      <c r="I260" s="21" t="s">
        <v>178</v>
      </c>
      <c r="J260" s="22">
        <v>43100</v>
      </c>
      <c r="K260" s="22">
        <v>55153</v>
      </c>
      <c r="L260" s="23">
        <f t="shared" si="38"/>
        <v>0</v>
      </c>
      <c r="M260" s="24">
        <f t="shared" si="39"/>
        <v>0</v>
      </c>
      <c r="N260" s="21"/>
      <c r="O260" s="21"/>
      <c r="P260" s="21" t="s">
        <v>654</v>
      </c>
      <c r="Q260" s="21" t="s">
        <v>655</v>
      </c>
      <c r="R260" s="25" t="s">
        <v>654</v>
      </c>
      <c r="S260" s="21" t="s">
        <v>656</v>
      </c>
      <c r="T260" s="21"/>
      <c r="U260" s="26"/>
      <c r="V260" s="26"/>
      <c r="W260" s="27">
        <f t="shared" si="30"/>
        <v>2018</v>
      </c>
      <c r="X260" s="27">
        <f t="shared" si="31"/>
        <v>2050</v>
      </c>
      <c r="Y260" s="28">
        <f t="shared" si="32"/>
        <v>0</v>
      </c>
      <c r="Z260" s="29" t="str">
        <f t="shared" si="33"/>
        <v>CAISO</v>
      </c>
      <c r="AA260" s="30">
        <f t="shared" si="34"/>
        <v>0</v>
      </c>
      <c r="AB260" s="31">
        <f>IF(AND(ISNUMBER(MATCH($S260,[3]Lists!$CU$8:$CU$37,0)),J260&gt;=DATE(2018,12,31)),$AH$6,$AH$5)</f>
        <v>1</v>
      </c>
      <c r="AC260" s="31">
        <f t="shared" si="35"/>
        <v>1</v>
      </c>
      <c r="AD260" s="31">
        <f t="shared" si="36"/>
        <v>1</v>
      </c>
      <c r="AE260" s="32" t="e">
        <f>MIN($K260,IF(AND(S260='[3]Resources - Baseline'!$C$25,$AH$3&gt;0),MIN(DATE(2050,12,31),MAX(DATE($AH$4,12,31),DATE(YEAR(J260)+$AH$3,MONTH(J260),DAY(J260)))),IF(AND(COUNTIFS('[3]Resources - Baseline'!$C$26:$C$37,S260)=1,$AH$2&gt;0),MIN(DATE($AH$4,12,31),DATE(YEAR(J260)+$AH$2,MONTH(J260),DAY(J260))),DATE(2050,12,31))))</f>
        <v>#VALUE!</v>
      </c>
      <c r="AF260" s="33">
        <f t="shared" si="37"/>
        <v>1</v>
      </c>
    </row>
    <row r="261" spans="1:32">
      <c r="A261" s="1">
        <v>261</v>
      </c>
      <c r="B261" s="21" t="s">
        <v>736</v>
      </c>
      <c r="C261" s="21" t="s">
        <v>733</v>
      </c>
      <c r="D261" s="21" t="s">
        <v>653</v>
      </c>
      <c r="E261" s="21" t="s">
        <v>205</v>
      </c>
      <c r="F261" s="21" t="s">
        <v>205</v>
      </c>
      <c r="G261" s="21" t="s">
        <v>204</v>
      </c>
      <c r="H261" s="21" t="s">
        <v>205</v>
      </c>
      <c r="I261" s="21" t="s">
        <v>178</v>
      </c>
      <c r="J261" s="22">
        <v>43100</v>
      </c>
      <c r="K261" s="22">
        <v>55153</v>
      </c>
      <c r="L261" s="23">
        <f t="shared" si="38"/>
        <v>0</v>
      </c>
      <c r="M261" s="24">
        <f t="shared" si="39"/>
        <v>0</v>
      </c>
      <c r="N261" s="21"/>
      <c r="O261" s="21"/>
      <c r="P261" s="21" t="s">
        <v>654</v>
      </c>
      <c r="Q261" s="21" t="s">
        <v>655</v>
      </c>
      <c r="R261" s="25" t="s">
        <v>654</v>
      </c>
      <c r="S261" s="21" t="s">
        <v>656</v>
      </c>
      <c r="T261" s="21"/>
      <c r="U261" s="26"/>
      <c r="V261" s="26"/>
      <c r="W261" s="27">
        <f t="shared" si="30"/>
        <v>2018</v>
      </c>
      <c r="X261" s="27">
        <f t="shared" si="31"/>
        <v>2050</v>
      </c>
      <c r="Y261" s="28">
        <f t="shared" si="32"/>
        <v>0</v>
      </c>
      <c r="Z261" s="29" t="str">
        <f t="shared" si="33"/>
        <v>CAISO</v>
      </c>
      <c r="AA261" s="30">
        <f t="shared" si="34"/>
        <v>0</v>
      </c>
      <c r="AB261" s="31">
        <f>IF(AND(ISNUMBER(MATCH($S261,[3]Lists!$CU$8:$CU$37,0)),J261&gt;=DATE(2018,12,31)),$AH$6,$AH$5)</f>
        <v>1</v>
      </c>
      <c r="AC261" s="31">
        <f t="shared" si="35"/>
        <v>1</v>
      </c>
      <c r="AD261" s="31">
        <f t="shared" si="36"/>
        <v>1</v>
      </c>
      <c r="AE261" s="32" t="e">
        <f>MIN($K261,IF(AND(S261='[3]Resources - Baseline'!$C$25,$AH$3&gt;0),MIN(DATE(2050,12,31),MAX(DATE($AH$4,12,31),DATE(YEAR(J261)+$AH$3,MONTH(J261),DAY(J261)))),IF(AND(COUNTIFS('[3]Resources - Baseline'!$C$26:$C$37,S261)=1,$AH$2&gt;0),MIN(DATE($AH$4,12,31),DATE(YEAR(J261)+$AH$2,MONTH(J261),DAY(J261))),DATE(2050,12,31))))</f>
        <v>#VALUE!</v>
      </c>
      <c r="AF261" s="33">
        <f t="shared" si="37"/>
        <v>1</v>
      </c>
    </row>
    <row r="262" spans="1:32">
      <c r="A262" s="1">
        <v>262</v>
      </c>
      <c r="B262" s="21" t="s">
        <v>737</v>
      </c>
      <c r="C262" s="21" t="s">
        <v>733</v>
      </c>
      <c r="D262" s="21" t="s">
        <v>653</v>
      </c>
      <c r="E262" s="21" t="s">
        <v>205</v>
      </c>
      <c r="F262" s="21" t="s">
        <v>205</v>
      </c>
      <c r="G262" s="21" t="s">
        <v>204</v>
      </c>
      <c r="H262" s="21" t="s">
        <v>205</v>
      </c>
      <c r="I262" s="21" t="s">
        <v>178</v>
      </c>
      <c r="J262" s="22">
        <v>43100</v>
      </c>
      <c r="K262" s="22">
        <v>55153</v>
      </c>
      <c r="L262" s="23">
        <f t="shared" si="38"/>
        <v>0</v>
      </c>
      <c r="M262" s="24">
        <f t="shared" si="39"/>
        <v>0</v>
      </c>
      <c r="N262" s="21"/>
      <c r="O262" s="21"/>
      <c r="P262" s="21" t="s">
        <v>654</v>
      </c>
      <c r="Q262" s="21" t="s">
        <v>655</v>
      </c>
      <c r="R262" s="25" t="s">
        <v>654</v>
      </c>
      <c r="S262" s="21" t="s">
        <v>656</v>
      </c>
      <c r="T262" s="21"/>
      <c r="U262" s="26"/>
      <c r="V262" s="26"/>
      <c r="W262" s="27">
        <f t="shared" si="30"/>
        <v>2018</v>
      </c>
      <c r="X262" s="27">
        <f t="shared" si="31"/>
        <v>2050</v>
      </c>
      <c r="Y262" s="28">
        <f t="shared" si="32"/>
        <v>0</v>
      </c>
      <c r="Z262" s="29" t="str">
        <f t="shared" si="33"/>
        <v>CAISO</v>
      </c>
      <c r="AA262" s="30">
        <f t="shared" si="34"/>
        <v>0</v>
      </c>
      <c r="AB262" s="31">
        <f>IF(AND(ISNUMBER(MATCH($S262,[3]Lists!$CU$8:$CU$37,0)),J262&gt;=DATE(2018,12,31)),$AH$6,$AH$5)</f>
        <v>1</v>
      </c>
      <c r="AC262" s="31">
        <f t="shared" si="35"/>
        <v>1</v>
      </c>
      <c r="AD262" s="31">
        <f t="shared" si="36"/>
        <v>1</v>
      </c>
      <c r="AE262" s="32" t="e">
        <f>MIN($K262,IF(AND(S262='[3]Resources - Baseline'!$C$25,$AH$3&gt;0),MIN(DATE(2050,12,31),MAX(DATE($AH$4,12,31),DATE(YEAR(J262)+$AH$3,MONTH(J262),DAY(J262)))),IF(AND(COUNTIFS('[3]Resources - Baseline'!$C$26:$C$37,S262)=1,$AH$2&gt;0),MIN(DATE($AH$4,12,31),DATE(YEAR(J262)+$AH$2,MONTH(J262),DAY(J262))),DATE(2050,12,31))))</f>
        <v>#VALUE!</v>
      </c>
      <c r="AF262" s="33">
        <f t="shared" si="37"/>
        <v>1</v>
      </c>
    </row>
    <row r="263" spans="1:32">
      <c r="A263" s="1">
        <v>263</v>
      </c>
      <c r="B263" s="21" t="s">
        <v>738</v>
      </c>
      <c r="C263" s="21" t="s">
        <v>733</v>
      </c>
      <c r="D263" s="21" t="s">
        <v>653</v>
      </c>
      <c r="E263" s="21" t="s">
        <v>205</v>
      </c>
      <c r="F263" s="21" t="s">
        <v>205</v>
      </c>
      <c r="G263" s="21" t="s">
        <v>204</v>
      </c>
      <c r="H263" s="21" t="s">
        <v>205</v>
      </c>
      <c r="I263" s="21" t="s">
        <v>178</v>
      </c>
      <c r="J263" s="22">
        <v>43100</v>
      </c>
      <c r="K263" s="22">
        <v>55153</v>
      </c>
      <c r="L263" s="23">
        <f t="shared" si="38"/>
        <v>0</v>
      </c>
      <c r="M263" s="24">
        <f t="shared" si="39"/>
        <v>0</v>
      </c>
      <c r="N263" s="21"/>
      <c r="O263" s="21"/>
      <c r="P263" s="21" t="s">
        <v>654</v>
      </c>
      <c r="Q263" s="21" t="s">
        <v>655</v>
      </c>
      <c r="R263" s="25" t="s">
        <v>654</v>
      </c>
      <c r="S263" s="21" t="s">
        <v>656</v>
      </c>
      <c r="T263" s="21"/>
      <c r="U263" s="26"/>
      <c r="V263" s="26"/>
      <c r="W263" s="27">
        <f t="shared" si="30"/>
        <v>2018</v>
      </c>
      <c r="X263" s="27">
        <f t="shared" si="31"/>
        <v>2050</v>
      </c>
      <c r="Y263" s="28">
        <f t="shared" si="32"/>
        <v>0</v>
      </c>
      <c r="Z263" s="29" t="str">
        <f t="shared" si="33"/>
        <v>CAISO</v>
      </c>
      <c r="AA263" s="30">
        <f t="shared" si="34"/>
        <v>0</v>
      </c>
      <c r="AB263" s="31">
        <f>IF(AND(ISNUMBER(MATCH($S263,[3]Lists!$CU$8:$CU$37,0)),J263&gt;=DATE(2018,12,31)),$AH$6,$AH$5)</f>
        <v>1</v>
      </c>
      <c r="AC263" s="31">
        <f t="shared" si="35"/>
        <v>1</v>
      </c>
      <c r="AD263" s="31">
        <f t="shared" si="36"/>
        <v>1</v>
      </c>
      <c r="AE263" s="32" t="e">
        <f>MIN($K263,IF(AND(S263='[3]Resources - Baseline'!$C$25,$AH$3&gt;0),MIN(DATE(2050,12,31),MAX(DATE($AH$4,12,31),DATE(YEAR(J263)+$AH$3,MONTH(J263),DAY(J263)))),IF(AND(COUNTIFS('[3]Resources - Baseline'!$C$26:$C$37,S263)=1,$AH$2&gt;0),MIN(DATE($AH$4,12,31),DATE(YEAR(J263)+$AH$2,MONTH(J263),DAY(J263))),DATE(2050,12,31))))</f>
        <v>#VALUE!</v>
      </c>
      <c r="AF263" s="33">
        <f t="shared" si="37"/>
        <v>1</v>
      </c>
    </row>
    <row r="264" spans="1:32">
      <c r="A264" s="1">
        <v>264</v>
      </c>
      <c r="B264" s="21" t="s">
        <v>739</v>
      </c>
      <c r="C264" s="21" t="s">
        <v>733</v>
      </c>
      <c r="D264" s="21" t="s">
        <v>653</v>
      </c>
      <c r="E264" s="21" t="s">
        <v>205</v>
      </c>
      <c r="F264" s="21" t="s">
        <v>205</v>
      </c>
      <c r="G264" s="21" t="s">
        <v>204</v>
      </c>
      <c r="H264" s="21" t="s">
        <v>205</v>
      </c>
      <c r="I264" s="21" t="s">
        <v>178</v>
      </c>
      <c r="J264" s="22">
        <v>43100</v>
      </c>
      <c r="K264" s="22">
        <v>55153</v>
      </c>
      <c r="L264" s="23">
        <f t="shared" si="38"/>
        <v>0</v>
      </c>
      <c r="M264" s="24">
        <f t="shared" si="39"/>
        <v>0</v>
      </c>
      <c r="N264" s="21"/>
      <c r="O264" s="21"/>
      <c r="P264" s="21" t="s">
        <v>654</v>
      </c>
      <c r="Q264" s="21" t="s">
        <v>655</v>
      </c>
      <c r="R264" s="25" t="s">
        <v>654</v>
      </c>
      <c r="S264" s="21" t="s">
        <v>656</v>
      </c>
      <c r="T264" s="21"/>
      <c r="U264" s="26"/>
      <c r="V264" s="26"/>
      <c r="W264" s="27">
        <f t="shared" si="30"/>
        <v>2018</v>
      </c>
      <c r="X264" s="27">
        <f t="shared" si="31"/>
        <v>2050</v>
      </c>
      <c r="Y264" s="28">
        <f t="shared" si="32"/>
        <v>0</v>
      </c>
      <c r="Z264" s="29" t="str">
        <f t="shared" si="33"/>
        <v>CAISO</v>
      </c>
      <c r="AA264" s="30">
        <f t="shared" si="34"/>
        <v>0</v>
      </c>
      <c r="AB264" s="31">
        <f>IF(AND(ISNUMBER(MATCH($S264,[3]Lists!$CU$8:$CU$37,0)),J264&gt;=DATE(2018,12,31)),$AH$6,$AH$5)</f>
        <v>1</v>
      </c>
      <c r="AC264" s="31">
        <f t="shared" si="35"/>
        <v>1</v>
      </c>
      <c r="AD264" s="31">
        <f t="shared" si="36"/>
        <v>1</v>
      </c>
      <c r="AE264" s="32" t="e">
        <f>MIN($K264,IF(AND(S264='[3]Resources - Baseline'!$C$25,$AH$3&gt;0),MIN(DATE(2050,12,31),MAX(DATE($AH$4,12,31),DATE(YEAR(J264)+$AH$3,MONTH(J264),DAY(J264)))),IF(AND(COUNTIFS('[3]Resources - Baseline'!$C$26:$C$37,S264)=1,$AH$2&gt;0),MIN(DATE($AH$4,12,31),DATE(YEAR(J264)+$AH$2,MONTH(J264),DAY(J264))),DATE(2050,12,31))))</f>
        <v>#VALUE!</v>
      </c>
      <c r="AF264" s="33">
        <f t="shared" si="37"/>
        <v>1</v>
      </c>
    </row>
    <row r="265" spans="1:32">
      <c r="A265" s="1">
        <v>265</v>
      </c>
      <c r="B265" s="21" t="s">
        <v>740</v>
      </c>
      <c r="C265" s="21" t="s">
        <v>733</v>
      </c>
      <c r="D265" s="21" t="s">
        <v>653</v>
      </c>
      <c r="E265" s="21" t="s">
        <v>205</v>
      </c>
      <c r="F265" s="21" t="s">
        <v>205</v>
      </c>
      <c r="G265" s="21" t="s">
        <v>204</v>
      </c>
      <c r="H265" s="21" t="s">
        <v>205</v>
      </c>
      <c r="I265" s="21" t="s">
        <v>178</v>
      </c>
      <c r="J265" s="22">
        <v>43100</v>
      </c>
      <c r="K265" s="22">
        <v>55153</v>
      </c>
      <c r="L265" s="23">
        <f t="shared" si="38"/>
        <v>0</v>
      </c>
      <c r="M265" s="24">
        <f t="shared" si="39"/>
        <v>0</v>
      </c>
      <c r="N265" s="21"/>
      <c r="O265" s="21"/>
      <c r="P265" s="21" t="s">
        <v>654</v>
      </c>
      <c r="Q265" s="21" t="s">
        <v>655</v>
      </c>
      <c r="R265" s="25" t="s">
        <v>654</v>
      </c>
      <c r="S265" s="21" t="s">
        <v>656</v>
      </c>
      <c r="T265" s="21"/>
      <c r="U265" s="26"/>
      <c r="V265" s="26"/>
      <c r="W265" s="27">
        <f t="shared" ref="W265:W328" si="40">IF(J265&lt;DATE(YEAR(J265),7,1),YEAR(J265),YEAR(J265)+1)</f>
        <v>2018</v>
      </c>
      <c r="X265" s="27">
        <f t="shared" ref="X265:X328" si="41">IF(K265&gt;=DATE(YEAR(K265),7,1),YEAR(K265),YEAR(K265)-1)</f>
        <v>2050</v>
      </c>
      <c r="Y265" s="28">
        <f t="shared" ref="Y265:Y328" si="42">IF(ISBLANK(U265),0,O265-U265)</f>
        <v>0</v>
      </c>
      <c r="Z265" s="29" t="str">
        <f t="shared" ref="Z265:Z328" si="43">IF(ISBLANK(T265),I265,T265)</f>
        <v>CAISO</v>
      </c>
      <c r="AA265" s="30">
        <f t="shared" ref="AA265:AA328" si="44">IF(ISBLANK(U265),O265,U265)</f>
        <v>0</v>
      </c>
      <c r="AB265" s="31">
        <f>IF(AND(ISNUMBER(MATCH($S265,[3]Lists!$CU$8:$CU$37,0)),J265&gt;=DATE(2018,12,31)),$AH$6,$AH$5)</f>
        <v>1</v>
      </c>
      <c r="AC265" s="31">
        <f t="shared" ref="AC265:AC328" si="45">IF(ISBLANK(S265),0,1)</f>
        <v>1</v>
      </c>
      <c r="AD265" s="31">
        <f t="shared" ref="AD265:AD328" si="46">AC265</f>
        <v>1</v>
      </c>
      <c r="AE265" s="32" t="e">
        <f>MIN($K265,IF(AND(S265='[3]Resources - Baseline'!$C$25,$AH$3&gt;0),MIN(DATE(2050,12,31),MAX(DATE($AH$4,12,31),DATE(YEAR(J265)+$AH$3,MONTH(J265),DAY(J265)))),IF(AND(COUNTIFS('[3]Resources - Baseline'!$C$26:$C$37,S265)=1,$AH$2&gt;0),MIN(DATE($AH$4,12,31),DATE(YEAR(J265)+$AH$2,MONTH(J265),DAY(J265))),DATE(2050,12,31))))</f>
        <v>#VALUE!</v>
      </c>
      <c r="AF265" s="33">
        <f t="shared" ref="AF265:AF328" si="47">SUMPRODUCT(($B$9:$B$3872=$B265)*1)</f>
        <v>1</v>
      </c>
    </row>
    <row r="266" spans="1:32">
      <c r="A266" s="1">
        <v>266</v>
      </c>
      <c r="B266" s="21" t="s">
        <v>741</v>
      </c>
      <c r="C266" s="21" t="s">
        <v>733</v>
      </c>
      <c r="D266" s="21" t="s">
        <v>653</v>
      </c>
      <c r="E266" s="21" t="s">
        <v>205</v>
      </c>
      <c r="F266" s="21" t="s">
        <v>205</v>
      </c>
      <c r="G266" s="21" t="s">
        <v>204</v>
      </c>
      <c r="H266" s="21" t="s">
        <v>205</v>
      </c>
      <c r="I266" s="21" t="s">
        <v>178</v>
      </c>
      <c r="J266" s="22">
        <v>43100</v>
      </c>
      <c r="K266" s="22">
        <v>55153</v>
      </c>
      <c r="L266" s="23">
        <f t="shared" ref="L266:L329" si="48">IFERROR(M266*O266,0)</f>
        <v>0</v>
      </c>
      <c r="M266" s="24">
        <f t="shared" ref="M266:M329" si="49">IFERROR(N266/O266,0)</f>
        <v>0</v>
      </c>
      <c r="N266" s="21"/>
      <c r="O266" s="21"/>
      <c r="P266" s="21" t="s">
        <v>654</v>
      </c>
      <c r="Q266" s="21" t="s">
        <v>655</v>
      </c>
      <c r="R266" s="25" t="s">
        <v>654</v>
      </c>
      <c r="S266" s="21" t="s">
        <v>656</v>
      </c>
      <c r="T266" s="21"/>
      <c r="U266" s="26"/>
      <c r="V266" s="26"/>
      <c r="W266" s="27">
        <f t="shared" si="40"/>
        <v>2018</v>
      </c>
      <c r="X266" s="27">
        <f t="shared" si="41"/>
        <v>2050</v>
      </c>
      <c r="Y266" s="28">
        <f t="shared" si="42"/>
        <v>0</v>
      </c>
      <c r="Z266" s="29" t="str">
        <f t="shared" si="43"/>
        <v>CAISO</v>
      </c>
      <c r="AA266" s="30">
        <f t="shared" si="44"/>
        <v>0</v>
      </c>
      <c r="AB266" s="31">
        <f>IF(AND(ISNUMBER(MATCH($S266,[3]Lists!$CU$8:$CU$37,0)),J266&gt;=DATE(2018,12,31)),$AH$6,$AH$5)</f>
        <v>1</v>
      </c>
      <c r="AC266" s="31">
        <f t="shared" si="45"/>
        <v>1</v>
      </c>
      <c r="AD266" s="31">
        <f t="shared" si="46"/>
        <v>1</v>
      </c>
      <c r="AE266" s="32" t="e">
        <f>MIN($K266,IF(AND(S266='[3]Resources - Baseline'!$C$25,$AH$3&gt;0),MIN(DATE(2050,12,31),MAX(DATE($AH$4,12,31),DATE(YEAR(J266)+$AH$3,MONTH(J266),DAY(J266)))),IF(AND(COUNTIFS('[3]Resources - Baseline'!$C$26:$C$37,S266)=1,$AH$2&gt;0),MIN(DATE($AH$4,12,31),DATE(YEAR(J266)+$AH$2,MONTH(J266),DAY(J266))),DATE(2050,12,31))))</f>
        <v>#VALUE!</v>
      </c>
      <c r="AF266" s="33">
        <f t="shared" si="47"/>
        <v>1</v>
      </c>
    </row>
    <row r="267" spans="1:32">
      <c r="A267" s="1">
        <v>267</v>
      </c>
      <c r="B267" s="21" t="s">
        <v>742</v>
      </c>
      <c r="C267" s="21" t="s">
        <v>733</v>
      </c>
      <c r="D267" s="21" t="s">
        <v>653</v>
      </c>
      <c r="E267" s="21" t="s">
        <v>205</v>
      </c>
      <c r="F267" s="21" t="s">
        <v>205</v>
      </c>
      <c r="G267" s="21" t="s">
        <v>204</v>
      </c>
      <c r="H267" s="21" t="s">
        <v>205</v>
      </c>
      <c r="I267" s="21" t="s">
        <v>178</v>
      </c>
      <c r="J267" s="22">
        <v>43100</v>
      </c>
      <c r="K267" s="22">
        <v>55153</v>
      </c>
      <c r="L267" s="23">
        <f t="shared" si="48"/>
        <v>0</v>
      </c>
      <c r="M267" s="24">
        <f t="shared" si="49"/>
        <v>0</v>
      </c>
      <c r="N267" s="21"/>
      <c r="O267" s="21"/>
      <c r="P267" s="21" t="s">
        <v>654</v>
      </c>
      <c r="Q267" s="21" t="s">
        <v>655</v>
      </c>
      <c r="R267" s="25" t="s">
        <v>654</v>
      </c>
      <c r="S267" s="21" t="s">
        <v>656</v>
      </c>
      <c r="T267" s="21"/>
      <c r="U267" s="26"/>
      <c r="V267" s="26"/>
      <c r="W267" s="27">
        <f t="shared" si="40"/>
        <v>2018</v>
      </c>
      <c r="X267" s="27">
        <f t="shared" si="41"/>
        <v>2050</v>
      </c>
      <c r="Y267" s="28">
        <f t="shared" si="42"/>
        <v>0</v>
      </c>
      <c r="Z267" s="29" t="str">
        <f t="shared" si="43"/>
        <v>CAISO</v>
      </c>
      <c r="AA267" s="30">
        <f t="shared" si="44"/>
        <v>0</v>
      </c>
      <c r="AB267" s="31">
        <f>IF(AND(ISNUMBER(MATCH($S267,[3]Lists!$CU$8:$CU$37,0)),J267&gt;=DATE(2018,12,31)),$AH$6,$AH$5)</f>
        <v>1</v>
      </c>
      <c r="AC267" s="31">
        <f t="shared" si="45"/>
        <v>1</v>
      </c>
      <c r="AD267" s="31">
        <f t="shared" si="46"/>
        <v>1</v>
      </c>
      <c r="AE267" s="32" t="e">
        <f>MIN($K267,IF(AND(S267='[3]Resources - Baseline'!$C$25,$AH$3&gt;0),MIN(DATE(2050,12,31),MAX(DATE($AH$4,12,31),DATE(YEAR(J267)+$AH$3,MONTH(J267),DAY(J267)))),IF(AND(COUNTIFS('[3]Resources - Baseline'!$C$26:$C$37,S267)=1,$AH$2&gt;0),MIN(DATE($AH$4,12,31),DATE(YEAR(J267)+$AH$2,MONTH(J267),DAY(J267))),DATE(2050,12,31))))</f>
        <v>#VALUE!</v>
      </c>
      <c r="AF267" s="33">
        <f t="shared" si="47"/>
        <v>1</v>
      </c>
    </row>
    <row r="268" spans="1:32">
      <c r="A268" s="1">
        <v>268</v>
      </c>
      <c r="B268" s="21" t="s">
        <v>743</v>
      </c>
      <c r="C268" s="21" t="s">
        <v>744</v>
      </c>
      <c r="D268" s="21" t="s">
        <v>163</v>
      </c>
      <c r="E268" s="22" t="s">
        <v>745</v>
      </c>
      <c r="F268" s="22" t="s">
        <v>745</v>
      </c>
      <c r="G268" s="22" t="s">
        <v>746</v>
      </c>
      <c r="H268" s="22" t="s">
        <v>747</v>
      </c>
      <c r="I268" s="22" t="s">
        <v>212</v>
      </c>
      <c r="J268" s="22">
        <v>42370</v>
      </c>
      <c r="K268" s="22">
        <v>55153</v>
      </c>
      <c r="L268" s="23">
        <f t="shared" si="48"/>
        <v>45.5</v>
      </c>
      <c r="M268" s="24">
        <f t="shared" si="49"/>
        <v>1</v>
      </c>
      <c r="N268" s="35">
        <v>45.5</v>
      </c>
      <c r="O268" s="35">
        <v>45.5</v>
      </c>
      <c r="P268" s="35" t="s">
        <v>240</v>
      </c>
      <c r="Q268" s="35" t="s">
        <v>207</v>
      </c>
      <c r="R268" s="25" t="s">
        <v>189</v>
      </c>
      <c r="S268" s="22" t="s">
        <v>435</v>
      </c>
      <c r="T268" s="22"/>
      <c r="U268" s="26"/>
      <c r="V268" s="26"/>
      <c r="W268" s="27">
        <f t="shared" si="40"/>
        <v>2016</v>
      </c>
      <c r="X268" s="27">
        <f t="shared" si="41"/>
        <v>2050</v>
      </c>
      <c r="Y268" s="28">
        <f t="shared" si="42"/>
        <v>0</v>
      </c>
      <c r="Z268" s="29" t="str">
        <f t="shared" si="43"/>
        <v>NW</v>
      </c>
      <c r="AA268" s="30">
        <f t="shared" si="44"/>
        <v>45.5</v>
      </c>
      <c r="AB268" s="31">
        <f>IF(AND(ISNUMBER(MATCH($S268,[3]Lists!$CU$8:$CU$37,0)),J268&gt;=DATE(2018,12,31)),$AH$6,$AH$5)</f>
        <v>1</v>
      </c>
      <c r="AC268" s="31">
        <f t="shared" si="45"/>
        <v>1</v>
      </c>
      <c r="AD268" s="31">
        <f t="shared" si="46"/>
        <v>1</v>
      </c>
      <c r="AE268" s="32" t="e">
        <f>MIN($K268,IF(AND(S268='[3]Resources - Baseline'!$C$25,$AH$3&gt;0),MIN(DATE(2050,12,31),MAX(DATE($AH$4,12,31),DATE(YEAR(J268)+$AH$3,MONTH(J268),DAY(J268)))),IF(AND(COUNTIFS('[3]Resources - Baseline'!$C$26:$C$37,S268)=1,$AH$2&gt;0),MIN(DATE($AH$4,12,31),DATE(YEAR(J268)+$AH$2,MONTH(J268),DAY(J268))),DATE(2050,12,31))))</f>
        <v>#VALUE!</v>
      </c>
      <c r="AF268" s="33">
        <f t="shared" si="47"/>
        <v>1</v>
      </c>
    </row>
    <row r="269" spans="1:32">
      <c r="A269" s="1">
        <v>269</v>
      </c>
      <c r="B269" s="21" t="s">
        <v>748</v>
      </c>
      <c r="C269" s="21" t="s">
        <v>749</v>
      </c>
      <c r="D269" s="21" t="s">
        <v>185</v>
      </c>
      <c r="E269" s="21" t="s">
        <v>175</v>
      </c>
      <c r="F269" s="21" t="s">
        <v>175</v>
      </c>
      <c r="G269" s="21" t="s">
        <v>186</v>
      </c>
      <c r="H269" s="21" t="s">
        <v>175</v>
      </c>
      <c r="I269" s="21" t="s">
        <v>178</v>
      </c>
      <c r="J269" s="22">
        <v>32581</v>
      </c>
      <c r="K269" s="22">
        <v>43584</v>
      </c>
      <c r="L269" s="23">
        <f t="shared" si="48"/>
        <v>120</v>
      </c>
      <c r="M269" s="24">
        <f t="shared" si="49"/>
        <v>1</v>
      </c>
      <c r="N269" s="21">
        <v>120</v>
      </c>
      <c r="O269" s="21">
        <v>120</v>
      </c>
      <c r="P269" s="21" t="s">
        <v>187</v>
      </c>
      <c r="Q269" s="21" t="s">
        <v>269</v>
      </c>
      <c r="R269" s="25" t="s">
        <v>270</v>
      </c>
      <c r="S269" s="21" t="s">
        <v>450</v>
      </c>
      <c r="T269" s="21"/>
      <c r="U269" s="26"/>
      <c r="V269" s="26"/>
      <c r="W269" s="27">
        <f t="shared" si="40"/>
        <v>1989</v>
      </c>
      <c r="X269" s="27">
        <f t="shared" si="41"/>
        <v>2018</v>
      </c>
      <c r="Y269" s="28">
        <f t="shared" si="42"/>
        <v>0</v>
      </c>
      <c r="Z269" s="29" t="str">
        <f t="shared" si="43"/>
        <v>CAISO</v>
      </c>
      <c r="AA269" s="30">
        <f t="shared" si="44"/>
        <v>120</v>
      </c>
      <c r="AB269" s="31">
        <f>IF(AND(ISNUMBER(MATCH($S269,[3]Lists!$CU$8:$CU$37,0)),J269&gt;=DATE(2018,12,31)),$AH$6,$AH$5)</f>
        <v>1</v>
      </c>
      <c r="AC269" s="31">
        <f t="shared" si="45"/>
        <v>1</v>
      </c>
      <c r="AD269" s="31">
        <f t="shared" si="46"/>
        <v>1</v>
      </c>
      <c r="AE269" s="32" t="e">
        <f>MIN($K269,IF(AND(S269='[3]Resources - Baseline'!$C$25,$AH$3&gt;0),MIN(DATE(2050,12,31),MAX(DATE($AH$4,12,31),DATE(YEAR(J269)+$AH$3,MONTH(J269),DAY(J269)))),IF(AND(COUNTIFS('[3]Resources - Baseline'!$C$26:$C$37,S269)=1,$AH$2&gt;0),MIN(DATE($AH$4,12,31),DATE(YEAR(J269)+$AH$2,MONTH(J269),DAY(J269))),DATE(2050,12,31))))</f>
        <v>#VALUE!</v>
      </c>
      <c r="AF269" s="33">
        <f t="shared" si="47"/>
        <v>1</v>
      </c>
    </row>
    <row r="270" spans="1:32">
      <c r="A270" s="1">
        <v>270</v>
      </c>
      <c r="B270" s="21" t="s">
        <v>750</v>
      </c>
      <c r="C270" s="21" t="s">
        <v>751</v>
      </c>
      <c r="D270" s="21" t="s">
        <v>163</v>
      </c>
      <c r="E270" s="22" t="s">
        <v>752</v>
      </c>
      <c r="F270" s="22" t="s">
        <v>752</v>
      </c>
      <c r="G270" s="22" t="s">
        <v>753</v>
      </c>
      <c r="H270" s="22" t="s">
        <v>754</v>
      </c>
      <c r="I270" s="22" t="s">
        <v>212</v>
      </c>
      <c r="J270" s="22">
        <v>38838</v>
      </c>
      <c r="K270" s="22">
        <v>54789</v>
      </c>
      <c r="L270" s="23">
        <f t="shared" si="48"/>
        <v>5.75</v>
      </c>
      <c r="M270" s="24">
        <f t="shared" si="49"/>
        <v>1</v>
      </c>
      <c r="N270" s="35">
        <v>5.75</v>
      </c>
      <c r="O270" s="35">
        <v>5.75</v>
      </c>
      <c r="P270" s="35" t="s">
        <v>461</v>
      </c>
      <c r="Q270" s="35" t="s">
        <v>462</v>
      </c>
      <c r="R270" s="25" t="s">
        <v>309</v>
      </c>
      <c r="S270" s="22" t="s">
        <v>755</v>
      </c>
      <c r="T270" s="22"/>
      <c r="U270" s="26"/>
      <c r="V270" s="26"/>
      <c r="W270" s="27">
        <f t="shared" si="40"/>
        <v>2006</v>
      </c>
      <c r="X270" s="27">
        <f t="shared" si="41"/>
        <v>2049</v>
      </c>
      <c r="Y270" s="28">
        <f t="shared" si="42"/>
        <v>0</v>
      </c>
      <c r="Z270" s="29" t="str">
        <f t="shared" si="43"/>
        <v>NW</v>
      </c>
      <c r="AA270" s="30">
        <f t="shared" si="44"/>
        <v>5.75</v>
      </c>
      <c r="AB270" s="31">
        <f>IF(AND(ISNUMBER(MATCH($S270,[3]Lists!$CU$8:$CU$37,0)),J270&gt;=DATE(2018,12,31)),$AH$6,$AH$5)</f>
        <v>1</v>
      </c>
      <c r="AC270" s="31">
        <f t="shared" si="45"/>
        <v>1</v>
      </c>
      <c r="AD270" s="31">
        <f t="shared" si="46"/>
        <v>1</v>
      </c>
      <c r="AE270" s="32" t="e">
        <f>MIN($K270,IF(AND(S270='[3]Resources - Baseline'!$C$25,$AH$3&gt;0),MIN(DATE(2050,12,31),MAX(DATE($AH$4,12,31),DATE(YEAR(J270)+$AH$3,MONTH(J270),DAY(J270)))),IF(AND(COUNTIFS('[3]Resources - Baseline'!$C$26:$C$37,S270)=1,$AH$2&gt;0),MIN(DATE($AH$4,12,31),DATE(YEAR(J270)+$AH$2,MONTH(J270),DAY(J270))),DATE(2050,12,31))))</f>
        <v>#VALUE!</v>
      </c>
      <c r="AF270" s="33">
        <f t="shared" si="47"/>
        <v>1</v>
      </c>
    </row>
    <row r="271" spans="1:32">
      <c r="A271" s="1">
        <v>271</v>
      </c>
      <c r="B271" s="21" t="s">
        <v>756</v>
      </c>
      <c r="C271" s="21" t="s">
        <v>757</v>
      </c>
      <c r="D271" s="21" t="s">
        <v>163</v>
      </c>
      <c r="E271" s="22" t="s">
        <v>752</v>
      </c>
      <c r="F271" s="22" t="s">
        <v>752</v>
      </c>
      <c r="G271" s="22" t="s">
        <v>753</v>
      </c>
      <c r="H271" s="22" t="s">
        <v>754</v>
      </c>
      <c r="I271" s="22" t="s">
        <v>212</v>
      </c>
      <c r="J271" s="22">
        <v>38838</v>
      </c>
      <c r="K271" s="22">
        <v>54789</v>
      </c>
      <c r="L271" s="23">
        <f t="shared" si="48"/>
        <v>5.75</v>
      </c>
      <c r="M271" s="24">
        <f t="shared" si="49"/>
        <v>1</v>
      </c>
      <c r="N271" s="23">
        <v>5.75</v>
      </c>
      <c r="O271" s="23">
        <v>5.75</v>
      </c>
      <c r="P271" s="23" t="s">
        <v>461</v>
      </c>
      <c r="Q271" s="23" t="s">
        <v>462</v>
      </c>
      <c r="R271" s="25" t="s">
        <v>309</v>
      </c>
      <c r="S271" s="22" t="s">
        <v>755</v>
      </c>
      <c r="T271" s="22"/>
      <c r="U271" s="26"/>
      <c r="V271" s="26"/>
      <c r="W271" s="27">
        <f t="shared" si="40"/>
        <v>2006</v>
      </c>
      <c r="X271" s="27">
        <f t="shared" si="41"/>
        <v>2049</v>
      </c>
      <c r="Y271" s="28">
        <f t="shared" si="42"/>
        <v>0</v>
      </c>
      <c r="Z271" s="29" t="str">
        <f t="shared" si="43"/>
        <v>NW</v>
      </c>
      <c r="AA271" s="30">
        <f t="shared" si="44"/>
        <v>5.75</v>
      </c>
      <c r="AB271" s="31">
        <f>IF(AND(ISNUMBER(MATCH($S271,[3]Lists!$CU$8:$CU$37,0)),J271&gt;=DATE(2018,12,31)),$AH$6,$AH$5)</f>
        <v>1</v>
      </c>
      <c r="AC271" s="31">
        <f t="shared" si="45"/>
        <v>1</v>
      </c>
      <c r="AD271" s="31">
        <f t="shared" si="46"/>
        <v>1</v>
      </c>
      <c r="AE271" s="32" t="e">
        <f>MIN($K271,IF(AND(S271='[3]Resources - Baseline'!$C$25,$AH$3&gt;0),MIN(DATE(2050,12,31),MAX(DATE($AH$4,12,31),DATE(YEAR(J271)+$AH$3,MONTH(J271),DAY(J271)))),IF(AND(COUNTIFS('[3]Resources - Baseline'!$C$26:$C$37,S271)=1,$AH$2&gt;0),MIN(DATE($AH$4,12,31),DATE(YEAR(J271)+$AH$2,MONTH(J271),DAY(J271))),DATE(2050,12,31))))</f>
        <v>#VALUE!</v>
      </c>
      <c r="AF271" s="33">
        <f t="shared" si="47"/>
        <v>1</v>
      </c>
    </row>
    <row r="272" spans="1:32">
      <c r="A272" s="1">
        <v>272</v>
      </c>
      <c r="B272" s="21" t="s">
        <v>758</v>
      </c>
      <c r="C272" s="21" t="s">
        <v>759</v>
      </c>
      <c r="D272" s="21" t="s">
        <v>163</v>
      </c>
      <c r="E272" s="22" t="s">
        <v>752</v>
      </c>
      <c r="F272" s="22" t="s">
        <v>752</v>
      </c>
      <c r="G272" s="22" t="s">
        <v>753</v>
      </c>
      <c r="H272" s="22" t="s">
        <v>754</v>
      </c>
      <c r="I272" s="22" t="s">
        <v>212</v>
      </c>
      <c r="J272" s="22">
        <v>38838</v>
      </c>
      <c r="K272" s="22">
        <v>54789</v>
      </c>
      <c r="L272" s="23">
        <f t="shared" si="48"/>
        <v>5.75</v>
      </c>
      <c r="M272" s="24">
        <f t="shared" si="49"/>
        <v>1</v>
      </c>
      <c r="N272" s="23">
        <v>5.75</v>
      </c>
      <c r="O272" s="23">
        <v>5.75</v>
      </c>
      <c r="P272" s="23" t="s">
        <v>461</v>
      </c>
      <c r="Q272" s="23" t="s">
        <v>462</v>
      </c>
      <c r="R272" s="25" t="s">
        <v>309</v>
      </c>
      <c r="S272" s="22" t="s">
        <v>755</v>
      </c>
      <c r="T272" s="22"/>
      <c r="U272" s="26"/>
      <c r="V272" s="26"/>
      <c r="W272" s="27">
        <f t="shared" si="40"/>
        <v>2006</v>
      </c>
      <c r="X272" s="27">
        <f t="shared" si="41"/>
        <v>2049</v>
      </c>
      <c r="Y272" s="28">
        <f t="shared" si="42"/>
        <v>0</v>
      </c>
      <c r="Z272" s="29" t="str">
        <f t="shared" si="43"/>
        <v>NW</v>
      </c>
      <c r="AA272" s="30">
        <f t="shared" si="44"/>
        <v>5.75</v>
      </c>
      <c r="AB272" s="31">
        <f>IF(AND(ISNUMBER(MATCH($S272,[3]Lists!$CU$8:$CU$37,0)),J272&gt;=DATE(2018,12,31)),$AH$6,$AH$5)</f>
        <v>1</v>
      </c>
      <c r="AC272" s="31">
        <f t="shared" si="45"/>
        <v>1</v>
      </c>
      <c r="AD272" s="31">
        <f t="shared" si="46"/>
        <v>1</v>
      </c>
      <c r="AE272" s="32" t="e">
        <f>MIN($K272,IF(AND(S272='[3]Resources - Baseline'!$C$25,$AH$3&gt;0),MIN(DATE(2050,12,31),MAX(DATE($AH$4,12,31),DATE(YEAR(J272)+$AH$3,MONTH(J272),DAY(J272)))),IF(AND(COUNTIFS('[3]Resources - Baseline'!$C$26:$C$37,S272)=1,$AH$2&gt;0),MIN(DATE($AH$4,12,31),DATE(YEAR(J272)+$AH$2,MONTH(J272),DAY(J272))),DATE(2050,12,31))))</f>
        <v>#VALUE!</v>
      </c>
      <c r="AF272" s="33">
        <f t="shared" si="47"/>
        <v>1</v>
      </c>
    </row>
    <row r="273" spans="1:32">
      <c r="A273" s="1">
        <v>273</v>
      </c>
      <c r="B273" s="21" t="s">
        <v>760</v>
      </c>
      <c r="C273" s="21" t="s">
        <v>761</v>
      </c>
      <c r="D273" s="21" t="s">
        <v>163</v>
      </c>
      <c r="E273" s="22" t="s">
        <v>752</v>
      </c>
      <c r="F273" s="22" t="s">
        <v>752</v>
      </c>
      <c r="G273" s="22" t="s">
        <v>753</v>
      </c>
      <c r="H273" s="22" t="s">
        <v>754</v>
      </c>
      <c r="I273" s="22" t="s">
        <v>212</v>
      </c>
      <c r="J273" s="22">
        <v>38838</v>
      </c>
      <c r="K273" s="22">
        <v>54789</v>
      </c>
      <c r="L273" s="23">
        <f t="shared" si="48"/>
        <v>5.75</v>
      </c>
      <c r="M273" s="24">
        <f t="shared" si="49"/>
        <v>1</v>
      </c>
      <c r="N273" s="23">
        <v>5.75</v>
      </c>
      <c r="O273" s="23">
        <v>5.75</v>
      </c>
      <c r="P273" s="23" t="s">
        <v>461</v>
      </c>
      <c r="Q273" s="23" t="s">
        <v>462</v>
      </c>
      <c r="R273" s="25" t="s">
        <v>309</v>
      </c>
      <c r="S273" s="22" t="s">
        <v>755</v>
      </c>
      <c r="T273" s="22"/>
      <c r="U273" s="26"/>
      <c r="V273" s="26"/>
      <c r="W273" s="27">
        <f t="shared" si="40"/>
        <v>2006</v>
      </c>
      <c r="X273" s="27">
        <f t="shared" si="41"/>
        <v>2049</v>
      </c>
      <c r="Y273" s="28">
        <f t="shared" si="42"/>
        <v>0</v>
      </c>
      <c r="Z273" s="29" t="str">
        <f t="shared" si="43"/>
        <v>NW</v>
      </c>
      <c r="AA273" s="30">
        <f t="shared" si="44"/>
        <v>5.75</v>
      </c>
      <c r="AB273" s="31">
        <f>IF(AND(ISNUMBER(MATCH($S273,[3]Lists!$CU$8:$CU$37,0)),J273&gt;=DATE(2018,12,31)),$AH$6,$AH$5)</f>
        <v>1</v>
      </c>
      <c r="AC273" s="31">
        <f t="shared" si="45"/>
        <v>1</v>
      </c>
      <c r="AD273" s="31">
        <f t="shared" si="46"/>
        <v>1</v>
      </c>
      <c r="AE273" s="32" t="e">
        <f>MIN($K273,IF(AND(S273='[3]Resources - Baseline'!$C$25,$AH$3&gt;0),MIN(DATE(2050,12,31),MAX(DATE($AH$4,12,31),DATE(YEAR(J273)+$AH$3,MONTH(J273),DAY(J273)))),IF(AND(COUNTIFS('[3]Resources - Baseline'!$C$26:$C$37,S273)=1,$AH$2&gt;0),MIN(DATE($AH$4,12,31),DATE(YEAR(J273)+$AH$2,MONTH(J273),DAY(J273))),DATE(2050,12,31))))</f>
        <v>#VALUE!</v>
      </c>
      <c r="AF273" s="33">
        <f t="shared" si="47"/>
        <v>1</v>
      </c>
    </row>
    <row r="274" spans="1:32">
      <c r="A274" s="1">
        <v>274</v>
      </c>
      <c r="B274" s="21" t="s">
        <v>762</v>
      </c>
      <c r="C274" s="21" t="s">
        <v>763</v>
      </c>
      <c r="D274" s="21" t="s">
        <v>163</v>
      </c>
      <c r="E274" s="22" t="s">
        <v>752</v>
      </c>
      <c r="F274" s="22" t="s">
        <v>752</v>
      </c>
      <c r="G274" s="22" t="s">
        <v>753</v>
      </c>
      <c r="H274" s="22" t="s">
        <v>754</v>
      </c>
      <c r="I274" s="22" t="s">
        <v>212</v>
      </c>
      <c r="J274" s="22">
        <v>38838</v>
      </c>
      <c r="K274" s="22">
        <v>54789</v>
      </c>
      <c r="L274" s="23">
        <f t="shared" si="48"/>
        <v>5.75</v>
      </c>
      <c r="M274" s="24">
        <f t="shared" si="49"/>
        <v>1</v>
      </c>
      <c r="N274" s="23">
        <v>5.75</v>
      </c>
      <c r="O274" s="23">
        <v>5.75</v>
      </c>
      <c r="P274" s="23" t="s">
        <v>461</v>
      </c>
      <c r="Q274" s="23" t="s">
        <v>462</v>
      </c>
      <c r="R274" s="25" t="s">
        <v>309</v>
      </c>
      <c r="S274" s="22" t="s">
        <v>755</v>
      </c>
      <c r="T274" s="22"/>
      <c r="U274" s="26"/>
      <c r="V274" s="26"/>
      <c r="W274" s="27">
        <f t="shared" si="40"/>
        <v>2006</v>
      </c>
      <c r="X274" s="27">
        <f t="shared" si="41"/>
        <v>2049</v>
      </c>
      <c r="Y274" s="28">
        <f t="shared" si="42"/>
        <v>0</v>
      </c>
      <c r="Z274" s="29" t="str">
        <f t="shared" si="43"/>
        <v>NW</v>
      </c>
      <c r="AA274" s="30">
        <f t="shared" si="44"/>
        <v>5.75</v>
      </c>
      <c r="AB274" s="31">
        <f>IF(AND(ISNUMBER(MATCH($S274,[3]Lists!$CU$8:$CU$37,0)),J274&gt;=DATE(2018,12,31)),$AH$6,$AH$5)</f>
        <v>1</v>
      </c>
      <c r="AC274" s="31">
        <f t="shared" si="45"/>
        <v>1</v>
      </c>
      <c r="AD274" s="31">
        <f t="shared" si="46"/>
        <v>1</v>
      </c>
      <c r="AE274" s="32" t="e">
        <f>MIN($K274,IF(AND(S274='[3]Resources - Baseline'!$C$25,$AH$3&gt;0),MIN(DATE(2050,12,31),MAX(DATE($AH$4,12,31),DATE(YEAR(J274)+$AH$3,MONTH(J274),DAY(J274)))),IF(AND(COUNTIFS('[3]Resources - Baseline'!$C$26:$C$37,S274)=1,$AH$2&gt;0),MIN(DATE($AH$4,12,31),DATE(YEAR(J274)+$AH$2,MONTH(J274),DAY(J274))),DATE(2050,12,31))))</f>
        <v>#VALUE!</v>
      </c>
      <c r="AF274" s="33">
        <f t="shared" si="47"/>
        <v>1</v>
      </c>
    </row>
    <row r="275" spans="1:32">
      <c r="A275" s="1">
        <v>275</v>
      </c>
      <c r="B275" s="21" t="s">
        <v>764</v>
      </c>
      <c r="C275" s="21" t="s">
        <v>765</v>
      </c>
      <c r="D275" s="21" t="s">
        <v>163</v>
      </c>
      <c r="E275" s="22" t="s">
        <v>752</v>
      </c>
      <c r="F275" s="22" t="s">
        <v>752</v>
      </c>
      <c r="G275" s="22" t="s">
        <v>753</v>
      </c>
      <c r="H275" s="22" t="s">
        <v>754</v>
      </c>
      <c r="I275" s="22" t="s">
        <v>212</v>
      </c>
      <c r="J275" s="22">
        <v>38838</v>
      </c>
      <c r="K275" s="22">
        <v>54789</v>
      </c>
      <c r="L275" s="23">
        <f t="shared" si="48"/>
        <v>5.75</v>
      </c>
      <c r="M275" s="24">
        <f t="shared" si="49"/>
        <v>1</v>
      </c>
      <c r="N275" s="23">
        <v>5.75</v>
      </c>
      <c r="O275" s="23">
        <v>5.75</v>
      </c>
      <c r="P275" s="23" t="s">
        <v>461</v>
      </c>
      <c r="Q275" s="23" t="s">
        <v>462</v>
      </c>
      <c r="R275" s="25" t="s">
        <v>309</v>
      </c>
      <c r="S275" s="22" t="s">
        <v>755</v>
      </c>
      <c r="T275" s="22"/>
      <c r="U275" s="26"/>
      <c r="V275" s="26"/>
      <c r="W275" s="27">
        <f t="shared" si="40"/>
        <v>2006</v>
      </c>
      <c r="X275" s="27">
        <f t="shared" si="41"/>
        <v>2049</v>
      </c>
      <c r="Y275" s="28">
        <f t="shared" si="42"/>
        <v>0</v>
      </c>
      <c r="Z275" s="29" t="str">
        <f t="shared" si="43"/>
        <v>NW</v>
      </c>
      <c r="AA275" s="30">
        <f t="shared" si="44"/>
        <v>5.75</v>
      </c>
      <c r="AB275" s="31">
        <f>IF(AND(ISNUMBER(MATCH($S275,[3]Lists!$CU$8:$CU$37,0)),J275&gt;=DATE(2018,12,31)),$AH$6,$AH$5)</f>
        <v>1</v>
      </c>
      <c r="AC275" s="31">
        <f t="shared" si="45"/>
        <v>1</v>
      </c>
      <c r="AD275" s="31">
        <f t="shared" si="46"/>
        <v>1</v>
      </c>
      <c r="AE275" s="32" t="e">
        <f>MIN($K275,IF(AND(S275='[3]Resources - Baseline'!$C$25,$AH$3&gt;0),MIN(DATE(2050,12,31),MAX(DATE($AH$4,12,31),DATE(YEAR(J275)+$AH$3,MONTH(J275),DAY(J275)))),IF(AND(COUNTIFS('[3]Resources - Baseline'!$C$26:$C$37,S275)=1,$AH$2&gt;0),MIN(DATE($AH$4,12,31),DATE(YEAR(J275)+$AH$2,MONTH(J275),DAY(J275))),DATE(2050,12,31))))</f>
        <v>#VALUE!</v>
      </c>
      <c r="AF275" s="33">
        <f t="shared" si="47"/>
        <v>1</v>
      </c>
    </row>
    <row r="276" spans="1:32">
      <c r="A276" s="1">
        <v>276</v>
      </c>
      <c r="B276" s="21" t="s">
        <v>766</v>
      </c>
      <c r="C276" s="21" t="s">
        <v>767</v>
      </c>
      <c r="D276" s="21" t="s">
        <v>163</v>
      </c>
      <c r="E276" s="22" t="s">
        <v>752</v>
      </c>
      <c r="F276" s="22" t="s">
        <v>752</v>
      </c>
      <c r="G276" s="22" t="s">
        <v>753</v>
      </c>
      <c r="H276" s="22" t="s">
        <v>754</v>
      </c>
      <c r="I276" s="22" t="s">
        <v>212</v>
      </c>
      <c r="J276" s="22">
        <v>38838</v>
      </c>
      <c r="K276" s="22">
        <v>54789</v>
      </c>
      <c r="L276" s="23">
        <f t="shared" si="48"/>
        <v>5.75</v>
      </c>
      <c r="M276" s="24">
        <f t="shared" si="49"/>
        <v>1</v>
      </c>
      <c r="N276" s="23">
        <v>5.75</v>
      </c>
      <c r="O276" s="23">
        <v>5.75</v>
      </c>
      <c r="P276" s="23" t="s">
        <v>461</v>
      </c>
      <c r="Q276" s="23" t="s">
        <v>462</v>
      </c>
      <c r="R276" s="25" t="s">
        <v>309</v>
      </c>
      <c r="S276" s="22" t="s">
        <v>755</v>
      </c>
      <c r="T276" s="22"/>
      <c r="U276" s="26"/>
      <c r="V276" s="26"/>
      <c r="W276" s="27">
        <f t="shared" si="40"/>
        <v>2006</v>
      </c>
      <c r="X276" s="27">
        <f t="shared" si="41"/>
        <v>2049</v>
      </c>
      <c r="Y276" s="28">
        <f t="shared" si="42"/>
        <v>0</v>
      </c>
      <c r="Z276" s="29" t="str">
        <f t="shared" si="43"/>
        <v>NW</v>
      </c>
      <c r="AA276" s="30">
        <f t="shared" si="44"/>
        <v>5.75</v>
      </c>
      <c r="AB276" s="31">
        <f>IF(AND(ISNUMBER(MATCH($S276,[3]Lists!$CU$8:$CU$37,0)),J276&gt;=DATE(2018,12,31)),$AH$6,$AH$5)</f>
        <v>1</v>
      </c>
      <c r="AC276" s="31">
        <f t="shared" si="45"/>
        <v>1</v>
      </c>
      <c r="AD276" s="31">
        <f t="shared" si="46"/>
        <v>1</v>
      </c>
      <c r="AE276" s="32" t="e">
        <f>MIN($K276,IF(AND(S276='[3]Resources - Baseline'!$C$25,$AH$3&gt;0),MIN(DATE(2050,12,31),MAX(DATE($AH$4,12,31),DATE(YEAR(J276)+$AH$3,MONTH(J276),DAY(J276)))),IF(AND(COUNTIFS('[3]Resources - Baseline'!$C$26:$C$37,S276)=1,$AH$2&gt;0),MIN(DATE($AH$4,12,31),DATE(YEAR(J276)+$AH$2,MONTH(J276),DAY(J276))),DATE(2050,12,31))))</f>
        <v>#VALUE!</v>
      </c>
      <c r="AF276" s="33">
        <f t="shared" si="47"/>
        <v>1</v>
      </c>
    </row>
    <row r="277" spans="1:32">
      <c r="A277" s="1">
        <v>277</v>
      </c>
      <c r="B277" s="21" t="s">
        <v>768</v>
      </c>
      <c r="C277" s="21" t="s">
        <v>769</v>
      </c>
      <c r="D277" s="21" t="s">
        <v>163</v>
      </c>
      <c r="E277" s="22" t="s">
        <v>752</v>
      </c>
      <c r="F277" s="22" t="s">
        <v>752</v>
      </c>
      <c r="G277" s="22" t="s">
        <v>753</v>
      </c>
      <c r="H277" s="22" t="s">
        <v>754</v>
      </c>
      <c r="I277" s="22" t="s">
        <v>212</v>
      </c>
      <c r="J277" s="22">
        <v>38838</v>
      </c>
      <c r="K277" s="22">
        <v>54789</v>
      </c>
      <c r="L277" s="23">
        <f t="shared" si="48"/>
        <v>5.75</v>
      </c>
      <c r="M277" s="24">
        <f t="shared" si="49"/>
        <v>1</v>
      </c>
      <c r="N277" s="23">
        <v>5.75</v>
      </c>
      <c r="O277" s="23">
        <v>5.75</v>
      </c>
      <c r="P277" s="23" t="s">
        <v>461</v>
      </c>
      <c r="Q277" s="23" t="s">
        <v>462</v>
      </c>
      <c r="R277" s="25" t="s">
        <v>309</v>
      </c>
      <c r="S277" s="22" t="s">
        <v>755</v>
      </c>
      <c r="T277" s="22"/>
      <c r="U277" s="26"/>
      <c r="V277" s="26"/>
      <c r="W277" s="27">
        <f t="shared" si="40"/>
        <v>2006</v>
      </c>
      <c r="X277" s="27">
        <f t="shared" si="41"/>
        <v>2049</v>
      </c>
      <c r="Y277" s="28">
        <f t="shared" si="42"/>
        <v>0</v>
      </c>
      <c r="Z277" s="29" t="str">
        <f t="shared" si="43"/>
        <v>NW</v>
      </c>
      <c r="AA277" s="30">
        <f t="shared" si="44"/>
        <v>5.75</v>
      </c>
      <c r="AB277" s="31">
        <f>IF(AND(ISNUMBER(MATCH($S277,[3]Lists!$CU$8:$CU$37,0)),J277&gt;=DATE(2018,12,31)),$AH$6,$AH$5)</f>
        <v>1</v>
      </c>
      <c r="AC277" s="31">
        <f t="shared" si="45"/>
        <v>1</v>
      </c>
      <c r="AD277" s="31">
        <f t="shared" si="46"/>
        <v>1</v>
      </c>
      <c r="AE277" s="32" t="e">
        <f>MIN($K277,IF(AND(S277='[3]Resources - Baseline'!$C$25,$AH$3&gt;0),MIN(DATE(2050,12,31),MAX(DATE($AH$4,12,31),DATE(YEAR(J277)+$AH$3,MONTH(J277),DAY(J277)))),IF(AND(COUNTIFS('[3]Resources - Baseline'!$C$26:$C$37,S277)=1,$AH$2&gt;0),MIN(DATE($AH$4,12,31),DATE(YEAR(J277)+$AH$2,MONTH(J277),DAY(J277))),DATE(2050,12,31))))</f>
        <v>#VALUE!</v>
      </c>
      <c r="AF277" s="33">
        <f t="shared" si="47"/>
        <v>1</v>
      </c>
    </row>
    <row r="278" spans="1:32">
      <c r="A278" s="1">
        <v>278</v>
      </c>
      <c r="B278" s="21" t="s">
        <v>770</v>
      </c>
      <c r="C278" s="21" t="s">
        <v>771</v>
      </c>
      <c r="D278" s="21" t="s">
        <v>163</v>
      </c>
      <c r="E278" s="22" t="s">
        <v>752</v>
      </c>
      <c r="F278" s="22" t="s">
        <v>752</v>
      </c>
      <c r="G278" s="22" t="s">
        <v>753</v>
      </c>
      <c r="H278" s="22" t="s">
        <v>754</v>
      </c>
      <c r="I278" s="22" t="s">
        <v>212</v>
      </c>
      <c r="J278" s="22">
        <v>38838</v>
      </c>
      <c r="K278" s="22">
        <v>54789</v>
      </c>
      <c r="L278" s="23">
        <f t="shared" si="48"/>
        <v>5.75</v>
      </c>
      <c r="M278" s="24">
        <f t="shared" si="49"/>
        <v>1</v>
      </c>
      <c r="N278" s="23">
        <v>5.75</v>
      </c>
      <c r="O278" s="23">
        <v>5.75</v>
      </c>
      <c r="P278" s="23" t="s">
        <v>461</v>
      </c>
      <c r="Q278" s="23" t="s">
        <v>462</v>
      </c>
      <c r="R278" s="25" t="s">
        <v>309</v>
      </c>
      <c r="S278" s="22" t="s">
        <v>755</v>
      </c>
      <c r="T278" s="22"/>
      <c r="U278" s="26"/>
      <c r="V278" s="26"/>
      <c r="W278" s="27">
        <f t="shared" si="40"/>
        <v>2006</v>
      </c>
      <c r="X278" s="27">
        <f t="shared" si="41"/>
        <v>2049</v>
      </c>
      <c r="Y278" s="28">
        <f t="shared" si="42"/>
        <v>0</v>
      </c>
      <c r="Z278" s="29" t="str">
        <f t="shared" si="43"/>
        <v>NW</v>
      </c>
      <c r="AA278" s="30">
        <f t="shared" si="44"/>
        <v>5.75</v>
      </c>
      <c r="AB278" s="31">
        <f>IF(AND(ISNUMBER(MATCH($S278,[3]Lists!$CU$8:$CU$37,0)),J278&gt;=DATE(2018,12,31)),$AH$6,$AH$5)</f>
        <v>1</v>
      </c>
      <c r="AC278" s="31">
        <f t="shared" si="45"/>
        <v>1</v>
      </c>
      <c r="AD278" s="31">
        <f t="shared" si="46"/>
        <v>1</v>
      </c>
      <c r="AE278" s="32" t="e">
        <f>MIN($K278,IF(AND(S278='[3]Resources - Baseline'!$C$25,$AH$3&gt;0),MIN(DATE(2050,12,31),MAX(DATE($AH$4,12,31),DATE(YEAR(J278)+$AH$3,MONTH(J278),DAY(J278)))),IF(AND(COUNTIFS('[3]Resources - Baseline'!$C$26:$C$37,S278)=1,$AH$2&gt;0),MIN(DATE($AH$4,12,31),DATE(YEAR(J278)+$AH$2,MONTH(J278),DAY(J278))),DATE(2050,12,31))))</f>
        <v>#VALUE!</v>
      </c>
      <c r="AF278" s="33">
        <f t="shared" si="47"/>
        <v>1</v>
      </c>
    </row>
    <row r="279" spans="1:32">
      <c r="A279" s="1">
        <v>279</v>
      </c>
      <c r="B279" s="21" t="s">
        <v>772</v>
      </c>
      <c r="C279" s="21" t="s">
        <v>773</v>
      </c>
      <c r="D279" s="21" t="s">
        <v>163</v>
      </c>
      <c r="E279" s="22" t="s">
        <v>524</v>
      </c>
      <c r="F279" s="22" t="s">
        <v>524</v>
      </c>
      <c r="G279" s="22" t="s">
        <v>519</v>
      </c>
      <c r="H279" s="22" t="s">
        <v>518</v>
      </c>
      <c r="I279" s="22" t="s">
        <v>195</v>
      </c>
      <c r="J279" s="22">
        <v>44561</v>
      </c>
      <c r="K279" s="22">
        <v>55153</v>
      </c>
      <c r="L279" s="23">
        <f t="shared" si="48"/>
        <v>26</v>
      </c>
      <c r="M279" s="24">
        <f t="shared" si="49"/>
        <v>1</v>
      </c>
      <c r="N279" s="23">
        <v>26</v>
      </c>
      <c r="O279" s="23">
        <v>26</v>
      </c>
      <c r="P279" s="23" t="s">
        <v>408</v>
      </c>
      <c r="Q279" s="23" t="s">
        <v>180</v>
      </c>
      <c r="R279" s="25" t="s">
        <v>181</v>
      </c>
      <c r="S279" s="22" t="s">
        <v>337</v>
      </c>
      <c r="T279" s="22"/>
      <c r="U279" s="26"/>
      <c r="V279" s="26"/>
      <c r="W279" s="27">
        <f t="shared" si="40"/>
        <v>2022</v>
      </c>
      <c r="X279" s="27">
        <f t="shared" si="41"/>
        <v>2050</v>
      </c>
      <c r="Y279" s="28">
        <f t="shared" si="42"/>
        <v>0</v>
      </c>
      <c r="Z279" s="29" t="str">
        <f t="shared" si="43"/>
        <v>SW</v>
      </c>
      <c r="AA279" s="30">
        <f t="shared" si="44"/>
        <v>26</v>
      </c>
      <c r="AB279" s="31">
        <f>IF(AND(ISNUMBER(MATCH($S279,[3]Lists!$CU$8:$CU$37,0)),J279&gt;=DATE(2018,12,31)),$AH$6,$AH$5)</f>
        <v>0.95</v>
      </c>
      <c r="AC279" s="31">
        <f t="shared" si="45"/>
        <v>1</v>
      </c>
      <c r="AD279" s="31">
        <f t="shared" si="46"/>
        <v>1</v>
      </c>
      <c r="AE279" s="32" t="e">
        <f>MIN($K279,IF(AND(S279='[3]Resources - Baseline'!$C$25,$AH$3&gt;0),MIN(DATE(2050,12,31),MAX(DATE($AH$4,12,31),DATE(YEAR(J279)+$AH$3,MONTH(J279),DAY(J279)))),IF(AND(COUNTIFS('[3]Resources - Baseline'!$C$26:$C$37,S279)=1,$AH$2&gt;0),MIN(DATE($AH$4,12,31),DATE(YEAR(J279)+$AH$2,MONTH(J279),DAY(J279))),DATE(2050,12,31))))</f>
        <v>#VALUE!</v>
      </c>
      <c r="AF279" s="33">
        <f t="shared" si="47"/>
        <v>1</v>
      </c>
    </row>
    <row r="280" spans="1:32">
      <c r="A280" s="1">
        <v>280</v>
      </c>
      <c r="B280" s="21" t="s">
        <v>774</v>
      </c>
      <c r="C280" s="21" t="s">
        <v>775</v>
      </c>
      <c r="D280" s="21" t="s">
        <v>163</v>
      </c>
      <c r="E280" s="22" t="s">
        <v>298</v>
      </c>
      <c r="F280" s="22" t="s">
        <v>298</v>
      </c>
      <c r="G280" s="22" t="s">
        <v>299</v>
      </c>
      <c r="H280" s="22" t="s">
        <v>166</v>
      </c>
      <c r="I280" s="22" t="s">
        <v>167</v>
      </c>
      <c r="J280" s="22">
        <v>25204</v>
      </c>
      <c r="K280" s="22">
        <v>43800</v>
      </c>
      <c r="L280" s="23">
        <f t="shared" si="48"/>
        <v>148</v>
      </c>
      <c r="M280" s="24">
        <f t="shared" si="49"/>
        <v>1</v>
      </c>
      <c r="N280" s="23">
        <v>148</v>
      </c>
      <c r="O280" s="23">
        <v>148</v>
      </c>
      <c r="P280" s="23" t="s">
        <v>507</v>
      </c>
      <c r="Q280" s="23" t="s">
        <v>508</v>
      </c>
      <c r="R280" s="25" t="s">
        <v>509</v>
      </c>
      <c r="S280" s="22" t="s">
        <v>776</v>
      </c>
      <c r="T280" s="22"/>
      <c r="U280" s="26"/>
      <c r="V280" s="26"/>
      <c r="W280" s="27">
        <f t="shared" si="40"/>
        <v>1969</v>
      </c>
      <c r="X280" s="27">
        <f t="shared" si="41"/>
        <v>2019</v>
      </c>
      <c r="Y280" s="28">
        <f t="shared" si="42"/>
        <v>0</v>
      </c>
      <c r="Z280" s="29" t="str">
        <f t="shared" si="43"/>
        <v>Excluded</v>
      </c>
      <c r="AA280" s="30">
        <f t="shared" si="44"/>
        <v>148</v>
      </c>
      <c r="AB280" s="31">
        <f>IF(AND(ISNUMBER(MATCH($S280,[3]Lists!$CU$8:$CU$37,0)),J280&gt;=DATE(2018,12,31)),$AH$6,$AH$5)</f>
        <v>1</v>
      </c>
      <c r="AC280" s="31">
        <f t="shared" si="45"/>
        <v>1</v>
      </c>
      <c r="AD280" s="31">
        <f t="shared" si="46"/>
        <v>1</v>
      </c>
      <c r="AE280" s="32" t="e">
        <f>MIN($K280,IF(AND(S280='[3]Resources - Baseline'!$C$25,$AH$3&gt;0),MIN(DATE(2050,12,31),MAX(DATE($AH$4,12,31),DATE(YEAR(J280)+$AH$3,MONTH(J280),DAY(J280)))),IF(AND(COUNTIFS('[3]Resources - Baseline'!$C$26:$C$37,S280)=1,$AH$2&gt;0),MIN(DATE($AH$4,12,31),DATE(YEAR(J280)+$AH$2,MONTH(J280),DAY(J280))),DATE(2050,12,31))))</f>
        <v>#VALUE!</v>
      </c>
      <c r="AF280" s="33">
        <f t="shared" si="47"/>
        <v>1</v>
      </c>
    </row>
    <row r="281" spans="1:32">
      <c r="A281" s="1">
        <v>281</v>
      </c>
      <c r="B281" s="21" t="s">
        <v>777</v>
      </c>
      <c r="C281" s="21" t="s">
        <v>778</v>
      </c>
      <c r="D281" s="21" t="s">
        <v>163</v>
      </c>
      <c r="E281" s="22" t="s">
        <v>298</v>
      </c>
      <c r="F281" s="22" t="s">
        <v>298</v>
      </c>
      <c r="G281" s="22" t="s">
        <v>299</v>
      </c>
      <c r="H281" s="22" t="s">
        <v>166</v>
      </c>
      <c r="I281" s="22" t="s">
        <v>167</v>
      </c>
      <c r="J281" s="22">
        <v>27395</v>
      </c>
      <c r="K281" s="22">
        <v>46022</v>
      </c>
      <c r="L281" s="23">
        <f t="shared" si="48"/>
        <v>148</v>
      </c>
      <c r="M281" s="24">
        <f t="shared" si="49"/>
        <v>1</v>
      </c>
      <c r="N281" s="23">
        <v>148</v>
      </c>
      <c r="O281" s="23">
        <v>148</v>
      </c>
      <c r="P281" s="23" t="s">
        <v>507</v>
      </c>
      <c r="Q281" s="23" t="s">
        <v>508</v>
      </c>
      <c r="R281" s="25" t="s">
        <v>509</v>
      </c>
      <c r="S281" s="22" t="s">
        <v>776</v>
      </c>
      <c r="T281" s="22"/>
      <c r="U281" s="26"/>
      <c r="V281" s="26"/>
      <c r="W281" s="27">
        <f t="shared" si="40"/>
        <v>1975</v>
      </c>
      <c r="X281" s="27">
        <f t="shared" si="41"/>
        <v>2025</v>
      </c>
      <c r="Y281" s="28">
        <f t="shared" si="42"/>
        <v>0</v>
      </c>
      <c r="Z281" s="29" t="str">
        <f t="shared" si="43"/>
        <v>Excluded</v>
      </c>
      <c r="AA281" s="30">
        <f t="shared" si="44"/>
        <v>148</v>
      </c>
      <c r="AB281" s="31">
        <f>IF(AND(ISNUMBER(MATCH($S281,[3]Lists!$CU$8:$CU$37,0)),J281&gt;=DATE(2018,12,31)),$AH$6,$AH$5)</f>
        <v>1</v>
      </c>
      <c r="AC281" s="31">
        <f t="shared" si="45"/>
        <v>1</v>
      </c>
      <c r="AD281" s="31">
        <f t="shared" si="46"/>
        <v>1</v>
      </c>
      <c r="AE281" s="32" t="e">
        <f>MIN($K281,IF(AND(S281='[3]Resources - Baseline'!$C$25,$AH$3&gt;0),MIN(DATE(2050,12,31),MAX(DATE($AH$4,12,31),DATE(YEAR(J281)+$AH$3,MONTH(J281),DAY(J281)))),IF(AND(COUNTIFS('[3]Resources - Baseline'!$C$26:$C$37,S281)=1,$AH$2&gt;0),MIN(DATE($AH$4,12,31),DATE(YEAR(J281)+$AH$2,MONTH(J281),DAY(J281))),DATE(2050,12,31))))</f>
        <v>#VALUE!</v>
      </c>
      <c r="AF281" s="33">
        <f t="shared" si="47"/>
        <v>1</v>
      </c>
    </row>
    <row r="282" spans="1:32">
      <c r="A282" s="1">
        <v>282</v>
      </c>
      <c r="B282" s="21" t="s">
        <v>779</v>
      </c>
      <c r="C282" s="21" t="s">
        <v>780</v>
      </c>
      <c r="D282" s="21" t="s">
        <v>163</v>
      </c>
      <c r="E282" s="22" t="s">
        <v>298</v>
      </c>
      <c r="F282" s="22" t="s">
        <v>298</v>
      </c>
      <c r="G282" s="22" t="s">
        <v>299</v>
      </c>
      <c r="H282" s="22" t="s">
        <v>166</v>
      </c>
      <c r="I282" s="22" t="s">
        <v>167</v>
      </c>
      <c r="J282" s="22">
        <v>29587</v>
      </c>
      <c r="K282" s="22">
        <v>46722</v>
      </c>
      <c r="L282" s="23">
        <f t="shared" si="48"/>
        <v>407</v>
      </c>
      <c r="M282" s="24">
        <f t="shared" si="49"/>
        <v>1</v>
      </c>
      <c r="N282" s="23">
        <v>407</v>
      </c>
      <c r="O282" s="23">
        <v>407</v>
      </c>
      <c r="P282" s="23" t="s">
        <v>507</v>
      </c>
      <c r="Q282" s="23" t="s">
        <v>508</v>
      </c>
      <c r="R282" s="25" t="s">
        <v>509</v>
      </c>
      <c r="S282" s="22" t="s">
        <v>776</v>
      </c>
      <c r="T282" s="22"/>
      <c r="U282" s="26"/>
      <c r="V282" s="26"/>
      <c r="W282" s="27">
        <f t="shared" si="40"/>
        <v>1981</v>
      </c>
      <c r="X282" s="27">
        <f t="shared" si="41"/>
        <v>2027</v>
      </c>
      <c r="Y282" s="28">
        <f t="shared" si="42"/>
        <v>0</v>
      </c>
      <c r="Z282" s="29" t="str">
        <f t="shared" si="43"/>
        <v>Excluded</v>
      </c>
      <c r="AA282" s="30">
        <f t="shared" si="44"/>
        <v>407</v>
      </c>
      <c r="AB282" s="31">
        <f>IF(AND(ISNUMBER(MATCH($S282,[3]Lists!$CU$8:$CU$37,0)),J282&gt;=DATE(2018,12,31)),$AH$6,$AH$5)</f>
        <v>1</v>
      </c>
      <c r="AC282" s="31">
        <f t="shared" si="45"/>
        <v>1</v>
      </c>
      <c r="AD282" s="31">
        <f t="shared" si="46"/>
        <v>1</v>
      </c>
      <c r="AE282" s="32" t="e">
        <f>MIN($K282,IF(AND(S282='[3]Resources - Baseline'!$C$25,$AH$3&gt;0),MIN(DATE(2050,12,31),MAX(DATE($AH$4,12,31),DATE(YEAR(J282)+$AH$3,MONTH(J282),DAY(J282)))),IF(AND(COUNTIFS('[3]Resources - Baseline'!$C$26:$C$37,S282)=1,$AH$2&gt;0),MIN(DATE($AH$4,12,31),DATE(YEAR(J282)+$AH$2,MONTH(J282),DAY(J282))),DATE(2050,12,31))))</f>
        <v>#VALUE!</v>
      </c>
      <c r="AF282" s="33">
        <f t="shared" si="47"/>
        <v>1</v>
      </c>
    </row>
    <row r="283" spans="1:32">
      <c r="A283" s="1">
        <v>283</v>
      </c>
      <c r="B283" s="21" t="s">
        <v>781</v>
      </c>
      <c r="C283" s="21" t="s">
        <v>781</v>
      </c>
      <c r="D283" s="21" t="s">
        <v>185</v>
      </c>
      <c r="E283" s="21" t="s">
        <v>210</v>
      </c>
      <c r="F283" s="21" t="s">
        <v>175</v>
      </c>
      <c r="G283" s="21" t="s">
        <v>186</v>
      </c>
      <c r="H283" s="21" t="s">
        <v>175</v>
      </c>
      <c r="I283" s="21" t="s">
        <v>178</v>
      </c>
      <c r="J283" s="22"/>
      <c r="K283" s="22">
        <v>55153</v>
      </c>
      <c r="L283" s="23">
        <f t="shared" si="48"/>
        <v>428</v>
      </c>
      <c r="M283" s="24">
        <f t="shared" si="49"/>
        <v>1</v>
      </c>
      <c r="N283" s="21">
        <v>428</v>
      </c>
      <c r="O283" s="21">
        <v>428</v>
      </c>
      <c r="P283" s="21" t="s">
        <v>782</v>
      </c>
      <c r="Q283" s="21" t="s">
        <v>782</v>
      </c>
      <c r="R283" s="25" t="s">
        <v>50</v>
      </c>
      <c r="S283" s="21" t="s">
        <v>783</v>
      </c>
      <c r="T283" s="21"/>
      <c r="U283" s="26"/>
      <c r="V283" s="26"/>
      <c r="W283" s="27">
        <f t="shared" si="40"/>
        <v>1900</v>
      </c>
      <c r="X283" s="27">
        <f t="shared" si="41"/>
        <v>2050</v>
      </c>
      <c r="Y283" s="28">
        <f t="shared" si="42"/>
        <v>0</v>
      </c>
      <c r="Z283" s="29" t="str">
        <f t="shared" si="43"/>
        <v>CAISO</v>
      </c>
      <c r="AA283" s="30">
        <f t="shared" si="44"/>
        <v>428</v>
      </c>
      <c r="AB283" s="31">
        <f>IF(AND(ISNUMBER(MATCH($S283,[3]Lists!$CU$8:$CU$37,0)),J283&gt;=DATE(2018,12,31)),$AH$6,$AH$5)</f>
        <v>1</v>
      </c>
      <c r="AC283" s="31">
        <f t="shared" si="45"/>
        <v>1</v>
      </c>
      <c r="AD283" s="31">
        <f t="shared" si="46"/>
        <v>1</v>
      </c>
      <c r="AE283" s="32" t="e">
        <f>MIN($K283,IF(AND(S283='[3]Resources - Baseline'!$C$25,$AH$3&gt;0),MIN(DATE(2050,12,31),MAX(DATE($AH$4,12,31),DATE(YEAR(J283)+$AH$3,MONTH(J283),DAY(J283)))),IF(AND(COUNTIFS('[3]Resources - Baseline'!$C$26:$C$37,S283)=1,$AH$2&gt;0),MIN(DATE($AH$4,12,31),DATE(YEAR(J283)+$AH$2,MONTH(J283),DAY(J283))),DATE(2050,12,31))))</f>
        <v>#VALUE!</v>
      </c>
      <c r="AF283" s="33">
        <f t="shared" si="47"/>
        <v>1</v>
      </c>
    </row>
    <row r="284" spans="1:32">
      <c r="A284" s="1">
        <v>284</v>
      </c>
      <c r="B284" s="21" t="s">
        <v>784</v>
      </c>
      <c r="C284" s="21" t="s">
        <v>785</v>
      </c>
      <c r="D284" s="21" t="s">
        <v>185</v>
      </c>
      <c r="E284" s="21" t="s">
        <v>175</v>
      </c>
      <c r="F284" s="21" t="s">
        <v>175</v>
      </c>
      <c r="G284" s="21" t="s">
        <v>186</v>
      </c>
      <c r="H284" s="21" t="s">
        <v>175</v>
      </c>
      <c r="I284" s="21" t="s">
        <v>178</v>
      </c>
      <c r="J284" s="22">
        <v>33329</v>
      </c>
      <c r="K284" s="22">
        <v>55153</v>
      </c>
      <c r="L284" s="23">
        <f t="shared" si="48"/>
        <v>43</v>
      </c>
      <c r="M284" s="24">
        <f t="shared" si="49"/>
        <v>0.89434276206322794</v>
      </c>
      <c r="N284" s="21">
        <v>43</v>
      </c>
      <c r="O284" s="21">
        <v>48.08</v>
      </c>
      <c r="P284" s="21" t="s">
        <v>288</v>
      </c>
      <c r="Q284" s="21" t="s">
        <v>269</v>
      </c>
      <c r="R284" s="25" t="s">
        <v>270</v>
      </c>
      <c r="S284" s="21" t="s">
        <v>450</v>
      </c>
      <c r="T284" s="21"/>
      <c r="U284" s="26"/>
      <c r="V284" s="26"/>
      <c r="W284" s="27">
        <f t="shared" si="40"/>
        <v>1991</v>
      </c>
      <c r="X284" s="27">
        <f t="shared" si="41"/>
        <v>2050</v>
      </c>
      <c r="Y284" s="28">
        <f t="shared" si="42"/>
        <v>0</v>
      </c>
      <c r="Z284" s="29" t="str">
        <f t="shared" si="43"/>
        <v>CAISO</v>
      </c>
      <c r="AA284" s="30">
        <f t="shared" si="44"/>
        <v>48.08</v>
      </c>
      <c r="AB284" s="31">
        <f>IF(AND(ISNUMBER(MATCH($S284,[3]Lists!$CU$8:$CU$37,0)),J284&gt;=DATE(2018,12,31)),$AH$6,$AH$5)</f>
        <v>1</v>
      </c>
      <c r="AC284" s="31">
        <f t="shared" si="45"/>
        <v>1</v>
      </c>
      <c r="AD284" s="31">
        <f t="shared" si="46"/>
        <v>1</v>
      </c>
      <c r="AE284" s="32" t="e">
        <f>MIN($K284,IF(AND(S284='[3]Resources - Baseline'!$C$25,$AH$3&gt;0),MIN(DATE(2050,12,31),MAX(DATE($AH$4,12,31),DATE(YEAR(J284)+$AH$3,MONTH(J284),DAY(J284)))),IF(AND(COUNTIFS('[3]Resources - Baseline'!$C$26:$C$37,S284)=1,$AH$2&gt;0),MIN(DATE($AH$4,12,31),DATE(YEAR(J284)+$AH$2,MONTH(J284),DAY(J284))),DATE(2050,12,31))))</f>
        <v>#VALUE!</v>
      </c>
      <c r="AF284" s="33">
        <f t="shared" si="47"/>
        <v>1</v>
      </c>
    </row>
    <row r="285" spans="1:32">
      <c r="A285" s="1">
        <v>285</v>
      </c>
      <c r="B285" s="21" t="s">
        <v>786</v>
      </c>
      <c r="C285" s="21" t="s">
        <v>787</v>
      </c>
      <c r="D285" s="21" t="s">
        <v>163</v>
      </c>
      <c r="E285" s="22" t="s">
        <v>331</v>
      </c>
      <c r="F285" s="22" t="s">
        <v>331</v>
      </c>
      <c r="G285" s="22" t="s">
        <v>177</v>
      </c>
      <c r="H285" s="22" t="s">
        <v>176</v>
      </c>
      <c r="I285" s="22" t="s">
        <v>178</v>
      </c>
      <c r="J285" s="22">
        <v>42156</v>
      </c>
      <c r="K285" s="22">
        <v>55153</v>
      </c>
      <c r="L285" s="23">
        <f t="shared" si="48"/>
        <v>125</v>
      </c>
      <c r="M285" s="24">
        <f t="shared" si="49"/>
        <v>1</v>
      </c>
      <c r="N285" s="23">
        <v>125</v>
      </c>
      <c r="O285" s="23">
        <v>125</v>
      </c>
      <c r="P285" s="23" t="s">
        <v>408</v>
      </c>
      <c r="Q285" s="23" t="s">
        <v>180</v>
      </c>
      <c r="R285" s="25" t="s">
        <v>181</v>
      </c>
      <c r="S285" s="22" t="s">
        <v>182</v>
      </c>
      <c r="T285" s="22"/>
      <c r="U285" s="26"/>
      <c r="V285" s="26"/>
      <c r="W285" s="27">
        <f t="shared" si="40"/>
        <v>2015</v>
      </c>
      <c r="X285" s="27">
        <f t="shared" si="41"/>
        <v>2050</v>
      </c>
      <c r="Y285" s="28">
        <f t="shared" si="42"/>
        <v>0</v>
      </c>
      <c r="Z285" s="29" t="str">
        <f t="shared" si="43"/>
        <v>CAISO</v>
      </c>
      <c r="AA285" s="30">
        <f t="shared" si="44"/>
        <v>125</v>
      </c>
      <c r="AB285" s="31">
        <f>IF(AND(ISNUMBER(MATCH($S285,[3]Lists!$CU$8:$CU$37,0)),J285&gt;=DATE(2018,12,31)),$AH$6,$AH$5)</f>
        <v>1</v>
      </c>
      <c r="AC285" s="31">
        <f t="shared" si="45"/>
        <v>1</v>
      </c>
      <c r="AD285" s="31">
        <f t="shared" si="46"/>
        <v>1</v>
      </c>
      <c r="AE285" s="32" t="e">
        <f>MIN($K285,IF(AND(S285='[3]Resources - Baseline'!$C$25,$AH$3&gt;0),MIN(DATE(2050,12,31),MAX(DATE($AH$4,12,31),DATE(YEAR(J285)+$AH$3,MONTH(J285),DAY(J285)))),IF(AND(COUNTIFS('[3]Resources - Baseline'!$C$26:$C$37,S285)=1,$AH$2&gt;0),MIN(DATE($AH$4,12,31),DATE(YEAR(J285)+$AH$2,MONTH(J285),DAY(J285))),DATE(2050,12,31))))</f>
        <v>#VALUE!</v>
      </c>
      <c r="AF285" s="33">
        <f t="shared" si="47"/>
        <v>1</v>
      </c>
    </row>
    <row r="286" spans="1:32">
      <c r="A286" s="1">
        <v>286</v>
      </c>
      <c r="B286" s="21" t="s">
        <v>788</v>
      </c>
      <c r="C286" s="21" t="s">
        <v>789</v>
      </c>
      <c r="D286" s="21" t="s">
        <v>163</v>
      </c>
      <c r="E286" s="22" t="s">
        <v>298</v>
      </c>
      <c r="F286" s="22" t="s">
        <v>298</v>
      </c>
      <c r="G286" s="22" t="s">
        <v>299</v>
      </c>
      <c r="H286" s="22" t="s">
        <v>166</v>
      </c>
      <c r="I286" s="22" t="s">
        <v>167</v>
      </c>
      <c r="J286" s="22">
        <v>37591</v>
      </c>
      <c r="K286" s="22">
        <v>55123</v>
      </c>
      <c r="L286" s="23">
        <f t="shared" si="48"/>
        <v>80</v>
      </c>
      <c r="M286" s="24">
        <f t="shared" si="49"/>
        <v>1</v>
      </c>
      <c r="N286" s="23">
        <v>80</v>
      </c>
      <c r="O286" s="23">
        <v>80</v>
      </c>
      <c r="P286" s="23" t="s">
        <v>790</v>
      </c>
      <c r="Q286" s="23" t="s">
        <v>537</v>
      </c>
      <c r="R286" s="25" t="s">
        <v>538</v>
      </c>
      <c r="S286" s="22" t="s">
        <v>791</v>
      </c>
      <c r="T286" s="22"/>
      <c r="U286" s="26"/>
      <c r="V286" s="26"/>
      <c r="W286" s="27">
        <f t="shared" si="40"/>
        <v>2003</v>
      </c>
      <c r="X286" s="27">
        <f t="shared" si="41"/>
        <v>2050</v>
      </c>
      <c r="Y286" s="28">
        <f t="shared" si="42"/>
        <v>0</v>
      </c>
      <c r="Z286" s="29" t="str">
        <f t="shared" si="43"/>
        <v>Excluded</v>
      </c>
      <c r="AA286" s="30">
        <f t="shared" si="44"/>
        <v>80</v>
      </c>
      <c r="AB286" s="31">
        <f>IF(AND(ISNUMBER(MATCH($S286,[3]Lists!$CU$8:$CU$37,0)),J286&gt;=DATE(2018,12,31)),$AH$6,$AH$5)</f>
        <v>1</v>
      </c>
      <c r="AC286" s="31">
        <f t="shared" si="45"/>
        <v>1</v>
      </c>
      <c r="AD286" s="31">
        <f t="shared" si="46"/>
        <v>1</v>
      </c>
      <c r="AE286" s="32" t="e">
        <f>MIN($K286,IF(AND(S286='[3]Resources - Baseline'!$C$25,$AH$3&gt;0),MIN(DATE(2050,12,31),MAX(DATE($AH$4,12,31),DATE(YEAR(J286)+$AH$3,MONTH(J286),DAY(J286)))),IF(AND(COUNTIFS('[3]Resources - Baseline'!$C$26:$C$37,S286)=1,$AH$2&gt;0),MIN(DATE($AH$4,12,31),DATE(YEAR(J286)+$AH$2,MONTH(J286),DAY(J286))),DATE(2050,12,31))))</f>
        <v>#VALUE!</v>
      </c>
      <c r="AF286" s="33">
        <f t="shared" si="47"/>
        <v>1</v>
      </c>
    </row>
    <row r="287" spans="1:32">
      <c r="A287" s="1">
        <v>287</v>
      </c>
      <c r="B287" s="21" t="s">
        <v>792</v>
      </c>
      <c r="C287" s="21" t="s">
        <v>793</v>
      </c>
      <c r="D287" s="21" t="s">
        <v>185</v>
      </c>
      <c r="E287" s="21" t="s">
        <v>175</v>
      </c>
      <c r="F287" s="21" t="s">
        <v>175</v>
      </c>
      <c r="G287" s="21" t="s">
        <v>186</v>
      </c>
      <c r="H287" s="21" t="s">
        <v>175</v>
      </c>
      <c r="I287" s="21" t="s">
        <v>178</v>
      </c>
      <c r="J287" s="22">
        <v>20821</v>
      </c>
      <c r="K287" s="22">
        <v>55153</v>
      </c>
      <c r="L287" s="23">
        <f t="shared" si="48"/>
        <v>11.5</v>
      </c>
      <c r="M287" s="24">
        <f t="shared" si="49"/>
        <v>1</v>
      </c>
      <c r="N287" s="21">
        <v>11.5</v>
      </c>
      <c r="O287" s="21">
        <v>11.5</v>
      </c>
      <c r="P287" s="21" t="s">
        <v>187</v>
      </c>
      <c r="Q287" s="21" t="s">
        <v>219</v>
      </c>
      <c r="R287" s="25" t="s">
        <v>218</v>
      </c>
      <c r="S287" s="21" t="s">
        <v>265</v>
      </c>
      <c r="T287" s="21"/>
      <c r="U287" s="26"/>
      <c r="V287" s="26"/>
      <c r="W287" s="27">
        <f t="shared" si="40"/>
        <v>1957</v>
      </c>
      <c r="X287" s="27">
        <f t="shared" si="41"/>
        <v>2050</v>
      </c>
      <c r="Y287" s="28">
        <f t="shared" si="42"/>
        <v>0</v>
      </c>
      <c r="Z287" s="29" t="str">
        <f t="shared" si="43"/>
        <v>CAISO</v>
      </c>
      <c r="AA287" s="30">
        <f t="shared" si="44"/>
        <v>11.5</v>
      </c>
      <c r="AB287" s="31">
        <f>IF(AND(ISNUMBER(MATCH($S287,[3]Lists!$CU$8:$CU$37,0)),J287&gt;=DATE(2018,12,31)),$AH$6,$AH$5)</f>
        <v>1</v>
      </c>
      <c r="AC287" s="31">
        <f t="shared" si="45"/>
        <v>1</v>
      </c>
      <c r="AD287" s="31">
        <f t="shared" si="46"/>
        <v>1</v>
      </c>
      <c r="AE287" s="32" t="e">
        <f>MIN($K287,IF(AND(S287='[3]Resources - Baseline'!$C$25,$AH$3&gt;0),MIN(DATE(2050,12,31),MAX(DATE($AH$4,12,31),DATE(YEAR(J287)+$AH$3,MONTH(J287),DAY(J287)))),IF(AND(COUNTIFS('[3]Resources - Baseline'!$C$26:$C$37,S287)=1,$AH$2&gt;0),MIN(DATE($AH$4,12,31),DATE(YEAR(J287)+$AH$2,MONTH(J287),DAY(J287))),DATE(2050,12,31))))</f>
        <v>#VALUE!</v>
      </c>
      <c r="AF287" s="33">
        <f t="shared" si="47"/>
        <v>1</v>
      </c>
    </row>
    <row r="288" spans="1:32">
      <c r="A288" s="1">
        <v>288</v>
      </c>
      <c r="B288" s="21" t="s">
        <v>794</v>
      </c>
      <c r="C288" s="21" t="s">
        <v>795</v>
      </c>
      <c r="D288" s="21" t="s">
        <v>163</v>
      </c>
      <c r="E288" s="22" t="s">
        <v>164</v>
      </c>
      <c r="F288" s="22" t="s">
        <v>164</v>
      </c>
      <c r="G288" s="22" t="s">
        <v>165</v>
      </c>
      <c r="H288" s="22" t="s">
        <v>166</v>
      </c>
      <c r="I288" s="22" t="s">
        <v>167</v>
      </c>
      <c r="J288" s="22">
        <v>40101</v>
      </c>
      <c r="K288" s="22">
        <v>49241</v>
      </c>
      <c r="L288" s="23">
        <f t="shared" si="48"/>
        <v>102.5</v>
      </c>
      <c r="M288" s="24">
        <f t="shared" si="49"/>
        <v>1</v>
      </c>
      <c r="N288" s="23">
        <v>102.5</v>
      </c>
      <c r="O288" s="23">
        <v>102.5</v>
      </c>
      <c r="P288" s="23" t="s">
        <v>196</v>
      </c>
      <c r="Q288" s="23" t="s">
        <v>197</v>
      </c>
      <c r="R288" s="25" t="s">
        <v>198</v>
      </c>
      <c r="S288" s="22" t="s">
        <v>542</v>
      </c>
      <c r="T288" s="22"/>
      <c r="U288" s="26"/>
      <c r="V288" s="26"/>
      <c r="W288" s="27">
        <f t="shared" si="40"/>
        <v>2010</v>
      </c>
      <c r="X288" s="27">
        <f t="shared" si="41"/>
        <v>2034</v>
      </c>
      <c r="Y288" s="28">
        <f t="shared" si="42"/>
        <v>0</v>
      </c>
      <c r="Z288" s="29" t="str">
        <f t="shared" si="43"/>
        <v>Excluded</v>
      </c>
      <c r="AA288" s="30">
        <f t="shared" si="44"/>
        <v>102.5</v>
      </c>
      <c r="AB288" s="31">
        <f>IF(AND(ISNUMBER(MATCH($S288,[3]Lists!$CU$8:$CU$37,0)),J288&gt;=DATE(2018,12,31)),$AH$6,$AH$5)</f>
        <v>1</v>
      </c>
      <c r="AC288" s="31">
        <f t="shared" si="45"/>
        <v>1</v>
      </c>
      <c r="AD288" s="31">
        <f t="shared" si="46"/>
        <v>1</v>
      </c>
      <c r="AE288" s="32" t="e">
        <f>MIN($K288,IF(AND(S288='[3]Resources - Baseline'!$C$25,$AH$3&gt;0),MIN(DATE(2050,12,31),MAX(DATE($AH$4,12,31),DATE(YEAR(J288)+$AH$3,MONTH(J288),DAY(J288)))),IF(AND(COUNTIFS('[3]Resources - Baseline'!$C$26:$C$37,S288)=1,$AH$2&gt;0),MIN(DATE($AH$4,12,31),DATE(YEAR(J288)+$AH$2,MONTH(J288),DAY(J288))),DATE(2050,12,31))))</f>
        <v>#VALUE!</v>
      </c>
      <c r="AF288" s="33">
        <f t="shared" si="47"/>
        <v>1</v>
      </c>
    </row>
    <row r="289" spans="1:47">
      <c r="A289" s="1">
        <v>289</v>
      </c>
      <c r="B289" s="21" t="s">
        <v>796</v>
      </c>
      <c r="C289" s="21" t="s">
        <v>797</v>
      </c>
      <c r="D289" s="21" t="s">
        <v>185</v>
      </c>
      <c r="E289" s="21" t="s">
        <v>175</v>
      </c>
      <c r="F289" s="21" t="s">
        <v>175</v>
      </c>
      <c r="G289" s="21" t="s">
        <v>186</v>
      </c>
      <c r="H289" s="21" t="s">
        <v>175</v>
      </c>
      <c r="I289" s="21" t="s">
        <v>178</v>
      </c>
      <c r="J289" s="22">
        <v>34792</v>
      </c>
      <c r="K289" s="22">
        <v>55153</v>
      </c>
      <c r="L289" s="23">
        <f t="shared" si="48"/>
        <v>47.4</v>
      </c>
      <c r="M289" s="24">
        <f t="shared" si="49"/>
        <v>0.96321885795570006</v>
      </c>
      <c r="N289" s="21">
        <v>47.4</v>
      </c>
      <c r="O289" s="21">
        <v>49.21</v>
      </c>
      <c r="P289" s="21" t="s">
        <v>268</v>
      </c>
      <c r="Q289" s="21" t="s">
        <v>269</v>
      </c>
      <c r="R289" s="25" t="s">
        <v>270</v>
      </c>
      <c r="S289" s="21" t="s">
        <v>450</v>
      </c>
      <c r="T289" s="21"/>
      <c r="U289" s="26"/>
      <c r="V289" s="26"/>
      <c r="W289" s="27">
        <f t="shared" si="40"/>
        <v>1995</v>
      </c>
      <c r="X289" s="27">
        <f t="shared" si="41"/>
        <v>2050</v>
      </c>
      <c r="Y289" s="28">
        <f t="shared" si="42"/>
        <v>0</v>
      </c>
      <c r="Z289" s="29" t="str">
        <f t="shared" si="43"/>
        <v>CAISO</v>
      </c>
      <c r="AA289" s="30">
        <f t="shared" si="44"/>
        <v>49.21</v>
      </c>
      <c r="AB289" s="31">
        <f>IF(AND(ISNUMBER(MATCH($S289,[3]Lists!$CU$8:$CU$37,0)),J289&gt;=DATE(2018,12,31)),$AH$6,$AH$5)</f>
        <v>1</v>
      </c>
      <c r="AC289" s="31">
        <f t="shared" si="45"/>
        <v>1</v>
      </c>
      <c r="AD289" s="31">
        <f t="shared" si="46"/>
        <v>1</v>
      </c>
      <c r="AE289" s="32" t="e">
        <f>MIN($K289,IF(AND(S289='[3]Resources - Baseline'!$C$25,$AH$3&gt;0),MIN(DATE(2050,12,31),MAX(DATE($AH$4,12,31),DATE(YEAR(J289)+$AH$3,MONTH(J289),DAY(J289)))),IF(AND(COUNTIFS('[3]Resources - Baseline'!$C$26:$C$37,S289)=1,$AH$2&gt;0),MIN(DATE($AH$4,12,31),DATE(YEAR(J289)+$AH$2,MONTH(J289),DAY(J289))),DATE(2050,12,31))))</f>
        <v>#VALUE!</v>
      </c>
      <c r="AF289" s="33">
        <f t="shared" si="47"/>
        <v>1</v>
      </c>
    </row>
    <row r="290" spans="1:47">
      <c r="A290" s="1">
        <v>290</v>
      </c>
      <c r="B290" s="21" t="s">
        <v>798</v>
      </c>
      <c r="C290" s="21" t="s">
        <v>799</v>
      </c>
      <c r="D290" s="21" t="s">
        <v>163</v>
      </c>
      <c r="E290" s="22" t="s">
        <v>298</v>
      </c>
      <c r="F290" s="22" t="s">
        <v>298</v>
      </c>
      <c r="G290" s="22" t="s">
        <v>299</v>
      </c>
      <c r="H290" s="22" t="s">
        <v>166</v>
      </c>
      <c r="I290" s="22" t="s">
        <v>167</v>
      </c>
      <c r="J290" s="22">
        <v>19725</v>
      </c>
      <c r="K290" s="22">
        <v>55123</v>
      </c>
      <c r="L290" s="23">
        <f t="shared" si="48"/>
        <v>17</v>
      </c>
      <c r="M290" s="24">
        <f t="shared" si="49"/>
        <v>1</v>
      </c>
      <c r="N290" s="23">
        <v>17</v>
      </c>
      <c r="O290" s="23">
        <v>17</v>
      </c>
      <c r="P290" s="23" t="s">
        <v>218</v>
      </c>
      <c r="Q290" s="23" t="s">
        <v>219</v>
      </c>
      <c r="R290" s="25" t="s">
        <v>218</v>
      </c>
      <c r="S290" s="22" t="s">
        <v>220</v>
      </c>
      <c r="T290" s="22"/>
      <c r="U290" s="26"/>
      <c r="V290" s="26"/>
      <c r="W290" s="27">
        <f t="shared" si="40"/>
        <v>1954</v>
      </c>
      <c r="X290" s="27">
        <f t="shared" si="41"/>
        <v>2050</v>
      </c>
      <c r="Y290" s="28">
        <f t="shared" si="42"/>
        <v>0</v>
      </c>
      <c r="Z290" s="29" t="str">
        <f t="shared" si="43"/>
        <v>Excluded</v>
      </c>
      <c r="AA290" s="30">
        <f t="shared" si="44"/>
        <v>17</v>
      </c>
      <c r="AB290" s="31">
        <f>IF(AND(ISNUMBER(MATCH($S290,[3]Lists!$CU$8:$CU$37,0)),J290&gt;=DATE(2018,12,31)),$AH$6,$AH$5)</f>
        <v>1</v>
      </c>
      <c r="AC290" s="31">
        <f t="shared" si="45"/>
        <v>1</v>
      </c>
      <c r="AD290" s="31">
        <f t="shared" si="46"/>
        <v>1</v>
      </c>
      <c r="AE290" s="32" t="e">
        <f>MIN($K290,IF(AND(S290='[3]Resources - Baseline'!$C$25,$AH$3&gt;0),MIN(DATE(2050,12,31),MAX(DATE($AH$4,12,31),DATE(YEAR(J290)+$AH$3,MONTH(J290),DAY(J290)))),IF(AND(COUNTIFS('[3]Resources - Baseline'!$C$26:$C$37,S290)=1,$AH$2&gt;0),MIN(DATE($AH$4,12,31),DATE(YEAR(J290)+$AH$2,MONTH(J290),DAY(J290))),DATE(2050,12,31))))</f>
        <v>#VALUE!</v>
      </c>
      <c r="AF290" s="33">
        <f t="shared" si="47"/>
        <v>1</v>
      </c>
    </row>
    <row r="291" spans="1:47">
      <c r="A291" s="1">
        <v>291</v>
      </c>
      <c r="B291" s="21" t="s">
        <v>800</v>
      </c>
      <c r="C291" s="21" t="s">
        <v>801</v>
      </c>
      <c r="D291" s="21" t="s">
        <v>163</v>
      </c>
      <c r="E291" s="22" t="s">
        <v>802</v>
      </c>
      <c r="F291" s="22" t="s">
        <v>802</v>
      </c>
      <c r="G291" s="22" t="s">
        <v>803</v>
      </c>
      <c r="H291" s="22" t="s">
        <v>804</v>
      </c>
      <c r="I291" s="22" t="s">
        <v>212</v>
      </c>
      <c r="J291" s="22">
        <v>36404</v>
      </c>
      <c r="K291" s="22">
        <v>55153</v>
      </c>
      <c r="L291" s="23">
        <f t="shared" si="48"/>
        <v>24.5</v>
      </c>
      <c r="M291" s="24">
        <f t="shared" si="49"/>
        <v>1</v>
      </c>
      <c r="N291" s="23">
        <v>24.5</v>
      </c>
      <c r="O291" s="23">
        <v>24.5</v>
      </c>
      <c r="P291" s="23" t="s">
        <v>288</v>
      </c>
      <c r="Q291" s="23" t="s">
        <v>269</v>
      </c>
      <c r="R291" s="25" t="s">
        <v>270</v>
      </c>
      <c r="S291" s="22" t="s">
        <v>755</v>
      </c>
      <c r="T291" s="22"/>
      <c r="U291" s="26"/>
      <c r="V291" s="26"/>
      <c r="W291" s="27">
        <f t="shared" si="40"/>
        <v>2000</v>
      </c>
      <c r="X291" s="27">
        <f t="shared" si="41"/>
        <v>2050</v>
      </c>
      <c r="Y291" s="28">
        <f t="shared" si="42"/>
        <v>0</v>
      </c>
      <c r="Z291" s="29" t="str">
        <f t="shared" si="43"/>
        <v>NW</v>
      </c>
      <c r="AA291" s="30">
        <f t="shared" si="44"/>
        <v>24.5</v>
      </c>
      <c r="AB291" s="31">
        <f>IF(AND(ISNUMBER(MATCH($S291,[3]Lists!$CU$8:$CU$37,0)),J291&gt;=DATE(2018,12,31)),$AH$6,$AH$5)</f>
        <v>1</v>
      </c>
      <c r="AC291" s="31">
        <f t="shared" si="45"/>
        <v>1</v>
      </c>
      <c r="AD291" s="31">
        <f t="shared" si="46"/>
        <v>1</v>
      </c>
      <c r="AE291" s="32" t="e">
        <f>MIN($K291,IF(AND(S291='[3]Resources - Baseline'!$C$25,$AH$3&gt;0),MIN(DATE(2050,12,31),MAX(DATE($AH$4,12,31),DATE(YEAR(J291)+$AH$3,MONTH(J291),DAY(J291)))),IF(AND(COUNTIFS('[3]Resources - Baseline'!$C$26:$C$37,S291)=1,$AH$2&gt;0),MIN(DATE($AH$4,12,31),DATE(YEAR(J291)+$AH$2,MONTH(J291),DAY(J291))),DATE(2050,12,31))))</f>
        <v>#VALUE!</v>
      </c>
      <c r="AF291" s="33">
        <f t="shared" si="47"/>
        <v>1</v>
      </c>
    </row>
    <row r="292" spans="1:47">
      <c r="A292" s="1">
        <v>292</v>
      </c>
      <c r="B292" s="21" t="s">
        <v>805</v>
      </c>
      <c r="C292" s="21" t="s">
        <v>806</v>
      </c>
      <c r="D292" s="21" t="s">
        <v>163</v>
      </c>
      <c r="E292" s="22" t="s">
        <v>802</v>
      </c>
      <c r="F292" s="22" t="s">
        <v>802</v>
      </c>
      <c r="G292" s="22" t="s">
        <v>803</v>
      </c>
      <c r="H292" s="22" t="s">
        <v>804</v>
      </c>
      <c r="I292" s="22" t="s">
        <v>212</v>
      </c>
      <c r="J292" s="22">
        <v>27242</v>
      </c>
      <c r="K292" s="22">
        <v>55153</v>
      </c>
      <c r="L292" s="23">
        <f t="shared" si="48"/>
        <v>476.69799999999998</v>
      </c>
      <c r="M292" s="24">
        <f t="shared" si="49"/>
        <v>1</v>
      </c>
      <c r="N292" s="23">
        <v>476.69799999999998</v>
      </c>
      <c r="O292" s="23">
        <v>476.69799999999998</v>
      </c>
      <c r="P292" s="23" t="s">
        <v>257</v>
      </c>
      <c r="Q292" s="23" t="s">
        <v>258</v>
      </c>
      <c r="R292" s="25" t="s">
        <v>259</v>
      </c>
      <c r="S292" s="22" t="s">
        <v>807</v>
      </c>
      <c r="T292" s="22"/>
      <c r="U292" s="26"/>
      <c r="V292" s="26"/>
      <c r="W292" s="27">
        <f t="shared" si="40"/>
        <v>1975</v>
      </c>
      <c r="X292" s="27">
        <f t="shared" si="41"/>
        <v>2050</v>
      </c>
      <c r="Y292" s="28">
        <f t="shared" si="42"/>
        <v>0</v>
      </c>
      <c r="Z292" s="29" t="str">
        <f t="shared" si="43"/>
        <v>NW</v>
      </c>
      <c r="AA292" s="30">
        <f t="shared" si="44"/>
        <v>476.69799999999998</v>
      </c>
      <c r="AB292" s="31">
        <f>IF(AND(ISNUMBER(MATCH($S292,[3]Lists!$CU$8:$CU$37,0)),J292&gt;=DATE(2018,12,31)),$AH$6,$AH$5)</f>
        <v>1</v>
      </c>
      <c r="AC292" s="31">
        <f t="shared" si="45"/>
        <v>1</v>
      </c>
      <c r="AD292" s="31">
        <f t="shared" si="46"/>
        <v>1</v>
      </c>
      <c r="AE292" s="32" t="e">
        <f>MIN($K292,IF(AND(S292='[3]Resources - Baseline'!$C$25,$AH$3&gt;0),MIN(DATE(2050,12,31),MAX(DATE($AH$4,12,31),DATE(YEAR(J292)+$AH$3,MONTH(J292),DAY(J292)))),IF(AND(COUNTIFS('[3]Resources - Baseline'!$C$26:$C$37,S292)=1,$AH$2&gt;0),MIN(DATE($AH$4,12,31),DATE(YEAR(J292)+$AH$2,MONTH(J292),DAY(J292))),DATE(2050,12,31))))</f>
        <v>#VALUE!</v>
      </c>
      <c r="AF292" s="33">
        <f t="shared" si="47"/>
        <v>1</v>
      </c>
    </row>
    <row r="293" spans="1:47">
      <c r="A293" s="1">
        <v>293</v>
      </c>
      <c r="B293" s="21" t="s">
        <v>808</v>
      </c>
      <c r="C293" s="21" t="s">
        <v>809</v>
      </c>
      <c r="D293" s="21" t="s">
        <v>185</v>
      </c>
      <c r="E293" s="21" t="s">
        <v>263</v>
      </c>
      <c r="F293" s="21" t="s">
        <v>176</v>
      </c>
      <c r="G293" s="21" t="s">
        <v>177</v>
      </c>
      <c r="H293" s="21" t="s">
        <v>176</v>
      </c>
      <c r="I293" s="21" t="s">
        <v>178</v>
      </c>
      <c r="J293" s="22"/>
      <c r="K293" s="22">
        <v>55153</v>
      </c>
      <c r="L293" s="23">
        <f t="shared" si="48"/>
        <v>167</v>
      </c>
      <c r="M293" s="24">
        <f t="shared" si="49"/>
        <v>1</v>
      </c>
      <c r="N293" s="21">
        <v>167</v>
      </c>
      <c r="O293" s="21">
        <v>167</v>
      </c>
      <c r="P293" s="21" t="s">
        <v>810</v>
      </c>
      <c r="Q293" s="21" t="s">
        <v>197</v>
      </c>
      <c r="R293" s="25" t="s">
        <v>198</v>
      </c>
      <c r="S293" s="21" t="s">
        <v>403</v>
      </c>
      <c r="T293" s="21"/>
      <c r="U293" s="26"/>
      <c r="V293" s="26"/>
      <c r="W293" s="27">
        <f t="shared" si="40"/>
        <v>1900</v>
      </c>
      <c r="X293" s="27">
        <f t="shared" si="41"/>
        <v>2050</v>
      </c>
      <c r="Y293" s="28">
        <f t="shared" si="42"/>
        <v>0</v>
      </c>
      <c r="Z293" s="29" t="str">
        <f t="shared" si="43"/>
        <v>CAISO</v>
      </c>
      <c r="AA293" s="30">
        <f t="shared" si="44"/>
        <v>167</v>
      </c>
      <c r="AB293" s="31">
        <f>IF(AND(ISNUMBER(MATCH($S293,[3]Lists!$CU$8:$CU$37,0)),J293&gt;=DATE(2018,12,31)),$AH$6,$AH$5)</f>
        <v>1</v>
      </c>
      <c r="AC293" s="31">
        <f t="shared" si="45"/>
        <v>1</v>
      </c>
      <c r="AD293" s="31">
        <f t="shared" si="46"/>
        <v>1</v>
      </c>
      <c r="AE293" s="32" t="e">
        <f>MIN($K293,IF(AND(S293='[3]Resources - Baseline'!$C$25,$AH$3&gt;0),MIN(DATE(2050,12,31),MAX(DATE($AH$4,12,31),DATE(YEAR(J293)+$AH$3,MONTH(J293),DAY(J293)))),IF(AND(COUNTIFS('[3]Resources - Baseline'!$C$26:$C$37,S293)=1,$AH$2&gt;0),MIN(DATE($AH$4,12,31),DATE(YEAR(J293)+$AH$2,MONTH(J293),DAY(J293))),DATE(2050,12,31))))</f>
        <v>#VALUE!</v>
      </c>
      <c r="AF293" s="33">
        <f t="shared" si="47"/>
        <v>1</v>
      </c>
    </row>
    <row r="294" spans="1:47">
      <c r="A294" s="1">
        <v>294</v>
      </c>
      <c r="B294" s="21" t="s">
        <v>811</v>
      </c>
      <c r="C294" s="21" t="s">
        <v>812</v>
      </c>
      <c r="D294" s="21" t="s">
        <v>185</v>
      </c>
      <c r="E294" s="21" t="s">
        <v>263</v>
      </c>
      <c r="F294" s="21" t="s">
        <v>176</v>
      </c>
      <c r="G294" s="21" t="s">
        <v>177</v>
      </c>
      <c r="H294" s="21" t="s">
        <v>176</v>
      </c>
      <c r="I294" s="21" t="s">
        <v>178</v>
      </c>
      <c r="J294" s="22"/>
      <c r="K294" s="22">
        <v>55153</v>
      </c>
      <c r="L294" s="23">
        <f t="shared" si="48"/>
        <v>130</v>
      </c>
      <c r="M294" s="24">
        <f t="shared" si="49"/>
        <v>1</v>
      </c>
      <c r="N294" s="21">
        <v>130</v>
      </c>
      <c r="O294" s="21">
        <v>130</v>
      </c>
      <c r="P294" s="21" t="s">
        <v>810</v>
      </c>
      <c r="Q294" s="21" t="s">
        <v>197</v>
      </c>
      <c r="R294" s="25" t="s">
        <v>198</v>
      </c>
      <c r="S294" s="21" t="s">
        <v>403</v>
      </c>
      <c r="T294" s="21"/>
      <c r="U294" s="26"/>
      <c r="V294" s="26"/>
      <c r="W294" s="27">
        <f t="shared" si="40"/>
        <v>1900</v>
      </c>
      <c r="X294" s="27">
        <f t="shared" si="41"/>
        <v>2050</v>
      </c>
      <c r="Y294" s="28">
        <f t="shared" si="42"/>
        <v>0</v>
      </c>
      <c r="Z294" s="29" t="str">
        <f t="shared" si="43"/>
        <v>CAISO</v>
      </c>
      <c r="AA294" s="30">
        <f t="shared" si="44"/>
        <v>130</v>
      </c>
      <c r="AB294" s="31">
        <f>IF(AND(ISNUMBER(MATCH($S294,[3]Lists!$CU$8:$CU$37,0)),J294&gt;=DATE(2018,12,31)),$AH$6,$AH$5)</f>
        <v>1</v>
      </c>
      <c r="AC294" s="31">
        <f t="shared" si="45"/>
        <v>1</v>
      </c>
      <c r="AD294" s="31">
        <f t="shared" si="46"/>
        <v>1</v>
      </c>
      <c r="AE294" s="32" t="e">
        <f>MIN($K294,IF(AND(S294='[3]Resources - Baseline'!$C$25,$AH$3&gt;0),MIN(DATE(2050,12,31),MAX(DATE($AH$4,12,31),DATE(YEAR(J294)+$AH$3,MONTH(J294),DAY(J294)))),IF(AND(COUNTIFS('[3]Resources - Baseline'!$C$26:$C$37,S294)=1,$AH$2&gt;0),MIN(DATE($AH$4,12,31),DATE(YEAR(J294)+$AH$2,MONTH(J294),DAY(J294))),DATE(2050,12,31))))</f>
        <v>#VALUE!</v>
      </c>
      <c r="AF294" s="33">
        <f t="shared" si="47"/>
        <v>1</v>
      </c>
      <c r="AS294" s="10"/>
      <c r="AU294" s="10"/>
    </row>
    <row r="295" spans="1:47">
      <c r="A295" s="1">
        <v>295</v>
      </c>
      <c r="B295" s="21" t="s">
        <v>813</v>
      </c>
      <c r="C295" s="21" t="s">
        <v>814</v>
      </c>
      <c r="D295" s="21" t="s">
        <v>185</v>
      </c>
      <c r="E295" s="21" t="s">
        <v>175</v>
      </c>
      <c r="F295" s="21" t="s">
        <v>175</v>
      </c>
      <c r="G295" s="21" t="s">
        <v>186</v>
      </c>
      <c r="H295" s="21" t="s">
        <v>175</v>
      </c>
      <c r="I295" s="21" t="s">
        <v>178</v>
      </c>
      <c r="J295" s="22">
        <v>25204</v>
      </c>
      <c r="K295" s="22">
        <v>55153</v>
      </c>
      <c r="L295" s="23">
        <f t="shared" si="48"/>
        <v>119</v>
      </c>
      <c r="M295" s="24">
        <f t="shared" si="49"/>
        <v>1</v>
      </c>
      <c r="N295" s="21">
        <v>119</v>
      </c>
      <c r="O295" s="21">
        <v>119</v>
      </c>
      <c r="P295" s="21" t="s">
        <v>187</v>
      </c>
      <c r="Q295" s="21" t="s">
        <v>219</v>
      </c>
      <c r="R295" s="25" t="s">
        <v>218</v>
      </c>
      <c r="S295" s="21" t="s">
        <v>265</v>
      </c>
      <c r="T295" s="21"/>
      <c r="U295" s="26"/>
      <c r="V295" s="26"/>
      <c r="W295" s="27">
        <f t="shared" si="40"/>
        <v>1969</v>
      </c>
      <c r="X295" s="27">
        <f t="shared" si="41"/>
        <v>2050</v>
      </c>
      <c r="Y295" s="28">
        <f t="shared" si="42"/>
        <v>0</v>
      </c>
      <c r="Z295" s="29" t="str">
        <f t="shared" si="43"/>
        <v>CAISO</v>
      </c>
      <c r="AA295" s="30">
        <f t="shared" si="44"/>
        <v>119</v>
      </c>
      <c r="AB295" s="31">
        <f>IF(AND(ISNUMBER(MATCH($S295,[3]Lists!$CU$8:$CU$37,0)),J295&gt;=DATE(2018,12,31)),$AH$6,$AH$5)</f>
        <v>1</v>
      </c>
      <c r="AC295" s="31">
        <f t="shared" si="45"/>
        <v>1</v>
      </c>
      <c r="AD295" s="31">
        <f t="shared" si="46"/>
        <v>1</v>
      </c>
      <c r="AE295" s="32" t="e">
        <f>MIN($K295,IF(AND(S295='[3]Resources - Baseline'!$C$25,$AH$3&gt;0),MIN(DATE(2050,12,31),MAX(DATE($AH$4,12,31),DATE(YEAR(J295)+$AH$3,MONTH(J295),DAY(J295)))),IF(AND(COUNTIFS('[3]Resources - Baseline'!$C$26:$C$37,S295)=1,$AH$2&gt;0),MIN(DATE($AH$4,12,31),DATE(YEAR(J295)+$AH$2,MONTH(J295),DAY(J295))),DATE(2050,12,31))))</f>
        <v>#VALUE!</v>
      </c>
      <c r="AF295" s="33">
        <f t="shared" si="47"/>
        <v>1</v>
      </c>
    </row>
    <row r="296" spans="1:47">
      <c r="A296" s="1">
        <v>296</v>
      </c>
      <c r="B296" s="21" t="s">
        <v>815</v>
      </c>
      <c r="C296" s="21" t="s">
        <v>816</v>
      </c>
      <c r="D296" s="21" t="s">
        <v>163</v>
      </c>
      <c r="E296" s="22" t="s">
        <v>331</v>
      </c>
      <c r="F296" s="22" t="s">
        <v>331</v>
      </c>
      <c r="G296" s="22" t="s">
        <v>177</v>
      </c>
      <c r="H296" s="22" t="s">
        <v>176</v>
      </c>
      <c r="I296" s="22" t="s">
        <v>178</v>
      </c>
      <c r="J296" s="22">
        <v>40817</v>
      </c>
      <c r="K296" s="22">
        <v>55153</v>
      </c>
      <c r="L296" s="23">
        <f t="shared" si="48"/>
        <v>1.6</v>
      </c>
      <c r="M296" s="24">
        <f t="shared" si="49"/>
        <v>1</v>
      </c>
      <c r="N296" s="23">
        <v>1.6</v>
      </c>
      <c r="O296" s="23">
        <v>1.6</v>
      </c>
      <c r="P296" s="23" t="s">
        <v>240</v>
      </c>
      <c r="Q296" s="23" t="s">
        <v>207</v>
      </c>
      <c r="R296" s="25" t="s">
        <v>189</v>
      </c>
      <c r="S296" s="22" t="s">
        <v>182</v>
      </c>
      <c r="T296" s="22"/>
      <c r="U296" s="26"/>
      <c r="V296" s="26"/>
      <c r="W296" s="27">
        <f t="shared" si="40"/>
        <v>2012</v>
      </c>
      <c r="X296" s="27">
        <f t="shared" si="41"/>
        <v>2050</v>
      </c>
      <c r="Y296" s="28">
        <f t="shared" si="42"/>
        <v>0</v>
      </c>
      <c r="Z296" s="29" t="str">
        <f t="shared" si="43"/>
        <v>CAISO</v>
      </c>
      <c r="AA296" s="30">
        <f t="shared" si="44"/>
        <v>1.6</v>
      </c>
      <c r="AB296" s="31">
        <f>IF(AND(ISNUMBER(MATCH($S296,[3]Lists!$CU$8:$CU$37,0)),J296&gt;=DATE(2018,12,31)),$AH$6,$AH$5)</f>
        <v>1</v>
      </c>
      <c r="AC296" s="31">
        <f t="shared" si="45"/>
        <v>1</v>
      </c>
      <c r="AD296" s="31">
        <f t="shared" si="46"/>
        <v>1</v>
      </c>
      <c r="AE296" s="32" t="e">
        <f>MIN($K296,IF(AND(S296='[3]Resources - Baseline'!$C$25,$AH$3&gt;0),MIN(DATE(2050,12,31),MAX(DATE($AH$4,12,31),DATE(YEAR(J296)+$AH$3,MONTH(J296),DAY(J296)))),IF(AND(COUNTIFS('[3]Resources - Baseline'!$C$26:$C$37,S296)=1,$AH$2&gt;0),MIN(DATE($AH$4,12,31),DATE(YEAR(J296)+$AH$2,MONTH(J296),DAY(J296))),DATE(2050,12,31))))</f>
        <v>#VALUE!</v>
      </c>
      <c r="AF296" s="33">
        <f t="shared" si="47"/>
        <v>1</v>
      </c>
    </row>
    <row r="297" spans="1:47">
      <c r="A297" s="1">
        <v>297</v>
      </c>
      <c r="B297" s="21" t="s">
        <v>817</v>
      </c>
      <c r="C297" s="21" t="s">
        <v>818</v>
      </c>
      <c r="D297" s="21" t="s">
        <v>163</v>
      </c>
      <c r="E297" s="22" t="s">
        <v>298</v>
      </c>
      <c r="F297" s="22" t="s">
        <v>298</v>
      </c>
      <c r="G297" s="22" t="s">
        <v>299</v>
      </c>
      <c r="H297" s="22" t="s">
        <v>166</v>
      </c>
      <c r="I297" s="22" t="s">
        <v>167</v>
      </c>
      <c r="J297" s="22">
        <v>31517</v>
      </c>
      <c r="K297" s="22">
        <v>55123</v>
      </c>
      <c r="L297" s="23">
        <f t="shared" si="48"/>
        <v>2.7</v>
      </c>
      <c r="M297" s="24">
        <f t="shared" si="49"/>
        <v>1</v>
      </c>
      <c r="N297" s="23">
        <v>2.7</v>
      </c>
      <c r="O297" s="23">
        <v>2.7</v>
      </c>
      <c r="P297" s="23" t="s">
        <v>218</v>
      </c>
      <c r="Q297" s="23" t="s">
        <v>219</v>
      </c>
      <c r="R297" s="25" t="s">
        <v>218</v>
      </c>
      <c r="S297" s="22" t="s">
        <v>220</v>
      </c>
      <c r="T297" s="22"/>
      <c r="U297" s="26"/>
      <c r="V297" s="26"/>
      <c r="W297" s="27">
        <f t="shared" si="40"/>
        <v>1986</v>
      </c>
      <c r="X297" s="27">
        <f t="shared" si="41"/>
        <v>2050</v>
      </c>
      <c r="Y297" s="28">
        <f t="shared" si="42"/>
        <v>0</v>
      </c>
      <c r="Z297" s="29" t="str">
        <f t="shared" si="43"/>
        <v>Excluded</v>
      </c>
      <c r="AA297" s="30">
        <f t="shared" si="44"/>
        <v>2.7</v>
      </c>
      <c r="AB297" s="31">
        <f>IF(AND(ISNUMBER(MATCH($S297,[3]Lists!$CU$8:$CU$37,0)),J297&gt;=DATE(2018,12,31)),$AH$6,$AH$5)</f>
        <v>1</v>
      </c>
      <c r="AC297" s="31">
        <f t="shared" si="45"/>
        <v>1</v>
      </c>
      <c r="AD297" s="31">
        <f t="shared" si="46"/>
        <v>1</v>
      </c>
      <c r="AE297" s="32" t="e">
        <f>MIN($K297,IF(AND(S297='[3]Resources - Baseline'!$C$25,$AH$3&gt;0),MIN(DATE(2050,12,31),MAX(DATE($AH$4,12,31),DATE(YEAR(J297)+$AH$3,MONTH(J297),DAY(J297)))),IF(AND(COUNTIFS('[3]Resources - Baseline'!$C$26:$C$37,S297)=1,$AH$2&gt;0),MIN(DATE($AH$4,12,31),DATE(YEAR(J297)+$AH$2,MONTH(J297),DAY(J297))),DATE(2050,12,31))))</f>
        <v>#VALUE!</v>
      </c>
      <c r="AF297" s="33">
        <f t="shared" si="47"/>
        <v>1</v>
      </c>
    </row>
    <row r="298" spans="1:47">
      <c r="A298" s="1">
        <v>298</v>
      </c>
      <c r="B298" s="21" t="s">
        <v>819</v>
      </c>
      <c r="C298" s="21" t="s">
        <v>820</v>
      </c>
      <c r="D298" s="21" t="s">
        <v>163</v>
      </c>
      <c r="E298" s="22" t="s">
        <v>353</v>
      </c>
      <c r="F298" s="22" t="s">
        <v>353</v>
      </c>
      <c r="G298" s="22" t="s">
        <v>354</v>
      </c>
      <c r="H298" s="22" t="s">
        <v>353</v>
      </c>
      <c r="I298" s="22" t="s">
        <v>167</v>
      </c>
      <c r="J298" s="22">
        <v>28307</v>
      </c>
      <c r="K298" s="22">
        <v>55153</v>
      </c>
      <c r="L298" s="23">
        <f t="shared" si="48"/>
        <v>17</v>
      </c>
      <c r="M298" s="24">
        <f t="shared" si="49"/>
        <v>1</v>
      </c>
      <c r="N298" s="23">
        <v>17</v>
      </c>
      <c r="O298" s="23">
        <v>17</v>
      </c>
      <c r="P298" s="23" t="s">
        <v>288</v>
      </c>
      <c r="Q298" s="23" t="s">
        <v>269</v>
      </c>
      <c r="R298" s="25" t="s">
        <v>270</v>
      </c>
      <c r="S298" s="22" t="s">
        <v>304</v>
      </c>
      <c r="T298" s="22"/>
      <c r="U298" s="26"/>
      <c r="V298" s="26"/>
      <c r="W298" s="27">
        <f t="shared" si="40"/>
        <v>1978</v>
      </c>
      <c r="X298" s="27">
        <f t="shared" si="41"/>
        <v>2050</v>
      </c>
      <c r="Y298" s="28">
        <f t="shared" si="42"/>
        <v>0</v>
      </c>
      <c r="Z298" s="29" t="str">
        <f t="shared" si="43"/>
        <v>Excluded</v>
      </c>
      <c r="AA298" s="30">
        <f t="shared" si="44"/>
        <v>17</v>
      </c>
      <c r="AB298" s="31">
        <f>IF(AND(ISNUMBER(MATCH($S298,[3]Lists!$CU$8:$CU$37,0)),J298&gt;=DATE(2018,12,31)),$AH$6,$AH$5)</f>
        <v>1</v>
      </c>
      <c r="AC298" s="31">
        <f t="shared" si="45"/>
        <v>1</v>
      </c>
      <c r="AD298" s="31">
        <f t="shared" si="46"/>
        <v>1</v>
      </c>
      <c r="AE298" s="32" t="e">
        <f>MIN($K298,IF(AND(S298='[3]Resources - Baseline'!$C$25,$AH$3&gt;0),MIN(DATE(2050,12,31),MAX(DATE($AH$4,12,31),DATE(YEAR(J298)+$AH$3,MONTH(J298),DAY(J298)))),IF(AND(COUNTIFS('[3]Resources - Baseline'!$C$26:$C$37,S298)=1,$AH$2&gt;0),MIN(DATE($AH$4,12,31),DATE(YEAR(J298)+$AH$2,MONTH(J298),DAY(J298))),DATE(2050,12,31))))</f>
        <v>#VALUE!</v>
      </c>
      <c r="AF298" s="33">
        <f t="shared" si="47"/>
        <v>1</v>
      </c>
    </row>
    <row r="299" spans="1:47">
      <c r="A299" s="1">
        <v>299</v>
      </c>
      <c r="B299" s="21" t="s">
        <v>821</v>
      </c>
      <c r="C299" s="21" t="s">
        <v>822</v>
      </c>
      <c r="D299" s="21" t="s">
        <v>163</v>
      </c>
      <c r="E299" s="22" t="s">
        <v>353</v>
      </c>
      <c r="F299" s="22" t="s">
        <v>353</v>
      </c>
      <c r="G299" s="22" t="s">
        <v>354</v>
      </c>
      <c r="H299" s="22" t="s">
        <v>353</v>
      </c>
      <c r="I299" s="22" t="s">
        <v>167</v>
      </c>
      <c r="J299" s="22">
        <v>28338</v>
      </c>
      <c r="K299" s="22">
        <v>55153</v>
      </c>
      <c r="L299" s="23">
        <f t="shared" si="48"/>
        <v>17</v>
      </c>
      <c r="M299" s="24">
        <f t="shared" si="49"/>
        <v>1</v>
      </c>
      <c r="N299" s="23">
        <v>17</v>
      </c>
      <c r="O299" s="23">
        <v>17</v>
      </c>
      <c r="P299" s="23" t="s">
        <v>288</v>
      </c>
      <c r="Q299" s="23" t="s">
        <v>269</v>
      </c>
      <c r="R299" s="25" t="s">
        <v>270</v>
      </c>
      <c r="S299" s="22" t="s">
        <v>304</v>
      </c>
      <c r="T299" s="22"/>
      <c r="U299" s="26"/>
      <c r="V299" s="26"/>
      <c r="W299" s="27">
        <f t="shared" si="40"/>
        <v>1978</v>
      </c>
      <c r="X299" s="27">
        <f t="shared" si="41"/>
        <v>2050</v>
      </c>
      <c r="Y299" s="28">
        <f t="shared" si="42"/>
        <v>0</v>
      </c>
      <c r="Z299" s="29" t="str">
        <f t="shared" si="43"/>
        <v>Excluded</v>
      </c>
      <c r="AA299" s="30">
        <f t="shared" si="44"/>
        <v>17</v>
      </c>
      <c r="AB299" s="31">
        <f>IF(AND(ISNUMBER(MATCH($S299,[3]Lists!$CU$8:$CU$37,0)),J299&gt;=DATE(2018,12,31)),$AH$6,$AH$5)</f>
        <v>1</v>
      </c>
      <c r="AC299" s="31">
        <f t="shared" si="45"/>
        <v>1</v>
      </c>
      <c r="AD299" s="31">
        <f t="shared" si="46"/>
        <v>1</v>
      </c>
      <c r="AE299" s="32" t="e">
        <f>MIN($K299,IF(AND(S299='[3]Resources - Baseline'!$C$25,$AH$3&gt;0),MIN(DATE(2050,12,31),MAX(DATE($AH$4,12,31),DATE(YEAR(J299)+$AH$3,MONTH(J299),DAY(J299)))),IF(AND(COUNTIFS('[3]Resources - Baseline'!$C$26:$C$37,S299)=1,$AH$2&gt;0),MIN(DATE($AH$4,12,31),DATE(YEAR(J299)+$AH$2,MONTH(J299),DAY(J299))),DATE(2050,12,31))))</f>
        <v>#VALUE!</v>
      </c>
      <c r="AF299" s="33">
        <f t="shared" si="47"/>
        <v>1</v>
      </c>
    </row>
    <row r="300" spans="1:47">
      <c r="A300" s="1">
        <v>300</v>
      </c>
      <c r="B300" s="21" t="s">
        <v>823</v>
      </c>
      <c r="C300" s="21" t="s">
        <v>824</v>
      </c>
      <c r="D300" s="21" t="s">
        <v>163</v>
      </c>
      <c r="E300" s="22" t="s">
        <v>353</v>
      </c>
      <c r="F300" s="22" t="s">
        <v>353</v>
      </c>
      <c r="G300" s="22" t="s">
        <v>354</v>
      </c>
      <c r="H300" s="22" t="s">
        <v>353</v>
      </c>
      <c r="I300" s="22" t="s">
        <v>167</v>
      </c>
      <c r="J300" s="22">
        <v>28642</v>
      </c>
      <c r="K300" s="22">
        <v>55153</v>
      </c>
      <c r="L300" s="23">
        <f t="shared" si="48"/>
        <v>17</v>
      </c>
      <c r="M300" s="24">
        <f t="shared" si="49"/>
        <v>1</v>
      </c>
      <c r="N300" s="35">
        <v>17</v>
      </c>
      <c r="O300" s="35">
        <v>17</v>
      </c>
      <c r="P300" s="35" t="s">
        <v>288</v>
      </c>
      <c r="Q300" s="35" t="s">
        <v>269</v>
      </c>
      <c r="R300" s="25" t="s">
        <v>270</v>
      </c>
      <c r="S300" s="22" t="s">
        <v>304</v>
      </c>
      <c r="T300" s="22"/>
      <c r="U300" s="26"/>
      <c r="V300" s="26"/>
      <c r="W300" s="27">
        <f t="shared" si="40"/>
        <v>1978</v>
      </c>
      <c r="X300" s="27">
        <f t="shared" si="41"/>
        <v>2050</v>
      </c>
      <c r="Y300" s="28">
        <f t="shared" si="42"/>
        <v>0</v>
      </c>
      <c r="Z300" s="29" t="str">
        <f t="shared" si="43"/>
        <v>Excluded</v>
      </c>
      <c r="AA300" s="30">
        <f t="shared" si="44"/>
        <v>17</v>
      </c>
      <c r="AB300" s="31">
        <f>IF(AND(ISNUMBER(MATCH($S300,[3]Lists!$CU$8:$CU$37,0)),J300&gt;=DATE(2018,12,31)),$AH$6,$AH$5)</f>
        <v>1</v>
      </c>
      <c r="AC300" s="31">
        <f t="shared" si="45"/>
        <v>1</v>
      </c>
      <c r="AD300" s="31">
        <f t="shared" si="46"/>
        <v>1</v>
      </c>
      <c r="AE300" s="32" t="e">
        <f>MIN($K300,IF(AND(S300='[3]Resources - Baseline'!$C$25,$AH$3&gt;0),MIN(DATE(2050,12,31),MAX(DATE($AH$4,12,31),DATE(YEAR(J300)+$AH$3,MONTH(J300),DAY(J300)))),IF(AND(COUNTIFS('[3]Resources - Baseline'!$C$26:$C$37,S300)=1,$AH$2&gt;0),MIN(DATE($AH$4,12,31),DATE(YEAR(J300)+$AH$2,MONTH(J300),DAY(J300))),DATE(2050,12,31))))</f>
        <v>#VALUE!</v>
      </c>
      <c r="AF300" s="33">
        <f t="shared" si="47"/>
        <v>1</v>
      </c>
    </row>
    <row r="301" spans="1:47">
      <c r="A301" s="1">
        <v>301</v>
      </c>
      <c r="B301" s="21" t="s">
        <v>825</v>
      </c>
      <c r="C301" s="21" t="s">
        <v>826</v>
      </c>
      <c r="D301" s="21" t="s">
        <v>163</v>
      </c>
      <c r="E301" s="22" t="s">
        <v>353</v>
      </c>
      <c r="F301" s="22" t="s">
        <v>353</v>
      </c>
      <c r="G301" s="22" t="s">
        <v>354</v>
      </c>
      <c r="H301" s="22" t="s">
        <v>353</v>
      </c>
      <c r="I301" s="22" t="s">
        <v>167</v>
      </c>
      <c r="J301" s="22">
        <v>29007</v>
      </c>
      <c r="K301" s="22">
        <v>55153</v>
      </c>
      <c r="L301" s="23">
        <f t="shared" si="48"/>
        <v>17</v>
      </c>
      <c r="M301" s="24">
        <f t="shared" si="49"/>
        <v>1</v>
      </c>
      <c r="N301" s="23">
        <v>17</v>
      </c>
      <c r="O301" s="23">
        <v>17</v>
      </c>
      <c r="P301" s="23" t="s">
        <v>288</v>
      </c>
      <c r="Q301" s="23" t="s">
        <v>269</v>
      </c>
      <c r="R301" s="25" t="s">
        <v>270</v>
      </c>
      <c r="S301" s="22" t="s">
        <v>304</v>
      </c>
      <c r="T301" s="22"/>
      <c r="U301" s="26"/>
      <c r="V301" s="26"/>
      <c r="W301" s="27">
        <f t="shared" si="40"/>
        <v>1979</v>
      </c>
      <c r="X301" s="27">
        <f t="shared" si="41"/>
        <v>2050</v>
      </c>
      <c r="Y301" s="28">
        <f t="shared" si="42"/>
        <v>0</v>
      </c>
      <c r="Z301" s="29" t="str">
        <f t="shared" si="43"/>
        <v>Excluded</v>
      </c>
      <c r="AA301" s="30">
        <f t="shared" si="44"/>
        <v>17</v>
      </c>
      <c r="AB301" s="31">
        <f>IF(AND(ISNUMBER(MATCH($S301,[3]Lists!$CU$8:$CU$37,0)),J301&gt;=DATE(2018,12,31)),$AH$6,$AH$5)</f>
        <v>1</v>
      </c>
      <c r="AC301" s="31">
        <f t="shared" si="45"/>
        <v>1</v>
      </c>
      <c r="AD301" s="31">
        <f t="shared" si="46"/>
        <v>1</v>
      </c>
      <c r="AE301" s="32" t="e">
        <f>MIN($K301,IF(AND(S301='[3]Resources - Baseline'!$C$25,$AH$3&gt;0),MIN(DATE(2050,12,31),MAX(DATE($AH$4,12,31),DATE(YEAR(J301)+$AH$3,MONTH(J301),DAY(J301)))),IF(AND(COUNTIFS('[3]Resources - Baseline'!$C$26:$C$37,S301)=1,$AH$2&gt;0),MIN(DATE($AH$4,12,31),DATE(YEAR(J301)+$AH$2,MONTH(J301),DAY(J301))),DATE(2050,12,31))))</f>
        <v>#VALUE!</v>
      </c>
      <c r="AF301" s="33">
        <f t="shared" si="47"/>
        <v>1</v>
      </c>
    </row>
    <row r="302" spans="1:47">
      <c r="A302" s="1">
        <v>302</v>
      </c>
      <c r="B302" s="21" t="s">
        <v>827</v>
      </c>
      <c r="C302" s="21" t="s">
        <v>828</v>
      </c>
      <c r="D302" s="21" t="s">
        <v>163</v>
      </c>
      <c r="E302" s="22" t="s">
        <v>829</v>
      </c>
      <c r="F302" s="22" t="s">
        <v>829</v>
      </c>
      <c r="G302" s="22" t="s">
        <v>830</v>
      </c>
      <c r="H302" s="22" t="s">
        <v>829</v>
      </c>
      <c r="I302" s="22" t="s">
        <v>212</v>
      </c>
      <c r="J302" s="22">
        <v>4719</v>
      </c>
      <c r="K302" s="22">
        <v>55153</v>
      </c>
      <c r="L302" s="23">
        <f t="shared" si="48"/>
        <v>0.2</v>
      </c>
      <c r="M302" s="24">
        <f t="shared" si="49"/>
        <v>1</v>
      </c>
      <c r="N302" s="23">
        <v>0.2</v>
      </c>
      <c r="O302" s="23">
        <v>0.2</v>
      </c>
      <c r="P302" s="23" t="s">
        <v>218</v>
      </c>
      <c r="Q302" s="23" t="s">
        <v>219</v>
      </c>
      <c r="R302" s="25" t="s">
        <v>218</v>
      </c>
      <c r="S302" s="22" t="s">
        <v>344</v>
      </c>
      <c r="T302" s="22"/>
      <c r="U302" s="26"/>
      <c r="V302" s="26"/>
      <c r="W302" s="27">
        <f t="shared" si="40"/>
        <v>1913</v>
      </c>
      <c r="X302" s="27">
        <f t="shared" si="41"/>
        <v>2050</v>
      </c>
      <c r="Y302" s="28">
        <f t="shared" si="42"/>
        <v>0</v>
      </c>
      <c r="Z302" s="29" t="str">
        <f t="shared" si="43"/>
        <v>NW</v>
      </c>
      <c r="AA302" s="30">
        <f t="shared" si="44"/>
        <v>0.2</v>
      </c>
      <c r="AB302" s="31">
        <f>IF(AND(ISNUMBER(MATCH($S302,[3]Lists!$CU$8:$CU$37,0)),J302&gt;=DATE(2018,12,31)),$AH$6,$AH$5)</f>
        <v>1</v>
      </c>
      <c r="AC302" s="31">
        <f t="shared" si="45"/>
        <v>1</v>
      </c>
      <c r="AD302" s="31">
        <f t="shared" si="46"/>
        <v>1</v>
      </c>
      <c r="AE302" s="32" t="e">
        <f>MIN($K302,IF(AND(S302='[3]Resources - Baseline'!$C$25,$AH$3&gt;0),MIN(DATE(2050,12,31),MAX(DATE($AH$4,12,31),DATE(YEAR(J302)+$AH$3,MONTH(J302),DAY(J302)))),IF(AND(COUNTIFS('[3]Resources - Baseline'!$C$26:$C$37,S302)=1,$AH$2&gt;0),MIN(DATE($AH$4,12,31),DATE(YEAR(J302)+$AH$2,MONTH(J302),DAY(J302))),DATE(2050,12,31))))</f>
        <v>#VALUE!</v>
      </c>
      <c r="AF302" s="33">
        <f t="shared" si="47"/>
        <v>1</v>
      </c>
    </row>
    <row r="303" spans="1:47">
      <c r="A303" s="1">
        <v>303</v>
      </c>
      <c r="B303" s="21" t="s">
        <v>831</v>
      </c>
      <c r="C303" s="21" t="s">
        <v>832</v>
      </c>
      <c r="D303" s="21" t="s">
        <v>163</v>
      </c>
      <c r="E303" s="22" t="s">
        <v>331</v>
      </c>
      <c r="F303" s="22" t="s">
        <v>331</v>
      </c>
      <c r="G303" s="22" t="s">
        <v>177</v>
      </c>
      <c r="H303" s="22" t="s">
        <v>176</v>
      </c>
      <c r="I303" s="22" t="s">
        <v>178</v>
      </c>
      <c r="J303" s="22">
        <v>5814</v>
      </c>
      <c r="K303" s="22">
        <v>55153</v>
      </c>
      <c r="L303" s="23">
        <f t="shared" si="48"/>
        <v>0.35</v>
      </c>
      <c r="M303" s="24">
        <f t="shared" si="49"/>
        <v>1</v>
      </c>
      <c r="N303" s="23">
        <v>0.35</v>
      </c>
      <c r="O303" s="23">
        <v>0.35</v>
      </c>
      <c r="P303" s="23" t="s">
        <v>218</v>
      </c>
      <c r="Q303" s="23" t="s">
        <v>219</v>
      </c>
      <c r="R303" s="25" t="s">
        <v>218</v>
      </c>
      <c r="S303" s="22" t="s">
        <v>265</v>
      </c>
      <c r="T303" s="22"/>
      <c r="U303" s="26"/>
      <c r="V303" s="26"/>
      <c r="W303" s="27">
        <f t="shared" si="40"/>
        <v>1916</v>
      </c>
      <c r="X303" s="27">
        <f t="shared" si="41"/>
        <v>2050</v>
      </c>
      <c r="Y303" s="28">
        <f t="shared" si="42"/>
        <v>0</v>
      </c>
      <c r="Z303" s="29" t="str">
        <f t="shared" si="43"/>
        <v>CAISO</v>
      </c>
      <c r="AA303" s="30">
        <f t="shared" si="44"/>
        <v>0.35</v>
      </c>
      <c r="AB303" s="31">
        <f>IF(AND(ISNUMBER(MATCH($S303,[3]Lists!$CU$8:$CU$37,0)),J303&gt;=DATE(2018,12,31)),$AH$6,$AH$5)</f>
        <v>1</v>
      </c>
      <c r="AC303" s="31">
        <f t="shared" si="45"/>
        <v>1</v>
      </c>
      <c r="AD303" s="31">
        <f t="shared" si="46"/>
        <v>1</v>
      </c>
      <c r="AE303" s="32" t="e">
        <f>MIN($K303,IF(AND(S303='[3]Resources - Baseline'!$C$25,$AH$3&gt;0),MIN(DATE(2050,12,31),MAX(DATE($AH$4,12,31),DATE(YEAR(J303)+$AH$3,MONTH(J303),DAY(J303)))),IF(AND(COUNTIFS('[3]Resources - Baseline'!$C$26:$C$37,S303)=1,$AH$2&gt;0),MIN(DATE($AH$4,12,31),DATE(YEAR(J303)+$AH$2,MONTH(J303),DAY(J303))),DATE(2050,12,31))))</f>
        <v>#VALUE!</v>
      </c>
      <c r="AF303" s="33">
        <f t="shared" si="47"/>
        <v>1</v>
      </c>
    </row>
    <row r="304" spans="1:47">
      <c r="A304" s="1">
        <v>304</v>
      </c>
      <c r="B304" s="21" t="s">
        <v>833</v>
      </c>
      <c r="C304" s="21" t="s">
        <v>834</v>
      </c>
      <c r="D304" s="21" t="s">
        <v>163</v>
      </c>
      <c r="E304" s="22" t="s">
        <v>331</v>
      </c>
      <c r="F304" s="22" t="s">
        <v>331</v>
      </c>
      <c r="G304" s="22" t="s">
        <v>177</v>
      </c>
      <c r="H304" s="22" t="s">
        <v>176</v>
      </c>
      <c r="I304" s="22" t="s">
        <v>178</v>
      </c>
      <c r="J304" s="22">
        <v>6180</v>
      </c>
      <c r="K304" s="22">
        <v>55153</v>
      </c>
      <c r="L304" s="23">
        <f t="shared" si="48"/>
        <v>0.56000000000000005</v>
      </c>
      <c r="M304" s="24">
        <f t="shared" si="49"/>
        <v>1</v>
      </c>
      <c r="N304" s="23">
        <v>0.56000000000000005</v>
      </c>
      <c r="O304" s="23">
        <v>0.56000000000000005</v>
      </c>
      <c r="P304" s="23" t="s">
        <v>218</v>
      </c>
      <c r="Q304" s="23" t="s">
        <v>219</v>
      </c>
      <c r="R304" s="25" t="s">
        <v>218</v>
      </c>
      <c r="S304" s="22" t="s">
        <v>265</v>
      </c>
      <c r="T304" s="22"/>
      <c r="U304" s="26"/>
      <c r="V304" s="26"/>
      <c r="W304" s="27">
        <f t="shared" si="40"/>
        <v>1917</v>
      </c>
      <c r="X304" s="27">
        <f t="shared" si="41"/>
        <v>2050</v>
      </c>
      <c r="Y304" s="28">
        <f t="shared" si="42"/>
        <v>0</v>
      </c>
      <c r="Z304" s="29" t="str">
        <f t="shared" si="43"/>
        <v>CAISO</v>
      </c>
      <c r="AA304" s="30">
        <f t="shared" si="44"/>
        <v>0.56000000000000005</v>
      </c>
      <c r="AB304" s="31">
        <f>IF(AND(ISNUMBER(MATCH($S304,[3]Lists!$CU$8:$CU$37,0)),J304&gt;=DATE(2018,12,31)),$AH$6,$AH$5)</f>
        <v>1</v>
      </c>
      <c r="AC304" s="31">
        <f t="shared" si="45"/>
        <v>1</v>
      </c>
      <c r="AD304" s="31">
        <f t="shared" si="46"/>
        <v>1</v>
      </c>
      <c r="AE304" s="32" t="e">
        <f>MIN($K304,IF(AND(S304='[3]Resources - Baseline'!$C$25,$AH$3&gt;0),MIN(DATE(2050,12,31),MAX(DATE($AH$4,12,31),DATE(YEAR(J304)+$AH$3,MONTH(J304),DAY(J304)))),IF(AND(COUNTIFS('[3]Resources - Baseline'!$C$26:$C$37,S304)=1,$AH$2&gt;0),MIN(DATE($AH$4,12,31),DATE(YEAR(J304)+$AH$2,MONTH(J304),DAY(J304))),DATE(2050,12,31))))</f>
        <v>#VALUE!</v>
      </c>
      <c r="AF304" s="33">
        <f t="shared" si="47"/>
        <v>1</v>
      </c>
    </row>
    <row r="305" spans="1:32">
      <c r="A305" s="1">
        <v>305</v>
      </c>
      <c r="B305" s="21" t="s">
        <v>835</v>
      </c>
      <c r="C305" s="21" t="s">
        <v>836</v>
      </c>
      <c r="D305" s="21" t="s">
        <v>163</v>
      </c>
      <c r="E305" s="22" t="s">
        <v>837</v>
      </c>
      <c r="F305" s="22" t="s">
        <v>837</v>
      </c>
      <c r="G305" s="22" t="s">
        <v>838</v>
      </c>
      <c r="H305" s="22" t="s">
        <v>434</v>
      </c>
      <c r="I305" s="22" t="s">
        <v>212</v>
      </c>
      <c r="J305" s="22">
        <v>39600</v>
      </c>
      <c r="K305" s="22">
        <v>55153</v>
      </c>
      <c r="L305" s="23">
        <f t="shared" si="48"/>
        <v>21</v>
      </c>
      <c r="M305" s="24">
        <f t="shared" si="49"/>
        <v>1</v>
      </c>
      <c r="N305" s="23">
        <v>21</v>
      </c>
      <c r="O305" s="23">
        <v>21</v>
      </c>
      <c r="P305" s="23" t="s">
        <v>196</v>
      </c>
      <c r="Q305" s="23" t="s">
        <v>197</v>
      </c>
      <c r="R305" s="25" t="s">
        <v>198</v>
      </c>
      <c r="S305" s="22" t="s">
        <v>551</v>
      </c>
      <c r="T305" s="22"/>
      <c r="U305" s="26"/>
      <c r="V305" s="26"/>
      <c r="W305" s="27">
        <f t="shared" si="40"/>
        <v>2008</v>
      </c>
      <c r="X305" s="27">
        <f t="shared" si="41"/>
        <v>2050</v>
      </c>
      <c r="Y305" s="28">
        <f t="shared" si="42"/>
        <v>0</v>
      </c>
      <c r="Z305" s="29" t="str">
        <f t="shared" si="43"/>
        <v>NW</v>
      </c>
      <c r="AA305" s="30">
        <f t="shared" si="44"/>
        <v>21</v>
      </c>
      <c r="AB305" s="31">
        <f>IF(AND(ISNUMBER(MATCH($S305,[3]Lists!$CU$8:$CU$37,0)),J305&gt;=DATE(2018,12,31)),$AH$6,$AH$5)</f>
        <v>1</v>
      </c>
      <c r="AC305" s="31">
        <f t="shared" si="45"/>
        <v>1</v>
      </c>
      <c r="AD305" s="31">
        <f t="shared" si="46"/>
        <v>1</v>
      </c>
      <c r="AE305" s="32" t="e">
        <f>MIN($K305,IF(AND(S305='[3]Resources - Baseline'!$C$25,$AH$3&gt;0),MIN(DATE(2050,12,31),MAX(DATE($AH$4,12,31),DATE(YEAR(J305)+$AH$3,MONTH(J305),DAY(J305)))),IF(AND(COUNTIFS('[3]Resources - Baseline'!$C$26:$C$37,S305)=1,$AH$2&gt;0),MIN(DATE($AH$4,12,31),DATE(YEAR(J305)+$AH$2,MONTH(J305),DAY(J305))),DATE(2050,12,31))))</f>
        <v>#VALUE!</v>
      </c>
      <c r="AF305" s="33">
        <f t="shared" si="47"/>
        <v>1</v>
      </c>
    </row>
    <row r="306" spans="1:32">
      <c r="A306" s="1">
        <v>306</v>
      </c>
      <c r="B306" s="21" t="s">
        <v>839</v>
      </c>
      <c r="C306" s="21" t="s">
        <v>840</v>
      </c>
      <c r="D306" s="21" t="s">
        <v>163</v>
      </c>
      <c r="E306" s="22" t="s">
        <v>432</v>
      </c>
      <c r="F306" s="22" t="s">
        <v>432</v>
      </c>
      <c r="G306" s="22" t="s">
        <v>433</v>
      </c>
      <c r="H306" s="22" t="s">
        <v>434</v>
      </c>
      <c r="I306" s="22" t="s">
        <v>212</v>
      </c>
      <c r="J306" s="22">
        <v>38443</v>
      </c>
      <c r="K306" s="22">
        <v>55153</v>
      </c>
      <c r="L306" s="23">
        <f t="shared" si="48"/>
        <v>164</v>
      </c>
      <c r="M306" s="24">
        <f t="shared" si="49"/>
        <v>1</v>
      </c>
      <c r="N306" s="23">
        <v>164</v>
      </c>
      <c r="O306" s="23">
        <v>164</v>
      </c>
      <c r="P306" s="23" t="s">
        <v>268</v>
      </c>
      <c r="Q306" s="23" t="s">
        <v>269</v>
      </c>
      <c r="R306" s="25" t="s">
        <v>270</v>
      </c>
      <c r="S306" s="22" t="s">
        <v>755</v>
      </c>
      <c r="T306" s="22"/>
      <c r="U306" s="26"/>
      <c r="V306" s="26"/>
      <c r="W306" s="27">
        <f t="shared" si="40"/>
        <v>2005</v>
      </c>
      <c r="X306" s="27">
        <f t="shared" si="41"/>
        <v>2050</v>
      </c>
      <c r="Y306" s="28">
        <f t="shared" si="42"/>
        <v>0</v>
      </c>
      <c r="Z306" s="29" t="str">
        <f t="shared" si="43"/>
        <v>NW</v>
      </c>
      <c r="AA306" s="30">
        <f t="shared" si="44"/>
        <v>164</v>
      </c>
      <c r="AB306" s="31">
        <f>IF(AND(ISNUMBER(MATCH($S306,[3]Lists!$CU$8:$CU$37,0)),J306&gt;=DATE(2018,12,31)),$AH$6,$AH$5)</f>
        <v>1</v>
      </c>
      <c r="AC306" s="31">
        <f t="shared" si="45"/>
        <v>1</v>
      </c>
      <c r="AD306" s="31">
        <f t="shared" si="46"/>
        <v>1</v>
      </c>
      <c r="AE306" s="32" t="e">
        <f>MIN($K306,IF(AND(S306='[3]Resources - Baseline'!$C$25,$AH$3&gt;0),MIN(DATE(2050,12,31),MAX(DATE($AH$4,12,31),DATE(YEAR(J306)+$AH$3,MONTH(J306),DAY(J306)))),IF(AND(COUNTIFS('[3]Resources - Baseline'!$C$26:$C$37,S306)=1,$AH$2&gt;0),MIN(DATE($AH$4,12,31),DATE(YEAR(J306)+$AH$2,MONTH(J306),DAY(J306))),DATE(2050,12,31))))</f>
        <v>#VALUE!</v>
      </c>
      <c r="AF306" s="33">
        <f t="shared" si="47"/>
        <v>1</v>
      </c>
    </row>
    <row r="307" spans="1:32">
      <c r="A307" s="1">
        <v>307</v>
      </c>
      <c r="B307" s="21" t="s">
        <v>841</v>
      </c>
      <c r="C307" s="21"/>
      <c r="D307" s="21" t="s">
        <v>163</v>
      </c>
      <c r="E307" s="22" t="s">
        <v>432</v>
      </c>
      <c r="F307" s="22" t="s">
        <v>432</v>
      </c>
      <c r="G307" s="22" t="s">
        <v>433</v>
      </c>
      <c r="H307" s="22" t="s">
        <v>434</v>
      </c>
      <c r="I307" s="22" t="s">
        <v>212</v>
      </c>
      <c r="J307" s="22">
        <v>42735</v>
      </c>
      <c r="K307" s="22">
        <v>55153</v>
      </c>
      <c r="L307" s="23">
        <f t="shared" si="48"/>
        <v>40</v>
      </c>
      <c r="M307" s="24">
        <f t="shared" si="49"/>
        <v>1</v>
      </c>
      <c r="N307" s="23">
        <v>40</v>
      </c>
      <c r="O307" s="23">
        <v>40</v>
      </c>
      <c r="P307" s="23" t="s">
        <v>196</v>
      </c>
      <c r="Q307" s="23" t="s">
        <v>197</v>
      </c>
      <c r="R307" s="25" t="s">
        <v>198</v>
      </c>
      <c r="S307" s="22" t="s">
        <v>551</v>
      </c>
      <c r="T307" s="22"/>
      <c r="U307" s="26"/>
      <c r="V307" s="26"/>
      <c r="W307" s="27">
        <f t="shared" si="40"/>
        <v>2017</v>
      </c>
      <c r="X307" s="27">
        <f t="shared" si="41"/>
        <v>2050</v>
      </c>
      <c r="Y307" s="28">
        <f t="shared" si="42"/>
        <v>0</v>
      </c>
      <c r="Z307" s="29" t="str">
        <f t="shared" si="43"/>
        <v>NW</v>
      </c>
      <c r="AA307" s="30">
        <f t="shared" si="44"/>
        <v>40</v>
      </c>
      <c r="AB307" s="31">
        <f>IF(AND(ISNUMBER(MATCH($S307,[3]Lists!$CU$8:$CU$37,0)),J307&gt;=DATE(2018,12,31)),$AH$6,$AH$5)</f>
        <v>1</v>
      </c>
      <c r="AC307" s="31">
        <f t="shared" si="45"/>
        <v>1</v>
      </c>
      <c r="AD307" s="31">
        <f t="shared" si="46"/>
        <v>1</v>
      </c>
      <c r="AE307" s="32" t="e">
        <f>MIN($K307,IF(AND(S307='[3]Resources - Baseline'!$C$25,$AH$3&gt;0),MIN(DATE(2050,12,31),MAX(DATE($AH$4,12,31),DATE(YEAR(J307)+$AH$3,MONTH(J307),DAY(J307)))),IF(AND(COUNTIFS('[3]Resources - Baseline'!$C$26:$C$37,S307)=1,$AH$2&gt;0),MIN(DATE($AH$4,12,31),DATE(YEAR(J307)+$AH$2,MONTH(J307),DAY(J307))),DATE(2050,12,31))))</f>
        <v>#VALUE!</v>
      </c>
      <c r="AF307" s="33">
        <f t="shared" si="47"/>
        <v>1</v>
      </c>
    </row>
    <row r="308" spans="1:32">
      <c r="A308" s="1">
        <v>308</v>
      </c>
      <c r="B308" s="21" t="s">
        <v>842</v>
      </c>
      <c r="C308" s="21" t="s">
        <v>843</v>
      </c>
      <c r="D308" s="21" t="s">
        <v>163</v>
      </c>
      <c r="E308" s="22" t="s">
        <v>524</v>
      </c>
      <c r="F308" s="22" t="s">
        <v>524</v>
      </c>
      <c r="G308" s="22" t="s">
        <v>519</v>
      </c>
      <c r="H308" s="22" t="s">
        <v>518</v>
      </c>
      <c r="I308" s="22" t="s">
        <v>195</v>
      </c>
      <c r="J308" s="22">
        <v>40544</v>
      </c>
      <c r="K308" s="22">
        <v>55153</v>
      </c>
      <c r="L308" s="23">
        <f t="shared" si="48"/>
        <v>1.7</v>
      </c>
      <c r="M308" s="24">
        <f t="shared" si="49"/>
        <v>1</v>
      </c>
      <c r="N308" s="35">
        <v>1.7</v>
      </c>
      <c r="O308" s="35">
        <v>1.7</v>
      </c>
      <c r="P308" s="35" t="s">
        <v>844</v>
      </c>
      <c r="Q308" s="35" t="s">
        <v>248</v>
      </c>
      <c r="R308" s="25" t="s">
        <v>249</v>
      </c>
      <c r="S308" s="22" t="s">
        <v>845</v>
      </c>
      <c r="T308" s="22"/>
      <c r="U308" s="26"/>
      <c r="V308" s="26"/>
      <c r="W308" s="27">
        <f t="shared" si="40"/>
        <v>2011</v>
      </c>
      <c r="X308" s="27">
        <f t="shared" si="41"/>
        <v>2050</v>
      </c>
      <c r="Y308" s="28">
        <f t="shared" si="42"/>
        <v>0</v>
      </c>
      <c r="Z308" s="29" t="str">
        <f t="shared" si="43"/>
        <v>SW</v>
      </c>
      <c r="AA308" s="30">
        <f t="shared" si="44"/>
        <v>1.7</v>
      </c>
      <c r="AB308" s="31">
        <f>IF(AND(ISNUMBER(MATCH($S308,[3]Lists!$CU$8:$CU$37,0)),J308&gt;=DATE(2018,12,31)),$AH$6,$AH$5)</f>
        <v>1</v>
      </c>
      <c r="AC308" s="31">
        <f t="shared" si="45"/>
        <v>1</v>
      </c>
      <c r="AD308" s="31">
        <f t="shared" si="46"/>
        <v>1</v>
      </c>
      <c r="AE308" s="32" t="e">
        <f>MIN($K308,IF(AND(S308='[3]Resources - Baseline'!$C$25,$AH$3&gt;0),MIN(DATE(2050,12,31),MAX(DATE($AH$4,12,31),DATE(YEAR(J308)+$AH$3,MONTH(J308),DAY(J308)))),IF(AND(COUNTIFS('[3]Resources - Baseline'!$C$26:$C$37,S308)=1,$AH$2&gt;0),MIN(DATE($AH$4,12,31),DATE(YEAR(J308)+$AH$2,MONTH(J308),DAY(J308))),DATE(2050,12,31))))</f>
        <v>#VALUE!</v>
      </c>
      <c r="AF308" s="33">
        <f t="shared" si="47"/>
        <v>1</v>
      </c>
    </row>
    <row r="309" spans="1:32">
      <c r="A309" s="1">
        <v>309</v>
      </c>
      <c r="B309" s="21" t="s">
        <v>846</v>
      </c>
      <c r="C309" s="21" t="s">
        <v>847</v>
      </c>
      <c r="D309" s="21" t="s">
        <v>163</v>
      </c>
      <c r="E309" s="22" t="s">
        <v>524</v>
      </c>
      <c r="F309" s="22" t="s">
        <v>524</v>
      </c>
      <c r="G309" s="22" t="s">
        <v>519</v>
      </c>
      <c r="H309" s="22" t="s">
        <v>518</v>
      </c>
      <c r="I309" s="22" t="s">
        <v>195</v>
      </c>
      <c r="J309" s="22">
        <v>31382</v>
      </c>
      <c r="K309" s="22">
        <v>55153</v>
      </c>
      <c r="L309" s="23">
        <f t="shared" si="48"/>
        <v>18.899999999999999</v>
      </c>
      <c r="M309" s="24">
        <f t="shared" si="49"/>
        <v>1</v>
      </c>
      <c r="N309" s="23">
        <v>18.899999999999999</v>
      </c>
      <c r="O309" s="23">
        <v>18.899999999999999</v>
      </c>
      <c r="P309" s="23" t="s">
        <v>848</v>
      </c>
      <c r="Q309" s="23" t="s">
        <v>248</v>
      </c>
      <c r="R309" s="25" t="s">
        <v>249</v>
      </c>
      <c r="S309" s="22" t="s">
        <v>845</v>
      </c>
      <c r="T309" s="22"/>
      <c r="U309" s="26"/>
      <c r="V309" s="26"/>
      <c r="W309" s="27">
        <f t="shared" si="40"/>
        <v>1986</v>
      </c>
      <c r="X309" s="27">
        <f t="shared" si="41"/>
        <v>2050</v>
      </c>
      <c r="Y309" s="28">
        <f t="shared" si="42"/>
        <v>0</v>
      </c>
      <c r="Z309" s="29" t="str">
        <f t="shared" si="43"/>
        <v>SW</v>
      </c>
      <c r="AA309" s="30">
        <f t="shared" si="44"/>
        <v>18.899999999999999</v>
      </c>
      <c r="AB309" s="31">
        <f>IF(AND(ISNUMBER(MATCH($S309,[3]Lists!$CU$8:$CU$37,0)),J309&gt;=DATE(2018,12,31)),$AH$6,$AH$5)</f>
        <v>1</v>
      </c>
      <c r="AC309" s="31">
        <f t="shared" si="45"/>
        <v>1</v>
      </c>
      <c r="AD309" s="31">
        <f t="shared" si="46"/>
        <v>1</v>
      </c>
      <c r="AE309" s="32" t="e">
        <f>MIN($K309,IF(AND(S309='[3]Resources - Baseline'!$C$25,$AH$3&gt;0),MIN(DATE(2050,12,31),MAX(DATE($AH$4,12,31),DATE(YEAR(J309)+$AH$3,MONTH(J309),DAY(J309)))),IF(AND(COUNTIFS('[3]Resources - Baseline'!$C$26:$C$37,S309)=1,$AH$2&gt;0),MIN(DATE($AH$4,12,31),DATE(YEAR(J309)+$AH$2,MONTH(J309),DAY(J309))),DATE(2050,12,31))))</f>
        <v>#VALUE!</v>
      </c>
      <c r="AF309" s="33">
        <f t="shared" si="47"/>
        <v>1</v>
      </c>
    </row>
    <row r="310" spans="1:32">
      <c r="A310" s="1">
        <v>310</v>
      </c>
      <c r="B310" s="21" t="s">
        <v>849</v>
      </c>
      <c r="C310" s="21"/>
      <c r="D310" s="21" t="s">
        <v>185</v>
      </c>
      <c r="E310" s="21" t="s">
        <v>176</v>
      </c>
      <c r="F310" s="21" t="s">
        <v>176</v>
      </c>
      <c r="G310" s="21" t="s">
        <v>177</v>
      </c>
      <c r="H310" s="21" t="s">
        <v>176</v>
      </c>
      <c r="I310" s="21" t="s">
        <v>178</v>
      </c>
      <c r="J310" s="22">
        <v>43452</v>
      </c>
      <c r="K310" s="22">
        <v>55153</v>
      </c>
      <c r="L310" s="23">
        <f t="shared" si="48"/>
        <v>105</v>
      </c>
      <c r="M310" s="24">
        <f t="shared" si="49"/>
        <v>1</v>
      </c>
      <c r="N310" s="21">
        <v>105</v>
      </c>
      <c r="O310" s="21">
        <v>105</v>
      </c>
      <c r="P310" s="21" t="s">
        <v>188</v>
      </c>
      <c r="Q310" s="21" t="s">
        <v>188</v>
      </c>
      <c r="R310" s="25" t="s">
        <v>189</v>
      </c>
      <c r="S310" s="21" t="s">
        <v>182</v>
      </c>
      <c r="T310" s="21"/>
      <c r="U310" s="26"/>
      <c r="V310" s="26"/>
      <c r="W310" s="27">
        <f t="shared" si="40"/>
        <v>2019</v>
      </c>
      <c r="X310" s="27">
        <f t="shared" si="41"/>
        <v>2050</v>
      </c>
      <c r="Y310" s="28">
        <f t="shared" si="42"/>
        <v>0</v>
      </c>
      <c r="Z310" s="29" t="str">
        <f t="shared" si="43"/>
        <v>CAISO</v>
      </c>
      <c r="AA310" s="30">
        <f t="shared" si="44"/>
        <v>105</v>
      </c>
      <c r="AB310" s="31">
        <f>IF(AND(ISNUMBER(MATCH($S310,[3]Lists!$CU$8:$CU$37,0)),J310&gt;=DATE(2018,12,31)),$AH$6,$AH$5)</f>
        <v>1</v>
      </c>
      <c r="AC310" s="31">
        <f t="shared" si="45"/>
        <v>1</v>
      </c>
      <c r="AD310" s="31">
        <f t="shared" si="46"/>
        <v>1</v>
      </c>
      <c r="AE310" s="32" t="e">
        <f>MIN($K310,IF(AND(S310='[3]Resources - Baseline'!$C$25,$AH$3&gt;0),MIN(DATE(2050,12,31),MAX(DATE($AH$4,12,31),DATE(YEAR(J310)+$AH$3,MONTH(J310),DAY(J310)))),IF(AND(COUNTIFS('[3]Resources - Baseline'!$C$26:$C$37,S310)=1,$AH$2&gt;0),MIN(DATE($AH$4,12,31),DATE(YEAR(J310)+$AH$2,MONTH(J310),DAY(J310))),DATE(2050,12,31))))</f>
        <v>#VALUE!</v>
      </c>
      <c r="AF310" s="33">
        <f t="shared" si="47"/>
        <v>1</v>
      </c>
    </row>
    <row r="311" spans="1:32">
      <c r="A311" s="1">
        <v>311</v>
      </c>
      <c r="B311" s="21" t="s">
        <v>850</v>
      </c>
      <c r="C311" s="21" t="s">
        <v>851</v>
      </c>
      <c r="D311" s="21" t="s">
        <v>163</v>
      </c>
      <c r="E311" s="22" t="s">
        <v>164</v>
      </c>
      <c r="F311" s="22" t="s">
        <v>164</v>
      </c>
      <c r="G311" s="22" t="s">
        <v>165</v>
      </c>
      <c r="H311" s="22" t="s">
        <v>166</v>
      </c>
      <c r="I311" s="22" t="s">
        <v>167</v>
      </c>
      <c r="J311" s="22">
        <v>43189</v>
      </c>
      <c r="K311" s="22">
        <v>54877</v>
      </c>
      <c r="L311" s="23">
        <f t="shared" si="48"/>
        <v>12.9</v>
      </c>
      <c r="M311" s="24">
        <f t="shared" si="49"/>
        <v>1</v>
      </c>
      <c r="N311" s="35">
        <v>12.9</v>
      </c>
      <c r="O311" s="35">
        <v>12.9</v>
      </c>
      <c r="P311" s="35" t="s">
        <v>313</v>
      </c>
      <c r="Q311" s="35" t="s">
        <v>219</v>
      </c>
      <c r="R311" s="25" t="s">
        <v>218</v>
      </c>
      <c r="S311" s="22" t="s">
        <v>220</v>
      </c>
      <c r="T311" s="22"/>
      <c r="U311" s="26"/>
      <c r="V311" s="26"/>
      <c r="W311" s="27">
        <f t="shared" si="40"/>
        <v>2018</v>
      </c>
      <c r="X311" s="27">
        <f t="shared" si="41"/>
        <v>2049</v>
      </c>
      <c r="Y311" s="28">
        <f t="shared" si="42"/>
        <v>0</v>
      </c>
      <c r="Z311" s="29" t="str">
        <f t="shared" si="43"/>
        <v>Excluded</v>
      </c>
      <c r="AA311" s="30">
        <f t="shared" si="44"/>
        <v>12.9</v>
      </c>
      <c r="AB311" s="31">
        <f>IF(AND(ISNUMBER(MATCH($S311,[3]Lists!$CU$8:$CU$37,0)),J311&gt;=DATE(2018,12,31)),$AH$6,$AH$5)</f>
        <v>1</v>
      </c>
      <c r="AC311" s="31">
        <f t="shared" si="45"/>
        <v>1</v>
      </c>
      <c r="AD311" s="31">
        <f t="shared" si="46"/>
        <v>1</v>
      </c>
      <c r="AE311" s="32" t="e">
        <f>MIN($K311,IF(AND(S311='[3]Resources - Baseline'!$C$25,$AH$3&gt;0),MIN(DATE(2050,12,31),MAX(DATE($AH$4,12,31),DATE(YEAR(J311)+$AH$3,MONTH(J311),DAY(J311)))),IF(AND(COUNTIFS('[3]Resources - Baseline'!$C$26:$C$37,S311)=1,$AH$2&gt;0),MIN(DATE($AH$4,12,31),DATE(YEAR(J311)+$AH$2,MONTH(J311),DAY(J311))),DATE(2050,12,31))))</f>
        <v>#VALUE!</v>
      </c>
      <c r="AF311" s="33">
        <f t="shared" si="47"/>
        <v>1</v>
      </c>
    </row>
    <row r="312" spans="1:32">
      <c r="A312" s="1">
        <v>312</v>
      </c>
      <c r="B312" s="21" t="s">
        <v>852</v>
      </c>
      <c r="C312" s="21" t="s">
        <v>853</v>
      </c>
      <c r="D312" s="21" t="s">
        <v>163</v>
      </c>
      <c r="E312" s="22" t="s">
        <v>210</v>
      </c>
      <c r="F312" s="22" t="s">
        <v>210</v>
      </c>
      <c r="G312" s="22" t="s">
        <v>211</v>
      </c>
      <c r="H312" s="22" t="s">
        <v>210</v>
      </c>
      <c r="I312" s="22" t="s">
        <v>212</v>
      </c>
      <c r="J312" s="22">
        <v>19937</v>
      </c>
      <c r="K312" s="22">
        <v>55153</v>
      </c>
      <c r="L312" s="23">
        <f t="shared" si="48"/>
        <v>18</v>
      </c>
      <c r="M312" s="24">
        <f t="shared" si="49"/>
        <v>1</v>
      </c>
      <c r="N312" s="23">
        <v>18</v>
      </c>
      <c r="O312" s="23">
        <v>18</v>
      </c>
      <c r="P312" s="23" t="s">
        <v>218</v>
      </c>
      <c r="Q312" s="23" t="s">
        <v>219</v>
      </c>
      <c r="R312" s="25" t="s">
        <v>218</v>
      </c>
      <c r="S312" s="22" t="s">
        <v>344</v>
      </c>
      <c r="T312" s="22"/>
      <c r="U312" s="26"/>
      <c r="V312" s="26"/>
      <c r="W312" s="27">
        <f t="shared" si="40"/>
        <v>1955</v>
      </c>
      <c r="X312" s="27">
        <f t="shared" si="41"/>
        <v>2050</v>
      </c>
      <c r="Y312" s="28">
        <f t="shared" si="42"/>
        <v>0</v>
      </c>
      <c r="Z312" s="29" t="str">
        <f t="shared" si="43"/>
        <v>NW</v>
      </c>
      <c r="AA312" s="30">
        <f t="shared" si="44"/>
        <v>18</v>
      </c>
      <c r="AB312" s="31">
        <f>IF(AND(ISNUMBER(MATCH($S312,[3]Lists!$CU$8:$CU$37,0)),J312&gt;=DATE(2018,12,31)),$AH$6,$AH$5)</f>
        <v>1</v>
      </c>
      <c r="AC312" s="31">
        <f t="shared" si="45"/>
        <v>1</v>
      </c>
      <c r="AD312" s="31">
        <f t="shared" si="46"/>
        <v>1</v>
      </c>
      <c r="AE312" s="32" t="e">
        <f>MIN($K312,IF(AND(S312='[3]Resources - Baseline'!$C$25,$AH$3&gt;0),MIN(DATE(2050,12,31),MAX(DATE($AH$4,12,31),DATE(YEAR(J312)+$AH$3,MONTH(J312),DAY(J312)))),IF(AND(COUNTIFS('[3]Resources - Baseline'!$C$26:$C$37,S312)=1,$AH$2&gt;0),MIN(DATE($AH$4,12,31),DATE(YEAR(J312)+$AH$2,MONTH(J312),DAY(J312))),DATE(2050,12,31))))</f>
        <v>#VALUE!</v>
      </c>
      <c r="AF312" s="33">
        <f t="shared" si="47"/>
        <v>1</v>
      </c>
    </row>
    <row r="313" spans="1:32">
      <c r="A313" s="1">
        <v>313</v>
      </c>
      <c r="B313" s="21" t="s">
        <v>854</v>
      </c>
      <c r="C313" s="21" t="s">
        <v>855</v>
      </c>
      <c r="D313" s="21" t="s">
        <v>163</v>
      </c>
      <c r="E313" s="22" t="s">
        <v>359</v>
      </c>
      <c r="F313" s="22" t="s">
        <v>359</v>
      </c>
      <c r="G313" s="22" t="s">
        <v>360</v>
      </c>
      <c r="H313" s="22" t="s">
        <v>210</v>
      </c>
      <c r="I313" s="22" t="s">
        <v>212</v>
      </c>
      <c r="J313" s="22">
        <v>39006</v>
      </c>
      <c r="K313" s="22">
        <v>54789</v>
      </c>
      <c r="L313" s="23">
        <f t="shared" si="48"/>
        <v>199.5</v>
      </c>
      <c r="M313" s="24">
        <f t="shared" si="49"/>
        <v>1</v>
      </c>
      <c r="N313" s="23">
        <v>199.5</v>
      </c>
      <c r="O313" s="23">
        <v>199.5</v>
      </c>
      <c r="P313" s="23" t="s">
        <v>196</v>
      </c>
      <c r="Q313" s="23" t="s">
        <v>197</v>
      </c>
      <c r="R313" s="25" t="s">
        <v>198</v>
      </c>
      <c r="S313" s="22" t="s">
        <v>551</v>
      </c>
      <c r="T313" s="22" t="s">
        <v>178</v>
      </c>
      <c r="U313" s="26">
        <v>105</v>
      </c>
      <c r="V313" s="26"/>
      <c r="W313" s="27">
        <f t="shared" si="40"/>
        <v>2007</v>
      </c>
      <c r="X313" s="27">
        <f t="shared" si="41"/>
        <v>2049</v>
      </c>
      <c r="Y313" s="28">
        <f t="shared" si="42"/>
        <v>94.5</v>
      </c>
      <c r="Z313" s="29" t="str">
        <f t="shared" si="43"/>
        <v>CAISO</v>
      </c>
      <c r="AA313" s="30">
        <f t="shared" si="44"/>
        <v>105</v>
      </c>
      <c r="AB313" s="31">
        <f>IF(AND(ISNUMBER(MATCH($S313,[3]Lists!$CU$8:$CU$37,0)),J313&gt;=DATE(2018,12,31)),$AH$6,$AH$5)</f>
        <v>1</v>
      </c>
      <c r="AC313" s="31">
        <f t="shared" si="45"/>
        <v>1</v>
      </c>
      <c r="AD313" s="31">
        <f t="shared" si="46"/>
        <v>1</v>
      </c>
      <c r="AE313" s="32" t="e">
        <f>MIN($K313,IF(AND(S313='[3]Resources - Baseline'!$C$25,$AH$3&gt;0),MIN(DATE(2050,12,31),MAX(DATE($AH$4,12,31),DATE(YEAR(J313)+$AH$3,MONTH(J313),DAY(J313)))),IF(AND(COUNTIFS('[3]Resources - Baseline'!$C$26:$C$37,S313)=1,$AH$2&gt;0),MIN(DATE($AH$4,12,31),DATE(YEAR(J313)+$AH$2,MONTH(J313),DAY(J313))),DATE(2050,12,31))))</f>
        <v>#VALUE!</v>
      </c>
      <c r="AF313" s="33">
        <f t="shared" si="47"/>
        <v>1</v>
      </c>
    </row>
    <row r="314" spans="1:32">
      <c r="A314" s="1">
        <v>314</v>
      </c>
      <c r="B314" s="21" t="s">
        <v>856</v>
      </c>
      <c r="C314" s="21" t="s">
        <v>857</v>
      </c>
      <c r="D314" s="21" t="s">
        <v>163</v>
      </c>
      <c r="E314" s="22" t="s">
        <v>232</v>
      </c>
      <c r="F314" s="22" t="s">
        <v>232</v>
      </c>
      <c r="G314" s="22" t="s">
        <v>233</v>
      </c>
      <c r="H314" s="22" t="s">
        <v>234</v>
      </c>
      <c r="I314" s="22" t="s">
        <v>232</v>
      </c>
      <c r="J314" s="22">
        <v>9314</v>
      </c>
      <c r="K314" s="22">
        <v>55153</v>
      </c>
      <c r="L314" s="23">
        <f t="shared" si="48"/>
        <v>2.4</v>
      </c>
      <c r="M314" s="24">
        <f t="shared" si="49"/>
        <v>1</v>
      </c>
      <c r="N314" s="23">
        <v>2.4</v>
      </c>
      <c r="O314" s="23">
        <v>2.4</v>
      </c>
      <c r="P314" s="23" t="s">
        <v>218</v>
      </c>
      <c r="Q314" s="23" t="s">
        <v>219</v>
      </c>
      <c r="R314" s="25" t="s">
        <v>218</v>
      </c>
      <c r="S314" s="22" t="s">
        <v>858</v>
      </c>
      <c r="T314" s="22"/>
      <c r="U314" s="26"/>
      <c r="V314" s="26"/>
      <c r="W314" s="27">
        <f t="shared" si="40"/>
        <v>1926</v>
      </c>
      <c r="X314" s="27">
        <f t="shared" si="41"/>
        <v>2050</v>
      </c>
      <c r="Y314" s="28">
        <f t="shared" si="42"/>
        <v>0</v>
      </c>
      <c r="Z314" s="29" t="str">
        <f t="shared" si="43"/>
        <v>LDWP</v>
      </c>
      <c r="AA314" s="30">
        <f t="shared" si="44"/>
        <v>2.4</v>
      </c>
      <c r="AB314" s="31">
        <f>IF(AND(ISNUMBER(MATCH($S314,[3]Lists!$CU$8:$CU$37,0)),J314&gt;=DATE(2018,12,31)),$AH$6,$AH$5)</f>
        <v>1</v>
      </c>
      <c r="AC314" s="31">
        <f t="shared" si="45"/>
        <v>1</v>
      </c>
      <c r="AD314" s="31">
        <f t="shared" si="46"/>
        <v>1</v>
      </c>
      <c r="AE314" s="32" t="e">
        <f>MIN($K314,IF(AND(S314='[3]Resources - Baseline'!$C$25,$AH$3&gt;0),MIN(DATE(2050,12,31),MAX(DATE($AH$4,12,31),DATE(YEAR(J314)+$AH$3,MONTH(J314),DAY(J314)))),IF(AND(COUNTIFS('[3]Resources - Baseline'!$C$26:$C$37,S314)=1,$AH$2&gt;0),MIN(DATE($AH$4,12,31),DATE(YEAR(J314)+$AH$2,MONTH(J314),DAY(J314))),DATE(2050,12,31))))</f>
        <v>#VALUE!</v>
      </c>
      <c r="AF314" s="33">
        <f t="shared" si="47"/>
        <v>1</v>
      </c>
    </row>
    <row r="315" spans="1:32">
      <c r="A315" s="1">
        <v>315</v>
      </c>
      <c r="B315" s="21" t="s">
        <v>859</v>
      </c>
      <c r="C315" s="21"/>
      <c r="D315" s="21" t="s">
        <v>163</v>
      </c>
      <c r="E315" s="22" t="s">
        <v>752</v>
      </c>
      <c r="F315" s="22" t="s">
        <v>752</v>
      </c>
      <c r="G315" s="22" t="s">
        <v>753</v>
      </c>
      <c r="H315" s="22" t="s">
        <v>754</v>
      </c>
      <c r="I315" s="22" t="s">
        <v>212</v>
      </c>
      <c r="J315" s="22">
        <v>18264</v>
      </c>
      <c r="K315" s="22">
        <v>55153</v>
      </c>
      <c r="L315" s="23">
        <f t="shared" si="48"/>
        <v>25</v>
      </c>
      <c r="M315" s="24">
        <f t="shared" si="49"/>
        <v>1</v>
      </c>
      <c r="N315" s="35">
        <v>25</v>
      </c>
      <c r="O315" s="35">
        <v>25</v>
      </c>
      <c r="P315" s="35" t="s">
        <v>196</v>
      </c>
      <c r="Q315" s="35" t="s">
        <v>197</v>
      </c>
      <c r="R315" s="25" t="s">
        <v>198</v>
      </c>
      <c r="S315" s="22" t="s">
        <v>551</v>
      </c>
      <c r="T315" s="22"/>
      <c r="U315" s="26"/>
      <c r="V315" s="26"/>
      <c r="W315" s="27">
        <f t="shared" si="40"/>
        <v>1950</v>
      </c>
      <c r="X315" s="27">
        <f t="shared" si="41"/>
        <v>2050</v>
      </c>
      <c r="Y315" s="28">
        <f t="shared" si="42"/>
        <v>0</v>
      </c>
      <c r="Z315" s="29" t="str">
        <f t="shared" si="43"/>
        <v>NW</v>
      </c>
      <c r="AA315" s="30">
        <f t="shared" si="44"/>
        <v>25</v>
      </c>
      <c r="AB315" s="31">
        <f>IF(AND(ISNUMBER(MATCH($S315,[3]Lists!$CU$8:$CU$37,0)),J315&gt;=DATE(2018,12,31)),$AH$6,$AH$5)</f>
        <v>1</v>
      </c>
      <c r="AC315" s="31">
        <f t="shared" si="45"/>
        <v>1</v>
      </c>
      <c r="AD315" s="31">
        <f t="shared" si="46"/>
        <v>1</v>
      </c>
      <c r="AE315" s="32" t="e">
        <f>MIN($K315,IF(AND(S315='[3]Resources - Baseline'!$C$25,$AH$3&gt;0),MIN(DATE(2050,12,31),MAX(DATE($AH$4,12,31),DATE(YEAR(J315)+$AH$3,MONTH(J315),DAY(J315)))),IF(AND(COUNTIFS('[3]Resources - Baseline'!$C$26:$C$37,S315)=1,$AH$2&gt;0),MIN(DATE($AH$4,12,31),DATE(YEAR(J315)+$AH$2,MONTH(J315),DAY(J315))),DATE(2050,12,31))))</f>
        <v>#VALUE!</v>
      </c>
      <c r="AF315" s="33">
        <f t="shared" si="47"/>
        <v>1</v>
      </c>
    </row>
    <row r="316" spans="1:32">
      <c r="A316" s="1">
        <v>316</v>
      </c>
      <c r="B316" s="21" t="s">
        <v>860</v>
      </c>
      <c r="C316" s="21" t="s">
        <v>861</v>
      </c>
      <c r="D316" s="21" t="s">
        <v>862</v>
      </c>
      <c r="E316" s="21" t="s">
        <v>176</v>
      </c>
      <c r="F316" s="21" t="s">
        <v>176</v>
      </c>
      <c r="G316" s="21" t="s">
        <v>177</v>
      </c>
      <c r="H316" s="21" t="s">
        <v>176</v>
      </c>
      <c r="I316" s="21" t="s">
        <v>178</v>
      </c>
      <c r="J316" s="22">
        <v>44531</v>
      </c>
      <c r="K316" s="22">
        <v>55123</v>
      </c>
      <c r="L316" s="23">
        <f t="shared" si="48"/>
        <v>128</v>
      </c>
      <c r="M316" s="24">
        <f t="shared" si="49"/>
        <v>1</v>
      </c>
      <c r="N316" s="21">
        <v>128</v>
      </c>
      <c r="O316" s="21">
        <v>128</v>
      </c>
      <c r="P316" s="21" t="s">
        <v>179</v>
      </c>
      <c r="Q316" s="21" t="s">
        <v>180</v>
      </c>
      <c r="R316" s="25" t="s">
        <v>180</v>
      </c>
      <c r="S316" s="21" t="s">
        <v>182</v>
      </c>
      <c r="T316" s="21"/>
      <c r="U316" s="26"/>
      <c r="V316" s="26"/>
      <c r="W316" s="27">
        <f t="shared" si="40"/>
        <v>2022</v>
      </c>
      <c r="X316" s="27">
        <f t="shared" si="41"/>
        <v>2050</v>
      </c>
      <c r="Y316" s="28">
        <f t="shared" si="42"/>
        <v>0</v>
      </c>
      <c r="Z316" s="29" t="str">
        <f t="shared" si="43"/>
        <v>CAISO</v>
      </c>
      <c r="AA316" s="30">
        <f t="shared" si="44"/>
        <v>128</v>
      </c>
      <c r="AB316" s="31">
        <f>IF(AND(ISNUMBER(MATCH($S316,[3]Lists!$CU$8:$CU$37,0)),J316&gt;=DATE(2018,12,31)),$AH$6,$AH$5)</f>
        <v>0.95</v>
      </c>
      <c r="AC316" s="31">
        <f t="shared" si="45"/>
        <v>1</v>
      </c>
      <c r="AD316" s="31">
        <f t="shared" si="46"/>
        <v>1</v>
      </c>
      <c r="AE316" s="32" t="e">
        <f>MIN($K316,IF(AND(S316='[3]Resources - Baseline'!$C$25,$AH$3&gt;0),MIN(DATE(2050,12,31),MAX(DATE($AH$4,12,31),DATE(YEAR(J316)+$AH$3,MONTH(J316),DAY(J316)))),IF(AND(COUNTIFS('[3]Resources - Baseline'!$C$26:$C$37,S316)=1,$AH$2&gt;0),MIN(DATE($AH$4,12,31),DATE(YEAR(J316)+$AH$2,MONTH(J316),DAY(J316))),DATE(2050,12,31))))</f>
        <v>#VALUE!</v>
      </c>
      <c r="AF316" s="33">
        <f t="shared" si="47"/>
        <v>1</v>
      </c>
    </row>
    <row r="317" spans="1:32">
      <c r="A317" s="1">
        <v>317</v>
      </c>
      <c r="B317" s="21" t="s">
        <v>863</v>
      </c>
      <c r="C317" s="21" t="s">
        <v>864</v>
      </c>
      <c r="D317" s="21" t="s">
        <v>185</v>
      </c>
      <c r="E317" s="21" t="s">
        <v>176</v>
      </c>
      <c r="F317" s="21" t="s">
        <v>176</v>
      </c>
      <c r="G317" s="21" t="s">
        <v>177</v>
      </c>
      <c r="H317" s="21" t="s">
        <v>176</v>
      </c>
      <c r="I317" s="21" t="s">
        <v>178</v>
      </c>
      <c r="J317" s="22">
        <v>4750</v>
      </c>
      <c r="K317" s="22">
        <v>55153</v>
      </c>
      <c r="L317" s="23">
        <f t="shared" si="48"/>
        <v>820</v>
      </c>
      <c r="M317" s="24">
        <f t="shared" si="49"/>
        <v>1</v>
      </c>
      <c r="N317" s="21">
        <v>820</v>
      </c>
      <c r="O317" s="21">
        <v>820</v>
      </c>
      <c r="P317" s="21" t="s">
        <v>187</v>
      </c>
      <c r="Q317" s="21" t="s">
        <v>219</v>
      </c>
      <c r="R317" s="25" t="s">
        <v>218</v>
      </c>
      <c r="S317" s="21" t="s">
        <v>265</v>
      </c>
      <c r="T317" s="21"/>
      <c r="U317" s="26"/>
      <c r="V317" s="26"/>
      <c r="W317" s="27">
        <f t="shared" si="40"/>
        <v>1913</v>
      </c>
      <c r="X317" s="27">
        <f t="shared" si="41"/>
        <v>2050</v>
      </c>
      <c r="Y317" s="28">
        <f t="shared" si="42"/>
        <v>0</v>
      </c>
      <c r="Z317" s="29" t="str">
        <f t="shared" si="43"/>
        <v>CAISO</v>
      </c>
      <c r="AA317" s="30">
        <f t="shared" si="44"/>
        <v>820</v>
      </c>
      <c r="AB317" s="31">
        <f>IF(AND(ISNUMBER(MATCH($S317,[3]Lists!$CU$8:$CU$37,0)),J317&gt;=DATE(2018,12,31)),$AH$6,$AH$5)</f>
        <v>1</v>
      </c>
      <c r="AC317" s="31">
        <f t="shared" si="45"/>
        <v>1</v>
      </c>
      <c r="AD317" s="31">
        <f t="shared" si="46"/>
        <v>1</v>
      </c>
      <c r="AE317" s="32" t="e">
        <f>MIN($K317,IF(AND(S317='[3]Resources - Baseline'!$C$25,$AH$3&gt;0),MIN(DATE(2050,12,31),MAX(DATE($AH$4,12,31),DATE(YEAR(J317)+$AH$3,MONTH(J317),DAY(J317)))),IF(AND(COUNTIFS('[3]Resources - Baseline'!$C$26:$C$37,S317)=1,$AH$2&gt;0),MIN(DATE($AH$4,12,31),DATE(YEAR(J317)+$AH$2,MONTH(J317),DAY(J317))),DATE(2050,12,31))))</f>
        <v>#VALUE!</v>
      </c>
      <c r="AF317" s="33">
        <f t="shared" si="47"/>
        <v>1</v>
      </c>
    </row>
    <row r="318" spans="1:32">
      <c r="A318" s="1">
        <v>318</v>
      </c>
      <c r="B318" s="21" t="s">
        <v>865</v>
      </c>
      <c r="C318" s="21" t="s">
        <v>866</v>
      </c>
      <c r="D318" s="21" t="s">
        <v>185</v>
      </c>
      <c r="E318" s="21" t="s">
        <v>176</v>
      </c>
      <c r="F318" s="21" t="s">
        <v>176</v>
      </c>
      <c r="G318" s="21" t="s">
        <v>177</v>
      </c>
      <c r="H318" s="21" t="s">
        <v>176</v>
      </c>
      <c r="I318" s="21" t="s">
        <v>178</v>
      </c>
      <c r="J318" s="22">
        <v>31413</v>
      </c>
      <c r="K318" s="22">
        <v>55153</v>
      </c>
      <c r="L318" s="23">
        <f t="shared" si="48"/>
        <v>0.3</v>
      </c>
      <c r="M318" s="24">
        <f t="shared" si="49"/>
        <v>1</v>
      </c>
      <c r="N318" s="21">
        <v>0.3</v>
      </c>
      <c r="O318" s="21">
        <v>0.3</v>
      </c>
      <c r="P318" s="21" t="s">
        <v>187</v>
      </c>
      <c r="Q318" s="21" t="s">
        <v>219</v>
      </c>
      <c r="R318" s="25" t="s">
        <v>218</v>
      </c>
      <c r="S318" s="21" t="s">
        <v>265</v>
      </c>
      <c r="T318" s="21"/>
      <c r="U318" s="26"/>
      <c r="V318" s="26"/>
      <c r="W318" s="27">
        <f t="shared" si="40"/>
        <v>1986</v>
      </c>
      <c r="X318" s="27">
        <f t="shared" si="41"/>
        <v>2050</v>
      </c>
      <c r="Y318" s="28">
        <f t="shared" si="42"/>
        <v>0</v>
      </c>
      <c r="Z318" s="29" t="str">
        <f t="shared" si="43"/>
        <v>CAISO</v>
      </c>
      <c r="AA318" s="30">
        <f t="shared" si="44"/>
        <v>0.3</v>
      </c>
      <c r="AB318" s="31">
        <f>IF(AND(ISNUMBER(MATCH($S318,[3]Lists!$CU$8:$CU$37,0)),J318&gt;=DATE(2018,12,31)),$AH$6,$AH$5)</f>
        <v>1</v>
      </c>
      <c r="AC318" s="31">
        <f t="shared" si="45"/>
        <v>1</v>
      </c>
      <c r="AD318" s="31">
        <f t="shared" si="46"/>
        <v>1</v>
      </c>
      <c r="AE318" s="32" t="e">
        <f>MIN($K318,IF(AND(S318='[3]Resources - Baseline'!$C$25,$AH$3&gt;0),MIN(DATE(2050,12,31),MAX(DATE($AH$4,12,31),DATE(YEAR(J318)+$AH$3,MONTH(J318),DAY(J318)))),IF(AND(COUNTIFS('[3]Resources - Baseline'!$C$26:$C$37,S318)=1,$AH$2&gt;0),MIN(DATE($AH$4,12,31),DATE(YEAR(J318)+$AH$2,MONTH(J318),DAY(J318))),DATE(2050,12,31))))</f>
        <v>#VALUE!</v>
      </c>
      <c r="AF318" s="33">
        <f t="shared" si="47"/>
        <v>1</v>
      </c>
    </row>
    <row r="319" spans="1:32">
      <c r="A319" s="1">
        <v>319</v>
      </c>
      <c r="B319" s="21" t="s">
        <v>867</v>
      </c>
      <c r="C319" s="21" t="s">
        <v>868</v>
      </c>
      <c r="D319" s="21" t="s">
        <v>185</v>
      </c>
      <c r="E319" s="21" t="s">
        <v>176</v>
      </c>
      <c r="F319" s="21" t="s">
        <v>176</v>
      </c>
      <c r="G319" s="21" t="s">
        <v>177</v>
      </c>
      <c r="H319" s="21" t="s">
        <v>176</v>
      </c>
      <c r="I319" s="21" t="s">
        <v>178</v>
      </c>
      <c r="J319" s="22"/>
      <c r="K319" s="22">
        <v>55153</v>
      </c>
      <c r="L319" s="23">
        <f t="shared" si="48"/>
        <v>1.25</v>
      </c>
      <c r="M319" s="24">
        <f t="shared" si="49"/>
        <v>1</v>
      </c>
      <c r="N319" s="21">
        <v>1.25</v>
      </c>
      <c r="O319" s="21">
        <v>1.25</v>
      </c>
      <c r="P319" s="21" t="s">
        <v>187</v>
      </c>
      <c r="Q319" s="21" t="s">
        <v>219</v>
      </c>
      <c r="R319" s="25" t="s">
        <v>218</v>
      </c>
      <c r="S319" s="21" t="s">
        <v>368</v>
      </c>
      <c r="T319" s="21"/>
      <c r="U319" s="26"/>
      <c r="V319" s="26"/>
      <c r="W319" s="27">
        <f t="shared" si="40"/>
        <v>1900</v>
      </c>
      <c r="X319" s="27">
        <f t="shared" si="41"/>
        <v>2050</v>
      </c>
      <c r="Y319" s="28">
        <f t="shared" si="42"/>
        <v>0</v>
      </c>
      <c r="Z319" s="29" t="str">
        <f t="shared" si="43"/>
        <v>CAISO</v>
      </c>
      <c r="AA319" s="30">
        <f t="shared" si="44"/>
        <v>1.25</v>
      </c>
      <c r="AB319" s="31">
        <f>IF(AND(ISNUMBER(MATCH($S319,[3]Lists!$CU$8:$CU$37,0)),J319&gt;=DATE(2018,12,31)),$AH$6,$AH$5)</f>
        <v>1</v>
      </c>
      <c r="AC319" s="31">
        <f t="shared" si="45"/>
        <v>1</v>
      </c>
      <c r="AD319" s="31">
        <f t="shared" si="46"/>
        <v>1</v>
      </c>
      <c r="AE319" s="32" t="e">
        <f>MIN($K319,IF(AND(S319='[3]Resources - Baseline'!$C$25,$AH$3&gt;0),MIN(DATE(2050,12,31),MAX(DATE($AH$4,12,31),DATE(YEAR(J319)+$AH$3,MONTH(J319),DAY(J319)))),IF(AND(COUNTIFS('[3]Resources - Baseline'!$C$26:$C$37,S319)=1,$AH$2&gt;0),MIN(DATE($AH$4,12,31),DATE(YEAR(J319)+$AH$2,MONTH(J319),DAY(J319))),DATE(2050,12,31))))</f>
        <v>#VALUE!</v>
      </c>
      <c r="AF319" s="33">
        <f t="shared" si="47"/>
        <v>1</v>
      </c>
    </row>
    <row r="320" spans="1:32">
      <c r="A320" s="1">
        <v>320</v>
      </c>
      <c r="B320" s="21" t="s">
        <v>869</v>
      </c>
      <c r="C320" s="21" t="s">
        <v>870</v>
      </c>
      <c r="D320" s="21" t="s">
        <v>163</v>
      </c>
      <c r="E320" s="22" t="s">
        <v>298</v>
      </c>
      <c r="F320" s="22" t="s">
        <v>298</v>
      </c>
      <c r="G320" s="22" t="s">
        <v>299</v>
      </c>
      <c r="H320" s="22" t="s">
        <v>166</v>
      </c>
      <c r="I320" s="22" t="s">
        <v>167</v>
      </c>
      <c r="J320" s="22">
        <v>26299</v>
      </c>
      <c r="K320" s="22">
        <v>55123</v>
      </c>
      <c r="L320" s="23">
        <f t="shared" si="48"/>
        <v>60</v>
      </c>
      <c r="M320" s="24">
        <f t="shared" si="49"/>
        <v>1</v>
      </c>
      <c r="N320" s="23">
        <v>60</v>
      </c>
      <c r="O320" s="23">
        <v>60</v>
      </c>
      <c r="P320" s="23" t="s">
        <v>218</v>
      </c>
      <c r="Q320" s="23" t="s">
        <v>219</v>
      </c>
      <c r="R320" s="25" t="s">
        <v>218</v>
      </c>
      <c r="S320" s="22" t="s">
        <v>220</v>
      </c>
      <c r="T320" s="22"/>
      <c r="U320" s="26"/>
      <c r="V320" s="26"/>
      <c r="W320" s="27">
        <f t="shared" si="40"/>
        <v>1972</v>
      </c>
      <c r="X320" s="27">
        <f t="shared" si="41"/>
        <v>2050</v>
      </c>
      <c r="Y320" s="28">
        <f t="shared" si="42"/>
        <v>0</v>
      </c>
      <c r="Z320" s="29" t="str">
        <f t="shared" si="43"/>
        <v>Excluded</v>
      </c>
      <c r="AA320" s="30">
        <f t="shared" si="44"/>
        <v>60</v>
      </c>
      <c r="AB320" s="31">
        <f>IF(AND(ISNUMBER(MATCH($S320,[3]Lists!$CU$8:$CU$37,0)),J320&gt;=DATE(2018,12,31)),$AH$6,$AH$5)</f>
        <v>1</v>
      </c>
      <c r="AC320" s="31">
        <f t="shared" si="45"/>
        <v>1</v>
      </c>
      <c r="AD320" s="31">
        <f t="shared" si="46"/>
        <v>1</v>
      </c>
      <c r="AE320" s="32" t="e">
        <f>MIN($K320,IF(AND(S320='[3]Resources - Baseline'!$C$25,$AH$3&gt;0),MIN(DATE(2050,12,31),MAX(DATE($AH$4,12,31),DATE(YEAR(J320)+$AH$3,MONTH(J320),DAY(J320)))),IF(AND(COUNTIFS('[3]Resources - Baseline'!$C$26:$C$37,S320)=1,$AH$2&gt;0),MIN(DATE($AH$4,12,31),DATE(YEAR(J320)+$AH$2,MONTH(J320),DAY(J320))),DATE(2050,12,31))))</f>
        <v>#VALUE!</v>
      </c>
      <c r="AF320" s="33">
        <f t="shared" si="47"/>
        <v>1</v>
      </c>
    </row>
    <row r="321" spans="1:32">
      <c r="A321" s="1">
        <v>321</v>
      </c>
      <c r="B321" s="21" t="s">
        <v>871</v>
      </c>
      <c r="C321" s="21" t="s">
        <v>872</v>
      </c>
      <c r="D321" s="21" t="s">
        <v>163</v>
      </c>
      <c r="E321" s="22" t="s">
        <v>298</v>
      </c>
      <c r="F321" s="22" t="s">
        <v>298</v>
      </c>
      <c r="G321" s="22" t="s">
        <v>299</v>
      </c>
      <c r="H321" s="22" t="s">
        <v>166</v>
      </c>
      <c r="I321" s="22" t="s">
        <v>167</v>
      </c>
      <c r="J321" s="22">
        <v>26299</v>
      </c>
      <c r="K321" s="22">
        <v>55123</v>
      </c>
      <c r="L321" s="23">
        <f t="shared" si="48"/>
        <v>60</v>
      </c>
      <c r="M321" s="24">
        <f t="shared" si="49"/>
        <v>1</v>
      </c>
      <c r="N321" s="23">
        <v>60</v>
      </c>
      <c r="O321" s="23">
        <v>60</v>
      </c>
      <c r="P321" s="23" t="s">
        <v>218</v>
      </c>
      <c r="Q321" s="23" t="s">
        <v>219</v>
      </c>
      <c r="R321" s="25" t="s">
        <v>218</v>
      </c>
      <c r="S321" s="22" t="s">
        <v>220</v>
      </c>
      <c r="T321" s="22"/>
      <c r="U321" s="26"/>
      <c r="V321" s="26"/>
      <c r="W321" s="27">
        <f t="shared" si="40"/>
        <v>1972</v>
      </c>
      <c r="X321" s="27">
        <f t="shared" si="41"/>
        <v>2050</v>
      </c>
      <c r="Y321" s="28">
        <f t="shared" si="42"/>
        <v>0</v>
      </c>
      <c r="Z321" s="29" t="str">
        <f t="shared" si="43"/>
        <v>Excluded</v>
      </c>
      <c r="AA321" s="30">
        <f t="shared" si="44"/>
        <v>60</v>
      </c>
      <c r="AB321" s="31">
        <f>IF(AND(ISNUMBER(MATCH($S321,[3]Lists!$CU$8:$CU$37,0)),J321&gt;=DATE(2018,12,31)),$AH$6,$AH$5)</f>
        <v>1</v>
      </c>
      <c r="AC321" s="31">
        <f t="shared" si="45"/>
        <v>1</v>
      </c>
      <c r="AD321" s="31">
        <f t="shared" si="46"/>
        <v>1</v>
      </c>
      <c r="AE321" s="32" t="e">
        <f>MIN($K321,IF(AND(S321='[3]Resources - Baseline'!$C$25,$AH$3&gt;0),MIN(DATE(2050,12,31),MAX(DATE($AH$4,12,31),DATE(YEAR(J321)+$AH$3,MONTH(J321),DAY(J321)))),IF(AND(COUNTIFS('[3]Resources - Baseline'!$C$26:$C$37,S321)=1,$AH$2&gt;0),MIN(DATE($AH$4,12,31),DATE(YEAR(J321)+$AH$2,MONTH(J321),DAY(J321))),DATE(2050,12,31))))</f>
        <v>#VALUE!</v>
      </c>
      <c r="AF321" s="33">
        <f t="shared" si="47"/>
        <v>1</v>
      </c>
    </row>
    <row r="322" spans="1:32">
      <c r="A322" s="1">
        <v>322</v>
      </c>
      <c r="B322" s="21" t="s">
        <v>873</v>
      </c>
      <c r="C322" s="21" t="s">
        <v>874</v>
      </c>
      <c r="D322" s="21" t="s">
        <v>163</v>
      </c>
      <c r="E322" s="22" t="s">
        <v>359</v>
      </c>
      <c r="F322" s="22" t="s">
        <v>359</v>
      </c>
      <c r="G322" s="22" t="s">
        <v>360</v>
      </c>
      <c r="H322" s="22" t="s">
        <v>210</v>
      </c>
      <c r="I322" s="22" t="s">
        <v>212</v>
      </c>
      <c r="J322" s="22">
        <v>40466</v>
      </c>
      <c r="K322" s="22">
        <v>55153</v>
      </c>
      <c r="L322" s="23">
        <f t="shared" si="48"/>
        <v>50</v>
      </c>
      <c r="M322" s="24">
        <f t="shared" si="49"/>
        <v>1</v>
      </c>
      <c r="N322" s="23">
        <v>50</v>
      </c>
      <c r="O322" s="23">
        <v>50</v>
      </c>
      <c r="P322" s="23" t="s">
        <v>196</v>
      </c>
      <c r="Q322" s="23" t="s">
        <v>197</v>
      </c>
      <c r="R322" s="25" t="s">
        <v>198</v>
      </c>
      <c r="S322" s="22" t="s">
        <v>551</v>
      </c>
      <c r="T322" s="22" t="s">
        <v>178</v>
      </c>
      <c r="U322" s="26">
        <v>17.5</v>
      </c>
      <c r="V322" s="26"/>
      <c r="W322" s="27">
        <f t="shared" si="40"/>
        <v>2011</v>
      </c>
      <c r="X322" s="27">
        <f t="shared" si="41"/>
        <v>2050</v>
      </c>
      <c r="Y322" s="28">
        <f t="shared" si="42"/>
        <v>32.5</v>
      </c>
      <c r="Z322" s="29" t="str">
        <f t="shared" si="43"/>
        <v>CAISO</v>
      </c>
      <c r="AA322" s="30">
        <f t="shared" si="44"/>
        <v>17.5</v>
      </c>
      <c r="AB322" s="31">
        <f>IF(AND(ISNUMBER(MATCH($S322,[3]Lists!$CU$8:$CU$37,0)),J322&gt;=DATE(2018,12,31)),$AH$6,$AH$5)</f>
        <v>1</v>
      </c>
      <c r="AC322" s="31">
        <f t="shared" si="45"/>
        <v>1</v>
      </c>
      <c r="AD322" s="31">
        <f t="shared" si="46"/>
        <v>1</v>
      </c>
      <c r="AE322" s="32" t="e">
        <f>MIN($K322,IF(AND(S322='[3]Resources - Baseline'!$C$25,$AH$3&gt;0),MIN(DATE(2050,12,31),MAX(DATE($AH$4,12,31),DATE(YEAR(J322)+$AH$3,MONTH(J322),DAY(J322)))),IF(AND(COUNTIFS('[3]Resources - Baseline'!$C$26:$C$37,S322)=1,$AH$2&gt;0),MIN(DATE($AH$4,12,31),DATE(YEAR(J322)+$AH$2,MONTH(J322),DAY(J322))),DATE(2050,12,31))))</f>
        <v>#VALUE!</v>
      </c>
      <c r="AF322" s="33">
        <f t="shared" si="47"/>
        <v>1</v>
      </c>
    </row>
    <row r="323" spans="1:32">
      <c r="A323" s="1">
        <v>323</v>
      </c>
      <c r="B323" s="21" t="s">
        <v>875</v>
      </c>
      <c r="C323" s="21" t="s">
        <v>876</v>
      </c>
      <c r="D323" s="21" t="s">
        <v>163</v>
      </c>
      <c r="E323" s="22" t="s">
        <v>802</v>
      </c>
      <c r="F323" s="22" t="s">
        <v>802</v>
      </c>
      <c r="G323" s="22" t="s">
        <v>803</v>
      </c>
      <c r="H323" s="22" t="s">
        <v>804</v>
      </c>
      <c r="I323" s="22" t="s">
        <v>212</v>
      </c>
      <c r="J323" s="22">
        <v>39448</v>
      </c>
      <c r="K323" s="22">
        <v>55153</v>
      </c>
      <c r="L323" s="23">
        <f t="shared" si="48"/>
        <v>125.4</v>
      </c>
      <c r="M323" s="24">
        <f t="shared" si="49"/>
        <v>1</v>
      </c>
      <c r="N323" s="23">
        <v>125.4</v>
      </c>
      <c r="O323" s="23">
        <v>125.4</v>
      </c>
      <c r="P323" s="23" t="s">
        <v>196</v>
      </c>
      <c r="Q323" s="23" t="s">
        <v>197</v>
      </c>
      <c r="R323" s="25" t="s">
        <v>198</v>
      </c>
      <c r="S323" s="22" t="s">
        <v>551</v>
      </c>
      <c r="T323" s="22"/>
      <c r="U323" s="26"/>
      <c r="V323" s="26"/>
      <c r="W323" s="27">
        <f t="shared" si="40"/>
        <v>2008</v>
      </c>
      <c r="X323" s="27">
        <f t="shared" si="41"/>
        <v>2050</v>
      </c>
      <c r="Y323" s="28">
        <f t="shared" si="42"/>
        <v>0</v>
      </c>
      <c r="Z323" s="29" t="str">
        <f t="shared" si="43"/>
        <v>NW</v>
      </c>
      <c r="AA323" s="30">
        <f t="shared" si="44"/>
        <v>125.4</v>
      </c>
      <c r="AB323" s="31">
        <f>IF(AND(ISNUMBER(MATCH($S323,[3]Lists!$CU$8:$CU$37,0)),J323&gt;=DATE(2018,12,31)),$AH$6,$AH$5)</f>
        <v>1</v>
      </c>
      <c r="AC323" s="31">
        <f t="shared" si="45"/>
        <v>1</v>
      </c>
      <c r="AD323" s="31">
        <f t="shared" si="46"/>
        <v>1</v>
      </c>
      <c r="AE323" s="32" t="e">
        <f>MIN($K323,IF(AND(S323='[3]Resources - Baseline'!$C$25,$AH$3&gt;0),MIN(DATE(2050,12,31),MAX(DATE($AH$4,12,31),DATE(YEAR(J323)+$AH$3,MONTH(J323),DAY(J323)))),IF(AND(COUNTIFS('[3]Resources - Baseline'!$C$26:$C$37,S323)=1,$AH$2&gt;0),MIN(DATE($AH$4,12,31),DATE(YEAR(J323)+$AH$2,MONTH(J323),DAY(J323))),DATE(2050,12,31))))</f>
        <v>#VALUE!</v>
      </c>
      <c r="AF323" s="33">
        <f t="shared" si="47"/>
        <v>1</v>
      </c>
    </row>
    <row r="324" spans="1:32">
      <c r="A324" s="1">
        <v>324</v>
      </c>
      <c r="B324" s="21" t="s">
        <v>877</v>
      </c>
      <c r="C324" s="21" t="s">
        <v>878</v>
      </c>
      <c r="D324" s="21" t="s">
        <v>163</v>
      </c>
      <c r="E324" s="22" t="s">
        <v>802</v>
      </c>
      <c r="F324" s="22" t="s">
        <v>802</v>
      </c>
      <c r="G324" s="22" t="s">
        <v>803</v>
      </c>
      <c r="H324" s="22" t="s">
        <v>804</v>
      </c>
      <c r="I324" s="22" t="s">
        <v>212</v>
      </c>
      <c r="J324" s="22">
        <v>40045</v>
      </c>
      <c r="K324" s="22">
        <v>55153</v>
      </c>
      <c r="L324" s="23">
        <f t="shared" si="48"/>
        <v>149.5</v>
      </c>
      <c r="M324" s="24">
        <f t="shared" si="49"/>
        <v>1</v>
      </c>
      <c r="N324" s="23">
        <v>149.5</v>
      </c>
      <c r="O324" s="23">
        <v>149.5</v>
      </c>
      <c r="P324" s="23" t="s">
        <v>196</v>
      </c>
      <c r="Q324" s="23" t="s">
        <v>197</v>
      </c>
      <c r="R324" s="25" t="s">
        <v>198</v>
      </c>
      <c r="S324" s="22" t="s">
        <v>551</v>
      </c>
      <c r="T324" s="22"/>
      <c r="U324" s="26"/>
      <c r="V324" s="26"/>
      <c r="W324" s="27">
        <f t="shared" si="40"/>
        <v>2010</v>
      </c>
      <c r="X324" s="27">
        <f t="shared" si="41"/>
        <v>2050</v>
      </c>
      <c r="Y324" s="28">
        <f t="shared" si="42"/>
        <v>0</v>
      </c>
      <c r="Z324" s="29" t="str">
        <f t="shared" si="43"/>
        <v>NW</v>
      </c>
      <c r="AA324" s="30">
        <f t="shared" si="44"/>
        <v>149.5</v>
      </c>
      <c r="AB324" s="31">
        <f>IF(AND(ISNUMBER(MATCH($S324,[3]Lists!$CU$8:$CU$37,0)),J324&gt;=DATE(2018,12,31)),$AH$6,$AH$5)</f>
        <v>1</v>
      </c>
      <c r="AC324" s="31">
        <f t="shared" si="45"/>
        <v>1</v>
      </c>
      <c r="AD324" s="31">
        <f t="shared" si="46"/>
        <v>1</v>
      </c>
      <c r="AE324" s="32" t="e">
        <f>MIN($K324,IF(AND(S324='[3]Resources - Baseline'!$C$25,$AH$3&gt;0),MIN(DATE(2050,12,31),MAX(DATE($AH$4,12,31),DATE(YEAR(J324)+$AH$3,MONTH(J324),DAY(J324)))),IF(AND(COUNTIFS('[3]Resources - Baseline'!$C$26:$C$37,S324)=1,$AH$2&gt;0),MIN(DATE($AH$4,12,31),DATE(YEAR(J324)+$AH$2,MONTH(J324),DAY(J324))),DATE(2050,12,31))))</f>
        <v>#VALUE!</v>
      </c>
      <c r="AF324" s="33">
        <f t="shared" si="47"/>
        <v>1</v>
      </c>
    </row>
    <row r="325" spans="1:32">
      <c r="A325" s="1">
        <v>325</v>
      </c>
      <c r="B325" s="21" t="s">
        <v>879</v>
      </c>
      <c r="C325" s="21" t="s">
        <v>880</v>
      </c>
      <c r="D325" s="21" t="s">
        <v>163</v>
      </c>
      <c r="E325" s="22" t="s">
        <v>802</v>
      </c>
      <c r="F325" s="22" t="s">
        <v>802</v>
      </c>
      <c r="G325" s="22" t="s">
        <v>803</v>
      </c>
      <c r="H325" s="22" t="s">
        <v>804</v>
      </c>
      <c r="I325" s="22" t="s">
        <v>212</v>
      </c>
      <c r="J325" s="22">
        <v>40544</v>
      </c>
      <c r="K325" s="22">
        <v>55153</v>
      </c>
      <c r="L325" s="23">
        <f t="shared" si="48"/>
        <v>174.8</v>
      </c>
      <c r="M325" s="24">
        <f t="shared" si="49"/>
        <v>1</v>
      </c>
      <c r="N325" s="23">
        <v>174.8</v>
      </c>
      <c r="O325" s="23">
        <v>174.8</v>
      </c>
      <c r="P325" s="23" t="s">
        <v>196</v>
      </c>
      <c r="Q325" s="23" t="s">
        <v>197</v>
      </c>
      <c r="R325" s="25" t="s">
        <v>198</v>
      </c>
      <c r="S325" s="22" t="s">
        <v>551</v>
      </c>
      <c r="T325" s="22"/>
      <c r="U325" s="26"/>
      <c r="V325" s="26"/>
      <c r="W325" s="27">
        <f t="shared" si="40"/>
        <v>2011</v>
      </c>
      <c r="X325" s="27">
        <f t="shared" si="41"/>
        <v>2050</v>
      </c>
      <c r="Y325" s="28">
        <f t="shared" si="42"/>
        <v>0</v>
      </c>
      <c r="Z325" s="29" t="str">
        <f t="shared" si="43"/>
        <v>NW</v>
      </c>
      <c r="AA325" s="30">
        <f t="shared" si="44"/>
        <v>174.8</v>
      </c>
      <c r="AB325" s="31">
        <f>IF(AND(ISNUMBER(MATCH($S325,[3]Lists!$CU$8:$CU$37,0)),J325&gt;=DATE(2018,12,31)),$AH$6,$AH$5)</f>
        <v>1</v>
      </c>
      <c r="AC325" s="31">
        <f t="shared" si="45"/>
        <v>1</v>
      </c>
      <c r="AD325" s="31">
        <f t="shared" si="46"/>
        <v>1</v>
      </c>
      <c r="AE325" s="32" t="e">
        <f>MIN($K325,IF(AND(S325='[3]Resources - Baseline'!$C$25,$AH$3&gt;0),MIN(DATE(2050,12,31),MAX(DATE($AH$4,12,31),DATE(YEAR(J325)+$AH$3,MONTH(J325),DAY(J325)))),IF(AND(COUNTIFS('[3]Resources - Baseline'!$C$26:$C$37,S325)=1,$AH$2&gt;0),MIN(DATE($AH$4,12,31),DATE(YEAR(J325)+$AH$2,MONTH(J325),DAY(J325))),DATE(2050,12,31))))</f>
        <v>#VALUE!</v>
      </c>
      <c r="AF325" s="33">
        <f t="shared" si="47"/>
        <v>1</v>
      </c>
    </row>
    <row r="326" spans="1:32">
      <c r="A326" s="1">
        <v>326</v>
      </c>
      <c r="B326" s="21" t="s">
        <v>881</v>
      </c>
      <c r="C326" s="21" t="s">
        <v>882</v>
      </c>
      <c r="D326" s="21" t="s">
        <v>163</v>
      </c>
      <c r="E326" s="22" t="s">
        <v>164</v>
      </c>
      <c r="F326" s="22" t="s">
        <v>164</v>
      </c>
      <c r="G326" s="22" t="s">
        <v>165</v>
      </c>
      <c r="H326" s="22" t="s">
        <v>166</v>
      </c>
      <c r="I326" s="22" t="s">
        <v>167</v>
      </c>
      <c r="J326" s="22">
        <v>42675</v>
      </c>
      <c r="K326" s="22">
        <v>57284</v>
      </c>
      <c r="L326" s="23">
        <f t="shared" si="48"/>
        <v>11.6</v>
      </c>
      <c r="M326" s="24">
        <f t="shared" si="49"/>
        <v>1</v>
      </c>
      <c r="N326" s="23">
        <v>11.6</v>
      </c>
      <c r="O326" s="23">
        <v>11.6</v>
      </c>
      <c r="P326" s="23" t="s">
        <v>218</v>
      </c>
      <c r="Q326" s="23" t="s">
        <v>219</v>
      </c>
      <c r="R326" s="25" t="s">
        <v>218</v>
      </c>
      <c r="S326" s="22" t="s">
        <v>220</v>
      </c>
      <c r="T326" s="22"/>
      <c r="U326" s="26"/>
      <c r="V326" s="26"/>
      <c r="W326" s="27">
        <f t="shared" si="40"/>
        <v>2017</v>
      </c>
      <c r="X326" s="27">
        <f t="shared" si="41"/>
        <v>2056</v>
      </c>
      <c r="Y326" s="28">
        <f t="shared" si="42"/>
        <v>0</v>
      </c>
      <c r="Z326" s="29" t="str">
        <f t="shared" si="43"/>
        <v>Excluded</v>
      </c>
      <c r="AA326" s="30">
        <f t="shared" si="44"/>
        <v>11.6</v>
      </c>
      <c r="AB326" s="31">
        <f>IF(AND(ISNUMBER(MATCH($S326,[3]Lists!$CU$8:$CU$37,0)),J326&gt;=DATE(2018,12,31)),$AH$6,$AH$5)</f>
        <v>1</v>
      </c>
      <c r="AC326" s="31">
        <f t="shared" si="45"/>
        <v>1</v>
      </c>
      <c r="AD326" s="31">
        <f t="shared" si="46"/>
        <v>1</v>
      </c>
      <c r="AE326" s="32" t="e">
        <f>MIN($K326,IF(AND(S326='[3]Resources - Baseline'!$C$25,$AH$3&gt;0),MIN(DATE(2050,12,31),MAX(DATE($AH$4,12,31),DATE(YEAR(J326)+$AH$3,MONTH(J326),DAY(J326)))),IF(AND(COUNTIFS('[3]Resources - Baseline'!$C$26:$C$37,S326)=1,$AH$2&gt;0),MIN(DATE($AH$4,12,31),DATE(YEAR(J326)+$AH$2,MONTH(J326),DAY(J326))),DATE(2050,12,31))))</f>
        <v>#VALUE!</v>
      </c>
      <c r="AF326" s="33">
        <f t="shared" si="47"/>
        <v>1</v>
      </c>
    </row>
    <row r="327" spans="1:32">
      <c r="A327" s="1">
        <v>327</v>
      </c>
      <c r="B327" s="21" t="s">
        <v>883</v>
      </c>
      <c r="C327" s="21" t="s">
        <v>884</v>
      </c>
      <c r="D327" s="21" t="s">
        <v>163</v>
      </c>
      <c r="E327" s="22" t="s">
        <v>164</v>
      </c>
      <c r="F327" s="22" t="s">
        <v>164</v>
      </c>
      <c r="G327" s="22" t="s">
        <v>165</v>
      </c>
      <c r="H327" s="22" t="s">
        <v>166</v>
      </c>
      <c r="I327" s="22" t="s">
        <v>167</v>
      </c>
      <c r="J327" s="22">
        <v>42675</v>
      </c>
      <c r="K327" s="22">
        <v>57284</v>
      </c>
      <c r="L327" s="23">
        <f t="shared" si="48"/>
        <v>11.6</v>
      </c>
      <c r="M327" s="24">
        <f t="shared" si="49"/>
        <v>1</v>
      </c>
      <c r="N327" s="23">
        <v>11.6</v>
      </c>
      <c r="O327" s="23">
        <v>11.6</v>
      </c>
      <c r="P327" s="23" t="s">
        <v>218</v>
      </c>
      <c r="Q327" s="23" t="s">
        <v>219</v>
      </c>
      <c r="R327" s="25" t="s">
        <v>218</v>
      </c>
      <c r="S327" s="22" t="s">
        <v>220</v>
      </c>
      <c r="T327" s="22"/>
      <c r="U327" s="26"/>
      <c r="V327" s="26"/>
      <c r="W327" s="27">
        <f t="shared" si="40"/>
        <v>2017</v>
      </c>
      <c r="X327" s="27">
        <f t="shared" si="41"/>
        <v>2056</v>
      </c>
      <c r="Y327" s="28">
        <f t="shared" si="42"/>
        <v>0</v>
      </c>
      <c r="Z327" s="29" t="str">
        <f t="shared" si="43"/>
        <v>Excluded</v>
      </c>
      <c r="AA327" s="30">
        <f t="shared" si="44"/>
        <v>11.6</v>
      </c>
      <c r="AB327" s="31">
        <f>IF(AND(ISNUMBER(MATCH($S327,[3]Lists!$CU$8:$CU$37,0)),J327&gt;=DATE(2018,12,31)),$AH$6,$AH$5)</f>
        <v>1</v>
      </c>
      <c r="AC327" s="31">
        <f t="shared" si="45"/>
        <v>1</v>
      </c>
      <c r="AD327" s="31">
        <f t="shared" si="46"/>
        <v>1</v>
      </c>
      <c r="AE327" s="32" t="e">
        <f>MIN($K327,IF(AND(S327='[3]Resources - Baseline'!$C$25,$AH$3&gt;0),MIN(DATE(2050,12,31),MAX(DATE($AH$4,12,31),DATE(YEAR(J327)+$AH$3,MONTH(J327),DAY(J327)))),IF(AND(COUNTIFS('[3]Resources - Baseline'!$C$26:$C$37,S327)=1,$AH$2&gt;0),MIN(DATE($AH$4,12,31),DATE(YEAR(J327)+$AH$2,MONTH(J327),DAY(J327))),DATE(2050,12,31))))</f>
        <v>#VALUE!</v>
      </c>
      <c r="AF327" s="33">
        <f t="shared" si="47"/>
        <v>1</v>
      </c>
    </row>
    <row r="328" spans="1:32">
      <c r="A328" s="1">
        <v>328</v>
      </c>
      <c r="B328" s="21" t="s">
        <v>885</v>
      </c>
      <c r="C328" s="21" t="s">
        <v>886</v>
      </c>
      <c r="D328" s="21" t="s">
        <v>163</v>
      </c>
      <c r="E328" s="22" t="s">
        <v>164</v>
      </c>
      <c r="F328" s="22" t="s">
        <v>164</v>
      </c>
      <c r="G328" s="22" t="s">
        <v>165</v>
      </c>
      <c r="H328" s="22" t="s">
        <v>166</v>
      </c>
      <c r="I328" s="22" t="s">
        <v>167</v>
      </c>
      <c r="J328" s="22">
        <v>42675</v>
      </c>
      <c r="K328" s="22">
        <v>57284</v>
      </c>
      <c r="L328" s="23">
        <f t="shared" si="48"/>
        <v>11.6</v>
      </c>
      <c r="M328" s="24">
        <f t="shared" si="49"/>
        <v>1</v>
      </c>
      <c r="N328" s="23">
        <v>11.6</v>
      </c>
      <c r="O328" s="23">
        <v>11.6</v>
      </c>
      <c r="P328" s="23" t="s">
        <v>218</v>
      </c>
      <c r="Q328" s="23" t="s">
        <v>219</v>
      </c>
      <c r="R328" s="25" t="s">
        <v>218</v>
      </c>
      <c r="S328" s="22" t="s">
        <v>220</v>
      </c>
      <c r="T328" s="22"/>
      <c r="U328" s="26"/>
      <c r="V328" s="26"/>
      <c r="W328" s="27">
        <f t="shared" si="40"/>
        <v>2017</v>
      </c>
      <c r="X328" s="27">
        <f t="shared" si="41"/>
        <v>2056</v>
      </c>
      <c r="Y328" s="28">
        <f t="shared" si="42"/>
        <v>0</v>
      </c>
      <c r="Z328" s="29" t="str">
        <f t="shared" si="43"/>
        <v>Excluded</v>
      </c>
      <c r="AA328" s="30">
        <f t="shared" si="44"/>
        <v>11.6</v>
      </c>
      <c r="AB328" s="31">
        <f>IF(AND(ISNUMBER(MATCH($S328,[3]Lists!$CU$8:$CU$37,0)),J328&gt;=DATE(2018,12,31)),$AH$6,$AH$5)</f>
        <v>1</v>
      </c>
      <c r="AC328" s="31">
        <f t="shared" si="45"/>
        <v>1</v>
      </c>
      <c r="AD328" s="31">
        <f t="shared" si="46"/>
        <v>1</v>
      </c>
      <c r="AE328" s="32" t="e">
        <f>MIN($K328,IF(AND(S328='[3]Resources - Baseline'!$C$25,$AH$3&gt;0),MIN(DATE(2050,12,31),MAX(DATE($AH$4,12,31),DATE(YEAR(J328)+$AH$3,MONTH(J328),DAY(J328)))),IF(AND(COUNTIFS('[3]Resources - Baseline'!$C$26:$C$37,S328)=1,$AH$2&gt;0),MIN(DATE($AH$4,12,31),DATE(YEAR(J328)+$AH$2,MONTH(J328),DAY(J328))),DATE(2050,12,31))))</f>
        <v>#VALUE!</v>
      </c>
      <c r="AF328" s="33">
        <f t="shared" si="47"/>
        <v>1</v>
      </c>
    </row>
    <row r="329" spans="1:32">
      <c r="A329" s="1">
        <v>329</v>
      </c>
      <c r="B329" s="21" t="s">
        <v>887</v>
      </c>
      <c r="C329" s="21" t="s">
        <v>888</v>
      </c>
      <c r="D329" s="21" t="s">
        <v>163</v>
      </c>
      <c r="E329" s="22" t="s">
        <v>164</v>
      </c>
      <c r="F329" s="22" t="s">
        <v>164</v>
      </c>
      <c r="G329" s="22" t="s">
        <v>165</v>
      </c>
      <c r="H329" s="22" t="s">
        <v>166</v>
      </c>
      <c r="I329" s="22" t="s">
        <v>167</v>
      </c>
      <c r="J329" s="22">
        <v>42675</v>
      </c>
      <c r="K329" s="22">
        <v>57284</v>
      </c>
      <c r="L329" s="23">
        <f t="shared" si="48"/>
        <v>5.8</v>
      </c>
      <c r="M329" s="24">
        <f t="shared" si="49"/>
        <v>1</v>
      </c>
      <c r="N329" s="23">
        <v>5.8</v>
      </c>
      <c r="O329" s="23">
        <v>5.8</v>
      </c>
      <c r="P329" s="23" t="s">
        <v>218</v>
      </c>
      <c r="Q329" s="23" t="s">
        <v>219</v>
      </c>
      <c r="R329" s="25" t="s">
        <v>218</v>
      </c>
      <c r="S329" s="22" t="s">
        <v>220</v>
      </c>
      <c r="T329" s="22"/>
      <c r="U329" s="26"/>
      <c r="V329" s="26"/>
      <c r="W329" s="27">
        <f t="shared" ref="W329:W392" si="50">IF(J329&lt;DATE(YEAR(J329),7,1),YEAR(J329),YEAR(J329)+1)</f>
        <v>2017</v>
      </c>
      <c r="X329" s="27">
        <f t="shared" ref="X329:X392" si="51">IF(K329&gt;=DATE(YEAR(K329),7,1),YEAR(K329),YEAR(K329)-1)</f>
        <v>2056</v>
      </c>
      <c r="Y329" s="28">
        <f t="shared" ref="Y329:Y392" si="52">IF(ISBLANK(U329),0,O329-U329)</f>
        <v>0</v>
      </c>
      <c r="Z329" s="29" t="str">
        <f t="shared" ref="Z329:Z392" si="53">IF(ISBLANK(T329),I329,T329)</f>
        <v>Excluded</v>
      </c>
      <c r="AA329" s="30">
        <f t="shared" ref="AA329:AA392" si="54">IF(ISBLANK(U329),O329,U329)</f>
        <v>5.8</v>
      </c>
      <c r="AB329" s="31">
        <f>IF(AND(ISNUMBER(MATCH($S329,[3]Lists!$CU$8:$CU$37,0)),J329&gt;=DATE(2018,12,31)),$AH$6,$AH$5)</f>
        <v>1</v>
      </c>
      <c r="AC329" s="31">
        <f t="shared" ref="AC329:AC392" si="55">IF(ISBLANK(S329),0,1)</f>
        <v>1</v>
      </c>
      <c r="AD329" s="31">
        <f t="shared" ref="AD329:AD392" si="56">AC329</f>
        <v>1</v>
      </c>
      <c r="AE329" s="32" t="e">
        <f>MIN($K329,IF(AND(S329='[3]Resources - Baseline'!$C$25,$AH$3&gt;0),MIN(DATE(2050,12,31),MAX(DATE($AH$4,12,31),DATE(YEAR(J329)+$AH$3,MONTH(J329),DAY(J329)))),IF(AND(COUNTIFS('[3]Resources - Baseline'!$C$26:$C$37,S329)=1,$AH$2&gt;0),MIN(DATE($AH$4,12,31),DATE(YEAR(J329)+$AH$2,MONTH(J329),DAY(J329))),DATE(2050,12,31))))</f>
        <v>#VALUE!</v>
      </c>
      <c r="AF329" s="33">
        <f t="shared" ref="AF329:AF392" si="57">SUMPRODUCT(($B$9:$B$3872=$B329)*1)</f>
        <v>1</v>
      </c>
    </row>
    <row r="330" spans="1:32">
      <c r="A330" s="1">
        <v>330</v>
      </c>
      <c r="B330" s="21" t="s">
        <v>889</v>
      </c>
      <c r="C330" s="21" t="s">
        <v>890</v>
      </c>
      <c r="D330" s="21" t="s">
        <v>185</v>
      </c>
      <c r="E330" s="21" t="s">
        <v>176</v>
      </c>
      <c r="F330" s="21" t="s">
        <v>176</v>
      </c>
      <c r="G330" s="21" t="s">
        <v>177</v>
      </c>
      <c r="H330" s="21" t="s">
        <v>176</v>
      </c>
      <c r="I330" s="21" t="s">
        <v>178</v>
      </c>
      <c r="J330" s="22">
        <v>43077</v>
      </c>
      <c r="K330" s="22">
        <v>55153</v>
      </c>
      <c r="L330" s="23">
        <f t="shared" ref="L330:L393" si="58">IFERROR(M330*O330,0)</f>
        <v>20</v>
      </c>
      <c r="M330" s="24">
        <f t="shared" ref="M330:M393" si="59">IFERROR(N330/O330,0)</f>
        <v>1</v>
      </c>
      <c r="N330" s="21">
        <v>20</v>
      </c>
      <c r="O330" s="21">
        <v>20</v>
      </c>
      <c r="P330" s="21" t="s">
        <v>365</v>
      </c>
      <c r="Q330" s="21" t="s">
        <v>188</v>
      </c>
      <c r="R330" s="25" t="s">
        <v>189</v>
      </c>
      <c r="S330" s="21" t="s">
        <v>182</v>
      </c>
      <c r="T330" s="21"/>
      <c r="U330" s="26"/>
      <c r="V330" s="26"/>
      <c r="W330" s="27">
        <f t="shared" si="50"/>
        <v>2018</v>
      </c>
      <c r="X330" s="27">
        <f t="shared" si="51"/>
        <v>2050</v>
      </c>
      <c r="Y330" s="28">
        <f t="shared" si="52"/>
        <v>0</v>
      </c>
      <c r="Z330" s="29" t="str">
        <f t="shared" si="53"/>
        <v>CAISO</v>
      </c>
      <c r="AA330" s="30">
        <f t="shared" si="54"/>
        <v>20</v>
      </c>
      <c r="AB330" s="31">
        <f>IF(AND(ISNUMBER(MATCH($S330,[3]Lists!$CU$8:$CU$37,0)),J330&gt;=DATE(2018,12,31)),$AH$6,$AH$5)</f>
        <v>1</v>
      </c>
      <c r="AC330" s="31">
        <f t="shared" si="55"/>
        <v>1</v>
      </c>
      <c r="AD330" s="31">
        <f t="shared" si="56"/>
        <v>1</v>
      </c>
      <c r="AE330" s="32" t="e">
        <f>MIN($K330,IF(AND(S330='[3]Resources - Baseline'!$C$25,$AH$3&gt;0),MIN(DATE(2050,12,31),MAX(DATE($AH$4,12,31),DATE(YEAR(J330)+$AH$3,MONTH(J330),DAY(J330)))),IF(AND(COUNTIFS('[3]Resources - Baseline'!$C$26:$C$37,S330)=1,$AH$2&gt;0),MIN(DATE($AH$4,12,31),DATE(YEAR(J330)+$AH$2,MONTH(J330),DAY(J330))),DATE(2050,12,31))))</f>
        <v>#VALUE!</v>
      </c>
      <c r="AF330" s="33">
        <f t="shared" si="57"/>
        <v>1</v>
      </c>
    </row>
    <row r="331" spans="1:32">
      <c r="A331" s="1">
        <v>331</v>
      </c>
      <c r="B331" s="21" t="s">
        <v>891</v>
      </c>
      <c r="C331" s="21" t="s">
        <v>892</v>
      </c>
      <c r="D331" s="21" t="s">
        <v>185</v>
      </c>
      <c r="E331" s="21" t="s">
        <v>176</v>
      </c>
      <c r="F331" s="21" t="s">
        <v>176</v>
      </c>
      <c r="G331" s="21" t="s">
        <v>177</v>
      </c>
      <c r="H331" s="21" t="s">
        <v>176</v>
      </c>
      <c r="I331" s="21" t="s">
        <v>178</v>
      </c>
      <c r="J331" s="22">
        <v>43077</v>
      </c>
      <c r="K331" s="22">
        <v>55153</v>
      </c>
      <c r="L331" s="23">
        <f t="shared" si="58"/>
        <v>20</v>
      </c>
      <c r="M331" s="24">
        <f t="shared" si="59"/>
        <v>1</v>
      </c>
      <c r="N331" s="21">
        <v>20</v>
      </c>
      <c r="O331" s="21">
        <v>20</v>
      </c>
      <c r="P331" s="21" t="s">
        <v>365</v>
      </c>
      <c r="Q331" s="21" t="s">
        <v>188</v>
      </c>
      <c r="R331" s="25" t="s">
        <v>189</v>
      </c>
      <c r="S331" s="21" t="s">
        <v>182</v>
      </c>
      <c r="T331" s="21"/>
      <c r="U331" s="26"/>
      <c r="V331" s="26"/>
      <c r="W331" s="27">
        <f t="shared" si="50"/>
        <v>2018</v>
      </c>
      <c r="X331" s="27">
        <f t="shared" si="51"/>
        <v>2050</v>
      </c>
      <c r="Y331" s="28">
        <f t="shared" si="52"/>
        <v>0</v>
      </c>
      <c r="Z331" s="29" t="str">
        <f t="shared" si="53"/>
        <v>CAISO</v>
      </c>
      <c r="AA331" s="30">
        <f t="shared" si="54"/>
        <v>20</v>
      </c>
      <c r="AB331" s="31">
        <f>IF(AND(ISNUMBER(MATCH($S331,[3]Lists!$CU$8:$CU$37,0)),J331&gt;=DATE(2018,12,31)),$AH$6,$AH$5)</f>
        <v>1</v>
      </c>
      <c r="AC331" s="31">
        <f t="shared" si="55"/>
        <v>1</v>
      </c>
      <c r="AD331" s="31">
        <f t="shared" si="56"/>
        <v>1</v>
      </c>
      <c r="AE331" s="32" t="e">
        <f>MIN($K331,IF(AND(S331='[3]Resources - Baseline'!$C$25,$AH$3&gt;0),MIN(DATE(2050,12,31),MAX(DATE($AH$4,12,31),DATE(YEAR(J331)+$AH$3,MONTH(J331),DAY(J331)))),IF(AND(COUNTIFS('[3]Resources - Baseline'!$C$26:$C$37,S331)=1,$AH$2&gt;0),MIN(DATE($AH$4,12,31),DATE(YEAR(J331)+$AH$2,MONTH(J331),DAY(J331))),DATE(2050,12,31))))</f>
        <v>#VALUE!</v>
      </c>
      <c r="AF331" s="33">
        <f t="shared" si="57"/>
        <v>1</v>
      </c>
    </row>
    <row r="332" spans="1:32">
      <c r="A332" s="1">
        <v>332</v>
      </c>
      <c r="B332" s="21" t="s">
        <v>893</v>
      </c>
      <c r="C332" s="21" t="s">
        <v>894</v>
      </c>
      <c r="D332" s="21" t="s">
        <v>185</v>
      </c>
      <c r="E332" s="21" t="s">
        <v>176</v>
      </c>
      <c r="F332" s="21" t="s">
        <v>176</v>
      </c>
      <c r="G332" s="21" t="s">
        <v>177</v>
      </c>
      <c r="H332" s="21" t="s">
        <v>176</v>
      </c>
      <c r="I332" s="21" t="s">
        <v>178</v>
      </c>
      <c r="J332" s="22">
        <v>43077</v>
      </c>
      <c r="K332" s="22">
        <v>55153</v>
      </c>
      <c r="L332" s="23">
        <f t="shared" si="58"/>
        <v>20</v>
      </c>
      <c r="M332" s="24">
        <f t="shared" si="59"/>
        <v>1</v>
      </c>
      <c r="N332" s="21">
        <v>20</v>
      </c>
      <c r="O332" s="21">
        <v>20</v>
      </c>
      <c r="P332" s="21" t="s">
        <v>365</v>
      </c>
      <c r="Q332" s="21" t="s">
        <v>188</v>
      </c>
      <c r="R332" s="25" t="s">
        <v>189</v>
      </c>
      <c r="S332" s="21" t="s">
        <v>182</v>
      </c>
      <c r="T332" s="21"/>
      <c r="U332" s="26"/>
      <c r="V332" s="26"/>
      <c r="W332" s="27">
        <f t="shared" si="50"/>
        <v>2018</v>
      </c>
      <c r="X332" s="27">
        <f t="shared" si="51"/>
        <v>2050</v>
      </c>
      <c r="Y332" s="28">
        <f t="shared" si="52"/>
        <v>0</v>
      </c>
      <c r="Z332" s="29" t="str">
        <f t="shared" si="53"/>
        <v>CAISO</v>
      </c>
      <c r="AA332" s="30">
        <f t="shared" si="54"/>
        <v>20</v>
      </c>
      <c r="AB332" s="31">
        <f>IF(AND(ISNUMBER(MATCH($S332,[3]Lists!$CU$8:$CU$37,0)),J332&gt;=DATE(2018,12,31)),$AH$6,$AH$5)</f>
        <v>1</v>
      </c>
      <c r="AC332" s="31">
        <f t="shared" si="55"/>
        <v>1</v>
      </c>
      <c r="AD332" s="31">
        <f t="shared" si="56"/>
        <v>1</v>
      </c>
      <c r="AE332" s="32" t="e">
        <f>MIN($K332,IF(AND(S332='[3]Resources - Baseline'!$C$25,$AH$3&gt;0),MIN(DATE(2050,12,31),MAX(DATE($AH$4,12,31),DATE(YEAR(J332)+$AH$3,MONTH(J332),DAY(J332)))),IF(AND(COUNTIFS('[3]Resources - Baseline'!$C$26:$C$37,S332)=1,$AH$2&gt;0),MIN(DATE($AH$4,12,31),DATE(YEAR(J332)+$AH$2,MONTH(J332),DAY(J332))),DATE(2050,12,31))))</f>
        <v>#VALUE!</v>
      </c>
      <c r="AF332" s="33">
        <f t="shared" si="57"/>
        <v>1</v>
      </c>
    </row>
    <row r="333" spans="1:32">
      <c r="A333" s="1">
        <v>333</v>
      </c>
      <c r="B333" s="21" t="s">
        <v>895</v>
      </c>
      <c r="C333" s="21" t="s">
        <v>896</v>
      </c>
      <c r="D333" s="21" t="s">
        <v>185</v>
      </c>
      <c r="E333" s="21" t="s">
        <v>176</v>
      </c>
      <c r="F333" s="21" t="s">
        <v>176</v>
      </c>
      <c r="G333" s="21" t="s">
        <v>177</v>
      </c>
      <c r="H333" s="21" t="s">
        <v>176</v>
      </c>
      <c r="I333" s="21" t="s">
        <v>178</v>
      </c>
      <c r="J333" s="22">
        <v>42598</v>
      </c>
      <c r="K333" s="22">
        <v>55153</v>
      </c>
      <c r="L333" s="23">
        <f t="shared" si="58"/>
        <v>20</v>
      </c>
      <c r="M333" s="24">
        <f t="shared" si="59"/>
        <v>1</v>
      </c>
      <c r="N333" s="21">
        <v>20</v>
      </c>
      <c r="O333" s="21">
        <v>20</v>
      </c>
      <c r="P333" s="21" t="s">
        <v>187</v>
      </c>
      <c r="Q333" s="21" t="s">
        <v>188</v>
      </c>
      <c r="R333" s="25" t="s">
        <v>189</v>
      </c>
      <c r="S333" s="21" t="s">
        <v>182</v>
      </c>
      <c r="T333" s="21"/>
      <c r="U333" s="26"/>
      <c r="V333" s="26"/>
      <c r="W333" s="27">
        <f t="shared" si="50"/>
        <v>2017</v>
      </c>
      <c r="X333" s="27">
        <f t="shared" si="51"/>
        <v>2050</v>
      </c>
      <c r="Y333" s="28">
        <f t="shared" si="52"/>
        <v>0</v>
      </c>
      <c r="Z333" s="29" t="str">
        <f t="shared" si="53"/>
        <v>CAISO</v>
      </c>
      <c r="AA333" s="30">
        <f t="shared" si="54"/>
        <v>20</v>
      </c>
      <c r="AB333" s="31">
        <f>IF(AND(ISNUMBER(MATCH($S333,[3]Lists!$CU$8:$CU$37,0)),J333&gt;=DATE(2018,12,31)),$AH$6,$AH$5)</f>
        <v>1</v>
      </c>
      <c r="AC333" s="31">
        <f t="shared" si="55"/>
        <v>1</v>
      </c>
      <c r="AD333" s="31">
        <f t="shared" si="56"/>
        <v>1</v>
      </c>
      <c r="AE333" s="32" t="e">
        <f>MIN($K333,IF(AND(S333='[3]Resources - Baseline'!$C$25,$AH$3&gt;0),MIN(DATE(2050,12,31),MAX(DATE($AH$4,12,31),DATE(YEAR(J333)+$AH$3,MONTH(J333),DAY(J333)))),IF(AND(COUNTIFS('[3]Resources - Baseline'!$C$26:$C$37,S333)=1,$AH$2&gt;0),MIN(DATE($AH$4,12,31),DATE(YEAR(J333)+$AH$2,MONTH(J333),DAY(J333))),DATE(2050,12,31))))</f>
        <v>#VALUE!</v>
      </c>
      <c r="AF333" s="33">
        <f t="shared" si="57"/>
        <v>1</v>
      </c>
    </row>
    <row r="334" spans="1:32">
      <c r="A334" s="1">
        <v>334</v>
      </c>
      <c r="B334" s="21" t="s">
        <v>897</v>
      </c>
      <c r="C334" s="21" t="s">
        <v>898</v>
      </c>
      <c r="D334" s="21" t="s">
        <v>185</v>
      </c>
      <c r="E334" s="21" t="s">
        <v>176</v>
      </c>
      <c r="F334" s="21" t="s">
        <v>176</v>
      </c>
      <c r="G334" s="21" t="s">
        <v>177</v>
      </c>
      <c r="H334" s="21" t="s">
        <v>176</v>
      </c>
      <c r="I334" s="21" t="s">
        <v>178</v>
      </c>
      <c r="J334" s="22">
        <v>42707</v>
      </c>
      <c r="K334" s="22">
        <v>55153</v>
      </c>
      <c r="L334" s="23">
        <f t="shared" si="58"/>
        <v>40</v>
      </c>
      <c r="M334" s="24">
        <f t="shared" si="59"/>
        <v>1</v>
      </c>
      <c r="N334" s="21">
        <v>40</v>
      </c>
      <c r="O334" s="21">
        <v>40</v>
      </c>
      <c r="P334" s="21" t="s">
        <v>188</v>
      </c>
      <c r="Q334" s="21" t="s">
        <v>188</v>
      </c>
      <c r="R334" s="25" t="s">
        <v>189</v>
      </c>
      <c r="S334" s="21" t="s">
        <v>182</v>
      </c>
      <c r="T334" s="21"/>
      <c r="U334" s="26"/>
      <c r="V334" s="26"/>
      <c r="W334" s="27">
        <f t="shared" si="50"/>
        <v>2017</v>
      </c>
      <c r="X334" s="27">
        <f t="shared" si="51"/>
        <v>2050</v>
      </c>
      <c r="Y334" s="28">
        <f t="shared" si="52"/>
        <v>0</v>
      </c>
      <c r="Z334" s="29" t="str">
        <f t="shared" si="53"/>
        <v>CAISO</v>
      </c>
      <c r="AA334" s="30">
        <f t="shared" si="54"/>
        <v>40</v>
      </c>
      <c r="AB334" s="31">
        <f>IF(AND(ISNUMBER(MATCH($S334,[3]Lists!$CU$8:$CU$37,0)),J334&gt;=DATE(2018,12,31)),$AH$6,$AH$5)</f>
        <v>1</v>
      </c>
      <c r="AC334" s="31">
        <f t="shared" si="55"/>
        <v>1</v>
      </c>
      <c r="AD334" s="31">
        <f t="shared" si="56"/>
        <v>1</v>
      </c>
      <c r="AE334" s="32" t="e">
        <f>MIN($K334,IF(AND(S334='[3]Resources - Baseline'!$C$25,$AH$3&gt;0),MIN(DATE(2050,12,31),MAX(DATE($AH$4,12,31),DATE(YEAR(J334)+$AH$3,MONTH(J334),DAY(J334)))),IF(AND(COUNTIFS('[3]Resources - Baseline'!$C$26:$C$37,S334)=1,$AH$2&gt;0),MIN(DATE($AH$4,12,31),DATE(YEAR(J334)+$AH$2,MONTH(J334),DAY(J334))),DATE(2050,12,31))))</f>
        <v>#VALUE!</v>
      </c>
      <c r="AF334" s="33">
        <f t="shared" si="57"/>
        <v>1</v>
      </c>
    </row>
    <row r="335" spans="1:32">
      <c r="A335" s="1">
        <v>335</v>
      </c>
      <c r="B335" s="21" t="s">
        <v>899</v>
      </c>
      <c r="C335" s="21" t="s">
        <v>900</v>
      </c>
      <c r="D335" s="21" t="s">
        <v>185</v>
      </c>
      <c r="E335" s="21" t="s">
        <v>176</v>
      </c>
      <c r="F335" s="21" t="s">
        <v>176</v>
      </c>
      <c r="G335" s="21" t="s">
        <v>177</v>
      </c>
      <c r="H335" s="21" t="s">
        <v>176</v>
      </c>
      <c r="I335" s="21" t="s">
        <v>178</v>
      </c>
      <c r="J335" s="22">
        <v>43831</v>
      </c>
      <c r="K335" s="22">
        <v>55153</v>
      </c>
      <c r="L335" s="23">
        <f t="shared" si="58"/>
        <v>20</v>
      </c>
      <c r="M335" s="24">
        <f t="shared" si="59"/>
        <v>1</v>
      </c>
      <c r="N335" s="21">
        <v>20</v>
      </c>
      <c r="O335" s="21">
        <v>20</v>
      </c>
      <c r="P335" s="21" t="s">
        <v>187</v>
      </c>
      <c r="Q335" s="21" t="s">
        <v>188</v>
      </c>
      <c r="R335" s="25" t="s">
        <v>189</v>
      </c>
      <c r="S335" s="21" t="s">
        <v>182</v>
      </c>
      <c r="T335" s="21"/>
      <c r="U335" s="26"/>
      <c r="V335" s="26"/>
      <c r="W335" s="27">
        <f t="shared" si="50"/>
        <v>2020</v>
      </c>
      <c r="X335" s="27">
        <f t="shared" si="51"/>
        <v>2050</v>
      </c>
      <c r="Y335" s="28">
        <f t="shared" si="52"/>
        <v>0</v>
      </c>
      <c r="Z335" s="29" t="str">
        <f t="shared" si="53"/>
        <v>CAISO</v>
      </c>
      <c r="AA335" s="30">
        <f t="shared" si="54"/>
        <v>20</v>
      </c>
      <c r="AB335" s="31">
        <f>IF(AND(ISNUMBER(MATCH($S335,[3]Lists!$CU$8:$CU$37,0)),J335&gt;=DATE(2018,12,31)),$AH$6,$AH$5)</f>
        <v>0.95</v>
      </c>
      <c r="AC335" s="31">
        <f t="shared" si="55"/>
        <v>1</v>
      </c>
      <c r="AD335" s="31">
        <f t="shared" si="56"/>
        <v>1</v>
      </c>
      <c r="AE335" s="32" t="e">
        <f>MIN($K335,IF(AND(S335='[3]Resources - Baseline'!$C$25,$AH$3&gt;0),MIN(DATE(2050,12,31),MAX(DATE($AH$4,12,31),DATE(YEAR(J335)+$AH$3,MONTH(J335),DAY(J335)))),IF(AND(COUNTIFS('[3]Resources - Baseline'!$C$26:$C$37,S335)=1,$AH$2&gt;0),MIN(DATE($AH$4,12,31),DATE(YEAR(J335)+$AH$2,MONTH(J335),DAY(J335))),DATE(2050,12,31))))</f>
        <v>#VALUE!</v>
      </c>
      <c r="AF335" s="33">
        <f t="shared" si="57"/>
        <v>1</v>
      </c>
    </row>
    <row r="336" spans="1:32">
      <c r="A336" s="1">
        <v>336</v>
      </c>
      <c r="B336" s="21" t="s">
        <v>901</v>
      </c>
      <c r="C336" s="21" t="s">
        <v>902</v>
      </c>
      <c r="D336" s="21" t="s">
        <v>185</v>
      </c>
      <c r="E336" s="21" t="s">
        <v>176</v>
      </c>
      <c r="F336" s="21" t="s">
        <v>176</v>
      </c>
      <c r="G336" s="21" t="s">
        <v>177</v>
      </c>
      <c r="H336" s="21" t="s">
        <v>176</v>
      </c>
      <c r="I336" s="21" t="s">
        <v>178</v>
      </c>
      <c r="J336" s="22">
        <v>42707</v>
      </c>
      <c r="K336" s="22">
        <v>55153</v>
      </c>
      <c r="L336" s="23">
        <f t="shared" si="58"/>
        <v>20</v>
      </c>
      <c r="M336" s="24">
        <f t="shared" si="59"/>
        <v>1</v>
      </c>
      <c r="N336" s="21">
        <v>20</v>
      </c>
      <c r="O336" s="21">
        <v>20</v>
      </c>
      <c r="P336" s="21" t="s">
        <v>188</v>
      </c>
      <c r="Q336" s="21" t="s">
        <v>188</v>
      </c>
      <c r="R336" s="25" t="s">
        <v>189</v>
      </c>
      <c r="S336" s="21" t="s">
        <v>182</v>
      </c>
      <c r="T336" s="21"/>
      <c r="U336" s="26"/>
      <c r="V336" s="26"/>
      <c r="W336" s="27">
        <f t="shared" si="50"/>
        <v>2017</v>
      </c>
      <c r="X336" s="27">
        <f t="shared" si="51"/>
        <v>2050</v>
      </c>
      <c r="Y336" s="28">
        <f t="shared" si="52"/>
        <v>0</v>
      </c>
      <c r="Z336" s="29" t="str">
        <f t="shared" si="53"/>
        <v>CAISO</v>
      </c>
      <c r="AA336" s="30">
        <f t="shared" si="54"/>
        <v>20</v>
      </c>
      <c r="AB336" s="31">
        <f>IF(AND(ISNUMBER(MATCH($S336,[3]Lists!$CU$8:$CU$37,0)),J336&gt;=DATE(2018,12,31)),$AH$6,$AH$5)</f>
        <v>1</v>
      </c>
      <c r="AC336" s="31">
        <f t="shared" si="55"/>
        <v>1</v>
      </c>
      <c r="AD336" s="31">
        <f t="shared" si="56"/>
        <v>1</v>
      </c>
      <c r="AE336" s="32" t="e">
        <f>MIN($K336,IF(AND(S336='[3]Resources - Baseline'!$C$25,$AH$3&gt;0),MIN(DATE(2050,12,31),MAX(DATE($AH$4,12,31),DATE(YEAR(J336)+$AH$3,MONTH(J336),DAY(J336)))),IF(AND(COUNTIFS('[3]Resources - Baseline'!$C$26:$C$37,S336)=1,$AH$2&gt;0),MIN(DATE($AH$4,12,31),DATE(YEAR(J336)+$AH$2,MONTH(J336),DAY(J336))),DATE(2050,12,31))))</f>
        <v>#VALUE!</v>
      </c>
      <c r="AF336" s="33">
        <f t="shared" si="57"/>
        <v>1</v>
      </c>
    </row>
    <row r="337" spans="1:32">
      <c r="A337" s="1">
        <v>337</v>
      </c>
      <c r="B337" s="21" t="s">
        <v>903</v>
      </c>
      <c r="C337" s="21" t="s">
        <v>904</v>
      </c>
      <c r="D337" s="21" t="s">
        <v>185</v>
      </c>
      <c r="E337" s="21" t="s">
        <v>176</v>
      </c>
      <c r="F337" s="21" t="s">
        <v>176</v>
      </c>
      <c r="G337" s="21" t="s">
        <v>177</v>
      </c>
      <c r="H337" s="21" t="s">
        <v>176</v>
      </c>
      <c r="I337" s="21" t="s">
        <v>178</v>
      </c>
      <c r="J337" s="22">
        <v>42704</v>
      </c>
      <c r="K337" s="22">
        <v>55153</v>
      </c>
      <c r="L337" s="23">
        <f t="shared" si="58"/>
        <v>5</v>
      </c>
      <c r="M337" s="24">
        <f t="shared" si="59"/>
        <v>1</v>
      </c>
      <c r="N337" s="21">
        <v>5</v>
      </c>
      <c r="O337" s="21">
        <v>5</v>
      </c>
      <c r="P337" s="21" t="s">
        <v>188</v>
      </c>
      <c r="Q337" s="21" t="s">
        <v>188</v>
      </c>
      <c r="R337" s="25" t="s">
        <v>189</v>
      </c>
      <c r="S337" s="21" t="s">
        <v>182</v>
      </c>
      <c r="T337" s="21"/>
      <c r="U337" s="26"/>
      <c r="V337" s="26"/>
      <c r="W337" s="27">
        <f t="shared" si="50"/>
        <v>2017</v>
      </c>
      <c r="X337" s="27">
        <f t="shared" si="51"/>
        <v>2050</v>
      </c>
      <c r="Y337" s="28">
        <f t="shared" si="52"/>
        <v>0</v>
      </c>
      <c r="Z337" s="29" t="str">
        <f t="shared" si="53"/>
        <v>CAISO</v>
      </c>
      <c r="AA337" s="30">
        <f t="shared" si="54"/>
        <v>5</v>
      </c>
      <c r="AB337" s="31">
        <f>IF(AND(ISNUMBER(MATCH($S337,[3]Lists!$CU$8:$CU$37,0)),J337&gt;=DATE(2018,12,31)),$AH$6,$AH$5)</f>
        <v>1</v>
      </c>
      <c r="AC337" s="31">
        <f t="shared" si="55"/>
        <v>1</v>
      </c>
      <c r="AD337" s="31">
        <f t="shared" si="56"/>
        <v>1</v>
      </c>
      <c r="AE337" s="32" t="e">
        <f>MIN($K337,IF(AND(S337='[3]Resources - Baseline'!$C$25,$AH$3&gt;0),MIN(DATE(2050,12,31),MAX(DATE($AH$4,12,31),DATE(YEAR(J337)+$AH$3,MONTH(J337),DAY(J337)))),IF(AND(COUNTIFS('[3]Resources - Baseline'!$C$26:$C$37,S337)=1,$AH$2&gt;0),MIN(DATE($AH$4,12,31),DATE(YEAR(J337)+$AH$2,MONTH(J337),DAY(J337))),DATE(2050,12,31))))</f>
        <v>#VALUE!</v>
      </c>
      <c r="AF337" s="33">
        <f t="shared" si="57"/>
        <v>1</v>
      </c>
    </row>
    <row r="338" spans="1:32">
      <c r="A338" s="1">
        <v>338</v>
      </c>
      <c r="B338" s="21" t="s">
        <v>905</v>
      </c>
      <c r="C338" s="21" t="s">
        <v>906</v>
      </c>
      <c r="D338" s="21" t="s">
        <v>185</v>
      </c>
      <c r="E338" s="21" t="s">
        <v>176</v>
      </c>
      <c r="F338" s="21" t="s">
        <v>176</v>
      </c>
      <c r="G338" s="21" t="s">
        <v>177</v>
      </c>
      <c r="H338" s="21" t="s">
        <v>176</v>
      </c>
      <c r="I338" s="21" t="s">
        <v>178</v>
      </c>
      <c r="J338" s="22">
        <v>42721</v>
      </c>
      <c r="K338" s="22">
        <v>55153</v>
      </c>
      <c r="L338" s="23">
        <f t="shared" si="58"/>
        <v>85</v>
      </c>
      <c r="M338" s="24">
        <f t="shared" si="59"/>
        <v>1</v>
      </c>
      <c r="N338" s="21">
        <v>85</v>
      </c>
      <c r="O338" s="21">
        <v>85</v>
      </c>
      <c r="P338" s="21" t="s">
        <v>188</v>
      </c>
      <c r="Q338" s="21" t="s">
        <v>188</v>
      </c>
      <c r="R338" s="25" t="s">
        <v>189</v>
      </c>
      <c r="S338" s="21" t="s">
        <v>182</v>
      </c>
      <c r="T338" s="21"/>
      <c r="U338" s="26"/>
      <c r="V338" s="26"/>
      <c r="W338" s="27">
        <f t="shared" si="50"/>
        <v>2017</v>
      </c>
      <c r="X338" s="27">
        <f t="shared" si="51"/>
        <v>2050</v>
      </c>
      <c r="Y338" s="28">
        <f t="shared" si="52"/>
        <v>0</v>
      </c>
      <c r="Z338" s="29" t="str">
        <f t="shared" si="53"/>
        <v>CAISO</v>
      </c>
      <c r="AA338" s="30">
        <f t="shared" si="54"/>
        <v>85</v>
      </c>
      <c r="AB338" s="31">
        <f>IF(AND(ISNUMBER(MATCH($S338,[3]Lists!$CU$8:$CU$37,0)),J338&gt;=DATE(2018,12,31)),$AH$6,$AH$5)</f>
        <v>1</v>
      </c>
      <c r="AC338" s="31">
        <f t="shared" si="55"/>
        <v>1</v>
      </c>
      <c r="AD338" s="31">
        <f t="shared" si="56"/>
        <v>1</v>
      </c>
      <c r="AE338" s="32" t="e">
        <f>MIN($K338,IF(AND(S338='[3]Resources - Baseline'!$C$25,$AH$3&gt;0),MIN(DATE(2050,12,31),MAX(DATE($AH$4,12,31),DATE(YEAR(J338)+$AH$3,MONTH(J338),DAY(J338)))),IF(AND(COUNTIFS('[3]Resources - Baseline'!$C$26:$C$37,S338)=1,$AH$2&gt;0),MIN(DATE($AH$4,12,31),DATE(YEAR(J338)+$AH$2,MONTH(J338),DAY(J338))),DATE(2050,12,31))))</f>
        <v>#VALUE!</v>
      </c>
      <c r="AF338" s="33">
        <f t="shared" si="57"/>
        <v>1</v>
      </c>
    </row>
    <row r="339" spans="1:32">
      <c r="A339" s="1">
        <v>339</v>
      </c>
      <c r="B339" s="21" t="s">
        <v>907</v>
      </c>
      <c r="C339" s="21" t="s">
        <v>908</v>
      </c>
      <c r="D339" s="21" t="s">
        <v>185</v>
      </c>
      <c r="E339" s="21" t="s">
        <v>176</v>
      </c>
      <c r="F339" s="21" t="s">
        <v>176</v>
      </c>
      <c r="G339" s="21" t="s">
        <v>177</v>
      </c>
      <c r="H339" s="21" t="s">
        <v>176</v>
      </c>
      <c r="I339" s="21" t="s">
        <v>178</v>
      </c>
      <c r="J339" s="22">
        <v>42719</v>
      </c>
      <c r="K339" s="22">
        <v>55153</v>
      </c>
      <c r="L339" s="23">
        <f t="shared" si="58"/>
        <v>50</v>
      </c>
      <c r="M339" s="24">
        <f t="shared" si="59"/>
        <v>1</v>
      </c>
      <c r="N339" s="21">
        <v>50</v>
      </c>
      <c r="O339" s="21">
        <v>50</v>
      </c>
      <c r="P339" s="21" t="s">
        <v>188</v>
      </c>
      <c r="Q339" s="21" t="s">
        <v>188</v>
      </c>
      <c r="R339" s="25" t="s">
        <v>189</v>
      </c>
      <c r="S339" s="21" t="s">
        <v>182</v>
      </c>
      <c r="T339" s="21"/>
      <c r="U339" s="26"/>
      <c r="V339" s="26"/>
      <c r="W339" s="27">
        <f t="shared" si="50"/>
        <v>2017</v>
      </c>
      <c r="X339" s="27">
        <f t="shared" si="51"/>
        <v>2050</v>
      </c>
      <c r="Y339" s="28">
        <f t="shared" si="52"/>
        <v>0</v>
      </c>
      <c r="Z339" s="29" t="str">
        <f t="shared" si="53"/>
        <v>CAISO</v>
      </c>
      <c r="AA339" s="30">
        <f t="shared" si="54"/>
        <v>50</v>
      </c>
      <c r="AB339" s="31">
        <f>IF(AND(ISNUMBER(MATCH($S339,[3]Lists!$CU$8:$CU$37,0)),J339&gt;=DATE(2018,12,31)),$AH$6,$AH$5)</f>
        <v>1</v>
      </c>
      <c r="AC339" s="31">
        <f t="shared" si="55"/>
        <v>1</v>
      </c>
      <c r="AD339" s="31">
        <f t="shared" si="56"/>
        <v>1</v>
      </c>
      <c r="AE339" s="32" t="e">
        <f>MIN($K339,IF(AND(S339='[3]Resources - Baseline'!$C$25,$AH$3&gt;0),MIN(DATE(2050,12,31),MAX(DATE($AH$4,12,31),DATE(YEAR(J339)+$AH$3,MONTH(J339),DAY(J339)))),IF(AND(COUNTIFS('[3]Resources - Baseline'!$C$26:$C$37,S339)=1,$AH$2&gt;0),MIN(DATE($AH$4,12,31),DATE(YEAR(J339)+$AH$2,MONTH(J339),DAY(J339))),DATE(2050,12,31))))</f>
        <v>#VALUE!</v>
      </c>
      <c r="AF339" s="33">
        <f t="shared" si="57"/>
        <v>1</v>
      </c>
    </row>
    <row r="340" spans="1:32">
      <c r="A340" s="1">
        <v>340</v>
      </c>
      <c r="B340" s="21" t="s">
        <v>909</v>
      </c>
      <c r="C340" s="21" t="s">
        <v>910</v>
      </c>
      <c r="D340" s="21" t="s">
        <v>163</v>
      </c>
      <c r="E340" s="22" t="s">
        <v>331</v>
      </c>
      <c r="F340" s="22" t="s">
        <v>331</v>
      </c>
      <c r="G340" s="22" t="s">
        <v>177</v>
      </c>
      <c r="H340" s="22" t="s">
        <v>176</v>
      </c>
      <c r="I340" s="22" t="s">
        <v>178</v>
      </c>
      <c r="J340" s="22">
        <v>39783</v>
      </c>
      <c r="K340" s="22">
        <v>55153</v>
      </c>
      <c r="L340" s="23">
        <f t="shared" si="58"/>
        <v>0</v>
      </c>
      <c r="M340" s="24">
        <f t="shared" si="59"/>
        <v>0</v>
      </c>
      <c r="N340" s="23"/>
      <c r="O340" s="23">
        <v>0.75</v>
      </c>
      <c r="P340" s="23" t="s">
        <v>911</v>
      </c>
      <c r="Q340" s="23" t="s">
        <v>912</v>
      </c>
      <c r="R340" s="25" t="s">
        <v>215</v>
      </c>
      <c r="S340" s="22" t="s">
        <v>913</v>
      </c>
      <c r="T340" s="22"/>
      <c r="U340" s="26"/>
      <c r="V340" s="26"/>
      <c r="W340" s="27">
        <f t="shared" si="50"/>
        <v>2009</v>
      </c>
      <c r="X340" s="27">
        <f t="shared" si="51"/>
        <v>2050</v>
      </c>
      <c r="Y340" s="28">
        <f t="shared" si="52"/>
        <v>0</v>
      </c>
      <c r="Z340" s="29" t="str">
        <f t="shared" si="53"/>
        <v>CAISO</v>
      </c>
      <c r="AA340" s="30">
        <f t="shared" si="54"/>
        <v>0.75</v>
      </c>
      <c r="AB340" s="31">
        <f>IF(AND(ISNUMBER(MATCH($S340,[3]Lists!$CU$8:$CU$37,0)),J340&gt;=DATE(2018,12,31)),$AH$6,$AH$5)</f>
        <v>1</v>
      </c>
      <c r="AC340" s="31">
        <f t="shared" si="55"/>
        <v>1</v>
      </c>
      <c r="AD340" s="31">
        <f t="shared" si="56"/>
        <v>1</v>
      </c>
      <c r="AE340" s="32" t="e">
        <f>MIN($K340,IF(AND(S340='[3]Resources - Baseline'!$C$25,$AH$3&gt;0),MIN(DATE(2050,12,31),MAX(DATE($AH$4,12,31),DATE(YEAR(J340)+$AH$3,MONTH(J340),DAY(J340)))),IF(AND(COUNTIFS('[3]Resources - Baseline'!$C$26:$C$37,S340)=1,$AH$2&gt;0),MIN(DATE($AH$4,12,31),DATE(YEAR(J340)+$AH$2,MONTH(J340),DAY(J340))),DATE(2050,12,31))))</f>
        <v>#VALUE!</v>
      </c>
      <c r="AF340" s="33">
        <f t="shared" si="57"/>
        <v>1</v>
      </c>
    </row>
    <row r="341" spans="1:32">
      <c r="A341" s="1">
        <v>341</v>
      </c>
      <c r="B341" s="21" t="s">
        <v>914</v>
      </c>
      <c r="C341" s="21" t="s">
        <v>915</v>
      </c>
      <c r="D341" s="21" t="s">
        <v>163</v>
      </c>
      <c r="E341" s="22" t="s">
        <v>331</v>
      </c>
      <c r="F341" s="22" t="s">
        <v>331</v>
      </c>
      <c r="G341" s="22" t="s">
        <v>177</v>
      </c>
      <c r="H341" s="22" t="s">
        <v>176</v>
      </c>
      <c r="I341" s="22" t="s">
        <v>178</v>
      </c>
      <c r="J341" s="22">
        <v>39783</v>
      </c>
      <c r="K341" s="22">
        <v>55153</v>
      </c>
      <c r="L341" s="23">
        <f t="shared" si="58"/>
        <v>0</v>
      </c>
      <c r="M341" s="24">
        <f t="shared" si="59"/>
        <v>0</v>
      </c>
      <c r="N341" s="23"/>
      <c r="O341" s="23">
        <v>0.75</v>
      </c>
      <c r="P341" s="23" t="s">
        <v>911</v>
      </c>
      <c r="Q341" s="23" t="s">
        <v>912</v>
      </c>
      <c r="R341" s="25" t="s">
        <v>215</v>
      </c>
      <c r="S341" s="22" t="s">
        <v>913</v>
      </c>
      <c r="T341" s="22"/>
      <c r="U341" s="26"/>
      <c r="V341" s="26"/>
      <c r="W341" s="27">
        <f t="shared" si="50"/>
        <v>2009</v>
      </c>
      <c r="X341" s="27">
        <f t="shared" si="51"/>
        <v>2050</v>
      </c>
      <c r="Y341" s="28">
        <f t="shared" si="52"/>
        <v>0</v>
      </c>
      <c r="Z341" s="29" t="str">
        <f t="shared" si="53"/>
        <v>CAISO</v>
      </c>
      <c r="AA341" s="30">
        <f t="shared" si="54"/>
        <v>0.75</v>
      </c>
      <c r="AB341" s="31">
        <f>IF(AND(ISNUMBER(MATCH($S341,[3]Lists!$CU$8:$CU$37,0)),J341&gt;=DATE(2018,12,31)),$AH$6,$AH$5)</f>
        <v>1</v>
      </c>
      <c r="AC341" s="31">
        <f t="shared" si="55"/>
        <v>1</v>
      </c>
      <c r="AD341" s="31">
        <f t="shared" si="56"/>
        <v>1</v>
      </c>
      <c r="AE341" s="32" t="e">
        <f>MIN($K341,IF(AND(S341='[3]Resources - Baseline'!$C$25,$AH$3&gt;0),MIN(DATE(2050,12,31),MAX(DATE($AH$4,12,31),DATE(YEAR(J341)+$AH$3,MONTH(J341),DAY(J341)))),IF(AND(COUNTIFS('[3]Resources - Baseline'!$C$26:$C$37,S341)=1,$AH$2&gt;0),MIN(DATE($AH$4,12,31),DATE(YEAR(J341)+$AH$2,MONTH(J341),DAY(J341))),DATE(2050,12,31))))</f>
        <v>#VALUE!</v>
      </c>
      <c r="AF341" s="33">
        <f t="shared" si="57"/>
        <v>1</v>
      </c>
    </row>
    <row r="342" spans="1:32">
      <c r="A342" s="1">
        <v>342</v>
      </c>
      <c r="B342" s="21" t="s">
        <v>916</v>
      </c>
      <c r="C342" s="21" t="s">
        <v>917</v>
      </c>
      <c r="D342" s="21" t="s">
        <v>163</v>
      </c>
      <c r="E342" s="22" t="s">
        <v>353</v>
      </c>
      <c r="F342" s="22" t="s">
        <v>353</v>
      </c>
      <c r="G342" s="22" t="s">
        <v>354</v>
      </c>
      <c r="H342" s="22" t="s">
        <v>353</v>
      </c>
      <c r="I342" s="22" t="s">
        <v>167</v>
      </c>
      <c r="J342" s="22">
        <v>21641</v>
      </c>
      <c r="K342" s="22">
        <v>55153</v>
      </c>
      <c r="L342" s="23">
        <f t="shared" si="58"/>
        <v>4.5</v>
      </c>
      <c r="M342" s="24">
        <f t="shared" si="59"/>
        <v>1</v>
      </c>
      <c r="N342" s="23">
        <v>4.5</v>
      </c>
      <c r="O342" s="23">
        <v>4.5</v>
      </c>
      <c r="P342" s="23" t="s">
        <v>218</v>
      </c>
      <c r="Q342" s="23" t="s">
        <v>219</v>
      </c>
      <c r="R342" s="25" t="s">
        <v>218</v>
      </c>
      <c r="S342" s="22" t="s">
        <v>220</v>
      </c>
      <c r="T342" s="22"/>
      <c r="U342" s="26"/>
      <c r="V342" s="26"/>
      <c r="W342" s="27">
        <f t="shared" si="50"/>
        <v>1959</v>
      </c>
      <c r="X342" s="27">
        <f t="shared" si="51"/>
        <v>2050</v>
      </c>
      <c r="Y342" s="28">
        <f t="shared" si="52"/>
        <v>0</v>
      </c>
      <c r="Z342" s="29" t="str">
        <f t="shared" si="53"/>
        <v>Excluded</v>
      </c>
      <c r="AA342" s="30">
        <f t="shared" si="54"/>
        <v>4.5</v>
      </c>
      <c r="AB342" s="31">
        <f>IF(AND(ISNUMBER(MATCH($S342,[3]Lists!$CU$8:$CU$37,0)),J342&gt;=DATE(2018,12,31)),$AH$6,$AH$5)</f>
        <v>1</v>
      </c>
      <c r="AC342" s="31">
        <f t="shared" si="55"/>
        <v>1</v>
      </c>
      <c r="AD342" s="31">
        <f t="shared" si="56"/>
        <v>1</v>
      </c>
      <c r="AE342" s="32" t="e">
        <f>MIN($K342,IF(AND(S342='[3]Resources - Baseline'!$C$25,$AH$3&gt;0),MIN(DATE(2050,12,31),MAX(DATE($AH$4,12,31),DATE(YEAR(J342)+$AH$3,MONTH(J342),DAY(J342)))),IF(AND(COUNTIFS('[3]Resources - Baseline'!$C$26:$C$37,S342)=1,$AH$2&gt;0),MIN(DATE($AH$4,12,31),DATE(YEAR(J342)+$AH$2,MONTH(J342),DAY(J342))),DATE(2050,12,31))))</f>
        <v>#VALUE!</v>
      </c>
      <c r="AF342" s="33">
        <f t="shared" si="57"/>
        <v>1</v>
      </c>
    </row>
    <row r="343" spans="1:32">
      <c r="A343" s="1">
        <v>343</v>
      </c>
      <c r="B343" s="21" t="s">
        <v>918</v>
      </c>
      <c r="C343" s="21"/>
      <c r="D343" s="21" t="s">
        <v>185</v>
      </c>
      <c r="E343" s="21" t="s">
        <v>175</v>
      </c>
      <c r="F343" s="21" t="s">
        <v>175</v>
      </c>
      <c r="G343" s="21" t="s">
        <v>186</v>
      </c>
      <c r="H343" s="21" t="s">
        <v>175</v>
      </c>
      <c r="I343" s="21" t="s">
        <v>178</v>
      </c>
      <c r="J343" s="22">
        <v>32751</v>
      </c>
      <c r="K343" s="22">
        <v>55153</v>
      </c>
      <c r="L343" s="23">
        <f t="shared" si="58"/>
        <v>24.28</v>
      </c>
      <c r="M343" s="24">
        <f t="shared" si="59"/>
        <v>0.95215686274509803</v>
      </c>
      <c r="N343" s="21">
        <v>24.28</v>
      </c>
      <c r="O343" s="21">
        <v>25.5</v>
      </c>
      <c r="P343" s="21" t="s">
        <v>187</v>
      </c>
      <c r="Q343" s="21" t="s">
        <v>214</v>
      </c>
      <c r="R343" s="25" t="s">
        <v>215</v>
      </c>
      <c r="S343" s="21" t="s">
        <v>913</v>
      </c>
      <c r="T343" s="21"/>
      <c r="U343" s="26"/>
      <c r="V343" s="26"/>
      <c r="W343" s="27">
        <f t="shared" si="50"/>
        <v>1990</v>
      </c>
      <c r="X343" s="27">
        <f t="shared" si="51"/>
        <v>2050</v>
      </c>
      <c r="Y343" s="28">
        <f t="shared" si="52"/>
        <v>0</v>
      </c>
      <c r="Z343" s="29" t="str">
        <f t="shared" si="53"/>
        <v>CAISO</v>
      </c>
      <c r="AA343" s="30">
        <f t="shared" si="54"/>
        <v>25.5</v>
      </c>
      <c r="AB343" s="31">
        <f>IF(AND(ISNUMBER(MATCH($S343,[3]Lists!$CU$8:$CU$37,0)),J343&gt;=DATE(2018,12,31)),$AH$6,$AH$5)</f>
        <v>1</v>
      </c>
      <c r="AC343" s="31">
        <f t="shared" si="55"/>
        <v>1</v>
      </c>
      <c r="AD343" s="31">
        <f t="shared" si="56"/>
        <v>1</v>
      </c>
      <c r="AE343" s="32" t="e">
        <f>MIN($K343,IF(AND(S343='[3]Resources - Baseline'!$C$25,$AH$3&gt;0),MIN(DATE(2050,12,31),MAX(DATE($AH$4,12,31),DATE(YEAR(J343)+$AH$3,MONTH(J343),DAY(J343)))),IF(AND(COUNTIFS('[3]Resources - Baseline'!$C$26:$C$37,S343)=1,$AH$2&gt;0),MIN(DATE($AH$4,12,31),DATE(YEAR(J343)+$AH$2,MONTH(J343),DAY(J343))),DATE(2050,12,31))))</f>
        <v>#VALUE!</v>
      </c>
      <c r="AF343" s="33">
        <f t="shared" si="57"/>
        <v>1</v>
      </c>
    </row>
    <row r="344" spans="1:32">
      <c r="A344" s="1">
        <v>344</v>
      </c>
      <c r="B344" s="21" t="s">
        <v>919</v>
      </c>
      <c r="C344" s="21" t="s">
        <v>920</v>
      </c>
      <c r="D344" s="21" t="s">
        <v>163</v>
      </c>
      <c r="E344" s="22" t="s">
        <v>331</v>
      </c>
      <c r="F344" s="22" t="s">
        <v>331</v>
      </c>
      <c r="G344" s="22" t="s">
        <v>177</v>
      </c>
      <c r="H344" s="22" t="s">
        <v>176</v>
      </c>
      <c r="I344" s="22" t="s">
        <v>178</v>
      </c>
      <c r="J344" s="22">
        <v>31382</v>
      </c>
      <c r="K344" s="22">
        <v>55153</v>
      </c>
      <c r="L344" s="23">
        <f t="shared" si="58"/>
        <v>0</v>
      </c>
      <c r="M344" s="24">
        <f t="shared" si="59"/>
        <v>0</v>
      </c>
      <c r="N344" s="23"/>
      <c r="O344" s="23">
        <v>14.4</v>
      </c>
      <c r="P344" s="23" t="s">
        <v>213</v>
      </c>
      <c r="Q344" s="23" t="s">
        <v>214</v>
      </c>
      <c r="R344" s="25" t="s">
        <v>215</v>
      </c>
      <c r="S344" s="22" t="s">
        <v>913</v>
      </c>
      <c r="T344" s="22"/>
      <c r="U344" s="26"/>
      <c r="V344" s="26"/>
      <c r="W344" s="27">
        <f t="shared" si="50"/>
        <v>1986</v>
      </c>
      <c r="X344" s="27">
        <f t="shared" si="51"/>
        <v>2050</v>
      </c>
      <c r="Y344" s="28">
        <f t="shared" si="52"/>
        <v>0</v>
      </c>
      <c r="Z344" s="29" t="str">
        <f t="shared" si="53"/>
        <v>CAISO</v>
      </c>
      <c r="AA344" s="30">
        <f t="shared" si="54"/>
        <v>14.4</v>
      </c>
      <c r="AB344" s="31">
        <f>IF(AND(ISNUMBER(MATCH($S344,[3]Lists!$CU$8:$CU$37,0)),J344&gt;=DATE(2018,12,31)),$AH$6,$AH$5)</f>
        <v>1</v>
      </c>
      <c r="AC344" s="31">
        <f t="shared" si="55"/>
        <v>1</v>
      </c>
      <c r="AD344" s="31">
        <f t="shared" si="56"/>
        <v>1</v>
      </c>
      <c r="AE344" s="32" t="e">
        <f>MIN($K344,IF(AND(S344='[3]Resources - Baseline'!$C$25,$AH$3&gt;0),MIN(DATE(2050,12,31),MAX(DATE($AH$4,12,31),DATE(YEAR(J344)+$AH$3,MONTH(J344),DAY(J344)))),IF(AND(COUNTIFS('[3]Resources - Baseline'!$C$26:$C$37,S344)=1,$AH$2&gt;0),MIN(DATE($AH$4,12,31),DATE(YEAR(J344)+$AH$2,MONTH(J344),DAY(J344))),DATE(2050,12,31))))</f>
        <v>#VALUE!</v>
      </c>
      <c r="AF344" s="33">
        <f t="shared" si="57"/>
        <v>1</v>
      </c>
    </row>
    <row r="345" spans="1:32">
      <c r="A345" s="1">
        <v>345</v>
      </c>
      <c r="B345" s="21" t="s">
        <v>921</v>
      </c>
      <c r="C345" s="21" t="s">
        <v>922</v>
      </c>
      <c r="D345" s="21" t="s">
        <v>163</v>
      </c>
      <c r="E345" s="22" t="s">
        <v>829</v>
      </c>
      <c r="F345" s="22" t="s">
        <v>829</v>
      </c>
      <c r="G345" s="22" t="s">
        <v>830</v>
      </c>
      <c r="H345" s="22" t="s">
        <v>829</v>
      </c>
      <c r="I345" s="22" t="s">
        <v>212</v>
      </c>
      <c r="J345" s="22">
        <v>39814</v>
      </c>
      <c r="K345" s="22">
        <v>55153</v>
      </c>
      <c r="L345" s="23">
        <f t="shared" si="58"/>
        <v>15</v>
      </c>
      <c r="M345" s="24">
        <f t="shared" si="59"/>
        <v>1</v>
      </c>
      <c r="N345" s="23">
        <v>15</v>
      </c>
      <c r="O345" s="23">
        <v>15</v>
      </c>
      <c r="P345" s="23" t="s">
        <v>213</v>
      </c>
      <c r="Q345" s="23" t="s">
        <v>214</v>
      </c>
      <c r="R345" s="25" t="s">
        <v>215</v>
      </c>
      <c r="S345" s="22" t="s">
        <v>120</v>
      </c>
      <c r="T345" s="22"/>
      <c r="U345" s="26"/>
      <c r="V345" s="26"/>
      <c r="W345" s="27">
        <f t="shared" si="50"/>
        <v>2009</v>
      </c>
      <c r="X345" s="27">
        <f t="shared" si="51"/>
        <v>2050</v>
      </c>
      <c r="Y345" s="28">
        <f t="shared" si="52"/>
        <v>0</v>
      </c>
      <c r="Z345" s="29" t="str">
        <f t="shared" si="53"/>
        <v>NW</v>
      </c>
      <c r="AA345" s="30">
        <f t="shared" si="54"/>
        <v>15</v>
      </c>
      <c r="AB345" s="31">
        <f>IF(AND(ISNUMBER(MATCH($S345,[3]Lists!$CU$8:$CU$37,0)),J345&gt;=DATE(2018,12,31)),$AH$6,$AH$5)</f>
        <v>1</v>
      </c>
      <c r="AC345" s="31">
        <f t="shared" si="55"/>
        <v>1</v>
      </c>
      <c r="AD345" s="31">
        <f t="shared" si="56"/>
        <v>1</v>
      </c>
      <c r="AE345" s="32" t="e">
        <f>MIN($K345,IF(AND(S345='[3]Resources - Baseline'!$C$25,$AH$3&gt;0),MIN(DATE(2050,12,31),MAX(DATE($AH$4,12,31),DATE(YEAR(J345)+$AH$3,MONTH(J345),DAY(J345)))),IF(AND(COUNTIFS('[3]Resources - Baseline'!$C$26:$C$37,S345)=1,$AH$2&gt;0),MIN(DATE($AH$4,12,31),DATE(YEAR(J345)+$AH$2,MONTH(J345),DAY(J345))),DATE(2050,12,31))))</f>
        <v>#VALUE!</v>
      </c>
      <c r="AF345" s="33">
        <f t="shared" si="57"/>
        <v>1</v>
      </c>
    </row>
    <row r="346" spans="1:32">
      <c r="A346" s="1">
        <v>346</v>
      </c>
      <c r="B346" s="21" t="s">
        <v>923</v>
      </c>
      <c r="C346" s="21" t="s">
        <v>924</v>
      </c>
      <c r="D346" s="21" t="s">
        <v>163</v>
      </c>
      <c r="E346" s="22" t="s">
        <v>331</v>
      </c>
      <c r="F346" s="22" t="s">
        <v>331</v>
      </c>
      <c r="G346" s="22" t="s">
        <v>177</v>
      </c>
      <c r="H346" s="22" t="s">
        <v>176</v>
      </c>
      <c r="I346" s="22" t="s">
        <v>178</v>
      </c>
      <c r="J346" s="22">
        <v>30987</v>
      </c>
      <c r="K346" s="22">
        <v>55153</v>
      </c>
      <c r="L346" s="23">
        <f t="shared" si="58"/>
        <v>2.6</v>
      </c>
      <c r="M346" s="24">
        <f t="shared" si="59"/>
        <v>1</v>
      </c>
      <c r="N346" s="23">
        <v>2.6</v>
      </c>
      <c r="O346" s="23">
        <v>2.6</v>
      </c>
      <c r="P346" s="23" t="s">
        <v>218</v>
      </c>
      <c r="Q346" s="23" t="s">
        <v>219</v>
      </c>
      <c r="R346" s="25" t="s">
        <v>218</v>
      </c>
      <c r="S346" s="22" t="s">
        <v>265</v>
      </c>
      <c r="T346" s="22"/>
      <c r="U346" s="26"/>
      <c r="V346" s="26"/>
      <c r="W346" s="27">
        <f t="shared" si="50"/>
        <v>1985</v>
      </c>
      <c r="X346" s="27">
        <f t="shared" si="51"/>
        <v>2050</v>
      </c>
      <c r="Y346" s="28">
        <f t="shared" si="52"/>
        <v>0</v>
      </c>
      <c r="Z346" s="29" t="str">
        <f t="shared" si="53"/>
        <v>CAISO</v>
      </c>
      <c r="AA346" s="30">
        <f t="shared" si="54"/>
        <v>2.6</v>
      </c>
      <c r="AB346" s="31">
        <f>IF(AND(ISNUMBER(MATCH($S346,[3]Lists!$CU$8:$CU$37,0)),J346&gt;=DATE(2018,12,31)),$AH$6,$AH$5)</f>
        <v>1</v>
      </c>
      <c r="AC346" s="31">
        <f t="shared" si="55"/>
        <v>1</v>
      </c>
      <c r="AD346" s="31">
        <f t="shared" si="56"/>
        <v>1</v>
      </c>
      <c r="AE346" s="32" t="e">
        <f>MIN($K346,IF(AND(S346='[3]Resources - Baseline'!$C$25,$AH$3&gt;0),MIN(DATE(2050,12,31),MAX(DATE($AH$4,12,31),DATE(YEAR(J346)+$AH$3,MONTH(J346),DAY(J346)))),IF(AND(COUNTIFS('[3]Resources - Baseline'!$C$26:$C$37,S346)=1,$AH$2&gt;0),MIN(DATE($AH$4,12,31),DATE(YEAR(J346)+$AH$2,MONTH(J346),DAY(J346))),DATE(2050,12,31))))</f>
        <v>#VALUE!</v>
      </c>
      <c r="AF346" s="33">
        <f t="shared" si="57"/>
        <v>1</v>
      </c>
    </row>
    <row r="347" spans="1:32">
      <c r="A347" s="1">
        <v>347</v>
      </c>
      <c r="B347" s="21" t="s">
        <v>925</v>
      </c>
      <c r="C347" s="21" t="s">
        <v>926</v>
      </c>
      <c r="D347" s="21" t="s">
        <v>163</v>
      </c>
      <c r="E347" s="22" t="s">
        <v>353</v>
      </c>
      <c r="F347" s="22" t="s">
        <v>353</v>
      </c>
      <c r="G347" s="22" t="s">
        <v>354</v>
      </c>
      <c r="H347" s="22" t="s">
        <v>353</v>
      </c>
      <c r="I347" s="22" t="s">
        <v>167</v>
      </c>
      <c r="J347" s="22">
        <v>19572</v>
      </c>
      <c r="K347" s="22">
        <v>55153</v>
      </c>
      <c r="L347" s="23">
        <f t="shared" si="58"/>
        <v>17.2</v>
      </c>
      <c r="M347" s="24">
        <f t="shared" si="59"/>
        <v>1</v>
      </c>
      <c r="N347" s="23">
        <v>17.2</v>
      </c>
      <c r="O347" s="23">
        <v>17.2</v>
      </c>
      <c r="P347" s="23" t="s">
        <v>279</v>
      </c>
      <c r="Q347" s="23" t="s">
        <v>280</v>
      </c>
      <c r="R347" s="25" t="s">
        <v>170</v>
      </c>
      <c r="S347" s="22" t="s">
        <v>171</v>
      </c>
      <c r="T347" s="22"/>
      <c r="U347" s="26"/>
      <c r="V347" s="26"/>
      <c r="W347" s="27">
        <f t="shared" si="50"/>
        <v>1954</v>
      </c>
      <c r="X347" s="27">
        <f t="shared" si="51"/>
        <v>2050</v>
      </c>
      <c r="Y347" s="28">
        <f t="shared" si="52"/>
        <v>0</v>
      </c>
      <c r="Z347" s="29" t="str">
        <f t="shared" si="53"/>
        <v>Excluded</v>
      </c>
      <c r="AA347" s="30">
        <f t="shared" si="54"/>
        <v>17.2</v>
      </c>
      <c r="AB347" s="31">
        <f>IF(AND(ISNUMBER(MATCH($S347,[3]Lists!$CU$8:$CU$37,0)),J347&gt;=DATE(2018,12,31)),$AH$6,$AH$5)</f>
        <v>1</v>
      </c>
      <c r="AC347" s="31">
        <f t="shared" si="55"/>
        <v>1</v>
      </c>
      <c r="AD347" s="31">
        <f t="shared" si="56"/>
        <v>1</v>
      </c>
      <c r="AE347" s="32" t="e">
        <f>MIN($K347,IF(AND(S347='[3]Resources - Baseline'!$C$25,$AH$3&gt;0),MIN(DATE(2050,12,31),MAX(DATE($AH$4,12,31),DATE(YEAR(J347)+$AH$3,MONTH(J347),DAY(J347)))),IF(AND(COUNTIFS('[3]Resources - Baseline'!$C$26:$C$37,S347)=1,$AH$2&gt;0),MIN(DATE($AH$4,12,31),DATE(YEAR(J347)+$AH$2,MONTH(J347),DAY(J347))),DATE(2050,12,31))))</f>
        <v>#VALUE!</v>
      </c>
      <c r="AF347" s="33">
        <f t="shared" si="57"/>
        <v>1</v>
      </c>
    </row>
    <row r="348" spans="1:32">
      <c r="A348" s="1">
        <v>348</v>
      </c>
      <c r="B348" s="21" t="s">
        <v>927</v>
      </c>
      <c r="C348" s="21" t="s">
        <v>928</v>
      </c>
      <c r="D348" s="21" t="s">
        <v>163</v>
      </c>
      <c r="E348" s="22" t="s">
        <v>353</v>
      </c>
      <c r="F348" s="22" t="s">
        <v>353</v>
      </c>
      <c r="G348" s="22" t="s">
        <v>354</v>
      </c>
      <c r="H348" s="22" t="s">
        <v>353</v>
      </c>
      <c r="I348" s="22" t="s">
        <v>167</v>
      </c>
      <c r="J348" s="22">
        <v>19784</v>
      </c>
      <c r="K348" s="22">
        <v>55153</v>
      </c>
      <c r="L348" s="23">
        <f t="shared" si="58"/>
        <v>17.2</v>
      </c>
      <c r="M348" s="24">
        <f t="shared" si="59"/>
        <v>1</v>
      </c>
      <c r="N348" s="23">
        <v>17.2</v>
      </c>
      <c r="O348" s="23">
        <v>17.2</v>
      </c>
      <c r="P348" s="23" t="s">
        <v>279</v>
      </c>
      <c r="Q348" s="23" t="s">
        <v>280</v>
      </c>
      <c r="R348" s="25" t="s">
        <v>170</v>
      </c>
      <c r="S348" s="22" t="s">
        <v>171</v>
      </c>
      <c r="T348" s="22"/>
      <c r="U348" s="26"/>
      <c r="V348" s="26"/>
      <c r="W348" s="27">
        <f t="shared" si="50"/>
        <v>1954</v>
      </c>
      <c r="X348" s="27">
        <f t="shared" si="51"/>
        <v>2050</v>
      </c>
      <c r="Y348" s="28">
        <f t="shared" si="52"/>
        <v>0</v>
      </c>
      <c r="Z348" s="29" t="str">
        <f t="shared" si="53"/>
        <v>Excluded</v>
      </c>
      <c r="AA348" s="30">
        <f t="shared" si="54"/>
        <v>17.2</v>
      </c>
      <c r="AB348" s="31">
        <f>IF(AND(ISNUMBER(MATCH($S348,[3]Lists!$CU$8:$CU$37,0)),J348&gt;=DATE(2018,12,31)),$AH$6,$AH$5)</f>
        <v>1</v>
      </c>
      <c r="AC348" s="31">
        <f t="shared" si="55"/>
        <v>1</v>
      </c>
      <c r="AD348" s="31">
        <f t="shared" si="56"/>
        <v>1</v>
      </c>
      <c r="AE348" s="32" t="e">
        <f>MIN($K348,IF(AND(S348='[3]Resources - Baseline'!$C$25,$AH$3&gt;0),MIN(DATE(2050,12,31),MAX(DATE($AH$4,12,31),DATE(YEAR(J348)+$AH$3,MONTH(J348),DAY(J348)))),IF(AND(COUNTIFS('[3]Resources - Baseline'!$C$26:$C$37,S348)=1,$AH$2&gt;0),MIN(DATE($AH$4,12,31),DATE(YEAR(J348)+$AH$2,MONTH(J348),DAY(J348))),DATE(2050,12,31))))</f>
        <v>#VALUE!</v>
      </c>
      <c r="AF348" s="33">
        <f t="shared" si="57"/>
        <v>1</v>
      </c>
    </row>
    <row r="349" spans="1:32">
      <c r="A349" s="1">
        <v>349</v>
      </c>
      <c r="B349" s="21" t="s">
        <v>929</v>
      </c>
      <c r="C349" s="21" t="s">
        <v>930</v>
      </c>
      <c r="D349" s="21" t="s">
        <v>163</v>
      </c>
      <c r="E349" s="22" t="s">
        <v>353</v>
      </c>
      <c r="F349" s="22" t="s">
        <v>353</v>
      </c>
      <c r="G349" s="22" t="s">
        <v>354</v>
      </c>
      <c r="H349" s="22" t="s">
        <v>353</v>
      </c>
      <c r="I349" s="22" t="s">
        <v>167</v>
      </c>
      <c r="J349" s="22">
        <v>20880</v>
      </c>
      <c r="K349" s="22">
        <v>55153</v>
      </c>
      <c r="L349" s="23">
        <f t="shared" si="58"/>
        <v>24.6</v>
      </c>
      <c r="M349" s="24">
        <f t="shared" si="59"/>
        <v>1</v>
      </c>
      <c r="N349" s="23">
        <v>24.6</v>
      </c>
      <c r="O349" s="23">
        <v>24.6</v>
      </c>
      <c r="P349" s="23" t="s">
        <v>279</v>
      </c>
      <c r="Q349" s="23" t="s">
        <v>280</v>
      </c>
      <c r="R349" s="25" t="s">
        <v>170</v>
      </c>
      <c r="S349" s="22" t="s">
        <v>171</v>
      </c>
      <c r="T349" s="22"/>
      <c r="U349" s="26"/>
      <c r="V349" s="26"/>
      <c r="W349" s="27">
        <f t="shared" si="50"/>
        <v>1957</v>
      </c>
      <c r="X349" s="27">
        <f t="shared" si="51"/>
        <v>2050</v>
      </c>
      <c r="Y349" s="28">
        <f t="shared" si="52"/>
        <v>0</v>
      </c>
      <c r="Z349" s="29" t="str">
        <f t="shared" si="53"/>
        <v>Excluded</v>
      </c>
      <c r="AA349" s="30">
        <f t="shared" si="54"/>
        <v>24.6</v>
      </c>
      <c r="AB349" s="31">
        <f>IF(AND(ISNUMBER(MATCH($S349,[3]Lists!$CU$8:$CU$37,0)),J349&gt;=DATE(2018,12,31)),$AH$6,$AH$5)</f>
        <v>1</v>
      </c>
      <c r="AC349" s="31">
        <f t="shared" si="55"/>
        <v>1</v>
      </c>
      <c r="AD349" s="31">
        <f t="shared" si="56"/>
        <v>1</v>
      </c>
      <c r="AE349" s="32" t="e">
        <f>MIN($K349,IF(AND(S349='[3]Resources - Baseline'!$C$25,$AH$3&gt;0),MIN(DATE(2050,12,31),MAX(DATE($AH$4,12,31),DATE(YEAR(J349)+$AH$3,MONTH(J349),DAY(J349)))),IF(AND(COUNTIFS('[3]Resources - Baseline'!$C$26:$C$37,S349)=1,$AH$2&gt;0),MIN(DATE($AH$4,12,31),DATE(YEAR(J349)+$AH$2,MONTH(J349),DAY(J349))),DATE(2050,12,31))))</f>
        <v>#VALUE!</v>
      </c>
      <c r="AF349" s="33">
        <f t="shared" si="57"/>
        <v>1</v>
      </c>
    </row>
    <row r="350" spans="1:32">
      <c r="A350" s="1">
        <v>350</v>
      </c>
      <c r="B350" s="21" t="s">
        <v>931</v>
      </c>
      <c r="C350" s="21" t="s">
        <v>932</v>
      </c>
      <c r="D350" s="21" t="s">
        <v>185</v>
      </c>
      <c r="E350" s="21" t="s">
        <v>176</v>
      </c>
      <c r="F350" s="21" t="s">
        <v>176</v>
      </c>
      <c r="G350" s="21" t="s">
        <v>177</v>
      </c>
      <c r="H350" s="21" t="s">
        <v>176</v>
      </c>
      <c r="I350" s="21" t="s">
        <v>178</v>
      </c>
      <c r="J350" s="22">
        <v>2923</v>
      </c>
      <c r="K350" s="22">
        <v>55153</v>
      </c>
      <c r="L350" s="23">
        <f t="shared" si="58"/>
        <v>13.4</v>
      </c>
      <c r="M350" s="24">
        <f t="shared" si="59"/>
        <v>1</v>
      </c>
      <c r="N350" s="21">
        <v>13.4</v>
      </c>
      <c r="O350" s="21">
        <v>13.4</v>
      </c>
      <c r="P350" s="21" t="s">
        <v>187</v>
      </c>
      <c r="Q350" s="21" t="s">
        <v>219</v>
      </c>
      <c r="R350" s="25" t="s">
        <v>218</v>
      </c>
      <c r="S350" s="21" t="s">
        <v>368</v>
      </c>
      <c r="T350" s="21"/>
      <c r="U350" s="26"/>
      <c r="V350" s="26"/>
      <c r="W350" s="27">
        <f t="shared" si="50"/>
        <v>1908</v>
      </c>
      <c r="X350" s="27">
        <f t="shared" si="51"/>
        <v>2050</v>
      </c>
      <c r="Y350" s="28">
        <f t="shared" si="52"/>
        <v>0</v>
      </c>
      <c r="Z350" s="29" t="str">
        <f t="shared" si="53"/>
        <v>CAISO</v>
      </c>
      <c r="AA350" s="30">
        <f t="shared" si="54"/>
        <v>13.4</v>
      </c>
      <c r="AB350" s="31">
        <f>IF(AND(ISNUMBER(MATCH($S350,[3]Lists!$CU$8:$CU$37,0)),J350&gt;=DATE(2018,12,31)),$AH$6,$AH$5)</f>
        <v>1</v>
      </c>
      <c r="AC350" s="31">
        <f t="shared" si="55"/>
        <v>1</v>
      </c>
      <c r="AD350" s="31">
        <f t="shared" si="56"/>
        <v>1</v>
      </c>
      <c r="AE350" s="32" t="e">
        <f>MIN($K350,IF(AND(S350='[3]Resources - Baseline'!$C$25,$AH$3&gt;0),MIN(DATE(2050,12,31),MAX(DATE($AH$4,12,31),DATE(YEAR(J350)+$AH$3,MONTH(J350),DAY(J350)))),IF(AND(COUNTIFS('[3]Resources - Baseline'!$C$26:$C$37,S350)=1,$AH$2&gt;0),MIN(DATE($AH$4,12,31),DATE(YEAR(J350)+$AH$2,MONTH(J350),DAY(J350))),DATE(2050,12,31))))</f>
        <v>#VALUE!</v>
      </c>
      <c r="AF350" s="33">
        <f t="shared" si="57"/>
        <v>1</v>
      </c>
    </row>
    <row r="351" spans="1:32">
      <c r="A351" s="1">
        <v>351</v>
      </c>
      <c r="B351" s="21" t="s">
        <v>933</v>
      </c>
      <c r="C351" s="21" t="s">
        <v>934</v>
      </c>
      <c r="D351" s="21" t="s">
        <v>185</v>
      </c>
      <c r="E351" s="21" t="s">
        <v>176</v>
      </c>
      <c r="F351" s="21" t="s">
        <v>176</v>
      </c>
      <c r="G351" s="21" t="s">
        <v>177</v>
      </c>
      <c r="H351" s="21" t="s">
        <v>176</v>
      </c>
      <c r="I351" s="21" t="s">
        <v>178</v>
      </c>
      <c r="J351" s="22">
        <v>1828</v>
      </c>
      <c r="K351" s="22">
        <v>55153</v>
      </c>
      <c r="L351" s="23">
        <f t="shared" si="58"/>
        <v>15.8</v>
      </c>
      <c r="M351" s="24">
        <f t="shared" si="59"/>
        <v>1</v>
      </c>
      <c r="N351" s="21">
        <v>15.8</v>
      </c>
      <c r="O351" s="21">
        <v>15.8</v>
      </c>
      <c r="P351" s="21" t="s">
        <v>187</v>
      </c>
      <c r="Q351" s="21" t="s">
        <v>219</v>
      </c>
      <c r="R351" s="25" t="s">
        <v>218</v>
      </c>
      <c r="S351" s="21" t="s">
        <v>368</v>
      </c>
      <c r="T351" s="21"/>
      <c r="U351" s="26"/>
      <c r="V351" s="26"/>
      <c r="W351" s="27">
        <f t="shared" si="50"/>
        <v>1905</v>
      </c>
      <c r="X351" s="27">
        <f t="shared" si="51"/>
        <v>2050</v>
      </c>
      <c r="Y351" s="28">
        <f t="shared" si="52"/>
        <v>0</v>
      </c>
      <c r="Z351" s="29" t="str">
        <f t="shared" si="53"/>
        <v>CAISO</v>
      </c>
      <c r="AA351" s="30">
        <f t="shared" si="54"/>
        <v>15.8</v>
      </c>
      <c r="AB351" s="31">
        <f>IF(AND(ISNUMBER(MATCH($S351,[3]Lists!$CU$8:$CU$37,0)),J351&gt;=DATE(2018,12,31)),$AH$6,$AH$5)</f>
        <v>1</v>
      </c>
      <c r="AC351" s="31">
        <f t="shared" si="55"/>
        <v>1</v>
      </c>
      <c r="AD351" s="31">
        <f t="shared" si="56"/>
        <v>1</v>
      </c>
      <c r="AE351" s="32" t="e">
        <f>MIN($K351,IF(AND(S351='[3]Resources - Baseline'!$C$25,$AH$3&gt;0),MIN(DATE(2050,12,31),MAX(DATE($AH$4,12,31),DATE(YEAR(J351)+$AH$3,MONTH(J351),DAY(J351)))),IF(AND(COUNTIFS('[3]Resources - Baseline'!$C$26:$C$37,S351)=1,$AH$2&gt;0),MIN(DATE($AH$4,12,31),DATE(YEAR(J351)+$AH$2,MONTH(J351),DAY(J351))),DATE(2050,12,31))))</f>
        <v>#VALUE!</v>
      </c>
      <c r="AF351" s="33">
        <f t="shared" si="57"/>
        <v>1</v>
      </c>
    </row>
    <row r="352" spans="1:32">
      <c r="A352" s="1">
        <v>352</v>
      </c>
      <c r="B352" s="21" t="s">
        <v>935</v>
      </c>
      <c r="C352" s="21" t="s">
        <v>936</v>
      </c>
      <c r="D352" s="21" t="s">
        <v>163</v>
      </c>
      <c r="E352" s="22" t="s">
        <v>331</v>
      </c>
      <c r="F352" s="22" t="s">
        <v>331</v>
      </c>
      <c r="G352" s="22" t="s">
        <v>177</v>
      </c>
      <c r="H352" s="22" t="s">
        <v>176</v>
      </c>
      <c r="I352" s="22" t="s">
        <v>178</v>
      </c>
      <c r="J352" s="22">
        <v>2923</v>
      </c>
      <c r="K352" s="22">
        <v>55153</v>
      </c>
      <c r="L352" s="23">
        <f t="shared" si="58"/>
        <v>2.65</v>
      </c>
      <c r="M352" s="24">
        <f t="shared" si="59"/>
        <v>1</v>
      </c>
      <c r="N352" s="23">
        <v>2.65</v>
      </c>
      <c r="O352" s="23">
        <v>2.65</v>
      </c>
      <c r="P352" s="23" t="s">
        <v>937</v>
      </c>
      <c r="Q352" s="23" t="s">
        <v>219</v>
      </c>
      <c r="R352" s="25" t="s">
        <v>218</v>
      </c>
      <c r="S352" s="22" t="s">
        <v>265</v>
      </c>
      <c r="T352" s="22"/>
      <c r="U352" s="26"/>
      <c r="V352" s="26"/>
      <c r="W352" s="27">
        <f t="shared" si="50"/>
        <v>1908</v>
      </c>
      <c r="X352" s="27">
        <f t="shared" si="51"/>
        <v>2050</v>
      </c>
      <c r="Y352" s="28">
        <f t="shared" si="52"/>
        <v>0</v>
      </c>
      <c r="Z352" s="29" t="str">
        <f t="shared" si="53"/>
        <v>CAISO</v>
      </c>
      <c r="AA352" s="30">
        <f t="shared" si="54"/>
        <v>2.65</v>
      </c>
      <c r="AB352" s="31">
        <f>IF(AND(ISNUMBER(MATCH($S352,[3]Lists!$CU$8:$CU$37,0)),J352&gt;=DATE(2018,12,31)),$AH$6,$AH$5)</f>
        <v>1</v>
      </c>
      <c r="AC352" s="31">
        <f t="shared" si="55"/>
        <v>1</v>
      </c>
      <c r="AD352" s="31">
        <f t="shared" si="56"/>
        <v>1</v>
      </c>
      <c r="AE352" s="32" t="e">
        <f>MIN($K352,IF(AND(S352='[3]Resources - Baseline'!$C$25,$AH$3&gt;0),MIN(DATE(2050,12,31),MAX(DATE($AH$4,12,31),DATE(YEAR(J352)+$AH$3,MONTH(J352),DAY(J352)))),IF(AND(COUNTIFS('[3]Resources - Baseline'!$C$26:$C$37,S352)=1,$AH$2&gt;0),MIN(DATE($AH$4,12,31),DATE(YEAR(J352)+$AH$2,MONTH(J352),DAY(J352))),DATE(2050,12,31))))</f>
        <v>#VALUE!</v>
      </c>
      <c r="AF352" s="33">
        <f t="shared" si="57"/>
        <v>1</v>
      </c>
    </row>
    <row r="353" spans="1:32">
      <c r="A353" s="1">
        <v>353</v>
      </c>
      <c r="B353" s="21" t="s">
        <v>938</v>
      </c>
      <c r="C353" s="21" t="s">
        <v>939</v>
      </c>
      <c r="D353" s="21" t="s">
        <v>163</v>
      </c>
      <c r="E353" s="22" t="s">
        <v>331</v>
      </c>
      <c r="F353" s="22" t="s">
        <v>331</v>
      </c>
      <c r="G353" s="22" t="s">
        <v>177</v>
      </c>
      <c r="H353" s="22" t="s">
        <v>176</v>
      </c>
      <c r="I353" s="22" t="s">
        <v>178</v>
      </c>
      <c r="J353" s="22">
        <v>2923</v>
      </c>
      <c r="K353" s="22">
        <v>55153</v>
      </c>
      <c r="L353" s="23">
        <f t="shared" si="58"/>
        <v>2.4300000000000002</v>
      </c>
      <c r="M353" s="24">
        <f t="shared" si="59"/>
        <v>1</v>
      </c>
      <c r="N353" s="23">
        <v>2.4300000000000002</v>
      </c>
      <c r="O353" s="23">
        <v>2.4300000000000002</v>
      </c>
      <c r="P353" s="23" t="s">
        <v>937</v>
      </c>
      <c r="Q353" s="23" t="s">
        <v>219</v>
      </c>
      <c r="R353" s="25" t="s">
        <v>218</v>
      </c>
      <c r="S353" s="22" t="s">
        <v>265</v>
      </c>
      <c r="T353" s="22"/>
      <c r="U353" s="26"/>
      <c r="V353" s="26"/>
      <c r="W353" s="27">
        <f t="shared" si="50"/>
        <v>1908</v>
      </c>
      <c r="X353" s="27">
        <f t="shared" si="51"/>
        <v>2050</v>
      </c>
      <c r="Y353" s="28">
        <f t="shared" si="52"/>
        <v>0</v>
      </c>
      <c r="Z353" s="29" t="str">
        <f t="shared" si="53"/>
        <v>CAISO</v>
      </c>
      <c r="AA353" s="30">
        <f t="shared" si="54"/>
        <v>2.4300000000000002</v>
      </c>
      <c r="AB353" s="31">
        <f>IF(AND(ISNUMBER(MATCH($S353,[3]Lists!$CU$8:$CU$37,0)),J353&gt;=DATE(2018,12,31)),$AH$6,$AH$5)</f>
        <v>1</v>
      </c>
      <c r="AC353" s="31">
        <f t="shared" si="55"/>
        <v>1</v>
      </c>
      <c r="AD353" s="31">
        <f t="shared" si="56"/>
        <v>1</v>
      </c>
      <c r="AE353" s="32" t="e">
        <f>MIN($K353,IF(AND(S353='[3]Resources - Baseline'!$C$25,$AH$3&gt;0),MIN(DATE(2050,12,31),MAX(DATE($AH$4,12,31),DATE(YEAR(J353)+$AH$3,MONTH(J353),DAY(J353)))),IF(AND(COUNTIFS('[3]Resources - Baseline'!$C$26:$C$37,S353)=1,$AH$2&gt;0),MIN(DATE($AH$4,12,31),DATE(YEAR(J353)+$AH$2,MONTH(J353),DAY(J353))),DATE(2050,12,31))))</f>
        <v>#VALUE!</v>
      </c>
      <c r="AF353" s="33">
        <f t="shared" si="57"/>
        <v>1</v>
      </c>
    </row>
    <row r="354" spans="1:32">
      <c r="A354" s="1">
        <v>354</v>
      </c>
      <c r="B354" s="21" t="s">
        <v>940</v>
      </c>
      <c r="C354" s="21" t="s">
        <v>941</v>
      </c>
      <c r="D354" s="21" t="s">
        <v>163</v>
      </c>
      <c r="E354" s="22" t="s">
        <v>331</v>
      </c>
      <c r="F354" s="22" t="s">
        <v>331</v>
      </c>
      <c r="G354" s="22" t="s">
        <v>177</v>
      </c>
      <c r="H354" s="22" t="s">
        <v>176</v>
      </c>
      <c r="I354" s="22" t="s">
        <v>178</v>
      </c>
      <c r="J354" s="22">
        <v>1828</v>
      </c>
      <c r="K354" s="22">
        <v>55153</v>
      </c>
      <c r="L354" s="23">
        <f t="shared" si="58"/>
        <v>2.37</v>
      </c>
      <c r="M354" s="24">
        <f t="shared" si="59"/>
        <v>1</v>
      </c>
      <c r="N354" s="23">
        <v>2.37</v>
      </c>
      <c r="O354" s="23">
        <v>2.37</v>
      </c>
      <c r="P354" s="23" t="s">
        <v>937</v>
      </c>
      <c r="Q354" s="23" t="s">
        <v>219</v>
      </c>
      <c r="R354" s="25" t="s">
        <v>218</v>
      </c>
      <c r="S354" s="22" t="s">
        <v>265</v>
      </c>
      <c r="T354" s="22"/>
      <c r="U354" s="26"/>
      <c r="V354" s="26"/>
      <c r="W354" s="27">
        <f t="shared" si="50"/>
        <v>1905</v>
      </c>
      <c r="X354" s="27">
        <f t="shared" si="51"/>
        <v>2050</v>
      </c>
      <c r="Y354" s="28">
        <f t="shared" si="52"/>
        <v>0</v>
      </c>
      <c r="Z354" s="29" t="str">
        <f t="shared" si="53"/>
        <v>CAISO</v>
      </c>
      <c r="AA354" s="30">
        <f t="shared" si="54"/>
        <v>2.37</v>
      </c>
      <c r="AB354" s="31">
        <f>IF(AND(ISNUMBER(MATCH($S354,[3]Lists!$CU$8:$CU$37,0)),J354&gt;=DATE(2018,12,31)),$AH$6,$AH$5)</f>
        <v>1</v>
      </c>
      <c r="AC354" s="31">
        <f t="shared" si="55"/>
        <v>1</v>
      </c>
      <c r="AD354" s="31">
        <f t="shared" si="56"/>
        <v>1</v>
      </c>
      <c r="AE354" s="32" t="e">
        <f>MIN($K354,IF(AND(S354='[3]Resources - Baseline'!$C$25,$AH$3&gt;0),MIN(DATE(2050,12,31),MAX(DATE($AH$4,12,31),DATE(YEAR(J354)+$AH$3,MONTH(J354),DAY(J354)))),IF(AND(COUNTIFS('[3]Resources - Baseline'!$C$26:$C$37,S354)=1,$AH$2&gt;0),MIN(DATE($AH$4,12,31),DATE(YEAR(J354)+$AH$2,MONTH(J354),DAY(J354))),DATE(2050,12,31))))</f>
        <v>#VALUE!</v>
      </c>
      <c r="AF354" s="33">
        <f t="shared" si="57"/>
        <v>1</v>
      </c>
    </row>
    <row r="355" spans="1:32">
      <c r="A355" s="1">
        <v>355</v>
      </c>
      <c r="B355" s="21" t="s">
        <v>942</v>
      </c>
      <c r="C355" s="21" t="s">
        <v>943</v>
      </c>
      <c r="D355" s="21" t="s">
        <v>163</v>
      </c>
      <c r="E355" s="22" t="s">
        <v>331</v>
      </c>
      <c r="F355" s="22" t="s">
        <v>331</v>
      </c>
      <c r="G355" s="22" t="s">
        <v>177</v>
      </c>
      <c r="H355" s="22" t="s">
        <v>176</v>
      </c>
      <c r="I355" s="22" t="s">
        <v>178</v>
      </c>
      <c r="J355" s="22">
        <v>1828</v>
      </c>
      <c r="K355" s="22">
        <v>55153</v>
      </c>
      <c r="L355" s="23">
        <f t="shared" si="58"/>
        <v>2.79</v>
      </c>
      <c r="M355" s="24">
        <f t="shared" si="59"/>
        <v>1</v>
      </c>
      <c r="N355" s="23">
        <v>2.79</v>
      </c>
      <c r="O355" s="23">
        <v>2.79</v>
      </c>
      <c r="P355" s="23" t="s">
        <v>937</v>
      </c>
      <c r="Q355" s="23" t="s">
        <v>219</v>
      </c>
      <c r="R355" s="25" t="s">
        <v>218</v>
      </c>
      <c r="S355" s="22" t="s">
        <v>265</v>
      </c>
      <c r="T355" s="22"/>
      <c r="U355" s="26"/>
      <c r="V355" s="26"/>
      <c r="W355" s="27">
        <f t="shared" si="50"/>
        <v>1905</v>
      </c>
      <c r="X355" s="27">
        <f t="shared" si="51"/>
        <v>2050</v>
      </c>
      <c r="Y355" s="28">
        <f t="shared" si="52"/>
        <v>0</v>
      </c>
      <c r="Z355" s="29" t="str">
        <f t="shared" si="53"/>
        <v>CAISO</v>
      </c>
      <c r="AA355" s="30">
        <f t="shared" si="54"/>
        <v>2.79</v>
      </c>
      <c r="AB355" s="31">
        <f>IF(AND(ISNUMBER(MATCH($S355,[3]Lists!$CU$8:$CU$37,0)),J355&gt;=DATE(2018,12,31)),$AH$6,$AH$5)</f>
        <v>1</v>
      </c>
      <c r="AC355" s="31">
        <f t="shared" si="55"/>
        <v>1</v>
      </c>
      <c r="AD355" s="31">
        <f t="shared" si="56"/>
        <v>1</v>
      </c>
      <c r="AE355" s="32" t="e">
        <f>MIN($K355,IF(AND(S355='[3]Resources - Baseline'!$C$25,$AH$3&gt;0),MIN(DATE(2050,12,31),MAX(DATE($AH$4,12,31),DATE(YEAR(J355)+$AH$3,MONTH(J355),DAY(J355)))),IF(AND(COUNTIFS('[3]Resources - Baseline'!$C$26:$C$37,S355)=1,$AH$2&gt;0),MIN(DATE($AH$4,12,31),DATE(YEAR(J355)+$AH$2,MONTH(J355),DAY(J355))),DATE(2050,12,31))))</f>
        <v>#VALUE!</v>
      </c>
      <c r="AF355" s="33">
        <f t="shared" si="57"/>
        <v>1</v>
      </c>
    </row>
    <row r="356" spans="1:32">
      <c r="A356" s="1">
        <v>356</v>
      </c>
      <c r="B356" s="21" t="s">
        <v>944</v>
      </c>
      <c r="C356" s="21" t="s">
        <v>945</v>
      </c>
      <c r="D356" s="21" t="s">
        <v>163</v>
      </c>
      <c r="E356" s="22" t="s">
        <v>331</v>
      </c>
      <c r="F356" s="22" t="s">
        <v>331</v>
      </c>
      <c r="G356" s="22" t="s">
        <v>177</v>
      </c>
      <c r="H356" s="22" t="s">
        <v>176</v>
      </c>
      <c r="I356" s="22" t="s">
        <v>178</v>
      </c>
      <c r="J356" s="22">
        <v>1828</v>
      </c>
      <c r="K356" s="22">
        <v>55153</v>
      </c>
      <c r="L356" s="23">
        <f t="shared" si="58"/>
        <v>1.03</v>
      </c>
      <c r="M356" s="24">
        <f t="shared" si="59"/>
        <v>1</v>
      </c>
      <c r="N356" s="23">
        <v>1.03</v>
      </c>
      <c r="O356" s="23">
        <v>1.03</v>
      </c>
      <c r="P356" s="23" t="s">
        <v>937</v>
      </c>
      <c r="Q356" s="23" t="s">
        <v>219</v>
      </c>
      <c r="R356" s="25" t="s">
        <v>218</v>
      </c>
      <c r="S356" s="22" t="s">
        <v>265</v>
      </c>
      <c r="T356" s="22"/>
      <c r="U356" s="26"/>
      <c r="V356" s="26"/>
      <c r="W356" s="27">
        <f t="shared" si="50"/>
        <v>1905</v>
      </c>
      <c r="X356" s="27">
        <f t="shared" si="51"/>
        <v>2050</v>
      </c>
      <c r="Y356" s="28">
        <f t="shared" si="52"/>
        <v>0</v>
      </c>
      <c r="Z356" s="29" t="str">
        <f t="shared" si="53"/>
        <v>CAISO</v>
      </c>
      <c r="AA356" s="30">
        <f t="shared" si="54"/>
        <v>1.03</v>
      </c>
      <c r="AB356" s="31">
        <f>IF(AND(ISNUMBER(MATCH($S356,[3]Lists!$CU$8:$CU$37,0)),J356&gt;=DATE(2018,12,31)),$AH$6,$AH$5)</f>
        <v>1</v>
      </c>
      <c r="AC356" s="31">
        <f t="shared" si="55"/>
        <v>1</v>
      </c>
      <c r="AD356" s="31">
        <f t="shared" si="56"/>
        <v>1</v>
      </c>
      <c r="AE356" s="32" t="e">
        <f>MIN($K356,IF(AND(S356='[3]Resources - Baseline'!$C$25,$AH$3&gt;0),MIN(DATE(2050,12,31),MAX(DATE($AH$4,12,31),DATE(YEAR(J356)+$AH$3,MONTH(J356),DAY(J356)))),IF(AND(COUNTIFS('[3]Resources - Baseline'!$C$26:$C$37,S356)=1,$AH$2&gt;0),MIN(DATE($AH$4,12,31),DATE(YEAR(J356)+$AH$2,MONTH(J356),DAY(J356))),DATE(2050,12,31))))</f>
        <v>#VALUE!</v>
      </c>
      <c r="AF356" s="33">
        <f t="shared" si="57"/>
        <v>1</v>
      </c>
    </row>
    <row r="357" spans="1:32">
      <c r="A357" s="1">
        <v>357</v>
      </c>
      <c r="B357" s="21" t="s">
        <v>946</v>
      </c>
      <c r="C357" s="21" t="s">
        <v>947</v>
      </c>
      <c r="D357" s="21" t="s">
        <v>163</v>
      </c>
      <c r="E357" s="22" t="s">
        <v>331</v>
      </c>
      <c r="F357" s="22" t="s">
        <v>331</v>
      </c>
      <c r="G357" s="22" t="s">
        <v>177</v>
      </c>
      <c r="H357" s="22" t="s">
        <v>176</v>
      </c>
      <c r="I357" s="22" t="s">
        <v>178</v>
      </c>
      <c r="J357" s="22">
        <v>1828</v>
      </c>
      <c r="K357" s="22">
        <v>55153</v>
      </c>
      <c r="L357" s="23">
        <f t="shared" si="58"/>
        <v>1.03</v>
      </c>
      <c r="M357" s="24">
        <f t="shared" si="59"/>
        <v>1</v>
      </c>
      <c r="N357" s="23">
        <v>1.03</v>
      </c>
      <c r="O357" s="23">
        <v>1.03</v>
      </c>
      <c r="P357" s="23" t="s">
        <v>937</v>
      </c>
      <c r="Q357" s="23" t="s">
        <v>219</v>
      </c>
      <c r="R357" s="25" t="s">
        <v>218</v>
      </c>
      <c r="S357" s="22" t="s">
        <v>265</v>
      </c>
      <c r="T357" s="22"/>
      <c r="U357" s="26"/>
      <c r="V357" s="26"/>
      <c r="W357" s="27">
        <f t="shared" si="50"/>
        <v>1905</v>
      </c>
      <c r="X357" s="27">
        <f t="shared" si="51"/>
        <v>2050</v>
      </c>
      <c r="Y357" s="28">
        <f t="shared" si="52"/>
        <v>0</v>
      </c>
      <c r="Z357" s="29" t="str">
        <f t="shared" si="53"/>
        <v>CAISO</v>
      </c>
      <c r="AA357" s="30">
        <f t="shared" si="54"/>
        <v>1.03</v>
      </c>
      <c r="AB357" s="31">
        <f>IF(AND(ISNUMBER(MATCH($S357,[3]Lists!$CU$8:$CU$37,0)),J357&gt;=DATE(2018,12,31)),$AH$6,$AH$5)</f>
        <v>1</v>
      </c>
      <c r="AC357" s="31">
        <f t="shared" si="55"/>
        <v>1</v>
      </c>
      <c r="AD357" s="31">
        <f t="shared" si="56"/>
        <v>1</v>
      </c>
      <c r="AE357" s="32" t="e">
        <f>MIN($K357,IF(AND(S357='[3]Resources - Baseline'!$C$25,$AH$3&gt;0),MIN(DATE(2050,12,31),MAX(DATE($AH$4,12,31),DATE(YEAR(J357)+$AH$3,MONTH(J357),DAY(J357)))),IF(AND(COUNTIFS('[3]Resources - Baseline'!$C$26:$C$37,S357)=1,$AH$2&gt;0),MIN(DATE($AH$4,12,31),DATE(YEAR(J357)+$AH$2,MONTH(J357),DAY(J357))),DATE(2050,12,31))))</f>
        <v>#VALUE!</v>
      </c>
      <c r="AF357" s="33">
        <f t="shared" si="57"/>
        <v>1</v>
      </c>
    </row>
    <row r="358" spans="1:32">
      <c r="A358" s="1">
        <v>358</v>
      </c>
      <c r="B358" s="21" t="s">
        <v>948</v>
      </c>
      <c r="C358" s="21" t="s">
        <v>949</v>
      </c>
      <c r="D358" s="21" t="s">
        <v>163</v>
      </c>
      <c r="E358" s="22" t="s">
        <v>331</v>
      </c>
      <c r="F358" s="22" t="s">
        <v>331</v>
      </c>
      <c r="G358" s="22" t="s">
        <v>177</v>
      </c>
      <c r="H358" s="22" t="s">
        <v>176</v>
      </c>
      <c r="I358" s="22" t="s">
        <v>178</v>
      </c>
      <c r="J358" s="22">
        <v>1828</v>
      </c>
      <c r="K358" s="22">
        <v>55153</v>
      </c>
      <c r="L358" s="23">
        <f t="shared" si="58"/>
        <v>1.96</v>
      </c>
      <c r="M358" s="24">
        <f t="shared" si="59"/>
        <v>1</v>
      </c>
      <c r="N358" s="23">
        <v>1.96</v>
      </c>
      <c r="O358" s="23">
        <v>1.96</v>
      </c>
      <c r="P358" s="23" t="s">
        <v>937</v>
      </c>
      <c r="Q358" s="23" t="s">
        <v>219</v>
      </c>
      <c r="R358" s="25" t="s">
        <v>218</v>
      </c>
      <c r="S358" s="22" t="s">
        <v>265</v>
      </c>
      <c r="T358" s="22"/>
      <c r="U358" s="26"/>
      <c r="V358" s="26"/>
      <c r="W358" s="27">
        <f t="shared" si="50"/>
        <v>1905</v>
      </c>
      <c r="X358" s="27">
        <f t="shared" si="51"/>
        <v>2050</v>
      </c>
      <c r="Y358" s="28">
        <f t="shared" si="52"/>
        <v>0</v>
      </c>
      <c r="Z358" s="29" t="str">
        <f t="shared" si="53"/>
        <v>CAISO</v>
      </c>
      <c r="AA358" s="30">
        <f t="shared" si="54"/>
        <v>1.96</v>
      </c>
      <c r="AB358" s="31">
        <f>IF(AND(ISNUMBER(MATCH($S358,[3]Lists!$CU$8:$CU$37,0)),J358&gt;=DATE(2018,12,31)),$AH$6,$AH$5)</f>
        <v>1</v>
      </c>
      <c r="AC358" s="31">
        <f t="shared" si="55"/>
        <v>1</v>
      </c>
      <c r="AD358" s="31">
        <f t="shared" si="56"/>
        <v>1</v>
      </c>
      <c r="AE358" s="32" t="e">
        <f>MIN($K358,IF(AND(S358='[3]Resources - Baseline'!$C$25,$AH$3&gt;0),MIN(DATE(2050,12,31),MAX(DATE($AH$4,12,31),DATE(YEAR(J358)+$AH$3,MONTH(J358),DAY(J358)))),IF(AND(COUNTIFS('[3]Resources - Baseline'!$C$26:$C$37,S358)=1,$AH$2&gt;0),MIN(DATE($AH$4,12,31),DATE(YEAR(J358)+$AH$2,MONTH(J358),DAY(J358))),DATE(2050,12,31))))</f>
        <v>#VALUE!</v>
      </c>
      <c r="AF358" s="33">
        <f t="shared" si="57"/>
        <v>1</v>
      </c>
    </row>
    <row r="359" spans="1:32">
      <c r="A359" s="1">
        <v>359</v>
      </c>
      <c r="B359" s="21" t="s">
        <v>950</v>
      </c>
      <c r="C359" s="21" t="s">
        <v>951</v>
      </c>
      <c r="D359" s="21" t="s">
        <v>163</v>
      </c>
      <c r="E359" s="22" t="s">
        <v>331</v>
      </c>
      <c r="F359" s="22" t="s">
        <v>331</v>
      </c>
      <c r="G359" s="22" t="s">
        <v>177</v>
      </c>
      <c r="H359" s="22" t="s">
        <v>176</v>
      </c>
      <c r="I359" s="22" t="s">
        <v>178</v>
      </c>
      <c r="J359" s="22">
        <v>1828</v>
      </c>
      <c r="K359" s="22">
        <v>55153</v>
      </c>
      <c r="L359" s="23">
        <f t="shared" si="58"/>
        <v>1.96</v>
      </c>
      <c r="M359" s="24">
        <f t="shared" si="59"/>
        <v>1</v>
      </c>
      <c r="N359" s="23">
        <v>1.96</v>
      </c>
      <c r="O359" s="23">
        <v>1.96</v>
      </c>
      <c r="P359" s="23" t="s">
        <v>937</v>
      </c>
      <c r="Q359" s="23" t="s">
        <v>219</v>
      </c>
      <c r="R359" s="25" t="s">
        <v>218</v>
      </c>
      <c r="S359" s="22" t="s">
        <v>265</v>
      </c>
      <c r="T359" s="22"/>
      <c r="U359" s="26"/>
      <c r="V359" s="26"/>
      <c r="W359" s="27">
        <f t="shared" si="50"/>
        <v>1905</v>
      </c>
      <c r="X359" s="27">
        <f t="shared" si="51"/>
        <v>2050</v>
      </c>
      <c r="Y359" s="28">
        <f t="shared" si="52"/>
        <v>0</v>
      </c>
      <c r="Z359" s="29" t="str">
        <f t="shared" si="53"/>
        <v>CAISO</v>
      </c>
      <c r="AA359" s="30">
        <f t="shared" si="54"/>
        <v>1.96</v>
      </c>
      <c r="AB359" s="31">
        <f>IF(AND(ISNUMBER(MATCH($S359,[3]Lists!$CU$8:$CU$37,0)),J359&gt;=DATE(2018,12,31)),$AH$6,$AH$5)</f>
        <v>1</v>
      </c>
      <c r="AC359" s="31">
        <f t="shared" si="55"/>
        <v>1</v>
      </c>
      <c r="AD359" s="31">
        <f t="shared" si="56"/>
        <v>1</v>
      </c>
      <c r="AE359" s="32" t="e">
        <f>MIN($K359,IF(AND(S359='[3]Resources - Baseline'!$C$25,$AH$3&gt;0),MIN(DATE(2050,12,31),MAX(DATE($AH$4,12,31),DATE(YEAR(J359)+$AH$3,MONTH(J359),DAY(J359)))),IF(AND(COUNTIFS('[3]Resources - Baseline'!$C$26:$C$37,S359)=1,$AH$2&gt;0),MIN(DATE($AH$4,12,31),DATE(YEAR(J359)+$AH$2,MONTH(J359),DAY(J359))),DATE(2050,12,31))))</f>
        <v>#VALUE!</v>
      </c>
      <c r="AF359" s="33">
        <f t="shared" si="57"/>
        <v>1</v>
      </c>
    </row>
    <row r="360" spans="1:32">
      <c r="A360" s="1">
        <v>360</v>
      </c>
      <c r="B360" s="21" t="s">
        <v>952</v>
      </c>
      <c r="C360" s="21" t="s">
        <v>953</v>
      </c>
      <c r="D360" s="21" t="s">
        <v>163</v>
      </c>
      <c r="E360" s="22" t="s">
        <v>331</v>
      </c>
      <c r="F360" s="22" t="s">
        <v>331</v>
      </c>
      <c r="G360" s="22" t="s">
        <v>177</v>
      </c>
      <c r="H360" s="22" t="s">
        <v>176</v>
      </c>
      <c r="I360" s="22" t="s">
        <v>178</v>
      </c>
      <c r="J360" s="22">
        <v>1828</v>
      </c>
      <c r="K360" s="22">
        <v>55153</v>
      </c>
      <c r="L360" s="23">
        <f t="shared" si="58"/>
        <v>1.96</v>
      </c>
      <c r="M360" s="24">
        <f t="shared" si="59"/>
        <v>1</v>
      </c>
      <c r="N360" s="23">
        <v>1.96</v>
      </c>
      <c r="O360" s="23">
        <v>1.96</v>
      </c>
      <c r="P360" s="23" t="s">
        <v>937</v>
      </c>
      <c r="Q360" s="23" t="s">
        <v>219</v>
      </c>
      <c r="R360" s="25" t="s">
        <v>218</v>
      </c>
      <c r="S360" s="22" t="s">
        <v>265</v>
      </c>
      <c r="T360" s="22"/>
      <c r="U360" s="26"/>
      <c r="V360" s="26"/>
      <c r="W360" s="27">
        <f t="shared" si="50"/>
        <v>1905</v>
      </c>
      <c r="X360" s="27">
        <f t="shared" si="51"/>
        <v>2050</v>
      </c>
      <c r="Y360" s="28">
        <f t="shared" si="52"/>
        <v>0</v>
      </c>
      <c r="Z360" s="29" t="str">
        <f t="shared" si="53"/>
        <v>CAISO</v>
      </c>
      <c r="AA360" s="30">
        <f t="shared" si="54"/>
        <v>1.96</v>
      </c>
      <c r="AB360" s="31">
        <f>IF(AND(ISNUMBER(MATCH($S360,[3]Lists!$CU$8:$CU$37,0)),J360&gt;=DATE(2018,12,31)),$AH$6,$AH$5)</f>
        <v>1</v>
      </c>
      <c r="AC360" s="31">
        <f t="shared" si="55"/>
        <v>1</v>
      </c>
      <c r="AD360" s="31">
        <f t="shared" si="56"/>
        <v>1</v>
      </c>
      <c r="AE360" s="32" t="e">
        <f>MIN($K360,IF(AND(S360='[3]Resources - Baseline'!$C$25,$AH$3&gt;0),MIN(DATE(2050,12,31),MAX(DATE($AH$4,12,31),DATE(YEAR(J360)+$AH$3,MONTH(J360),DAY(J360)))),IF(AND(COUNTIFS('[3]Resources - Baseline'!$C$26:$C$37,S360)=1,$AH$2&gt;0),MIN(DATE($AH$4,12,31),DATE(YEAR(J360)+$AH$2,MONTH(J360),DAY(J360))),DATE(2050,12,31))))</f>
        <v>#VALUE!</v>
      </c>
      <c r="AF360" s="33">
        <f t="shared" si="57"/>
        <v>1</v>
      </c>
    </row>
    <row r="361" spans="1:32">
      <c r="A361" s="1">
        <v>361</v>
      </c>
      <c r="B361" s="21" t="s">
        <v>954</v>
      </c>
      <c r="C361" s="21" t="s">
        <v>955</v>
      </c>
      <c r="D361" s="21" t="s">
        <v>163</v>
      </c>
      <c r="E361" s="22" t="s">
        <v>331</v>
      </c>
      <c r="F361" s="22" t="s">
        <v>331</v>
      </c>
      <c r="G361" s="22" t="s">
        <v>177</v>
      </c>
      <c r="H361" s="22" t="s">
        <v>176</v>
      </c>
      <c r="I361" s="22" t="s">
        <v>178</v>
      </c>
      <c r="J361" s="22">
        <v>2923</v>
      </c>
      <c r="K361" s="22">
        <v>55153</v>
      </c>
      <c r="L361" s="23">
        <f t="shared" si="58"/>
        <v>2.12</v>
      </c>
      <c r="M361" s="24">
        <f t="shared" si="59"/>
        <v>1</v>
      </c>
      <c r="N361" s="23">
        <v>2.12</v>
      </c>
      <c r="O361" s="23">
        <v>2.12</v>
      </c>
      <c r="P361" s="23" t="s">
        <v>937</v>
      </c>
      <c r="Q361" s="23" t="s">
        <v>219</v>
      </c>
      <c r="R361" s="25" t="s">
        <v>218</v>
      </c>
      <c r="S361" s="22" t="s">
        <v>265</v>
      </c>
      <c r="T361" s="22"/>
      <c r="U361" s="26"/>
      <c r="V361" s="26"/>
      <c r="W361" s="27">
        <f t="shared" si="50"/>
        <v>1908</v>
      </c>
      <c r="X361" s="27">
        <f t="shared" si="51"/>
        <v>2050</v>
      </c>
      <c r="Y361" s="28">
        <f t="shared" si="52"/>
        <v>0</v>
      </c>
      <c r="Z361" s="29" t="str">
        <f t="shared" si="53"/>
        <v>CAISO</v>
      </c>
      <c r="AA361" s="30">
        <f t="shared" si="54"/>
        <v>2.12</v>
      </c>
      <c r="AB361" s="31">
        <f>IF(AND(ISNUMBER(MATCH($S361,[3]Lists!$CU$8:$CU$37,0)),J361&gt;=DATE(2018,12,31)),$AH$6,$AH$5)</f>
        <v>1</v>
      </c>
      <c r="AC361" s="31">
        <f t="shared" si="55"/>
        <v>1</v>
      </c>
      <c r="AD361" s="31">
        <f t="shared" si="56"/>
        <v>1</v>
      </c>
      <c r="AE361" s="32" t="e">
        <f>MIN($K361,IF(AND(S361='[3]Resources - Baseline'!$C$25,$AH$3&gt;0),MIN(DATE(2050,12,31),MAX(DATE($AH$4,12,31),DATE(YEAR(J361)+$AH$3,MONTH(J361),DAY(J361)))),IF(AND(COUNTIFS('[3]Resources - Baseline'!$C$26:$C$37,S361)=1,$AH$2&gt;0),MIN(DATE($AH$4,12,31),DATE(YEAR(J361)+$AH$2,MONTH(J361),DAY(J361))),DATE(2050,12,31))))</f>
        <v>#VALUE!</v>
      </c>
      <c r="AF361" s="33">
        <f t="shared" si="57"/>
        <v>1</v>
      </c>
    </row>
    <row r="362" spans="1:32">
      <c r="A362" s="1">
        <v>362</v>
      </c>
      <c r="B362" s="21" t="s">
        <v>956</v>
      </c>
      <c r="C362" s="21" t="s">
        <v>957</v>
      </c>
      <c r="D362" s="21" t="s">
        <v>163</v>
      </c>
      <c r="E362" s="22" t="s">
        <v>331</v>
      </c>
      <c r="F362" s="22" t="s">
        <v>331</v>
      </c>
      <c r="G362" s="22" t="s">
        <v>177</v>
      </c>
      <c r="H362" s="22" t="s">
        <v>176</v>
      </c>
      <c r="I362" s="22" t="s">
        <v>178</v>
      </c>
      <c r="J362" s="22">
        <v>2923</v>
      </c>
      <c r="K362" s="22">
        <v>55153</v>
      </c>
      <c r="L362" s="23">
        <f t="shared" si="58"/>
        <v>2.65</v>
      </c>
      <c r="M362" s="24">
        <f t="shared" si="59"/>
        <v>1</v>
      </c>
      <c r="N362" s="23">
        <v>2.65</v>
      </c>
      <c r="O362" s="23">
        <v>2.65</v>
      </c>
      <c r="P362" s="23" t="s">
        <v>937</v>
      </c>
      <c r="Q362" s="23" t="s">
        <v>219</v>
      </c>
      <c r="R362" s="25" t="s">
        <v>218</v>
      </c>
      <c r="S362" s="22" t="s">
        <v>265</v>
      </c>
      <c r="T362" s="22"/>
      <c r="U362" s="26"/>
      <c r="V362" s="26"/>
      <c r="W362" s="27">
        <f t="shared" si="50"/>
        <v>1908</v>
      </c>
      <c r="X362" s="27">
        <f t="shared" si="51"/>
        <v>2050</v>
      </c>
      <c r="Y362" s="28">
        <f t="shared" si="52"/>
        <v>0</v>
      </c>
      <c r="Z362" s="29" t="str">
        <f t="shared" si="53"/>
        <v>CAISO</v>
      </c>
      <c r="AA362" s="30">
        <f t="shared" si="54"/>
        <v>2.65</v>
      </c>
      <c r="AB362" s="31">
        <f>IF(AND(ISNUMBER(MATCH($S362,[3]Lists!$CU$8:$CU$37,0)),J362&gt;=DATE(2018,12,31)),$AH$6,$AH$5)</f>
        <v>1</v>
      </c>
      <c r="AC362" s="31">
        <f t="shared" si="55"/>
        <v>1</v>
      </c>
      <c r="AD362" s="31">
        <f t="shared" si="56"/>
        <v>1</v>
      </c>
      <c r="AE362" s="32" t="e">
        <f>MIN($K362,IF(AND(S362='[3]Resources - Baseline'!$C$25,$AH$3&gt;0),MIN(DATE(2050,12,31),MAX(DATE($AH$4,12,31),DATE(YEAR(J362)+$AH$3,MONTH(J362),DAY(J362)))),IF(AND(COUNTIFS('[3]Resources - Baseline'!$C$26:$C$37,S362)=1,$AH$2&gt;0),MIN(DATE($AH$4,12,31),DATE(YEAR(J362)+$AH$2,MONTH(J362),DAY(J362))),DATE(2050,12,31))))</f>
        <v>#VALUE!</v>
      </c>
      <c r="AF362" s="33">
        <f t="shared" si="57"/>
        <v>1</v>
      </c>
    </row>
    <row r="363" spans="1:32">
      <c r="A363" s="1">
        <v>363</v>
      </c>
      <c r="B363" s="21" t="s">
        <v>958</v>
      </c>
      <c r="C363" s="21" t="s">
        <v>959</v>
      </c>
      <c r="D363" s="21" t="s">
        <v>163</v>
      </c>
      <c r="E363" s="22" t="s">
        <v>331</v>
      </c>
      <c r="F363" s="22" t="s">
        <v>331</v>
      </c>
      <c r="G363" s="22" t="s">
        <v>177</v>
      </c>
      <c r="H363" s="22" t="s">
        <v>176</v>
      </c>
      <c r="I363" s="22" t="s">
        <v>178</v>
      </c>
      <c r="J363" s="22">
        <v>2923</v>
      </c>
      <c r="K363" s="22">
        <v>55153</v>
      </c>
      <c r="L363" s="23">
        <f t="shared" si="58"/>
        <v>1.69</v>
      </c>
      <c r="M363" s="24">
        <f t="shared" si="59"/>
        <v>1</v>
      </c>
      <c r="N363" s="23">
        <v>1.69</v>
      </c>
      <c r="O363" s="23">
        <v>1.69</v>
      </c>
      <c r="P363" s="23" t="s">
        <v>937</v>
      </c>
      <c r="Q363" s="23" t="s">
        <v>219</v>
      </c>
      <c r="R363" s="25" t="s">
        <v>218</v>
      </c>
      <c r="S363" s="22" t="s">
        <v>265</v>
      </c>
      <c r="T363" s="22"/>
      <c r="U363" s="26"/>
      <c r="V363" s="26"/>
      <c r="W363" s="27">
        <f t="shared" si="50"/>
        <v>1908</v>
      </c>
      <c r="X363" s="27">
        <f t="shared" si="51"/>
        <v>2050</v>
      </c>
      <c r="Y363" s="28">
        <f t="shared" si="52"/>
        <v>0</v>
      </c>
      <c r="Z363" s="29" t="str">
        <f t="shared" si="53"/>
        <v>CAISO</v>
      </c>
      <c r="AA363" s="30">
        <f t="shared" si="54"/>
        <v>1.69</v>
      </c>
      <c r="AB363" s="31">
        <f>IF(AND(ISNUMBER(MATCH($S363,[3]Lists!$CU$8:$CU$37,0)),J363&gt;=DATE(2018,12,31)),$AH$6,$AH$5)</f>
        <v>1</v>
      </c>
      <c r="AC363" s="31">
        <f t="shared" si="55"/>
        <v>1</v>
      </c>
      <c r="AD363" s="31">
        <f t="shared" si="56"/>
        <v>1</v>
      </c>
      <c r="AE363" s="32" t="e">
        <f>MIN($K363,IF(AND(S363='[3]Resources - Baseline'!$C$25,$AH$3&gt;0),MIN(DATE(2050,12,31),MAX(DATE($AH$4,12,31),DATE(YEAR(J363)+$AH$3,MONTH(J363),DAY(J363)))),IF(AND(COUNTIFS('[3]Resources - Baseline'!$C$26:$C$37,S363)=1,$AH$2&gt;0),MIN(DATE($AH$4,12,31),DATE(YEAR(J363)+$AH$2,MONTH(J363),DAY(J363))),DATE(2050,12,31))))</f>
        <v>#VALUE!</v>
      </c>
      <c r="AF363" s="33">
        <f t="shared" si="57"/>
        <v>1</v>
      </c>
    </row>
    <row r="364" spans="1:32">
      <c r="A364" s="1">
        <v>364</v>
      </c>
      <c r="B364" s="21" t="s">
        <v>960</v>
      </c>
      <c r="C364" s="21" t="s">
        <v>961</v>
      </c>
      <c r="D364" s="21" t="s">
        <v>185</v>
      </c>
      <c r="E364" s="21" t="s">
        <v>175</v>
      </c>
      <c r="F364" s="21" t="s">
        <v>175</v>
      </c>
      <c r="G364" s="21" t="s">
        <v>186</v>
      </c>
      <c r="H364" s="21" t="s">
        <v>175</v>
      </c>
      <c r="I364" s="21" t="s">
        <v>178</v>
      </c>
      <c r="J364" s="22">
        <v>42213</v>
      </c>
      <c r="K364" s="22">
        <v>55153</v>
      </c>
      <c r="L364" s="23">
        <f t="shared" si="58"/>
        <v>1.38</v>
      </c>
      <c r="M364" s="24">
        <f t="shared" si="59"/>
        <v>1</v>
      </c>
      <c r="N364" s="21">
        <v>1.38</v>
      </c>
      <c r="O364" s="21">
        <v>1.38</v>
      </c>
      <c r="P364" s="21" t="s">
        <v>187</v>
      </c>
      <c r="Q364" s="21" t="s">
        <v>188</v>
      </c>
      <c r="R364" s="25" t="s">
        <v>189</v>
      </c>
      <c r="S364" s="21" t="s">
        <v>182</v>
      </c>
      <c r="T364" s="21"/>
      <c r="U364" s="26"/>
      <c r="V364" s="26"/>
      <c r="W364" s="27">
        <f t="shared" si="50"/>
        <v>2016</v>
      </c>
      <c r="X364" s="27">
        <f t="shared" si="51"/>
        <v>2050</v>
      </c>
      <c r="Y364" s="28">
        <f t="shared" si="52"/>
        <v>0</v>
      </c>
      <c r="Z364" s="29" t="str">
        <f t="shared" si="53"/>
        <v>CAISO</v>
      </c>
      <c r="AA364" s="30">
        <f t="shared" si="54"/>
        <v>1.38</v>
      </c>
      <c r="AB364" s="31">
        <f>IF(AND(ISNUMBER(MATCH($S364,[3]Lists!$CU$8:$CU$37,0)),J364&gt;=DATE(2018,12,31)),$AH$6,$AH$5)</f>
        <v>1</v>
      </c>
      <c r="AC364" s="31">
        <f t="shared" si="55"/>
        <v>1</v>
      </c>
      <c r="AD364" s="31">
        <f t="shared" si="56"/>
        <v>1</v>
      </c>
      <c r="AE364" s="32" t="e">
        <f>MIN($K364,IF(AND(S364='[3]Resources - Baseline'!$C$25,$AH$3&gt;0),MIN(DATE(2050,12,31),MAX(DATE($AH$4,12,31),DATE(YEAR(J364)+$AH$3,MONTH(J364),DAY(J364)))),IF(AND(COUNTIFS('[3]Resources - Baseline'!$C$26:$C$37,S364)=1,$AH$2&gt;0),MIN(DATE($AH$4,12,31),DATE(YEAR(J364)+$AH$2,MONTH(J364),DAY(J364))),DATE(2050,12,31))))</f>
        <v>#VALUE!</v>
      </c>
      <c r="AF364" s="33">
        <f t="shared" si="57"/>
        <v>1</v>
      </c>
    </row>
    <row r="365" spans="1:32">
      <c r="A365" s="1">
        <v>365</v>
      </c>
      <c r="B365" s="21" t="s">
        <v>962</v>
      </c>
      <c r="C365" s="21" t="s">
        <v>963</v>
      </c>
      <c r="D365" s="21" t="s">
        <v>185</v>
      </c>
      <c r="E365" s="21" t="s">
        <v>175</v>
      </c>
      <c r="F365" s="21" t="s">
        <v>175</v>
      </c>
      <c r="G365" s="21" t="s">
        <v>186</v>
      </c>
      <c r="H365" s="21" t="s">
        <v>175</v>
      </c>
      <c r="I365" s="21" t="s">
        <v>178</v>
      </c>
      <c r="J365" s="22">
        <v>24108</v>
      </c>
      <c r="K365" s="22">
        <v>55153</v>
      </c>
      <c r="L365" s="23">
        <f t="shared" si="58"/>
        <v>85</v>
      </c>
      <c r="M365" s="24">
        <f t="shared" si="59"/>
        <v>1</v>
      </c>
      <c r="N365" s="21">
        <v>85</v>
      </c>
      <c r="O365" s="21">
        <v>85</v>
      </c>
      <c r="P365" s="21" t="s">
        <v>187</v>
      </c>
      <c r="Q365" s="21" t="s">
        <v>219</v>
      </c>
      <c r="R365" s="25" t="s">
        <v>218</v>
      </c>
      <c r="S365" s="21" t="s">
        <v>265</v>
      </c>
      <c r="T365" s="21"/>
      <c r="U365" s="26"/>
      <c r="V365" s="26"/>
      <c r="W365" s="27">
        <f t="shared" si="50"/>
        <v>1966</v>
      </c>
      <c r="X365" s="27">
        <f t="shared" si="51"/>
        <v>2050</v>
      </c>
      <c r="Y365" s="28">
        <f t="shared" si="52"/>
        <v>0</v>
      </c>
      <c r="Z365" s="29" t="str">
        <f t="shared" si="53"/>
        <v>CAISO</v>
      </c>
      <c r="AA365" s="30">
        <f t="shared" si="54"/>
        <v>85</v>
      </c>
      <c r="AB365" s="31">
        <f>IF(AND(ISNUMBER(MATCH($S365,[3]Lists!$CU$8:$CU$37,0)),J365&gt;=DATE(2018,12,31)),$AH$6,$AH$5)</f>
        <v>1</v>
      </c>
      <c r="AC365" s="31">
        <f t="shared" si="55"/>
        <v>1</v>
      </c>
      <c r="AD365" s="31">
        <f t="shared" si="56"/>
        <v>1</v>
      </c>
      <c r="AE365" s="32" t="e">
        <f>MIN($K365,IF(AND(S365='[3]Resources - Baseline'!$C$25,$AH$3&gt;0),MIN(DATE(2050,12,31),MAX(DATE($AH$4,12,31),DATE(YEAR(J365)+$AH$3,MONTH(J365),DAY(J365)))),IF(AND(COUNTIFS('[3]Resources - Baseline'!$C$26:$C$37,S365)=1,$AH$2&gt;0),MIN(DATE($AH$4,12,31),DATE(YEAR(J365)+$AH$2,MONTH(J365),DAY(J365))),DATE(2050,12,31))))</f>
        <v>#VALUE!</v>
      </c>
      <c r="AF365" s="33">
        <f t="shared" si="57"/>
        <v>1</v>
      </c>
    </row>
    <row r="366" spans="1:32">
      <c r="A366" s="1">
        <v>366</v>
      </c>
      <c r="B366" s="21" t="s">
        <v>964</v>
      </c>
      <c r="C366" s="21" t="s">
        <v>965</v>
      </c>
      <c r="D366" s="21" t="s">
        <v>185</v>
      </c>
      <c r="E366" s="21" t="s">
        <v>175</v>
      </c>
      <c r="F366" s="21" t="s">
        <v>175</v>
      </c>
      <c r="G366" s="21" t="s">
        <v>186</v>
      </c>
      <c r="H366" s="21" t="s">
        <v>175</v>
      </c>
      <c r="I366" s="21" t="s">
        <v>178</v>
      </c>
      <c r="J366" s="22">
        <v>23743</v>
      </c>
      <c r="K366" s="22">
        <v>55153</v>
      </c>
      <c r="L366" s="23">
        <f t="shared" si="58"/>
        <v>84.1</v>
      </c>
      <c r="M366" s="24">
        <f t="shared" si="59"/>
        <v>1</v>
      </c>
      <c r="N366" s="21">
        <v>84.1</v>
      </c>
      <c r="O366" s="21">
        <v>84.1</v>
      </c>
      <c r="P366" s="21" t="s">
        <v>187</v>
      </c>
      <c r="Q366" s="21" t="s">
        <v>219</v>
      </c>
      <c r="R366" s="25" t="s">
        <v>218</v>
      </c>
      <c r="S366" s="21" t="s">
        <v>265</v>
      </c>
      <c r="T366" s="21"/>
      <c r="U366" s="26"/>
      <c r="V366" s="26"/>
      <c r="W366" s="27">
        <f t="shared" si="50"/>
        <v>1965</v>
      </c>
      <c r="X366" s="27">
        <f t="shared" si="51"/>
        <v>2050</v>
      </c>
      <c r="Y366" s="28">
        <f t="shared" si="52"/>
        <v>0</v>
      </c>
      <c r="Z366" s="29" t="str">
        <f t="shared" si="53"/>
        <v>CAISO</v>
      </c>
      <c r="AA366" s="30">
        <f t="shared" si="54"/>
        <v>84.1</v>
      </c>
      <c r="AB366" s="31">
        <f>IF(AND(ISNUMBER(MATCH($S366,[3]Lists!$CU$8:$CU$37,0)),J366&gt;=DATE(2018,12,31)),$AH$6,$AH$5)</f>
        <v>1</v>
      </c>
      <c r="AC366" s="31">
        <f t="shared" si="55"/>
        <v>1</v>
      </c>
      <c r="AD366" s="31">
        <f t="shared" si="56"/>
        <v>1</v>
      </c>
      <c r="AE366" s="32" t="e">
        <f>MIN($K366,IF(AND(S366='[3]Resources - Baseline'!$C$25,$AH$3&gt;0),MIN(DATE(2050,12,31),MAX(DATE($AH$4,12,31),DATE(YEAR(J366)+$AH$3,MONTH(J366),DAY(J366)))),IF(AND(COUNTIFS('[3]Resources - Baseline'!$C$26:$C$37,S366)=1,$AH$2&gt;0),MIN(DATE($AH$4,12,31),DATE(YEAR(J366)+$AH$2,MONTH(J366),DAY(J366))),DATE(2050,12,31))))</f>
        <v>#VALUE!</v>
      </c>
      <c r="AF366" s="33">
        <f t="shared" si="57"/>
        <v>1</v>
      </c>
    </row>
    <row r="367" spans="1:32">
      <c r="A367" s="1">
        <v>367</v>
      </c>
      <c r="B367" s="21" t="s">
        <v>966</v>
      </c>
      <c r="C367" s="21" t="s">
        <v>967</v>
      </c>
      <c r="D367" s="21" t="s">
        <v>163</v>
      </c>
      <c r="E367" s="22" t="s">
        <v>591</v>
      </c>
      <c r="F367" s="22" t="s">
        <v>591</v>
      </c>
      <c r="G367" s="22" t="s">
        <v>592</v>
      </c>
      <c r="H367" s="22" t="s">
        <v>591</v>
      </c>
      <c r="I367" s="22" t="s">
        <v>195</v>
      </c>
      <c r="J367" s="22">
        <v>39600</v>
      </c>
      <c r="K367" s="22">
        <v>55153</v>
      </c>
      <c r="L367" s="23">
        <f t="shared" si="58"/>
        <v>45.01</v>
      </c>
      <c r="M367" s="24">
        <f t="shared" si="59"/>
        <v>1</v>
      </c>
      <c r="N367" s="23">
        <v>45.01</v>
      </c>
      <c r="O367" s="23">
        <v>45.01</v>
      </c>
      <c r="P367" s="23" t="s">
        <v>268</v>
      </c>
      <c r="Q367" s="23" t="s">
        <v>269</v>
      </c>
      <c r="R367" s="25" t="s">
        <v>270</v>
      </c>
      <c r="S367" s="22" t="s">
        <v>289</v>
      </c>
      <c r="T367" s="22"/>
      <c r="U367" s="26"/>
      <c r="V367" s="26"/>
      <c r="W367" s="27">
        <f t="shared" si="50"/>
        <v>2008</v>
      </c>
      <c r="X367" s="27">
        <f t="shared" si="51"/>
        <v>2050</v>
      </c>
      <c r="Y367" s="28">
        <f t="shared" si="52"/>
        <v>0</v>
      </c>
      <c r="Z367" s="29" t="str">
        <f t="shared" si="53"/>
        <v>SW</v>
      </c>
      <c r="AA367" s="30">
        <f t="shared" si="54"/>
        <v>45.01</v>
      </c>
      <c r="AB367" s="31">
        <f>IF(AND(ISNUMBER(MATCH($S367,[3]Lists!$CU$8:$CU$37,0)),J367&gt;=DATE(2018,12,31)),$AH$6,$AH$5)</f>
        <v>1</v>
      </c>
      <c r="AC367" s="31">
        <f t="shared" si="55"/>
        <v>1</v>
      </c>
      <c r="AD367" s="31">
        <f t="shared" si="56"/>
        <v>1</v>
      </c>
      <c r="AE367" s="32" t="e">
        <f>MIN($K367,IF(AND(S367='[3]Resources - Baseline'!$C$25,$AH$3&gt;0),MIN(DATE(2050,12,31),MAX(DATE($AH$4,12,31),DATE(YEAR(J367)+$AH$3,MONTH(J367),DAY(J367)))),IF(AND(COUNTIFS('[3]Resources - Baseline'!$C$26:$C$37,S367)=1,$AH$2&gt;0),MIN(DATE($AH$4,12,31),DATE(YEAR(J367)+$AH$2,MONTH(J367),DAY(J367))),DATE(2050,12,31))))</f>
        <v>#VALUE!</v>
      </c>
      <c r="AF367" s="33">
        <f t="shared" si="57"/>
        <v>1</v>
      </c>
    </row>
    <row r="368" spans="1:32">
      <c r="A368" s="1">
        <v>368</v>
      </c>
      <c r="B368" s="21" t="s">
        <v>968</v>
      </c>
      <c r="C368" s="21" t="s">
        <v>969</v>
      </c>
      <c r="D368" s="21" t="s">
        <v>163</v>
      </c>
      <c r="E368" s="22" t="s">
        <v>591</v>
      </c>
      <c r="F368" s="22" t="s">
        <v>591</v>
      </c>
      <c r="G368" s="22" t="s">
        <v>592</v>
      </c>
      <c r="H368" s="22" t="s">
        <v>591</v>
      </c>
      <c r="I368" s="22" t="s">
        <v>195</v>
      </c>
      <c r="J368" s="22">
        <v>39600</v>
      </c>
      <c r="K368" s="22">
        <v>55153</v>
      </c>
      <c r="L368" s="23">
        <f t="shared" si="58"/>
        <v>45.01</v>
      </c>
      <c r="M368" s="24">
        <f t="shared" si="59"/>
        <v>1</v>
      </c>
      <c r="N368" s="35">
        <v>45.01</v>
      </c>
      <c r="O368" s="35">
        <v>45.01</v>
      </c>
      <c r="P368" s="35" t="s">
        <v>268</v>
      </c>
      <c r="Q368" s="35" t="s">
        <v>269</v>
      </c>
      <c r="R368" s="25" t="s">
        <v>270</v>
      </c>
      <c r="S368" s="22" t="s">
        <v>289</v>
      </c>
      <c r="T368" s="22"/>
      <c r="U368" s="26"/>
      <c r="V368" s="26"/>
      <c r="W368" s="27">
        <f t="shared" si="50"/>
        <v>2008</v>
      </c>
      <c r="X368" s="27">
        <f t="shared" si="51"/>
        <v>2050</v>
      </c>
      <c r="Y368" s="28">
        <f t="shared" si="52"/>
        <v>0</v>
      </c>
      <c r="Z368" s="29" t="str">
        <f t="shared" si="53"/>
        <v>SW</v>
      </c>
      <c r="AA368" s="30">
        <f t="shared" si="54"/>
        <v>45.01</v>
      </c>
      <c r="AB368" s="31">
        <f>IF(AND(ISNUMBER(MATCH($S368,[3]Lists!$CU$8:$CU$37,0)),J368&gt;=DATE(2018,12,31)),$AH$6,$AH$5)</f>
        <v>1</v>
      </c>
      <c r="AC368" s="31">
        <f t="shared" si="55"/>
        <v>1</v>
      </c>
      <c r="AD368" s="31">
        <f t="shared" si="56"/>
        <v>1</v>
      </c>
      <c r="AE368" s="32" t="e">
        <f>MIN($K368,IF(AND(S368='[3]Resources - Baseline'!$C$25,$AH$3&gt;0),MIN(DATE(2050,12,31),MAX(DATE($AH$4,12,31),DATE(YEAR(J368)+$AH$3,MONTH(J368),DAY(J368)))),IF(AND(COUNTIFS('[3]Resources - Baseline'!$C$26:$C$37,S368)=1,$AH$2&gt;0),MIN(DATE($AH$4,12,31),DATE(YEAR(J368)+$AH$2,MONTH(J368),DAY(J368))),DATE(2050,12,31))))</f>
        <v>#VALUE!</v>
      </c>
      <c r="AF368" s="33">
        <f t="shared" si="57"/>
        <v>1</v>
      </c>
    </row>
    <row r="369" spans="1:32">
      <c r="A369" s="1">
        <v>369</v>
      </c>
      <c r="B369" s="21" t="s">
        <v>970</v>
      </c>
      <c r="C369" s="21" t="s">
        <v>971</v>
      </c>
      <c r="D369" s="21" t="s">
        <v>163</v>
      </c>
      <c r="E369" s="22" t="s">
        <v>837</v>
      </c>
      <c r="F369" s="22" t="s">
        <v>837</v>
      </c>
      <c r="G369" s="22" t="s">
        <v>838</v>
      </c>
      <c r="H369" s="22" t="s">
        <v>434</v>
      </c>
      <c r="I369" s="22" t="s">
        <v>212</v>
      </c>
      <c r="J369" s="22">
        <v>9467</v>
      </c>
      <c r="K369" s="22">
        <v>55153</v>
      </c>
      <c r="L369" s="23">
        <f t="shared" si="58"/>
        <v>6</v>
      </c>
      <c r="M369" s="24">
        <f t="shared" si="59"/>
        <v>1</v>
      </c>
      <c r="N369" s="23">
        <v>6</v>
      </c>
      <c r="O369" s="23">
        <v>6</v>
      </c>
      <c r="P369" s="23" t="s">
        <v>218</v>
      </c>
      <c r="Q369" s="23" t="s">
        <v>219</v>
      </c>
      <c r="R369" s="25" t="s">
        <v>218</v>
      </c>
      <c r="S369" s="22" t="s">
        <v>344</v>
      </c>
      <c r="T369" s="22"/>
      <c r="U369" s="26"/>
      <c r="V369" s="26"/>
      <c r="W369" s="27">
        <f t="shared" si="50"/>
        <v>1926</v>
      </c>
      <c r="X369" s="27">
        <f t="shared" si="51"/>
        <v>2050</v>
      </c>
      <c r="Y369" s="28">
        <f t="shared" si="52"/>
        <v>0</v>
      </c>
      <c r="Z369" s="29" t="str">
        <f t="shared" si="53"/>
        <v>NW</v>
      </c>
      <c r="AA369" s="30">
        <f t="shared" si="54"/>
        <v>6</v>
      </c>
      <c r="AB369" s="31">
        <f>IF(AND(ISNUMBER(MATCH($S369,[3]Lists!$CU$8:$CU$37,0)),J369&gt;=DATE(2018,12,31)),$AH$6,$AH$5)</f>
        <v>1</v>
      </c>
      <c r="AC369" s="31">
        <f t="shared" si="55"/>
        <v>1</v>
      </c>
      <c r="AD369" s="31">
        <f t="shared" si="56"/>
        <v>1</v>
      </c>
      <c r="AE369" s="32" t="e">
        <f>MIN($K369,IF(AND(S369='[3]Resources - Baseline'!$C$25,$AH$3&gt;0),MIN(DATE(2050,12,31),MAX(DATE($AH$4,12,31),DATE(YEAR(J369)+$AH$3,MONTH(J369),DAY(J369)))),IF(AND(COUNTIFS('[3]Resources - Baseline'!$C$26:$C$37,S369)=1,$AH$2&gt;0),MIN(DATE($AH$4,12,31),DATE(YEAR(J369)+$AH$2,MONTH(J369),DAY(J369))),DATE(2050,12,31))))</f>
        <v>#VALUE!</v>
      </c>
      <c r="AF369" s="33">
        <f t="shared" si="57"/>
        <v>1</v>
      </c>
    </row>
    <row r="370" spans="1:32">
      <c r="A370" s="1">
        <v>370</v>
      </c>
      <c r="B370" s="21" t="s">
        <v>972</v>
      </c>
      <c r="C370" s="21" t="s">
        <v>973</v>
      </c>
      <c r="D370" s="21" t="s">
        <v>163</v>
      </c>
      <c r="E370" s="22" t="s">
        <v>837</v>
      </c>
      <c r="F370" s="22" t="s">
        <v>837</v>
      </c>
      <c r="G370" s="22" t="s">
        <v>838</v>
      </c>
      <c r="H370" s="22" t="s">
        <v>434</v>
      </c>
      <c r="I370" s="22" t="s">
        <v>212</v>
      </c>
      <c r="J370" s="22">
        <v>9467</v>
      </c>
      <c r="K370" s="22">
        <v>55153</v>
      </c>
      <c r="L370" s="23">
        <f t="shared" si="58"/>
        <v>6</v>
      </c>
      <c r="M370" s="24">
        <f t="shared" si="59"/>
        <v>1</v>
      </c>
      <c r="N370" s="23">
        <v>6</v>
      </c>
      <c r="O370" s="23">
        <v>6</v>
      </c>
      <c r="P370" s="23" t="s">
        <v>218</v>
      </c>
      <c r="Q370" s="23" t="s">
        <v>219</v>
      </c>
      <c r="R370" s="25" t="s">
        <v>218</v>
      </c>
      <c r="S370" s="22" t="s">
        <v>344</v>
      </c>
      <c r="T370" s="22"/>
      <c r="U370" s="26"/>
      <c r="V370" s="26"/>
      <c r="W370" s="27">
        <f t="shared" si="50"/>
        <v>1926</v>
      </c>
      <c r="X370" s="27">
        <f t="shared" si="51"/>
        <v>2050</v>
      </c>
      <c r="Y370" s="28">
        <f t="shared" si="52"/>
        <v>0</v>
      </c>
      <c r="Z370" s="29" t="str">
        <f t="shared" si="53"/>
        <v>NW</v>
      </c>
      <c r="AA370" s="30">
        <f t="shared" si="54"/>
        <v>6</v>
      </c>
      <c r="AB370" s="31">
        <f>IF(AND(ISNUMBER(MATCH($S370,[3]Lists!$CU$8:$CU$37,0)),J370&gt;=DATE(2018,12,31)),$AH$6,$AH$5)</f>
        <v>1</v>
      </c>
      <c r="AC370" s="31">
        <f t="shared" si="55"/>
        <v>1</v>
      </c>
      <c r="AD370" s="31">
        <f t="shared" si="56"/>
        <v>1</v>
      </c>
      <c r="AE370" s="32" t="e">
        <f>MIN($K370,IF(AND(S370='[3]Resources - Baseline'!$C$25,$AH$3&gt;0),MIN(DATE(2050,12,31),MAX(DATE($AH$4,12,31),DATE(YEAR(J370)+$AH$3,MONTH(J370),DAY(J370)))),IF(AND(COUNTIFS('[3]Resources - Baseline'!$C$26:$C$37,S370)=1,$AH$2&gt;0),MIN(DATE($AH$4,12,31),DATE(YEAR(J370)+$AH$2,MONTH(J370),DAY(J370))),DATE(2050,12,31))))</f>
        <v>#VALUE!</v>
      </c>
      <c r="AF370" s="33">
        <f t="shared" si="57"/>
        <v>1</v>
      </c>
    </row>
    <row r="371" spans="1:32">
      <c r="A371" s="1">
        <v>371</v>
      </c>
      <c r="B371" s="21" t="s">
        <v>974</v>
      </c>
      <c r="C371" s="21" t="s">
        <v>975</v>
      </c>
      <c r="D371" s="21" t="s">
        <v>163</v>
      </c>
      <c r="E371" s="22" t="s">
        <v>331</v>
      </c>
      <c r="F371" s="22" t="s">
        <v>331</v>
      </c>
      <c r="G371" s="22" t="s">
        <v>177</v>
      </c>
      <c r="H371" s="22" t="s">
        <v>176</v>
      </c>
      <c r="I371" s="22" t="s">
        <v>178</v>
      </c>
      <c r="J371" s="22">
        <v>42583</v>
      </c>
      <c r="K371" s="22">
        <v>55153</v>
      </c>
      <c r="L371" s="23">
        <f t="shared" si="58"/>
        <v>12.5</v>
      </c>
      <c r="M371" s="24">
        <f t="shared" si="59"/>
        <v>1</v>
      </c>
      <c r="N371" s="23">
        <v>12.5</v>
      </c>
      <c r="O371" s="23">
        <v>12.5</v>
      </c>
      <c r="P371" s="23" t="s">
        <v>218</v>
      </c>
      <c r="Q371" s="23" t="s">
        <v>219</v>
      </c>
      <c r="R371" s="25" t="s">
        <v>218</v>
      </c>
      <c r="S371" s="22" t="s">
        <v>265</v>
      </c>
      <c r="T371" s="22"/>
      <c r="U371" s="26"/>
      <c r="V371" s="26"/>
      <c r="W371" s="27">
        <f t="shared" si="50"/>
        <v>2017</v>
      </c>
      <c r="X371" s="27">
        <f t="shared" si="51"/>
        <v>2050</v>
      </c>
      <c r="Y371" s="28">
        <f t="shared" si="52"/>
        <v>0</v>
      </c>
      <c r="Z371" s="29" t="str">
        <f t="shared" si="53"/>
        <v>CAISO</v>
      </c>
      <c r="AA371" s="30">
        <f t="shared" si="54"/>
        <v>12.5</v>
      </c>
      <c r="AB371" s="31">
        <f>IF(AND(ISNUMBER(MATCH($S371,[3]Lists!$CU$8:$CU$37,0)),J371&gt;=DATE(2018,12,31)),$AH$6,$AH$5)</f>
        <v>1</v>
      </c>
      <c r="AC371" s="31">
        <f t="shared" si="55"/>
        <v>1</v>
      </c>
      <c r="AD371" s="31">
        <f t="shared" si="56"/>
        <v>1</v>
      </c>
      <c r="AE371" s="32" t="e">
        <f>MIN($K371,IF(AND(S371='[3]Resources - Baseline'!$C$25,$AH$3&gt;0),MIN(DATE(2050,12,31),MAX(DATE($AH$4,12,31),DATE(YEAR(J371)+$AH$3,MONTH(J371),DAY(J371)))),IF(AND(COUNTIFS('[3]Resources - Baseline'!$C$26:$C$37,S371)=1,$AH$2&gt;0),MIN(DATE($AH$4,12,31),DATE(YEAR(J371)+$AH$2,MONTH(J371),DAY(J371))),DATE(2050,12,31))))</f>
        <v>#VALUE!</v>
      </c>
      <c r="AF371" s="33">
        <f t="shared" si="57"/>
        <v>1</v>
      </c>
    </row>
    <row r="372" spans="1:32">
      <c r="A372" s="1">
        <v>372</v>
      </c>
      <c r="B372" s="21" t="s">
        <v>976</v>
      </c>
      <c r="C372" s="21" t="s">
        <v>977</v>
      </c>
      <c r="D372" s="21" t="s">
        <v>163</v>
      </c>
      <c r="E372" s="22" t="s">
        <v>331</v>
      </c>
      <c r="F372" s="22" t="s">
        <v>331</v>
      </c>
      <c r="G372" s="22" t="s">
        <v>177</v>
      </c>
      <c r="H372" s="22" t="s">
        <v>176</v>
      </c>
      <c r="I372" s="22" t="s">
        <v>178</v>
      </c>
      <c r="J372" s="22">
        <v>30788</v>
      </c>
      <c r="K372" s="22">
        <v>47588</v>
      </c>
      <c r="L372" s="23">
        <f t="shared" si="58"/>
        <v>0.14000000000000001</v>
      </c>
      <c r="M372" s="24">
        <f t="shared" si="59"/>
        <v>1</v>
      </c>
      <c r="N372" s="23">
        <v>0.14000000000000001</v>
      </c>
      <c r="O372" s="23">
        <v>0.14000000000000001</v>
      </c>
      <c r="P372" s="23" t="s">
        <v>218</v>
      </c>
      <c r="Q372" s="23" t="s">
        <v>219</v>
      </c>
      <c r="R372" s="25" t="s">
        <v>218</v>
      </c>
      <c r="S372" s="22" t="s">
        <v>265</v>
      </c>
      <c r="T372" s="22"/>
      <c r="U372" s="26"/>
      <c r="V372" s="26"/>
      <c r="W372" s="27">
        <f t="shared" si="50"/>
        <v>1984</v>
      </c>
      <c r="X372" s="27">
        <f t="shared" si="51"/>
        <v>2029</v>
      </c>
      <c r="Y372" s="28">
        <f t="shared" si="52"/>
        <v>0</v>
      </c>
      <c r="Z372" s="29" t="str">
        <f t="shared" si="53"/>
        <v>CAISO</v>
      </c>
      <c r="AA372" s="30">
        <f t="shared" si="54"/>
        <v>0.14000000000000001</v>
      </c>
      <c r="AB372" s="31">
        <f>IF(AND(ISNUMBER(MATCH($S372,[3]Lists!$CU$8:$CU$37,0)),J372&gt;=DATE(2018,12,31)),$AH$6,$AH$5)</f>
        <v>1</v>
      </c>
      <c r="AC372" s="31">
        <f t="shared" si="55"/>
        <v>1</v>
      </c>
      <c r="AD372" s="31">
        <f t="shared" si="56"/>
        <v>1</v>
      </c>
      <c r="AE372" s="32" t="e">
        <f>MIN($K372,IF(AND(S372='[3]Resources - Baseline'!$C$25,$AH$3&gt;0),MIN(DATE(2050,12,31),MAX(DATE($AH$4,12,31),DATE(YEAR(J372)+$AH$3,MONTH(J372),DAY(J372)))),IF(AND(COUNTIFS('[3]Resources - Baseline'!$C$26:$C$37,S372)=1,$AH$2&gt;0),MIN(DATE($AH$4,12,31),DATE(YEAR(J372)+$AH$2,MONTH(J372),DAY(J372))),DATE(2050,12,31))))</f>
        <v>#VALUE!</v>
      </c>
      <c r="AF372" s="33">
        <f t="shared" si="57"/>
        <v>1</v>
      </c>
    </row>
    <row r="373" spans="1:32">
      <c r="A373" s="1">
        <v>373</v>
      </c>
      <c r="B373" s="21" t="s">
        <v>978</v>
      </c>
      <c r="C373" s="21" t="s">
        <v>979</v>
      </c>
      <c r="D373" s="21" t="s">
        <v>163</v>
      </c>
      <c r="E373" s="22" t="s">
        <v>192</v>
      </c>
      <c r="F373" s="22" t="s">
        <v>192</v>
      </c>
      <c r="G373" s="22" t="s">
        <v>193</v>
      </c>
      <c r="H373" s="22" t="s">
        <v>194</v>
      </c>
      <c r="I373" s="22" t="s">
        <v>195</v>
      </c>
      <c r="J373" s="22">
        <v>34366</v>
      </c>
      <c r="K373" s="22">
        <v>55153</v>
      </c>
      <c r="L373" s="23">
        <f t="shared" si="58"/>
        <v>3.7</v>
      </c>
      <c r="M373" s="24">
        <f t="shared" si="59"/>
        <v>1</v>
      </c>
      <c r="N373" s="23">
        <v>3.7</v>
      </c>
      <c r="O373" s="23">
        <v>3.7</v>
      </c>
      <c r="P373" s="23" t="s">
        <v>218</v>
      </c>
      <c r="Q373" s="23" t="s">
        <v>219</v>
      </c>
      <c r="R373" s="25" t="s">
        <v>218</v>
      </c>
      <c r="S373" s="22" t="s">
        <v>227</v>
      </c>
      <c r="T373" s="22"/>
      <c r="U373" s="26"/>
      <c r="V373" s="26"/>
      <c r="W373" s="27">
        <f t="shared" si="50"/>
        <v>1994</v>
      </c>
      <c r="X373" s="27">
        <f t="shared" si="51"/>
        <v>2050</v>
      </c>
      <c r="Y373" s="28">
        <f t="shared" si="52"/>
        <v>0</v>
      </c>
      <c r="Z373" s="29" t="str">
        <f t="shared" si="53"/>
        <v>SW</v>
      </c>
      <c r="AA373" s="30">
        <f t="shared" si="54"/>
        <v>3.7</v>
      </c>
      <c r="AB373" s="31">
        <f>IF(AND(ISNUMBER(MATCH($S373,[3]Lists!$CU$8:$CU$37,0)),J373&gt;=DATE(2018,12,31)),$AH$6,$AH$5)</f>
        <v>1</v>
      </c>
      <c r="AC373" s="31">
        <f t="shared" si="55"/>
        <v>1</v>
      </c>
      <c r="AD373" s="31">
        <f t="shared" si="56"/>
        <v>1</v>
      </c>
      <c r="AE373" s="32" t="e">
        <f>MIN($K373,IF(AND(S373='[3]Resources - Baseline'!$C$25,$AH$3&gt;0),MIN(DATE(2050,12,31),MAX(DATE($AH$4,12,31),DATE(YEAR(J373)+$AH$3,MONTH(J373),DAY(J373)))),IF(AND(COUNTIFS('[3]Resources - Baseline'!$C$26:$C$37,S373)=1,$AH$2&gt;0),MIN(DATE($AH$4,12,31),DATE(YEAR(J373)+$AH$2,MONTH(J373),DAY(J373))),DATE(2050,12,31))))</f>
        <v>#VALUE!</v>
      </c>
      <c r="AF373" s="33">
        <f t="shared" si="57"/>
        <v>1</v>
      </c>
    </row>
    <row r="374" spans="1:32">
      <c r="A374" s="1">
        <v>374</v>
      </c>
      <c r="B374" s="21" t="s">
        <v>980</v>
      </c>
      <c r="C374" s="21" t="s">
        <v>981</v>
      </c>
      <c r="D374" s="21" t="s">
        <v>163</v>
      </c>
      <c r="E374" s="22" t="s">
        <v>752</v>
      </c>
      <c r="F374" s="22" t="s">
        <v>752</v>
      </c>
      <c r="G374" s="22" t="s">
        <v>753</v>
      </c>
      <c r="H374" s="22" t="s">
        <v>754</v>
      </c>
      <c r="I374" s="22" t="s">
        <v>212</v>
      </c>
      <c r="J374" s="22">
        <v>10106</v>
      </c>
      <c r="K374" s="22">
        <v>55153</v>
      </c>
      <c r="L374" s="23">
        <f t="shared" si="58"/>
        <v>7.8</v>
      </c>
      <c r="M374" s="24">
        <f t="shared" si="59"/>
        <v>1</v>
      </c>
      <c r="N374" s="23">
        <v>7.8</v>
      </c>
      <c r="O374" s="23">
        <v>7.8</v>
      </c>
      <c r="P374" s="23" t="s">
        <v>218</v>
      </c>
      <c r="Q374" s="23" t="s">
        <v>219</v>
      </c>
      <c r="R374" s="25" t="s">
        <v>218</v>
      </c>
      <c r="S374" s="22" t="s">
        <v>344</v>
      </c>
      <c r="T374" s="22"/>
      <c r="U374" s="26"/>
      <c r="V374" s="26"/>
      <c r="W374" s="27">
        <f t="shared" si="50"/>
        <v>1928</v>
      </c>
      <c r="X374" s="27">
        <f t="shared" si="51"/>
        <v>2050</v>
      </c>
      <c r="Y374" s="28">
        <f t="shared" si="52"/>
        <v>0</v>
      </c>
      <c r="Z374" s="29" t="str">
        <f t="shared" si="53"/>
        <v>NW</v>
      </c>
      <c r="AA374" s="30">
        <f t="shared" si="54"/>
        <v>7.8</v>
      </c>
      <c r="AB374" s="31">
        <f>IF(AND(ISNUMBER(MATCH($S374,[3]Lists!$CU$8:$CU$37,0)),J374&gt;=DATE(2018,12,31)),$AH$6,$AH$5)</f>
        <v>1</v>
      </c>
      <c r="AC374" s="31">
        <f t="shared" si="55"/>
        <v>1</v>
      </c>
      <c r="AD374" s="31">
        <f t="shared" si="56"/>
        <v>1</v>
      </c>
      <c r="AE374" s="32" t="e">
        <f>MIN($K374,IF(AND(S374='[3]Resources - Baseline'!$C$25,$AH$3&gt;0),MIN(DATE(2050,12,31),MAX(DATE($AH$4,12,31),DATE(YEAR(J374)+$AH$3,MONTH(J374),DAY(J374)))),IF(AND(COUNTIFS('[3]Resources - Baseline'!$C$26:$C$37,S374)=1,$AH$2&gt;0),MIN(DATE($AH$4,12,31),DATE(YEAR(J374)+$AH$2,MONTH(J374),DAY(J374))),DATE(2050,12,31))))</f>
        <v>#VALUE!</v>
      </c>
      <c r="AF374" s="33">
        <f t="shared" si="57"/>
        <v>1</v>
      </c>
    </row>
    <row r="375" spans="1:32">
      <c r="A375" s="1">
        <v>375</v>
      </c>
      <c r="B375" s="21" t="s">
        <v>982</v>
      </c>
      <c r="C375" s="21" t="s">
        <v>983</v>
      </c>
      <c r="D375" s="21" t="s">
        <v>163</v>
      </c>
      <c r="E375" s="22" t="s">
        <v>752</v>
      </c>
      <c r="F375" s="22" t="s">
        <v>752</v>
      </c>
      <c r="G375" s="22" t="s">
        <v>753</v>
      </c>
      <c r="H375" s="22" t="s">
        <v>754</v>
      </c>
      <c r="I375" s="22" t="s">
        <v>212</v>
      </c>
      <c r="J375" s="22">
        <v>10106</v>
      </c>
      <c r="K375" s="22">
        <v>55153</v>
      </c>
      <c r="L375" s="23">
        <f t="shared" si="58"/>
        <v>7.8</v>
      </c>
      <c r="M375" s="24">
        <f t="shared" si="59"/>
        <v>1</v>
      </c>
      <c r="N375" s="23">
        <v>7.8</v>
      </c>
      <c r="O375" s="23">
        <v>7.8</v>
      </c>
      <c r="P375" s="23" t="s">
        <v>218</v>
      </c>
      <c r="Q375" s="23" t="s">
        <v>219</v>
      </c>
      <c r="R375" s="25" t="s">
        <v>218</v>
      </c>
      <c r="S375" s="22" t="s">
        <v>344</v>
      </c>
      <c r="T375" s="22"/>
      <c r="U375" s="26"/>
      <c r="V375" s="26"/>
      <c r="W375" s="27">
        <f t="shared" si="50"/>
        <v>1928</v>
      </c>
      <c r="X375" s="27">
        <f t="shared" si="51"/>
        <v>2050</v>
      </c>
      <c r="Y375" s="28">
        <f t="shared" si="52"/>
        <v>0</v>
      </c>
      <c r="Z375" s="29" t="str">
        <f t="shared" si="53"/>
        <v>NW</v>
      </c>
      <c r="AA375" s="30">
        <f t="shared" si="54"/>
        <v>7.8</v>
      </c>
      <c r="AB375" s="31">
        <f>IF(AND(ISNUMBER(MATCH($S375,[3]Lists!$CU$8:$CU$37,0)),J375&gt;=DATE(2018,12,31)),$AH$6,$AH$5)</f>
        <v>1</v>
      </c>
      <c r="AC375" s="31">
        <f t="shared" si="55"/>
        <v>1</v>
      </c>
      <c r="AD375" s="31">
        <f t="shared" si="56"/>
        <v>1</v>
      </c>
      <c r="AE375" s="32" t="e">
        <f>MIN($K375,IF(AND(S375='[3]Resources - Baseline'!$C$25,$AH$3&gt;0),MIN(DATE(2050,12,31),MAX(DATE($AH$4,12,31),DATE(YEAR(J375)+$AH$3,MONTH(J375),DAY(J375)))),IF(AND(COUNTIFS('[3]Resources - Baseline'!$C$26:$C$37,S375)=1,$AH$2&gt;0),MIN(DATE($AH$4,12,31),DATE(YEAR(J375)+$AH$2,MONTH(J375),DAY(J375))),DATE(2050,12,31))))</f>
        <v>#VALUE!</v>
      </c>
      <c r="AF375" s="33">
        <f t="shared" si="57"/>
        <v>1</v>
      </c>
    </row>
    <row r="376" spans="1:32">
      <c r="A376" s="1">
        <v>376</v>
      </c>
      <c r="B376" s="21" t="s">
        <v>984</v>
      </c>
      <c r="C376" s="21" t="s">
        <v>985</v>
      </c>
      <c r="D376" s="21" t="s">
        <v>163</v>
      </c>
      <c r="E376" s="22" t="s">
        <v>752</v>
      </c>
      <c r="F376" s="22" t="s">
        <v>752</v>
      </c>
      <c r="G376" s="22" t="s">
        <v>753</v>
      </c>
      <c r="H376" s="22" t="s">
        <v>754</v>
      </c>
      <c r="I376" s="22" t="s">
        <v>212</v>
      </c>
      <c r="J376" s="22">
        <v>10106</v>
      </c>
      <c r="K376" s="22">
        <v>55153</v>
      </c>
      <c r="L376" s="23">
        <f t="shared" si="58"/>
        <v>8.4</v>
      </c>
      <c r="M376" s="24">
        <f t="shared" si="59"/>
        <v>1</v>
      </c>
      <c r="N376" s="23">
        <v>8.4</v>
      </c>
      <c r="O376" s="23">
        <v>8.4</v>
      </c>
      <c r="P376" s="23" t="s">
        <v>218</v>
      </c>
      <c r="Q376" s="23" t="s">
        <v>219</v>
      </c>
      <c r="R376" s="25" t="s">
        <v>218</v>
      </c>
      <c r="S376" s="22" t="s">
        <v>344</v>
      </c>
      <c r="T376" s="22"/>
      <c r="U376" s="26"/>
      <c r="V376" s="26"/>
      <c r="W376" s="27">
        <f t="shared" si="50"/>
        <v>1928</v>
      </c>
      <c r="X376" s="27">
        <f t="shared" si="51"/>
        <v>2050</v>
      </c>
      <c r="Y376" s="28">
        <f t="shared" si="52"/>
        <v>0</v>
      </c>
      <c r="Z376" s="29" t="str">
        <f t="shared" si="53"/>
        <v>NW</v>
      </c>
      <c r="AA376" s="30">
        <f t="shared" si="54"/>
        <v>8.4</v>
      </c>
      <c r="AB376" s="31">
        <f>IF(AND(ISNUMBER(MATCH($S376,[3]Lists!$CU$8:$CU$37,0)),J376&gt;=DATE(2018,12,31)),$AH$6,$AH$5)</f>
        <v>1</v>
      </c>
      <c r="AC376" s="31">
        <f t="shared" si="55"/>
        <v>1</v>
      </c>
      <c r="AD376" s="31">
        <f t="shared" si="56"/>
        <v>1</v>
      </c>
      <c r="AE376" s="32" t="e">
        <f>MIN($K376,IF(AND(S376='[3]Resources - Baseline'!$C$25,$AH$3&gt;0),MIN(DATE(2050,12,31),MAX(DATE($AH$4,12,31),DATE(YEAR(J376)+$AH$3,MONTH(J376),DAY(J376)))),IF(AND(COUNTIFS('[3]Resources - Baseline'!$C$26:$C$37,S376)=1,$AH$2&gt;0),MIN(DATE($AH$4,12,31),DATE(YEAR(J376)+$AH$2,MONTH(J376),DAY(J376))),DATE(2050,12,31))))</f>
        <v>#VALUE!</v>
      </c>
      <c r="AF376" s="33">
        <f t="shared" si="57"/>
        <v>1</v>
      </c>
    </row>
    <row r="377" spans="1:32">
      <c r="A377" s="1">
        <v>377</v>
      </c>
      <c r="B377" s="21" t="s">
        <v>986</v>
      </c>
      <c r="C377" s="21" t="s">
        <v>987</v>
      </c>
      <c r="D377" s="21" t="s">
        <v>163</v>
      </c>
      <c r="E377" s="22" t="s">
        <v>298</v>
      </c>
      <c r="F377" s="22" t="s">
        <v>298</v>
      </c>
      <c r="G377" s="22" t="s">
        <v>299</v>
      </c>
      <c r="H377" s="22" t="s">
        <v>166</v>
      </c>
      <c r="I377" s="22" t="s">
        <v>167</v>
      </c>
      <c r="J377" s="22">
        <v>41729</v>
      </c>
      <c r="K377" s="22">
        <v>55153</v>
      </c>
      <c r="L377" s="23">
        <f t="shared" si="58"/>
        <v>300</v>
      </c>
      <c r="M377" s="24">
        <f t="shared" si="59"/>
        <v>1</v>
      </c>
      <c r="N377" s="23">
        <v>300</v>
      </c>
      <c r="O377" s="23">
        <v>300</v>
      </c>
      <c r="P377" s="23" t="s">
        <v>196</v>
      </c>
      <c r="Q377" s="23" t="s">
        <v>197</v>
      </c>
      <c r="R377" s="25" t="s">
        <v>198</v>
      </c>
      <c r="S377" s="22" t="s">
        <v>542</v>
      </c>
      <c r="T377" s="22" t="s">
        <v>178</v>
      </c>
      <c r="U377" s="26">
        <v>150</v>
      </c>
      <c r="V377" s="26"/>
      <c r="W377" s="27">
        <f t="shared" si="50"/>
        <v>2014</v>
      </c>
      <c r="X377" s="27">
        <f t="shared" si="51"/>
        <v>2050</v>
      </c>
      <c r="Y377" s="28">
        <f t="shared" si="52"/>
        <v>150</v>
      </c>
      <c r="Z377" s="29" t="str">
        <f t="shared" si="53"/>
        <v>CAISO</v>
      </c>
      <c r="AA377" s="30">
        <f t="shared" si="54"/>
        <v>150</v>
      </c>
      <c r="AB377" s="31">
        <f>IF(AND(ISNUMBER(MATCH($S377,[3]Lists!$CU$8:$CU$37,0)),J377&gt;=DATE(2018,12,31)),$AH$6,$AH$5)</f>
        <v>1</v>
      </c>
      <c r="AC377" s="31">
        <f t="shared" si="55"/>
        <v>1</v>
      </c>
      <c r="AD377" s="31">
        <f t="shared" si="56"/>
        <v>1</v>
      </c>
      <c r="AE377" s="32" t="e">
        <f>MIN($K377,IF(AND(S377='[3]Resources - Baseline'!$C$25,$AH$3&gt;0),MIN(DATE(2050,12,31),MAX(DATE($AH$4,12,31),DATE(YEAR(J377)+$AH$3,MONTH(J377),DAY(J377)))),IF(AND(COUNTIFS('[3]Resources - Baseline'!$C$26:$C$37,S377)=1,$AH$2&gt;0),MIN(DATE($AH$4,12,31),DATE(YEAR(J377)+$AH$2,MONTH(J377),DAY(J377))),DATE(2050,12,31))))</f>
        <v>#VALUE!</v>
      </c>
      <c r="AF377" s="33">
        <f t="shared" si="57"/>
        <v>1</v>
      </c>
    </row>
    <row r="378" spans="1:32">
      <c r="A378" s="1">
        <v>378</v>
      </c>
      <c r="B378" s="21" t="s">
        <v>988</v>
      </c>
      <c r="C378" s="21" t="s">
        <v>989</v>
      </c>
      <c r="D378" s="21" t="s">
        <v>163</v>
      </c>
      <c r="E378" s="22" t="s">
        <v>192</v>
      </c>
      <c r="F378" s="22" t="s">
        <v>192</v>
      </c>
      <c r="G378" s="22" t="s">
        <v>193</v>
      </c>
      <c r="H378" s="22" t="s">
        <v>194</v>
      </c>
      <c r="I378" s="22" t="s">
        <v>195</v>
      </c>
      <c r="J378" s="22">
        <v>38718</v>
      </c>
      <c r="K378" s="22">
        <v>55153</v>
      </c>
      <c r="L378" s="23">
        <f t="shared" si="58"/>
        <v>200</v>
      </c>
      <c r="M378" s="24">
        <f t="shared" si="59"/>
        <v>1</v>
      </c>
      <c r="N378" s="23">
        <v>200</v>
      </c>
      <c r="O378" s="23">
        <v>200</v>
      </c>
      <c r="P378" s="23" t="s">
        <v>990</v>
      </c>
      <c r="Q378" s="23" t="s">
        <v>991</v>
      </c>
      <c r="R378" s="25" t="s">
        <v>50</v>
      </c>
      <c r="S378" s="22" t="s">
        <v>992</v>
      </c>
      <c r="T378" s="22"/>
      <c r="U378" s="26"/>
      <c r="V378" s="26"/>
      <c r="W378" s="27">
        <f t="shared" si="50"/>
        <v>2006</v>
      </c>
      <c r="X378" s="27">
        <f t="shared" si="51"/>
        <v>2050</v>
      </c>
      <c r="Y378" s="28">
        <f t="shared" si="52"/>
        <v>0</v>
      </c>
      <c r="Z378" s="29" t="str">
        <f t="shared" si="53"/>
        <v>SW</v>
      </c>
      <c r="AA378" s="30">
        <f t="shared" si="54"/>
        <v>200</v>
      </c>
      <c r="AB378" s="31">
        <f>IF(AND(ISNUMBER(MATCH($S378,[3]Lists!$CU$8:$CU$37,0)),J378&gt;=DATE(2018,12,31)),$AH$6,$AH$5)</f>
        <v>1</v>
      </c>
      <c r="AC378" s="31">
        <f t="shared" si="55"/>
        <v>1</v>
      </c>
      <c r="AD378" s="31">
        <f t="shared" si="56"/>
        <v>1</v>
      </c>
      <c r="AE378" s="32" t="e">
        <f>MIN($K378,IF(AND(S378='[3]Resources - Baseline'!$C$25,$AH$3&gt;0),MIN(DATE(2050,12,31),MAX(DATE($AH$4,12,31),DATE(YEAR(J378)+$AH$3,MONTH(J378),DAY(J378)))),IF(AND(COUNTIFS('[3]Resources - Baseline'!$C$26:$C$37,S378)=1,$AH$2&gt;0),MIN(DATE($AH$4,12,31),DATE(YEAR(J378)+$AH$2,MONTH(J378),DAY(J378))),DATE(2050,12,31))))</f>
        <v>#VALUE!</v>
      </c>
      <c r="AF378" s="33">
        <f t="shared" si="57"/>
        <v>1</v>
      </c>
    </row>
    <row r="379" spans="1:32">
      <c r="A379" s="1">
        <v>379</v>
      </c>
      <c r="B379" s="21" t="s">
        <v>993</v>
      </c>
      <c r="C379" s="21" t="s">
        <v>994</v>
      </c>
      <c r="D379" s="21" t="s">
        <v>185</v>
      </c>
      <c r="E379" s="21" t="s">
        <v>176</v>
      </c>
      <c r="F379" s="21" t="s">
        <v>176</v>
      </c>
      <c r="G379" s="21" t="s">
        <v>177</v>
      </c>
      <c r="H379" s="21" t="s">
        <v>176</v>
      </c>
      <c r="I379" s="21" t="s">
        <v>178</v>
      </c>
      <c r="J379" s="22">
        <v>40962</v>
      </c>
      <c r="K379" s="22">
        <v>55153</v>
      </c>
      <c r="L379" s="23">
        <f t="shared" si="58"/>
        <v>49</v>
      </c>
      <c r="M379" s="24">
        <f t="shared" si="59"/>
        <v>1</v>
      </c>
      <c r="N379" s="21">
        <v>49</v>
      </c>
      <c r="O379" s="21">
        <v>49</v>
      </c>
      <c r="P379" s="21" t="s">
        <v>187</v>
      </c>
      <c r="Q379" s="21" t="s">
        <v>197</v>
      </c>
      <c r="R379" s="25" t="s">
        <v>198</v>
      </c>
      <c r="S379" s="21" t="s">
        <v>403</v>
      </c>
      <c r="T379" s="21"/>
      <c r="U379" s="26"/>
      <c r="V379" s="26"/>
      <c r="W379" s="27">
        <f t="shared" si="50"/>
        <v>2012</v>
      </c>
      <c r="X379" s="27">
        <f t="shared" si="51"/>
        <v>2050</v>
      </c>
      <c r="Y379" s="28">
        <f t="shared" si="52"/>
        <v>0</v>
      </c>
      <c r="Z379" s="29" t="str">
        <f t="shared" si="53"/>
        <v>CAISO</v>
      </c>
      <c r="AA379" s="30">
        <f t="shared" si="54"/>
        <v>49</v>
      </c>
      <c r="AB379" s="31">
        <f>IF(AND(ISNUMBER(MATCH($S379,[3]Lists!$CU$8:$CU$37,0)),J379&gt;=DATE(2018,12,31)),$AH$6,$AH$5)</f>
        <v>1</v>
      </c>
      <c r="AC379" s="31">
        <f t="shared" si="55"/>
        <v>1</v>
      </c>
      <c r="AD379" s="31">
        <f t="shared" si="56"/>
        <v>1</v>
      </c>
      <c r="AE379" s="32" t="e">
        <f>MIN($K379,IF(AND(S379='[3]Resources - Baseline'!$C$25,$AH$3&gt;0),MIN(DATE(2050,12,31),MAX(DATE($AH$4,12,31),DATE(YEAR(J379)+$AH$3,MONTH(J379),DAY(J379)))),IF(AND(COUNTIFS('[3]Resources - Baseline'!$C$26:$C$37,S379)=1,$AH$2&gt;0),MIN(DATE($AH$4,12,31),DATE(YEAR(J379)+$AH$2,MONTH(J379),DAY(J379))),DATE(2050,12,31))))</f>
        <v>#VALUE!</v>
      </c>
      <c r="AF379" s="33">
        <f t="shared" si="57"/>
        <v>1</v>
      </c>
    </row>
    <row r="380" spans="1:32">
      <c r="A380" s="1">
        <v>380</v>
      </c>
      <c r="B380" s="21" t="s">
        <v>995</v>
      </c>
      <c r="C380" s="21" t="s">
        <v>996</v>
      </c>
      <c r="D380" s="21" t="s">
        <v>185</v>
      </c>
      <c r="E380" s="21" t="s">
        <v>175</v>
      </c>
      <c r="F380" s="21" t="s">
        <v>175</v>
      </c>
      <c r="G380" s="21" t="s">
        <v>186</v>
      </c>
      <c r="H380" s="21" t="s">
        <v>175</v>
      </c>
      <c r="I380" s="21" t="s">
        <v>178</v>
      </c>
      <c r="J380" s="22">
        <v>32143</v>
      </c>
      <c r="K380" s="22">
        <v>55153</v>
      </c>
      <c r="L380" s="23">
        <f t="shared" si="58"/>
        <v>6.2</v>
      </c>
      <c r="M380" s="24">
        <f t="shared" si="59"/>
        <v>1</v>
      </c>
      <c r="N380" s="21">
        <v>6.2</v>
      </c>
      <c r="O380" s="21">
        <v>6.2</v>
      </c>
      <c r="P380" s="21" t="s">
        <v>187</v>
      </c>
      <c r="Q380" s="21" t="s">
        <v>219</v>
      </c>
      <c r="R380" s="25" t="s">
        <v>218</v>
      </c>
      <c r="S380" s="21" t="s">
        <v>368</v>
      </c>
      <c r="T380" s="21"/>
      <c r="U380" s="26"/>
      <c r="V380" s="26"/>
      <c r="W380" s="27">
        <f t="shared" si="50"/>
        <v>1988</v>
      </c>
      <c r="X380" s="27">
        <f t="shared" si="51"/>
        <v>2050</v>
      </c>
      <c r="Y380" s="28">
        <f t="shared" si="52"/>
        <v>0</v>
      </c>
      <c r="Z380" s="29" t="str">
        <f t="shared" si="53"/>
        <v>CAISO</v>
      </c>
      <c r="AA380" s="30">
        <f t="shared" si="54"/>
        <v>6.2</v>
      </c>
      <c r="AB380" s="31">
        <f>IF(AND(ISNUMBER(MATCH($S380,[3]Lists!$CU$8:$CU$37,0)),J380&gt;=DATE(2018,12,31)),$AH$6,$AH$5)</f>
        <v>1</v>
      </c>
      <c r="AC380" s="31">
        <f t="shared" si="55"/>
        <v>1</v>
      </c>
      <c r="AD380" s="31">
        <f t="shared" si="56"/>
        <v>1</v>
      </c>
      <c r="AE380" s="32" t="e">
        <f>MIN($K380,IF(AND(S380='[3]Resources - Baseline'!$C$25,$AH$3&gt;0),MIN(DATE(2050,12,31),MAX(DATE($AH$4,12,31),DATE(YEAR(J380)+$AH$3,MONTH(J380),DAY(J380)))),IF(AND(COUNTIFS('[3]Resources - Baseline'!$C$26:$C$37,S380)=1,$AH$2&gt;0),MIN(DATE($AH$4,12,31),DATE(YEAR(J380)+$AH$2,MONTH(J380),DAY(J380))),DATE(2050,12,31))))</f>
        <v>#VALUE!</v>
      </c>
      <c r="AF380" s="33">
        <f t="shared" si="57"/>
        <v>1</v>
      </c>
    </row>
    <row r="381" spans="1:32">
      <c r="A381" s="1">
        <v>381</v>
      </c>
      <c r="B381" s="21" t="s">
        <v>997</v>
      </c>
      <c r="C381" s="21"/>
      <c r="D381" s="21" t="s">
        <v>185</v>
      </c>
      <c r="E381" s="21" t="s">
        <v>175</v>
      </c>
      <c r="F381" s="21" t="s">
        <v>175</v>
      </c>
      <c r="G381" s="21" t="s">
        <v>186</v>
      </c>
      <c r="H381" s="21" t="s">
        <v>175</v>
      </c>
      <c r="I381" s="21" t="s">
        <v>178</v>
      </c>
      <c r="J381" s="22">
        <v>42110</v>
      </c>
      <c r="K381" s="22">
        <v>55153</v>
      </c>
      <c r="L381" s="23">
        <f t="shared" si="58"/>
        <v>12</v>
      </c>
      <c r="M381" s="24">
        <f t="shared" si="59"/>
        <v>1</v>
      </c>
      <c r="N381" s="21">
        <v>12</v>
      </c>
      <c r="O381" s="21">
        <v>12</v>
      </c>
      <c r="P381" s="21" t="s">
        <v>187</v>
      </c>
      <c r="Q381" s="21" t="s">
        <v>188</v>
      </c>
      <c r="R381" s="25" t="s">
        <v>189</v>
      </c>
      <c r="S381" s="21" t="s">
        <v>182</v>
      </c>
      <c r="T381" s="21" t="s">
        <v>378</v>
      </c>
      <c r="U381" s="26">
        <v>12</v>
      </c>
      <c r="V381" s="26"/>
      <c r="W381" s="27">
        <f t="shared" si="50"/>
        <v>2015</v>
      </c>
      <c r="X381" s="27">
        <f t="shared" si="51"/>
        <v>2050</v>
      </c>
      <c r="Y381" s="28">
        <f t="shared" si="52"/>
        <v>0</v>
      </c>
      <c r="Z381" s="29" t="str">
        <f t="shared" si="53"/>
        <v>BANC</v>
      </c>
      <c r="AA381" s="30">
        <f t="shared" si="54"/>
        <v>12</v>
      </c>
      <c r="AB381" s="31">
        <f>IF(AND(ISNUMBER(MATCH($S381,[3]Lists!$CU$8:$CU$37,0)),J381&gt;=DATE(2018,12,31)),$AH$6,$AH$5)</f>
        <v>1</v>
      </c>
      <c r="AC381" s="31">
        <f t="shared" si="55"/>
        <v>1</v>
      </c>
      <c r="AD381" s="31">
        <f t="shared" si="56"/>
        <v>1</v>
      </c>
      <c r="AE381" s="32" t="e">
        <f>MIN($K381,IF(AND(S381='[3]Resources - Baseline'!$C$25,$AH$3&gt;0),MIN(DATE(2050,12,31),MAX(DATE($AH$4,12,31),DATE(YEAR(J381)+$AH$3,MONTH(J381),DAY(J381)))),IF(AND(COUNTIFS('[3]Resources - Baseline'!$C$26:$C$37,S381)=1,$AH$2&gt;0),MIN(DATE($AH$4,12,31),DATE(YEAR(J381)+$AH$2,MONTH(J381),DAY(J381))),DATE(2050,12,31))))</f>
        <v>#VALUE!</v>
      </c>
      <c r="AF381" s="33">
        <f t="shared" si="57"/>
        <v>1</v>
      </c>
    </row>
    <row r="382" spans="1:32">
      <c r="A382" s="1">
        <v>382</v>
      </c>
      <c r="B382" s="21" t="s">
        <v>998</v>
      </c>
      <c r="C382" s="21" t="s">
        <v>999</v>
      </c>
      <c r="D382" s="21" t="s">
        <v>163</v>
      </c>
      <c r="E382" s="22" t="s">
        <v>432</v>
      </c>
      <c r="F382" s="22" t="s">
        <v>432</v>
      </c>
      <c r="G382" s="22" t="s">
        <v>433</v>
      </c>
      <c r="H382" s="22" t="s">
        <v>434</v>
      </c>
      <c r="I382" s="22" t="s">
        <v>212</v>
      </c>
      <c r="J382" s="22">
        <v>34682</v>
      </c>
      <c r="K382" s="22">
        <v>55153</v>
      </c>
      <c r="L382" s="23">
        <f t="shared" si="58"/>
        <v>10</v>
      </c>
      <c r="M382" s="24">
        <f t="shared" si="59"/>
        <v>1</v>
      </c>
      <c r="N382" s="23">
        <v>10</v>
      </c>
      <c r="O382" s="23">
        <v>10</v>
      </c>
      <c r="P382" s="23" t="s">
        <v>218</v>
      </c>
      <c r="Q382" s="23" t="s">
        <v>219</v>
      </c>
      <c r="R382" s="25" t="s">
        <v>218</v>
      </c>
      <c r="S382" s="22" t="s">
        <v>344</v>
      </c>
      <c r="T382" s="22"/>
      <c r="U382" s="26"/>
      <c r="V382" s="26"/>
      <c r="W382" s="27">
        <f t="shared" si="50"/>
        <v>1995</v>
      </c>
      <c r="X382" s="27">
        <f t="shared" si="51"/>
        <v>2050</v>
      </c>
      <c r="Y382" s="28">
        <f t="shared" si="52"/>
        <v>0</v>
      </c>
      <c r="Z382" s="29" t="str">
        <f t="shared" si="53"/>
        <v>NW</v>
      </c>
      <c r="AA382" s="30">
        <f t="shared" si="54"/>
        <v>10</v>
      </c>
      <c r="AB382" s="31">
        <f>IF(AND(ISNUMBER(MATCH($S382,[3]Lists!$CU$8:$CU$37,0)),J382&gt;=DATE(2018,12,31)),$AH$6,$AH$5)</f>
        <v>1</v>
      </c>
      <c r="AC382" s="31">
        <f t="shared" si="55"/>
        <v>1</v>
      </c>
      <c r="AD382" s="31">
        <f t="shared" si="56"/>
        <v>1</v>
      </c>
      <c r="AE382" s="32" t="e">
        <f>MIN($K382,IF(AND(S382='[3]Resources - Baseline'!$C$25,$AH$3&gt;0),MIN(DATE(2050,12,31),MAX(DATE($AH$4,12,31),DATE(YEAR(J382)+$AH$3,MONTH(J382),DAY(J382)))),IF(AND(COUNTIFS('[3]Resources - Baseline'!$C$26:$C$37,S382)=1,$AH$2&gt;0),MIN(DATE($AH$4,12,31),DATE(YEAR(J382)+$AH$2,MONTH(J382),DAY(J382))),DATE(2050,12,31))))</f>
        <v>#VALUE!</v>
      </c>
      <c r="AF382" s="33">
        <f t="shared" si="57"/>
        <v>1</v>
      </c>
    </row>
    <row r="383" spans="1:32">
      <c r="A383" s="1">
        <v>383</v>
      </c>
      <c r="B383" s="21" t="s">
        <v>1000</v>
      </c>
      <c r="C383" s="21" t="s">
        <v>1001</v>
      </c>
      <c r="D383" s="21" t="s">
        <v>163</v>
      </c>
      <c r="E383" s="22" t="s">
        <v>432</v>
      </c>
      <c r="F383" s="22" t="s">
        <v>432</v>
      </c>
      <c r="G383" s="22" t="s">
        <v>433</v>
      </c>
      <c r="H383" s="22" t="s">
        <v>434</v>
      </c>
      <c r="I383" s="22" t="s">
        <v>212</v>
      </c>
      <c r="J383" s="22">
        <v>18203</v>
      </c>
      <c r="K383" s="22">
        <v>55153</v>
      </c>
      <c r="L383" s="23">
        <f t="shared" si="58"/>
        <v>25</v>
      </c>
      <c r="M383" s="24">
        <f t="shared" si="59"/>
        <v>1</v>
      </c>
      <c r="N383" s="23">
        <v>25</v>
      </c>
      <c r="O383" s="23">
        <v>25</v>
      </c>
      <c r="P383" s="23" t="s">
        <v>218</v>
      </c>
      <c r="Q383" s="23" t="s">
        <v>219</v>
      </c>
      <c r="R383" s="25" t="s">
        <v>218</v>
      </c>
      <c r="S383" s="22" t="s">
        <v>344</v>
      </c>
      <c r="T383" s="22"/>
      <c r="U383" s="26"/>
      <c r="V383" s="26"/>
      <c r="W383" s="27">
        <f t="shared" si="50"/>
        <v>1950</v>
      </c>
      <c r="X383" s="27">
        <f t="shared" si="51"/>
        <v>2050</v>
      </c>
      <c r="Y383" s="28">
        <f t="shared" si="52"/>
        <v>0</v>
      </c>
      <c r="Z383" s="29" t="str">
        <f t="shared" si="53"/>
        <v>NW</v>
      </c>
      <c r="AA383" s="30">
        <f t="shared" si="54"/>
        <v>25</v>
      </c>
      <c r="AB383" s="31">
        <f>IF(AND(ISNUMBER(MATCH($S383,[3]Lists!$CU$8:$CU$37,0)),J383&gt;=DATE(2018,12,31)),$AH$6,$AH$5)</f>
        <v>1</v>
      </c>
      <c r="AC383" s="31">
        <f t="shared" si="55"/>
        <v>1</v>
      </c>
      <c r="AD383" s="31">
        <f t="shared" si="56"/>
        <v>1</v>
      </c>
      <c r="AE383" s="32" t="e">
        <f>MIN($K383,IF(AND(S383='[3]Resources - Baseline'!$C$25,$AH$3&gt;0),MIN(DATE(2050,12,31),MAX(DATE($AH$4,12,31),DATE(YEAR(J383)+$AH$3,MONTH(J383),DAY(J383)))),IF(AND(COUNTIFS('[3]Resources - Baseline'!$C$26:$C$37,S383)=1,$AH$2&gt;0),MIN(DATE($AH$4,12,31),DATE(YEAR(J383)+$AH$2,MONTH(J383),DAY(J383))),DATE(2050,12,31))))</f>
        <v>#VALUE!</v>
      </c>
      <c r="AF383" s="33">
        <f t="shared" si="57"/>
        <v>1</v>
      </c>
    </row>
    <row r="384" spans="1:32">
      <c r="A384" s="1">
        <v>384</v>
      </c>
      <c r="B384" s="21" t="s">
        <v>1002</v>
      </c>
      <c r="C384" s="21" t="s">
        <v>1003</v>
      </c>
      <c r="D384" s="21" t="s">
        <v>163</v>
      </c>
      <c r="E384" s="22" t="s">
        <v>432</v>
      </c>
      <c r="F384" s="22" t="s">
        <v>432</v>
      </c>
      <c r="G384" s="22" t="s">
        <v>433</v>
      </c>
      <c r="H384" s="22" t="s">
        <v>434</v>
      </c>
      <c r="I384" s="22" t="s">
        <v>212</v>
      </c>
      <c r="J384" s="22">
        <v>18264</v>
      </c>
      <c r="K384" s="22">
        <v>55153</v>
      </c>
      <c r="L384" s="23">
        <f t="shared" si="58"/>
        <v>25</v>
      </c>
      <c r="M384" s="24">
        <f t="shared" si="59"/>
        <v>1</v>
      </c>
      <c r="N384" s="23">
        <v>25</v>
      </c>
      <c r="O384" s="23">
        <v>25</v>
      </c>
      <c r="P384" s="23" t="s">
        <v>218</v>
      </c>
      <c r="Q384" s="23" t="s">
        <v>219</v>
      </c>
      <c r="R384" s="25" t="s">
        <v>218</v>
      </c>
      <c r="S384" s="22" t="s">
        <v>344</v>
      </c>
      <c r="T384" s="22"/>
      <c r="U384" s="26"/>
      <c r="V384" s="26"/>
      <c r="W384" s="27">
        <f t="shared" si="50"/>
        <v>1950</v>
      </c>
      <c r="X384" s="27">
        <f t="shared" si="51"/>
        <v>2050</v>
      </c>
      <c r="Y384" s="28">
        <f t="shared" si="52"/>
        <v>0</v>
      </c>
      <c r="Z384" s="29" t="str">
        <f t="shared" si="53"/>
        <v>NW</v>
      </c>
      <c r="AA384" s="30">
        <f t="shared" si="54"/>
        <v>25</v>
      </c>
      <c r="AB384" s="31">
        <f>IF(AND(ISNUMBER(MATCH($S384,[3]Lists!$CU$8:$CU$37,0)),J384&gt;=DATE(2018,12,31)),$AH$6,$AH$5)</f>
        <v>1</v>
      </c>
      <c r="AC384" s="31">
        <f t="shared" si="55"/>
        <v>1</v>
      </c>
      <c r="AD384" s="31">
        <f t="shared" si="56"/>
        <v>1</v>
      </c>
      <c r="AE384" s="32" t="e">
        <f>MIN($K384,IF(AND(S384='[3]Resources - Baseline'!$C$25,$AH$3&gt;0),MIN(DATE(2050,12,31),MAX(DATE($AH$4,12,31),DATE(YEAR(J384)+$AH$3,MONTH(J384),DAY(J384)))),IF(AND(COUNTIFS('[3]Resources - Baseline'!$C$26:$C$37,S384)=1,$AH$2&gt;0),MIN(DATE($AH$4,12,31),DATE(YEAR(J384)+$AH$2,MONTH(J384),DAY(J384))),DATE(2050,12,31))))</f>
        <v>#VALUE!</v>
      </c>
      <c r="AF384" s="33">
        <f t="shared" si="57"/>
        <v>1</v>
      </c>
    </row>
    <row r="385" spans="1:32">
      <c r="A385" s="1">
        <v>385</v>
      </c>
      <c r="B385" s="21" t="s">
        <v>1004</v>
      </c>
      <c r="C385" s="21" t="s">
        <v>1005</v>
      </c>
      <c r="D385" s="21" t="s">
        <v>163</v>
      </c>
      <c r="E385" s="22" t="s">
        <v>432</v>
      </c>
      <c r="F385" s="22" t="s">
        <v>432</v>
      </c>
      <c r="G385" s="22" t="s">
        <v>433</v>
      </c>
      <c r="H385" s="22" t="s">
        <v>434</v>
      </c>
      <c r="I385" s="22" t="s">
        <v>212</v>
      </c>
      <c r="J385" s="22">
        <v>18323</v>
      </c>
      <c r="K385" s="22">
        <v>55153</v>
      </c>
      <c r="L385" s="23">
        <f t="shared" si="58"/>
        <v>25</v>
      </c>
      <c r="M385" s="24">
        <f t="shared" si="59"/>
        <v>1</v>
      </c>
      <c r="N385" s="23">
        <v>25</v>
      </c>
      <c r="O385" s="23">
        <v>25</v>
      </c>
      <c r="P385" s="23" t="s">
        <v>218</v>
      </c>
      <c r="Q385" s="23" t="s">
        <v>219</v>
      </c>
      <c r="R385" s="25" t="s">
        <v>218</v>
      </c>
      <c r="S385" s="22" t="s">
        <v>344</v>
      </c>
      <c r="T385" s="22"/>
      <c r="U385" s="26"/>
      <c r="V385" s="26"/>
      <c r="W385" s="27">
        <f t="shared" si="50"/>
        <v>1950</v>
      </c>
      <c r="X385" s="27">
        <f t="shared" si="51"/>
        <v>2050</v>
      </c>
      <c r="Y385" s="28">
        <f t="shared" si="52"/>
        <v>0</v>
      </c>
      <c r="Z385" s="29" t="str">
        <f t="shared" si="53"/>
        <v>NW</v>
      </c>
      <c r="AA385" s="30">
        <f t="shared" si="54"/>
        <v>25</v>
      </c>
      <c r="AB385" s="31">
        <f>IF(AND(ISNUMBER(MATCH($S385,[3]Lists!$CU$8:$CU$37,0)),J385&gt;=DATE(2018,12,31)),$AH$6,$AH$5)</f>
        <v>1</v>
      </c>
      <c r="AC385" s="31">
        <f t="shared" si="55"/>
        <v>1</v>
      </c>
      <c r="AD385" s="31">
        <f t="shared" si="56"/>
        <v>1</v>
      </c>
      <c r="AE385" s="32" t="e">
        <f>MIN($K385,IF(AND(S385='[3]Resources - Baseline'!$C$25,$AH$3&gt;0),MIN(DATE(2050,12,31),MAX(DATE($AH$4,12,31),DATE(YEAR(J385)+$AH$3,MONTH(J385),DAY(J385)))),IF(AND(COUNTIFS('[3]Resources - Baseline'!$C$26:$C$37,S385)=1,$AH$2&gt;0),MIN(DATE($AH$4,12,31),DATE(YEAR(J385)+$AH$2,MONTH(J385),DAY(J385))),DATE(2050,12,31))))</f>
        <v>#VALUE!</v>
      </c>
      <c r="AF385" s="33">
        <f t="shared" si="57"/>
        <v>1</v>
      </c>
    </row>
    <row r="386" spans="1:32">
      <c r="A386" s="1">
        <v>386</v>
      </c>
      <c r="B386" s="21" t="s">
        <v>1006</v>
      </c>
      <c r="C386" s="21" t="s">
        <v>1007</v>
      </c>
      <c r="D386" s="21" t="s">
        <v>185</v>
      </c>
      <c r="E386" s="21" t="s">
        <v>176</v>
      </c>
      <c r="F386" s="21" t="s">
        <v>176</v>
      </c>
      <c r="G386" s="21" t="s">
        <v>177</v>
      </c>
      <c r="H386" s="21" t="s">
        <v>176</v>
      </c>
      <c r="I386" s="21" t="s">
        <v>178</v>
      </c>
      <c r="J386" s="22">
        <v>42535</v>
      </c>
      <c r="K386" s="22">
        <v>55153</v>
      </c>
      <c r="L386" s="23">
        <f t="shared" si="58"/>
        <v>250</v>
      </c>
      <c r="M386" s="24">
        <f t="shared" si="59"/>
        <v>1</v>
      </c>
      <c r="N386" s="21">
        <v>250</v>
      </c>
      <c r="O386" s="21">
        <v>250</v>
      </c>
      <c r="P386" s="21" t="s">
        <v>187</v>
      </c>
      <c r="Q386" s="21" t="s">
        <v>188</v>
      </c>
      <c r="R386" s="25" t="s">
        <v>189</v>
      </c>
      <c r="S386" s="21" t="s">
        <v>182</v>
      </c>
      <c r="T386" s="21"/>
      <c r="U386" s="26"/>
      <c r="V386" s="26"/>
      <c r="W386" s="27">
        <f t="shared" si="50"/>
        <v>2016</v>
      </c>
      <c r="X386" s="27">
        <f t="shared" si="51"/>
        <v>2050</v>
      </c>
      <c r="Y386" s="28">
        <f t="shared" si="52"/>
        <v>0</v>
      </c>
      <c r="Z386" s="29" t="str">
        <f t="shared" si="53"/>
        <v>CAISO</v>
      </c>
      <c r="AA386" s="30">
        <f t="shared" si="54"/>
        <v>250</v>
      </c>
      <c r="AB386" s="31">
        <f>IF(AND(ISNUMBER(MATCH($S386,[3]Lists!$CU$8:$CU$37,0)),J386&gt;=DATE(2018,12,31)),$AH$6,$AH$5)</f>
        <v>1</v>
      </c>
      <c r="AC386" s="31">
        <f t="shared" si="55"/>
        <v>1</v>
      </c>
      <c r="AD386" s="31">
        <f t="shared" si="56"/>
        <v>1</v>
      </c>
      <c r="AE386" s="32" t="e">
        <f>MIN($K386,IF(AND(S386='[3]Resources - Baseline'!$C$25,$AH$3&gt;0),MIN(DATE(2050,12,31),MAX(DATE($AH$4,12,31),DATE(YEAR(J386)+$AH$3,MONTH(J386),DAY(J386)))),IF(AND(COUNTIFS('[3]Resources - Baseline'!$C$26:$C$37,S386)=1,$AH$2&gt;0),MIN(DATE($AH$4,12,31),DATE(YEAR(J386)+$AH$2,MONTH(J386),DAY(J386))),DATE(2050,12,31))))</f>
        <v>#VALUE!</v>
      </c>
      <c r="AF386" s="33">
        <f t="shared" si="57"/>
        <v>1</v>
      </c>
    </row>
    <row r="387" spans="1:32">
      <c r="A387" s="1">
        <v>387</v>
      </c>
      <c r="B387" s="21" t="s">
        <v>1008</v>
      </c>
      <c r="C387" s="21" t="s">
        <v>1009</v>
      </c>
      <c r="D387" s="21" t="s">
        <v>185</v>
      </c>
      <c r="E387" s="21" t="s">
        <v>176</v>
      </c>
      <c r="F387" s="21" t="s">
        <v>176</v>
      </c>
      <c r="G387" s="21" t="s">
        <v>177</v>
      </c>
      <c r="H387" s="21" t="s">
        <v>176</v>
      </c>
      <c r="I387" s="21" t="s">
        <v>178</v>
      </c>
      <c r="J387" s="22">
        <v>32482</v>
      </c>
      <c r="K387" s="22">
        <v>55153</v>
      </c>
      <c r="L387" s="23">
        <f t="shared" si="58"/>
        <v>72</v>
      </c>
      <c r="M387" s="24">
        <f t="shared" si="59"/>
        <v>1</v>
      </c>
      <c r="N387" s="21">
        <v>72</v>
      </c>
      <c r="O387" s="21">
        <v>72</v>
      </c>
      <c r="P387" s="21" t="s">
        <v>187</v>
      </c>
      <c r="Q387" s="21" t="s">
        <v>248</v>
      </c>
      <c r="R387" s="25" t="s">
        <v>249</v>
      </c>
      <c r="S387" s="21" t="s">
        <v>250</v>
      </c>
      <c r="T387" s="21"/>
      <c r="U387" s="26"/>
      <c r="V387" s="26"/>
      <c r="W387" s="27">
        <f t="shared" si="50"/>
        <v>1989</v>
      </c>
      <c r="X387" s="27">
        <f t="shared" si="51"/>
        <v>2050</v>
      </c>
      <c r="Y387" s="28">
        <f t="shared" si="52"/>
        <v>0</v>
      </c>
      <c r="Z387" s="29" t="str">
        <f t="shared" si="53"/>
        <v>CAISO</v>
      </c>
      <c r="AA387" s="30">
        <f t="shared" si="54"/>
        <v>72</v>
      </c>
      <c r="AB387" s="31">
        <f>IF(AND(ISNUMBER(MATCH($S387,[3]Lists!$CU$8:$CU$37,0)),J387&gt;=DATE(2018,12,31)),$AH$6,$AH$5)</f>
        <v>1</v>
      </c>
      <c r="AC387" s="31">
        <f t="shared" si="55"/>
        <v>1</v>
      </c>
      <c r="AD387" s="31">
        <f t="shared" si="56"/>
        <v>1</v>
      </c>
      <c r="AE387" s="32" t="e">
        <f>MIN($K387,IF(AND(S387='[3]Resources - Baseline'!$C$25,$AH$3&gt;0),MIN(DATE(2050,12,31),MAX(DATE($AH$4,12,31),DATE(YEAR(J387)+$AH$3,MONTH(J387),DAY(J387)))),IF(AND(COUNTIFS('[3]Resources - Baseline'!$C$26:$C$37,S387)=1,$AH$2&gt;0),MIN(DATE($AH$4,12,31),DATE(YEAR(J387)+$AH$2,MONTH(J387),DAY(J387))),DATE(2050,12,31))))</f>
        <v>#VALUE!</v>
      </c>
      <c r="AF387" s="33">
        <f t="shared" si="57"/>
        <v>1</v>
      </c>
    </row>
    <row r="388" spans="1:32">
      <c r="A388" s="1">
        <v>388</v>
      </c>
      <c r="B388" s="21" t="s">
        <v>1010</v>
      </c>
      <c r="C388" s="21" t="s">
        <v>1011</v>
      </c>
      <c r="D388" s="21" t="s">
        <v>163</v>
      </c>
      <c r="E388" s="22" t="s">
        <v>745</v>
      </c>
      <c r="F388" s="22" t="s">
        <v>745</v>
      </c>
      <c r="G388" s="22" t="s">
        <v>746</v>
      </c>
      <c r="H388" s="22" t="s">
        <v>747</v>
      </c>
      <c r="I388" s="22" t="s">
        <v>212</v>
      </c>
      <c r="J388" s="22">
        <v>36220</v>
      </c>
      <c r="K388" s="22">
        <v>55153</v>
      </c>
      <c r="L388" s="23">
        <f t="shared" si="58"/>
        <v>7</v>
      </c>
      <c r="M388" s="24">
        <f t="shared" si="59"/>
        <v>1</v>
      </c>
      <c r="N388" s="23">
        <v>7</v>
      </c>
      <c r="O388" s="23">
        <v>7</v>
      </c>
      <c r="P388" s="23" t="s">
        <v>307</v>
      </c>
      <c r="Q388" s="23" t="s">
        <v>308</v>
      </c>
      <c r="R388" s="25" t="s">
        <v>309</v>
      </c>
      <c r="S388" s="22" t="s">
        <v>755</v>
      </c>
      <c r="T388" s="22"/>
      <c r="U388" s="26"/>
      <c r="V388" s="26"/>
      <c r="W388" s="27">
        <f t="shared" si="50"/>
        <v>1999</v>
      </c>
      <c r="X388" s="27">
        <f t="shared" si="51"/>
        <v>2050</v>
      </c>
      <c r="Y388" s="28">
        <f t="shared" si="52"/>
        <v>0</v>
      </c>
      <c r="Z388" s="29" t="str">
        <f t="shared" si="53"/>
        <v>NW</v>
      </c>
      <c r="AA388" s="30">
        <f t="shared" si="54"/>
        <v>7</v>
      </c>
      <c r="AB388" s="31">
        <f>IF(AND(ISNUMBER(MATCH($S388,[3]Lists!$CU$8:$CU$37,0)),J388&gt;=DATE(2018,12,31)),$AH$6,$AH$5)</f>
        <v>1</v>
      </c>
      <c r="AC388" s="31">
        <f t="shared" si="55"/>
        <v>1</v>
      </c>
      <c r="AD388" s="31">
        <f t="shared" si="56"/>
        <v>1</v>
      </c>
      <c r="AE388" s="32" t="e">
        <f>MIN($K388,IF(AND(S388='[3]Resources - Baseline'!$C$25,$AH$3&gt;0),MIN(DATE(2050,12,31),MAX(DATE($AH$4,12,31),DATE(YEAR(J388)+$AH$3,MONTH(J388),DAY(J388)))),IF(AND(COUNTIFS('[3]Resources - Baseline'!$C$26:$C$37,S388)=1,$AH$2&gt;0),MIN(DATE($AH$4,12,31),DATE(YEAR(J388)+$AH$2,MONTH(J388),DAY(J388))),DATE(2050,12,31))))</f>
        <v>#VALUE!</v>
      </c>
      <c r="AF388" s="33">
        <f t="shared" si="57"/>
        <v>1</v>
      </c>
    </row>
    <row r="389" spans="1:32">
      <c r="A389" s="1">
        <v>389</v>
      </c>
      <c r="B389" s="21" t="s">
        <v>1012</v>
      </c>
      <c r="C389" s="21" t="s">
        <v>1013</v>
      </c>
      <c r="D389" s="21" t="s">
        <v>163</v>
      </c>
      <c r="E389" s="22" t="s">
        <v>440</v>
      </c>
      <c r="F389" s="22" t="s">
        <v>440</v>
      </c>
      <c r="G389" s="22" t="s">
        <v>441</v>
      </c>
      <c r="H389" s="22" t="s">
        <v>434</v>
      </c>
      <c r="I389" s="22" t="s">
        <v>212</v>
      </c>
      <c r="J389" s="22">
        <v>36220</v>
      </c>
      <c r="K389" s="22">
        <v>55153</v>
      </c>
      <c r="L389" s="23">
        <f t="shared" si="58"/>
        <v>1.7</v>
      </c>
      <c r="M389" s="24">
        <f t="shared" si="59"/>
        <v>1</v>
      </c>
      <c r="N389" s="23">
        <v>1.7</v>
      </c>
      <c r="O389" s="23">
        <v>1.7</v>
      </c>
      <c r="P389" s="23" t="s">
        <v>307</v>
      </c>
      <c r="Q389" s="23" t="s">
        <v>308</v>
      </c>
      <c r="R389" s="25" t="s">
        <v>309</v>
      </c>
      <c r="S389" s="22" t="s">
        <v>755</v>
      </c>
      <c r="T389" s="22"/>
      <c r="U389" s="26"/>
      <c r="V389" s="26"/>
      <c r="W389" s="27">
        <f t="shared" si="50"/>
        <v>1999</v>
      </c>
      <c r="X389" s="27">
        <f t="shared" si="51"/>
        <v>2050</v>
      </c>
      <c r="Y389" s="28">
        <f t="shared" si="52"/>
        <v>0</v>
      </c>
      <c r="Z389" s="29" t="str">
        <f t="shared" si="53"/>
        <v>NW</v>
      </c>
      <c r="AA389" s="30">
        <f t="shared" si="54"/>
        <v>1.7</v>
      </c>
      <c r="AB389" s="31">
        <f>IF(AND(ISNUMBER(MATCH($S389,[3]Lists!$CU$8:$CU$37,0)),J389&gt;=DATE(2018,12,31)),$AH$6,$AH$5)</f>
        <v>1</v>
      </c>
      <c r="AC389" s="31">
        <f t="shared" si="55"/>
        <v>1</v>
      </c>
      <c r="AD389" s="31">
        <f t="shared" si="56"/>
        <v>1</v>
      </c>
      <c r="AE389" s="32" t="e">
        <f>MIN($K389,IF(AND(S389='[3]Resources - Baseline'!$C$25,$AH$3&gt;0),MIN(DATE(2050,12,31),MAX(DATE($AH$4,12,31),DATE(YEAR(J389)+$AH$3,MONTH(J389),DAY(J389)))),IF(AND(COUNTIFS('[3]Resources - Baseline'!$C$26:$C$37,S389)=1,$AH$2&gt;0),MIN(DATE($AH$4,12,31),DATE(YEAR(J389)+$AH$2,MONTH(J389),DAY(J389))),DATE(2050,12,31))))</f>
        <v>#VALUE!</v>
      </c>
      <c r="AF389" s="33">
        <f t="shared" si="57"/>
        <v>1</v>
      </c>
    </row>
    <row r="390" spans="1:32">
      <c r="A390" s="1">
        <v>390</v>
      </c>
      <c r="B390" s="21" t="s">
        <v>1014</v>
      </c>
      <c r="C390" s="21" t="s">
        <v>1015</v>
      </c>
      <c r="D390" s="21" t="s">
        <v>163</v>
      </c>
      <c r="E390" s="22" t="s">
        <v>440</v>
      </c>
      <c r="F390" s="22" t="s">
        <v>440</v>
      </c>
      <c r="G390" s="22" t="s">
        <v>441</v>
      </c>
      <c r="H390" s="22" t="s">
        <v>434</v>
      </c>
      <c r="I390" s="22" t="s">
        <v>212</v>
      </c>
      <c r="J390" s="22">
        <v>36220</v>
      </c>
      <c r="K390" s="22">
        <v>55153</v>
      </c>
      <c r="L390" s="23">
        <f t="shared" si="58"/>
        <v>1.7</v>
      </c>
      <c r="M390" s="24">
        <f t="shared" si="59"/>
        <v>1</v>
      </c>
      <c r="N390" s="23">
        <v>1.7</v>
      </c>
      <c r="O390" s="23">
        <v>1.7</v>
      </c>
      <c r="P390" s="23" t="s">
        <v>307</v>
      </c>
      <c r="Q390" s="23" t="s">
        <v>308</v>
      </c>
      <c r="R390" s="25" t="s">
        <v>309</v>
      </c>
      <c r="S390" s="22" t="s">
        <v>755</v>
      </c>
      <c r="T390" s="22"/>
      <c r="U390" s="26"/>
      <c r="V390" s="26"/>
      <c r="W390" s="27">
        <f t="shared" si="50"/>
        <v>1999</v>
      </c>
      <c r="X390" s="27">
        <f t="shared" si="51"/>
        <v>2050</v>
      </c>
      <c r="Y390" s="28">
        <f t="shared" si="52"/>
        <v>0</v>
      </c>
      <c r="Z390" s="29" t="str">
        <f t="shared" si="53"/>
        <v>NW</v>
      </c>
      <c r="AA390" s="30">
        <f t="shared" si="54"/>
        <v>1.7</v>
      </c>
      <c r="AB390" s="31">
        <f>IF(AND(ISNUMBER(MATCH($S390,[3]Lists!$CU$8:$CU$37,0)),J390&gt;=DATE(2018,12,31)),$AH$6,$AH$5)</f>
        <v>1</v>
      </c>
      <c r="AC390" s="31">
        <f t="shared" si="55"/>
        <v>1</v>
      </c>
      <c r="AD390" s="31">
        <f t="shared" si="56"/>
        <v>1</v>
      </c>
      <c r="AE390" s="32" t="e">
        <f>MIN($K390,IF(AND(S390='[3]Resources - Baseline'!$C$25,$AH$3&gt;0),MIN(DATE(2050,12,31),MAX(DATE($AH$4,12,31),DATE(YEAR(J390)+$AH$3,MONTH(J390),DAY(J390)))),IF(AND(COUNTIFS('[3]Resources - Baseline'!$C$26:$C$37,S390)=1,$AH$2&gt;0),MIN(DATE($AH$4,12,31),DATE(YEAR(J390)+$AH$2,MONTH(J390),DAY(J390))),DATE(2050,12,31))))</f>
        <v>#VALUE!</v>
      </c>
      <c r="AF390" s="33">
        <f t="shared" si="57"/>
        <v>1</v>
      </c>
    </row>
    <row r="391" spans="1:32">
      <c r="A391" s="1">
        <v>391</v>
      </c>
      <c r="B391" s="21" t="s">
        <v>1016</v>
      </c>
      <c r="C391" s="21" t="s">
        <v>1017</v>
      </c>
      <c r="D391" s="21" t="s">
        <v>163</v>
      </c>
      <c r="E391" s="22" t="s">
        <v>745</v>
      </c>
      <c r="F391" s="22" t="s">
        <v>745</v>
      </c>
      <c r="G391" s="22" t="s">
        <v>746</v>
      </c>
      <c r="H391" s="22" t="s">
        <v>747</v>
      </c>
      <c r="I391" s="22" t="s">
        <v>212</v>
      </c>
      <c r="J391" s="22">
        <v>36220</v>
      </c>
      <c r="K391" s="22">
        <v>55153</v>
      </c>
      <c r="L391" s="23">
        <f t="shared" si="58"/>
        <v>7</v>
      </c>
      <c r="M391" s="24">
        <f t="shared" si="59"/>
        <v>1</v>
      </c>
      <c r="N391" s="23">
        <v>7</v>
      </c>
      <c r="O391" s="23">
        <v>7</v>
      </c>
      <c r="P391" s="23" t="s">
        <v>307</v>
      </c>
      <c r="Q391" s="23" t="s">
        <v>308</v>
      </c>
      <c r="R391" s="25" t="s">
        <v>309</v>
      </c>
      <c r="S391" s="22" t="s">
        <v>755</v>
      </c>
      <c r="T391" s="22"/>
      <c r="U391" s="26"/>
      <c r="V391" s="26"/>
      <c r="W391" s="27">
        <f t="shared" si="50"/>
        <v>1999</v>
      </c>
      <c r="X391" s="27">
        <f t="shared" si="51"/>
        <v>2050</v>
      </c>
      <c r="Y391" s="28">
        <f t="shared" si="52"/>
        <v>0</v>
      </c>
      <c r="Z391" s="29" t="str">
        <f t="shared" si="53"/>
        <v>NW</v>
      </c>
      <c r="AA391" s="30">
        <f t="shared" si="54"/>
        <v>7</v>
      </c>
      <c r="AB391" s="31">
        <f>IF(AND(ISNUMBER(MATCH($S391,[3]Lists!$CU$8:$CU$37,0)),J391&gt;=DATE(2018,12,31)),$AH$6,$AH$5)</f>
        <v>1</v>
      </c>
      <c r="AC391" s="31">
        <f t="shared" si="55"/>
        <v>1</v>
      </c>
      <c r="AD391" s="31">
        <f t="shared" si="56"/>
        <v>1</v>
      </c>
      <c r="AE391" s="32" t="e">
        <f>MIN($K391,IF(AND(S391='[3]Resources - Baseline'!$C$25,$AH$3&gt;0),MIN(DATE(2050,12,31),MAX(DATE($AH$4,12,31),DATE(YEAR(J391)+$AH$3,MONTH(J391),DAY(J391)))),IF(AND(COUNTIFS('[3]Resources - Baseline'!$C$26:$C$37,S391)=1,$AH$2&gt;0),MIN(DATE($AH$4,12,31),DATE(YEAR(J391)+$AH$2,MONTH(J391),DAY(J391))),DATE(2050,12,31))))</f>
        <v>#VALUE!</v>
      </c>
      <c r="AF391" s="33">
        <f t="shared" si="57"/>
        <v>1</v>
      </c>
    </row>
    <row r="392" spans="1:32">
      <c r="A392" s="1">
        <v>392</v>
      </c>
      <c r="B392" s="21" t="s">
        <v>1018</v>
      </c>
      <c r="C392" s="21" t="s">
        <v>1019</v>
      </c>
      <c r="D392" s="21" t="s">
        <v>163</v>
      </c>
      <c r="E392" s="22" t="s">
        <v>440</v>
      </c>
      <c r="F392" s="22" t="s">
        <v>440</v>
      </c>
      <c r="G392" s="22" t="s">
        <v>441</v>
      </c>
      <c r="H392" s="22" t="s">
        <v>434</v>
      </c>
      <c r="I392" s="22" t="s">
        <v>212</v>
      </c>
      <c r="J392" s="22">
        <v>36220</v>
      </c>
      <c r="K392" s="22">
        <v>55153</v>
      </c>
      <c r="L392" s="23">
        <f t="shared" si="58"/>
        <v>1.7</v>
      </c>
      <c r="M392" s="24">
        <f t="shared" si="59"/>
        <v>1</v>
      </c>
      <c r="N392" s="23">
        <v>1.7</v>
      </c>
      <c r="O392" s="23">
        <v>1.7</v>
      </c>
      <c r="P392" s="23" t="s">
        <v>307</v>
      </c>
      <c r="Q392" s="23" t="s">
        <v>308</v>
      </c>
      <c r="R392" s="25" t="s">
        <v>309</v>
      </c>
      <c r="S392" s="22" t="s">
        <v>755</v>
      </c>
      <c r="T392" s="22"/>
      <c r="U392" s="26"/>
      <c r="V392" s="26"/>
      <c r="W392" s="27">
        <f t="shared" si="50"/>
        <v>1999</v>
      </c>
      <c r="X392" s="27">
        <f t="shared" si="51"/>
        <v>2050</v>
      </c>
      <c r="Y392" s="28">
        <f t="shared" si="52"/>
        <v>0</v>
      </c>
      <c r="Z392" s="29" t="str">
        <f t="shared" si="53"/>
        <v>NW</v>
      </c>
      <c r="AA392" s="30">
        <f t="shared" si="54"/>
        <v>1.7</v>
      </c>
      <c r="AB392" s="31">
        <f>IF(AND(ISNUMBER(MATCH($S392,[3]Lists!$CU$8:$CU$37,0)),J392&gt;=DATE(2018,12,31)),$AH$6,$AH$5)</f>
        <v>1</v>
      </c>
      <c r="AC392" s="31">
        <f t="shared" si="55"/>
        <v>1</v>
      </c>
      <c r="AD392" s="31">
        <f t="shared" si="56"/>
        <v>1</v>
      </c>
      <c r="AE392" s="32" t="e">
        <f>MIN($K392,IF(AND(S392='[3]Resources - Baseline'!$C$25,$AH$3&gt;0),MIN(DATE(2050,12,31),MAX(DATE($AH$4,12,31),DATE(YEAR(J392)+$AH$3,MONTH(J392),DAY(J392)))),IF(AND(COUNTIFS('[3]Resources - Baseline'!$C$26:$C$37,S392)=1,$AH$2&gt;0),MIN(DATE($AH$4,12,31),DATE(YEAR(J392)+$AH$2,MONTH(J392),DAY(J392))),DATE(2050,12,31))))</f>
        <v>#VALUE!</v>
      </c>
      <c r="AF392" s="33">
        <f t="shared" si="57"/>
        <v>1</v>
      </c>
    </row>
    <row r="393" spans="1:32">
      <c r="A393" s="1">
        <v>393</v>
      </c>
      <c r="B393" s="21" t="s">
        <v>1020</v>
      </c>
      <c r="C393" s="21" t="s">
        <v>1021</v>
      </c>
      <c r="D393" s="21" t="s">
        <v>163</v>
      </c>
      <c r="E393" s="22" t="s">
        <v>440</v>
      </c>
      <c r="F393" s="22" t="s">
        <v>440</v>
      </c>
      <c r="G393" s="22" t="s">
        <v>441</v>
      </c>
      <c r="H393" s="22" t="s">
        <v>434</v>
      </c>
      <c r="I393" s="22" t="s">
        <v>212</v>
      </c>
      <c r="J393" s="22">
        <v>36220</v>
      </c>
      <c r="K393" s="22">
        <v>55153</v>
      </c>
      <c r="L393" s="23">
        <f t="shared" si="58"/>
        <v>1.7</v>
      </c>
      <c r="M393" s="24">
        <f t="shared" si="59"/>
        <v>1</v>
      </c>
      <c r="N393" s="23">
        <v>1.7</v>
      </c>
      <c r="O393" s="23">
        <v>1.7</v>
      </c>
      <c r="P393" s="23" t="s">
        <v>307</v>
      </c>
      <c r="Q393" s="23" t="s">
        <v>308</v>
      </c>
      <c r="R393" s="25" t="s">
        <v>309</v>
      </c>
      <c r="S393" s="22" t="s">
        <v>755</v>
      </c>
      <c r="T393" s="22"/>
      <c r="U393" s="26"/>
      <c r="V393" s="26"/>
      <c r="W393" s="27">
        <f t="shared" ref="W393:W456" si="60">IF(J393&lt;DATE(YEAR(J393),7,1),YEAR(J393),YEAR(J393)+1)</f>
        <v>1999</v>
      </c>
      <c r="X393" s="27">
        <f t="shared" ref="X393:X456" si="61">IF(K393&gt;=DATE(YEAR(K393),7,1),YEAR(K393),YEAR(K393)-1)</f>
        <v>2050</v>
      </c>
      <c r="Y393" s="28">
        <f t="shared" ref="Y393:Y456" si="62">IF(ISBLANK(U393),0,O393-U393)</f>
        <v>0</v>
      </c>
      <c r="Z393" s="29" t="str">
        <f t="shared" ref="Z393:Z456" si="63">IF(ISBLANK(T393),I393,T393)</f>
        <v>NW</v>
      </c>
      <c r="AA393" s="30">
        <f t="shared" ref="AA393:AA456" si="64">IF(ISBLANK(U393),O393,U393)</f>
        <v>1.7</v>
      </c>
      <c r="AB393" s="31">
        <f>IF(AND(ISNUMBER(MATCH($S393,[3]Lists!$CU$8:$CU$37,0)),J393&gt;=DATE(2018,12,31)),$AH$6,$AH$5)</f>
        <v>1</v>
      </c>
      <c r="AC393" s="31">
        <f t="shared" ref="AC393:AC456" si="65">IF(ISBLANK(S393),0,1)</f>
        <v>1</v>
      </c>
      <c r="AD393" s="31">
        <f t="shared" ref="AD393:AD456" si="66">AC393</f>
        <v>1</v>
      </c>
      <c r="AE393" s="32" t="e">
        <f>MIN($K393,IF(AND(S393='[3]Resources - Baseline'!$C$25,$AH$3&gt;0),MIN(DATE(2050,12,31),MAX(DATE($AH$4,12,31),DATE(YEAR(J393)+$AH$3,MONTH(J393),DAY(J393)))),IF(AND(COUNTIFS('[3]Resources - Baseline'!$C$26:$C$37,S393)=1,$AH$2&gt;0),MIN(DATE($AH$4,12,31),DATE(YEAR(J393)+$AH$2,MONTH(J393),DAY(J393))),DATE(2050,12,31))))</f>
        <v>#VALUE!</v>
      </c>
      <c r="AF393" s="33">
        <f t="shared" ref="AF393:AF456" si="67">SUMPRODUCT(($B$9:$B$3872=$B393)*1)</f>
        <v>1</v>
      </c>
    </row>
    <row r="394" spans="1:32">
      <c r="A394" s="1">
        <v>394</v>
      </c>
      <c r="B394" s="21" t="s">
        <v>1022</v>
      </c>
      <c r="C394" s="21" t="s">
        <v>1023</v>
      </c>
      <c r="D394" s="21" t="s">
        <v>163</v>
      </c>
      <c r="E394" s="22" t="s">
        <v>353</v>
      </c>
      <c r="F394" s="22" t="s">
        <v>353</v>
      </c>
      <c r="G394" s="22" t="s">
        <v>354</v>
      </c>
      <c r="H394" s="22" t="s">
        <v>353</v>
      </c>
      <c r="I394" s="22" t="s">
        <v>167</v>
      </c>
      <c r="J394" s="22">
        <v>24716</v>
      </c>
      <c r="K394" s="22">
        <v>55153</v>
      </c>
      <c r="L394" s="23">
        <f t="shared" ref="L394:L457" si="68">IFERROR(M394*O394,0)</f>
        <v>44</v>
      </c>
      <c r="M394" s="24">
        <f t="shared" ref="M394:M457" si="69">IFERROR(N394/O394,0)</f>
        <v>1</v>
      </c>
      <c r="N394" s="23">
        <v>44</v>
      </c>
      <c r="O394" s="23">
        <v>44</v>
      </c>
      <c r="P394" s="23" t="s">
        <v>218</v>
      </c>
      <c r="Q394" s="23" t="s">
        <v>219</v>
      </c>
      <c r="R394" s="25" t="s">
        <v>218</v>
      </c>
      <c r="S394" s="22" t="s">
        <v>220</v>
      </c>
      <c r="T394" s="22"/>
      <c r="U394" s="26"/>
      <c r="V394" s="26"/>
      <c r="W394" s="27">
        <f t="shared" si="60"/>
        <v>1968</v>
      </c>
      <c r="X394" s="27">
        <f t="shared" si="61"/>
        <v>2050</v>
      </c>
      <c r="Y394" s="28">
        <f t="shared" si="62"/>
        <v>0</v>
      </c>
      <c r="Z394" s="29" t="str">
        <f t="shared" si="63"/>
        <v>Excluded</v>
      </c>
      <c r="AA394" s="30">
        <f t="shared" si="64"/>
        <v>44</v>
      </c>
      <c r="AB394" s="31">
        <f>IF(AND(ISNUMBER(MATCH($S394,[3]Lists!$CU$8:$CU$37,0)),J394&gt;=DATE(2018,12,31)),$AH$6,$AH$5)</f>
        <v>1</v>
      </c>
      <c r="AC394" s="31">
        <f t="shared" si="65"/>
        <v>1</v>
      </c>
      <c r="AD394" s="31">
        <f t="shared" si="66"/>
        <v>1</v>
      </c>
      <c r="AE394" s="32" t="e">
        <f>MIN($K394,IF(AND(S394='[3]Resources - Baseline'!$C$25,$AH$3&gt;0),MIN(DATE(2050,12,31),MAX(DATE($AH$4,12,31),DATE(YEAR(J394)+$AH$3,MONTH(J394),DAY(J394)))),IF(AND(COUNTIFS('[3]Resources - Baseline'!$C$26:$C$37,S394)=1,$AH$2&gt;0),MIN(DATE($AH$4,12,31),DATE(YEAR(J394)+$AH$2,MONTH(J394),DAY(J394))),DATE(2050,12,31))))</f>
        <v>#VALUE!</v>
      </c>
      <c r="AF394" s="33">
        <f t="shared" si="67"/>
        <v>1</v>
      </c>
    </row>
    <row r="395" spans="1:32">
      <c r="A395" s="1">
        <v>395</v>
      </c>
      <c r="B395" s="21" t="s">
        <v>1024</v>
      </c>
      <c r="C395" s="21" t="s">
        <v>1025</v>
      </c>
      <c r="D395" s="21" t="s">
        <v>163</v>
      </c>
      <c r="E395" s="22" t="s">
        <v>353</v>
      </c>
      <c r="F395" s="22" t="s">
        <v>353</v>
      </c>
      <c r="G395" s="22" t="s">
        <v>354</v>
      </c>
      <c r="H395" s="22" t="s">
        <v>353</v>
      </c>
      <c r="I395" s="22" t="s">
        <v>167</v>
      </c>
      <c r="J395" s="22">
        <v>24777</v>
      </c>
      <c r="K395" s="22">
        <v>55153</v>
      </c>
      <c r="L395" s="23">
        <f t="shared" si="68"/>
        <v>44</v>
      </c>
      <c r="M395" s="24">
        <f t="shared" si="69"/>
        <v>1</v>
      </c>
      <c r="N395" s="23">
        <v>44</v>
      </c>
      <c r="O395" s="23">
        <v>44</v>
      </c>
      <c r="P395" s="23" t="s">
        <v>218</v>
      </c>
      <c r="Q395" s="23" t="s">
        <v>219</v>
      </c>
      <c r="R395" s="25" t="s">
        <v>218</v>
      </c>
      <c r="S395" s="22" t="s">
        <v>220</v>
      </c>
      <c r="T395" s="22"/>
      <c r="U395" s="26"/>
      <c r="V395" s="26"/>
      <c r="W395" s="27">
        <f t="shared" si="60"/>
        <v>1968</v>
      </c>
      <c r="X395" s="27">
        <f t="shared" si="61"/>
        <v>2050</v>
      </c>
      <c r="Y395" s="28">
        <f t="shared" si="62"/>
        <v>0</v>
      </c>
      <c r="Z395" s="29" t="str">
        <f t="shared" si="63"/>
        <v>Excluded</v>
      </c>
      <c r="AA395" s="30">
        <f t="shared" si="64"/>
        <v>44</v>
      </c>
      <c r="AB395" s="31">
        <f>IF(AND(ISNUMBER(MATCH($S395,[3]Lists!$CU$8:$CU$37,0)),J395&gt;=DATE(2018,12,31)),$AH$6,$AH$5)</f>
        <v>1</v>
      </c>
      <c r="AC395" s="31">
        <f t="shared" si="65"/>
        <v>1</v>
      </c>
      <c r="AD395" s="31">
        <f t="shared" si="66"/>
        <v>1</v>
      </c>
      <c r="AE395" s="32" t="e">
        <f>MIN($K395,IF(AND(S395='[3]Resources - Baseline'!$C$25,$AH$3&gt;0),MIN(DATE(2050,12,31),MAX(DATE($AH$4,12,31),DATE(YEAR(J395)+$AH$3,MONTH(J395),DAY(J395)))),IF(AND(COUNTIFS('[3]Resources - Baseline'!$C$26:$C$37,S395)=1,$AH$2&gt;0),MIN(DATE($AH$4,12,31),DATE(YEAR(J395)+$AH$2,MONTH(J395),DAY(J395))),DATE(2050,12,31))))</f>
        <v>#VALUE!</v>
      </c>
      <c r="AF395" s="33">
        <f t="shared" si="67"/>
        <v>1</v>
      </c>
    </row>
    <row r="396" spans="1:32">
      <c r="A396" s="1">
        <v>396</v>
      </c>
      <c r="B396" s="21" t="s">
        <v>1026</v>
      </c>
      <c r="C396" s="21" t="s">
        <v>1027</v>
      </c>
      <c r="D396" s="21" t="s">
        <v>174</v>
      </c>
      <c r="E396" s="22" t="s">
        <v>175</v>
      </c>
      <c r="F396" s="22" t="s">
        <v>175</v>
      </c>
      <c r="G396" s="22" t="s">
        <v>186</v>
      </c>
      <c r="H396" s="22" t="s">
        <v>175</v>
      </c>
      <c r="I396" s="22" t="s">
        <v>178</v>
      </c>
      <c r="J396" s="22">
        <v>43830</v>
      </c>
      <c r="K396" s="22">
        <v>55153</v>
      </c>
      <c r="L396" s="23">
        <f t="shared" si="68"/>
        <v>0</v>
      </c>
      <c r="M396" s="24">
        <f t="shared" si="69"/>
        <v>0</v>
      </c>
      <c r="N396" s="23"/>
      <c r="O396" s="23">
        <v>3</v>
      </c>
      <c r="P396" s="23" t="s">
        <v>1028</v>
      </c>
      <c r="Q396" s="23" t="s">
        <v>214</v>
      </c>
      <c r="R396" s="25" t="s">
        <v>215</v>
      </c>
      <c r="S396" s="22" t="s">
        <v>913</v>
      </c>
      <c r="T396" s="22"/>
      <c r="U396" s="26"/>
      <c r="V396" s="26"/>
      <c r="W396" s="27">
        <f t="shared" si="60"/>
        <v>2020</v>
      </c>
      <c r="X396" s="27">
        <f t="shared" si="61"/>
        <v>2050</v>
      </c>
      <c r="Y396" s="28">
        <f t="shared" si="62"/>
        <v>0</v>
      </c>
      <c r="Z396" s="29" t="str">
        <f t="shared" si="63"/>
        <v>CAISO</v>
      </c>
      <c r="AA396" s="30">
        <f t="shared" si="64"/>
        <v>3</v>
      </c>
      <c r="AB396" s="31">
        <f>IF(AND(ISNUMBER(MATCH($S396,[3]Lists!$CU$8:$CU$37,0)),J396&gt;=DATE(2018,12,31)),$AH$6,$AH$5)</f>
        <v>0.95</v>
      </c>
      <c r="AC396" s="31">
        <f t="shared" si="65"/>
        <v>1</v>
      </c>
      <c r="AD396" s="31">
        <f t="shared" si="66"/>
        <v>1</v>
      </c>
      <c r="AE396" s="32" t="e">
        <f>MIN($K396,IF(AND(S396='[3]Resources - Baseline'!$C$25,$AH$3&gt;0),MIN(DATE(2050,12,31),MAX(DATE($AH$4,12,31),DATE(YEAR(J396)+$AH$3,MONTH(J396),DAY(J396)))),IF(AND(COUNTIFS('[3]Resources - Baseline'!$C$26:$C$37,S396)=1,$AH$2&gt;0),MIN(DATE($AH$4,12,31),DATE(YEAR(J396)+$AH$2,MONTH(J396),DAY(J396))),DATE(2050,12,31))))</f>
        <v>#VALUE!</v>
      </c>
      <c r="AF396" s="33">
        <f t="shared" si="67"/>
        <v>1</v>
      </c>
    </row>
    <row r="397" spans="1:32">
      <c r="A397" s="1">
        <v>397</v>
      </c>
      <c r="B397" s="21" t="s">
        <v>1029</v>
      </c>
      <c r="C397" s="21" t="s">
        <v>1030</v>
      </c>
      <c r="D397" s="21" t="s">
        <v>163</v>
      </c>
      <c r="E397" s="22" t="s">
        <v>302</v>
      </c>
      <c r="F397" s="22" t="s">
        <v>302</v>
      </c>
      <c r="G397" s="22" t="s">
        <v>303</v>
      </c>
      <c r="H397" s="22" t="s">
        <v>302</v>
      </c>
      <c r="I397" s="22" t="s">
        <v>167</v>
      </c>
      <c r="J397" s="22">
        <v>37712</v>
      </c>
      <c r="K397" s="22">
        <v>55153</v>
      </c>
      <c r="L397" s="23">
        <f t="shared" si="68"/>
        <v>146</v>
      </c>
      <c r="M397" s="24">
        <f t="shared" si="69"/>
        <v>1</v>
      </c>
      <c r="N397" s="23">
        <v>146</v>
      </c>
      <c r="O397" s="23">
        <v>146</v>
      </c>
      <c r="P397" s="23" t="s">
        <v>288</v>
      </c>
      <c r="Q397" s="23" t="s">
        <v>269</v>
      </c>
      <c r="R397" s="25" t="s">
        <v>270</v>
      </c>
      <c r="S397" s="22" t="s">
        <v>304</v>
      </c>
      <c r="T397" s="22"/>
      <c r="U397" s="26"/>
      <c r="V397" s="26"/>
      <c r="W397" s="27">
        <f t="shared" si="60"/>
        <v>2003</v>
      </c>
      <c r="X397" s="27">
        <f t="shared" si="61"/>
        <v>2050</v>
      </c>
      <c r="Y397" s="28">
        <f t="shared" si="62"/>
        <v>0</v>
      </c>
      <c r="Z397" s="29" t="str">
        <f t="shared" si="63"/>
        <v>Excluded</v>
      </c>
      <c r="AA397" s="30">
        <f t="shared" si="64"/>
        <v>146</v>
      </c>
      <c r="AB397" s="31">
        <f>IF(AND(ISNUMBER(MATCH($S397,[3]Lists!$CU$8:$CU$37,0)),J397&gt;=DATE(2018,12,31)),$AH$6,$AH$5)</f>
        <v>1</v>
      </c>
      <c r="AC397" s="31">
        <f t="shared" si="65"/>
        <v>1</v>
      </c>
      <c r="AD397" s="31">
        <f t="shared" si="66"/>
        <v>1</v>
      </c>
      <c r="AE397" s="32" t="e">
        <f>MIN($K397,IF(AND(S397='[3]Resources - Baseline'!$C$25,$AH$3&gt;0),MIN(DATE(2050,12,31),MAX(DATE($AH$4,12,31),DATE(YEAR(J397)+$AH$3,MONTH(J397),DAY(J397)))),IF(AND(COUNTIFS('[3]Resources - Baseline'!$C$26:$C$37,S397)=1,$AH$2&gt;0),MIN(DATE($AH$4,12,31),DATE(YEAR(J397)+$AH$2,MONTH(J397),DAY(J397))),DATE(2050,12,31))))</f>
        <v>#VALUE!</v>
      </c>
      <c r="AF397" s="33">
        <f t="shared" si="67"/>
        <v>1</v>
      </c>
    </row>
    <row r="398" spans="1:32">
      <c r="A398" s="1">
        <v>398</v>
      </c>
      <c r="B398" s="21" t="s">
        <v>1031</v>
      </c>
      <c r="C398" s="21" t="s">
        <v>1032</v>
      </c>
      <c r="D398" s="21" t="s">
        <v>163</v>
      </c>
      <c r="E398" s="22" t="s">
        <v>302</v>
      </c>
      <c r="F398" s="22" t="s">
        <v>302</v>
      </c>
      <c r="G398" s="22" t="s">
        <v>303</v>
      </c>
      <c r="H398" s="22" t="s">
        <v>302</v>
      </c>
      <c r="I398" s="22" t="s">
        <v>167</v>
      </c>
      <c r="J398" s="22">
        <v>37712</v>
      </c>
      <c r="K398" s="22">
        <v>55153</v>
      </c>
      <c r="L398" s="23">
        <f t="shared" si="68"/>
        <v>146</v>
      </c>
      <c r="M398" s="24">
        <f t="shared" si="69"/>
        <v>1</v>
      </c>
      <c r="N398" s="23">
        <v>146</v>
      </c>
      <c r="O398" s="23">
        <v>146</v>
      </c>
      <c r="P398" s="23" t="s">
        <v>288</v>
      </c>
      <c r="Q398" s="23" t="s">
        <v>269</v>
      </c>
      <c r="R398" s="25" t="s">
        <v>270</v>
      </c>
      <c r="S398" s="22" t="s">
        <v>304</v>
      </c>
      <c r="T398" s="22"/>
      <c r="U398" s="26"/>
      <c r="V398" s="26"/>
      <c r="W398" s="27">
        <f t="shared" si="60"/>
        <v>2003</v>
      </c>
      <c r="X398" s="27">
        <f t="shared" si="61"/>
        <v>2050</v>
      </c>
      <c r="Y398" s="28">
        <f t="shared" si="62"/>
        <v>0</v>
      </c>
      <c r="Z398" s="29" t="str">
        <f t="shared" si="63"/>
        <v>Excluded</v>
      </c>
      <c r="AA398" s="30">
        <f t="shared" si="64"/>
        <v>146</v>
      </c>
      <c r="AB398" s="31">
        <f>IF(AND(ISNUMBER(MATCH($S398,[3]Lists!$CU$8:$CU$37,0)),J398&gt;=DATE(2018,12,31)),$AH$6,$AH$5)</f>
        <v>1</v>
      </c>
      <c r="AC398" s="31">
        <f t="shared" si="65"/>
        <v>1</v>
      </c>
      <c r="AD398" s="31">
        <f t="shared" si="66"/>
        <v>1</v>
      </c>
      <c r="AE398" s="32" t="e">
        <f>MIN($K398,IF(AND(S398='[3]Resources - Baseline'!$C$25,$AH$3&gt;0),MIN(DATE(2050,12,31),MAX(DATE($AH$4,12,31),DATE(YEAR(J398)+$AH$3,MONTH(J398),DAY(J398)))),IF(AND(COUNTIFS('[3]Resources - Baseline'!$C$26:$C$37,S398)=1,$AH$2&gt;0),MIN(DATE($AH$4,12,31),DATE(YEAR(J398)+$AH$2,MONTH(J398),DAY(J398))),DATE(2050,12,31))))</f>
        <v>#VALUE!</v>
      </c>
      <c r="AF398" s="33">
        <f t="shared" si="67"/>
        <v>1</v>
      </c>
    </row>
    <row r="399" spans="1:32">
      <c r="A399" s="1">
        <v>399</v>
      </c>
      <c r="B399" s="21" t="s">
        <v>1033</v>
      </c>
      <c r="C399" s="21" t="s">
        <v>1034</v>
      </c>
      <c r="D399" s="21" t="s">
        <v>163</v>
      </c>
      <c r="E399" s="22" t="s">
        <v>497</v>
      </c>
      <c r="F399" s="22" t="s">
        <v>497</v>
      </c>
      <c r="G399" s="22" t="s">
        <v>498</v>
      </c>
      <c r="H399" s="22" t="s">
        <v>497</v>
      </c>
      <c r="I399" s="22" t="s">
        <v>195</v>
      </c>
      <c r="J399" s="22">
        <v>38443</v>
      </c>
      <c r="K399" s="22">
        <v>55153</v>
      </c>
      <c r="L399" s="23">
        <f t="shared" si="68"/>
        <v>58</v>
      </c>
      <c r="M399" s="24">
        <f t="shared" si="69"/>
        <v>1</v>
      </c>
      <c r="N399" s="23">
        <v>58</v>
      </c>
      <c r="O399" s="23">
        <v>58</v>
      </c>
      <c r="P399" s="23" t="s">
        <v>533</v>
      </c>
      <c r="Q399" s="23" t="s">
        <v>258</v>
      </c>
      <c r="R399" s="25" t="s">
        <v>259</v>
      </c>
      <c r="S399" s="22" t="s">
        <v>260</v>
      </c>
      <c r="T399" s="22"/>
      <c r="U399" s="26"/>
      <c r="V399" s="26"/>
      <c r="W399" s="27">
        <f t="shared" si="60"/>
        <v>2005</v>
      </c>
      <c r="X399" s="27">
        <f t="shared" si="61"/>
        <v>2050</v>
      </c>
      <c r="Y399" s="28">
        <f t="shared" si="62"/>
        <v>0</v>
      </c>
      <c r="Z399" s="29" t="str">
        <f t="shared" si="63"/>
        <v>SW</v>
      </c>
      <c r="AA399" s="30">
        <f t="shared" si="64"/>
        <v>58</v>
      </c>
      <c r="AB399" s="31">
        <f>IF(AND(ISNUMBER(MATCH($S399,[3]Lists!$CU$8:$CU$37,0)),J399&gt;=DATE(2018,12,31)),$AH$6,$AH$5)</f>
        <v>1</v>
      </c>
      <c r="AC399" s="31">
        <f t="shared" si="65"/>
        <v>1</v>
      </c>
      <c r="AD399" s="31">
        <f t="shared" si="66"/>
        <v>1</v>
      </c>
      <c r="AE399" s="32" t="e">
        <f>MIN($K399,IF(AND(S399='[3]Resources - Baseline'!$C$25,$AH$3&gt;0),MIN(DATE(2050,12,31),MAX(DATE($AH$4,12,31),DATE(YEAR(J399)+$AH$3,MONTH(J399),DAY(J399)))),IF(AND(COUNTIFS('[3]Resources - Baseline'!$C$26:$C$37,S399)=1,$AH$2&gt;0),MIN(DATE($AH$4,12,31),DATE(YEAR(J399)+$AH$2,MONTH(J399),DAY(J399))),DATE(2050,12,31))))</f>
        <v>#VALUE!</v>
      </c>
      <c r="AF399" s="33">
        <f t="shared" si="67"/>
        <v>1</v>
      </c>
    </row>
    <row r="400" spans="1:32">
      <c r="A400" s="1">
        <v>400</v>
      </c>
      <c r="B400" s="21" t="s">
        <v>1035</v>
      </c>
      <c r="C400" s="21" t="s">
        <v>1036</v>
      </c>
      <c r="D400" s="21" t="s">
        <v>163</v>
      </c>
      <c r="E400" s="22" t="s">
        <v>192</v>
      </c>
      <c r="F400" s="22" t="s">
        <v>192</v>
      </c>
      <c r="G400" s="22" t="s">
        <v>193</v>
      </c>
      <c r="H400" s="22" t="s">
        <v>194</v>
      </c>
      <c r="I400" s="22" t="s">
        <v>195</v>
      </c>
      <c r="J400" s="22">
        <v>18264</v>
      </c>
      <c r="K400" s="22">
        <v>55153</v>
      </c>
      <c r="L400" s="23">
        <f t="shared" si="68"/>
        <v>67.2</v>
      </c>
      <c r="M400" s="24">
        <f t="shared" si="69"/>
        <v>1</v>
      </c>
      <c r="N400" s="23">
        <v>67.2</v>
      </c>
      <c r="O400" s="23">
        <v>67.2</v>
      </c>
      <c r="P400" s="23" t="s">
        <v>533</v>
      </c>
      <c r="Q400" s="23" t="s">
        <v>258</v>
      </c>
      <c r="R400" s="25" t="s">
        <v>259</v>
      </c>
      <c r="S400" s="22" t="s">
        <v>260</v>
      </c>
      <c r="T400" s="22"/>
      <c r="U400" s="26"/>
      <c r="V400" s="26"/>
      <c r="W400" s="27">
        <f t="shared" si="60"/>
        <v>1950</v>
      </c>
      <c r="X400" s="27">
        <f t="shared" si="61"/>
        <v>2050</v>
      </c>
      <c r="Y400" s="28">
        <f t="shared" si="62"/>
        <v>0</v>
      </c>
      <c r="Z400" s="29" t="str">
        <f t="shared" si="63"/>
        <v>SW</v>
      </c>
      <c r="AA400" s="30">
        <f t="shared" si="64"/>
        <v>67.2</v>
      </c>
      <c r="AB400" s="31">
        <f>IF(AND(ISNUMBER(MATCH($S400,[3]Lists!$CU$8:$CU$37,0)),J400&gt;=DATE(2018,12,31)),$AH$6,$AH$5)</f>
        <v>1</v>
      </c>
      <c r="AC400" s="31">
        <f t="shared" si="65"/>
        <v>1</v>
      </c>
      <c r="AD400" s="31">
        <f t="shared" si="66"/>
        <v>1</v>
      </c>
      <c r="AE400" s="32" t="e">
        <f>MIN($K400,IF(AND(S400='[3]Resources - Baseline'!$C$25,$AH$3&gt;0),MIN(DATE(2050,12,31),MAX(DATE($AH$4,12,31),DATE(YEAR(J400)+$AH$3,MONTH(J400),DAY(J400)))),IF(AND(COUNTIFS('[3]Resources - Baseline'!$C$26:$C$37,S400)=1,$AH$2&gt;0),MIN(DATE($AH$4,12,31),DATE(YEAR(J400)+$AH$2,MONTH(J400),DAY(J400))),DATE(2050,12,31))))</f>
        <v>#VALUE!</v>
      </c>
      <c r="AF400" s="33">
        <f t="shared" si="67"/>
        <v>1</v>
      </c>
    </row>
    <row r="401" spans="1:32">
      <c r="A401" s="1">
        <v>401</v>
      </c>
      <c r="B401" s="21" t="s">
        <v>1037</v>
      </c>
      <c r="C401" s="21" t="s">
        <v>1038</v>
      </c>
      <c r="D401" s="21" t="s">
        <v>163</v>
      </c>
      <c r="E401" s="22" t="s">
        <v>192</v>
      </c>
      <c r="F401" s="22" t="s">
        <v>192</v>
      </c>
      <c r="G401" s="22" t="s">
        <v>193</v>
      </c>
      <c r="H401" s="22" t="s">
        <v>194</v>
      </c>
      <c r="I401" s="22" t="s">
        <v>195</v>
      </c>
      <c r="J401" s="22">
        <v>18264</v>
      </c>
      <c r="K401" s="22">
        <v>55153</v>
      </c>
      <c r="L401" s="23">
        <f t="shared" si="68"/>
        <v>32.5</v>
      </c>
      <c r="M401" s="24">
        <f t="shared" si="69"/>
        <v>1</v>
      </c>
      <c r="N401" s="23">
        <v>32.5</v>
      </c>
      <c r="O401" s="23">
        <v>32.5</v>
      </c>
      <c r="P401" s="23" t="s">
        <v>533</v>
      </c>
      <c r="Q401" s="23" t="s">
        <v>258</v>
      </c>
      <c r="R401" s="25" t="s">
        <v>259</v>
      </c>
      <c r="S401" s="22" t="s">
        <v>260</v>
      </c>
      <c r="T401" s="22"/>
      <c r="U401" s="26"/>
      <c r="V401" s="26"/>
      <c r="W401" s="27">
        <f t="shared" si="60"/>
        <v>1950</v>
      </c>
      <c r="X401" s="27">
        <f t="shared" si="61"/>
        <v>2050</v>
      </c>
      <c r="Y401" s="28">
        <f t="shared" si="62"/>
        <v>0</v>
      </c>
      <c r="Z401" s="29" t="str">
        <f t="shared" si="63"/>
        <v>SW</v>
      </c>
      <c r="AA401" s="30">
        <f t="shared" si="64"/>
        <v>32.5</v>
      </c>
      <c r="AB401" s="31">
        <f>IF(AND(ISNUMBER(MATCH($S401,[3]Lists!$CU$8:$CU$37,0)),J401&gt;=DATE(2018,12,31)),$AH$6,$AH$5)</f>
        <v>1</v>
      </c>
      <c r="AC401" s="31">
        <f t="shared" si="65"/>
        <v>1</v>
      </c>
      <c r="AD401" s="31">
        <f t="shared" si="66"/>
        <v>1</v>
      </c>
      <c r="AE401" s="32" t="e">
        <f>MIN($K401,IF(AND(S401='[3]Resources - Baseline'!$C$25,$AH$3&gt;0),MIN(DATE(2050,12,31),MAX(DATE($AH$4,12,31),DATE(YEAR(J401)+$AH$3,MONTH(J401),DAY(J401)))),IF(AND(COUNTIFS('[3]Resources - Baseline'!$C$26:$C$37,S401)=1,$AH$2&gt;0),MIN(DATE($AH$4,12,31),DATE(YEAR(J401)+$AH$2,MONTH(J401),DAY(J401))),DATE(2050,12,31))))</f>
        <v>#VALUE!</v>
      </c>
      <c r="AF401" s="33">
        <f t="shared" si="67"/>
        <v>1</v>
      </c>
    </row>
    <row r="402" spans="1:32">
      <c r="A402" s="1">
        <v>402</v>
      </c>
      <c r="B402" s="21" t="s">
        <v>1039</v>
      </c>
      <c r="C402" s="21" t="s">
        <v>1040</v>
      </c>
      <c r="D402" s="21" t="s">
        <v>185</v>
      </c>
      <c r="E402" s="21" t="s">
        <v>246</v>
      </c>
      <c r="F402" s="21" t="s">
        <v>246</v>
      </c>
      <c r="G402" s="21" t="s">
        <v>247</v>
      </c>
      <c r="H402" s="21" t="s">
        <v>246</v>
      </c>
      <c r="I402" s="21" t="s">
        <v>178</v>
      </c>
      <c r="J402" s="22"/>
      <c r="K402" s="22">
        <v>55153</v>
      </c>
      <c r="L402" s="23">
        <f t="shared" si="68"/>
        <v>0</v>
      </c>
      <c r="M402" s="24">
        <f t="shared" si="69"/>
        <v>0</v>
      </c>
      <c r="N402" s="21"/>
      <c r="O402" s="21">
        <v>12</v>
      </c>
      <c r="P402" s="21" t="s">
        <v>1041</v>
      </c>
      <c r="Q402" s="21" t="s">
        <v>214</v>
      </c>
      <c r="R402" s="25" t="s">
        <v>215</v>
      </c>
      <c r="S402" s="21" t="s">
        <v>913</v>
      </c>
      <c r="T402" s="21"/>
      <c r="U402" s="26"/>
      <c r="V402" s="26"/>
      <c r="W402" s="27">
        <f t="shared" si="60"/>
        <v>1900</v>
      </c>
      <c r="X402" s="27">
        <f t="shared" si="61"/>
        <v>2050</v>
      </c>
      <c r="Y402" s="28">
        <f t="shared" si="62"/>
        <v>0</v>
      </c>
      <c r="Z402" s="29" t="str">
        <f t="shared" si="63"/>
        <v>CAISO</v>
      </c>
      <c r="AA402" s="30">
        <f t="shared" si="64"/>
        <v>12</v>
      </c>
      <c r="AB402" s="31">
        <f>IF(AND(ISNUMBER(MATCH($S402,[3]Lists!$CU$8:$CU$37,0)),J402&gt;=DATE(2018,12,31)),$AH$6,$AH$5)</f>
        <v>1</v>
      </c>
      <c r="AC402" s="31">
        <f t="shared" si="65"/>
        <v>1</v>
      </c>
      <c r="AD402" s="31">
        <f t="shared" si="66"/>
        <v>1</v>
      </c>
      <c r="AE402" s="32" t="e">
        <f>MIN($K402,IF(AND(S402='[3]Resources - Baseline'!$C$25,$AH$3&gt;0),MIN(DATE(2050,12,31),MAX(DATE($AH$4,12,31),DATE(YEAR(J402)+$AH$3,MONTH(J402),DAY(J402)))),IF(AND(COUNTIFS('[3]Resources - Baseline'!$C$26:$C$37,S402)=1,$AH$2&gt;0),MIN(DATE($AH$4,12,31),DATE(YEAR(J402)+$AH$2,MONTH(J402),DAY(J402))),DATE(2050,12,31))))</f>
        <v>#VALUE!</v>
      </c>
      <c r="AF402" s="33">
        <f t="shared" si="67"/>
        <v>1</v>
      </c>
    </row>
    <row r="403" spans="1:32">
      <c r="A403" s="1">
        <v>403</v>
      </c>
      <c r="B403" s="21" t="s">
        <v>1042</v>
      </c>
      <c r="C403" s="21" t="s">
        <v>1043</v>
      </c>
      <c r="D403" s="21" t="s">
        <v>163</v>
      </c>
      <c r="E403" s="22" t="s">
        <v>745</v>
      </c>
      <c r="F403" s="22" t="s">
        <v>745</v>
      </c>
      <c r="G403" s="22" t="s">
        <v>746</v>
      </c>
      <c r="H403" s="22" t="s">
        <v>747</v>
      </c>
      <c r="I403" s="22" t="s">
        <v>212</v>
      </c>
      <c r="J403" s="22">
        <v>30864</v>
      </c>
      <c r="K403" s="22">
        <v>55153</v>
      </c>
      <c r="L403" s="23">
        <f t="shared" si="68"/>
        <v>26.094999999999999</v>
      </c>
      <c r="M403" s="24">
        <f t="shared" si="69"/>
        <v>1</v>
      </c>
      <c r="N403" s="23">
        <v>26.094999999999999</v>
      </c>
      <c r="O403" s="23">
        <v>26.094999999999999</v>
      </c>
      <c r="P403" s="23" t="s">
        <v>848</v>
      </c>
      <c r="Q403" s="23" t="s">
        <v>248</v>
      </c>
      <c r="R403" s="25" t="s">
        <v>249</v>
      </c>
      <c r="S403" s="22" t="s">
        <v>1044</v>
      </c>
      <c r="T403" s="22"/>
      <c r="U403" s="26"/>
      <c r="V403" s="26"/>
      <c r="W403" s="27">
        <f t="shared" si="60"/>
        <v>1985</v>
      </c>
      <c r="X403" s="27">
        <f t="shared" si="61"/>
        <v>2050</v>
      </c>
      <c r="Y403" s="28">
        <f t="shared" si="62"/>
        <v>0</v>
      </c>
      <c r="Z403" s="29" t="str">
        <f t="shared" si="63"/>
        <v>NW</v>
      </c>
      <c r="AA403" s="30">
        <f t="shared" si="64"/>
        <v>26.094999999999999</v>
      </c>
      <c r="AB403" s="31">
        <f>IF(AND(ISNUMBER(MATCH($S403,[3]Lists!$CU$8:$CU$37,0)),J403&gt;=DATE(2018,12,31)),$AH$6,$AH$5)</f>
        <v>1</v>
      </c>
      <c r="AC403" s="31">
        <f t="shared" si="65"/>
        <v>1</v>
      </c>
      <c r="AD403" s="31">
        <f t="shared" si="66"/>
        <v>1</v>
      </c>
      <c r="AE403" s="32" t="e">
        <f>MIN($K403,IF(AND(S403='[3]Resources - Baseline'!$C$25,$AH$3&gt;0),MIN(DATE(2050,12,31),MAX(DATE($AH$4,12,31),DATE(YEAR(J403)+$AH$3,MONTH(J403),DAY(J403)))),IF(AND(COUNTIFS('[3]Resources - Baseline'!$C$26:$C$37,S403)=1,$AH$2&gt;0),MIN(DATE($AH$4,12,31),DATE(YEAR(J403)+$AH$2,MONTH(J403),DAY(J403))),DATE(2050,12,31))))</f>
        <v>#VALUE!</v>
      </c>
      <c r="AF403" s="33">
        <f t="shared" si="67"/>
        <v>1</v>
      </c>
    </row>
    <row r="404" spans="1:32">
      <c r="A404" s="1">
        <v>404</v>
      </c>
      <c r="B404" s="21" t="s">
        <v>1045</v>
      </c>
      <c r="C404" s="21" t="s">
        <v>1046</v>
      </c>
      <c r="D404" s="21" t="s">
        <v>163</v>
      </c>
      <c r="E404" s="22" t="s">
        <v>745</v>
      </c>
      <c r="F404" s="22" t="s">
        <v>745</v>
      </c>
      <c r="G404" s="22" t="s">
        <v>746</v>
      </c>
      <c r="H404" s="22" t="s">
        <v>747</v>
      </c>
      <c r="I404" s="22" t="s">
        <v>212</v>
      </c>
      <c r="J404" s="22">
        <v>39417</v>
      </c>
      <c r="K404" s="22">
        <v>55153</v>
      </c>
      <c r="L404" s="23">
        <f t="shared" si="68"/>
        <v>12</v>
      </c>
      <c r="M404" s="24">
        <f t="shared" si="69"/>
        <v>1</v>
      </c>
      <c r="N404" s="23">
        <v>12</v>
      </c>
      <c r="O404" s="23">
        <v>12</v>
      </c>
      <c r="P404" s="23" t="s">
        <v>848</v>
      </c>
      <c r="Q404" s="23" t="s">
        <v>248</v>
      </c>
      <c r="R404" s="25" t="s">
        <v>249</v>
      </c>
      <c r="S404" s="22" t="s">
        <v>1044</v>
      </c>
      <c r="T404" s="22"/>
      <c r="U404" s="26"/>
      <c r="V404" s="26"/>
      <c r="W404" s="27">
        <f t="shared" si="60"/>
        <v>2008</v>
      </c>
      <c r="X404" s="27">
        <f t="shared" si="61"/>
        <v>2050</v>
      </c>
      <c r="Y404" s="28">
        <f t="shared" si="62"/>
        <v>0</v>
      </c>
      <c r="Z404" s="29" t="str">
        <f t="shared" si="63"/>
        <v>NW</v>
      </c>
      <c r="AA404" s="30">
        <f t="shared" si="64"/>
        <v>12</v>
      </c>
      <c r="AB404" s="31">
        <f>IF(AND(ISNUMBER(MATCH($S404,[3]Lists!$CU$8:$CU$37,0)),J404&gt;=DATE(2018,12,31)),$AH$6,$AH$5)</f>
        <v>1</v>
      </c>
      <c r="AC404" s="31">
        <f t="shared" si="65"/>
        <v>1</v>
      </c>
      <c r="AD404" s="31">
        <f t="shared" si="66"/>
        <v>1</v>
      </c>
      <c r="AE404" s="32" t="e">
        <f>MIN($K404,IF(AND(S404='[3]Resources - Baseline'!$C$25,$AH$3&gt;0),MIN(DATE(2050,12,31),MAX(DATE($AH$4,12,31),DATE(YEAR(J404)+$AH$3,MONTH(J404),DAY(J404)))),IF(AND(COUNTIFS('[3]Resources - Baseline'!$C$26:$C$37,S404)=1,$AH$2&gt;0),MIN(DATE($AH$4,12,31),DATE(YEAR(J404)+$AH$2,MONTH(J404),DAY(J404))),DATE(2050,12,31))))</f>
        <v>#VALUE!</v>
      </c>
      <c r="AF404" s="33">
        <f t="shared" si="67"/>
        <v>1</v>
      </c>
    </row>
    <row r="405" spans="1:32">
      <c r="A405" s="1">
        <v>405</v>
      </c>
      <c r="B405" s="21" t="s">
        <v>1047</v>
      </c>
      <c r="C405" s="21" t="s">
        <v>1048</v>
      </c>
      <c r="D405" s="21" t="s">
        <v>185</v>
      </c>
      <c r="E405" s="21" t="s">
        <v>176</v>
      </c>
      <c r="F405" s="21" t="s">
        <v>176</v>
      </c>
      <c r="G405" s="21" t="s">
        <v>177</v>
      </c>
      <c r="H405" s="21" t="s">
        <v>176</v>
      </c>
      <c r="I405" s="21" t="s">
        <v>178</v>
      </c>
      <c r="J405" s="22">
        <v>40165</v>
      </c>
      <c r="K405" s="22">
        <v>55153</v>
      </c>
      <c r="L405" s="23">
        <f t="shared" si="68"/>
        <v>21</v>
      </c>
      <c r="M405" s="24">
        <f t="shared" si="69"/>
        <v>1</v>
      </c>
      <c r="N405" s="21">
        <v>21</v>
      </c>
      <c r="O405" s="21">
        <v>21</v>
      </c>
      <c r="P405" s="21" t="s">
        <v>187</v>
      </c>
      <c r="Q405" s="21" t="s">
        <v>188</v>
      </c>
      <c r="R405" s="25" t="s">
        <v>189</v>
      </c>
      <c r="S405" s="21" t="s">
        <v>182</v>
      </c>
      <c r="T405" s="21"/>
      <c r="U405" s="26"/>
      <c r="V405" s="26"/>
      <c r="W405" s="27">
        <f t="shared" si="60"/>
        <v>2010</v>
      </c>
      <c r="X405" s="27">
        <f t="shared" si="61"/>
        <v>2050</v>
      </c>
      <c r="Y405" s="28">
        <f t="shared" si="62"/>
        <v>0</v>
      </c>
      <c r="Z405" s="29" t="str">
        <f t="shared" si="63"/>
        <v>CAISO</v>
      </c>
      <c r="AA405" s="30">
        <f t="shared" si="64"/>
        <v>21</v>
      </c>
      <c r="AB405" s="31">
        <f>IF(AND(ISNUMBER(MATCH($S405,[3]Lists!$CU$8:$CU$37,0)),J405&gt;=DATE(2018,12,31)),$AH$6,$AH$5)</f>
        <v>1</v>
      </c>
      <c r="AC405" s="31">
        <f t="shared" si="65"/>
        <v>1</v>
      </c>
      <c r="AD405" s="31">
        <f t="shared" si="66"/>
        <v>1</v>
      </c>
      <c r="AE405" s="32" t="e">
        <f>MIN($K405,IF(AND(S405='[3]Resources - Baseline'!$C$25,$AH$3&gt;0),MIN(DATE(2050,12,31),MAX(DATE($AH$4,12,31),DATE(YEAR(J405)+$AH$3,MONTH(J405),DAY(J405)))),IF(AND(COUNTIFS('[3]Resources - Baseline'!$C$26:$C$37,S405)=1,$AH$2&gt;0),MIN(DATE($AH$4,12,31),DATE(YEAR(J405)+$AH$2,MONTH(J405),DAY(J405))),DATE(2050,12,31))))</f>
        <v>#VALUE!</v>
      </c>
      <c r="AF405" s="33">
        <f t="shared" si="67"/>
        <v>1</v>
      </c>
    </row>
    <row r="406" spans="1:32">
      <c r="A406" s="1">
        <v>406</v>
      </c>
      <c r="B406" s="21" t="s">
        <v>1049</v>
      </c>
      <c r="C406" s="21" t="s">
        <v>1050</v>
      </c>
      <c r="D406" s="21" t="s">
        <v>185</v>
      </c>
      <c r="E406" s="21" t="s">
        <v>176</v>
      </c>
      <c r="F406" s="21" t="s">
        <v>176</v>
      </c>
      <c r="G406" s="21" t="s">
        <v>177</v>
      </c>
      <c r="H406" s="21" t="s">
        <v>176</v>
      </c>
      <c r="I406" s="21" t="s">
        <v>178</v>
      </c>
      <c r="J406" s="22">
        <v>42830</v>
      </c>
      <c r="K406" s="22">
        <v>55153</v>
      </c>
      <c r="L406" s="23">
        <f t="shared" si="68"/>
        <v>20</v>
      </c>
      <c r="M406" s="24">
        <f t="shared" si="69"/>
        <v>1</v>
      </c>
      <c r="N406" s="21">
        <v>20</v>
      </c>
      <c r="O406" s="21">
        <v>20</v>
      </c>
      <c r="P406" s="21" t="s">
        <v>188</v>
      </c>
      <c r="Q406" s="21" t="s">
        <v>188</v>
      </c>
      <c r="R406" s="25" t="s">
        <v>189</v>
      </c>
      <c r="S406" s="21" t="s">
        <v>182</v>
      </c>
      <c r="T406" s="21"/>
      <c r="U406" s="26"/>
      <c r="V406" s="26"/>
      <c r="W406" s="27">
        <f t="shared" si="60"/>
        <v>2017</v>
      </c>
      <c r="X406" s="27">
        <f t="shared" si="61"/>
        <v>2050</v>
      </c>
      <c r="Y406" s="28">
        <f t="shared" si="62"/>
        <v>0</v>
      </c>
      <c r="Z406" s="29" t="str">
        <f t="shared" si="63"/>
        <v>CAISO</v>
      </c>
      <c r="AA406" s="30">
        <f t="shared" si="64"/>
        <v>20</v>
      </c>
      <c r="AB406" s="31">
        <f>IF(AND(ISNUMBER(MATCH($S406,[3]Lists!$CU$8:$CU$37,0)),J406&gt;=DATE(2018,12,31)),$AH$6,$AH$5)</f>
        <v>1</v>
      </c>
      <c r="AC406" s="31">
        <f t="shared" si="65"/>
        <v>1</v>
      </c>
      <c r="AD406" s="31">
        <f t="shared" si="66"/>
        <v>1</v>
      </c>
      <c r="AE406" s="32" t="e">
        <f>MIN($K406,IF(AND(S406='[3]Resources - Baseline'!$C$25,$AH$3&gt;0),MIN(DATE(2050,12,31),MAX(DATE($AH$4,12,31),DATE(YEAR(J406)+$AH$3,MONTH(J406),DAY(J406)))),IF(AND(COUNTIFS('[3]Resources - Baseline'!$C$26:$C$37,S406)=1,$AH$2&gt;0),MIN(DATE($AH$4,12,31),DATE(YEAR(J406)+$AH$2,MONTH(J406),DAY(J406))),DATE(2050,12,31))))</f>
        <v>#VALUE!</v>
      </c>
      <c r="AF406" s="33">
        <f t="shared" si="67"/>
        <v>1</v>
      </c>
    </row>
    <row r="407" spans="1:32">
      <c r="A407" s="1">
        <v>407</v>
      </c>
      <c r="B407" s="21" t="s">
        <v>1051</v>
      </c>
      <c r="C407" s="21" t="s">
        <v>1052</v>
      </c>
      <c r="D407" s="21" t="s">
        <v>185</v>
      </c>
      <c r="E407" s="21" t="s">
        <v>175</v>
      </c>
      <c r="F407" s="21" t="s">
        <v>175</v>
      </c>
      <c r="G407" s="21" t="s">
        <v>186</v>
      </c>
      <c r="H407" s="21" t="s">
        <v>175</v>
      </c>
      <c r="I407" s="21" t="s">
        <v>178</v>
      </c>
      <c r="J407" s="22">
        <v>732</v>
      </c>
      <c r="K407" s="22">
        <v>55153</v>
      </c>
      <c r="L407" s="23">
        <f t="shared" si="68"/>
        <v>1</v>
      </c>
      <c r="M407" s="24">
        <f t="shared" si="69"/>
        <v>1</v>
      </c>
      <c r="N407" s="21">
        <v>1</v>
      </c>
      <c r="O407" s="21">
        <v>1</v>
      </c>
      <c r="P407" s="21" t="s">
        <v>187</v>
      </c>
      <c r="Q407" s="21" t="s">
        <v>219</v>
      </c>
      <c r="R407" s="25" t="s">
        <v>218</v>
      </c>
      <c r="S407" s="21" t="s">
        <v>368</v>
      </c>
      <c r="T407" s="21"/>
      <c r="U407" s="26"/>
      <c r="V407" s="26"/>
      <c r="W407" s="27">
        <f t="shared" si="60"/>
        <v>1902</v>
      </c>
      <c r="X407" s="27">
        <f t="shared" si="61"/>
        <v>2050</v>
      </c>
      <c r="Y407" s="28">
        <f t="shared" si="62"/>
        <v>0</v>
      </c>
      <c r="Z407" s="29" t="str">
        <f t="shared" si="63"/>
        <v>CAISO</v>
      </c>
      <c r="AA407" s="30">
        <f t="shared" si="64"/>
        <v>1</v>
      </c>
      <c r="AB407" s="31">
        <f>IF(AND(ISNUMBER(MATCH($S407,[3]Lists!$CU$8:$CU$37,0)),J407&gt;=DATE(2018,12,31)),$AH$6,$AH$5)</f>
        <v>1</v>
      </c>
      <c r="AC407" s="31">
        <f t="shared" si="65"/>
        <v>1</v>
      </c>
      <c r="AD407" s="31">
        <f t="shared" si="66"/>
        <v>1</v>
      </c>
      <c r="AE407" s="32" t="e">
        <f>MIN($K407,IF(AND(S407='[3]Resources - Baseline'!$C$25,$AH$3&gt;0),MIN(DATE(2050,12,31),MAX(DATE($AH$4,12,31),DATE(YEAR(J407)+$AH$3,MONTH(J407),DAY(J407)))),IF(AND(COUNTIFS('[3]Resources - Baseline'!$C$26:$C$37,S407)=1,$AH$2&gt;0),MIN(DATE($AH$4,12,31),DATE(YEAR(J407)+$AH$2,MONTH(J407),DAY(J407))),DATE(2050,12,31))))</f>
        <v>#VALUE!</v>
      </c>
      <c r="AF407" s="33">
        <f t="shared" si="67"/>
        <v>1</v>
      </c>
    </row>
    <row r="408" spans="1:32">
      <c r="A408" s="1">
        <v>408</v>
      </c>
      <c r="B408" s="21" t="s">
        <v>1053</v>
      </c>
      <c r="C408" s="21" t="s">
        <v>1054</v>
      </c>
      <c r="D408" s="21" t="s">
        <v>163</v>
      </c>
      <c r="E408" s="21" t="s">
        <v>210</v>
      </c>
      <c r="F408" s="21" t="s">
        <v>210</v>
      </c>
      <c r="G408" s="21" t="s">
        <v>211</v>
      </c>
      <c r="H408" s="21" t="s">
        <v>210</v>
      </c>
      <c r="I408" s="21" t="s">
        <v>212</v>
      </c>
      <c r="J408" s="22">
        <v>29434</v>
      </c>
      <c r="K408" s="22">
        <v>44196</v>
      </c>
      <c r="L408" s="23">
        <f t="shared" si="68"/>
        <v>585</v>
      </c>
      <c r="M408" s="24">
        <f t="shared" si="69"/>
        <v>1</v>
      </c>
      <c r="N408" s="21">
        <v>585</v>
      </c>
      <c r="O408" s="21">
        <v>585</v>
      </c>
      <c r="P408" s="21" t="s">
        <v>507</v>
      </c>
      <c r="Q408" s="21" t="s">
        <v>508</v>
      </c>
      <c r="R408" s="25" t="s">
        <v>509</v>
      </c>
      <c r="S408" s="21" t="s">
        <v>1055</v>
      </c>
      <c r="T408" s="21"/>
      <c r="U408" s="26"/>
      <c r="V408" s="26"/>
      <c r="W408" s="27">
        <f t="shared" si="60"/>
        <v>1981</v>
      </c>
      <c r="X408" s="27">
        <f t="shared" si="61"/>
        <v>2020</v>
      </c>
      <c r="Y408" s="28">
        <f t="shared" si="62"/>
        <v>0</v>
      </c>
      <c r="Z408" s="29" t="str">
        <f t="shared" si="63"/>
        <v>NW</v>
      </c>
      <c r="AA408" s="30">
        <f t="shared" si="64"/>
        <v>585</v>
      </c>
      <c r="AB408" s="31">
        <f>IF(AND(ISNUMBER(MATCH($S408,[3]Lists!$CU$8:$CU$37,0)),J408&gt;=DATE(2018,12,31)),$AH$6,$AH$5)</f>
        <v>1</v>
      </c>
      <c r="AC408" s="31">
        <f t="shared" si="65"/>
        <v>1</v>
      </c>
      <c r="AD408" s="31">
        <f t="shared" si="66"/>
        <v>1</v>
      </c>
      <c r="AE408" s="32" t="e">
        <f>MIN($K408,IF(AND(S408='[3]Resources - Baseline'!$C$25,$AH$3&gt;0),MIN(DATE(2050,12,31),MAX(DATE($AH$4,12,31),DATE(YEAR(J408)+$AH$3,MONTH(J408),DAY(J408)))),IF(AND(COUNTIFS('[3]Resources - Baseline'!$C$26:$C$37,S408)=1,$AH$2&gt;0),MIN(DATE($AH$4,12,31),DATE(YEAR(J408)+$AH$2,MONTH(J408),DAY(J408))),DATE(2050,12,31))))</f>
        <v>#VALUE!</v>
      </c>
      <c r="AF408" s="33">
        <f t="shared" si="67"/>
        <v>1</v>
      </c>
    </row>
    <row r="409" spans="1:32">
      <c r="A409" s="1">
        <v>409</v>
      </c>
      <c r="B409" s="21" t="s">
        <v>1056</v>
      </c>
      <c r="C409" s="21" t="s">
        <v>1057</v>
      </c>
      <c r="D409" s="21" t="s">
        <v>185</v>
      </c>
      <c r="E409" s="21" t="s">
        <v>175</v>
      </c>
      <c r="F409" s="21" t="s">
        <v>175</v>
      </c>
      <c r="G409" s="21" t="s">
        <v>186</v>
      </c>
      <c r="H409" s="21" t="s">
        <v>175</v>
      </c>
      <c r="I409" s="21" t="s">
        <v>178</v>
      </c>
      <c r="J409" s="22">
        <v>37613</v>
      </c>
      <c r="K409" s="22">
        <v>55153</v>
      </c>
      <c r="L409" s="23">
        <f t="shared" si="68"/>
        <v>47.6</v>
      </c>
      <c r="M409" s="24">
        <f t="shared" si="69"/>
        <v>1</v>
      </c>
      <c r="N409" s="21">
        <v>47.6</v>
      </c>
      <c r="O409" s="21">
        <v>47.6</v>
      </c>
      <c r="P409" s="21" t="s">
        <v>268</v>
      </c>
      <c r="Q409" s="21" t="s">
        <v>269</v>
      </c>
      <c r="R409" s="25" t="s">
        <v>270</v>
      </c>
      <c r="S409" s="21" t="s">
        <v>271</v>
      </c>
      <c r="T409" s="21"/>
      <c r="U409" s="26"/>
      <c r="V409" s="26"/>
      <c r="W409" s="27">
        <f t="shared" si="60"/>
        <v>2003</v>
      </c>
      <c r="X409" s="27">
        <f t="shared" si="61"/>
        <v>2050</v>
      </c>
      <c r="Y409" s="28">
        <f t="shared" si="62"/>
        <v>0</v>
      </c>
      <c r="Z409" s="29" t="str">
        <f t="shared" si="63"/>
        <v>CAISO</v>
      </c>
      <c r="AA409" s="30">
        <f t="shared" si="64"/>
        <v>47.6</v>
      </c>
      <c r="AB409" s="31">
        <f>IF(AND(ISNUMBER(MATCH($S409,[3]Lists!$CU$8:$CU$37,0)),J409&gt;=DATE(2018,12,31)),$AH$6,$AH$5)</f>
        <v>1</v>
      </c>
      <c r="AC409" s="31">
        <f t="shared" si="65"/>
        <v>1</v>
      </c>
      <c r="AD409" s="31">
        <f t="shared" si="66"/>
        <v>1</v>
      </c>
      <c r="AE409" s="32" t="e">
        <f>MIN($K409,IF(AND(S409='[3]Resources - Baseline'!$C$25,$AH$3&gt;0),MIN(DATE(2050,12,31),MAX(DATE($AH$4,12,31),DATE(YEAR(J409)+$AH$3,MONTH(J409),DAY(J409)))),IF(AND(COUNTIFS('[3]Resources - Baseline'!$C$26:$C$37,S409)=1,$AH$2&gt;0),MIN(DATE($AH$4,12,31),DATE(YEAR(J409)+$AH$2,MONTH(J409),DAY(J409))),DATE(2050,12,31))))</f>
        <v>#VALUE!</v>
      </c>
      <c r="AF409" s="33">
        <f t="shared" si="67"/>
        <v>1</v>
      </c>
    </row>
    <row r="410" spans="1:32">
      <c r="A410" s="1">
        <v>410</v>
      </c>
      <c r="B410" s="21" t="s">
        <v>1058</v>
      </c>
      <c r="C410" s="21"/>
      <c r="D410" s="21" t="s">
        <v>163</v>
      </c>
      <c r="E410" s="22" t="s">
        <v>837</v>
      </c>
      <c r="F410" s="22" t="s">
        <v>837</v>
      </c>
      <c r="G410" s="22" t="s">
        <v>838</v>
      </c>
      <c r="H410" s="22" t="s">
        <v>434</v>
      </c>
      <c r="I410" s="22" t="s">
        <v>212</v>
      </c>
      <c r="J410" s="22">
        <v>42735</v>
      </c>
      <c r="K410" s="22">
        <v>55153</v>
      </c>
      <c r="L410" s="23">
        <f t="shared" si="68"/>
        <v>140</v>
      </c>
      <c r="M410" s="24">
        <f t="shared" si="69"/>
        <v>1</v>
      </c>
      <c r="N410" s="23">
        <v>140</v>
      </c>
      <c r="O410" s="23">
        <v>140</v>
      </c>
      <c r="P410" s="23" t="s">
        <v>408</v>
      </c>
      <c r="Q410" s="23" t="s">
        <v>180</v>
      </c>
      <c r="R410" s="25" t="s">
        <v>181</v>
      </c>
      <c r="S410" s="22" t="s">
        <v>435</v>
      </c>
      <c r="T410" s="22"/>
      <c r="U410" s="26"/>
      <c r="V410" s="26"/>
      <c r="W410" s="27">
        <f t="shared" si="60"/>
        <v>2017</v>
      </c>
      <c r="X410" s="27">
        <f t="shared" si="61"/>
        <v>2050</v>
      </c>
      <c r="Y410" s="28">
        <f t="shared" si="62"/>
        <v>0</v>
      </c>
      <c r="Z410" s="29" t="str">
        <f t="shared" si="63"/>
        <v>NW</v>
      </c>
      <c r="AA410" s="30">
        <f t="shared" si="64"/>
        <v>140</v>
      </c>
      <c r="AB410" s="31">
        <f>IF(AND(ISNUMBER(MATCH($S410,[3]Lists!$CU$8:$CU$37,0)),J410&gt;=DATE(2018,12,31)),$AH$6,$AH$5)</f>
        <v>1</v>
      </c>
      <c r="AC410" s="31">
        <f t="shared" si="65"/>
        <v>1</v>
      </c>
      <c r="AD410" s="31">
        <f t="shared" si="66"/>
        <v>1</v>
      </c>
      <c r="AE410" s="32" t="e">
        <f>MIN($K410,IF(AND(S410='[3]Resources - Baseline'!$C$25,$AH$3&gt;0),MIN(DATE(2050,12,31),MAX(DATE($AH$4,12,31),DATE(YEAR(J410)+$AH$3,MONTH(J410),DAY(J410)))),IF(AND(COUNTIFS('[3]Resources - Baseline'!$C$26:$C$37,S410)=1,$AH$2&gt;0),MIN(DATE($AH$4,12,31),DATE(YEAR(J410)+$AH$2,MONTH(J410),DAY(J410))),DATE(2050,12,31))))</f>
        <v>#VALUE!</v>
      </c>
      <c r="AF410" s="33">
        <f t="shared" si="67"/>
        <v>1</v>
      </c>
    </row>
    <row r="411" spans="1:32">
      <c r="A411" s="1">
        <v>411</v>
      </c>
      <c r="B411" s="21" t="s">
        <v>1059</v>
      </c>
      <c r="C411" s="21" t="s">
        <v>1060</v>
      </c>
      <c r="D411" s="21" t="s">
        <v>163</v>
      </c>
      <c r="E411" s="22" t="s">
        <v>440</v>
      </c>
      <c r="F411" s="22" t="s">
        <v>440</v>
      </c>
      <c r="G411" s="22" t="s">
        <v>441</v>
      </c>
      <c r="H411" s="22" t="s">
        <v>434</v>
      </c>
      <c r="I411" s="22" t="s">
        <v>212</v>
      </c>
      <c r="J411" s="22">
        <v>38139</v>
      </c>
      <c r="K411" s="22">
        <v>55153</v>
      </c>
      <c r="L411" s="23">
        <f t="shared" si="68"/>
        <v>1.1000000000000001</v>
      </c>
      <c r="M411" s="24">
        <f t="shared" si="69"/>
        <v>1</v>
      </c>
      <c r="N411" s="35">
        <v>1.1000000000000001</v>
      </c>
      <c r="O411" s="35">
        <v>1.1000000000000001</v>
      </c>
      <c r="P411" s="35" t="s">
        <v>218</v>
      </c>
      <c r="Q411" s="35" t="s">
        <v>219</v>
      </c>
      <c r="R411" s="25" t="s">
        <v>218</v>
      </c>
      <c r="S411" s="22" t="s">
        <v>344</v>
      </c>
      <c r="T411" s="22"/>
      <c r="U411" s="26"/>
      <c r="V411" s="26"/>
      <c r="W411" s="27">
        <f t="shared" si="60"/>
        <v>2004</v>
      </c>
      <c r="X411" s="27">
        <f t="shared" si="61"/>
        <v>2050</v>
      </c>
      <c r="Y411" s="28">
        <f t="shared" si="62"/>
        <v>0</v>
      </c>
      <c r="Z411" s="29" t="str">
        <f t="shared" si="63"/>
        <v>NW</v>
      </c>
      <c r="AA411" s="30">
        <f t="shared" si="64"/>
        <v>1.1000000000000001</v>
      </c>
      <c r="AB411" s="31">
        <f>IF(AND(ISNUMBER(MATCH($S411,[3]Lists!$CU$8:$CU$37,0)),J411&gt;=DATE(2018,12,31)),$AH$6,$AH$5)</f>
        <v>1</v>
      </c>
      <c r="AC411" s="31">
        <f t="shared" si="65"/>
        <v>1</v>
      </c>
      <c r="AD411" s="31">
        <f t="shared" si="66"/>
        <v>1</v>
      </c>
      <c r="AE411" s="32" t="e">
        <f>MIN($K411,IF(AND(S411='[3]Resources - Baseline'!$C$25,$AH$3&gt;0),MIN(DATE(2050,12,31),MAX(DATE($AH$4,12,31),DATE(YEAR(J411)+$AH$3,MONTH(J411),DAY(J411)))),IF(AND(COUNTIFS('[3]Resources - Baseline'!$C$26:$C$37,S411)=1,$AH$2&gt;0),MIN(DATE($AH$4,12,31),DATE(YEAR(J411)+$AH$2,MONTH(J411),DAY(J411))),DATE(2050,12,31))))</f>
        <v>#VALUE!</v>
      </c>
      <c r="AF411" s="33">
        <f t="shared" si="67"/>
        <v>1</v>
      </c>
    </row>
    <row r="412" spans="1:32">
      <c r="A412" s="1">
        <v>412</v>
      </c>
      <c r="B412" s="21" t="s">
        <v>1061</v>
      </c>
      <c r="C412" s="21" t="s">
        <v>1062</v>
      </c>
      <c r="D412" s="21" t="s">
        <v>163</v>
      </c>
      <c r="E412" s="22" t="s">
        <v>440</v>
      </c>
      <c r="F412" s="22" t="s">
        <v>440</v>
      </c>
      <c r="G412" s="22" t="s">
        <v>441</v>
      </c>
      <c r="H412" s="22" t="s">
        <v>434</v>
      </c>
      <c r="I412" s="22" t="s">
        <v>212</v>
      </c>
      <c r="J412" s="22">
        <v>38139</v>
      </c>
      <c r="K412" s="22">
        <v>55153</v>
      </c>
      <c r="L412" s="23">
        <f t="shared" si="68"/>
        <v>1.1000000000000001</v>
      </c>
      <c r="M412" s="24">
        <f t="shared" si="69"/>
        <v>1</v>
      </c>
      <c r="N412" s="23">
        <v>1.1000000000000001</v>
      </c>
      <c r="O412" s="23">
        <v>1.1000000000000001</v>
      </c>
      <c r="P412" s="23" t="s">
        <v>218</v>
      </c>
      <c r="Q412" s="23" t="s">
        <v>219</v>
      </c>
      <c r="R412" s="25" t="s">
        <v>218</v>
      </c>
      <c r="S412" s="22" t="s">
        <v>344</v>
      </c>
      <c r="T412" s="22"/>
      <c r="U412" s="26"/>
      <c r="V412" s="26"/>
      <c r="W412" s="27">
        <f t="shared" si="60"/>
        <v>2004</v>
      </c>
      <c r="X412" s="27">
        <f t="shared" si="61"/>
        <v>2050</v>
      </c>
      <c r="Y412" s="28">
        <f t="shared" si="62"/>
        <v>0</v>
      </c>
      <c r="Z412" s="29" t="str">
        <f t="shared" si="63"/>
        <v>NW</v>
      </c>
      <c r="AA412" s="30">
        <f t="shared" si="64"/>
        <v>1.1000000000000001</v>
      </c>
      <c r="AB412" s="31">
        <f>IF(AND(ISNUMBER(MATCH($S412,[3]Lists!$CU$8:$CU$37,0)),J412&gt;=DATE(2018,12,31)),$AH$6,$AH$5)</f>
        <v>1</v>
      </c>
      <c r="AC412" s="31">
        <f t="shared" si="65"/>
        <v>1</v>
      </c>
      <c r="AD412" s="31">
        <f t="shared" si="66"/>
        <v>1</v>
      </c>
      <c r="AE412" s="32" t="e">
        <f>MIN($K412,IF(AND(S412='[3]Resources - Baseline'!$C$25,$AH$3&gt;0),MIN(DATE(2050,12,31),MAX(DATE($AH$4,12,31),DATE(YEAR(J412)+$AH$3,MONTH(J412),DAY(J412)))),IF(AND(COUNTIFS('[3]Resources - Baseline'!$C$26:$C$37,S412)=1,$AH$2&gt;0),MIN(DATE($AH$4,12,31),DATE(YEAR(J412)+$AH$2,MONTH(J412),DAY(J412))),DATE(2050,12,31))))</f>
        <v>#VALUE!</v>
      </c>
      <c r="AF412" s="33">
        <f t="shared" si="67"/>
        <v>1</v>
      </c>
    </row>
    <row r="413" spans="1:32">
      <c r="A413" s="1">
        <v>413</v>
      </c>
      <c r="B413" s="21" t="s">
        <v>1063</v>
      </c>
      <c r="C413" s="21" t="s">
        <v>1064</v>
      </c>
      <c r="D413" s="21" t="s">
        <v>163</v>
      </c>
      <c r="E413" s="22" t="s">
        <v>440</v>
      </c>
      <c r="F413" s="22" t="s">
        <v>440</v>
      </c>
      <c r="G413" s="22" t="s">
        <v>441</v>
      </c>
      <c r="H413" s="22" t="s">
        <v>434</v>
      </c>
      <c r="I413" s="22" t="s">
        <v>212</v>
      </c>
      <c r="J413" s="22">
        <v>38139</v>
      </c>
      <c r="K413" s="22">
        <v>55153</v>
      </c>
      <c r="L413" s="23">
        <f t="shared" si="68"/>
        <v>1.1000000000000001</v>
      </c>
      <c r="M413" s="24">
        <f t="shared" si="69"/>
        <v>1</v>
      </c>
      <c r="N413" s="23">
        <v>1.1000000000000001</v>
      </c>
      <c r="O413" s="23">
        <v>1.1000000000000001</v>
      </c>
      <c r="P413" s="23" t="s">
        <v>218</v>
      </c>
      <c r="Q413" s="23" t="s">
        <v>219</v>
      </c>
      <c r="R413" s="25" t="s">
        <v>218</v>
      </c>
      <c r="S413" s="22" t="s">
        <v>344</v>
      </c>
      <c r="T413" s="22"/>
      <c r="U413" s="26"/>
      <c r="V413" s="26"/>
      <c r="W413" s="27">
        <f t="shared" si="60"/>
        <v>2004</v>
      </c>
      <c r="X413" s="27">
        <f t="shared" si="61"/>
        <v>2050</v>
      </c>
      <c r="Y413" s="28">
        <f t="shared" si="62"/>
        <v>0</v>
      </c>
      <c r="Z413" s="29" t="str">
        <f t="shared" si="63"/>
        <v>NW</v>
      </c>
      <c r="AA413" s="30">
        <f t="shared" si="64"/>
        <v>1.1000000000000001</v>
      </c>
      <c r="AB413" s="31">
        <f>IF(AND(ISNUMBER(MATCH($S413,[3]Lists!$CU$8:$CU$37,0)),J413&gt;=DATE(2018,12,31)),$AH$6,$AH$5)</f>
        <v>1</v>
      </c>
      <c r="AC413" s="31">
        <f t="shared" si="65"/>
        <v>1</v>
      </c>
      <c r="AD413" s="31">
        <f t="shared" si="66"/>
        <v>1</v>
      </c>
      <c r="AE413" s="32" t="e">
        <f>MIN($K413,IF(AND(S413='[3]Resources - Baseline'!$C$25,$AH$3&gt;0),MIN(DATE(2050,12,31),MAX(DATE($AH$4,12,31),DATE(YEAR(J413)+$AH$3,MONTH(J413),DAY(J413)))),IF(AND(COUNTIFS('[3]Resources - Baseline'!$C$26:$C$37,S413)=1,$AH$2&gt;0),MIN(DATE($AH$4,12,31),DATE(YEAR(J413)+$AH$2,MONTH(J413),DAY(J413))),DATE(2050,12,31))))</f>
        <v>#VALUE!</v>
      </c>
      <c r="AF413" s="33">
        <f t="shared" si="67"/>
        <v>1</v>
      </c>
    </row>
    <row r="414" spans="1:32">
      <c r="A414" s="1">
        <v>414</v>
      </c>
      <c r="B414" s="21" t="s">
        <v>1065</v>
      </c>
      <c r="C414" s="21" t="s">
        <v>1066</v>
      </c>
      <c r="D414" s="21" t="s">
        <v>163</v>
      </c>
      <c r="E414" s="22" t="s">
        <v>745</v>
      </c>
      <c r="F414" s="22" t="s">
        <v>745</v>
      </c>
      <c r="G414" s="22" t="s">
        <v>746</v>
      </c>
      <c r="H414" s="22" t="s">
        <v>747</v>
      </c>
      <c r="I414" s="22" t="s">
        <v>212</v>
      </c>
      <c r="J414" s="22">
        <v>31533</v>
      </c>
      <c r="K414" s="22">
        <v>55153</v>
      </c>
      <c r="L414" s="23">
        <f t="shared" si="68"/>
        <v>458</v>
      </c>
      <c r="M414" s="24">
        <f t="shared" si="69"/>
        <v>1</v>
      </c>
      <c r="N414" s="23">
        <v>458</v>
      </c>
      <c r="O414" s="23">
        <v>458</v>
      </c>
      <c r="P414" s="23" t="s">
        <v>507</v>
      </c>
      <c r="Q414" s="23" t="s">
        <v>508</v>
      </c>
      <c r="R414" s="25" t="s">
        <v>509</v>
      </c>
      <c r="S414" s="22" t="s">
        <v>1055</v>
      </c>
      <c r="T414" s="22"/>
      <c r="U414" s="26"/>
      <c r="V414" s="26"/>
      <c r="W414" s="27">
        <f t="shared" si="60"/>
        <v>1986</v>
      </c>
      <c r="X414" s="27">
        <f t="shared" si="61"/>
        <v>2050</v>
      </c>
      <c r="Y414" s="28">
        <f t="shared" si="62"/>
        <v>0</v>
      </c>
      <c r="Z414" s="29" t="str">
        <f t="shared" si="63"/>
        <v>NW</v>
      </c>
      <c r="AA414" s="30">
        <f t="shared" si="64"/>
        <v>458</v>
      </c>
      <c r="AB414" s="31">
        <f>IF(AND(ISNUMBER(MATCH($S414,[3]Lists!$CU$8:$CU$37,0)),J414&gt;=DATE(2018,12,31)),$AH$6,$AH$5)</f>
        <v>1</v>
      </c>
      <c r="AC414" s="31">
        <f t="shared" si="65"/>
        <v>1</v>
      </c>
      <c r="AD414" s="31">
        <f t="shared" si="66"/>
        <v>1</v>
      </c>
      <c r="AE414" s="32" t="e">
        <f>MIN($K414,IF(AND(S414='[3]Resources - Baseline'!$C$25,$AH$3&gt;0),MIN(DATE(2050,12,31),MAX(DATE($AH$4,12,31),DATE(YEAR(J414)+$AH$3,MONTH(J414),DAY(J414)))),IF(AND(COUNTIFS('[3]Resources - Baseline'!$C$26:$C$37,S414)=1,$AH$2&gt;0),MIN(DATE($AH$4,12,31),DATE(YEAR(J414)+$AH$2,MONTH(J414),DAY(J414))),DATE(2050,12,31))))</f>
        <v>#VALUE!</v>
      </c>
      <c r="AF414" s="33">
        <f t="shared" si="67"/>
        <v>1</v>
      </c>
    </row>
    <row r="415" spans="1:32">
      <c r="A415" s="1">
        <v>415</v>
      </c>
      <c r="B415" s="21" t="s">
        <v>1067</v>
      </c>
      <c r="C415" s="21" t="s">
        <v>1068</v>
      </c>
      <c r="D415" s="21" t="s">
        <v>163</v>
      </c>
      <c r="E415" s="22" t="s">
        <v>164</v>
      </c>
      <c r="F415" s="22" t="s">
        <v>164</v>
      </c>
      <c r="G415" s="22" t="s">
        <v>165</v>
      </c>
      <c r="H415" s="22" t="s">
        <v>166</v>
      </c>
      <c r="I415" s="22" t="s">
        <v>167</v>
      </c>
      <c r="J415" s="22">
        <v>40678</v>
      </c>
      <c r="K415" s="22">
        <v>47982</v>
      </c>
      <c r="L415" s="23">
        <f t="shared" si="68"/>
        <v>9.83</v>
      </c>
      <c r="M415" s="24">
        <f t="shared" si="69"/>
        <v>1</v>
      </c>
      <c r="N415" s="23">
        <v>9.83</v>
      </c>
      <c r="O415" s="23">
        <v>9.83</v>
      </c>
      <c r="P415" s="23" t="s">
        <v>218</v>
      </c>
      <c r="Q415" s="23" t="s">
        <v>219</v>
      </c>
      <c r="R415" s="25" t="s">
        <v>218</v>
      </c>
      <c r="S415" s="22" t="s">
        <v>220</v>
      </c>
      <c r="T415" s="22"/>
      <c r="U415" s="26"/>
      <c r="V415" s="26"/>
      <c r="W415" s="27">
        <f t="shared" si="60"/>
        <v>2011</v>
      </c>
      <c r="X415" s="27">
        <f t="shared" si="61"/>
        <v>2030</v>
      </c>
      <c r="Y415" s="28">
        <f t="shared" si="62"/>
        <v>0</v>
      </c>
      <c r="Z415" s="29" t="str">
        <f t="shared" si="63"/>
        <v>Excluded</v>
      </c>
      <c r="AA415" s="30">
        <f t="shared" si="64"/>
        <v>9.83</v>
      </c>
      <c r="AB415" s="31">
        <f>IF(AND(ISNUMBER(MATCH($S415,[3]Lists!$CU$8:$CU$37,0)),J415&gt;=DATE(2018,12,31)),$AH$6,$AH$5)</f>
        <v>1</v>
      </c>
      <c r="AC415" s="31">
        <f t="shared" si="65"/>
        <v>1</v>
      </c>
      <c r="AD415" s="31">
        <f t="shared" si="66"/>
        <v>1</v>
      </c>
      <c r="AE415" s="32" t="e">
        <f>MIN($K415,IF(AND(S415='[3]Resources - Baseline'!$C$25,$AH$3&gt;0),MIN(DATE(2050,12,31),MAX(DATE($AH$4,12,31),DATE(YEAR(J415)+$AH$3,MONTH(J415),DAY(J415)))),IF(AND(COUNTIFS('[3]Resources - Baseline'!$C$26:$C$37,S415)=1,$AH$2&gt;0),MIN(DATE($AH$4,12,31),DATE(YEAR(J415)+$AH$2,MONTH(J415),DAY(J415))),DATE(2050,12,31))))</f>
        <v>#VALUE!</v>
      </c>
      <c r="AF415" s="33">
        <f t="shared" si="67"/>
        <v>1</v>
      </c>
    </row>
    <row r="416" spans="1:32">
      <c r="A416" s="1">
        <v>416</v>
      </c>
      <c r="B416" s="21" t="s">
        <v>1069</v>
      </c>
      <c r="C416" s="21" t="s">
        <v>1070</v>
      </c>
      <c r="D416" s="21" t="s">
        <v>163</v>
      </c>
      <c r="E416" s="22" t="s">
        <v>164</v>
      </c>
      <c r="F416" s="22" t="s">
        <v>164</v>
      </c>
      <c r="G416" s="22" t="s">
        <v>165</v>
      </c>
      <c r="H416" s="22" t="s">
        <v>166</v>
      </c>
      <c r="I416" s="22" t="s">
        <v>167</v>
      </c>
      <c r="J416" s="22">
        <v>40678</v>
      </c>
      <c r="K416" s="22">
        <v>47982</v>
      </c>
      <c r="L416" s="23">
        <f t="shared" si="68"/>
        <v>9.83</v>
      </c>
      <c r="M416" s="24">
        <f t="shared" si="69"/>
        <v>1</v>
      </c>
      <c r="N416" s="35">
        <v>9.83</v>
      </c>
      <c r="O416" s="35">
        <v>9.83</v>
      </c>
      <c r="P416" s="35" t="s">
        <v>218</v>
      </c>
      <c r="Q416" s="35" t="s">
        <v>219</v>
      </c>
      <c r="R416" s="25" t="s">
        <v>218</v>
      </c>
      <c r="S416" s="22" t="s">
        <v>220</v>
      </c>
      <c r="T416" s="22"/>
      <c r="U416" s="26"/>
      <c r="V416" s="26"/>
      <c r="W416" s="27">
        <f t="shared" si="60"/>
        <v>2011</v>
      </c>
      <c r="X416" s="27">
        <f t="shared" si="61"/>
        <v>2030</v>
      </c>
      <c r="Y416" s="28">
        <f t="shared" si="62"/>
        <v>0</v>
      </c>
      <c r="Z416" s="29" t="str">
        <f t="shared" si="63"/>
        <v>Excluded</v>
      </c>
      <c r="AA416" s="30">
        <f t="shared" si="64"/>
        <v>9.83</v>
      </c>
      <c r="AB416" s="31">
        <f>IF(AND(ISNUMBER(MATCH($S416,[3]Lists!$CU$8:$CU$37,0)),J416&gt;=DATE(2018,12,31)),$AH$6,$AH$5)</f>
        <v>1</v>
      </c>
      <c r="AC416" s="31">
        <f t="shared" si="65"/>
        <v>1</v>
      </c>
      <c r="AD416" s="31">
        <f t="shared" si="66"/>
        <v>1</v>
      </c>
      <c r="AE416" s="32" t="e">
        <f>MIN($K416,IF(AND(S416='[3]Resources - Baseline'!$C$25,$AH$3&gt;0),MIN(DATE(2050,12,31),MAX(DATE($AH$4,12,31),DATE(YEAR(J416)+$AH$3,MONTH(J416),DAY(J416)))),IF(AND(COUNTIFS('[3]Resources - Baseline'!$C$26:$C$37,S416)=1,$AH$2&gt;0),MIN(DATE($AH$4,12,31),DATE(YEAR(J416)+$AH$2,MONTH(J416),DAY(J416))),DATE(2050,12,31))))</f>
        <v>#VALUE!</v>
      </c>
      <c r="AF416" s="33">
        <f t="shared" si="67"/>
        <v>1</v>
      </c>
    </row>
    <row r="417" spans="1:32">
      <c r="A417" s="1">
        <v>417</v>
      </c>
      <c r="B417" s="21" t="s">
        <v>1071</v>
      </c>
      <c r="C417" s="21" t="s">
        <v>1071</v>
      </c>
      <c r="D417" s="21" t="s">
        <v>163</v>
      </c>
      <c r="E417" s="22" t="s">
        <v>210</v>
      </c>
      <c r="F417" s="22" t="s">
        <v>210</v>
      </c>
      <c r="G417" s="22" t="s">
        <v>211</v>
      </c>
      <c r="H417" s="22" t="s">
        <v>210</v>
      </c>
      <c r="I417" s="22" t="s">
        <v>212</v>
      </c>
      <c r="J417" s="22">
        <v>14062</v>
      </c>
      <c r="K417" s="22">
        <v>55153</v>
      </c>
      <c r="L417" s="23">
        <f t="shared" si="68"/>
        <v>1154</v>
      </c>
      <c r="M417" s="24">
        <f t="shared" si="69"/>
        <v>1</v>
      </c>
      <c r="N417" s="35">
        <v>1154</v>
      </c>
      <c r="O417" s="35">
        <v>1154</v>
      </c>
      <c r="P417" s="35" t="s">
        <v>218</v>
      </c>
      <c r="Q417" s="35" t="s">
        <v>219</v>
      </c>
      <c r="R417" s="25" t="s">
        <v>218</v>
      </c>
      <c r="S417" s="22" t="s">
        <v>344</v>
      </c>
      <c r="T417" s="22"/>
      <c r="U417" s="26"/>
      <c r="V417" s="26"/>
      <c r="W417" s="27">
        <f t="shared" si="60"/>
        <v>1939</v>
      </c>
      <c r="X417" s="27">
        <f t="shared" si="61"/>
        <v>2050</v>
      </c>
      <c r="Y417" s="28">
        <f t="shared" si="62"/>
        <v>0</v>
      </c>
      <c r="Z417" s="29" t="str">
        <f t="shared" si="63"/>
        <v>NW</v>
      </c>
      <c r="AA417" s="30">
        <f t="shared" si="64"/>
        <v>1154</v>
      </c>
      <c r="AB417" s="31">
        <f>IF(AND(ISNUMBER(MATCH($S417,[3]Lists!$CU$8:$CU$37,0)),J417&gt;=DATE(2018,12,31)),$AH$6,$AH$5)</f>
        <v>1</v>
      </c>
      <c r="AC417" s="31">
        <f t="shared" si="65"/>
        <v>1</v>
      </c>
      <c r="AD417" s="31">
        <f t="shared" si="66"/>
        <v>1</v>
      </c>
      <c r="AE417" s="32" t="e">
        <f>MIN($K417,IF(AND(S417='[3]Resources - Baseline'!$C$25,$AH$3&gt;0),MIN(DATE(2050,12,31),MAX(DATE($AH$4,12,31),DATE(YEAR(J417)+$AH$3,MONTH(J417),DAY(J417)))),IF(AND(COUNTIFS('[3]Resources - Baseline'!$C$26:$C$37,S417)=1,$AH$2&gt;0),MIN(DATE($AH$4,12,31),DATE(YEAR(J417)+$AH$2,MONTH(J417),DAY(J417))),DATE(2050,12,31))))</f>
        <v>#VALUE!</v>
      </c>
      <c r="AF417" s="33">
        <f t="shared" si="67"/>
        <v>1</v>
      </c>
    </row>
    <row r="418" spans="1:32">
      <c r="A418" s="1">
        <v>418</v>
      </c>
      <c r="B418" s="21" t="s">
        <v>1072</v>
      </c>
      <c r="C418" s="21" t="s">
        <v>1073</v>
      </c>
      <c r="D418" s="21" t="s">
        <v>163</v>
      </c>
      <c r="E418" s="22" t="s">
        <v>164</v>
      </c>
      <c r="F418" s="22" t="s">
        <v>164</v>
      </c>
      <c r="G418" s="22" t="s">
        <v>165</v>
      </c>
      <c r="H418" s="22" t="s">
        <v>166</v>
      </c>
      <c r="I418" s="22" t="s">
        <v>167</v>
      </c>
      <c r="J418" s="22">
        <v>42522</v>
      </c>
      <c r="K418" s="22">
        <v>55153</v>
      </c>
      <c r="L418" s="23">
        <f t="shared" si="68"/>
        <v>165</v>
      </c>
      <c r="M418" s="24">
        <f t="shared" si="69"/>
        <v>1</v>
      </c>
      <c r="N418" s="23">
        <v>165</v>
      </c>
      <c r="O418" s="23">
        <v>165</v>
      </c>
      <c r="P418" s="23" t="s">
        <v>288</v>
      </c>
      <c r="Q418" s="23" t="s">
        <v>269</v>
      </c>
      <c r="R418" s="25" t="s">
        <v>270</v>
      </c>
      <c r="S418" s="22" t="s">
        <v>304</v>
      </c>
      <c r="T418" s="22"/>
      <c r="U418" s="26"/>
      <c r="V418" s="26"/>
      <c r="W418" s="27">
        <f t="shared" si="60"/>
        <v>2016</v>
      </c>
      <c r="X418" s="27">
        <f t="shared" si="61"/>
        <v>2050</v>
      </c>
      <c r="Y418" s="28">
        <f t="shared" si="62"/>
        <v>0</v>
      </c>
      <c r="Z418" s="29" t="str">
        <f t="shared" si="63"/>
        <v>Excluded</v>
      </c>
      <c r="AA418" s="30">
        <f t="shared" si="64"/>
        <v>165</v>
      </c>
      <c r="AB418" s="31">
        <f>IF(AND(ISNUMBER(MATCH($S418,[3]Lists!$CU$8:$CU$37,0)),J418&gt;=DATE(2018,12,31)),$AH$6,$AH$5)</f>
        <v>1</v>
      </c>
      <c r="AC418" s="31">
        <f t="shared" si="65"/>
        <v>1</v>
      </c>
      <c r="AD418" s="31">
        <f t="shared" si="66"/>
        <v>1</v>
      </c>
      <c r="AE418" s="32" t="e">
        <f>MIN($K418,IF(AND(S418='[3]Resources - Baseline'!$C$25,$AH$3&gt;0),MIN(DATE(2050,12,31),MAX(DATE($AH$4,12,31),DATE(YEAR(J418)+$AH$3,MONTH(J418),DAY(J418)))),IF(AND(COUNTIFS('[3]Resources - Baseline'!$C$26:$C$37,S418)=1,$AH$2&gt;0),MIN(DATE($AH$4,12,31),DATE(YEAR(J418)+$AH$2,MONTH(J418),DAY(J418))),DATE(2050,12,31))))</f>
        <v>#VALUE!</v>
      </c>
      <c r="AF418" s="33">
        <f t="shared" si="67"/>
        <v>1</v>
      </c>
    </row>
    <row r="419" spans="1:32">
      <c r="A419" s="1">
        <v>419</v>
      </c>
      <c r="B419" s="21" t="s">
        <v>1074</v>
      </c>
      <c r="C419" s="21" t="s">
        <v>1075</v>
      </c>
      <c r="D419" s="21" t="s">
        <v>185</v>
      </c>
      <c r="E419" s="21" t="s">
        <v>205</v>
      </c>
      <c r="F419" s="21" t="s">
        <v>205</v>
      </c>
      <c r="G419" s="21" t="s">
        <v>204</v>
      </c>
      <c r="H419" s="21" t="s">
        <v>205</v>
      </c>
      <c r="I419" s="21" t="s">
        <v>178</v>
      </c>
      <c r="J419" s="22">
        <v>37190</v>
      </c>
      <c r="K419" s="22">
        <v>55153</v>
      </c>
      <c r="L419" s="23">
        <f t="shared" si="68"/>
        <v>48</v>
      </c>
      <c r="M419" s="24">
        <f t="shared" si="69"/>
        <v>0.93658536585365859</v>
      </c>
      <c r="N419" s="21">
        <v>48</v>
      </c>
      <c r="O419" s="21">
        <v>51.25</v>
      </c>
      <c r="P419" s="21" t="s">
        <v>288</v>
      </c>
      <c r="Q419" s="21" t="s">
        <v>269</v>
      </c>
      <c r="R419" s="25" t="s">
        <v>270</v>
      </c>
      <c r="S419" s="21" t="s">
        <v>271</v>
      </c>
      <c r="T419" s="21"/>
      <c r="U419" s="26"/>
      <c r="V419" s="26"/>
      <c r="W419" s="27">
        <f t="shared" si="60"/>
        <v>2002</v>
      </c>
      <c r="X419" s="27">
        <f t="shared" si="61"/>
        <v>2050</v>
      </c>
      <c r="Y419" s="28">
        <f t="shared" si="62"/>
        <v>0</v>
      </c>
      <c r="Z419" s="29" t="str">
        <f t="shared" si="63"/>
        <v>CAISO</v>
      </c>
      <c r="AA419" s="30">
        <f t="shared" si="64"/>
        <v>51.25</v>
      </c>
      <c r="AB419" s="31">
        <f>IF(AND(ISNUMBER(MATCH($S419,[3]Lists!$CU$8:$CU$37,0)),J419&gt;=DATE(2018,12,31)),$AH$6,$AH$5)</f>
        <v>1</v>
      </c>
      <c r="AC419" s="31">
        <f t="shared" si="65"/>
        <v>1</v>
      </c>
      <c r="AD419" s="31">
        <f t="shared" si="66"/>
        <v>1</v>
      </c>
      <c r="AE419" s="32" t="e">
        <f>MIN($K419,IF(AND(S419='[3]Resources - Baseline'!$C$25,$AH$3&gt;0),MIN(DATE(2050,12,31),MAX(DATE($AH$4,12,31),DATE(YEAR(J419)+$AH$3,MONTH(J419),DAY(J419)))),IF(AND(COUNTIFS('[3]Resources - Baseline'!$C$26:$C$37,S419)=1,$AH$2&gt;0),MIN(DATE($AH$4,12,31),DATE(YEAR(J419)+$AH$2,MONTH(J419),DAY(J419))),DATE(2050,12,31))))</f>
        <v>#VALUE!</v>
      </c>
      <c r="AF419" s="33">
        <f t="shared" si="67"/>
        <v>1</v>
      </c>
    </row>
    <row r="420" spans="1:32">
      <c r="A420" s="1">
        <v>420</v>
      </c>
      <c r="B420" s="21" t="s">
        <v>1076</v>
      </c>
      <c r="C420" s="21" t="s">
        <v>1077</v>
      </c>
      <c r="D420" s="21" t="s">
        <v>163</v>
      </c>
      <c r="E420" s="22" t="s">
        <v>331</v>
      </c>
      <c r="F420" s="22" t="s">
        <v>331</v>
      </c>
      <c r="G420" s="22" t="s">
        <v>177</v>
      </c>
      <c r="H420" s="22" t="s">
        <v>176</v>
      </c>
      <c r="I420" s="22" t="s">
        <v>178</v>
      </c>
      <c r="J420" s="22">
        <v>1462</v>
      </c>
      <c r="K420" s="22">
        <v>55153</v>
      </c>
      <c r="L420" s="23">
        <f t="shared" si="68"/>
        <v>2.75</v>
      </c>
      <c r="M420" s="24">
        <f t="shared" si="69"/>
        <v>1</v>
      </c>
      <c r="N420" s="23">
        <v>2.75</v>
      </c>
      <c r="O420" s="23">
        <v>2.75</v>
      </c>
      <c r="P420" s="23" t="s">
        <v>218</v>
      </c>
      <c r="Q420" s="23" t="s">
        <v>219</v>
      </c>
      <c r="R420" s="25" t="s">
        <v>218</v>
      </c>
      <c r="S420" s="22" t="s">
        <v>265</v>
      </c>
      <c r="T420" s="22"/>
      <c r="U420" s="26"/>
      <c r="V420" s="26"/>
      <c r="W420" s="27">
        <f t="shared" si="60"/>
        <v>1904</v>
      </c>
      <c r="X420" s="27">
        <f t="shared" si="61"/>
        <v>2050</v>
      </c>
      <c r="Y420" s="28">
        <f t="shared" si="62"/>
        <v>0</v>
      </c>
      <c r="Z420" s="29" t="str">
        <f t="shared" si="63"/>
        <v>CAISO</v>
      </c>
      <c r="AA420" s="30">
        <f t="shared" si="64"/>
        <v>2.75</v>
      </c>
      <c r="AB420" s="31">
        <f>IF(AND(ISNUMBER(MATCH($S420,[3]Lists!$CU$8:$CU$37,0)),J420&gt;=DATE(2018,12,31)),$AH$6,$AH$5)</f>
        <v>1</v>
      </c>
      <c r="AC420" s="31">
        <f t="shared" si="65"/>
        <v>1</v>
      </c>
      <c r="AD420" s="31">
        <f t="shared" si="66"/>
        <v>1</v>
      </c>
      <c r="AE420" s="32" t="e">
        <f>MIN($K420,IF(AND(S420='[3]Resources - Baseline'!$C$25,$AH$3&gt;0),MIN(DATE(2050,12,31),MAX(DATE($AH$4,12,31),DATE(YEAR(J420)+$AH$3,MONTH(J420),DAY(J420)))),IF(AND(COUNTIFS('[3]Resources - Baseline'!$C$26:$C$37,S420)=1,$AH$2&gt;0),MIN(DATE($AH$4,12,31),DATE(YEAR(J420)+$AH$2,MONTH(J420),DAY(J420))),DATE(2050,12,31))))</f>
        <v>#VALUE!</v>
      </c>
      <c r="AF420" s="33">
        <f t="shared" si="67"/>
        <v>1</v>
      </c>
    </row>
    <row r="421" spans="1:32">
      <c r="A421" s="1">
        <v>421</v>
      </c>
      <c r="B421" s="21" t="s">
        <v>1078</v>
      </c>
      <c r="C421" s="21" t="s">
        <v>1079</v>
      </c>
      <c r="D421" s="21" t="s">
        <v>163</v>
      </c>
      <c r="E421" s="22" t="s">
        <v>331</v>
      </c>
      <c r="F421" s="22" t="s">
        <v>331</v>
      </c>
      <c r="G421" s="22" t="s">
        <v>177</v>
      </c>
      <c r="H421" s="22" t="s">
        <v>176</v>
      </c>
      <c r="I421" s="22" t="s">
        <v>178</v>
      </c>
      <c r="J421" s="22">
        <v>1462</v>
      </c>
      <c r="K421" s="22">
        <v>55153</v>
      </c>
      <c r="L421" s="23">
        <f t="shared" si="68"/>
        <v>5.5</v>
      </c>
      <c r="M421" s="24">
        <f t="shared" si="69"/>
        <v>1</v>
      </c>
      <c r="N421" s="23">
        <v>5.5</v>
      </c>
      <c r="O421" s="23">
        <v>5.5</v>
      </c>
      <c r="P421" s="23" t="s">
        <v>218</v>
      </c>
      <c r="Q421" s="23" t="s">
        <v>219</v>
      </c>
      <c r="R421" s="25" t="s">
        <v>218</v>
      </c>
      <c r="S421" s="22" t="s">
        <v>265</v>
      </c>
      <c r="T421" s="22"/>
      <c r="U421" s="26"/>
      <c r="V421" s="26"/>
      <c r="W421" s="27">
        <f t="shared" si="60"/>
        <v>1904</v>
      </c>
      <c r="X421" s="27">
        <f t="shared" si="61"/>
        <v>2050</v>
      </c>
      <c r="Y421" s="28">
        <f t="shared" si="62"/>
        <v>0</v>
      </c>
      <c r="Z421" s="29" t="str">
        <f t="shared" si="63"/>
        <v>CAISO</v>
      </c>
      <c r="AA421" s="30">
        <f t="shared" si="64"/>
        <v>5.5</v>
      </c>
      <c r="AB421" s="31">
        <f>IF(AND(ISNUMBER(MATCH($S421,[3]Lists!$CU$8:$CU$37,0)),J421&gt;=DATE(2018,12,31)),$AH$6,$AH$5)</f>
        <v>1</v>
      </c>
      <c r="AC421" s="31">
        <f t="shared" si="65"/>
        <v>1</v>
      </c>
      <c r="AD421" s="31">
        <f t="shared" si="66"/>
        <v>1</v>
      </c>
      <c r="AE421" s="32" t="e">
        <f>MIN($K421,IF(AND(S421='[3]Resources - Baseline'!$C$25,$AH$3&gt;0),MIN(DATE(2050,12,31),MAX(DATE($AH$4,12,31),DATE(YEAR(J421)+$AH$3,MONTH(J421),DAY(J421)))),IF(AND(COUNTIFS('[3]Resources - Baseline'!$C$26:$C$37,S421)=1,$AH$2&gt;0),MIN(DATE($AH$4,12,31),DATE(YEAR(J421)+$AH$2,MONTH(J421),DAY(J421))),DATE(2050,12,31))))</f>
        <v>#VALUE!</v>
      </c>
      <c r="AF421" s="33">
        <f t="shared" si="67"/>
        <v>1</v>
      </c>
    </row>
    <row r="422" spans="1:32">
      <c r="A422" s="1">
        <v>422</v>
      </c>
      <c r="B422" s="21" t="s">
        <v>1080</v>
      </c>
      <c r="C422" s="21" t="s">
        <v>1081</v>
      </c>
      <c r="D422" s="21" t="s">
        <v>163</v>
      </c>
      <c r="E422" s="22" t="s">
        <v>164</v>
      </c>
      <c r="F422" s="22" t="s">
        <v>164</v>
      </c>
      <c r="G422" s="22" t="s">
        <v>165</v>
      </c>
      <c r="H422" s="22" t="s">
        <v>166</v>
      </c>
      <c r="I422" s="22" t="s">
        <v>167</v>
      </c>
      <c r="J422" s="22">
        <v>34547</v>
      </c>
      <c r="K422" s="22">
        <v>48669</v>
      </c>
      <c r="L422" s="23">
        <f t="shared" si="68"/>
        <v>3</v>
      </c>
      <c r="M422" s="24">
        <f t="shared" si="69"/>
        <v>1</v>
      </c>
      <c r="N422" s="23">
        <v>3</v>
      </c>
      <c r="O422" s="23">
        <v>3</v>
      </c>
      <c r="P422" s="23" t="s">
        <v>218</v>
      </c>
      <c r="Q422" s="23" t="s">
        <v>219</v>
      </c>
      <c r="R422" s="25" t="s">
        <v>218</v>
      </c>
      <c r="S422" s="22" t="s">
        <v>220</v>
      </c>
      <c r="T422" s="22"/>
      <c r="U422" s="26"/>
      <c r="V422" s="26"/>
      <c r="W422" s="27">
        <f t="shared" si="60"/>
        <v>1995</v>
      </c>
      <c r="X422" s="27">
        <f t="shared" si="61"/>
        <v>2032</v>
      </c>
      <c r="Y422" s="28">
        <f t="shared" si="62"/>
        <v>0</v>
      </c>
      <c r="Z422" s="29" t="str">
        <f t="shared" si="63"/>
        <v>Excluded</v>
      </c>
      <c r="AA422" s="30">
        <f t="shared" si="64"/>
        <v>3</v>
      </c>
      <c r="AB422" s="31">
        <f>IF(AND(ISNUMBER(MATCH($S422,[3]Lists!$CU$8:$CU$37,0)),J422&gt;=DATE(2018,12,31)),$AH$6,$AH$5)</f>
        <v>1</v>
      </c>
      <c r="AC422" s="31">
        <f t="shared" si="65"/>
        <v>1</v>
      </c>
      <c r="AD422" s="31">
        <f t="shared" si="66"/>
        <v>1</v>
      </c>
      <c r="AE422" s="32" t="e">
        <f>MIN($K422,IF(AND(S422='[3]Resources - Baseline'!$C$25,$AH$3&gt;0),MIN(DATE(2050,12,31),MAX(DATE($AH$4,12,31),DATE(YEAR(J422)+$AH$3,MONTH(J422),DAY(J422)))),IF(AND(COUNTIFS('[3]Resources - Baseline'!$C$26:$C$37,S422)=1,$AH$2&gt;0),MIN(DATE($AH$4,12,31),DATE(YEAR(J422)+$AH$2,MONTH(J422),DAY(J422))),DATE(2050,12,31))))</f>
        <v>#VALUE!</v>
      </c>
      <c r="AF422" s="33">
        <f t="shared" si="67"/>
        <v>1</v>
      </c>
    </row>
    <row r="423" spans="1:32">
      <c r="A423" s="1">
        <v>423</v>
      </c>
      <c r="B423" s="21" t="s">
        <v>1082</v>
      </c>
      <c r="C423" s="21" t="s">
        <v>1083</v>
      </c>
      <c r="D423" s="21" t="s">
        <v>163</v>
      </c>
      <c r="E423" s="22" t="s">
        <v>164</v>
      </c>
      <c r="F423" s="22" t="s">
        <v>164</v>
      </c>
      <c r="G423" s="22" t="s">
        <v>165</v>
      </c>
      <c r="H423" s="22" t="s">
        <v>166</v>
      </c>
      <c r="I423" s="22" t="s">
        <v>167</v>
      </c>
      <c r="J423" s="22">
        <v>34547</v>
      </c>
      <c r="K423" s="22">
        <v>48669</v>
      </c>
      <c r="L423" s="23">
        <f t="shared" si="68"/>
        <v>3</v>
      </c>
      <c r="M423" s="24">
        <f t="shared" si="69"/>
        <v>1</v>
      </c>
      <c r="N423" s="35">
        <v>3</v>
      </c>
      <c r="O423" s="35">
        <v>3</v>
      </c>
      <c r="P423" s="35" t="s">
        <v>218</v>
      </c>
      <c r="Q423" s="35" t="s">
        <v>219</v>
      </c>
      <c r="R423" s="25" t="s">
        <v>218</v>
      </c>
      <c r="S423" s="22" t="s">
        <v>220</v>
      </c>
      <c r="T423" s="22"/>
      <c r="U423" s="26"/>
      <c r="V423" s="26"/>
      <c r="W423" s="27">
        <f t="shared" si="60"/>
        <v>1995</v>
      </c>
      <c r="X423" s="27">
        <f t="shared" si="61"/>
        <v>2032</v>
      </c>
      <c r="Y423" s="28">
        <f t="shared" si="62"/>
        <v>0</v>
      </c>
      <c r="Z423" s="29" t="str">
        <f t="shared" si="63"/>
        <v>Excluded</v>
      </c>
      <c r="AA423" s="30">
        <f t="shared" si="64"/>
        <v>3</v>
      </c>
      <c r="AB423" s="31">
        <f>IF(AND(ISNUMBER(MATCH($S423,[3]Lists!$CU$8:$CU$37,0)),J423&gt;=DATE(2018,12,31)),$AH$6,$AH$5)</f>
        <v>1</v>
      </c>
      <c r="AC423" s="31">
        <f t="shared" si="65"/>
        <v>1</v>
      </c>
      <c r="AD423" s="31">
        <f t="shared" si="66"/>
        <v>1</v>
      </c>
      <c r="AE423" s="32" t="e">
        <f>MIN($K423,IF(AND(S423='[3]Resources - Baseline'!$C$25,$AH$3&gt;0),MIN(DATE(2050,12,31),MAX(DATE($AH$4,12,31),DATE(YEAR(J423)+$AH$3,MONTH(J423),DAY(J423)))),IF(AND(COUNTIFS('[3]Resources - Baseline'!$C$26:$C$37,S423)=1,$AH$2&gt;0),MIN(DATE($AH$4,12,31),DATE(YEAR(J423)+$AH$2,MONTH(J423),DAY(J423))),DATE(2050,12,31))))</f>
        <v>#VALUE!</v>
      </c>
      <c r="AF423" s="33">
        <f t="shared" si="67"/>
        <v>1</v>
      </c>
    </row>
    <row r="424" spans="1:32">
      <c r="A424" s="1">
        <v>424</v>
      </c>
      <c r="B424" s="21" t="s">
        <v>1084</v>
      </c>
      <c r="C424" s="21"/>
      <c r="D424" s="21" t="s">
        <v>163</v>
      </c>
      <c r="E424" s="22" t="s">
        <v>1085</v>
      </c>
      <c r="F424" s="22" t="s">
        <v>1085</v>
      </c>
      <c r="G424" s="22" t="s">
        <v>1086</v>
      </c>
      <c r="H424" s="22" t="s">
        <v>747</v>
      </c>
      <c r="I424" s="22" t="s">
        <v>212</v>
      </c>
      <c r="J424" s="22">
        <v>18264</v>
      </c>
      <c r="K424" s="22">
        <v>55153</v>
      </c>
      <c r="L424" s="23">
        <f t="shared" si="68"/>
        <v>334.5</v>
      </c>
      <c r="M424" s="24">
        <f t="shared" si="69"/>
        <v>1</v>
      </c>
      <c r="N424" s="23">
        <v>334.5</v>
      </c>
      <c r="O424" s="23">
        <v>334.5</v>
      </c>
      <c r="P424" s="23" t="s">
        <v>196</v>
      </c>
      <c r="Q424" s="23" t="s">
        <v>197</v>
      </c>
      <c r="R424" s="25" t="s">
        <v>198</v>
      </c>
      <c r="S424" s="22" t="s">
        <v>551</v>
      </c>
      <c r="T424" s="22"/>
      <c r="U424" s="26"/>
      <c r="V424" s="26"/>
      <c r="W424" s="27">
        <f t="shared" si="60"/>
        <v>1950</v>
      </c>
      <c r="X424" s="27">
        <f t="shared" si="61"/>
        <v>2050</v>
      </c>
      <c r="Y424" s="28">
        <f t="shared" si="62"/>
        <v>0</v>
      </c>
      <c r="Z424" s="29" t="str">
        <f t="shared" si="63"/>
        <v>NW</v>
      </c>
      <c r="AA424" s="30">
        <f t="shared" si="64"/>
        <v>334.5</v>
      </c>
      <c r="AB424" s="31">
        <f>IF(AND(ISNUMBER(MATCH($S424,[3]Lists!$CU$8:$CU$37,0)),J424&gt;=DATE(2018,12,31)),$AH$6,$AH$5)</f>
        <v>1</v>
      </c>
      <c r="AC424" s="31">
        <f t="shared" si="65"/>
        <v>1</v>
      </c>
      <c r="AD424" s="31">
        <f t="shared" si="66"/>
        <v>1</v>
      </c>
      <c r="AE424" s="32" t="e">
        <f>MIN($K424,IF(AND(S424='[3]Resources - Baseline'!$C$25,$AH$3&gt;0),MIN(DATE(2050,12,31),MAX(DATE($AH$4,12,31),DATE(YEAR(J424)+$AH$3,MONTH(J424),DAY(J424)))),IF(AND(COUNTIFS('[3]Resources - Baseline'!$C$26:$C$37,S424)=1,$AH$2&gt;0),MIN(DATE($AH$4,12,31),DATE(YEAR(J424)+$AH$2,MONTH(J424),DAY(J424))),DATE(2050,12,31))))</f>
        <v>#VALUE!</v>
      </c>
      <c r="AF424" s="33">
        <f t="shared" si="67"/>
        <v>1</v>
      </c>
    </row>
    <row r="425" spans="1:32">
      <c r="A425" s="1">
        <v>425</v>
      </c>
      <c r="B425" s="21" t="s">
        <v>1087</v>
      </c>
      <c r="C425" s="21" t="s">
        <v>1088</v>
      </c>
      <c r="D425" s="21" t="s">
        <v>163</v>
      </c>
      <c r="E425" s="22" t="s">
        <v>518</v>
      </c>
      <c r="F425" s="22" t="s">
        <v>518</v>
      </c>
      <c r="G425" s="22" t="s">
        <v>519</v>
      </c>
      <c r="H425" s="22" t="s">
        <v>518</v>
      </c>
      <c r="I425" s="22" t="s">
        <v>195</v>
      </c>
      <c r="J425" s="22">
        <v>42736</v>
      </c>
      <c r="K425" s="22">
        <v>55153</v>
      </c>
      <c r="L425" s="23">
        <f t="shared" si="68"/>
        <v>50</v>
      </c>
      <c r="M425" s="24">
        <f t="shared" si="69"/>
        <v>1</v>
      </c>
      <c r="N425" s="35">
        <v>50</v>
      </c>
      <c r="O425" s="35">
        <v>50</v>
      </c>
      <c r="P425" s="35" t="s">
        <v>240</v>
      </c>
      <c r="Q425" s="35" t="s">
        <v>207</v>
      </c>
      <c r="R425" s="25" t="s">
        <v>189</v>
      </c>
      <c r="S425" s="22" t="s">
        <v>337</v>
      </c>
      <c r="T425" s="22"/>
      <c r="U425" s="26"/>
      <c r="V425" s="26"/>
      <c r="W425" s="27">
        <f t="shared" si="60"/>
        <v>2017</v>
      </c>
      <c r="X425" s="27">
        <f t="shared" si="61"/>
        <v>2050</v>
      </c>
      <c r="Y425" s="28">
        <f t="shared" si="62"/>
        <v>0</v>
      </c>
      <c r="Z425" s="29" t="str">
        <f t="shared" si="63"/>
        <v>SW</v>
      </c>
      <c r="AA425" s="30">
        <f t="shared" si="64"/>
        <v>50</v>
      </c>
      <c r="AB425" s="31">
        <f>IF(AND(ISNUMBER(MATCH($S425,[3]Lists!$CU$8:$CU$37,0)),J425&gt;=DATE(2018,12,31)),$AH$6,$AH$5)</f>
        <v>1</v>
      </c>
      <c r="AC425" s="31">
        <f t="shared" si="65"/>
        <v>1</v>
      </c>
      <c r="AD425" s="31">
        <f t="shared" si="66"/>
        <v>1</v>
      </c>
      <c r="AE425" s="32" t="e">
        <f>MIN($K425,IF(AND(S425='[3]Resources - Baseline'!$C$25,$AH$3&gt;0),MIN(DATE(2050,12,31),MAX(DATE($AH$4,12,31),DATE(YEAR(J425)+$AH$3,MONTH(J425),DAY(J425)))),IF(AND(COUNTIFS('[3]Resources - Baseline'!$C$26:$C$37,S425)=1,$AH$2&gt;0),MIN(DATE($AH$4,12,31),DATE(YEAR(J425)+$AH$2,MONTH(J425),DAY(J425))),DATE(2050,12,31))))</f>
        <v>#VALUE!</v>
      </c>
      <c r="AF425" s="33">
        <f t="shared" si="67"/>
        <v>1</v>
      </c>
    </row>
    <row r="426" spans="1:32">
      <c r="A426" s="1">
        <v>426</v>
      </c>
      <c r="B426" s="21" t="s">
        <v>1089</v>
      </c>
      <c r="C426" s="21" t="s">
        <v>1090</v>
      </c>
      <c r="D426" s="21" t="s">
        <v>163</v>
      </c>
      <c r="E426" s="22" t="s">
        <v>164</v>
      </c>
      <c r="F426" s="22" t="s">
        <v>164</v>
      </c>
      <c r="G426" s="22" t="s">
        <v>165</v>
      </c>
      <c r="H426" s="22" t="s">
        <v>166</v>
      </c>
      <c r="I426" s="22" t="s">
        <v>167</v>
      </c>
      <c r="J426" s="22">
        <v>42217</v>
      </c>
      <c r="K426" s="22">
        <v>56826</v>
      </c>
      <c r="L426" s="23">
        <f t="shared" si="68"/>
        <v>7.67</v>
      </c>
      <c r="M426" s="24">
        <f t="shared" si="69"/>
        <v>1</v>
      </c>
      <c r="N426" s="23">
        <v>7.67</v>
      </c>
      <c r="O426" s="23">
        <v>7.67</v>
      </c>
      <c r="P426" s="23" t="s">
        <v>218</v>
      </c>
      <c r="Q426" s="23" t="s">
        <v>219</v>
      </c>
      <c r="R426" s="25" t="s">
        <v>218</v>
      </c>
      <c r="S426" s="22" t="s">
        <v>220</v>
      </c>
      <c r="T426" s="22"/>
      <c r="U426" s="26"/>
      <c r="V426" s="26"/>
      <c r="W426" s="27">
        <f t="shared" si="60"/>
        <v>2016</v>
      </c>
      <c r="X426" s="27">
        <f t="shared" si="61"/>
        <v>2055</v>
      </c>
      <c r="Y426" s="28">
        <f t="shared" si="62"/>
        <v>0</v>
      </c>
      <c r="Z426" s="29" t="str">
        <f t="shared" si="63"/>
        <v>Excluded</v>
      </c>
      <c r="AA426" s="30">
        <f t="shared" si="64"/>
        <v>7.67</v>
      </c>
      <c r="AB426" s="31">
        <f>IF(AND(ISNUMBER(MATCH($S426,[3]Lists!$CU$8:$CU$37,0)),J426&gt;=DATE(2018,12,31)),$AH$6,$AH$5)</f>
        <v>1</v>
      </c>
      <c r="AC426" s="31">
        <f t="shared" si="65"/>
        <v>1</v>
      </c>
      <c r="AD426" s="31">
        <f t="shared" si="66"/>
        <v>1</v>
      </c>
      <c r="AE426" s="32" t="e">
        <f>MIN($K426,IF(AND(S426='[3]Resources - Baseline'!$C$25,$AH$3&gt;0),MIN(DATE(2050,12,31),MAX(DATE($AH$4,12,31),DATE(YEAR(J426)+$AH$3,MONTH(J426),DAY(J426)))),IF(AND(COUNTIFS('[3]Resources - Baseline'!$C$26:$C$37,S426)=1,$AH$2&gt;0),MIN(DATE($AH$4,12,31),DATE(YEAR(J426)+$AH$2,MONTH(J426),DAY(J426))),DATE(2050,12,31))))</f>
        <v>#VALUE!</v>
      </c>
      <c r="AF426" s="33">
        <f t="shared" si="67"/>
        <v>1</v>
      </c>
    </row>
    <row r="427" spans="1:32">
      <c r="A427" s="1">
        <v>427</v>
      </c>
      <c r="B427" s="21" t="s">
        <v>1091</v>
      </c>
      <c r="C427" s="21" t="s">
        <v>1092</v>
      </c>
      <c r="D427" s="21" t="s">
        <v>163</v>
      </c>
      <c r="E427" s="22" t="s">
        <v>164</v>
      </c>
      <c r="F427" s="22" t="s">
        <v>164</v>
      </c>
      <c r="G427" s="22" t="s">
        <v>165</v>
      </c>
      <c r="H427" s="22" t="s">
        <v>166</v>
      </c>
      <c r="I427" s="22" t="s">
        <v>167</v>
      </c>
      <c r="J427" s="22">
        <v>42217</v>
      </c>
      <c r="K427" s="22">
        <v>56826</v>
      </c>
      <c r="L427" s="23">
        <f t="shared" si="68"/>
        <v>7.67</v>
      </c>
      <c r="M427" s="24">
        <f t="shared" si="69"/>
        <v>1</v>
      </c>
      <c r="N427" s="23">
        <v>7.67</v>
      </c>
      <c r="O427" s="23">
        <v>7.67</v>
      </c>
      <c r="P427" s="23" t="s">
        <v>218</v>
      </c>
      <c r="Q427" s="23" t="s">
        <v>219</v>
      </c>
      <c r="R427" s="25" t="s">
        <v>218</v>
      </c>
      <c r="S427" s="22" t="s">
        <v>220</v>
      </c>
      <c r="T427" s="22"/>
      <c r="U427" s="26"/>
      <c r="V427" s="26"/>
      <c r="W427" s="27">
        <f t="shared" si="60"/>
        <v>2016</v>
      </c>
      <c r="X427" s="27">
        <f t="shared" si="61"/>
        <v>2055</v>
      </c>
      <c r="Y427" s="28">
        <f t="shared" si="62"/>
        <v>0</v>
      </c>
      <c r="Z427" s="29" t="str">
        <f t="shared" si="63"/>
        <v>Excluded</v>
      </c>
      <c r="AA427" s="30">
        <f t="shared" si="64"/>
        <v>7.67</v>
      </c>
      <c r="AB427" s="31">
        <f>IF(AND(ISNUMBER(MATCH($S427,[3]Lists!$CU$8:$CU$37,0)),J427&gt;=DATE(2018,12,31)),$AH$6,$AH$5)</f>
        <v>1</v>
      </c>
      <c r="AC427" s="31">
        <f t="shared" si="65"/>
        <v>1</v>
      </c>
      <c r="AD427" s="31">
        <f t="shared" si="66"/>
        <v>1</v>
      </c>
      <c r="AE427" s="32" t="e">
        <f>MIN($K427,IF(AND(S427='[3]Resources - Baseline'!$C$25,$AH$3&gt;0),MIN(DATE(2050,12,31),MAX(DATE($AH$4,12,31),DATE(YEAR(J427)+$AH$3,MONTH(J427),DAY(J427)))),IF(AND(COUNTIFS('[3]Resources - Baseline'!$C$26:$C$37,S427)=1,$AH$2&gt;0),MIN(DATE($AH$4,12,31),DATE(YEAR(J427)+$AH$2,MONTH(J427),DAY(J427))),DATE(2050,12,31))))</f>
        <v>#VALUE!</v>
      </c>
      <c r="AF427" s="33">
        <f t="shared" si="67"/>
        <v>1</v>
      </c>
    </row>
    <row r="428" spans="1:32">
      <c r="A428" s="1">
        <v>428</v>
      </c>
      <c r="B428" s="21" t="s">
        <v>1093</v>
      </c>
      <c r="C428" s="21" t="s">
        <v>1094</v>
      </c>
      <c r="D428" s="21" t="s">
        <v>163</v>
      </c>
      <c r="E428" s="22" t="s">
        <v>302</v>
      </c>
      <c r="F428" s="22" t="s">
        <v>302</v>
      </c>
      <c r="G428" s="22" t="s">
        <v>303</v>
      </c>
      <c r="H428" s="22" t="s">
        <v>302</v>
      </c>
      <c r="I428" s="22" t="s">
        <v>167</v>
      </c>
      <c r="J428" s="22">
        <v>42217</v>
      </c>
      <c r="K428" s="22">
        <v>56826</v>
      </c>
      <c r="L428" s="23">
        <f t="shared" si="68"/>
        <v>7.67</v>
      </c>
      <c r="M428" s="24">
        <f t="shared" si="69"/>
        <v>1</v>
      </c>
      <c r="N428" s="23">
        <v>7.67</v>
      </c>
      <c r="O428" s="23">
        <v>7.67</v>
      </c>
      <c r="P428" s="23" t="s">
        <v>218</v>
      </c>
      <c r="Q428" s="23" t="s">
        <v>219</v>
      </c>
      <c r="R428" s="25" t="s">
        <v>218</v>
      </c>
      <c r="S428" s="22" t="s">
        <v>220</v>
      </c>
      <c r="T428" s="22"/>
      <c r="U428" s="26"/>
      <c r="V428" s="26"/>
      <c r="W428" s="27">
        <f t="shared" si="60"/>
        <v>2016</v>
      </c>
      <c r="X428" s="27">
        <f t="shared" si="61"/>
        <v>2055</v>
      </c>
      <c r="Y428" s="28">
        <f t="shared" si="62"/>
        <v>0</v>
      </c>
      <c r="Z428" s="29" t="str">
        <f t="shared" si="63"/>
        <v>Excluded</v>
      </c>
      <c r="AA428" s="30">
        <f t="shared" si="64"/>
        <v>7.67</v>
      </c>
      <c r="AB428" s="31">
        <f>IF(AND(ISNUMBER(MATCH($S428,[3]Lists!$CU$8:$CU$37,0)),J428&gt;=DATE(2018,12,31)),$AH$6,$AH$5)</f>
        <v>1</v>
      </c>
      <c r="AC428" s="31">
        <f t="shared" si="65"/>
        <v>1</v>
      </c>
      <c r="AD428" s="31">
        <f t="shared" si="66"/>
        <v>1</v>
      </c>
      <c r="AE428" s="32" t="e">
        <f>MIN($K428,IF(AND(S428='[3]Resources - Baseline'!$C$25,$AH$3&gt;0),MIN(DATE(2050,12,31),MAX(DATE($AH$4,12,31),DATE(YEAR(J428)+$AH$3,MONTH(J428),DAY(J428)))),IF(AND(COUNTIFS('[3]Resources - Baseline'!$C$26:$C$37,S428)=1,$AH$2&gt;0),MIN(DATE($AH$4,12,31),DATE(YEAR(J428)+$AH$2,MONTH(J428),DAY(J428))),DATE(2050,12,31))))</f>
        <v>#VALUE!</v>
      </c>
      <c r="AF428" s="33">
        <f t="shared" si="67"/>
        <v>1</v>
      </c>
    </row>
    <row r="429" spans="1:32">
      <c r="A429" s="1">
        <v>429</v>
      </c>
      <c r="B429" s="21" t="s">
        <v>1095</v>
      </c>
      <c r="C429" s="21" t="s">
        <v>1096</v>
      </c>
      <c r="D429" s="21" t="s">
        <v>163</v>
      </c>
      <c r="E429" s="22" t="s">
        <v>1097</v>
      </c>
      <c r="F429" s="22" t="s">
        <v>1097</v>
      </c>
      <c r="G429" s="22" t="s">
        <v>1098</v>
      </c>
      <c r="H429" s="22" t="s">
        <v>210</v>
      </c>
      <c r="I429" s="22" t="s">
        <v>212</v>
      </c>
      <c r="J429" s="22">
        <v>37469</v>
      </c>
      <c r="K429" s="22">
        <v>55153</v>
      </c>
      <c r="L429" s="23">
        <f t="shared" si="68"/>
        <v>4.0999999999999996</v>
      </c>
      <c r="M429" s="24">
        <f t="shared" si="69"/>
        <v>1</v>
      </c>
      <c r="N429" s="23">
        <v>4.0999999999999996</v>
      </c>
      <c r="O429" s="23">
        <v>4.0999999999999996</v>
      </c>
      <c r="P429" s="23" t="s">
        <v>461</v>
      </c>
      <c r="Q429" s="23" t="s">
        <v>462</v>
      </c>
      <c r="R429" s="25" t="s">
        <v>309</v>
      </c>
      <c r="S429" s="22" t="s">
        <v>755</v>
      </c>
      <c r="T429" s="22"/>
      <c r="U429" s="26"/>
      <c r="V429" s="26"/>
      <c r="W429" s="27">
        <f t="shared" si="60"/>
        <v>2003</v>
      </c>
      <c r="X429" s="27">
        <f t="shared" si="61"/>
        <v>2050</v>
      </c>
      <c r="Y429" s="28">
        <f t="shared" si="62"/>
        <v>0</v>
      </c>
      <c r="Z429" s="29" t="str">
        <f t="shared" si="63"/>
        <v>NW</v>
      </c>
      <c r="AA429" s="30">
        <f t="shared" si="64"/>
        <v>4.0999999999999996</v>
      </c>
      <c r="AB429" s="31">
        <f>IF(AND(ISNUMBER(MATCH($S429,[3]Lists!$CU$8:$CU$37,0)),J429&gt;=DATE(2018,12,31)),$AH$6,$AH$5)</f>
        <v>1</v>
      </c>
      <c r="AC429" s="31">
        <f t="shared" si="65"/>
        <v>1</v>
      </c>
      <c r="AD429" s="31">
        <f t="shared" si="66"/>
        <v>1</v>
      </c>
      <c r="AE429" s="32" t="e">
        <f>MIN($K429,IF(AND(S429='[3]Resources - Baseline'!$C$25,$AH$3&gt;0),MIN(DATE(2050,12,31),MAX(DATE($AH$4,12,31),DATE(YEAR(J429)+$AH$3,MONTH(J429),DAY(J429)))),IF(AND(COUNTIFS('[3]Resources - Baseline'!$C$26:$C$37,S429)=1,$AH$2&gt;0),MIN(DATE($AH$4,12,31),DATE(YEAR(J429)+$AH$2,MONTH(J429),DAY(J429))),DATE(2050,12,31))))</f>
        <v>#VALUE!</v>
      </c>
      <c r="AF429" s="33">
        <f t="shared" si="67"/>
        <v>1</v>
      </c>
    </row>
    <row r="430" spans="1:32">
      <c r="A430" s="1">
        <v>430</v>
      </c>
      <c r="B430" s="21" t="s">
        <v>1099</v>
      </c>
      <c r="C430" s="21" t="s">
        <v>1100</v>
      </c>
      <c r="D430" s="21" t="s">
        <v>163</v>
      </c>
      <c r="E430" s="22" t="s">
        <v>1097</v>
      </c>
      <c r="F430" s="22" t="s">
        <v>1097</v>
      </c>
      <c r="G430" s="22" t="s">
        <v>1098</v>
      </c>
      <c r="H430" s="22" t="s">
        <v>210</v>
      </c>
      <c r="I430" s="22" t="s">
        <v>212</v>
      </c>
      <c r="J430" s="22">
        <v>37469</v>
      </c>
      <c r="K430" s="22">
        <v>55153</v>
      </c>
      <c r="L430" s="23">
        <f t="shared" si="68"/>
        <v>4.0999999999999996</v>
      </c>
      <c r="M430" s="24">
        <f t="shared" si="69"/>
        <v>1</v>
      </c>
      <c r="N430" s="23">
        <v>4.0999999999999996</v>
      </c>
      <c r="O430" s="23">
        <v>4.0999999999999996</v>
      </c>
      <c r="P430" s="23" t="s">
        <v>461</v>
      </c>
      <c r="Q430" s="23" t="s">
        <v>462</v>
      </c>
      <c r="R430" s="25" t="s">
        <v>309</v>
      </c>
      <c r="S430" s="22" t="s">
        <v>755</v>
      </c>
      <c r="T430" s="22"/>
      <c r="U430" s="26"/>
      <c r="V430" s="26"/>
      <c r="W430" s="27">
        <f t="shared" si="60"/>
        <v>2003</v>
      </c>
      <c r="X430" s="27">
        <f t="shared" si="61"/>
        <v>2050</v>
      </c>
      <c r="Y430" s="28">
        <f t="shared" si="62"/>
        <v>0</v>
      </c>
      <c r="Z430" s="29" t="str">
        <f t="shared" si="63"/>
        <v>NW</v>
      </c>
      <c r="AA430" s="30">
        <f t="shared" si="64"/>
        <v>4.0999999999999996</v>
      </c>
      <c r="AB430" s="31">
        <f>IF(AND(ISNUMBER(MATCH($S430,[3]Lists!$CU$8:$CU$37,0)),J430&gt;=DATE(2018,12,31)),$AH$6,$AH$5)</f>
        <v>1</v>
      </c>
      <c r="AC430" s="31">
        <f t="shared" si="65"/>
        <v>1</v>
      </c>
      <c r="AD430" s="31">
        <f t="shared" si="66"/>
        <v>1</v>
      </c>
      <c r="AE430" s="32" t="e">
        <f>MIN($K430,IF(AND(S430='[3]Resources - Baseline'!$C$25,$AH$3&gt;0),MIN(DATE(2050,12,31),MAX(DATE($AH$4,12,31),DATE(YEAR(J430)+$AH$3,MONTH(J430),DAY(J430)))),IF(AND(COUNTIFS('[3]Resources - Baseline'!$C$26:$C$37,S430)=1,$AH$2&gt;0),MIN(DATE($AH$4,12,31),DATE(YEAR(J430)+$AH$2,MONTH(J430),DAY(J430))),DATE(2050,12,31))))</f>
        <v>#VALUE!</v>
      </c>
      <c r="AF430" s="33">
        <f t="shared" si="67"/>
        <v>1</v>
      </c>
    </row>
    <row r="431" spans="1:32">
      <c r="A431" s="1">
        <v>431</v>
      </c>
      <c r="B431" s="21" t="s">
        <v>1101</v>
      </c>
      <c r="C431" s="21" t="s">
        <v>1102</v>
      </c>
      <c r="D431" s="21" t="s">
        <v>163</v>
      </c>
      <c r="E431" s="22" t="s">
        <v>1097</v>
      </c>
      <c r="F431" s="22" t="s">
        <v>1097</v>
      </c>
      <c r="G431" s="22" t="s">
        <v>1098</v>
      </c>
      <c r="H431" s="22" t="s">
        <v>210</v>
      </c>
      <c r="I431" s="22" t="s">
        <v>212</v>
      </c>
      <c r="J431" s="22">
        <v>37469</v>
      </c>
      <c r="K431" s="22">
        <v>55153</v>
      </c>
      <c r="L431" s="23">
        <f t="shared" si="68"/>
        <v>4.0999999999999996</v>
      </c>
      <c r="M431" s="24">
        <f t="shared" si="69"/>
        <v>1</v>
      </c>
      <c r="N431" s="23">
        <v>4.0999999999999996</v>
      </c>
      <c r="O431" s="23">
        <v>4.0999999999999996</v>
      </c>
      <c r="P431" s="23" t="s">
        <v>461</v>
      </c>
      <c r="Q431" s="23" t="s">
        <v>462</v>
      </c>
      <c r="R431" s="25" t="s">
        <v>309</v>
      </c>
      <c r="S431" s="22" t="s">
        <v>755</v>
      </c>
      <c r="T431" s="22"/>
      <c r="U431" s="26"/>
      <c r="V431" s="26"/>
      <c r="W431" s="27">
        <f t="shared" si="60"/>
        <v>2003</v>
      </c>
      <c r="X431" s="27">
        <f t="shared" si="61"/>
        <v>2050</v>
      </c>
      <c r="Y431" s="28">
        <f t="shared" si="62"/>
        <v>0</v>
      </c>
      <c r="Z431" s="29" t="str">
        <f t="shared" si="63"/>
        <v>NW</v>
      </c>
      <c r="AA431" s="30">
        <f t="shared" si="64"/>
        <v>4.0999999999999996</v>
      </c>
      <c r="AB431" s="31">
        <f>IF(AND(ISNUMBER(MATCH($S431,[3]Lists!$CU$8:$CU$37,0)),J431&gt;=DATE(2018,12,31)),$AH$6,$AH$5)</f>
        <v>1</v>
      </c>
      <c r="AC431" s="31">
        <f t="shared" si="65"/>
        <v>1</v>
      </c>
      <c r="AD431" s="31">
        <f t="shared" si="66"/>
        <v>1</v>
      </c>
      <c r="AE431" s="32" t="e">
        <f>MIN($K431,IF(AND(S431='[3]Resources - Baseline'!$C$25,$AH$3&gt;0),MIN(DATE(2050,12,31),MAX(DATE($AH$4,12,31),DATE(YEAR(J431)+$AH$3,MONTH(J431),DAY(J431)))),IF(AND(COUNTIFS('[3]Resources - Baseline'!$C$26:$C$37,S431)=1,$AH$2&gt;0),MIN(DATE($AH$4,12,31),DATE(YEAR(J431)+$AH$2,MONTH(J431),DAY(J431))),DATE(2050,12,31))))</f>
        <v>#VALUE!</v>
      </c>
      <c r="AF431" s="33">
        <f t="shared" si="67"/>
        <v>1</v>
      </c>
    </row>
    <row r="432" spans="1:32">
      <c r="A432" s="1">
        <v>432</v>
      </c>
      <c r="B432" s="21" t="s">
        <v>1103</v>
      </c>
      <c r="C432" s="21" t="s">
        <v>1104</v>
      </c>
      <c r="D432" s="21" t="s">
        <v>163</v>
      </c>
      <c r="E432" s="22" t="s">
        <v>1097</v>
      </c>
      <c r="F432" s="22" t="s">
        <v>1097</v>
      </c>
      <c r="G432" s="22" t="s">
        <v>1098</v>
      </c>
      <c r="H432" s="22" t="s">
        <v>210</v>
      </c>
      <c r="I432" s="22" t="s">
        <v>212</v>
      </c>
      <c r="J432" s="22">
        <v>37469</v>
      </c>
      <c r="K432" s="22">
        <v>55153</v>
      </c>
      <c r="L432" s="23">
        <f t="shared" si="68"/>
        <v>4.0999999999999996</v>
      </c>
      <c r="M432" s="24">
        <f t="shared" si="69"/>
        <v>1</v>
      </c>
      <c r="N432" s="23">
        <v>4.0999999999999996</v>
      </c>
      <c r="O432" s="23">
        <v>4.0999999999999996</v>
      </c>
      <c r="P432" s="23" t="s">
        <v>461</v>
      </c>
      <c r="Q432" s="23" t="s">
        <v>462</v>
      </c>
      <c r="R432" s="25" t="s">
        <v>309</v>
      </c>
      <c r="S432" s="22" t="s">
        <v>755</v>
      </c>
      <c r="T432" s="22"/>
      <c r="U432" s="26"/>
      <c r="V432" s="26"/>
      <c r="W432" s="27">
        <f t="shared" si="60"/>
        <v>2003</v>
      </c>
      <c r="X432" s="27">
        <f t="shared" si="61"/>
        <v>2050</v>
      </c>
      <c r="Y432" s="28">
        <f t="shared" si="62"/>
        <v>0</v>
      </c>
      <c r="Z432" s="29" t="str">
        <f t="shared" si="63"/>
        <v>NW</v>
      </c>
      <c r="AA432" s="30">
        <f t="shared" si="64"/>
        <v>4.0999999999999996</v>
      </c>
      <c r="AB432" s="31">
        <f>IF(AND(ISNUMBER(MATCH($S432,[3]Lists!$CU$8:$CU$37,0)),J432&gt;=DATE(2018,12,31)),$AH$6,$AH$5)</f>
        <v>1</v>
      </c>
      <c r="AC432" s="31">
        <f t="shared" si="65"/>
        <v>1</v>
      </c>
      <c r="AD432" s="31">
        <f t="shared" si="66"/>
        <v>1</v>
      </c>
      <c r="AE432" s="32" t="e">
        <f>MIN($K432,IF(AND(S432='[3]Resources - Baseline'!$C$25,$AH$3&gt;0),MIN(DATE(2050,12,31),MAX(DATE($AH$4,12,31),DATE(YEAR(J432)+$AH$3,MONTH(J432),DAY(J432)))),IF(AND(COUNTIFS('[3]Resources - Baseline'!$C$26:$C$37,S432)=1,$AH$2&gt;0),MIN(DATE($AH$4,12,31),DATE(YEAR(J432)+$AH$2,MONTH(J432),DAY(J432))),DATE(2050,12,31))))</f>
        <v>#VALUE!</v>
      </c>
      <c r="AF432" s="33">
        <f t="shared" si="67"/>
        <v>1</v>
      </c>
    </row>
    <row r="433" spans="1:32">
      <c r="A433" s="1">
        <v>433</v>
      </c>
      <c r="B433" s="21" t="s">
        <v>1105</v>
      </c>
      <c r="C433" s="21" t="s">
        <v>1106</v>
      </c>
      <c r="D433" s="21" t="s">
        <v>163</v>
      </c>
      <c r="E433" s="22" t="s">
        <v>1097</v>
      </c>
      <c r="F433" s="22" t="s">
        <v>1097</v>
      </c>
      <c r="G433" s="22" t="s">
        <v>1098</v>
      </c>
      <c r="H433" s="22" t="s">
        <v>210</v>
      </c>
      <c r="I433" s="22" t="s">
        <v>212</v>
      </c>
      <c r="J433" s="22">
        <v>37469</v>
      </c>
      <c r="K433" s="22">
        <v>55153</v>
      </c>
      <c r="L433" s="23">
        <f t="shared" si="68"/>
        <v>4.0999999999999996</v>
      </c>
      <c r="M433" s="24">
        <f t="shared" si="69"/>
        <v>1</v>
      </c>
      <c r="N433" s="23">
        <v>4.0999999999999996</v>
      </c>
      <c r="O433" s="23">
        <v>4.0999999999999996</v>
      </c>
      <c r="P433" s="23" t="s">
        <v>461</v>
      </c>
      <c r="Q433" s="23" t="s">
        <v>462</v>
      </c>
      <c r="R433" s="25" t="s">
        <v>309</v>
      </c>
      <c r="S433" s="22" t="s">
        <v>755</v>
      </c>
      <c r="T433" s="22"/>
      <c r="U433" s="26"/>
      <c r="V433" s="26"/>
      <c r="W433" s="27">
        <f t="shared" si="60"/>
        <v>2003</v>
      </c>
      <c r="X433" s="27">
        <f t="shared" si="61"/>
        <v>2050</v>
      </c>
      <c r="Y433" s="28">
        <f t="shared" si="62"/>
        <v>0</v>
      </c>
      <c r="Z433" s="29" t="str">
        <f t="shared" si="63"/>
        <v>NW</v>
      </c>
      <c r="AA433" s="30">
        <f t="shared" si="64"/>
        <v>4.0999999999999996</v>
      </c>
      <c r="AB433" s="31">
        <f>IF(AND(ISNUMBER(MATCH($S433,[3]Lists!$CU$8:$CU$37,0)),J433&gt;=DATE(2018,12,31)),$AH$6,$AH$5)</f>
        <v>1</v>
      </c>
      <c r="AC433" s="31">
        <f t="shared" si="65"/>
        <v>1</v>
      </c>
      <c r="AD433" s="31">
        <f t="shared" si="66"/>
        <v>1</v>
      </c>
      <c r="AE433" s="32" t="e">
        <f>MIN($K433,IF(AND(S433='[3]Resources - Baseline'!$C$25,$AH$3&gt;0),MIN(DATE(2050,12,31),MAX(DATE($AH$4,12,31),DATE(YEAR(J433)+$AH$3,MONTH(J433),DAY(J433)))),IF(AND(COUNTIFS('[3]Resources - Baseline'!$C$26:$C$37,S433)=1,$AH$2&gt;0),MIN(DATE($AH$4,12,31),DATE(YEAR(J433)+$AH$2,MONTH(J433),DAY(J433))),DATE(2050,12,31))))</f>
        <v>#VALUE!</v>
      </c>
      <c r="AF433" s="33">
        <f t="shared" si="67"/>
        <v>1</v>
      </c>
    </row>
    <row r="434" spans="1:32">
      <c r="A434" s="1">
        <v>434</v>
      </c>
      <c r="B434" s="21" t="s">
        <v>1107</v>
      </c>
      <c r="C434" s="21" t="s">
        <v>1108</v>
      </c>
      <c r="D434" s="21" t="s">
        <v>163</v>
      </c>
      <c r="E434" s="22" t="s">
        <v>1097</v>
      </c>
      <c r="F434" s="22" t="s">
        <v>1097</v>
      </c>
      <c r="G434" s="22" t="s">
        <v>1098</v>
      </c>
      <c r="H434" s="22" t="s">
        <v>210</v>
      </c>
      <c r="I434" s="22" t="s">
        <v>212</v>
      </c>
      <c r="J434" s="22">
        <v>37469</v>
      </c>
      <c r="K434" s="22">
        <v>55153</v>
      </c>
      <c r="L434" s="23">
        <f t="shared" si="68"/>
        <v>4.0999999999999996</v>
      </c>
      <c r="M434" s="24">
        <f t="shared" si="69"/>
        <v>1</v>
      </c>
      <c r="N434" s="23">
        <v>4.0999999999999996</v>
      </c>
      <c r="O434" s="23">
        <v>4.0999999999999996</v>
      </c>
      <c r="P434" s="23" t="s">
        <v>461</v>
      </c>
      <c r="Q434" s="23" t="s">
        <v>462</v>
      </c>
      <c r="R434" s="25" t="s">
        <v>309</v>
      </c>
      <c r="S434" s="22" t="s">
        <v>755</v>
      </c>
      <c r="T434" s="22"/>
      <c r="U434" s="26"/>
      <c r="V434" s="26"/>
      <c r="W434" s="27">
        <f t="shared" si="60"/>
        <v>2003</v>
      </c>
      <c r="X434" s="27">
        <f t="shared" si="61"/>
        <v>2050</v>
      </c>
      <c r="Y434" s="28">
        <f t="shared" si="62"/>
        <v>0</v>
      </c>
      <c r="Z434" s="29" t="str">
        <f t="shared" si="63"/>
        <v>NW</v>
      </c>
      <c r="AA434" s="30">
        <f t="shared" si="64"/>
        <v>4.0999999999999996</v>
      </c>
      <c r="AB434" s="31">
        <f>IF(AND(ISNUMBER(MATCH($S434,[3]Lists!$CU$8:$CU$37,0)),J434&gt;=DATE(2018,12,31)),$AH$6,$AH$5)</f>
        <v>1</v>
      </c>
      <c r="AC434" s="31">
        <f t="shared" si="65"/>
        <v>1</v>
      </c>
      <c r="AD434" s="31">
        <f t="shared" si="66"/>
        <v>1</v>
      </c>
      <c r="AE434" s="32" t="e">
        <f>MIN($K434,IF(AND(S434='[3]Resources - Baseline'!$C$25,$AH$3&gt;0),MIN(DATE(2050,12,31),MAX(DATE($AH$4,12,31),DATE(YEAR(J434)+$AH$3,MONTH(J434),DAY(J434)))),IF(AND(COUNTIFS('[3]Resources - Baseline'!$C$26:$C$37,S434)=1,$AH$2&gt;0),MIN(DATE($AH$4,12,31),DATE(YEAR(J434)+$AH$2,MONTH(J434),DAY(J434))),DATE(2050,12,31))))</f>
        <v>#VALUE!</v>
      </c>
      <c r="AF434" s="33">
        <f t="shared" si="67"/>
        <v>1</v>
      </c>
    </row>
    <row r="435" spans="1:32">
      <c r="A435" s="1">
        <v>435</v>
      </c>
      <c r="B435" s="21" t="s">
        <v>1109</v>
      </c>
      <c r="C435" s="21" t="s">
        <v>1110</v>
      </c>
      <c r="D435" s="21" t="s">
        <v>163</v>
      </c>
      <c r="E435" s="22" t="s">
        <v>1111</v>
      </c>
      <c r="F435" s="22" t="s">
        <v>1111</v>
      </c>
      <c r="G435" s="22" t="s">
        <v>1112</v>
      </c>
      <c r="H435" s="22" t="s">
        <v>210</v>
      </c>
      <c r="I435" s="22" t="s">
        <v>212</v>
      </c>
      <c r="J435" s="22">
        <v>24746</v>
      </c>
      <c r="K435" s="22">
        <v>55153</v>
      </c>
      <c r="L435" s="23">
        <f t="shared" si="68"/>
        <v>158.4</v>
      </c>
      <c r="M435" s="24">
        <f t="shared" si="69"/>
        <v>1</v>
      </c>
      <c r="N435" s="23">
        <v>158.4</v>
      </c>
      <c r="O435" s="23">
        <v>158.4</v>
      </c>
      <c r="P435" s="23" t="s">
        <v>218</v>
      </c>
      <c r="Q435" s="23" t="s">
        <v>219</v>
      </c>
      <c r="R435" s="25" t="s">
        <v>218</v>
      </c>
      <c r="S435" s="22" t="s">
        <v>344</v>
      </c>
      <c r="T435" s="22"/>
      <c r="U435" s="26"/>
      <c r="V435" s="26"/>
      <c r="W435" s="27">
        <f t="shared" si="60"/>
        <v>1968</v>
      </c>
      <c r="X435" s="27">
        <f t="shared" si="61"/>
        <v>2050</v>
      </c>
      <c r="Y435" s="28">
        <f t="shared" si="62"/>
        <v>0</v>
      </c>
      <c r="Z435" s="29" t="str">
        <f t="shared" si="63"/>
        <v>NW</v>
      </c>
      <c r="AA435" s="30">
        <f t="shared" si="64"/>
        <v>158.4</v>
      </c>
      <c r="AB435" s="31">
        <f>IF(AND(ISNUMBER(MATCH($S435,[3]Lists!$CU$8:$CU$37,0)),J435&gt;=DATE(2018,12,31)),$AH$6,$AH$5)</f>
        <v>1</v>
      </c>
      <c r="AC435" s="31">
        <f t="shared" si="65"/>
        <v>1</v>
      </c>
      <c r="AD435" s="31">
        <f t="shared" si="66"/>
        <v>1</v>
      </c>
      <c r="AE435" s="32" t="e">
        <f>MIN($K435,IF(AND(S435='[3]Resources - Baseline'!$C$25,$AH$3&gt;0),MIN(DATE(2050,12,31),MAX(DATE($AH$4,12,31),DATE(YEAR(J435)+$AH$3,MONTH(J435),DAY(J435)))),IF(AND(COUNTIFS('[3]Resources - Baseline'!$C$26:$C$37,S435)=1,$AH$2&gt;0),MIN(DATE($AH$4,12,31),DATE(YEAR(J435)+$AH$2,MONTH(J435),DAY(J435))),DATE(2050,12,31))))</f>
        <v>#VALUE!</v>
      </c>
      <c r="AF435" s="33">
        <f t="shared" si="67"/>
        <v>1</v>
      </c>
    </row>
    <row r="436" spans="1:32">
      <c r="A436" s="1">
        <v>436</v>
      </c>
      <c r="B436" s="21" t="s">
        <v>1113</v>
      </c>
      <c r="C436" s="21" t="s">
        <v>1114</v>
      </c>
      <c r="D436" s="21" t="s">
        <v>163</v>
      </c>
      <c r="E436" s="22" t="s">
        <v>1111</v>
      </c>
      <c r="F436" s="22" t="s">
        <v>1111</v>
      </c>
      <c r="G436" s="22" t="s">
        <v>1112</v>
      </c>
      <c r="H436" s="22" t="s">
        <v>210</v>
      </c>
      <c r="I436" s="22" t="s">
        <v>212</v>
      </c>
      <c r="J436" s="22">
        <v>24685</v>
      </c>
      <c r="K436" s="22">
        <v>55153</v>
      </c>
      <c r="L436" s="23">
        <f t="shared" si="68"/>
        <v>161.5</v>
      </c>
      <c r="M436" s="24">
        <f t="shared" si="69"/>
        <v>1</v>
      </c>
      <c r="N436" s="23">
        <v>161.5</v>
      </c>
      <c r="O436" s="23">
        <v>161.5</v>
      </c>
      <c r="P436" s="23" t="s">
        <v>218</v>
      </c>
      <c r="Q436" s="23" t="s">
        <v>219</v>
      </c>
      <c r="R436" s="25" t="s">
        <v>218</v>
      </c>
      <c r="S436" s="22" t="s">
        <v>344</v>
      </c>
      <c r="T436" s="22"/>
      <c r="U436" s="26"/>
      <c r="V436" s="26"/>
      <c r="W436" s="27">
        <f t="shared" si="60"/>
        <v>1968</v>
      </c>
      <c r="X436" s="27">
        <f t="shared" si="61"/>
        <v>2050</v>
      </c>
      <c r="Y436" s="28">
        <f t="shared" si="62"/>
        <v>0</v>
      </c>
      <c r="Z436" s="29" t="str">
        <f t="shared" si="63"/>
        <v>NW</v>
      </c>
      <c r="AA436" s="30">
        <f t="shared" si="64"/>
        <v>161.5</v>
      </c>
      <c r="AB436" s="31">
        <f>IF(AND(ISNUMBER(MATCH($S436,[3]Lists!$CU$8:$CU$37,0)),J436&gt;=DATE(2018,12,31)),$AH$6,$AH$5)</f>
        <v>1</v>
      </c>
      <c r="AC436" s="31">
        <f t="shared" si="65"/>
        <v>1</v>
      </c>
      <c r="AD436" s="31">
        <f t="shared" si="66"/>
        <v>1</v>
      </c>
      <c r="AE436" s="32" t="e">
        <f>MIN($K436,IF(AND(S436='[3]Resources - Baseline'!$C$25,$AH$3&gt;0),MIN(DATE(2050,12,31),MAX(DATE($AH$4,12,31),DATE(YEAR(J436)+$AH$3,MONTH(J436),DAY(J436)))),IF(AND(COUNTIFS('[3]Resources - Baseline'!$C$26:$C$37,S436)=1,$AH$2&gt;0),MIN(DATE($AH$4,12,31),DATE(YEAR(J436)+$AH$2,MONTH(J436),DAY(J436))),DATE(2050,12,31))))</f>
        <v>#VALUE!</v>
      </c>
      <c r="AF436" s="33">
        <f t="shared" si="67"/>
        <v>1</v>
      </c>
    </row>
    <row r="437" spans="1:32">
      <c r="A437" s="1">
        <v>437</v>
      </c>
      <c r="B437" s="21" t="s">
        <v>1115</v>
      </c>
      <c r="C437" s="21" t="s">
        <v>1116</v>
      </c>
      <c r="D437" s="21" t="s">
        <v>163</v>
      </c>
      <c r="E437" s="22" t="s">
        <v>1111</v>
      </c>
      <c r="F437" s="22" t="s">
        <v>1111</v>
      </c>
      <c r="G437" s="22" t="s">
        <v>1112</v>
      </c>
      <c r="H437" s="22" t="s">
        <v>210</v>
      </c>
      <c r="I437" s="22" t="s">
        <v>212</v>
      </c>
      <c r="J437" s="22">
        <v>24716</v>
      </c>
      <c r="K437" s="22">
        <v>55153</v>
      </c>
      <c r="L437" s="23">
        <f t="shared" si="68"/>
        <v>158.4</v>
      </c>
      <c r="M437" s="24">
        <f t="shared" si="69"/>
        <v>1</v>
      </c>
      <c r="N437" s="23">
        <v>158.4</v>
      </c>
      <c r="O437" s="23">
        <v>158.4</v>
      </c>
      <c r="P437" s="23" t="s">
        <v>218</v>
      </c>
      <c r="Q437" s="23" t="s">
        <v>219</v>
      </c>
      <c r="R437" s="25" t="s">
        <v>218</v>
      </c>
      <c r="S437" s="22" t="s">
        <v>344</v>
      </c>
      <c r="T437" s="22"/>
      <c r="U437" s="26"/>
      <c r="V437" s="26"/>
      <c r="W437" s="27">
        <f t="shared" si="60"/>
        <v>1968</v>
      </c>
      <c r="X437" s="27">
        <f t="shared" si="61"/>
        <v>2050</v>
      </c>
      <c r="Y437" s="28">
        <f t="shared" si="62"/>
        <v>0</v>
      </c>
      <c r="Z437" s="29" t="str">
        <f t="shared" si="63"/>
        <v>NW</v>
      </c>
      <c r="AA437" s="30">
        <f t="shared" si="64"/>
        <v>158.4</v>
      </c>
      <c r="AB437" s="31">
        <f>IF(AND(ISNUMBER(MATCH($S437,[3]Lists!$CU$8:$CU$37,0)),J437&gt;=DATE(2018,12,31)),$AH$6,$AH$5)</f>
        <v>1</v>
      </c>
      <c r="AC437" s="31">
        <f t="shared" si="65"/>
        <v>1</v>
      </c>
      <c r="AD437" s="31">
        <f t="shared" si="66"/>
        <v>1</v>
      </c>
      <c r="AE437" s="32" t="e">
        <f>MIN($K437,IF(AND(S437='[3]Resources - Baseline'!$C$25,$AH$3&gt;0),MIN(DATE(2050,12,31),MAX(DATE($AH$4,12,31),DATE(YEAR(J437)+$AH$3,MONTH(J437),DAY(J437)))),IF(AND(COUNTIFS('[3]Resources - Baseline'!$C$26:$C$37,S437)=1,$AH$2&gt;0),MIN(DATE($AH$4,12,31),DATE(YEAR(J437)+$AH$2,MONTH(J437),DAY(J437))),DATE(2050,12,31))))</f>
        <v>#VALUE!</v>
      </c>
      <c r="AF437" s="33">
        <f t="shared" si="67"/>
        <v>1</v>
      </c>
    </row>
    <row r="438" spans="1:32">
      <c r="A438" s="1">
        <v>438</v>
      </c>
      <c r="B438" s="21" t="s">
        <v>1117</v>
      </c>
      <c r="C438" s="21" t="s">
        <v>1118</v>
      </c>
      <c r="D438" s="21" t="s">
        <v>163</v>
      </c>
      <c r="E438" s="22" t="s">
        <v>1111</v>
      </c>
      <c r="F438" s="22" t="s">
        <v>1111</v>
      </c>
      <c r="G438" s="22" t="s">
        <v>1112</v>
      </c>
      <c r="H438" s="22" t="s">
        <v>210</v>
      </c>
      <c r="I438" s="22" t="s">
        <v>212</v>
      </c>
      <c r="J438" s="22">
        <v>24685</v>
      </c>
      <c r="K438" s="22">
        <v>55153</v>
      </c>
      <c r="L438" s="23">
        <f t="shared" si="68"/>
        <v>161.5</v>
      </c>
      <c r="M438" s="24">
        <f t="shared" si="69"/>
        <v>1</v>
      </c>
      <c r="N438" s="23">
        <v>161.5</v>
      </c>
      <c r="O438" s="23">
        <v>161.5</v>
      </c>
      <c r="P438" s="23" t="s">
        <v>218</v>
      </c>
      <c r="Q438" s="23" t="s">
        <v>219</v>
      </c>
      <c r="R438" s="25" t="s">
        <v>218</v>
      </c>
      <c r="S438" s="22" t="s">
        <v>344</v>
      </c>
      <c r="T438" s="22"/>
      <c r="U438" s="26"/>
      <c r="V438" s="26"/>
      <c r="W438" s="27">
        <f t="shared" si="60"/>
        <v>1968</v>
      </c>
      <c r="X438" s="27">
        <f t="shared" si="61"/>
        <v>2050</v>
      </c>
      <c r="Y438" s="28">
        <f t="shared" si="62"/>
        <v>0</v>
      </c>
      <c r="Z438" s="29" t="str">
        <f t="shared" si="63"/>
        <v>NW</v>
      </c>
      <c r="AA438" s="30">
        <f t="shared" si="64"/>
        <v>161.5</v>
      </c>
      <c r="AB438" s="31">
        <f>IF(AND(ISNUMBER(MATCH($S438,[3]Lists!$CU$8:$CU$37,0)),J438&gt;=DATE(2018,12,31)),$AH$6,$AH$5)</f>
        <v>1</v>
      </c>
      <c r="AC438" s="31">
        <f t="shared" si="65"/>
        <v>1</v>
      </c>
      <c r="AD438" s="31">
        <f t="shared" si="66"/>
        <v>1</v>
      </c>
      <c r="AE438" s="32" t="e">
        <f>MIN($K438,IF(AND(S438='[3]Resources - Baseline'!$C$25,$AH$3&gt;0),MIN(DATE(2050,12,31),MAX(DATE($AH$4,12,31),DATE(YEAR(J438)+$AH$3,MONTH(J438),DAY(J438)))),IF(AND(COUNTIFS('[3]Resources - Baseline'!$C$26:$C$37,S438)=1,$AH$2&gt;0),MIN(DATE($AH$4,12,31),DATE(YEAR(J438)+$AH$2,MONTH(J438),DAY(J438))),DATE(2050,12,31))))</f>
        <v>#VALUE!</v>
      </c>
      <c r="AF438" s="33">
        <f t="shared" si="67"/>
        <v>1</v>
      </c>
    </row>
    <row r="439" spans="1:32">
      <c r="A439" s="1">
        <v>439</v>
      </c>
      <c r="B439" s="21" t="s">
        <v>1119</v>
      </c>
      <c r="C439" s="21" t="s">
        <v>1120</v>
      </c>
      <c r="D439" s="21" t="s">
        <v>163</v>
      </c>
      <c r="E439" s="22" t="s">
        <v>1111</v>
      </c>
      <c r="F439" s="22" t="s">
        <v>1111</v>
      </c>
      <c r="G439" s="22" t="s">
        <v>1112</v>
      </c>
      <c r="H439" s="22" t="s">
        <v>210</v>
      </c>
      <c r="I439" s="22" t="s">
        <v>212</v>
      </c>
      <c r="J439" s="22">
        <v>31352</v>
      </c>
      <c r="K439" s="22">
        <v>55153</v>
      </c>
      <c r="L439" s="23">
        <f t="shared" si="68"/>
        <v>200</v>
      </c>
      <c r="M439" s="24">
        <f t="shared" si="69"/>
        <v>1</v>
      </c>
      <c r="N439" s="23">
        <v>200</v>
      </c>
      <c r="O439" s="23">
        <v>200</v>
      </c>
      <c r="P439" s="23" t="s">
        <v>218</v>
      </c>
      <c r="Q439" s="23" t="s">
        <v>219</v>
      </c>
      <c r="R439" s="25" t="s">
        <v>218</v>
      </c>
      <c r="S439" s="22" t="s">
        <v>344</v>
      </c>
      <c r="T439" s="22"/>
      <c r="U439" s="26"/>
      <c r="V439" s="26"/>
      <c r="W439" s="27">
        <f t="shared" si="60"/>
        <v>1986</v>
      </c>
      <c r="X439" s="27">
        <f t="shared" si="61"/>
        <v>2050</v>
      </c>
      <c r="Y439" s="28">
        <f t="shared" si="62"/>
        <v>0</v>
      </c>
      <c r="Z439" s="29" t="str">
        <f t="shared" si="63"/>
        <v>NW</v>
      </c>
      <c r="AA439" s="30">
        <f t="shared" si="64"/>
        <v>200</v>
      </c>
      <c r="AB439" s="31">
        <f>IF(AND(ISNUMBER(MATCH($S439,[3]Lists!$CU$8:$CU$37,0)),J439&gt;=DATE(2018,12,31)),$AH$6,$AH$5)</f>
        <v>1</v>
      </c>
      <c r="AC439" s="31">
        <f t="shared" si="65"/>
        <v>1</v>
      </c>
      <c r="AD439" s="31">
        <f t="shared" si="66"/>
        <v>1</v>
      </c>
      <c r="AE439" s="32" t="e">
        <f>MIN($K439,IF(AND(S439='[3]Resources - Baseline'!$C$25,$AH$3&gt;0),MIN(DATE(2050,12,31),MAX(DATE($AH$4,12,31),DATE(YEAR(J439)+$AH$3,MONTH(J439),DAY(J439)))),IF(AND(COUNTIFS('[3]Resources - Baseline'!$C$26:$C$37,S439)=1,$AH$2&gt;0),MIN(DATE($AH$4,12,31),DATE(YEAR(J439)+$AH$2,MONTH(J439),DAY(J439))),DATE(2050,12,31))))</f>
        <v>#VALUE!</v>
      </c>
      <c r="AF439" s="33">
        <f t="shared" si="67"/>
        <v>1</v>
      </c>
    </row>
    <row r="440" spans="1:32">
      <c r="A440" s="1">
        <v>440</v>
      </c>
      <c r="B440" s="21" t="s">
        <v>1121</v>
      </c>
      <c r="C440" s="21" t="s">
        <v>1122</v>
      </c>
      <c r="D440" s="21" t="s">
        <v>163</v>
      </c>
      <c r="E440" s="22" t="s">
        <v>1111</v>
      </c>
      <c r="F440" s="22" t="s">
        <v>1111</v>
      </c>
      <c r="G440" s="22" t="s">
        <v>1112</v>
      </c>
      <c r="H440" s="22" t="s">
        <v>210</v>
      </c>
      <c r="I440" s="22" t="s">
        <v>212</v>
      </c>
      <c r="J440" s="22">
        <v>31533</v>
      </c>
      <c r="K440" s="22">
        <v>55153</v>
      </c>
      <c r="L440" s="23">
        <f t="shared" si="68"/>
        <v>200</v>
      </c>
      <c r="M440" s="24">
        <f t="shared" si="69"/>
        <v>1</v>
      </c>
      <c r="N440" s="23">
        <v>200</v>
      </c>
      <c r="O440" s="23">
        <v>200</v>
      </c>
      <c r="P440" s="23" t="s">
        <v>218</v>
      </c>
      <c r="Q440" s="23" t="s">
        <v>219</v>
      </c>
      <c r="R440" s="25" t="s">
        <v>218</v>
      </c>
      <c r="S440" s="22" t="s">
        <v>344</v>
      </c>
      <c r="T440" s="22"/>
      <c r="U440" s="26"/>
      <c r="V440" s="26"/>
      <c r="W440" s="27">
        <f t="shared" si="60"/>
        <v>1986</v>
      </c>
      <c r="X440" s="27">
        <f t="shared" si="61"/>
        <v>2050</v>
      </c>
      <c r="Y440" s="28">
        <f t="shared" si="62"/>
        <v>0</v>
      </c>
      <c r="Z440" s="29" t="str">
        <f t="shared" si="63"/>
        <v>NW</v>
      </c>
      <c r="AA440" s="30">
        <f t="shared" si="64"/>
        <v>200</v>
      </c>
      <c r="AB440" s="31">
        <f>IF(AND(ISNUMBER(MATCH($S440,[3]Lists!$CU$8:$CU$37,0)),J440&gt;=DATE(2018,12,31)),$AH$6,$AH$5)</f>
        <v>1</v>
      </c>
      <c r="AC440" s="31">
        <f t="shared" si="65"/>
        <v>1</v>
      </c>
      <c r="AD440" s="31">
        <f t="shared" si="66"/>
        <v>1</v>
      </c>
      <c r="AE440" s="32" t="e">
        <f>MIN($K440,IF(AND(S440='[3]Resources - Baseline'!$C$25,$AH$3&gt;0),MIN(DATE(2050,12,31),MAX(DATE($AH$4,12,31),DATE(YEAR(J440)+$AH$3,MONTH(J440),DAY(J440)))),IF(AND(COUNTIFS('[3]Resources - Baseline'!$C$26:$C$37,S440)=1,$AH$2&gt;0),MIN(DATE($AH$4,12,31),DATE(YEAR(J440)+$AH$2,MONTH(J440),DAY(J440))),DATE(2050,12,31))))</f>
        <v>#VALUE!</v>
      </c>
      <c r="AF440" s="33">
        <f t="shared" si="67"/>
        <v>1</v>
      </c>
    </row>
    <row r="441" spans="1:32">
      <c r="A441" s="1">
        <v>441</v>
      </c>
      <c r="B441" s="21" t="s">
        <v>1123</v>
      </c>
      <c r="C441" s="21" t="s">
        <v>1124</v>
      </c>
      <c r="D441" s="21" t="s">
        <v>163</v>
      </c>
      <c r="E441" s="22" t="s">
        <v>745</v>
      </c>
      <c r="F441" s="22" t="s">
        <v>745</v>
      </c>
      <c r="G441" s="22" t="s">
        <v>746</v>
      </c>
      <c r="H441" s="22" t="s">
        <v>747</v>
      </c>
      <c r="I441" s="22" t="s">
        <v>212</v>
      </c>
      <c r="J441" s="22">
        <v>37104</v>
      </c>
      <c r="K441" s="22">
        <v>55153</v>
      </c>
      <c r="L441" s="23">
        <f t="shared" si="68"/>
        <v>5.2</v>
      </c>
      <c r="M441" s="24">
        <f t="shared" si="69"/>
        <v>1</v>
      </c>
      <c r="N441" s="23">
        <v>5.2</v>
      </c>
      <c r="O441" s="23">
        <v>5.2</v>
      </c>
      <c r="P441" s="23" t="s">
        <v>268</v>
      </c>
      <c r="Q441" s="23" t="s">
        <v>269</v>
      </c>
      <c r="R441" s="25" t="s">
        <v>270</v>
      </c>
      <c r="S441" s="22" t="s">
        <v>755</v>
      </c>
      <c r="T441" s="22"/>
      <c r="U441" s="26"/>
      <c r="V441" s="26"/>
      <c r="W441" s="27">
        <f t="shared" si="60"/>
        <v>2002</v>
      </c>
      <c r="X441" s="27">
        <f t="shared" si="61"/>
        <v>2050</v>
      </c>
      <c r="Y441" s="28">
        <f t="shared" si="62"/>
        <v>0</v>
      </c>
      <c r="Z441" s="29" t="str">
        <f t="shared" si="63"/>
        <v>NW</v>
      </c>
      <c r="AA441" s="30">
        <f t="shared" si="64"/>
        <v>5.2</v>
      </c>
      <c r="AB441" s="31">
        <f>IF(AND(ISNUMBER(MATCH($S441,[3]Lists!$CU$8:$CU$37,0)),J441&gt;=DATE(2018,12,31)),$AH$6,$AH$5)</f>
        <v>1</v>
      </c>
      <c r="AC441" s="31">
        <f t="shared" si="65"/>
        <v>1</v>
      </c>
      <c r="AD441" s="31">
        <f t="shared" si="66"/>
        <v>1</v>
      </c>
      <c r="AE441" s="32" t="e">
        <f>MIN($K441,IF(AND(S441='[3]Resources - Baseline'!$C$25,$AH$3&gt;0),MIN(DATE(2050,12,31),MAX(DATE($AH$4,12,31),DATE(YEAR(J441)+$AH$3,MONTH(J441),DAY(J441)))),IF(AND(COUNTIFS('[3]Resources - Baseline'!$C$26:$C$37,S441)=1,$AH$2&gt;0),MIN(DATE($AH$4,12,31),DATE(YEAR(J441)+$AH$2,MONTH(J441),DAY(J441))),DATE(2050,12,31))))</f>
        <v>#VALUE!</v>
      </c>
      <c r="AF441" s="33">
        <f t="shared" si="67"/>
        <v>1</v>
      </c>
    </row>
    <row r="442" spans="1:32">
      <c r="A442" s="1">
        <v>442</v>
      </c>
      <c r="B442" s="21" t="s">
        <v>1125</v>
      </c>
      <c r="C442" s="21" t="s">
        <v>1126</v>
      </c>
      <c r="D442" s="21" t="s">
        <v>163</v>
      </c>
      <c r="E442" s="22" t="s">
        <v>745</v>
      </c>
      <c r="F442" s="22" t="s">
        <v>745</v>
      </c>
      <c r="G442" s="22" t="s">
        <v>746</v>
      </c>
      <c r="H442" s="22" t="s">
        <v>747</v>
      </c>
      <c r="I442" s="22" t="s">
        <v>212</v>
      </c>
      <c r="J442" s="22">
        <v>31686</v>
      </c>
      <c r="K442" s="22">
        <v>55153</v>
      </c>
      <c r="L442" s="23">
        <f t="shared" si="68"/>
        <v>7</v>
      </c>
      <c r="M442" s="24">
        <f t="shared" si="69"/>
        <v>1</v>
      </c>
      <c r="N442" s="23">
        <v>7</v>
      </c>
      <c r="O442" s="23">
        <v>7</v>
      </c>
      <c r="P442" s="23" t="s">
        <v>461</v>
      </c>
      <c r="Q442" s="23" t="s">
        <v>462</v>
      </c>
      <c r="R442" s="25" t="s">
        <v>309</v>
      </c>
      <c r="S442" s="22" t="s">
        <v>755</v>
      </c>
      <c r="T442" s="22"/>
      <c r="U442" s="26"/>
      <c r="V442" s="26"/>
      <c r="W442" s="27">
        <f t="shared" si="60"/>
        <v>1987</v>
      </c>
      <c r="X442" s="27">
        <f t="shared" si="61"/>
        <v>2050</v>
      </c>
      <c r="Y442" s="28">
        <f t="shared" si="62"/>
        <v>0</v>
      </c>
      <c r="Z442" s="29" t="str">
        <f t="shared" si="63"/>
        <v>NW</v>
      </c>
      <c r="AA442" s="30">
        <f t="shared" si="64"/>
        <v>7</v>
      </c>
      <c r="AB442" s="31">
        <f>IF(AND(ISNUMBER(MATCH($S442,[3]Lists!$CU$8:$CU$37,0)),J442&gt;=DATE(2018,12,31)),$AH$6,$AH$5)</f>
        <v>1</v>
      </c>
      <c r="AC442" s="31">
        <f t="shared" si="65"/>
        <v>1</v>
      </c>
      <c r="AD442" s="31">
        <f t="shared" si="66"/>
        <v>1</v>
      </c>
      <c r="AE442" s="32" t="e">
        <f>MIN($K442,IF(AND(S442='[3]Resources - Baseline'!$C$25,$AH$3&gt;0),MIN(DATE(2050,12,31),MAX(DATE($AH$4,12,31),DATE(YEAR(J442)+$AH$3,MONTH(J442),DAY(J442)))),IF(AND(COUNTIFS('[3]Resources - Baseline'!$C$26:$C$37,S442)=1,$AH$2&gt;0),MIN(DATE($AH$4,12,31),DATE(YEAR(J442)+$AH$2,MONTH(J442),DAY(J442))),DATE(2050,12,31))))</f>
        <v>#VALUE!</v>
      </c>
      <c r="AF442" s="33">
        <f t="shared" si="67"/>
        <v>1</v>
      </c>
    </row>
    <row r="443" spans="1:32">
      <c r="A443" s="1">
        <v>443</v>
      </c>
      <c r="B443" s="21" t="s">
        <v>1127</v>
      </c>
      <c r="C443" s="21" t="s">
        <v>1128</v>
      </c>
      <c r="D443" s="21" t="s">
        <v>185</v>
      </c>
      <c r="E443" s="21" t="s">
        <v>175</v>
      </c>
      <c r="F443" s="21" t="s">
        <v>175</v>
      </c>
      <c r="G443" s="21" t="s">
        <v>186</v>
      </c>
      <c r="H443" s="21" t="s">
        <v>175</v>
      </c>
      <c r="I443" s="21" t="s">
        <v>178</v>
      </c>
      <c r="J443" s="22"/>
      <c r="K443" s="22">
        <v>55153</v>
      </c>
      <c r="L443" s="23">
        <f t="shared" si="68"/>
        <v>3.6</v>
      </c>
      <c r="M443" s="24">
        <f t="shared" si="69"/>
        <v>1</v>
      </c>
      <c r="N443" s="21">
        <v>3.6</v>
      </c>
      <c r="O443" s="21">
        <v>3.6</v>
      </c>
      <c r="P443" s="21" t="s">
        <v>219</v>
      </c>
      <c r="Q443" s="21" t="s">
        <v>219</v>
      </c>
      <c r="R443" s="25" t="s">
        <v>218</v>
      </c>
      <c r="S443" s="21" t="s">
        <v>368</v>
      </c>
      <c r="T443" s="21"/>
      <c r="U443" s="26"/>
      <c r="V443" s="26"/>
      <c r="W443" s="27">
        <f t="shared" si="60"/>
        <v>1900</v>
      </c>
      <c r="X443" s="27">
        <f t="shared" si="61"/>
        <v>2050</v>
      </c>
      <c r="Y443" s="28">
        <f t="shared" si="62"/>
        <v>0</v>
      </c>
      <c r="Z443" s="29" t="str">
        <f t="shared" si="63"/>
        <v>CAISO</v>
      </c>
      <c r="AA443" s="30">
        <f t="shared" si="64"/>
        <v>3.6</v>
      </c>
      <c r="AB443" s="31">
        <f>IF(AND(ISNUMBER(MATCH($S443,[3]Lists!$CU$8:$CU$37,0)),J443&gt;=DATE(2018,12,31)),$AH$6,$AH$5)</f>
        <v>1</v>
      </c>
      <c r="AC443" s="31">
        <f t="shared" si="65"/>
        <v>1</v>
      </c>
      <c r="AD443" s="31">
        <f t="shared" si="66"/>
        <v>1</v>
      </c>
      <c r="AE443" s="32" t="e">
        <f>MIN($K443,IF(AND(S443='[3]Resources - Baseline'!$C$25,$AH$3&gt;0),MIN(DATE(2050,12,31),MAX(DATE($AH$4,12,31),DATE(YEAR(J443)+$AH$3,MONTH(J443),DAY(J443)))),IF(AND(COUNTIFS('[3]Resources - Baseline'!$C$26:$C$37,S443)=1,$AH$2&gt;0),MIN(DATE($AH$4,12,31),DATE(YEAR(J443)+$AH$2,MONTH(J443),DAY(J443))),DATE(2050,12,31))))</f>
        <v>#VALUE!</v>
      </c>
      <c r="AF443" s="33">
        <f t="shared" si="67"/>
        <v>1</v>
      </c>
    </row>
    <row r="444" spans="1:32">
      <c r="A444" s="1">
        <v>444</v>
      </c>
      <c r="B444" s="21" t="s">
        <v>1129</v>
      </c>
      <c r="C444" s="21" t="s">
        <v>1130</v>
      </c>
      <c r="D444" s="21" t="s">
        <v>163</v>
      </c>
      <c r="E444" s="22" t="s">
        <v>164</v>
      </c>
      <c r="F444" s="22" t="s">
        <v>164</v>
      </c>
      <c r="G444" s="22" t="s">
        <v>165</v>
      </c>
      <c r="H444" s="22" t="s">
        <v>166</v>
      </c>
      <c r="I444" s="22" t="s">
        <v>167</v>
      </c>
      <c r="J444" s="22">
        <v>41654</v>
      </c>
      <c r="K444" s="22">
        <v>55153</v>
      </c>
      <c r="L444" s="23">
        <f t="shared" si="68"/>
        <v>200</v>
      </c>
      <c r="M444" s="24">
        <f t="shared" si="69"/>
        <v>1</v>
      </c>
      <c r="N444" s="23">
        <v>200</v>
      </c>
      <c r="O444" s="23">
        <v>200</v>
      </c>
      <c r="P444" s="23" t="s">
        <v>288</v>
      </c>
      <c r="Q444" s="23" t="s">
        <v>269</v>
      </c>
      <c r="R444" s="25" t="s">
        <v>270</v>
      </c>
      <c r="S444" s="22" t="s">
        <v>304</v>
      </c>
      <c r="T444" s="22"/>
      <c r="U444" s="26"/>
      <c r="V444" s="26"/>
      <c r="W444" s="27">
        <f t="shared" si="60"/>
        <v>2014</v>
      </c>
      <c r="X444" s="27">
        <f t="shared" si="61"/>
        <v>2050</v>
      </c>
      <c r="Y444" s="28">
        <f t="shared" si="62"/>
        <v>0</v>
      </c>
      <c r="Z444" s="29" t="str">
        <f t="shared" si="63"/>
        <v>Excluded</v>
      </c>
      <c r="AA444" s="30">
        <f t="shared" si="64"/>
        <v>200</v>
      </c>
      <c r="AB444" s="31">
        <f>IF(AND(ISNUMBER(MATCH($S444,[3]Lists!$CU$8:$CU$37,0)),J444&gt;=DATE(2018,12,31)),$AH$6,$AH$5)</f>
        <v>1</v>
      </c>
      <c r="AC444" s="31">
        <f t="shared" si="65"/>
        <v>1</v>
      </c>
      <c r="AD444" s="31">
        <f t="shared" si="66"/>
        <v>1</v>
      </c>
      <c r="AE444" s="32" t="e">
        <f>MIN($K444,IF(AND(S444='[3]Resources - Baseline'!$C$25,$AH$3&gt;0),MIN(DATE(2050,12,31),MAX(DATE($AH$4,12,31),DATE(YEAR(J444)+$AH$3,MONTH(J444),DAY(J444)))),IF(AND(COUNTIFS('[3]Resources - Baseline'!$C$26:$C$37,S444)=1,$AH$2&gt;0),MIN(DATE($AH$4,12,31),DATE(YEAR(J444)+$AH$2,MONTH(J444),DAY(J444))),DATE(2050,12,31))))</f>
        <v>#VALUE!</v>
      </c>
      <c r="AF444" s="33">
        <f t="shared" si="67"/>
        <v>1</v>
      </c>
    </row>
    <row r="445" spans="1:32">
      <c r="A445" s="1">
        <v>445</v>
      </c>
      <c r="B445" s="21" t="s">
        <v>1131</v>
      </c>
      <c r="C445" s="21" t="s">
        <v>1132</v>
      </c>
      <c r="D445" s="21" t="s">
        <v>163</v>
      </c>
      <c r="E445" s="22" t="s">
        <v>1097</v>
      </c>
      <c r="F445" s="22" t="s">
        <v>1097</v>
      </c>
      <c r="G445" s="22" t="s">
        <v>1098</v>
      </c>
      <c r="H445" s="22" t="s">
        <v>210</v>
      </c>
      <c r="I445" s="22" t="s">
        <v>212</v>
      </c>
      <c r="J445" s="22">
        <v>20241</v>
      </c>
      <c r="K445" s="22">
        <v>55153</v>
      </c>
      <c r="L445" s="23">
        <f t="shared" si="68"/>
        <v>22.5</v>
      </c>
      <c r="M445" s="24">
        <f t="shared" si="69"/>
        <v>1</v>
      </c>
      <c r="N445" s="23">
        <v>22.5</v>
      </c>
      <c r="O445" s="23">
        <v>22.5</v>
      </c>
      <c r="P445" s="23" t="s">
        <v>218</v>
      </c>
      <c r="Q445" s="23" t="s">
        <v>219</v>
      </c>
      <c r="R445" s="25" t="s">
        <v>218</v>
      </c>
      <c r="S445" s="22" t="s">
        <v>344</v>
      </c>
      <c r="T445" s="22"/>
      <c r="U445" s="26"/>
      <c r="V445" s="26"/>
      <c r="W445" s="27">
        <f t="shared" si="60"/>
        <v>1955</v>
      </c>
      <c r="X445" s="27">
        <f t="shared" si="61"/>
        <v>2050</v>
      </c>
      <c r="Y445" s="28">
        <f t="shared" si="62"/>
        <v>0</v>
      </c>
      <c r="Z445" s="29" t="str">
        <f t="shared" si="63"/>
        <v>NW</v>
      </c>
      <c r="AA445" s="30">
        <f t="shared" si="64"/>
        <v>22.5</v>
      </c>
      <c r="AB445" s="31">
        <f>IF(AND(ISNUMBER(MATCH($S445,[3]Lists!$CU$8:$CU$37,0)),J445&gt;=DATE(2018,12,31)),$AH$6,$AH$5)</f>
        <v>1</v>
      </c>
      <c r="AC445" s="31">
        <f t="shared" si="65"/>
        <v>1</v>
      </c>
      <c r="AD445" s="31">
        <f t="shared" si="66"/>
        <v>1</v>
      </c>
      <c r="AE445" s="32" t="e">
        <f>MIN($K445,IF(AND(S445='[3]Resources - Baseline'!$C$25,$AH$3&gt;0),MIN(DATE(2050,12,31),MAX(DATE($AH$4,12,31),DATE(YEAR(J445)+$AH$3,MONTH(J445),DAY(J445)))),IF(AND(COUNTIFS('[3]Resources - Baseline'!$C$26:$C$37,S445)=1,$AH$2&gt;0),MIN(DATE($AH$4,12,31),DATE(YEAR(J445)+$AH$2,MONTH(J445),DAY(J445))),DATE(2050,12,31))))</f>
        <v>#VALUE!</v>
      </c>
      <c r="AF445" s="33">
        <f t="shared" si="67"/>
        <v>1</v>
      </c>
    </row>
    <row r="446" spans="1:32">
      <c r="A446" s="1">
        <v>446</v>
      </c>
      <c r="B446" s="21" t="s">
        <v>1133</v>
      </c>
      <c r="C446" s="21" t="s">
        <v>1134</v>
      </c>
      <c r="D446" s="21" t="s">
        <v>163</v>
      </c>
      <c r="E446" s="22" t="s">
        <v>1097</v>
      </c>
      <c r="F446" s="22" t="s">
        <v>1097</v>
      </c>
      <c r="G446" s="22" t="s">
        <v>1098</v>
      </c>
      <c r="H446" s="22" t="s">
        <v>210</v>
      </c>
      <c r="I446" s="22" t="s">
        <v>212</v>
      </c>
      <c r="J446" s="22">
        <v>20271</v>
      </c>
      <c r="K446" s="22">
        <v>55153</v>
      </c>
      <c r="L446" s="23">
        <f t="shared" si="68"/>
        <v>22.5</v>
      </c>
      <c r="M446" s="24">
        <f t="shared" si="69"/>
        <v>1</v>
      </c>
      <c r="N446" s="23">
        <v>22.5</v>
      </c>
      <c r="O446" s="23">
        <v>22.5</v>
      </c>
      <c r="P446" s="23" t="s">
        <v>218</v>
      </c>
      <c r="Q446" s="23" t="s">
        <v>219</v>
      </c>
      <c r="R446" s="25" t="s">
        <v>218</v>
      </c>
      <c r="S446" s="22" t="s">
        <v>344</v>
      </c>
      <c r="T446" s="22"/>
      <c r="U446" s="26"/>
      <c r="V446" s="26"/>
      <c r="W446" s="27">
        <f t="shared" si="60"/>
        <v>1956</v>
      </c>
      <c r="X446" s="27">
        <f t="shared" si="61"/>
        <v>2050</v>
      </c>
      <c r="Y446" s="28">
        <f t="shared" si="62"/>
        <v>0</v>
      </c>
      <c r="Z446" s="29" t="str">
        <f t="shared" si="63"/>
        <v>NW</v>
      </c>
      <c r="AA446" s="30">
        <f t="shared" si="64"/>
        <v>22.5</v>
      </c>
      <c r="AB446" s="31">
        <f>IF(AND(ISNUMBER(MATCH($S446,[3]Lists!$CU$8:$CU$37,0)),J446&gt;=DATE(2018,12,31)),$AH$6,$AH$5)</f>
        <v>1</v>
      </c>
      <c r="AC446" s="31">
        <f t="shared" si="65"/>
        <v>1</v>
      </c>
      <c r="AD446" s="31">
        <f t="shared" si="66"/>
        <v>1</v>
      </c>
      <c r="AE446" s="32" t="e">
        <f>MIN($K446,IF(AND(S446='[3]Resources - Baseline'!$C$25,$AH$3&gt;0),MIN(DATE(2050,12,31),MAX(DATE($AH$4,12,31),DATE(YEAR(J446)+$AH$3,MONTH(J446),DAY(J446)))),IF(AND(COUNTIFS('[3]Resources - Baseline'!$C$26:$C$37,S446)=1,$AH$2&gt;0),MIN(DATE($AH$4,12,31),DATE(YEAR(J446)+$AH$2,MONTH(J446),DAY(J446))),DATE(2050,12,31))))</f>
        <v>#VALUE!</v>
      </c>
      <c r="AF446" s="33">
        <f t="shared" si="67"/>
        <v>1</v>
      </c>
    </row>
    <row r="447" spans="1:32">
      <c r="A447" s="1">
        <v>447</v>
      </c>
      <c r="B447" s="21" t="s">
        <v>1135</v>
      </c>
      <c r="C447" s="21" t="s">
        <v>1136</v>
      </c>
      <c r="D447" s="21" t="s">
        <v>163</v>
      </c>
      <c r="E447" s="22" t="s">
        <v>1097</v>
      </c>
      <c r="F447" s="22" t="s">
        <v>1097</v>
      </c>
      <c r="G447" s="22" t="s">
        <v>1098</v>
      </c>
      <c r="H447" s="22" t="s">
        <v>210</v>
      </c>
      <c r="I447" s="22" t="s">
        <v>212</v>
      </c>
      <c r="J447" s="22">
        <v>20302</v>
      </c>
      <c r="K447" s="22">
        <v>55153</v>
      </c>
      <c r="L447" s="23">
        <f t="shared" si="68"/>
        <v>22.5</v>
      </c>
      <c r="M447" s="24">
        <f t="shared" si="69"/>
        <v>1</v>
      </c>
      <c r="N447" s="23">
        <v>22.5</v>
      </c>
      <c r="O447" s="23">
        <v>22.5</v>
      </c>
      <c r="P447" s="23" t="s">
        <v>218</v>
      </c>
      <c r="Q447" s="23" t="s">
        <v>219</v>
      </c>
      <c r="R447" s="25" t="s">
        <v>218</v>
      </c>
      <c r="S447" s="22" t="s">
        <v>344</v>
      </c>
      <c r="T447" s="22"/>
      <c r="U447" s="26"/>
      <c r="V447" s="26"/>
      <c r="W447" s="27">
        <f t="shared" si="60"/>
        <v>1956</v>
      </c>
      <c r="X447" s="27">
        <f t="shared" si="61"/>
        <v>2050</v>
      </c>
      <c r="Y447" s="28">
        <f t="shared" si="62"/>
        <v>0</v>
      </c>
      <c r="Z447" s="29" t="str">
        <f t="shared" si="63"/>
        <v>NW</v>
      </c>
      <c r="AA447" s="30">
        <f t="shared" si="64"/>
        <v>22.5</v>
      </c>
      <c r="AB447" s="31">
        <f>IF(AND(ISNUMBER(MATCH($S447,[3]Lists!$CU$8:$CU$37,0)),J447&gt;=DATE(2018,12,31)),$AH$6,$AH$5)</f>
        <v>1</v>
      </c>
      <c r="AC447" s="31">
        <f t="shared" si="65"/>
        <v>1</v>
      </c>
      <c r="AD447" s="31">
        <f t="shared" si="66"/>
        <v>1</v>
      </c>
      <c r="AE447" s="32" t="e">
        <f>MIN($K447,IF(AND(S447='[3]Resources - Baseline'!$C$25,$AH$3&gt;0),MIN(DATE(2050,12,31),MAX(DATE($AH$4,12,31),DATE(YEAR(J447)+$AH$3,MONTH(J447),DAY(J447)))),IF(AND(COUNTIFS('[3]Resources - Baseline'!$C$26:$C$37,S447)=1,$AH$2&gt;0),MIN(DATE($AH$4,12,31),DATE(YEAR(J447)+$AH$2,MONTH(J447),DAY(J447))),DATE(2050,12,31))))</f>
        <v>#VALUE!</v>
      </c>
      <c r="AF447" s="33">
        <f t="shared" si="67"/>
        <v>1</v>
      </c>
    </row>
    <row r="448" spans="1:32">
      <c r="A448" s="1">
        <v>448</v>
      </c>
      <c r="B448" s="21" t="s">
        <v>1137</v>
      </c>
      <c r="C448" s="21" t="s">
        <v>1138</v>
      </c>
      <c r="D448" s="21" t="s">
        <v>163</v>
      </c>
      <c r="E448" s="22" t="s">
        <v>1097</v>
      </c>
      <c r="F448" s="22" t="s">
        <v>1097</v>
      </c>
      <c r="G448" s="22" t="s">
        <v>1098</v>
      </c>
      <c r="H448" s="22" t="s">
        <v>210</v>
      </c>
      <c r="I448" s="22" t="s">
        <v>212</v>
      </c>
      <c r="J448" s="22">
        <v>20302</v>
      </c>
      <c r="K448" s="22">
        <v>55153</v>
      </c>
      <c r="L448" s="23">
        <f t="shared" si="68"/>
        <v>17.25</v>
      </c>
      <c r="M448" s="24">
        <f t="shared" si="69"/>
        <v>1</v>
      </c>
      <c r="N448" s="23">
        <v>17.25</v>
      </c>
      <c r="O448" s="23">
        <v>17.25</v>
      </c>
      <c r="P448" s="23" t="s">
        <v>218</v>
      </c>
      <c r="Q448" s="23" t="s">
        <v>219</v>
      </c>
      <c r="R448" s="25" t="s">
        <v>218</v>
      </c>
      <c r="S448" s="22" t="s">
        <v>344</v>
      </c>
      <c r="T448" s="22"/>
      <c r="U448" s="26"/>
      <c r="V448" s="26"/>
      <c r="W448" s="27">
        <f t="shared" si="60"/>
        <v>1956</v>
      </c>
      <c r="X448" s="27">
        <f t="shared" si="61"/>
        <v>2050</v>
      </c>
      <c r="Y448" s="28">
        <f t="shared" si="62"/>
        <v>0</v>
      </c>
      <c r="Z448" s="29" t="str">
        <f t="shared" si="63"/>
        <v>NW</v>
      </c>
      <c r="AA448" s="30">
        <f t="shared" si="64"/>
        <v>17.25</v>
      </c>
      <c r="AB448" s="31">
        <f>IF(AND(ISNUMBER(MATCH($S448,[3]Lists!$CU$8:$CU$37,0)),J448&gt;=DATE(2018,12,31)),$AH$6,$AH$5)</f>
        <v>1</v>
      </c>
      <c r="AC448" s="31">
        <f t="shared" si="65"/>
        <v>1</v>
      </c>
      <c r="AD448" s="31">
        <f t="shared" si="66"/>
        <v>1</v>
      </c>
      <c r="AE448" s="32" t="e">
        <f>MIN($K448,IF(AND(S448='[3]Resources - Baseline'!$C$25,$AH$3&gt;0),MIN(DATE(2050,12,31),MAX(DATE($AH$4,12,31),DATE(YEAR(J448)+$AH$3,MONTH(J448),DAY(J448)))),IF(AND(COUNTIFS('[3]Resources - Baseline'!$C$26:$C$37,S448)=1,$AH$2&gt;0),MIN(DATE($AH$4,12,31),DATE(YEAR(J448)+$AH$2,MONTH(J448),DAY(J448))),DATE(2050,12,31))))</f>
        <v>#VALUE!</v>
      </c>
      <c r="AF448" s="33">
        <f t="shared" si="67"/>
        <v>1</v>
      </c>
    </row>
    <row r="449" spans="1:32">
      <c r="A449" s="1">
        <v>449</v>
      </c>
      <c r="B449" s="21" t="s">
        <v>1139</v>
      </c>
      <c r="C449" s="21" t="s">
        <v>1140</v>
      </c>
      <c r="D449" s="21" t="s">
        <v>163</v>
      </c>
      <c r="E449" s="22" t="s">
        <v>164</v>
      </c>
      <c r="F449" s="22" t="s">
        <v>164</v>
      </c>
      <c r="G449" s="22" t="s">
        <v>165</v>
      </c>
      <c r="H449" s="22" t="s">
        <v>166</v>
      </c>
      <c r="I449" s="22" t="s">
        <v>167</v>
      </c>
      <c r="J449" s="22">
        <v>42309</v>
      </c>
      <c r="K449" s="22">
        <v>56918</v>
      </c>
      <c r="L449" s="23">
        <f t="shared" si="68"/>
        <v>14.7</v>
      </c>
      <c r="M449" s="24">
        <f t="shared" si="69"/>
        <v>1</v>
      </c>
      <c r="N449" s="23">
        <v>14.7</v>
      </c>
      <c r="O449" s="23">
        <v>14.7</v>
      </c>
      <c r="P449" s="23" t="s">
        <v>218</v>
      </c>
      <c r="Q449" s="23" t="s">
        <v>219</v>
      </c>
      <c r="R449" s="25" t="s">
        <v>218</v>
      </c>
      <c r="S449" s="22" t="s">
        <v>220</v>
      </c>
      <c r="T449" s="22"/>
      <c r="U449" s="26"/>
      <c r="V449" s="26"/>
      <c r="W449" s="27">
        <f t="shared" si="60"/>
        <v>2016</v>
      </c>
      <c r="X449" s="27">
        <f t="shared" si="61"/>
        <v>2055</v>
      </c>
      <c r="Y449" s="28">
        <f t="shared" si="62"/>
        <v>0</v>
      </c>
      <c r="Z449" s="29" t="str">
        <f t="shared" si="63"/>
        <v>Excluded</v>
      </c>
      <c r="AA449" s="30">
        <f t="shared" si="64"/>
        <v>14.7</v>
      </c>
      <c r="AB449" s="31">
        <f>IF(AND(ISNUMBER(MATCH($S449,[3]Lists!$CU$8:$CU$37,0)),J449&gt;=DATE(2018,12,31)),$AH$6,$AH$5)</f>
        <v>1</v>
      </c>
      <c r="AC449" s="31">
        <f t="shared" si="65"/>
        <v>1</v>
      </c>
      <c r="AD449" s="31">
        <f t="shared" si="66"/>
        <v>1</v>
      </c>
      <c r="AE449" s="32" t="e">
        <f>MIN($K449,IF(AND(S449='[3]Resources - Baseline'!$C$25,$AH$3&gt;0),MIN(DATE(2050,12,31),MAX(DATE($AH$4,12,31),DATE(YEAR(J449)+$AH$3,MONTH(J449),DAY(J449)))),IF(AND(COUNTIFS('[3]Resources - Baseline'!$C$26:$C$37,S449)=1,$AH$2&gt;0),MIN(DATE($AH$4,12,31),DATE(YEAR(J449)+$AH$2,MONTH(J449),DAY(J449))),DATE(2050,12,31))))</f>
        <v>#VALUE!</v>
      </c>
      <c r="AF449" s="33">
        <f t="shared" si="67"/>
        <v>1</v>
      </c>
    </row>
    <row r="450" spans="1:32">
      <c r="A450" s="1">
        <v>450</v>
      </c>
      <c r="B450" s="21" t="s">
        <v>1141</v>
      </c>
      <c r="C450" s="21" t="s">
        <v>1142</v>
      </c>
      <c r="D450" s="21" t="s">
        <v>163</v>
      </c>
      <c r="E450" s="22" t="s">
        <v>440</v>
      </c>
      <c r="F450" s="22" t="s">
        <v>440</v>
      </c>
      <c r="G450" s="22" t="s">
        <v>441</v>
      </c>
      <c r="H450" s="22" t="s">
        <v>434</v>
      </c>
      <c r="I450" s="22" t="s">
        <v>212</v>
      </c>
      <c r="J450" s="22">
        <v>30723</v>
      </c>
      <c r="K450" s="22">
        <v>47588</v>
      </c>
      <c r="L450" s="23">
        <f t="shared" si="68"/>
        <v>0.56000000000000005</v>
      </c>
      <c r="M450" s="24">
        <f t="shared" si="69"/>
        <v>1</v>
      </c>
      <c r="N450" s="23">
        <v>0.56000000000000005</v>
      </c>
      <c r="O450" s="23">
        <v>0.56000000000000005</v>
      </c>
      <c r="P450" s="23" t="s">
        <v>218</v>
      </c>
      <c r="Q450" s="23" t="s">
        <v>219</v>
      </c>
      <c r="R450" s="25" t="s">
        <v>218</v>
      </c>
      <c r="S450" s="22" t="s">
        <v>344</v>
      </c>
      <c r="T450" s="22"/>
      <c r="U450" s="26"/>
      <c r="V450" s="26"/>
      <c r="W450" s="27">
        <f t="shared" si="60"/>
        <v>1984</v>
      </c>
      <c r="X450" s="27">
        <f t="shared" si="61"/>
        <v>2029</v>
      </c>
      <c r="Y450" s="28">
        <f t="shared" si="62"/>
        <v>0</v>
      </c>
      <c r="Z450" s="29" t="str">
        <f t="shared" si="63"/>
        <v>NW</v>
      </c>
      <c r="AA450" s="30">
        <f t="shared" si="64"/>
        <v>0.56000000000000005</v>
      </c>
      <c r="AB450" s="31">
        <f>IF(AND(ISNUMBER(MATCH($S450,[3]Lists!$CU$8:$CU$37,0)),J450&gt;=DATE(2018,12,31)),$AH$6,$AH$5)</f>
        <v>1</v>
      </c>
      <c r="AC450" s="31">
        <f t="shared" si="65"/>
        <v>1</v>
      </c>
      <c r="AD450" s="31">
        <f t="shared" si="66"/>
        <v>1</v>
      </c>
      <c r="AE450" s="32" t="e">
        <f>MIN($K450,IF(AND(S450='[3]Resources - Baseline'!$C$25,$AH$3&gt;0),MIN(DATE(2050,12,31),MAX(DATE($AH$4,12,31),DATE(YEAR(J450)+$AH$3,MONTH(J450),DAY(J450)))),IF(AND(COUNTIFS('[3]Resources - Baseline'!$C$26:$C$37,S450)=1,$AH$2&gt;0),MIN(DATE($AH$4,12,31),DATE(YEAR(J450)+$AH$2,MONTH(J450),DAY(J450))),DATE(2050,12,31))))</f>
        <v>#VALUE!</v>
      </c>
      <c r="AF450" s="33">
        <f t="shared" si="67"/>
        <v>1</v>
      </c>
    </row>
    <row r="451" spans="1:32">
      <c r="A451" s="1">
        <v>451</v>
      </c>
      <c r="B451" s="21" t="s">
        <v>1143</v>
      </c>
      <c r="C451" s="21" t="s">
        <v>1144</v>
      </c>
      <c r="D451" s="21" t="s">
        <v>163</v>
      </c>
      <c r="E451" s="22" t="s">
        <v>353</v>
      </c>
      <c r="F451" s="22" t="s">
        <v>353</v>
      </c>
      <c r="G451" s="22" t="s">
        <v>354</v>
      </c>
      <c r="H451" s="22" t="s">
        <v>353</v>
      </c>
      <c r="I451" s="22" t="s">
        <v>167</v>
      </c>
      <c r="J451" s="22">
        <v>19207</v>
      </c>
      <c r="K451" s="22">
        <v>55153</v>
      </c>
      <c r="L451" s="23">
        <f t="shared" si="68"/>
        <v>7.5</v>
      </c>
      <c r="M451" s="24">
        <f t="shared" si="69"/>
        <v>1</v>
      </c>
      <c r="N451" s="23">
        <v>7.5</v>
      </c>
      <c r="O451" s="23">
        <v>7.5</v>
      </c>
      <c r="P451" s="23" t="s">
        <v>218</v>
      </c>
      <c r="Q451" s="23" t="s">
        <v>219</v>
      </c>
      <c r="R451" s="25" t="s">
        <v>218</v>
      </c>
      <c r="S451" s="22" t="s">
        <v>220</v>
      </c>
      <c r="T451" s="22"/>
      <c r="U451" s="26"/>
      <c r="V451" s="26"/>
      <c r="W451" s="27">
        <f t="shared" si="60"/>
        <v>1953</v>
      </c>
      <c r="X451" s="27">
        <f t="shared" si="61"/>
        <v>2050</v>
      </c>
      <c r="Y451" s="28">
        <f t="shared" si="62"/>
        <v>0</v>
      </c>
      <c r="Z451" s="29" t="str">
        <f t="shared" si="63"/>
        <v>Excluded</v>
      </c>
      <c r="AA451" s="30">
        <f t="shared" si="64"/>
        <v>7.5</v>
      </c>
      <c r="AB451" s="31">
        <f>IF(AND(ISNUMBER(MATCH($S451,[3]Lists!$CU$8:$CU$37,0)),J451&gt;=DATE(2018,12,31)),$AH$6,$AH$5)</f>
        <v>1</v>
      </c>
      <c r="AC451" s="31">
        <f t="shared" si="65"/>
        <v>1</v>
      </c>
      <c r="AD451" s="31">
        <f t="shared" si="66"/>
        <v>1</v>
      </c>
      <c r="AE451" s="32" t="e">
        <f>MIN($K451,IF(AND(S451='[3]Resources - Baseline'!$C$25,$AH$3&gt;0),MIN(DATE(2050,12,31),MAX(DATE($AH$4,12,31),DATE(YEAR(J451)+$AH$3,MONTH(J451),DAY(J451)))),IF(AND(COUNTIFS('[3]Resources - Baseline'!$C$26:$C$37,S451)=1,$AH$2&gt;0),MIN(DATE($AH$4,12,31),DATE(YEAR(J451)+$AH$2,MONTH(J451),DAY(J451))),DATE(2050,12,31))))</f>
        <v>#VALUE!</v>
      </c>
      <c r="AF451" s="33">
        <f t="shared" si="67"/>
        <v>1</v>
      </c>
    </row>
    <row r="452" spans="1:32">
      <c r="A452" s="1">
        <v>452</v>
      </c>
      <c r="B452" s="21" t="s">
        <v>1145</v>
      </c>
      <c r="C452" s="21" t="s">
        <v>1146</v>
      </c>
      <c r="D452" s="21" t="s">
        <v>163</v>
      </c>
      <c r="E452" s="22" t="s">
        <v>353</v>
      </c>
      <c r="F452" s="22" t="s">
        <v>353</v>
      </c>
      <c r="G452" s="22" t="s">
        <v>354</v>
      </c>
      <c r="H452" s="22" t="s">
        <v>353</v>
      </c>
      <c r="I452" s="22" t="s">
        <v>167</v>
      </c>
      <c r="J452" s="22">
        <v>19207</v>
      </c>
      <c r="K452" s="22">
        <v>55153</v>
      </c>
      <c r="L452" s="23">
        <f t="shared" si="68"/>
        <v>7.5</v>
      </c>
      <c r="M452" s="24">
        <f t="shared" si="69"/>
        <v>1</v>
      </c>
      <c r="N452" s="23">
        <v>7.5</v>
      </c>
      <c r="O452" s="23">
        <v>7.5</v>
      </c>
      <c r="P452" s="23" t="s">
        <v>218</v>
      </c>
      <c r="Q452" s="23" t="s">
        <v>219</v>
      </c>
      <c r="R452" s="25" t="s">
        <v>218</v>
      </c>
      <c r="S452" s="22" t="s">
        <v>220</v>
      </c>
      <c r="T452" s="22"/>
      <c r="U452" s="26"/>
      <c r="V452" s="26"/>
      <c r="W452" s="27">
        <f t="shared" si="60"/>
        <v>1953</v>
      </c>
      <c r="X452" s="27">
        <f t="shared" si="61"/>
        <v>2050</v>
      </c>
      <c r="Y452" s="28">
        <f t="shared" si="62"/>
        <v>0</v>
      </c>
      <c r="Z452" s="29" t="str">
        <f t="shared" si="63"/>
        <v>Excluded</v>
      </c>
      <c r="AA452" s="30">
        <f t="shared" si="64"/>
        <v>7.5</v>
      </c>
      <c r="AB452" s="31">
        <f>IF(AND(ISNUMBER(MATCH($S452,[3]Lists!$CU$8:$CU$37,0)),J452&gt;=DATE(2018,12,31)),$AH$6,$AH$5)</f>
        <v>1</v>
      </c>
      <c r="AC452" s="31">
        <f t="shared" si="65"/>
        <v>1</v>
      </c>
      <c r="AD452" s="31">
        <f t="shared" si="66"/>
        <v>1</v>
      </c>
      <c r="AE452" s="32" t="e">
        <f>MIN($K452,IF(AND(S452='[3]Resources - Baseline'!$C$25,$AH$3&gt;0),MIN(DATE(2050,12,31),MAX(DATE($AH$4,12,31),DATE(YEAR(J452)+$AH$3,MONTH(J452),DAY(J452)))),IF(AND(COUNTIFS('[3]Resources - Baseline'!$C$26:$C$37,S452)=1,$AH$2&gt;0),MIN(DATE($AH$4,12,31),DATE(YEAR(J452)+$AH$2,MONTH(J452),DAY(J452))),DATE(2050,12,31))))</f>
        <v>#VALUE!</v>
      </c>
      <c r="AF452" s="33">
        <f t="shared" si="67"/>
        <v>1</v>
      </c>
    </row>
    <row r="453" spans="1:32">
      <c r="A453" s="1">
        <v>453</v>
      </c>
      <c r="B453" s="21" t="s">
        <v>1147</v>
      </c>
      <c r="C453" s="21" t="s">
        <v>1148</v>
      </c>
      <c r="D453" s="21" t="s">
        <v>163</v>
      </c>
      <c r="E453" s="22" t="s">
        <v>524</v>
      </c>
      <c r="F453" s="22" t="s">
        <v>524</v>
      </c>
      <c r="G453" s="22" t="s">
        <v>519</v>
      </c>
      <c r="H453" s="22" t="s">
        <v>518</v>
      </c>
      <c r="I453" s="22" t="s">
        <v>195</v>
      </c>
      <c r="J453" s="22">
        <v>33756</v>
      </c>
      <c r="K453" s="22">
        <v>55153</v>
      </c>
      <c r="L453" s="23">
        <f t="shared" si="68"/>
        <v>8</v>
      </c>
      <c r="M453" s="24">
        <f t="shared" si="69"/>
        <v>1</v>
      </c>
      <c r="N453" s="23">
        <v>8</v>
      </c>
      <c r="O453" s="23">
        <v>8</v>
      </c>
      <c r="P453" s="23" t="s">
        <v>848</v>
      </c>
      <c r="Q453" s="23" t="s">
        <v>248</v>
      </c>
      <c r="R453" s="25" t="s">
        <v>249</v>
      </c>
      <c r="S453" s="22" t="s">
        <v>845</v>
      </c>
      <c r="T453" s="22"/>
      <c r="U453" s="26"/>
      <c r="V453" s="26"/>
      <c r="W453" s="27">
        <f t="shared" si="60"/>
        <v>1992</v>
      </c>
      <c r="X453" s="27">
        <f t="shared" si="61"/>
        <v>2050</v>
      </c>
      <c r="Y453" s="28">
        <f t="shared" si="62"/>
        <v>0</v>
      </c>
      <c r="Z453" s="29" t="str">
        <f t="shared" si="63"/>
        <v>SW</v>
      </c>
      <c r="AA453" s="30">
        <f t="shared" si="64"/>
        <v>8</v>
      </c>
      <c r="AB453" s="31">
        <f>IF(AND(ISNUMBER(MATCH($S453,[3]Lists!$CU$8:$CU$37,0)),J453&gt;=DATE(2018,12,31)),$AH$6,$AH$5)</f>
        <v>1</v>
      </c>
      <c r="AC453" s="31">
        <f t="shared" si="65"/>
        <v>1</v>
      </c>
      <c r="AD453" s="31">
        <f t="shared" si="66"/>
        <v>1</v>
      </c>
      <c r="AE453" s="32" t="e">
        <f>MIN($K453,IF(AND(S453='[3]Resources - Baseline'!$C$25,$AH$3&gt;0),MIN(DATE(2050,12,31),MAX(DATE($AH$4,12,31),DATE(YEAR(J453)+$AH$3,MONTH(J453),DAY(J453)))),IF(AND(COUNTIFS('[3]Resources - Baseline'!$C$26:$C$37,S453)=1,$AH$2&gt;0),MIN(DATE($AH$4,12,31),DATE(YEAR(J453)+$AH$2,MONTH(J453),DAY(J453))),DATE(2050,12,31))))</f>
        <v>#VALUE!</v>
      </c>
      <c r="AF453" s="33">
        <f t="shared" si="67"/>
        <v>1</v>
      </c>
    </row>
    <row r="454" spans="1:32">
      <c r="A454" s="1">
        <v>454</v>
      </c>
      <c r="B454" s="21" t="s">
        <v>1149</v>
      </c>
      <c r="C454" s="21" t="s">
        <v>1150</v>
      </c>
      <c r="D454" s="21" t="s">
        <v>163</v>
      </c>
      <c r="E454" s="22" t="s">
        <v>524</v>
      </c>
      <c r="F454" s="22" t="s">
        <v>524</v>
      </c>
      <c r="G454" s="22" t="s">
        <v>519</v>
      </c>
      <c r="H454" s="22" t="s">
        <v>518</v>
      </c>
      <c r="I454" s="22" t="s">
        <v>195</v>
      </c>
      <c r="J454" s="22">
        <v>33756</v>
      </c>
      <c r="K454" s="22">
        <v>55153</v>
      </c>
      <c r="L454" s="23">
        <f t="shared" si="68"/>
        <v>8</v>
      </c>
      <c r="M454" s="24">
        <f t="shared" si="69"/>
        <v>1</v>
      </c>
      <c r="N454" s="23">
        <v>8</v>
      </c>
      <c r="O454" s="23">
        <v>8</v>
      </c>
      <c r="P454" s="23" t="s">
        <v>848</v>
      </c>
      <c r="Q454" s="23" t="s">
        <v>248</v>
      </c>
      <c r="R454" s="25" t="s">
        <v>249</v>
      </c>
      <c r="S454" s="22" t="s">
        <v>845</v>
      </c>
      <c r="T454" s="22"/>
      <c r="U454" s="26"/>
      <c r="V454" s="26"/>
      <c r="W454" s="27">
        <f t="shared" si="60"/>
        <v>1992</v>
      </c>
      <c r="X454" s="27">
        <f t="shared" si="61"/>
        <v>2050</v>
      </c>
      <c r="Y454" s="28">
        <f t="shared" si="62"/>
        <v>0</v>
      </c>
      <c r="Z454" s="29" t="str">
        <f t="shared" si="63"/>
        <v>SW</v>
      </c>
      <c r="AA454" s="30">
        <f t="shared" si="64"/>
        <v>8</v>
      </c>
      <c r="AB454" s="31">
        <f>IF(AND(ISNUMBER(MATCH($S454,[3]Lists!$CU$8:$CU$37,0)),J454&gt;=DATE(2018,12,31)),$AH$6,$AH$5)</f>
        <v>1</v>
      </c>
      <c r="AC454" s="31">
        <f t="shared" si="65"/>
        <v>1</v>
      </c>
      <c r="AD454" s="31">
        <f t="shared" si="66"/>
        <v>1</v>
      </c>
      <c r="AE454" s="32" t="e">
        <f>MIN($K454,IF(AND(S454='[3]Resources - Baseline'!$C$25,$AH$3&gt;0),MIN(DATE(2050,12,31),MAX(DATE($AH$4,12,31),DATE(YEAR(J454)+$AH$3,MONTH(J454),DAY(J454)))),IF(AND(COUNTIFS('[3]Resources - Baseline'!$C$26:$C$37,S454)=1,$AH$2&gt;0),MIN(DATE($AH$4,12,31),DATE(YEAR(J454)+$AH$2,MONTH(J454),DAY(J454))),DATE(2050,12,31))))</f>
        <v>#VALUE!</v>
      </c>
      <c r="AF454" s="33">
        <f t="shared" si="67"/>
        <v>1</v>
      </c>
    </row>
    <row r="455" spans="1:32">
      <c r="A455" s="1">
        <v>455</v>
      </c>
      <c r="B455" s="21" t="s">
        <v>1151</v>
      </c>
      <c r="C455" s="21" t="s">
        <v>1152</v>
      </c>
      <c r="D455" s="21" t="s">
        <v>163</v>
      </c>
      <c r="E455" s="22" t="s">
        <v>524</v>
      </c>
      <c r="F455" s="22" t="s">
        <v>524</v>
      </c>
      <c r="G455" s="22" t="s">
        <v>519</v>
      </c>
      <c r="H455" s="22" t="s">
        <v>518</v>
      </c>
      <c r="I455" s="22" t="s">
        <v>195</v>
      </c>
      <c r="J455" s="22">
        <v>33756</v>
      </c>
      <c r="K455" s="22">
        <v>55153</v>
      </c>
      <c r="L455" s="23">
        <f t="shared" si="68"/>
        <v>8</v>
      </c>
      <c r="M455" s="24">
        <f t="shared" si="69"/>
        <v>1</v>
      </c>
      <c r="N455" s="23">
        <v>8</v>
      </c>
      <c r="O455" s="23">
        <v>8</v>
      </c>
      <c r="P455" s="23" t="s">
        <v>848</v>
      </c>
      <c r="Q455" s="23" t="s">
        <v>248</v>
      </c>
      <c r="R455" s="25" t="s">
        <v>249</v>
      </c>
      <c r="S455" s="22" t="s">
        <v>845</v>
      </c>
      <c r="T455" s="22"/>
      <c r="U455" s="26"/>
      <c r="V455" s="26"/>
      <c r="W455" s="27">
        <f t="shared" si="60"/>
        <v>1992</v>
      </c>
      <c r="X455" s="27">
        <f t="shared" si="61"/>
        <v>2050</v>
      </c>
      <c r="Y455" s="28">
        <f t="shared" si="62"/>
        <v>0</v>
      </c>
      <c r="Z455" s="29" t="str">
        <f t="shared" si="63"/>
        <v>SW</v>
      </c>
      <c r="AA455" s="30">
        <f t="shared" si="64"/>
        <v>8</v>
      </c>
      <c r="AB455" s="31">
        <f>IF(AND(ISNUMBER(MATCH($S455,[3]Lists!$CU$8:$CU$37,0)),J455&gt;=DATE(2018,12,31)),$AH$6,$AH$5)</f>
        <v>1</v>
      </c>
      <c r="AC455" s="31">
        <f t="shared" si="65"/>
        <v>1</v>
      </c>
      <c r="AD455" s="31">
        <f t="shared" si="66"/>
        <v>1</v>
      </c>
      <c r="AE455" s="32" t="e">
        <f>MIN($K455,IF(AND(S455='[3]Resources - Baseline'!$C$25,$AH$3&gt;0),MIN(DATE(2050,12,31),MAX(DATE($AH$4,12,31),DATE(YEAR(J455)+$AH$3,MONTH(J455),DAY(J455)))),IF(AND(COUNTIFS('[3]Resources - Baseline'!$C$26:$C$37,S455)=1,$AH$2&gt;0),MIN(DATE($AH$4,12,31),DATE(YEAR(J455)+$AH$2,MONTH(J455),DAY(J455))),DATE(2050,12,31))))</f>
        <v>#VALUE!</v>
      </c>
      <c r="AF455" s="33">
        <f t="shared" si="67"/>
        <v>1</v>
      </c>
    </row>
    <row r="456" spans="1:32">
      <c r="A456" s="1">
        <v>456</v>
      </c>
      <c r="B456" s="21" t="s">
        <v>1153</v>
      </c>
      <c r="C456" s="21" t="s">
        <v>1154</v>
      </c>
      <c r="D456" s="21" t="s">
        <v>163</v>
      </c>
      <c r="E456" s="22" t="s">
        <v>164</v>
      </c>
      <c r="F456" s="22" t="s">
        <v>164</v>
      </c>
      <c r="G456" s="22" t="s">
        <v>165</v>
      </c>
      <c r="H456" s="22" t="s">
        <v>166</v>
      </c>
      <c r="I456" s="22" t="s">
        <v>167</v>
      </c>
      <c r="J456" s="22">
        <v>37895</v>
      </c>
      <c r="K456" s="22">
        <v>48669</v>
      </c>
      <c r="L456" s="23">
        <f t="shared" si="68"/>
        <v>3.8</v>
      </c>
      <c r="M456" s="24">
        <f t="shared" si="69"/>
        <v>1</v>
      </c>
      <c r="N456" s="35">
        <v>3.8</v>
      </c>
      <c r="O456" s="35">
        <v>3.8</v>
      </c>
      <c r="P456" s="35" t="s">
        <v>218</v>
      </c>
      <c r="Q456" s="35" t="s">
        <v>219</v>
      </c>
      <c r="R456" s="25" t="s">
        <v>218</v>
      </c>
      <c r="S456" s="22" t="s">
        <v>220</v>
      </c>
      <c r="T456" s="22"/>
      <c r="U456" s="26"/>
      <c r="V456" s="26"/>
      <c r="W456" s="27">
        <f t="shared" si="60"/>
        <v>2004</v>
      </c>
      <c r="X456" s="27">
        <f t="shared" si="61"/>
        <v>2032</v>
      </c>
      <c r="Y456" s="28">
        <f t="shared" si="62"/>
        <v>0</v>
      </c>
      <c r="Z456" s="29" t="str">
        <f t="shared" si="63"/>
        <v>Excluded</v>
      </c>
      <c r="AA456" s="30">
        <f t="shared" si="64"/>
        <v>3.8</v>
      </c>
      <c r="AB456" s="31">
        <f>IF(AND(ISNUMBER(MATCH($S456,[3]Lists!$CU$8:$CU$37,0)),J456&gt;=DATE(2018,12,31)),$AH$6,$AH$5)</f>
        <v>1</v>
      </c>
      <c r="AC456" s="31">
        <f t="shared" si="65"/>
        <v>1</v>
      </c>
      <c r="AD456" s="31">
        <f t="shared" si="66"/>
        <v>1</v>
      </c>
      <c r="AE456" s="32" t="e">
        <f>MIN($K456,IF(AND(S456='[3]Resources - Baseline'!$C$25,$AH$3&gt;0),MIN(DATE(2050,12,31),MAX(DATE($AH$4,12,31),DATE(YEAR(J456)+$AH$3,MONTH(J456),DAY(J456)))),IF(AND(COUNTIFS('[3]Resources - Baseline'!$C$26:$C$37,S456)=1,$AH$2&gt;0),MIN(DATE($AH$4,12,31),DATE(YEAR(J456)+$AH$2,MONTH(J456),DAY(J456))),DATE(2050,12,31))))</f>
        <v>#VALUE!</v>
      </c>
      <c r="AF456" s="33">
        <f t="shared" si="67"/>
        <v>1</v>
      </c>
    </row>
    <row r="457" spans="1:32">
      <c r="A457" s="1">
        <v>457</v>
      </c>
      <c r="B457" s="21" t="s">
        <v>1155</v>
      </c>
      <c r="C457" s="21" t="s">
        <v>1156</v>
      </c>
      <c r="D457" s="21" t="s">
        <v>163</v>
      </c>
      <c r="E457" s="22" t="s">
        <v>164</v>
      </c>
      <c r="F457" s="22" t="s">
        <v>164</v>
      </c>
      <c r="G457" s="22" t="s">
        <v>165</v>
      </c>
      <c r="H457" s="22" t="s">
        <v>166</v>
      </c>
      <c r="I457" s="22" t="s">
        <v>167</v>
      </c>
      <c r="J457" s="22">
        <v>37895</v>
      </c>
      <c r="K457" s="22">
        <v>48669</v>
      </c>
      <c r="L457" s="23">
        <f t="shared" si="68"/>
        <v>3.8</v>
      </c>
      <c r="M457" s="24">
        <f t="shared" si="69"/>
        <v>1</v>
      </c>
      <c r="N457" s="23">
        <v>3.8</v>
      </c>
      <c r="O457" s="23">
        <v>3.8</v>
      </c>
      <c r="P457" s="23" t="s">
        <v>218</v>
      </c>
      <c r="Q457" s="23" t="s">
        <v>219</v>
      </c>
      <c r="R457" s="25" t="s">
        <v>218</v>
      </c>
      <c r="S457" s="22" t="s">
        <v>220</v>
      </c>
      <c r="T457" s="22"/>
      <c r="U457" s="26"/>
      <c r="V457" s="26"/>
      <c r="W457" s="27">
        <f t="shared" ref="W457:W520" si="70">IF(J457&lt;DATE(YEAR(J457),7,1),YEAR(J457),YEAR(J457)+1)</f>
        <v>2004</v>
      </c>
      <c r="X457" s="27">
        <f t="shared" ref="X457:X520" si="71">IF(K457&gt;=DATE(YEAR(K457),7,1),YEAR(K457),YEAR(K457)-1)</f>
        <v>2032</v>
      </c>
      <c r="Y457" s="28">
        <f t="shared" ref="Y457:Y520" si="72">IF(ISBLANK(U457),0,O457-U457)</f>
        <v>0</v>
      </c>
      <c r="Z457" s="29" t="str">
        <f t="shared" ref="Z457:Z520" si="73">IF(ISBLANK(T457),I457,T457)</f>
        <v>Excluded</v>
      </c>
      <c r="AA457" s="30">
        <f t="shared" ref="AA457:AA520" si="74">IF(ISBLANK(U457),O457,U457)</f>
        <v>3.8</v>
      </c>
      <c r="AB457" s="31">
        <f>IF(AND(ISNUMBER(MATCH($S457,[3]Lists!$CU$8:$CU$37,0)),J457&gt;=DATE(2018,12,31)),$AH$6,$AH$5)</f>
        <v>1</v>
      </c>
      <c r="AC457" s="31">
        <f t="shared" ref="AC457:AC520" si="75">IF(ISBLANK(S457),0,1)</f>
        <v>1</v>
      </c>
      <c r="AD457" s="31">
        <f t="shared" ref="AD457:AD520" si="76">AC457</f>
        <v>1</v>
      </c>
      <c r="AE457" s="32" t="e">
        <f>MIN($K457,IF(AND(S457='[3]Resources - Baseline'!$C$25,$AH$3&gt;0),MIN(DATE(2050,12,31),MAX(DATE($AH$4,12,31),DATE(YEAR(J457)+$AH$3,MONTH(J457),DAY(J457)))),IF(AND(COUNTIFS('[3]Resources - Baseline'!$C$26:$C$37,S457)=1,$AH$2&gt;0),MIN(DATE($AH$4,12,31),DATE(YEAR(J457)+$AH$2,MONTH(J457),DAY(J457))),DATE(2050,12,31))))</f>
        <v>#VALUE!</v>
      </c>
      <c r="AF457" s="33">
        <f t="shared" ref="AF457:AF520" si="77">SUMPRODUCT(($B$9:$B$3872=$B457)*1)</f>
        <v>1</v>
      </c>
    </row>
    <row r="458" spans="1:32">
      <c r="A458" s="1">
        <v>458</v>
      </c>
      <c r="B458" s="21" t="s">
        <v>1157</v>
      </c>
      <c r="C458" s="21" t="s">
        <v>1158</v>
      </c>
      <c r="D458" s="21" t="s">
        <v>163</v>
      </c>
      <c r="E458" s="22" t="s">
        <v>298</v>
      </c>
      <c r="F458" s="22" t="s">
        <v>298</v>
      </c>
      <c r="G458" s="22" t="s">
        <v>299</v>
      </c>
      <c r="H458" s="22" t="s">
        <v>166</v>
      </c>
      <c r="I458" s="22" t="s">
        <v>167</v>
      </c>
      <c r="J458" s="22">
        <v>24108</v>
      </c>
      <c r="K458" s="22">
        <v>55123</v>
      </c>
      <c r="L458" s="23">
        <f t="shared" ref="L458:L521" si="78">IFERROR(M458*O458,0)</f>
        <v>162</v>
      </c>
      <c r="M458" s="24">
        <f t="shared" ref="M458:M521" si="79">IFERROR(N458/O458,0)</f>
        <v>1</v>
      </c>
      <c r="N458" s="23">
        <v>162</v>
      </c>
      <c r="O458" s="23">
        <v>162</v>
      </c>
      <c r="P458" s="23" t="s">
        <v>218</v>
      </c>
      <c r="Q458" s="23" t="s">
        <v>219</v>
      </c>
      <c r="R458" s="25" t="s">
        <v>218</v>
      </c>
      <c r="S458" s="22" t="s">
        <v>220</v>
      </c>
      <c r="T458" s="22"/>
      <c r="U458" s="26"/>
      <c r="V458" s="26"/>
      <c r="W458" s="27">
        <f t="shared" si="70"/>
        <v>1966</v>
      </c>
      <c r="X458" s="27">
        <f t="shared" si="71"/>
        <v>2050</v>
      </c>
      <c r="Y458" s="28">
        <f t="shared" si="72"/>
        <v>0</v>
      </c>
      <c r="Z458" s="29" t="str">
        <f t="shared" si="73"/>
        <v>Excluded</v>
      </c>
      <c r="AA458" s="30">
        <f t="shared" si="74"/>
        <v>162</v>
      </c>
      <c r="AB458" s="31">
        <f>IF(AND(ISNUMBER(MATCH($S458,[3]Lists!$CU$8:$CU$37,0)),J458&gt;=DATE(2018,12,31)),$AH$6,$AH$5)</f>
        <v>1</v>
      </c>
      <c r="AC458" s="31">
        <f t="shared" si="75"/>
        <v>1</v>
      </c>
      <c r="AD458" s="31">
        <f t="shared" si="76"/>
        <v>1</v>
      </c>
      <c r="AE458" s="32" t="e">
        <f>MIN($K458,IF(AND(S458='[3]Resources - Baseline'!$C$25,$AH$3&gt;0),MIN(DATE(2050,12,31),MAX(DATE($AH$4,12,31),DATE(YEAR(J458)+$AH$3,MONTH(J458),DAY(J458)))),IF(AND(COUNTIFS('[3]Resources - Baseline'!$C$26:$C$37,S458)=1,$AH$2&gt;0),MIN(DATE($AH$4,12,31),DATE(YEAR(J458)+$AH$2,MONTH(J458),DAY(J458))),DATE(2050,12,31))))</f>
        <v>#VALUE!</v>
      </c>
      <c r="AF458" s="33">
        <f t="shared" si="77"/>
        <v>1</v>
      </c>
    </row>
    <row r="459" spans="1:32">
      <c r="A459" s="1">
        <v>459</v>
      </c>
      <c r="B459" s="21" t="s">
        <v>1159</v>
      </c>
      <c r="C459" s="21" t="s">
        <v>1160</v>
      </c>
      <c r="D459" s="21" t="s">
        <v>163</v>
      </c>
      <c r="E459" s="22" t="s">
        <v>298</v>
      </c>
      <c r="F459" s="22" t="s">
        <v>298</v>
      </c>
      <c r="G459" s="22" t="s">
        <v>299</v>
      </c>
      <c r="H459" s="22" t="s">
        <v>166</v>
      </c>
      <c r="I459" s="22" t="s">
        <v>167</v>
      </c>
      <c r="J459" s="22">
        <v>24108</v>
      </c>
      <c r="K459" s="22">
        <v>55123</v>
      </c>
      <c r="L459" s="23">
        <f t="shared" si="78"/>
        <v>200</v>
      </c>
      <c r="M459" s="24">
        <f t="shared" si="79"/>
        <v>1</v>
      </c>
      <c r="N459" s="23">
        <v>200</v>
      </c>
      <c r="O459" s="23">
        <v>200</v>
      </c>
      <c r="P459" s="23" t="s">
        <v>218</v>
      </c>
      <c r="Q459" s="23" t="s">
        <v>219</v>
      </c>
      <c r="R459" s="25" t="s">
        <v>218</v>
      </c>
      <c r="S459" s="22" t="s">
        <v>220</v>
      </c>
      <c r="T459" s="22"/>
      <c r="U459" s="26"/>
      <c r="V459" s="26"/>
      <c r="W459" s="27">
        <f t="shared" si="70"/>
        <v>1966</v>
      </c>
      <c r="X459" s="27">
        <f t="shared" si="71"/>
        <v>2050</v>
      </c>
      <c r="Y459" s="28">
        <f t="shared" si="72"/>
        <v>0</v>
      </c>
      <c r="Z459" s="29" t="str">
        <f t="shared" si="73"/>
        <v>Excluded</v>
      </c>
      <c r="AA459" s="30">
        <f t="shared" si="74"/>
        <v>200</v>
      </c>
      <c r="AB459" s="31">
        <f>IF(AND(ISNUMBER(MATCH($S459,[3]Lists!$CU$8:$CU$37,0)),J459&gt;=DATE(2018,12,31)),$AH$6,$AH$5)</f>
        <v>1</v>
      </c>
      <c r="AC459" s="31">
        <f t="shared" si="75"/>
        <v>1</v>
      </c>
      <c r="AD459" s="31">
        <f t="shared" si="76"/>
        <v>1</v>
      </c>
      <c r="AE459" s="32" t="e">
        <f>MIN($K459,IF(AND(S459='[3]Resources - Baseline'!$C$25,$AH$3&gt;0),MIN(DATE(2050,12,31),MAX(DATE($AH$4,12,31),DATE(YEAR(J459)+$AH$3,MONTH(J459),DAY(J459)))),IF(AND(COUNTIFS('[3]Resources - Baseline'!$C$26:$C$37,S459)=1,$AH$2&gt;0),MIN(DATE($AH$4,12,31),DATE(YEAR(J459)+$AH$2,MONTH(J459),DAY(J459))),DATE(2050,12,31))))</f>
        <v>#VALUE!</v>
      </c>
      <c r="AF459" s="33">
        <f t="shared" si="77"/>
        <v>1</v>
      </c>
    </row>
    <row r="460" spans="1:32">
      <c r="A460" s="1">
        <v>460</v>
      </c>
      <c r="B460" s="21" t="s">
        <v>1161</v>
      </c>
      <c r="C460" s="21" t="s">
        <v>1162</v>
      </c>
      <c r="D460" s="21" t="s">
        <v>185</v>
      </c>
      <c r="E460" s="21" t="s">
        <v>246</v>
      </c>
      <c r="F460" s="21" t="s">
        <v>246</v>
      </c>
      <c r="G460" s="21" t="s">
        <v>247</v>
      </c>
      <c r="H460" s="21" t="s">
        <v>246</v>
      </c>
      <c r="I460" s="21" t="s">
        <v>178</v>
      </c>
      <c r="J460" s="22">
        <v>32121</v>
      </c>
      <c r="K460" s="22">
        <v>55153</v>
      </c>
      <c r="L460" s="23">
        <f t="shared" si="78"/>
        <v>1.49</v>
      </c>
      <c r="M460" s="24">
        <f t="shared" si="79"/>
        <v>1</v>
      </c>
      <c r="N460" s="21">
        <v>1.49</v>
      </c>
      <c r="O460" s="21">
        <v>1.49</v>
      </c>
      <c r="P460" s="21" t="s">
        <v>187</v>
      </c>
      <c r="Q460" s="21" t="s">
        <v>219</v>
      </c>
      <c r="R460" s="25" t="s">
        <v>218</v>
      </c>
      <c r="S460" s="21" t="s">
        <v>368</v>
      </c>
      <c r="T460" s="21"/>
      <c r="U460" s="26"/>
      <c r="V460" s="26"/>
      <c r="W460" s="27">
        <f t="shared" si="70"/>
        <v>1988</v>
      </c>
      <c r="X460" s="27">
        <f t="shared" si="71"/>
        <v>2050</v>
      </c>
      <c r="Y460" s="28">
        <f t="shared" si="72"/>
        <v>0</v>
      </c>
      <c r="Z460" s="29" t="str">
        <f t="shared" si="73"/>
        <v>CAISO</v>
      </c>
      <c r="AA460" s="30">
        <f t="shared" si="74"/>
        <v>1.49</v>
      </c>
      <c r="AB460" s="31">
        <f>IF(AND(ISNUMBER(MATCH($S460,[3]Lists!$CU$8:$CU$37,0)),J460&gt;=DATE(2018,12,31)),$AH$6,$AH$5)</f>
        <v>1</v>
      </c>
      <c r="AC460" s="31">
        <f t="shared" si="75"/>
        <v>1</v>
      </c>
      <c r="AD460" s="31">
        <f t="shared" si="76"/>
        <v>1</v>
      </c>
      <c r="AE460" s="32" t="e">
        <f>MIN($K460,IF(AND(S460='[3]Resources - Baseline'!$C$25,$AH$3&gt;0),MIN(DATE(2050,12,31),MAX(DATE($AH$4,12,31),DATE(YEAR(J460)+$AH$3,MONTH(J460),DAY(J460)))),IF(AND(COUNTIFS('[3]Resources - Baseline'!$C$26:$C$37,S460)=1,$AH$2&gt;0),MIN(DATE($AH$4,12,31),DATE(YEAR(J460)+$AH$2,MONTH(J460),DAY(J460))),DATE(2050,12,31))))</f>
        <v>#VALUE!</v>
      </c>
      <c r="AF460" s="33">
        <f t="shared" si="77"/>
        <v>1</v>
      </c>
    </row>
    <row r="461" spans="1:32">
      <c r="A461" s="1">
        <v>461</v>
      </c>
      <c r="B461" s="21" t="s">
        <v>1163</v>
      </c>
      <c r="C461" s="21" t="s">
        <v>1164</v>
      </c>
      <c r="D461" s="21" t="s">
        <v>185</v>
      </c>
      <c r="E461" s="21" t="s">
        <v>246</v>
      </c>
      <c r="F461" s="21" t="s">
        <v>246</v>
      </c>
      <c r="G461" s="21" t="s">
        <v>247</v>
      </c>
      <c r="H461" s="21" t="s">
        <v>246</v>
      </c>
      <c r="I461" s="21" t="s">
        <v>178</v>
      </c>
      <c r="J461" s="22">
        <v>37978</v>
      </c>
      <c r="K461" s="22">
        <v>55153</v>
      </c>
      <c r="L461" s="23">
        <f t="shared" si="78"/>
        <v>162</v>
      </c>
      <c r="M461" s="24">
        <f t="shared" si="79"/>
        <v>1</v>
      </c>
      <c r="N461" s="21">
        <v>162</v>
      </c>
      <c r="O461" s="21">
        <v>162</v>
      </c>
      <c r="P461" s="21" t="s">
        <v>187</v>
      </c>
      <c r="Q461" s="21" t="s">
        <v>197</v>
      </c>
      <c r="R461" s="25" t="s">
        <v>198</v>
      </c>
      <c r="S461" s="21" t="s">
        <v>403</v>
      </c>
      <c r="T461" s="21" t="s">
        <v>378</v>
      </c>
      <c r="U461" s="26">
        <v>50</v>
      </c>
      <c r="V461" s="26"/>
      <c r="W461" s="27">
        <f t="shared" si="70"/>
        <v>2004</v>
      </c>
      <c r="X461" s="27">
        <f t="shared" si="71"/>
        <v>2050</v>
      </c>
      <c r="Y461" s="28">
        <f t="shared" si="72"/>
        <v>112</v>
      </c>
      <c r="Z461" s="29" t="str">
        <f t="shared" si="73"/>
        <v>BANC</v>
      </c>
      <c r="AA461" s="30">
        <f t="shared" si="74"/>
        <v>50</v>
      </c>
      <c r="AB461" s="31">
        <f>IF(AND(ISNUMBER(MATCH($S461,[3]Lists!$CU$8:$CU$37,0)),J461&gt;=DATE(2018,12,31)),$AH$6,$AH$5)</f>
        <v>1</v>
      </c>
      <c r="AC461" s="31">
        <f t="shared" si="75"/>
        <v>1</v>
      </c>
      <c r="AD461" s="31">
        <f t="shared" si="76"/>
        <v>1</v>
      </c>
      <c r="AE461" s="32" t="e">
        <f>MIN($K461,IF(AND(S461='[3]Resources - Baseline'!$C$25,$AH$3&gt;0),MIN(DATE(2050,12,31),MAX(DATE($AH$4,12,31),DATE(YEAR(J461)+$AH$3,MONTH(J461),DAY(J461)))),IF(AND(COUNTIFS('[3]Resources - Baseline'!$C$26:$C$37,S461)=1,$AH$2&gt;0),MIN(DATE($AH$4,12,31),DATE(YEAR(J461)+$AH$2,MONTH(J461),DAY(J461))),DATE(2050,12,31))))</f>
        <v>#VALUE!</v>
      </c>
      <c r="AF461" s="33">
        <f t="shared" si="77"/>
        <v>1</v>
      </c>
    </row>
    <row r="462" spans="1:32">
      <c r="A462" s="1">
        <v>462</v>
      </c>
      <c r="B462" s="21" t="s">
        <v>1165</v>
      </c>
      <c r="C462" s="21" t="s">
        <v>1166</v>
      </c>
      <c r="D462" s="21" t="s">
        <v>185</v>
      </c>
      <c r="E462" s="21" t="s">
        <v>246</v>
      </c>
      <c r="F462" s="21" t="s">
        <v>246</v>
      </c>
      <c r="G462" s="21" t="s">
        <v>247</v>
      </c>
      <c r="H462" s="21" t="s">
        <v>246</v>
      </c>
      <c r="I462" s="21" t="s">
        <v>178</v>
      </c>
      <c r="J462" s="22">
        <v>40940</v>
      </c>
      <c r="K462" s="22">
        <v>55153</v>
      </c>
      <c r="L462" s="23">
        <f t="shared" si="78"/>
        <v>78.2</v>
      </c>
      <c r="M462" s="24">
        <f t="shared" si="79"/>
        <v>1</v>
      </c>
      <c r="N462" s="21">
        <v>78.2</v>
      </c>
      <c r="O462" s="21">
        <v>78.2</v>
      </c>
      <c r="P462" s="21" t="s">
        <v>187</v>
      </c>
      <c r="Q462" s="21" t="s">
        <v>197</v>
      </c>
      <c r="R462" s="25" t="s">
        <v>198</v>
      </c>
      <c r="S462" s="21" t="s">
        <v>403</v>
      </c>
      <c r="T462" s="21"/>
      <c r="U462" s="26"/>
      <c r="V462" s="26"/>
      <c r="W462" s="27">
        <f t="shared" si="70"/>
        <v>2012</v>
      </c>
      <c r="X462" s="27">
        <f t="shared" si="71"/>
        <v>2050</v>
      </c>
      <c r="Y462" s="28">
        <f t="shared" si="72"/>
        <v>0</v>
      </c>
      <c r="Z462" s="29" t="str">
        <f t="shared" si="73"/>
        <v>CAISO</v>
      </c>
      <c r="AA462" s="30">
        <f t="shared" si="74"/>
        <v>78.2</v>
      </c>
      <c r="AB462" s="31">
        <f>IF(AND(ISNUMBER(MATCH($S462,[3]Lists!$CU$8:$CU$37,0)),J462&gt;=DATE(2018,12,31)),$AH$6,$AH$5)</f>
        <v>1</v>
      </c>
      <c r="AC462" s="31">
        <f t="shared" si="75"/>
        <v>1</v>
      </c>
      <c r="AD462" s="31">
        <f t="shared" si="76"/>
        <v>1</v>
      </c>
      <c r="AE462" s="32" t="e">
        <f>MIN($K462,IF(AND(S462='[3]Resources - Baseline'!$C$25,$AH$3&gt;0),MIN(DATE(2050,12,31),MAX(DATE($AH$4,12,31),DATE(YEAR(J462)+$AH$3,MONTH(J462),DAY(J462)))),IF(AND(COUNTIFS('[3]Resources - Baseline'!$C$26:$C$37,S462)=1,$AH$2&gt;0),MIN(DATE($AH$4,12,31),DATE(YEAR(J462)+$AH$2,MONTH(J462),DAY(J462))),DATE(2050,12,31))))</f>
        <v>#VALUE!</v>
      </c>
      <c r="AF462" s="33">
        <f t="shared" si="77"/>
        <v>1</v>
      </c>
    </row>
    <row r="463" spans="1:32">
      <c r="A463" s="1">
        <v>463</v>
      </c>
      <c r="B463" s="21" t="s">
        <v>1167</v>
      </c>
      <c r="C463" s="21" t="s">
        <v>1168</v>
      </c>
      <c r="D463" s="21" t="s">
        <v>185</v>
      </c>
      <c r="E463" s="21" t="s">
        <v>246</v>
      </c>
      <c r="F463" s="21" t="s">
        <v>246</v>
      </c>
      <c r="G463" s="21" t="s">
        <v>247</v>
      </c>
      <c r="H463" s="21" t="s">
        <v>246</v>
      </c>
      <c r="I463" s="21" t="s">
        <v>178</v>
      </c>
      <c r="J463" s="22">
        <v>40568</v>
      </c>
      <c r="K463" s="22">
        <v>55153</v>
      </c>
      <c r="L463" s="23">
        <f t="shared" si="78"/>
        <v>36.799999999999997</v>
      </c>
      <c r="M463" s="24">
        <f t="shared" si="79"/>
        <v>1</v>
      </c>
      <c r="N463" s="21">
        <v>36.799999999999997</v>
      </c>
      <c r="O463" s="21">
        <v>36.799999999999997</v>
      </c>
      <c r="P463" s="21" t="s">
        <v>187</v>
      </c>
      <c r="Q463" s="21" t="s">
        <v>197</v>
      </c>
      <c r="R463" s="25" t="s">
        <v>198</v>
      </c>
      <c r="S463" s="21" t="s">
        <v>403</v>
      </c>
      <c r="T463" s="21"/>
      <c r="U463" s="26"/>
      <c r="V463" s="26"/>
      <c r="W463" s="27">
        <f t="shared" si="70"/>
        <v>2011</v>
      </c>
      <c r="X463" s="27">
        <f t="shared" si="71"/>
        <v>2050</v>
      </c>
      <c r="Y463" s="28">
        <f t="shared" si="72"/>
        <v>0</v>
      </c>
      <c r="Z463" s="29" t="str">
        <f t="shared" si="73"/>
        <v>CAISO</v>
      </c>
      <c r="AA463" s="30">
        <f t="shared" si="74"/>
        <v>36.799999999999997</v>
      </c>
      <c r="AB463" s="31">
        <f>IF(AND(ISNUMBER(MATCH($S463,[3]Lists!$CU$8:$CU$37,0)),J463&gt;=DATE(2018,12,31)),$AH$6,$AH$5)</f>
        <v>1</v>
      </c>
      <c r="AC463" s="31">
        <f t="shared" si="75"/>
        <v>1</v>
      </c>
      <c r="AD463" s="31">
        <f t="shared" si="76"/>
        <v>1</v>
      </c>
      <c r="AE463" s="32" t="e">
        <f>MIN($K463,IF(AND(S463='[3]Resources - Baseline'!$C$25,$AH$3&gt;0),MIN(DATE(2050,12,31),MAX(DATE($AH$4,12,31),DATE(YEAR(J463)+$AH$3,MONTH(J463),DAY(J463)))),IF(AND(COUNTIFS('[3]Resources - Baseline'!$C$26:$C$37,S463)=1,$AH$2&gt;0),MIN(DATE($AH$4,12,31),DATE(YEAR(J463)+$AH$2,MONTH(J463),DAY(J463))),DATE(2050,12,31))))</f>
        <v>#VALUE!</v>
      </c>
      <c r="AF463" s="33">
        <f t="shared" si="77"/>
        <v>1</v>
      </c>
    </row>
    <row r="464" spans="1:32">
      <c r="A464" s="1">
        <v>464</v>
      </c>
      <c r="B464" s="21" t="s">
        <v>1169</v>
      </c>
      <c r="C464" s="21" t="s">
        <v>1170</v>
      </c>
      <c r="D464" s="21" t="s">
        <v>185</v>
      </c>
      <c r="E464" s="21" t="s">
        <v>246</v>
      </c>
      <c r="F464" s="21" t="s">
        <v>246</v>
      </c>
      <c r="G464" s="21" t="s">
        <v>247</v>
      </c>
      <c r="H464" s="21" t="s">
        <v>246</v>
      </c>
      <c r="I464" s="21" t="s">
        <v>178</v>
      </c>
      <c r="J464" s="22">
        <v>38806</v>
      </c>
      <c r="K464" s="22">
        <v>55153</v>
      </c>
      <c r="L464" s="23">
        <f t="shared" si="78"/>
        <v>150</v>
      </c>
      <c r="M464" s="24">
        <f t="shared" si="79"/>
        <v>1</v>
      </c>
      <c r="N464" s="21">
        <v>150</v>
      </c>
      <c r="O464" s="21">
        <v>150</v>
      </c>
      <c r="P464" s="21" t="s">
        <v>187</v>
      </c>
      <c r="Q464" s="21" t="s">
        <v>197</v>
      </c>
      <c r="R464" s="25" t="s">
        <v>198</v>
      </c>
      <c r="S464" s="21" t="s">
        <v>403</v>
      </c>
      <c r="T464" s="21"/>
      <c r="U464" s="26"/>
      <c r="V464" s="26"/>
      <c r="W464" s="27">
        <f t="shared" si="70"/>
        <v>2006</v>
      </c>
      <c r="X464" s="27">
        <f t="shared" si="71"/>
        <v>2050</v>
      </c>
      <c r="Y464" s="28">
        <f t="shared" si="72"/>
        <v>0</v>
      </c>
      <c r="Z464" s="29" t="str">
        <f t="shared" si="73"/>
        <v>CAISO</v>
      </c>
      <c r="AA464" s="30">
        <f t="shared" si="74"/>
        <v>150</v>
      </c>
      <c r="AB464" s="31">
        <f>IF(AND(ISNUMBER(MATCH($S464,[3]Lists!$CU$8:$CU$37,0)),J464&gt;=DATE(2018,12,31)),$AH$6,$AH$5)</f>
        <v>1</v>
      </c>
      <c r="AC464" s="31">
        <f t="shared" si="75"/>
        <v>1</v>
      </c>
      <c r="AD464" s="31">
        <f t="shared" si="76"/>
        <v>1</v>
      </c>
      <c r="AE464" s="32" t="e">
        <f>MIN($K464,IF(AND(S464='[3]Resources - Baseline'!$C$25,$AH$3&gt;0),MIN(DATE(2050,12,31),MAX(DATE($AH$4,12,31),DATE(YEAR(J464)+$AH$3,MONTH(J464),DAY(J464)))),IF(AND(COUNTIFS('[3]Resources - Baseline'!$C$26:$C$37,S464)=1,$AH$2&gt;0),MIN(DATE($AH$4,12,31),DATE(YEAR(J464)+$AH$2,MONTH(J464),DAY(J464))),DATE(2050,12,31))))</f>
        <v>#VALUE!</v>
      </c>
      <c r="AF464" s="33">
        <f t="shared" si="77"/>
        <v>1</v>
      </c>
    </row>
    <row r="465" spans="1:32">
      <c r="A465" s="1">
        <v>465</v>
      </c>
      <c r="B465" s="21" t="s">
        <v>1171</v>
      </c>
      <c r="C465" s="21" t="s">
        <v>1172</v>
      </c>
      <c r="D465" s="21" t="s">
        <v>185</v>
      </c>
      <c r="E465" s="21" t="s">
        <v>246</v>
      </c>
      <c r="F465" s="21" t="s">
        <v>246</v>
      </c>
      <c r="G465" s="21" t="s">
        <v>247</v>
      </c>
      <c r="H465" s="21" t="s">
        <v>246</v>
      </c>
      <c r="I465" s="21" t="s">
        <v>178</v>
      </c>
      <c r="J465" s="22">
        <v>39840</v>
      </c>
      <c r="K465" s="22">
        <v>55153</v>
      </c>
      <c r="L465" s="23">
        <f t="shared" si="78"/>
        <v>150</v>
      </c>
      <c r="M465" s="24">
        <f t="shared" si="79"/>
        <v>1</v>
      </c>
      <c r="N465" s="21">
        <v>150</v>
      </c>
      <c r="O465" s="21">
        <v>150</v>
      </c>
      <c r="P465" s="21" t="s">
        <v>187</v>
      </c>
      <c r="Q465" s="21" t="s">
        <v>197</v>
      </c>
      <c r="R465" s="25" t="s">
        <v>198</v>
      </c>
      <c r="S465" s="21" t="s">
        <v>403</v>
      </c>
      <c r="T465" s="21"/>
      <c r="U465" s="26"/>
      <c r="V465" s="26"/>
      <c r="W465" s="27">
        <f t="shared" si="70"/>
        <v>2009</v>
      </c>
      <c r="X465" s="27">
        <f t="shared" si="71"/>
        <v>2050</v>
      </c>
      <c r="Y465" s="28">
        <f t="shared" si="72"/>
        <v>0</v>
      </c>
      <c r="Z465" s="29" t="str">
        <f t="shared" si="73"/>
        <v>CAISO</v>
      </c>
      <c r="AA465" s="30">
        <f t="shared" si="74"/>
        <v>150</v>
      </c>
      <c r="AB465" s="31">
        <f>IF(AND(ISNUMBER(MATCH($S465,[3]Lists!$CU$8:$CU$37,0)),J465&gt;=DATE(2018,12,31)),$AH$6,$AH$5)</f>
        <v>1</v>
      </c>
      <c r="AC465" s="31">
        <f t="shared" si="75"/>
        <v>1</v>
      </c>
      <c r="AD465" s="31">
        <f t="shared" si="76"/>
        <v>1</v>
      </c>
      <c r="AE465" s="32" t="e">
        <f>MIN($K465,IF(AND(S465='[3]Resources - Baseline'!$C$25,$AH$3&gt;0),MIN(DATE(2050,12,31),MAX(DATE($AH$4,12,31),DATE(YEAR(J465)+$AH$3,MONTH(J465),DAY(J465)))),IF(AND(COUNTIFS('[3]Resources - Baseline'!$C$26:$C$37,S465)=1,$AH$2&gt;0),MIN(DATE($AH$4,12,31),DATE(YEAR(J465)+$AH$2,MONTH(J465),DAY(J465))),DATE(2050,12,31))))</f>
        <v>#VALUE!</v>
      </c>
      <c r="AF465" s="33">
        <f t="shared" si="77"/>
        <v>1</v>
      </c>
    </row>
    <row r="466" spans="1:32">
      <c r="A466" s="1">
        <v>466</v>
      </c>
      <c r="B466" s="21" t="s">
        <v>1173</v>
      </c>
      <c r="C466" s="21" t="s">
        <v>1174</v>
      </c>
      <c r="D466" s="21" t="s">
        <v>185</v>
      </c>
      <c r="E466" s="21" t="s">
        <v>246</v>
      </c>
      <c r="F466" s="21" t="s">
        <v>246</v>
      </c>
      <c r="G466" s="21" t="s">
        <v>247</v>
      </c>
      <c r="H466" s="21" t="s">
        <v>246</v>
      </c>
      <c r="I466" s="21" t="s">
        <v>178</v>
      </c>
      <c r="J466" s="22">
        <v>40899</v>
      </c>
      <c r="K466" s="22">
        <v>55153</v>
      </c>
      <c r="L466" s="23">
        <f t="shared" si="78"/>
        <v>102.5</v>
      </c>
      <c r="M466" s="24">
        <f t="shared" si="79"/>
        <v>1</v>
      </c>
      <c r="N466" s="21">
        <v>102.5</v>
      </c>
      <c r="O466" s="21">
        <v>102.5</v>
      </c>
      <c r="P466" s="21" t="s">
        <v>187</v>
      </c>
      <c r="Q466" s="21" t="s">
        <v>197</v>
      </c>
      <c r="R466" s="25" t="s">
        <v>198</v>
      </c>
      <c r="S466" s="21" t="s">
        <v>403</v>
      </c>
      <c r="T466" s="21"/>
      <c r="U466" s="26"/>
      <c r="V466" s="26"/>
      <c r="W466" s="27">
        <f t="shared" si="70"/>
        <v>2012</v>
      </c>
      <c r="X466" s="27">
        <f t="shared" si="71"/>
        <v>2050</v>
      </c>
      <c r="Y466" s="28">
        <f t="shared" si="72"/>
        <v>0</v>
      </c>
      <c r="Z466" s="29" t="str">
        <f t="shared" si="73"/>
        <v>CAISO</v>
      </c>
      <c r="AA466" s="30">
        <f t="shared" si="74"/>
        <v>102.5</v>
      </c>
      <c r="AB466" s="31">
        <f>IF(AND(ISNUMBER(MATCH($S466,[3]Lists!$CU$8:$CU$37,0)),J466&gt;=DATE(2018,12,31)),$AH$6,$AH$5)</f>
        <v>1</v>
      </c>
      <c r="AC466" s="31">
        <f t="shared" si="75"/>
        <v>1</v>
      </c>
      <c r="AD466" s="31">
        <f t="shared" si="76"/>
        <v>1</v>
      </c>
      <c r="AE466" s="32" t="e">
        <f>MIN($K466,IF(AND(S466='[3]Resources - Baseline'!$C$25,$AH$3&gt;0),MIN(DATE(2050,12,31),MAX(DATE($AH$4,12,31),DATE(YEAR(J466)+$AH$3,MONTH(J466),DAY(J466)))),IF(AND(COUNTIFS('[3]Resources - Baseline'!$C$26:$C$37,S466)=1,$AH$2&gt;0),MIN(DATE($AH$4,12,31),DATE(YEAR(J466)+$AH$2,MONTH(J466),DAY(J466))),DATE(2050,12,31))))</f>
        <v>#VALUE!</v>
      </c>
      <c r="AF466" s="33">
        <f t="shared" si="77"/>
        <v>1</v>
      </c>
    </row>
    <row r="467" spans="1:32">
      <c r="A467" s="1">
        <v>467</v>
      </c>
      <c r="B467" s="21" t="s">
        <v>1175</v>
      </c>
      <c r="C467" s="21" t="s">
        <v>1176</v>
      </c>
      <c r="D467" s="21" t="s">
        <v>185</v>
      </c>
      <c r="E467" s="21" t="s">
        <v>246</v>
      </c>
      <c r="F467" s="21" t="s">
        <v>246</v>
      </c>
      <c r="G467" s="21" t="s">
        <v>247</v>
      </c>
      <c r="H467" s="21" t="s">
        <v>246</v>
      </c>
      <c r="I467" s="21" t="s">
        <v>178</v>
      </c>
      <c r="J467" s="22">
        <v>41250</v>
      </c>
      <c r="K467" s="22">
        <v>55153</v>
      </c>
      <c r="L467" s="23">
        <f t="shared" si="78"/>
        <v>100</v>
      </c>
      <c r="M467" s="24">
        <f t="shared" si="79"/>
        <v>1</v>
      </c>
      <c r="N467" s="21">
        <v>100</v>
      </c>
      <c r="O467" s="21">
        <v>100</v>
      </c>
      <c r="P467" s="21" t="s">
        <v>187</v>
      </c>
      <c r="Q467" s="21" t="s">
        <v>197</v>
      </c>
      <c r="R467" s="25" t="s">
        <v>198</v>
      </c>
      <c r="S467" s="21" t="s">
        <v>403</v>
      </c>
      <c r="T467" s="21"/>
      <c r="U467" s="26"/>
      <c r="V467" s="26"/>
      <c r="W467" s="27">
        <f t="shared" si="70"/>
        <v>2013</v>
      </c>
      <c r="X467" s="27">
        <f t="shared" si="71"/>
        <v>2050</v>
      </c>
      <c r="Y467" s="28">
        <f t="shared" si="72"/>
        <v>0</v>
      </c>
      <c r="Z467" s="29" t="str">
        <f t="shared" si="73"/>
        <v>CAISO</v>
      </c>
      <c r="AA467" s="30">
        <f t="shared" si="74"/>
        <v>100</v>
      </c>
      <c r="AB467" s="31">
        <f>IF(AND(ISNUMBER(MATCH($S467,[3]Lists!$CU$8:$CU$37,0)),J467&gt;=DATE(2018,12,31)),$AH$6,$AH$5)</f>
        <v>1</v>
      </c>
      <c r="AC467" s="31">
        <f t="shared" si="75"/>
        <v>1</v>
      </c>
      <c r="AD467" s="31">
        <f t="shared" si="76"/>
        <v>1</v>
      </c>
      <c r="AE467" s="32" t="e">
        <f>MIN($K467,IF(AND(S467='[3]Resources - Baseline'!$C$25,$AH$3&gt;0),MIN(DATE(2050,12,31),MAX(DATE($AH$4,12,31),DATE(YEAR(J467)+$AH$3,MONTH(J467),DAY(J467)))),IF(AND(COUNTIFS('[3]Resources - Baseline'!$C$26:$C$37,S467)=1,$AH$2&gt;0),MIN(DATE($AH$4,12,31),DATE(YEAR(J467)+$AH$2,MONTH(J467),DAY(J467))),DATE(2050,12,31))))</f>
        <v>#VALUE!</v>
      </c>
      <c r="AF467" s="33">
        <f t="shared" si="77"/>
        <v>1</v>
      </c>
    </row>
    <row r="468" spans="1:32">
      <c r="A468" s="1">
        <v>468</v>
      </c>
      <c r="B468" s="21" t="s">
        <v>1177</v>
      </c>
      <c r="C468" s="21" t="s">
        <v>1178</v>
      </c>
      <c r="D468" s="21" t="s">
        <v>185</v>
      </c>
      <c r="E468" s="21" t="s">
        <v>205</v>
      </c>
      <c r="F468" s="21" t="s">
        <v>205</v>
      </c>
      <c r="G468" s="21" t="s">
        <v>204</v>
      </c>
      <c r="H468" s="21" t="s">
        <v>205</v>
      </c>
      <c r="I468" s="21" t="s">
        <v>178</v>
      </c>
      <c r="J468" s="22">
        <v>41969</v>
      </c>
      <c r="K468" s="22">
        <v>55153</v>
      </c>
      <c r="L468" s="23">
        <f t="shared" si="78"/>
        <v>6.3</v>
      </c>
      <c r="M468" s="24">
        <f t="shared" si="79"/>
        <v>1</v>
      </c>
      <c r="N468" s="21">
        <v>6.3</v>
      </c>
      <c r="O468" s="21">
        <v>6.3</v>
      </c>
      <c r="P468" s="21" t="s">
        <v>187</v>
      </c>
      <c r="Q468" s="21" t="s">
        <v>188</v>
      </c>
      <c r="R468" s="25" t="s">
        <v>189</v>
      </c>
      <c r="S468" s="21" t="s">
        <v>182</v>
      </c>
      <c r="T468" s="21"/>
      <c r="U468" s="26"/>
      <c r="V468" s="26"/>
      <c r="W468" s="27">
        <f t="shared" si="70"/>
        <v>2015</v>
      </c>
      <c r="X468" s="27">
        <f t="shared" si="71"/>
        <v>2050</v>
      </c>
      <c r="Y468" s="28">
        <f t="shared" si="72"/>
        <v>0</v>
      </c>
      <c r="Z468" s="29" t="str">
        <f t="shared" si="73"/>
        <v>CAISO</v>
      </c>
      <c r="AA468" s="30">
        <f t="shared" si="74"/>
        <v>6.3</v>
      </c>
      <c r="AB468" s="31">
        <f>IF(AND(ISNUMBER(MATCH($S468,[3]Lists!$CU$8:$CU$37,0)),J468&gt;=DATE(2018,12,31)),$AH$6,$AH$5)</f>
        <v>1</v>
      </c>
      <c r="AC468" s="31">
        <f t="shared" si="75"/>
        <v>1</v>
      </c>
      <c r="AD468" s="31">
        <f t="shared" si="76"/>
        <v>1</v>
      </c>
      <c r="AE468" s="32" t="e">
        <f>MIN($K468,IF(AND(S468='[3]Resources - Baseline'!$C$25,$AH$3&gt;0),MIN(DATE(2050,12,31),MAX(DATE($AH$4,12,31),DATE(YEAR(J468)+$AH$3,MONTH(J468),DAY(J468)))),IF(AND(COUNTIFS('[3]Resources - Baseline'!$C$26:$C$37,S468)=1,$AH$2&gt;0),MIN(DATE($AH$4,12,31),DATE(YEAR(J468)+$AH$2,MONTH(J468),DAY(J468))),DATE(2050,12,31))))</f>
        <v>#VALUE!</v>
      </c>
      <c r="AF468" s="33">
        <f t="shared" si="77"/>
        <v>1</v>
      </c>
    </row>
    <row r="469" spans="1:32">
      <c r="A469" s="1">
        <v>469</v>
      </c>
      <c r="B469" s="21" t="s">
        <v>1179</v>
      </c>
      <c r="C469" s="21" t="s">
        <v>1180</v>
      </c>
      <c r="D469" s="21" t="s">
        <v>185</v>
      </c>
      <c r="E469" s="21" t="s">
        <v>205</v>
      </c>
      <c r="F469" s="21" t="s">
        <v>205</v>
      </c>
      <c r="G469" s="21" t="s">
        <v>204</v>
      </c>
      <c r="H469" s="21" t="s">
        <v>205</v>
      </c>
      <c r="I469" s="21" t="s">
        <v>178</v>
      </c>
      <c r="J469" s="22">
        <v>41317</v>
      </c>
      <c r="K469" s="22">
        <v>55153</v>
      </c>
      <c r="L469" s="23">
        <f t="shared" si="78"/>
        <v>26</v>
      </c>
      <c r="M469" s="24">
        <f t="shared" si="79"/>
        <v>1</v>
      </c>
      <c r="N469" s="21">
        <v>26</v>
      </c>
      <c r="O469" s="21">
        <v>26</v>
      </c>
      <c r="P469" s="21" t="s">
        <v>187</v>
      </c>
      <c r="Q469" s="21" t="s">
        <v>188</v>
      </c>
      <c r="R469" s="25" t="s">
        <v>189</v>
      </c>
      <c r="S469" s="21" t="s">
        <v>182</v>
      </c>
      <c r="T469" s="21"/>
      <c r="U469" s="26"/>
      <c r="V469" s="26"/>
      <c r="W469" s="27">
        <f t="shared" si="70"/>
        <v>2013</v>
      </c>
      <c r="X469" s="27">
        <f t="shared" si="71"/>
        <v>2050</v>
      </c>
      <c r="Y469" s="28">
        <f t="shared" si="72"/>
        <v>0</v>
      </c>
      <c r="Z469" s="29" t="str">
        <f t="shared" si="73"/>
        <v>CAISO</v>
      </c>
      <c r="AA469" s="30">
        <f t="shared" si="74"/>
        <v>26</v>
      </c>
      <c r="AB469" s="31">
        <f>IF(AND(ISNUMBER(MATCH($S469,[3]Lists!$CU$8:$CU$37,0)),J469&gt;=DATE(2018,12,31)),$AH$6,$AH$5)</f>
        <v>1</v>
      </c>
      <c r="AC469" s="31">
        <f t="shared" si="75"/>
        <v>1</v>
      </c>
      <c r="AD469" s="31">
        <f t="shared" si="76"/>
        <v>1</v>
      </c>
      <c r="AE469" s="32" t="e">
        <f>MIN($K469,IF(AND(S469='[3]Resources - Baseline'!$C$25,$AH$3&gt;0),MIN(DATE(2050,12,31),MAX(DATE($AH$4,12,31),DATE(YEAR(J469)+$AH$3,MONTH(J469),DAY(J469)))),IF(AND(COUNTIFS('[3]Resources - Baseline'!$C$26:$C$37,S469)=1,$AH$2&gt;0),MIN(DATE($AH$4,12,31),DATE(YEAR(J469)+$AH$2,MONTH(J469),DAY(J469))),DATE(2050,12,31))))</f>
        <v>#VALUE!</v>
      </c>
      <c r="AF469" s="33">
        <f t="shared" si="77"/>
        <v>1</v>
      </c>
    </row>
    <row r="470" spans="1:32">
      <c r="A470" s="1">
        <v>470</v>
      </c>
      <c r="B470" s="21" t="s">
        <v>1181</v>
      </c>
      <c r="C470" s="21" t="s">
        <v>1182</v>
      </c>
      <c r="D470" s="21" t="s">
        <v>163</v>
      </c>
      <c r="E470" s="22" t="s">
        <v>164</v>
      </c>
      <c r="F470" s="22" t="s">
        <v>164</v>
      </c>
      <c r="G470" s="22" t="s">
        <v>165</v>
      </c>
      <c r="H470" s="22" t="s">
        <v>166</v>
      </c>
      <c r="I470" s="22" t="s">
        <v>167</v>
      </c>
      <c r="J470" s="22">
        <v>42125</v>
      </c>
      <c r="K470" s="22">
        <v>56734</v>
      </c>
      <c r="L470" s="23">
        <f t="shared" si="78"/>
        <v>25.5</v>
      </c>
      <c r="M470" s="24">
        <f t="shared" si="79"/>
        <v>1</v>
      </c>
      <c r="N470" s="35">
        <v>25.5</v>
      </c>
      <c r="O470" s="35">
        <v>25.5</v>
      </c>
      <c r="P470" s="35" t="s">
        <v>218</v>
      </c>
      <c r="Q470" s="35" t="s">
        <v>219</v>
      </c>
      <c r="R470" s="25" t="s">
        <v>218</v>
      </c>
      <c r="S470" s="22" t="s">
        <v>220</v>
      </c>
      <c r="T470" s="22"/>
      <c r="U470" s="26"/>
      <c r="V470" s="26"/>
      <c r="W470" s="27">
        <f t="shared" si="70"/>
        <v>2015</v>
      </c>
      <c r="X470" s="27">
        <f t="shared" si="71"/>
        <v>2054</v>
      </c>
      <c r="Y470" s="28">
        <f t="shared" si="72"/>
        <v>0</v>
      </c>
      <c r="Z470" s="29" t="str">
        <f t="shared" si="73"/>
        <v>Excluded</v>
      </c>
      <c r="AA470" s="30">
        <f t="shared" si="74"/>
        <v>25.5</v>
      </c>
      <c r="AB470" s="31">
        <f>IF(AND(ISNUMBER(MATCH($S470,[3]Lists!$CU$8:$CU$37,0)),J470&gt;=DATE(2018,12,31)),$AH$6,$AH$5)</f>
        <v>1</v>
      </c>
      <c r="AC470" s="31">
        <f t="shared" si="75"/>
        <v>1</v>
      </c>
      <c r="AD470" s="31">
        <f t="shared" si="76"/>
        <v>1</v>
      </c>
      <c r="AE470" s="32" t="e">
        <f>MIN($K470,IF(AND(S470='[3]Resources - Baseline'!$C$25,$AH$3&gt;0),MIN(DATE(2050,12,31),MAX(DATE($AH$4,12,31),DATE(YEAR(J470)+$AH$3,MONTH(J470),DAY(J470)))),IF(AND(COUNTIFS('[3]Resources - Baseline'!$C$26:$C$37,S470)=1,$AH$2&gt;0),MIN(DATE($AH$4,12,31),DATE(YEAR(J470)+$AH$2,MONTH(J470),DAY(J470))),DATE(2050,12,31))))</f>
        <v>#VALUE!</v>
      </c>
      <c r="AF470" s="33">
        <f t="shared" si="77"/>
        <v>1</v>
      </c>
    </row>
    <row r="471" spans="1:32">
      <c r="A471" s="1">
        <v>471</v>
      </c>
      <c r="B471" s="21" t="s">
        <v>1183</v>
      </c>
      <c r="C471" s="21" t="s">
        <v>1184</v>
      </c>
      <c r="D471" s="21" t="s">
        <v>163</v>
      </c>
      <c r="E471" s="22" t="s">
        <v>302</v>
      </c>
      <c r="F471" s="22" t="s">
        <v>302</v>
      </c>
      <c r="G471" s="22" t="s">
        <v>303</v>
      </c>
      <c r="H471" s="22" t="s">
        <v>302</v>
      </c>
      <c r="I471" s="22" t="s">
        <v>167</v>
      </c>
      <c r="J471" s="22">
        <v>42125</v>
      </c>
      <c r="K471" s="22">
        <v>56734</v>
      </c>
      <c r="L471" s="23">
        <f t="shared" si="78"/>
        <v>11</v>
      </c>
      <c r="M471" s="24">
        <f t="shared" si="79"/>
        <v>1</v>
      </c>
      <c r="N471" s="23">
        <v>11</v>
      </c>
      <c r="O471" s="23">
        <v>11</v>
      </c>
      <c r="P471" s="23" t="s">
        <v>218</v>
      </c>
      <c r="Q471" s="23" t="s">
        <v>219</v>
      </c>
      <c r="R471" s="25" t="s">
        <v>218</v>
      </c>
      <c r="S471" s="22" t="s">
        <v>220</v>
      </c>
      <c r="T471" s="22"/>
      <c r="U471" s="26"/>
      <c r="V471" s="26"/>
      <c r="W471" s="27">
        <f t="shared" si="70"/>
        <v>2015</v>
      </c>
      <c r="X471" s="27">
        <f t="shared" si="71"/>
        <v>2054</v>
      </c>
      <c r="Y471" s="28">
        <f t="shared" si="72"/>
        <v>0</v>
      </c>
      <c r="Z471" s="29" t="str">
        <f t="shared" si="73"/>
        <v>Excluded</v>
      </c>
      <c r="AA471" s="30">
        <f t="shared" si="74"/>
        <v>11</v>
      </c>
      <c r="AB471" s="31">
        <f>IF(AND(ISNUMBER(MATCH($S471,[3]Lists!$CU$8:$CU$37,0)),J471&gt;=DATE(2018,12,31)),$AH$6,$AH$5)</f>
        <v>1</v>
      </c>
      <c r="AC471" s="31">
        <f t="shared" si="75"/>
        <v>1</v>
      </c>
      <c r="AD471" s="31">
        <f t="shared" si="76"/>
        <v>1</v>
      </c>
      <c r="AE471" s="32" t="e">
        <f>MIN($K471,IF(AND(S471='[3]Resources - Baseline'!$C$25,$AH$3&gt;0),MIN(DATE(2050,12,31),MAX(DATE($AH$4,12,31),DATE(YEAR(J471)+$AH$3,MONTH(J471),DAY(J471)))),IF(AND(COUNTIFS('[3]Resources - Baseline'!$C$26:$C$37,S471)=1,$AH$2&gt;0),MIN(DATE($AH$4,12,31),DATE(YEAR(J471)+$AH$2,MONTH(J471),DAY(J471))),DATE(2050,12,31))))</f>
        <v>#VALUE!</v>
      </c>
      <c r="AF471" s="33">
        <f t="shared" si="77"/>
        <v>1</v>
      </c>
    </row>
    <row r="472" spans="1:32">
      <c r="A472" s="1">
        <v>472</v>
      </c>
      <c r="B472" s="21" t="s">
        <v>1185</v>
      </c>
      <c r="C472" s="21" t="s">
        <v>1186</v>
      </c>
      <c r="D472" s="21" t="s">
        <v>163</v>
      </c>
      <c r="E472" s="22" t="s">
        <v>210</v>
      </c>
      <c r="F472" s="22" t="s">
        <v>210</v>
      </c>
      <c r="G472" s="22" t="s">
        <v>211</v>
      </c>
      <c r="H472" s="22" t="s">
        <v>210</v>
      </c>
      <c r="I472" s="22" t="s">
        <v>212</v>
      </c>
      <c r="J472" s="22">
        <v>39083</v>
      </c>
      <c r="K472" s="22">
        <v>48944</v>
      </c>
      <c r="L472" s="23">
        <f t="shared" si="78"/>
        <v>10</v>
      </c>
      <c r="M472" s="24">
        <f t="shared" si="79"/>
        <v>1</v>
      </c>
      <c r="N472" s="35">
        <v>10</v>
      </c>
      <c r="O472" s="35">
        <v>10</v>
      </c>
      <c r="P472" s="35" t="s">
        <v>848</v>
      </c>
      <c r="Q472" s="35" t="s">
        <v>248</v>
      </c>
      <c r="R472" s="25" t="s">
        <v>249</v>
      </c>
      <c r="S472" s="22" t="s">
        <v>1044</v>
      </c>
      <c r="T472" s="22"/>
      <c r="U472" s="26"/>
      <c r="V472" s="26"/>
      <c r="W472" s="27">
        <f t="shared" si="70"/>
        <v>2007</v>
      </c>
      <c r="X472" s="27">
        <f t="shared" si="71"/>
        <v>2033</v>
      </c>
      <c r="Y472" s="28">
        <f t="shared" si="72"/>
        <v>0</v>
      </c>
      <c r="Z472" s="29" t="str">
        <f t="shared" si="73"/>
        <v>NW</v>
      </c>
      <c r="AA472" s="30">
        <f t="shared" si="74"/>
        <v>10</v>
      </c>
      <c r="AB472" s="31">
        <f>IF(AND(ISNUMBER(MATCH($S472,[3]Lists!$CU$8:$CU$37,0)),J472&gt;=DATE(2018,12,31)),$AH$6,$AH$5)</f>
        <v>1</v>
      </c>
      <c r="AC472" s="31">
        <f t="shared" si="75"/>
        <v>1</v>
      </c>
      <c r="AD472" s="31">
        <f t="shared" si="76"/>
        <v>1</v>
      </c>
      <c r="AE472" s="32" t="e">
        <f>MIN($K472,IF(AND(S472='[3]Resources - Baseline'!$C$25,$AH$3&gt;0),MIN(DATE(2050,12,31),MAX(DATE($AH$4,12,31),DATE(YEAR(J472)+$AH$3,MONTH(J472),DAY(J472)))),IF(AND(COUNTIFS('[3]Resources - Baseline'!$C$26:$C$37,S472)=1,$AH$2&gt;0),MIN(DATE($AH$4,12,31),DATE(YEAR(J472)+$AH$2,MONTH(J472),DAY(J472))),DATE(2050,12,31))))</f>
        <v>#VALUE!</v>
      </c>
      <c r="AF472" s="33">
        <f t="shared" si="77"/>
        <v>1</v>
      </c>
    </row>
    <row r="473" spans="1:32">
      <c r="A473" s="1">
        <v>473</v>
      </c>
      <c r="B473" s="21" t="s">
        <v>1187</v>
      </c>
      <c r="C473" s="21" t="s">
        <v>1188</v>
      </c>
      <c r="D473" s="21" t="s">
        <v>163</v>
      </c>
      <c r="E473" s="22" t="s">
        <v>164</v>
      </c>
      <c r="F473" s="22" t="s">
        <v>164</v>
      </c>
      <c r="G473" s="22" t="s">
        <v>165</v>
      </c>
      <c r="H473" s="22" t="s">
        <v>166</v>
      </c>
      <c r="I473" s="22" t="s">
        <v>167</v>
      </c>
      <c r="J473" s="22">
        <v>12420</v>
      </c>
      <c r="K473" s="22">
        <v>48669</v>
      </c>
      <c r="L473" s="23">
        <f t="shared" si="78"/>
        <v>51.5</v>
      </c>
      <c r="M473" s="24">
        <f t="shared" si="79"/>
        <v>1</v>
      </c>
      <c r="N473" s="23">
        <v>51.5</v>
      </c>
      <c r="O473" s="23">
        <v>51.5</v>
      </c>
      <c r="P473" s="23" t="s">
        <v>218</v>
      </c>
      <c r="Q473" s="23" t="s">
        <v>219</v>
      </c>
      <c r="R473" s="25" t="s">
        <v>218</v>
      </c>
      <c r="S473" s="22" t="s">
        <v>220</v>
      </c>
      <c r="T473" s="22"/>
      <c r="U473" s="26"/>
      <c r="V473" s="26"/>
      <c r="W473" s="27">
        <f t="shared" si="70"/>
        <v>1934</v>
      </c>
      <c r="X473" s="27">
        <f t="shared" si="71"/>
        <v>2032</v>
      </c>
      <c r="Y473" s="28">
        <f t="shared" si="72"/>
        <v>0</v>
      </c>
      <c r="Z473" s="29" t="str">
        <f t="shared" si="73"/>
        <v>Excluded</v>
      </c>
      <c r="AA473" s="30">
        <f t="shared" si="74"/>
        <v>51.5</v>
      </c>
      <c r="AB473" s="31">
        <f>IF(AND(ISNUMBER(MATCH($S473,[3]Lists!$CU$8:$CU$37,0)),J473&gt;=DATE(2018,12,31)),$AH$6,$AH$5)</f>
        <v>1</v>
      </c>
      <c r="AC473" s="31">
        <f t="shared" si="75"/>
        <v>1</v>
      </c>
      <c r="AD473" s="31">
        <f t="shared" si="76"/>
        <v>1</v>
      </c>
      <c r="AE473" s="32" t="e">
        <f>MIN($K473,IF(AND(S473='[3]Resources - Baseline'!$C$25,$AH$3&gt;0),MIN(DATE(2050,12,31),MAX(DATE($AH$4,12,31),DATE(YEAR(J473)+$AH$3,MONTH(J473),DAY(J473)))),IF(AND(COUNTIFS('[3]Resources - Baseline'!$C$26:$C$37,S473)=1,$AH$2&gt;0),MIN(DATE($AH$4,12,31),DATE(YEAR(J473)+$AH$2,MONTH(J473),DAY(J473))),DATE(2050,12,31))))</f>
        <v>#VALUE!</v>
      </c>
      <c r="AF473" s="33">
        <f t="shared" si="77"/>
        <v>1</v>
      </c>
    </row>
    <row r="474" spans="1:32">
      <c r="A474" s="1">
        <v>474</v>
      </c>
      <c r="B474" s="21" t="s">
        <v>1189</v>
      </c>
      <c r="C474" s="21" t="s">
        <v>1190</v>
      </c>
      <c r="D474" s="21" t="s">
        <v>163</v>
      </c>
      <c r="E474" s="22" t="s">
        <v>164</v>
      </c>
      <c r="F474" s="22" t="s">
        <v>164</v>
      </c>
      <c r="G474" s="22" t="s">
        <v>165</v>
      </c>
      <c r="H474" s="22" t="s">
        <v>166</v>
      </c>
      <c r="I474" s="22" t="s">
        <v>167</v>
      </c>
      <c r="J474" s="22">
        <v>12420</v>
      </c>
      <c r="K474" s="22">
        <v>48669</v>
      </c>
      <c r="L474" s="23">
        <f t="shared" si="78"/>
        <v>51.5</v>
      </c>
      <c r="M474" s="24">
        <f t="shared" si="79"/>
        <v>1</v>
      </c>
      <c r="N474" s="23">
        <v>51.5</v>
      </c>
      <c r="O474" s="23">
        <v>51.5</v>
      </c>
      <c r="P474" s="23" t="s">
        <v>218</v>
      </c>
      <c r="Q474" s="23" t="s">
        <v>219</v>
      </c>
      <c r="R474" s="25" t="s">
        <v>218</v>
      </c>
      <c r="S474" s="22" t="s">
        <v>220</v>
      </c>
      <c r="T474" s="22"/>
      <c r="U474" s="26"/>
      <c r="V474" s="26"/>
      <c r="W474" s="27">
        <f t="shared" si="70"/>
        <v>1934</v>
      </c>
      <c r="X474" s="27">
        <f t="shared" si="71"/>
        <v>2032</v>
      </c>
      <c r="Y474" s="28">
        <f t="shared" si="72"/>
        <v>0</v>
      </c>
      <c r="Z474" s="29" t="str">
        <f t="shared" si="73"/>
        <v>Excluded</v>
      </c>
      <c r="AA474" s="30">
        <f t="shared" si="74"/>
        <v>51.5</v>
      </c>
      <c r="AB474" s="31">
        <f>IF(AND(ISNUMBER(MATCH($S474,[3]Lists!$CU$8:$CU$37,0)),J474&gt;=DATE(2018,12,31)),$AH$6,$AH$5)</f>
        <v>1</v>
      </c>
      <c r="AC474" s="31">
        <f t="shared" si="75"/>
        <v>1</v>
      </c>
      <c r="AD474" s="31">
        <f t="shared" si="76"/>
        <v>1</v>
      </c>
      <c r="AE474" s="32" t="e">
        <f>MIN($K474,IF(AND(S474='[3]Resources - Baseline'!$C$25,$AH$3&gt;0),MIN(DATE(2050,12,31),MAX(DATE($AH$4,12,31),DATE(YEAR(J474)+$AH$3,MONTH(J474),DAY(J474)))),IF(AND(COUNTIFS('[3]Resources - Baseline'!$C$26:$C$37,S474)=1,$AH$2&gt;0),MIN(DATE($AH$4,12,31),DATE(YEAR(J474)+$AH$2,MONTH(J474),DAY(J474))),DATE(2050,12,31))))</f>
        <v>#VALUE!</v>
      </c>
      <c r="AF474" s="33">
        <f t="shared" si="77"/>
        <v>1</v>
      </c>
    </row>
    <row r="475" spans="1:32">
      <c r="A475" s="1">
        <v>475</v>
      </c>
      <c r="B475" s="21" t="s">
        <v>1191</v>
      </c>
      <c r="C475" s="21" t="s">
        <v>1192</v>
      </c>
      <c r="D475" s="21" t="s">
        <v>163</v>
      </c>
      <c r="E475" s="22" t="s">
        <v>164</v>
      </c>
      <c r="F475" s="22" t="s">
        <v>164</v>
      </c>
      <c r="G475" s="22" t="s">
        <v>165</v>
      </c>
      <c r="H475" s="22" t="s">
        <v>166</v>
      </c>
      <c r="I475" s="22" t="s">
        <v>167</v>
      </c>
      <c r="J475" s="22">
        <v>12420</v>
      </c>
      <c r="K475" s="22">
        <v>48669</v>
      </c>
      <c r="L475" s="23">
        <f t="shared" si="78"/>
        <v>68.5</v>
      </c>
      <c r="M475" s="24">
        <f t="shared" si="79"/>
        <v>1</v>
      </c>
      <c r="N475" s="23">
        <v>68.5</v>
      </c>
      <c r="O475" s="23">
        <v>68.5</v>
      </c>
      <c r="P475" s="23" t="s">
        <v>218</v>
      </c>
      <c r="Q475" s="23" t="s">
        <v>219</v>
      </c>
      <c r="R475" s="25" t="s">
        <v>218</v>
      </c>
      <c r="S475" s="22" t="s">
        <v>220</v>
      </c>
      <c r="T475" s="22"/>
      <c r="U475" s="26"/>
      <c r="V475" s="26"/>
      <c r="W475" s="27">
        <f t="shared" si="70"/>
        <v>1934</v>
      </c>
      <c r="X475" s="27">
        <f t="shared" si="71"/>
        <v>2032</v>
      </c>
      <c r="Y475" s="28">
        <f t="shared" si="72"/>
        <v>0</v>
      </c>
      <c r="Z475" s="29" t="str">
        <f t="shared" si="73"/>
        <v>Excluded</v>
      </c>
      <c r="AA475" s="30">
        <f t="shared" si="74"/>
        <v>68.5</v>
      </c>
      <c r="AB475" s="31">
        <f>IF(AND(ISNUMBER(MATCH($S475,[3]Lists!$CU$8:$CU$37,0)),J475&gt;=DATE(2018,12,31)),$AH$6,$AH$5)</f>
        <v>1</v>
      </c>
      <c r="AC475" s="31">
        <f t="shared" si="75"/>
        <v>1</v>
      </c>
      <c r="AD475" s="31">
        <f t="shared" si="76"/>
        <v>1</v>
      </c>
      <c r="AE475" s="32" t="e">
        <f>MIN($K475,IF(AND(S475='[3]Resources - Baseline'!$C$25,$AH$3&gt;0),MIN(DATE(2050,12,31),MAX(DATE($AH$4,12,31),DATE(YEAR(J475)+$AH$3,MONTH(J475),DAY(J475)))),IF(AND(COUNTIFS('[3]Resources - Baseline'!$C$26:$C$37,S475)=1,$AH$2&gt;0),MIN(DATE($AH$4,12,31),DATE(YEAR(J475)+$AH$2,MONTH(J475),DAY(J475))),DATE(2050,12,31))))</f>
        <v>#VALUE!</v>
      </c>
      <c r="AF475" s="33">
        <f t="shared" si="77"/>
        <v>1</v>
      </c>
    </row>
    <row r="476" spans="1:32">
      <c r="A476" s="1">
        <v>476</v>
      </c>
      <c r="B476" s="21" t="s">
        <v>1193</v>
      </c>
      <c r="C476" s="21" t="s">
        <v>1194</v>
      </c>
      <c r="D476" s="21" t="s">
        <v>163</v>
      </c>
      <c r="E476" s="22" t="s">
        <v>164</v>
      </c>
      <c r="F476" s="22" t="s">
        <v>164</v>
      </c>
      <c r="G476" s="22" t="s">
        <v>165</v>
      </c>
      <c r="H476" s="22" t="s">
        <v>166</v>
      </c>
      <c r="I476" s="22" t="s">
        <v>167</v>
      </c>
      <c r="J476" s="22">
        <v>12420</v>
      </c>
      <c r="K476" s="22">
        <v>48669</v>
      </c>
      <c r="L476" s="23">
        <f t="shared" si="78"/>
        <v>68.5</v>
      </c>
      <c r="M476" s="24">
        <f t="shared" si="79"/>
        <v>1</v>
      </c>
      <c r="N476" s="23">
        <v>68.5</v>
      </c>
      <c r="O476" s="23">
        <v>68.5</v>
      </c>
      <c r="P476" s="23" t="s">
        <v>218</v>
      </c>
      <c r="Q476" s="23" t="s">
        <v>219</v>
      </c>
      <c r="R476" s="25" t="s">
        <v>218</v>
      </c>
      <c r="S476" s="22" t="s">
        <v>220</v>
      </c>
      <c r="T476" s="22"/>
      <c r="U476" s="26"/>
      <c r="V476" s="26"/>
      <c r="W476" s="27">
        <f t="shared" si="70"/>
        <v>1934</v>
      </c>
      <c r="X476" s="27">
        <f t="shared" si="71"/>
        <v>2032</v>
      </c>
      <c r="Y476" s="28">
        <f t="shared" si="72"/>
        <v>0</v>
      </c>
      <c r="Z476" s="29" t="str">
        <f t="shared" si="73"/>
        <v>Excluded</v>
      </c>
      <c r="AA476" s="30">
        <f t="shared" si="74"/>
        <v>68.5</v>
      </c>
      <c r="AB476" s="31">
        <f>IF(AND(ISNUMBER(MATCH($S476,[3]Lists!$CU$8:$CU$37,0)),J476&gt;=DATE(2018,12,31)),$AH$6,$AH$5)</f>
        <v>1</v>
      </c>
      <c r="AC476" s="31">
        <f t="shared" si="75"/>
        <v>1</v>
      </c>
      <c r="AD476" s="31">
        <f t="shared" si="76"/>
        <v>1</v>
      </c>
      <c r="AE476" s="32" t="e">
        <f>MIN($K476,IF(AND(S476='[3]Resources - Baseline'!$C$25,$AH$3&gt;0),MIN(DATE(2050,12,31),MAX(DATE($AH$4,12,31),DATE(YEAR(J476)+$AH$3,MONTH(J476),DAY(J476)))),IF(AND(COUNTIFS('[3]Resources - Baseline'!$C$26:$C$37,S476)=1,$AH$2&gt;0),MIN(DATE($AH$4,12,31),DATE(YEAR(J476)+$AH$2,MONTH(J476),DAY(J476))),DATE(2050,12,31))))</f>
        <v>#VALUE!</v>
      </c>
      <c r="AF476" s="33">
        <f t="shared" si="77"/>
        <v>1</v>
      </c>
    </row>
    <row r="477" spans="1:32">
      <c r="A477" s="1">
        <v>477</v>
      </c>
      <c r="B477" s="21" t="s">
        <v>1195</v>
      </c>
      <c r="C477" s="21" t="s">
        <v>1196</v>
      </c>
      <c r="D477" s="21" t="s">
        <v>163</v>
      </c>
      <c r="E477" s="22" t="s">
        <v>164</v>
      </c>
      <c r="F477" s="22" t="s">
        <v>164</v>
      </c>
      <c r="G477" s="22" t="s">
        <v>165</v>
      </c>
      <c r="H477" s="22" t="s">
        <v>166</v>
      </c>
      <c r="I477" s="22" t="s">
        <v>167</v>
      </c>
      <c r="J477" s="22">
        <v>12420</v>
      </c>
      <c r="K477" s="22">
        <v>48669</v>
      </c>
      <c r="L477" s="23">
        <f t="shared" si="78"/>
        <v>68.5</v>
      </c>
      <c r="M477" s="24">
        <f t="shared" si="79"/>
        <v>1</v>
      </c>
      <c r="N477" s="23">
        <v>68.5</v>
      </c>
      <c r="O477" s="23">
        <v>68.5</v>
      </c>
      <c r="P477" s="23" t="s">
        <v>218</v>
      </c>
      <c r="Q477" s="23" t="s">
        <v>219</v>
      </c>
      <c r="R477" s="25" t="s">
        <v>218</v>
      </c>
      <c r="S477" s="22" t="s">
        <v>220</v>
      </c>
      <c r="T477" s="22"/>
      <c r="U477" s="26"/>
      <c r="V477" s="26"/>
      <c r="W477" s="27">
        <f t="shared" si="70"/>
        <v>1934</v>
      </c>
      <c r="X477" s="27">
        <f t="shared" si="71"/>
        <v>2032</v>
      </c>
      <c r="Y477" s="28">
        <f t="shared" si="72"/>
        <v>0</v>
      </c>
      <c r="Z477" s="29" t="str">
        <f t="shared" si="73"/>
        <v>Excluded</v>
      </c>
      <c r="AA477" s="30">
        <f t="shared" si="74"/>
        <v>68.5</v>
      </c>
      <c r="AB477" s="31">
        <f>IF(AND(ISNUMBER(MATCH($S477,[3]Lists!$CU$8:$CU$37,0)),J477&gt;=DATE(2018,12,31)),$AH$6,$AH$5)</f>
        <v>1</v>
      </c>
      <c r="AC477" s="31">
        <f t="shared" si="75"/>
        <v>1</v>
      </c>
      <c r="AD477" s="31">
        <f t="shared" si="76"/>
        <v>1</v>
      </c>
      <c r="AE477" s="32" t="e">
        <f>MIN($K477,IF(AND(S477='[3]Resources - Baseline'!$C$25,$AH$3&gt;0),MIN(DATE(2050,12,31),MAX(DATE($AH$4,12,31),DATE(YEAR(J477)+$AH$3,MONTH(J477),DAY(J477)))),IF(AND(COUNTIFS('[3]Resources - Baseline'!$C$26:$C$37,S477)=1,$AH$2&gt;0),MIN(DATE($AH$4,12,31),DATE(YEAR(J477)+$AH$2,MONTH(J477),DAY(J477))),DATE(2050,12,31))))</f>
        <v>#VALUE!</v>
      </c>
      <c r="AF477" s="33">
        <f t="shared" si="77"/>
        <v>1</v>
      </c>
    </row>
    <row r="478" spans="1:32">
      <c r="A478" s="1">
        <v>478</v>
      </c>
      <c r="B478" s="21" t="s">
        <v>1197</v>
      </c>
      <c r="C478" s="21" t="s">
        <v>1198</v>
      </c>
      <c r="D478" s="21" t="s">
        <v>163</v>
      </c>
      <c r="E478" s="22" t="s">
        <v>164</v>
      </c>
      <c r="F478" s="22" t="s">
        <v>164</v>
      </c>
      <c r="G478" s="22" t="s">
        <v>165</v>
      </c>
      <c r="H478" s="22" t="s">
        <v>166</v>
      </c>
      <c r="I478" s="22" t="s">
        <v>167</v>
      </c>
      <c r="J478" s="22">
        <v>12420</v>
      </c>
      <c r="K478" s="22">
        <v>48669</v>
      </c>
      <c r="L478" s="23">
        <f t="shared" si="78"/>
        <v>68.5</v>
      </c>
      <c r="M478" s="24">
        <f t="shared" si="79"/>
        <v>1</v>
      </c>
      <c r="N478" s="23">
        <v>68.5</v>
      </c>
      <c r="O478" s="23">
        <v>68.5</v>
      </c>
      <c r="P478" s="23" t="s">
        <v>218</v>
      </c>
      <c r="Q478" s="23" t="s">
        <v>219</v>
      </c>
      <c r="R478" s="25" t="s">
        <v>218</v>
      </c>
      <c r="S478" s="22" t="s">
        <v>220</v>
      </c>
      <c r="T478" s="22"/>
      <c r="U478" s="26"/>
      <c r="V478" s="26"/>
      <c r="W478" s="27">
        <f t="shared" si="70"/>
        <v>1934</v>
      </c>
      <c r="X478" s="27">
        <f t="shared" si="71"/>
        <v>2032</v>
      </c>
      <c r="Y478" s="28">
        <f t="shared" si="72"/>
        <v>0</v>
      </c>
      <c r="Z478" s="29" t="str">
        <f t="shared" si="73"/>
        <v>Excluded</v>
      </c>
      <c r="AA478" s="30">
        <f t="shared" si="74"/>
        <v>68.5</v>
      </c>
      <c r="AB478" s="31">
        <f>IF(AND(ISNUMBER(MATCH($S478,[3]Lists!$CU$8:$CU$37,0)),J478&gt;=DATE(2018,12,31)),$AH$6,$AH$5)</f>
        <v>1</v>
      </c>
      <c r="AC478" s="31">
        <f t="shared" si="75"/>
        <v>1</v>
      </c>
      <c r="AD478" s="31">
        <f t="shared" si="76"/>
        <v>1</v>
      </c>
      <c r="AE478" s="32" t="e">
        <f>MIN($K478,IF(AND(S478='[3]Resources - Baseline'!$C$25,$AH$3&gt;0),MIN(DATE(2050,12,31),MAX(DATE($AH$4,12,31),DATE(YEAR(J478)+$AH$3,MONTH(J478),DAY(J478)))),IF(AND(COUNTIFS('[3]Resources - Baseline'!$C$26:$C$37,S478)=1,$AH$2&gt;0),MIN(DATE($AH$4,12,31),DATE(YEAR(J478)+$AH$2,MONTH(J478),DAY(J478))),DATE(2050,12,31))))</f>
        <v>#VALUE!</v>
      </c>
      <c r="AF478" s="33">
        <f t="shared" si="77"/>
        <v>1</v>
      </c>
    </row>
    <row r="479" spans="1:32">
      <c r="A479" s="1">
        <v>479</v>
      </c>
      <c r="B479" s="21" t="s">
        <v>1199</v>
      </c>
      <c r="C479" s="21" t="s">
        <v>1200</v>
      </c>
      <c r="D479" s="21" t="s">
        <v>163</v>
      </c>
      <c r="E479" s="22" t="s">
        <v>164</v>
      </c>
      <c r="F479" s="22" t="s">
        <v>164</v>
      </c>
      <c r="G479" s="22" t="s">
        <v>165</v>
      </c>
      <c r="H479" s="22" t="s">
        <v>166</v>
      </c>
      <c r="I479" s="22" t="s">
        <v>167</v>
      </c>
      <c r="J479" s="22">
        <v>12420</v>
      </c>
      <c r="K479" s="22">
        <v>48669</v>
      </c>
      <c r="L479" s="23">
        <f t="shared" si="78"/>
        <v>51.5</v>
      </c>
      <c r="M479" s="24">
        <f t="shared" si="79"/>
        <v>1</v>
      </c>
      <c r="N479" s="23">
        <v>51.5</v>
      </c>
      <c r="O479" s="23">
        <v>51.5</v>
      </c>
      <c r="P479" s="23" t="s">
        <v>218</v>
      </c>
      <c r="Q479" s="23" t="s">
        <v>219</v>
      </c>
      <c r="R479" s="25" t="s">
        <v>218</v>
      </c>
      <c r="S479" s="22" t="s">
        <v>220</v>
      </c>
      <c r="T479" s="22"/>
      <c r="U479" s="26"/>
      <c r="V479" s="26"/>
      <c r="W479" s="27">
        <f t="shared" si="70"/>
        <v>1934</v>
      </c>
      <c r="X479" s="27">
        <f t="shared" si="71"/>
        <v>2032</v>
      </c>
      <c r="Y479" s="28">
        <f t="shared" si="72"/>
        <v>0</v>
      </c>
      <c r="Z479" s="29" t="str">
        <f t="shared" si="73"/>
        <v>Excluded</v>
      </c>
      <c r="AA479" s="30">
        <f t="shared" si="74"/>
        <v>51.5</v>
      </c>
      <c r="AB479" s="31">
        <f>IF(AND(ISNUMBER(MATCH($S479,[3]Lists!$CU$8:$CU$37,0)),J479&gt;=DATE(2018,12,31)),$AH$6,$AH$5)</f>
        <v>1</v>
      </c>
      <c r="AC479" s="31">
        <f t="shared" si="75"/>
        <v>1</v>
      </c>
      <c r="AD479" s="31">
        <f t="shared" si="76"/>
        <v>1</v>
      </c>
      <c r="AE479" s="32" t="e">
        <f>MIN($K479,IF(AND(S479='[3]Resources - Baseline'!$C$25,$AH$3&gt;0),MIN(DATE(2050,12,31),MAX(DATE($AH$4,12,31),DATE(YEAR(J479)+$AH$3,MONTH(J479),DAY(J479)))),IF(AND(COUNTIFS('[3]Resources - Baseline'!$C$26:$C$37,S479)=1,$AH$2&gt;0),MIN(DATE($AH$4,12,31),DATE(YEAR(J479)+$AH$2,MONTH(J479),DAY(J479))),DATE(2050,12,31))))</f>
        <v>#VALUE!</v>
      </c>
      <c r="AF479" s="33">
        <f t="shared" si="77"/>
        <v>1</v>
      </c>
    </row>
    <row r="480" spans="1:32">
      <c r="A480" s="1">
        <v>480</v>
      </c>
      <c r="B480" s="21" t="s">
        <v>1201</v>
      </c>
      <c r="C480" s="21" t="s">
        <v>1202</v>
      </c>
      <c r="D480" s="21" t="s">
        <v>163</v>
      </c>
      <c r="E480" s="22" t="s">
        <v>164</v>
      </c>
      <c r="F480" s="22" t="s">
        <v>164</v>
      </c>
      <c r="G480" s="22" t="s">
        <v>165</v>
      </c>
      <c r="H480" s="22" t="s">
        <v>166</v>
      </c>
      <c r="I480" s="22" t="s">
        <v>167</v>
      </c>
      <c r="J480" s="22">
        <v>12420</v>
      </c>
      <c r="K480" s="22">
        <v>48669</v>
      </c>
      <c r="L480" s="23">
        <f t="shared" si="78"/>
        <v>51.5</v>
      </c>
      <c r="M480" s="24">
        <f t="shared" si="79"/>
        <v>1</v>
      </c>
      <c r="N480" s="23">
        <v>51.5</v>
      </c>
      <c r="O480" s="23">
        <v>51.5</v>
      </c>
      <c r="P480" s="23" t="s">
        <v>218</v>
      </c>
      <c r="Q480" s="23" t="s">
        <v>219</v>
      </c>
      <c r="R480" s="25" t="s">
        <v>218</v>
      </c>
      <c r="S480" s="22" t="s">
        <v>220</v>
      </c>
      <c r="T480" s="22"/>
      <c r="U480" s="26"/>
      <c r="V480" s="26"/>
      <c r="W480" s="27">
        <f t="shared" si="70"/>
        <v>1934</v>
      </c>
      <c r="X480" s="27">
        <f t="shared" si="71"/>
        <v>2032</v>
      </c>
      <c r="Y480" s="28">
        <f t="shared" si="72"/>
        <v>0</v>
      </c>
      <c r="Z480" s="29" t="str">
        <f t="shared" si="73"/>
        <v>Excluded</v>
      </c>
      <c r="AA480" s="30">
        <f t="shared" si="74"/>
        <v>51.5</v>
      </c>
      <c r="AB480" s="31">
        <f>IF(AND(ISNUMBER(MATCH($S480,[3]Lists!$CU$8:$CU$37,0)),J480&gt;=DATE(2018,12,31)),$AH$6,$AH$5)</f>
        <v>1</v>
      </c>
      <c r="AC480" s="31">
        <f t="shared" si="75"/>
        <v>1</v>
      </c>
      <c r="AD480" s="31">
        <f t="shared" si="76"/>
        <v>1</v>
      </c>
      <c r="AE480" s="32" t="e">
        <f>MIN($K480,IF(AND(S480='[3]Resources - Baseline'!$C$25,$AH$3&gt;0),MIN(DATE(2050,12,31),MAX(DATE($AH$4,12,31),DATE(YEAR(J480)+$AH$3,MONTH(J480),DAY(J480)))),IF(AND(COUNTIFS('[3]Resources - Baseline'!$C$26:$C$37,S480)=1,$AH$2&gt;0),MIN(DATE($AH$4,12,31),DATE(YEAR(J480)+$AH$2,MONTH(J480),DAY(J480))),DATE(2050,12,31))))</f>
        <v>#VALUE!</v>
      </c>
      <c r="AF480" s="33">
        <f t="shared" si="77"/>
        <v>1</v>
      </c>
    </row>
    <row r="481" spans="1:32">
      <c r="A481" s="1">
        <v>481</v>
      </c>
      <c r="B481" s="21" t="s">
        <v>1203</v>
      </c>
      <c r="C481" s="21" t="s">
        <v>1204</v>
      </c>
      <c r="D481" s="21" t="s">
        <v>163</v>
      </c>
      <c r="E481" s="22" t="s">
        <v>440</v>
      </c>
      <c r="F481" s="22" t="s">
        <v>440</v>
      </c>
      <c r="G481" s="22" t="s">
        <v>441</v>
      </c>
      <c r="H481" s="22" t="s">
        <v>434</v>
      </c>
      <c r="I481" s="22" t="s">
        <v>212</v>
      </c>
      <c r="J481" s="22">
        <v>31330</v>
      </c>
      <c r="K481" s="22">
        <v>47588</v>
      </c>
      <c r="L481" s="23">
        <f t="shared" si="78"/>
        <v>0.6</v>
      </c>
      <c r="M481" s="24">
        <f t="shared" si="79"/>
        <v>1</v>
      </c>
      <c r="N481" s="23">
        <v>0.6</v>
      </c>
      <c r="O481" s="23">
        <v>0.6</v>
      </c>
      <c r="P481" s="23" t="s">
        <v>218</v>
      </c>
      <c r="Q481" s="23" t="s">
        <v>219</v>
      </c>
      <c r="R481" s="25" t="s">
        <v>218</v>
      </c>
      <c r="S481" s="22" t="s">
        <v>344</v>
      </c>
      <c r="T481" s="22"/>
      <c r="U481" s="26"/>
      <c r="V481" s="26"/>
      <c r="W481" s="27">
        <f t="shared" si="70"/>
        <v>1986</v>
      </c>
      <c r="X481" s="27">
        <f t="shared" si="71"/>
        <v>2029</v>
      </c>
      <c r="Y481" s="28">
        <f t="shared" si="72"/>
        <v>0</v>
      </c>
      <c r="Z481" s="29" t="str">
        <f t="shared" si="73"/>
        <v>NW</v>
      </c>
      <c r="AA481" s="30">
        <f t="shared" si="74"/>
        <v>0.6</v>
      </c>
      <c r="AB481" s="31">
        <f>IF(AND(ISNUMBER(MATCH($S481,[3]Lists!$CU$8:$CU$37,0)),J481&gt;=DATE(2018,12,31)),$AH$6,$AH$5)</f>
        <v>1</v>
      </c>
      <c r="AC481" s="31">
        <f t="shared" si="75"/>
        <v>1</v>
      </c>
      <c r="AD481" s="31">
        <f t="shared" si="76"/>
        <v>1</v>
      </c>
      <c r="AE481" s="32" t="e">
        <f>MIN($K481,IF(AND(S481='[3]Resources - Baseline'!$C$25,$AH$3&gt;0),MIN(DATE(2050,12,31),MAX(DATE($AH$4,12,31),DATE(YEAR(J481)+$AH$3,MONTH(J481),DAY(J481)))),IF(AND(COUNTIFS('[3]Resources - Baseline'!$C$26:$C$37,S481)=1,$AH$2&gt;0),MIN(DATE($AH$4,12,31),DATE(YEAR(J481)+$AH$2,MONTH(J481),DAY(J481))),DATE(2050,12,31))))</f>
        <v>#VALUE!</v>
      </c>
      <c r="AF481" s="33">
        <f t="shared" si="77"/>
        <v>1</v>
      </c>
    </row>
    <row r="482" spans="1:32">
      <c r="A482" s="1">
        <v>482</v>
      </c>
      <c r="B482" s="21" t="s">
        <v>1205</v>
      </c>
      <c r="C482" s="21" t="s">
        <v>1206</v>
      </c>
      <c r="D482" s="21" t="s">
        <v>163</v>
      </c>
      <c r="E482" s="22" t="s">
        <v>164</v>
      </c>
      <c r="F482" s="22" t="s">
        <v>164</v>
      </c>
      <c r="G482" s="22" t="s">
        <v>165</v>
      </c>
      <c r="H482" s="22" t="s">
        <v>166</v>
      </c>
      <c r="I482" s="22" t="s">
        <v>167</v>
      </c>
      <c r="J482" s="22">
        <v>37571</v>
      </c>
      <c r="K482" s="22">
        <v>48669</v>
      </c>
      <c r="L482" s="23">
        <f t="shared" si="78"/>
        <v>37.5</v>
      </c>
      <c r="M482" s="24">
        <f t="shared" si="79"/>
        <v>1</v>
      </c>
      <c r="N482" s="23">
        <v>37.5</v>
      </c>
      <c r="O482" s="23">
        <v>37.5</v>
      </c>
      <c r="P482" s="23" t="s">
        <v>218</v>
      </c>
      <c r="Q482" s="23" t="s">
        <v>219</v>
      </c>
      <c r="R482" s="25" t="s">
        <v>218</v>
      </c>
      <c r="S482" s="22" t="s">
        <v>220</v>
      </c>
      <c r="T482" s="22"/>
      <c r="U482" s="26"/>
      <c r="V482" s="26"/>
      <c r="W482" s="27">
        <f t="shared" si="70"/>
        <v>2003</v>
      </c>
      <c r="X482" s="27">
        <f t="shared" si="71"/>
        <v>2032</v>
      </c>
      <c r="Y482" s="28">
        <f t="shared" si="72"/>
        <v>0</v>
      </c>
      <c r="Z482" s="29" t="str">
        <f t="shared" si="73"/>
        <v>Excluded</v>
      </c>
      <c r="AA482" s="30">
        <f t="shared" si="74"/>
        <v>37.5</v>
      </c>
      <c r="AB482" s="31">
        <f>IF(AND(ISNUMBER(MATCH($S482,[3]Lists!$CU$8:$CU$37,0)),J482&gt;=DATE(2018,12,31)),$AH$6,$AH$5)</f>
        <v>1</v>
      </c>
      <c r="AC482" s="31">
        <f t="shared" si="75"/>
        <v>1</v>
      </c>
      <c r="AD482" s="31">
        <f t="shared" si="76"/>
        <v>1</v>
      </c>
      <c r="AE482" s="32" t="e">
        <f>MIN($K482,IF(AND(S482='[3]Resources - Baseline'!$C$25,$AH$3&gt;0),MIN(DATE(2050,12,31),MAX(DATE($AH$4,12,31),DATE(YEAR(J482)+$AH$3,MONTH(J482),DAY(J482)))),IF(AND(COUNTIFS('[3]Resources - Baseline'!$C$26:$C$37,S482)=1,$AH$2&gt;0),MIN(DATE($AH$4,12,31),DATE(YEAR(J482)+$AH$2,MONTH(J482),DAY(J482))),DATE(2050,12,31))))</f>
        <v>#VALUE!</v>
      </c>
      <c r="AF482" s="33">
        <f t="shared" si="77"/>
        <v>1</v>
      </c>
    </row>
    <row r="483" spans="1:32">
      <c r="A483" s="1">
        <v>483</v>
      </c>
      <c r="B483" s="21" t="s">
        <v>1207</v>
      </c>
      <c r="C483" s="21" t="s">
        <v>1208</v>
      </c>
      <c r="D483" s="21" t="s">
        <v>163</v>
      </c>
      <c r="E483" s="22" t="s">
        <v>164</v>
      </c>
      <c r="F483" s="22" t="s">
        <v>164</v>
      </c>
      <c r="G483" s="22" t="s">
        <v>165</v>
      </c>
      <c r="H483" s="22" t="s">
        <v>166</v>
      </c>
      <c r="I483" s="22" t="s">
        <v>167</v>
      </c>
      <c r="J483" s="22">
        <v>37571</v>
      </c>
      <c r="K483" s="22">
        <v>48669</v>
      </c>
      <c r="L483" s="23">
        <f t="shared" si="78"/>
        <v>37.5</v>
      </c>
      <c r="M483" s="24">
        <f t="shared" si="79"/>
        <v>1</v>
      </c>
      <c r="N483" s="23">
        <v>37.5</v>
      </c>
      <c r="O483" s="23">
        <v>37.5</v>
      </c>
      <c r="P483" s="23" t="s">
        <v>218</v>
      </c>
      <c r="Q483" s="23" t="s">
        <v>219</v>
      </c>
      <c r="R483" s="25" t="s">
        <v>218</v>
      </c>
      <c r="S483" s="22" t="s">
        <v>220</v>
      </c>
      <c r="T483" s="22"/>
      <c r="U483" s="26"/>
      <c r="V483" s="26"/>
      <c r="W483" s="27">
        <f t="shared" si="70"/>
        <v>2003</v>
      </c>
      <c r="X483" s="27">
        <f t="shared" si="71"/>
        <v>2032</v>
      </c>
      <c r="Y483" s="28">
        <f t="shared" si="72"/>
        <v>0</v>
      </c>
      <c r="Z483" s="29" t="str">
        <f t="shared" si="73"/>
        <v>Excluded</v>
      </c>
      <c r="AA483" s="30">
        <f t="shared" si="74"/>
        <v>37.5</v>
      </c>
      <c r="AB483" s="31">
        <f>IF(AND(ISNUMBER(MATCH($S483,[3]Lists!$CU$8:$CU$37,0)),J483&gt;=DATE(2018,12,31)),$AH$6,$AH$5)</f>
        <v>1</v>
      </c>
      <c r="AC483" s="31">
        <f t="shared" si="75"/>
        <v>1</v>
      </c>
      <c r="AD483" s="31">
        <f t="shared" si="76"/>
        <v>1</v>
      </c>
      <c r="AE483" s="32" t="e">
        <f>MIN($K483,IF(AND(S483='[3]Resources - Baseline'!$C$25,$AH$3&gt;0),MIN(DATE(2050,12,31),MAX(DATE($AH$4,12,31),DATE(YEAR(J483)+$AH$3,MONTH(J483),DAY(J483)))),IF(AND(COUNTIFS('[3]Resources - Baseline'!$C$26:$C$37,S483)=1,$AH$2&gt;0),MIN(DATE($AH$4,12,31),DATE(YEAR(J483)+$AH$2,MONTH(J483),DAY(J483))),DATE(2050,12,31))))</f>
        <v>#VALUE!</v>
      </c>
      <c r="AF483" s="33">
        <f t="shared" si="77"/>
        <v>1</v>
      </c>
    </row>
    <row r="484" spans="1:32">
      <c r="A484" s="1">
        <v>484</v>
      </c>
      <c r="B484" s="21" t="s">
        <v>1209</v>
      </c>
      <c r="C484" s="21" t="s">
        <v>1210</v>
      </c>
      <c r="D484" s="21" t="s">
        <v>163</v>
      </c>
      <c r="E484" s="22" t="s">
        <v>164</v>
      </c>
      <c r="F484" s="22" t="s">
        <v>164</v>
      </c>
      <c r="G484" s="22" t="s">
        <v>165</v>
      </c>
      <c r="H484" s="22" t="s">
        <v>166</v>
      </c>
      <c r="I484" s="22" t="s">
        <v>167</v>
      </c>
      <c r="J484" s="22">
        <v>37571</v>
      </c>
      <c r="K484" s="22">
        <v>48669</v>
      </c>
      <c r="L484" s="23">
        <f t="shared" si="78"/>
        <v>37.5</v>
      </c>
      <c r="M484" s="24">
        <f t="shared" si="79"/>
        <v>1</v>
      </c>
      <c r="N484" s="23">
        <v>37.5</v>
      </c>
      <c r="O484" s="23">
        <v>37.5</v>
      </c>
      <c r="P484" s="23" t="s">
        <v>218</v>
      </c>
      <c r="Q484" s="23" t="s">
        <v>219</v>
      </c>
      <c r="R484" s="25" t="s">
        <v>218</v>
      </c>
      <c r="S484" s="22" t="s">
        <v>220</v>
      </c>
      <c r="T484" s="22"/>
      <c r="U484" s="26"/>
      <c r="V484" s="26"/>
      <c r="W484" s="27">
        <f t="shared" si="70"/>
        <v>2003</v>
      </c>
      <c r="X484" s="27">
        <f t="shared" si="71"/>
        <v>2032</v>
      </c>
      <c r="Y484" s="28">
        <f t="shared" si="72"/>
        <v>0</v>
      </c>
      <c r="Z484" s="29" t="str">
        <f t="shared" si="73"/>
        <v>Excluded</v>
      </c>
      <c r="AA484" s="30">
        <f t="shared" si="74"/>
        <v>37.5</v>
      </c>
      <c r="AB484" s="31">
        <f>IF(AND(ISNUMBER(MATCH($S484,[3]Lists!$CU$8:$CU$37,0)),J484&gt;=DATE(2018,12,31)),$AH$6,$AH$5)</f>
        <v>1</v>
      </c>
      <c r="AC484" s="31">
        <f t="shared" si="75"/>
        <v>1</v>
      </c>
      <c r="AD484" s="31">
        <f t="shared" si="76"/>
        <v>1</v>
      </c>
      <c r="AE484" s="32" t="e">
        <f>MIN($K484,IF(AND(S484='[3]Resources - Baseline'!$C$25,$AH$3&gt;0),MIN(DATE(2050,12,31),MAX(DATE($AH$4,12,31),DATE(YEAR(J484)+$AH$3,MONTH(J484),DAY(J484)))),IF(AND(COUNTIFS('[3]Resources - Baseline'!$C$26:$C$37,S484)=1,$AH$2&gt;0),MIN(DATE($AH$4,12,31),DATE(YEAR(J484)+$AH$2,MONTH(J484),DAY(J484))),DATE(2050,12,31))))</f>
        <v>#VALUE!</v>
      </c>
      <c r="AF484" s="33">
        <f t="shared" si="77"/>
        <v>1</v>
      </c>
    </row>
    <row r="485" spans="1:32">
      <c r="A485" s="1">
        <v>485</v>
      </c>
      <c r="B485" s="21" t="s">
        <v>1211</v>
      </c>
      <c r="C485" s="21" t="s">
        <v>1212</v>
      </c>
      <c r="D485" s="21" t="s">
        <v>163</v>
      </c>
      <c r="E485" s="22" t="s">
        <v>164</v>
      </c>
      <c r="F485" s="22" t="s">
        <v>164</v>
      </c>
      <c r="G485" s="22" t="s">
        <v>165</v>
      </c>
      <c r="H485" s="22" t="s">
        <v>166</v>
      </c>
      <c r="I485" s="22" t="s">
        <v>167</v>
      </c>
      <c r="J485" s="22">
        <v>37571</v>
      </c>
      <c r="K485" s="22">
        <v>48669</v>
      </c>
      <c r="L485" s="23">
        <f t="shared" si="78"/>
        <v>37.5</v>
      </c>
      <c r="M485" s="24">
        <f t="shared" si="79"/>
        <v>1</v>
      </c>
      <c r="N485" s="23">
        <v>37.5</v>
      </c>
      <c r="O485" s="23">
        <v>37.5</v>
      </c>
      <c r="P485" s="23" t="s">
        <v>218</v>
      </c>
      <c r="Q485" s="23" t="s">
        <v>219</v>
      </c>
      <c r="R485" s="25" t="s">
        <v>218</v>
      </c>
      <c r="S485" s="22" t="s">
        <v>220</v>
      </c>
      <c r="T485" s="22"/>
      <c r="U485" s="26"/>
      <c r="V485" s="26"/>
      <c r="W485" s="27">
        <f t="shared" si="70"/>
        <v>2003</v>
      </c>
      <c r="X485" s="27">
        <f t="shared" si="71"/>
        <v>2032</v>
      </c>
      <c r="Y485" s="28">
        <f t="shared" si="72"/>
        <v>0</v>
      </c>
      <c r="Z485" s="29" t="str">
        <f t="shared" si="73"/>
        <v>Excluded</v>
      </c>
      <c r="AA485" s="30">
        <f t="shared" si="74"/>
        <v>37.5</v>
      </c>
      <c r="AB485" s="31">
        <f>IF(AND(ISNUMBER(MATCH($S485,[3]Lists!$CU$8:$CU$37,0)),J485&gt;=DATE(2018,12,31)),$AH$6,$AH$5)</f>
        <v>1</v>
      </c>
      <c r="AC485" s="31">
        <f t="shared" si="75"/>
        <v>1</v>
      </c>
      <c r="AD485" s="31">
        <f t="shared" si="76"/>
        <v>1</v>
      </c>
      <c r="AE485" s="32" t="e">
        <f>MIN($K485,IF(AND(S485='[3]Resources - Baseline'!$C$25,$AH$3&gt;0),MIN(DATE(2050,12,31),MAX(DATE($AH$4,12,31),DATE(YEAR(J485)+$AH$3,MONTH(J485),DAY(J485)))),IF(AND(COUNTIFS('[3]Resources - Baseline'!$C$26:$C$37,S485)=1,$AH$2&gt;0),MIN(DATE($AH$4,12,31),DATE(YEAR(J485)+$AH$2,MONTH(J485),DAY(J485))),DATE(2050,12,31))))</f>
        <v>#VALUE!</v>
      </c>
      <c r="AF485" s="33">
        <f t="shared" si="77"/>
        <v>1</v>
      </c>
    </row>
    <row r="486" spans="1:32">
      <c r="A486" s="1">
        <v>486</v>
      </c>
      <c r="B486" s="21" t="s">
        <v>1213</v>
      </c>
      <c r="C486" s="21" t="s">
        <v>1214</v>
      </c>
      <c r="D486" s="21" t="s">
        <v>163</v>
      </c>
      <c r="E486" s="22" t="s">
        <v>164</v>
      </c>
      <c r="F486" s="22" t="s">
        <v>164</v>
      </c>
      <c r="G486" s="22" t="s">
        <v>165</v>
      </c>
      <c r="H486" s="22" t="s">
        <v>166</v>
      </c>
      <c r="I486" s="22" t="s">
        <v>167</v>
      </c>
      <c r="J486" s="22">
        <v>40210</v>
      </c>
      <c r="K486" s="22">
        <v>48669</v>
      </c>
      <c r="L486" s="23">
        <f t="shared" si="78"/>
        <v>127.5</v>
      </c>
      <c r="M486" s="24">
        <f t="shared" si="79"/>
        <v>1</v>
      </c>
      <c r="N486" s="23">
        <v>127.5</v>
      </c>
      <c r="O486" s="23">
        <v>127.5</v>
      </c>
      <c r="P486" s="23" t="s">
        <v>218</v>
      </c>
      <c r="Q486" s="23" t="s">
        <v>219</v>
      </c>
      <c r="R486" s="25" t="s">
        <v>218</v>
      </c>
      <c r="S486" s="22" t="s">
        <v>220</v>
      </c>
      <c r="T486" s="22"/>
      <c r="U486" s="26"/>
      <c r="V486" s="26"/>
      <c r="W486" s="27">
        <f t="shared" si="70"/>
        <v>2010</v>
      </c>
      <c r="X486" s="27">
        <f t="shared" si="71"/>
        <v>2032</v>
      </c>
      <c r="Y486" s="28">
        <f t="shared" si="72"/>
        <v>0</v>
      </c>
      <c r="Z486" s="29" t="str">
        <f t="shared" si="73"/>
        <v>Excluded</v>
      </c>
      <c r="AA486" s="30">
        <f t="shared" si="74"/>
        <v>127.5</v>
      </c>
      <c r="AB486" s="31">
        <f>IF(AND(ISNUMBER(MATCH($S486,[3]Lists!$CU$8:$CU$37,0)),J486&gt;=DATE(2018,12,31)),$AH$6,$AH$5)</f>
        <v>1</v>
      </c>
      <c r="AC486" s="31">
        <f t="shared" si="75"/>
        <v>1</v>
      </c>
      <c r="AD486" s="31">
        <f t="shared" si="76"/>
        <v>1</v>
      </c>
      <c r="AE486" s="32" t="e">
        <f>MIN($K486,IF(AND(S486='[3]Resources - Baseline'!$C$25,$AH$3&gt;0),MIN(DATE(2050,12,31),MAX(DATE($AH$4,12,31),DATE(YEAR(J486)+$AH$3,MONTH(J486),DAY(J486)))),IF(AND(COUNTIFS('[3]Resources - Baseline'!$C$26:$C$37,S486)=1,$AH$2&gt;0),MIN(DATE($AH$4,12,31),DATE(YEAR(J486)+$AH$2,MONTH(J486),DAY(J486))),DATE(2050,12,31))))</f>
        <v>#VALUE!</v>
      </c>
      <c r="AF486" s="33">
        <f t="shared" si="77"/>
        <v>1</v>
      </c>
    </row>
    <row r="487" spans="1:32">
      <c r="A487" s="1">
        <v>487</v>
      </c>
      <c r="B487" s="21" t="s">
        <v>1215</v>
      </c>
      <c r="C487" s="21" t="s">
        <v>1216</v>
      </c>
      <c r="D487" s="21" t="s">
        <v>163</v>
      </c>
      <c r="E487" s="22" t="s">
        <v>440</v>
      </c>
      <c r="F487" s="22" t="s">
        <v>440</v>
      </c>
      <c r="G487" s="22" t="s">
        <v>441</v>
      </c>
      <c r="H487" s="22" t="s">
        <v>434</v>
      </c>
      <c r="I487" s="22" t="s">
        <v>212</v>
      </c>
      <c r="J487" s="22">
        <v>32660</v>
      </c>
      <c r="K487" s="22">
        <v>55153</v>
      </c>
      <c r="L487" s="23">
        <f t="shared" si="78"/>
        <v>10</v>
      </c>
      <c r="M487" s="24">
        <f t="shared" si="79"/>
        <v>1</v>
      </c>
      <c r="N487" s="23">
        <v>10</v>
      </c>
      <c r="O487" s="23">
        <v>10</v>
      </c>
      <c r="P487" s="23" t="s">
        <v>218</v>
      </c>
      <c r="Q487" s="23" t="s">
        <v>219</v>
      </c>
      <c r="R487" s="25" t="s">
        <v>218</v>
      </c>
      <c r="S487" s="22" t="s">
        <v>344</v>
      </c>
      <c r="T487" s="22"/>
      <c r="U487" s="26"/>
      <c r="V487" s="26"/>
      <c r="W487" s="27">
        <f t="shared" si="70"/>
        <v>1989</v>
      </c>
      <c r="X487" s="27">
        <f t="shared" si="71"/>
        <v>2050</v>
      </c>
      <c r="Y487" s="28">
        <f t="shared" si="72"/>
        <v>0</v>
      </c>
      <c r="Z487" s="29" t="str">
        <f t="shared" si="73"/>
        <v>NW</v>
      </c>
      <c r="AA487" s="30">
        <f t="shared" si="74"/>
        <v>10</v>
      </c>
      <c r="AB487" s="31">
        <f>IF(AND(ISNUMBER(MATCH($S487,[3]Lists!$CU$8:$CU$37,0)),J487&gt;=DATE(2018,12,31)),$AH$6,$AH$5)</f>
        <v>1</v>
      </c>
      <c r="AC487" s="31">
        <f t="shared" si="75"/>
        <v>1</v>
      </c>
      <c r="AD487" s="31">
        <f t="shared" si="76"/>
        <v>1</v>
      </c>
      <c r="AE487" s="32" t="e">
        <f>MIN($K487,IF(AND(S487='[3]Resources - Baseline'!$C$25,$AH$3&gt;0),MIN(DATE(2050,12,31),MAX(DATE($AH$4,12,31),DATE(YEAR(J487)+$AH$3,MONTH(J487),DAY(J487)))),IF(AND(COUNTIFS('[3]Resources - Baseline'!$C$26:$C$37,S487)=1,$AH$2&gt;0),MIN(DATE($AH$4,12,31),DATE(YEAR(J487)+$AH$2,MONTH(J487),DAY(J487))),DATE(2050,12,31))))</f>
        <v>#VALUE!</v>
      </c>
      <c r="AF487" s="33">
        <f t="shared" si="77"/>
        <v>1</v>
      </c>
    </row>
    <row r="488" spans="1:32">
      <c r="A488" s="1">
        <v>488</v>
      </c>
      <c r="B488" s="21" t="s">
        <v>1217</v>
      </c>
      <c r="C488" s="21" t="s">
        <v>1218</v>
      </c>
      <c r="D488" s="21" t="s">
        <v>185</v>
      </c>
      <c r="E488" s="21" t="s">
        <v>175</v>
      </c>
      <c r="F488" s="21" t="s">
        <v>175</v>
      </c>
      <c r="G488" s="21" t="s">
        <v>186</v>
      </c>
      <c r="H488" s="21" t="s">
        <v>175</v>
      </c>
      <c r="I488" s="21" t="s">
        <v>178</v>
      </c>
      <c r="J488" s="22">
        <v>40997</v>
      </c>
      <c r="K488" s="22">
        <v>55153</v>
      </c>
      <c r="L488" s="23">
        <f t="shared" si="78"/>
        <v>102</v>
      </c>
      <c r="M488" s="24">
        <f t="shared" si="79"/>
        <v>1</v>
      </c>
      <c r="N488" s="21">
        <v>102</v>
      </c>
      <c r="O488" s="21">
        <v>102</v>
      </c>
      <c r="P488" s="21" t="s">
        <v>187</v>
      </c>
      <c r="Q488" s="21" t="s">
        <v>197</v>
      </c>
      <c r="R488" s="25" t="s">
        <v>198</v>
      </c>
      <c r="S488" s="21" t="s">
        <v>403</v>
      </c>
      <c r="T488" s="21"/>
      <c r="U488" s="26"/>
      <c r="V488" s="26"/>
      <c r="W488" s="27">
        <f t="shared" si="70"/>
        <v>2012</v>
      </c>
      <c r="X488" s="27">
        <f t="shared" si="71"/>
        <v>2050</v>
      </c>
      <c r="Y488" s="28">
        <f t="shared" si="72"/>
        <v>0</v>
      </c>
      <c r="Z488" s="29" t="str">
        <f t="shared" si="73"/>
        <v>CAISO</v>
      </c>
      <c r="AA488" s="30">
        <f t="shared" si="74"/>
        <v>102</v>
      </c>
      <c r="AB488" s="31">
        <f>IF(AND(ISNUMBER(MATCH($S488,[3]Lists!$CU$8:$CU$37,0)),J488&gt;=DATE(2018,12,31)),$AH$6,$AH$5)</f>
        <v>1</v>
      </c>
      <c r="AC488" s="31">
        <f t="shared" si="75"/>
        <v>1</v>
      </c>
      <c r="AD488" s="31">
        <f t="shared" si="76"/>
        <v>1</v>
      </c>
      <c r="AE488" s="32" t="e">
        <f>MIN($K488,IF(AND(S488='[3]Resources - Baseline'!$C$25,$AH$3&gt;0),MIN(DATE(2050,12,31),MAX(DATE($AH$4,12,31),DATE(YEAR(J488)+$AH$3,MONTH(J488),DAY(J488)))),IF(AND(COUNTIFS('[3]Resources - Baseline'!$C$26:$C$37,S488)=1,$AH$2&gt;0),MIN(DATE($AH$4,12,31),DATE(YEAR(J488)+$AH$2,MONTH(J488),DAY(J488))),DATE(2050,12,31))))</f>
        <v>#VALUE!</v>
      </c>
      <c r="AF488" s="33">
        <f t="shared" si="77"/>
        <v>1</v>
      </c>
    </row>
    <row r="489" spans="1:32">
      <c r="A489" s="1">
        <v>489</v>
      </c>
      <c r="B489" s="21" t="s">
        <v>1219</v>
      </c>
      <c r="C489" s="21" t="s">
        <v>1220</v>
      </c>
      <c r="D489" s="21" t="s">
        <v>163</v>
      </c>
      <c r="E489" s="22" t="s">
        <v>298</v>
      </c>
      <c r="F489" s="22" t="s">
        <v>298</v>
      </c>
      <c r="G489" s="22" t="s">
        <v>299</v>
      </c>
      <c r="H489" s="22" t="s">
        <v>166</v>
      </c>
      <c r="I489" s="22" t="s">
        <v>167</v>
      </c>
      <c r="J489" s="22">
        <v>43270</v>
      </c>
      <c r="K489" s="22">
        <v>54877</v>
      </c>
      <c r="L489" s="23">
        <f t="shared" si="78"/>
        <v>15</v>
      </c>
      <c r="M489" s="24">
        <f t="shared" si="79"/>
        <v>1</v>
      </c>
      <c r="N489" s="23">
        <v>15</v>
      </c>
      <c r="O489" s="23">
        <v>15</v>
      </c>
      <c r="P489" s="23" t="s">
        <v>288</v>
      </c>
      <c r="Q489" s="23" t="s">
        <v>269</v>
      </c>
      <c r="R489" s="25" t="s">
        <v>270</v>
      </c>
      <c r="S489" s="22" t="s">
        <v>304</v>
      </c>
      <c r="T489" s="22"/>
      <c r="U489" s="26"/>
      <c r="V489" s="26"/>
      <c r="W489" s="27">
        <f t="shared" si="70"/>
        <v>2018</v>
      </c>
      <c r="X489" s="27">
        <f t="shared" si="71"/>
        <v>2049</v>
      </c>
      <c r="Y489" s="28">
        <f t="shared" si="72"/>
        <v>0</v>
      </c>
      <c r="Z489" s="29" t="str">
        <f t="shared" si="73"/>
        <v>Excluded</v>
      </c>
      <c r="AA489" s="30">
        <f t="shared" si="74"/>
        <v>15</v>
      </c>
      <c r="AB489" s="31">
        <f>IF(AND(ISNUMBER(MATCH($S489,[3]Lists!$CU$8:$CU$37,0)),J489&gt;=DATE(2018,12,31)),$AH$6,$AH$5)</f>
        <v>1</v>
      </c>
      <c r="AC489" s="31">
        <f t="shared" si="75"/>
        <v>1</v>
      </c>
      <c r="AD489" s="31">
        <f t="shared" si="76"/>
        <v>1</v>
      </c>
      <c r="AE489" s="32" t="e">
        <f>MIN($K489,IF(AND(S489='[3]Resources - Baseline'!$C$25,$AH$3&gt;0),MIN(DATE(2050,12,31),MAX(DATE($AH$4,12,31),DATE(YEAR(J489)+$AH$3,MONTH(J489),DAY(J489)))),IF(AND(COUNTIFS('[3]Resources - Baseline'!$C$26:$C$37,S489)=1,$AH$2&gt;0),MIN(DATE($AH$4,12,31),DATE(YEAR(J489)+$AH$2,MONTH(J489),DAY(J489))),DATE(2050,12,31))))</f>
        <v>#VALUE!</v>
      </c>
      <c r="AF489" s="33">
        <f t="shared" si="77"/>
        <v>1</v>
      </c>
    </row>
    <row r="490" spans="1:32">
      <c r="A490" s="1">
        <v>490</v>
      </c>
      <c r="B490" s="21" t="s">
        <v>1221</v>
      </c>
      <c r="C490" s="21" t="s">
        <v>1222</v>
      </c>
      <c r="D490" s="21" t="s">
        <v>163</v>
      </c>
      <c r="E490" s="22" t="s">
        <v>164</v>
      </c>
      <c r="F490" s="22" t="s">
        <v>164</v>
      </c>
      <c r="G490" s="22" t="s">
        <v>165</v>
      </c>
      <c r="H490" s="22" t="s">
        <v>166</v>
      </c>
      <c r="I490" s="22" t="s">
        <v>167</v>
      </c>
      <c r="J490" s="22">
        <v>35411</v>
      </c>
      <c r="K490" s="22">
        <v>51501</v>
      </c>
      <c r="L490" s="23">
        <f t="shared" si="78"/>
        <v>7.2</v>
      </c>
      <c r="M490" s="24">
        <f t="shared" si="79"/>
        <v>1</v>
      </c>
      <c r="N490" s="23">
        <v>7.2</v>
      </c>
      <c r="O490" s="23">
        <v>7.2</v>
      </c>
      <c r="P490" s="23" t="s">
        <v>218</v>
      </c>
      <c r="Q490" s="23" t="s">
        <v>219</v>
      </c>
      <c r="R490" s="25" t="s">
        <v>218</v>
      </c>
      <c r="S490" s="22" t="s">
        <v>220</v>
      </c>
      <c r="T490" s="22"/>
      <c r="U490" s="26"/>
      <c r="V490" s="26"/>
      <c r="W490" s="27">
        <f t="shared" si="70"/>
        <v>1997</v>
      </c>
      <c r="X490" s="27">
        <f t="shared" si="71"/>
        <v>2040</v>
      </c>
      <c r="Y490" s="28">
        <f t="shared" si="72"/>
        <v>0</v>
      </c>
      <c r="Z490" s="29" t="str">
        <f t="shared" si="73"/>
        <v>Excluded</v>
      </c>
      <c r="AA490" s="30">
        <f t="shared" si="74"/>
        <v>7.2</v>
      </c>
      <c r="AB490" s="31">
        <f>IF(AND(ISNUMBER(MATCH($S490,[3]Lists!$CU$8:$CU$37,0)),J490&gt;=DATE(2018,12,31)),$AH$6,$AH$5)</f>
        <v>1</v>
      </c>
      <c r="AC490" s="31">
        <f t="shared" si="75"/>
        <v>1</v>
      </c>
      <c r="AD490" s="31">
        <f t="shared" si="76"/>
        <v>1</v>
      </c>
      <c r="AE490" s="32" t="e">
        <f>MIN($K490,IF(AND(S490='[3]Resources - Baseline'!$C$25,$AH$3&gt;0),MIN(DATE(2050,12,31),MAX(DATE($AH$4,12,31),DATE(YEAR(J490)+$AH$3,MONTH(J490),DAY(J490)))),IF(AND(COUNTIFS('[3]Resources - Baseline'!$C$26:$C$37,S490)=1,$AH$2&gt;0),MIN(DATE($AH$4,12,31),DATE(YEAR(J490)+$AH$2,MONTH(J490),DAY(J490))),DATE(2050,12,31))))</f>
        <v>#VALUE!</v>
      </c>
      <c r="AF490" s="33">
        <f t="shared" si="77"/>
        <v>1</v>
      </c>
    </row>
    <row r="491" spans="1:32">
      <c r="A491" s="1">
        <v>491</v>
      </c>
      <c r="B491" s="21" t="s">
        <v>1223</v>
      </c>
      <c r="C491" s="21" t="s">
        <v>1224</v>
      </c>
      <c r="D491" s="21" t="s">
        <v>163</v>
      </c>
      <c r="E491" s="22" t="s">
        <v>837</v>
      </c>
      <c r="F491" s="22" t="s">
        <v>837</v>
      </c>
      <c r="G491" s="22" t="s">
        <v>838</v>
      </c>
      <c r="H491" s="22" t="s">
        <v>434</v>
      </c>
      <c r="I491" s="22" t="s">
        <v>212</v>
      </c>
      <c r="J491" s="22">
        <v>21551</v>
      </c>
      <c r="K491" s="22">
        <v>55153</v>
      </c>
      <c r="L491" s="23">
        <f t="shared" si="78"/>
        <v>90.1</v>
      </c>
      <c r="M491" s="24">
        <f t="shared" si="79"/>
        <v>1</v>
      </c>
      <c r="N491" s="23">
        <v>90.1</v>
      </c>
      <c r="O491" s="23">
        <v>90.1</v>
      </c>
      <c r="P491" s="23" t="s">
        <v>218</v>
      </c>
      <c r="Q491" s="23" t="s">
        <v>219</v>
      </c>
      <c r="R491" s="25" t="s">
        <v>218</v>
      </c>
      <c r="S491" s="22" t="s">
        <v>344</v>
      </c>
      <c r="T491" s="22"/>
      <c r="U491" s="26"/>
      <c r="V491" s="26"/>
      <c r="W491" s="27">
        <f t="shared" si="70"/>
        <v>1959</v>
      </c>
      <c r="X491" s="27">
        <f t="shared" si="71"/>
        <v>2050</v>
      </c>
      <c r="Y491" s="28">
        <f t="shared" si="72"/>
        <v>0</v>
      </c>
      <c r="Z491" s="29" t="str">
        <f t="shared" si="73"/>
        <v>NW</v>
      </c>
      <c r="AA491" s="30">
        <f t="shared" si="74"/>
        <v>90.1</v>
      </c>
      <c r="AB491" s="31">
        <f>IF(AND(ISNUMBER(MATCH($S491,[3]Lists!$CU$8:$CU$37,0)),J491&gt;=DATE(2018,12,31)),$AH$6,$AH$5)</f>
        <v>1</v>
      </c>
      <c r="AC491" s="31">
        <f t="shared" si="75"/>
        <v>1</v>
      </c>
      <c r="AD491" s="31">
        <f t="shared" si="76"/>
        <v>1</v>
      </c>
      <c r="AE491" s="32" t="e">
        <f>MIN($K491,IF(AND(S491='[3]Resources - Baseline'!$C$25,$AH$3&gt;0),MIN(DATE(2050,12,31),MAX(DATE($AH$4,12,31),DATE(YEAR(J491)+$AH$3,MONTH(J491),DAY(J491)))),IF(AND(COUNTIFS('[3]Resources - Baseline'!$C$26:$C$37,S491)=1,$AH$2&gt;0),MIN(DATE($AH$4,12,31),DATE(YEAR(J491)+$AH$2,MONTH(J491),DAY(J491))),DATE(2050,12,31))))</f>
        <v>#VALUE!</v>
      </c>
      <c r="AF491" s="33">
        <f t="shared" si="77"/>
        <v>1</v>
      </c>
    </row>
    <row r="492" spans="1:32">
      <c r="A492" s="1">
        <v>492</v>
      </c>
      <c r="B492" s="21" t="s">
        <v>1225</v>
      </c>
      <c r="C492" s="21" t="s">
        <v>1226</v>
      </c>
      <c r="D492" s="21" t="s">
        <v>163</v>
      </c>
      <c r="E492" s="22" t="s">
        <v>837</v>
      </c>
      <c r="F492" s="22" t="s">
        <v>837</v>
      </c>
      <c r="G492" s="22" t="s">
        <v>838</v>
      </c>
      <c r="H492" s="22" t="s">
        <v>434</v>
      </c>
      <c r="I492" s="22" t="s">
        <v>212</v>
      </c>
      <c r="J492" s="22">
        <v>21520</v>
      </c>
      <c r="K492" s="22">
        <v>55153</v>
      </c>
      <c r="L492" s="23">
        <f t="shared" si="78"/>
        <v>90.1</v>
      </c>
      <c r="M492" s="24">
        <f t="shared" si="79"/>
        <v>1</v>
      </c>
      <c r="N492" s="23">
        <v>90.1</v>
      </c>
      <c r="O492" s="23">
        <v>90.1</v>
      </c>
      <c r="P492" s="23" t="s">
        <v>218</v>
      </c>
      <c r="Q492" s="23" t="s">
        <v>219</v>
      </c>
      <c r="R492" s="25" t="s">
        <v>218</v>
      </c>
      <c r="S492" s="22" t="s">
        <v>344</v>
      </c>
      <c r="T492" s="22"/>
      <c r="U492" s="26"/>
      <c r="V492" s="26"/>
      <c r="W492" s="27">
        <f t="shared" si="70"/>
        <v>1959</v>
      </c>
      <c r="X492" s="27">
        <f t="shared" si="71"/>
        <v>2050</v>
      </c>
      <c r="Y492" s="28">
        <f t="shared" si="72"/>
        <v>0</v>
      </c>
      <c r="Z492" s="29" t="str">
        <f t="shared" si="73"/>
        <v>NW</v>
      </c>
      <c r="AA492" s="30">
        <f t="shared" si="74"/>
        <v>90.1</v>
      </c>
      <c r="AB492" s="31">
        <f>IF(AND(ISNUMBER(MATCH($S492,[3]Lists!$CU$8:$CU$37,0)),J492&gt;=DATE(2018,12,31)),$AH$6,$AH$5)</f>
        <v>1</v>
      </c>
      <c r="AC492" s="31">
        <f t="shared" si="75"/>
        <v>1</v>
      </c>
      <c r="AD492" s="31">
        <f t="shared" si="76"/>
        <v>1</v>
      </c>
      <c r="AE492" s="32" t="e">
        <f>MIN($K492,IF(AND(S492='[3]Resources - Baseline'!$C$25,$AH$3&gt;0),MIN(DATE(2050,12,31),MAX(DATE($AH$4,12,31),DATE(YEAR(J492)+$AH$3,MONTH(J492),DAY(J492)))),IF(AND(COUNTIFS('[3]Resources - Baseline'!$C$26:$C$37,S492)=1,$AH$2&gt;0),MIN(DATE($AH$4,12,31),DATE(YEAR(J492)+$AH$2,MONTH(J492),DAY(J492))),DATE(2050,12,31))))</f>
        <v>#VALUE!</v>
      </c>
      <c r="AF492" s="33">
        <f t="shared" si="77"/>
        <v>1</v>
      </c>
    </row>
    <row r="493" spans="1:32">
      <c r="A493" s="1">
        <v>493</v>
      </c>
      <c r="B493" s="21" t="s">
        <v>1227</v>
      </c>
      <c r="C493" s="21" t="s">
        <v>1228</v>
      </c>
      <c r="D493" s="21" t="s">
        <v>163</v>
      </c>
      <c r="E493" s="22" t="s">
        <v>837</v>
      </c>
      <c r="F493" s="22" t="s">
        <v>837</v>
      </c>
      <c r="G493" s="22" t="s">
        <v>838</v>
      </c>
      <c r="H493" s="22" t="s">
        <v>434</v>
      </c>
      <c r="I493" s="22" t="s">
        <v>212</v>
      </c>
      <c r="J493" s="22">
        <v>21459</v>
      </c>
      <c r="K493" s="22">
        <v>55153</v>
      </c>
      <c r="L493" s="23">
        <f t="shared" si="78"/>
        <v>90.1</v>
      </c>
      <c r="M493" s="24">
        <f t="shared" si="79"/>
        <v>1</v>
      </c>
      <c r="N493" s="23">
        <v>90.1</v>
      </c>
      <c r="O493" s="23">
        <v>90.1</v>
      </c>
      <c r="P493" s="23" t="s">
        <v>218</v>
      </c>
      <c r="Q493" s="23" t="s">
        <v>219</v>
      </c>
      <c r="R493" s="25" t="s">
        <v>218</v>
      </c>
      <c r="S493" s="22" t="s">
        <v>344</v>
      </c>
      <c r="T493" s="22"/>
      <c r="U493" s="26"/>
      <c r="V493" s="26"/>
      <c r="W493" s="27">
        <f t="shared" si="70"/>
        <v>1959</v>
      </c>
      <c r="X493" s="27">
        <f t="shared" si="71"/>
        <v>2050</v>
      </c>
      <c r="Y493" s="28">
        <f t="shared" si="72"/>
        <v>0</v>
      </c>
      <c r="Z493" s="29" t="str">
        <f t="shared" si="73"/>
        <v>NW</v>
      </c>
      <c r="AA493" s="30">
        <f t="shared" si="74"/>
        <v>90.1</v>
      </c>
      <c r="AB493" s="31">
        <f>IF(AND(ISNUMBER(MATCH($S493,[3]Lists!$CU$8:$CU$37,0)),J493&gt;=DATE(2018,12,31)),$AH$6,$AH$5)</f>
        <v>1</v>
      </c>
      <c r="AC493" s="31">
        <f t="shared" si="75"/>
        <v>1</v>
      </c>
      <c r="AD493" s="31">
        <f t="shared" si="76"/>
        <v>1</v>
      </c>
      <c r="AE493" s="32" t="e">
        <f>MIN($K493,IF(AND(S493='[3]Resources - Baseline'!$C$25,$AH$3&gt;0),MIN(DATE(2050,12,31),MAX(DATE($AH$4,12,31),DATE(YEAR(J493)+$AH$3,MONTH(J493),DAY(J493)))),IF(AND(COUNTIFS('[3]Resources - Baseline'!$C$26:$C$37,S493)=1,$AH$2&gt;0),MIN(DATE($AH$4,12,31),DATE(YEAR(J493)+$AH$2,MONTH(J493),DAY(J493))),DATE(2050,12,31))))</f>
        <v>#VALUE!</v>
      </c>
      <c r="AF493" s="33">
        <f t="shared" si="77"/>
        <v>1</v>
      </c>
    </row>
    <row r="494" spans="1:32">
      <c r="A494" s="1">
        <v>494</v>
      </c>
      <c r="B494" s="21" t="s">
        <v>1229</v>
      </c>
      <c r="C494" s="21" t="s">
        <v>1230</v>
      </c>
      <c r="D494" s="21" t="s">
        <v>163</v>
      </c>
      <c r="E494" s="22" t="s">
        <v>837</v>
      </c>
      <c r="F494" s="22" t="s">
        <v>837</v>
      </c>
      <c r="G494" s="22" t="s">
        <v>838</v>
      </c>
      <c r="H494" s="22" t="s">
        <v>434</v>
      </c>
      <c r="I494" s="22" t="s">
        <v>212</v>
      </c>
      <c r="J494" s="22">
        <v>21398</v>
      </c>
      <c r="K494" s="22">
        <v>55153</v>
      </c>
      <c r="L494" s="23">
        <f t="shared" si="78"/>
        <v>90.1</v>
      </c>
      <c r="M494" s="24">
        <f t="shared" si="79"/>
        <v>1</v>
      </c>
      <c r="N494" s="23">
        <v>90.1</v>
      </c>
      <c r="O494" s="23">
        <v>90.1</v>
      </c>
      <c r="P494" s="23" t="s">
        <v>218</v>
      </c>
      <c r="Q494" s="23" t="s">
        <v>219</v>
      </c>
      <c r="R494" s="25" t="s">
        <v>218</v>
      </c>
      <c r="S494" s="22" t="s">
        <v>344</v>
      </c>
      <c r="T494" s="22"/>
      <c r="U494" s="26"/>
      <c r="V494" s="26"/>
      <c r="W494" s="27">
        <f t="shared" si="70"/>
        <v>1959</v>
      </c>
      <c r="X494" s="27">
        <f t="shared" si="71"/>
        <v>2050</v>
      </c>
      <c r="Y494" s="28">
        <f t="shared" si="72"/>
        <v>0</v>
      </c>
      <c r="Z494" s="29" t="str">
        <f t="shared" si="73"/>
        <v>NW</v>
      </c>
      <c r="AA494" s="30">
        <f t="shared" si="74"/>
        <v>90.1</v>
      </c>
      <c r="AB494" s="31">
        <f>IF(AND(ISNUMBER(MATCH($S494,[3]Lists!$CU$8:$CU$37,0)),J494&gt;=DATE(2018,12,31)),$AH$6,$AH$5)</f>
        <v>1</v>
      </c>
      <c r="AC494" s="31">
        <f t="shared" si="75"/>
        <v>1</v>
      </c>
      <c r="AD494" s="31">
        <f t="shared" si="76"/>
        <v>1</v>
      </c>
      <c r="AE494" s="32" t="e">
        <f>MIN($K494,IF(AND(S494='[3]Resources - Baseline'!$C$25,$AH$3&gt;0),MIN(DATE(2050,12,31),MAX(DATE($AH$4,12,31),DATE(YEAR(J494)+$AH$3,MONTH(J494),DAY(J494)))),IF(AND(COUNTIFS('[3]Resources - Baseline'!$C$26:$C$37,S494)=1,$AH$2&gt;0),MIN(DATE($AH$4,12,31),DATE(YEAR(J494)+$AH$2,MONTH(J494),DAY(J494))),DATE(2050,12,31))))</f>
        <v>#VALUE!</v>
      </c>
      <c r="AF494" s="33">
        <f t="shared" si="77"/>
        <v>1</v>
      </c>
    </row>
    <row r="495" spans="1:32">
      <c r="A495" s="1">
        <v>495</v>
      </c>
      <c r="B495" s="21" t="s">
        <v>1231</v>
      </c>
      <c r="C495" s="21" t="s">
        <v>1232</v>
      </c>
      <c r="D495" s="21" t="s">
        <v>163</v>
      </c>
      <c r="E495" s="22" t="s">
        <v>837</v>
      </c>
      <c r="F495" s="22" t="s">
        <v>837</v>
      </c>
      <c r="G495" s="22" t="s">
        <v>838</v>
      </c>
      <c r="H495" s="22" t="s">
        <v>434</v>
      </c>
      <c r="I495" s="22" t="s">
        <v>212</v>
      </c>
      <c r="J495" s="22">
        <v>29281</v>
      </c>
      <c r="K495" s="22">
        <v>55153</v>
      </c>
      <c r="L495" s="23">
        <f t="shared" si="78"/>
        <v>225</v>
      </c>
      <c r="M495" s="24">
        <f t="shared" si="79"/>
        <v>1</v>
      </c>
      <c r="N495" s="23">
        <v>225</v>
      </c>
      <c r="O495" s="23">
        <v>225</v>
      </c>
      <c r="P495" s="23" t="s">
        <v>218</v>
      </c>
      <c r="Q495" s="23" t="s">
        <v>219</v>
      </c>
      <c r="R495" s="25" t="s">
        <v>218</v>
      </c>
      <c r="S495" s="22" t="s">
        <v>344</v>
      </c>
      <c r="T495" s="22"/>
      <c r="U495" s="26"/>
      <c r="V495" s="26"/>
      <c r="W495" s="27">
        <f t="shared" si="70"/>
        <v>1980</v>
      </c>
      <c r="X495" s="27">
        <f t="shared" si="71"/>
        <v>2050</v>
      </c>
      <c r="Y495" s="28">
        <f t="shared" si="72"/>
        <v>0</v>
      </c>
      <c r="Z495" s="29" t="str">
        <f t="shared" si="73"/>
        <v>NW</v>
      </c>
      <c r="AA495" s="30">
        <f t="shared" si="74"/>
        <v>225</v>
      </c>
      <c r="AB495" s="31">
        <f>IF(AND(ISNUMBER(MATCH($S495,[3]Lists!$CU$8:$CU$37,0)),J495&gt;=DATE(2018,12,31)),$AH$6,$AH$5)</f>
        <v>1</v>
      </c>
      <c r="AC495" s="31">
        <f t="shared" si="75"/>
        <v>1</v>
      </c>
      <c r="AD495" s="31">
        <f t="shared" si="76"/>
        <v>1</v>
      </c>
      <c r="AE495" s="32" t="e">
        <f>MIN($K495,IF(AND(S495='[3]Resources - Baseline'!$C$25,$AH$3&gt;0),MIN(DATE(2050,12,31),MAX(DATE($AH$4,12,31),DATE(YEAR(J495)+$AH$3,MONTH(J495),DAY(J495)))),IF(AND(COUNTIFS('[3]Resources - Baseline'!$C$26:$C$37,S495)=1,$AH$2&gt;0),MIN(DATE($AH$4,12,31),DATE(YEAR(J495)+$AH$2,MONTH(J495),DAY(J495))),DATE(2050,12,31))))</f>
        <v>#VALUE!</v>
      </c>
      <c r="AF495" s="33">
        <f t="shared" si="77"/>
        <v>1</v>
      </c>
    </row>
    <row r="496" spans="1:32">
      <c r="A496" s="1">
        <v>496</v>
      </c>
      <c r="B496" s="21" t="s">
        <v>1233</v>
      </c>
      <c r="C496" s="21" t="s">
        <v>1234</v>
      </c>
      <c r="D496" s="21" t="s">
        <v>163</v>
      </c>
      <c r="E496" s="22" t="s">
        <v>302</v>
      </c>
      <c r="F496" s="22" t="s">
        <v>302</v>
      </c>
      <c r="G496" s="22" t="s">
        <v>303</v>
      </c>
      <c r="H496" s="22" t="s">
        <v>302</v>
      </c>
      <c r="I496" s="22" t="s">
        <v>167</v>
      </c>
      <c r="J496" s="22">
        <v>33147</v>
      </c>
      <c r="K496" s="22">
        <v>55153</v>
      </c>
      <c r="L496" s="23">
        <f t="shared" si="78"/>
        <v>75</v>
      </c>
      <c r="M496" s="24">
        <f t="shared" si="79"/>
        <v>1</v>
      </c>
      <c r="N496" s="35">
        <v>75</v>
      </c>
      <c r="O496" s="35">
        <v>75</v>
      </c>
      <c r="P496" s="35" t="s">
        <v>257</v>
      </c>
      <c r="Q496" s="35" t="s">
        <v>258</v>
      </c>
      <c r="R496" s="25" t="s">
        <v>259</v>
      </c>
      <c r="S496" s="22" t="s">
        <v>534</v>
      </c>
      <c r="T496" s="22"/>
      <c r="U496" s="26"/>
      <c r="V496" s="26"/>
      <c r="W496" s="27">
        <f t="shared" si="70"/>
        <v>1991</v>
      </c>
      <c r="X496" s="27">
        <f t="shared" si="71"/>
        <v>2050</v>
      </c>
      <c r="Y496" s="28">
        <f t="shared" si="72"/>
        <v>0</v>
      </c>
      <c r="Z496" s="29" t="str">
        <f t="shared" si="73"/>
        <v>Excluded</v>
      </c>
      <c r="AA496" s="30">
        <f t="shared" si="74"/>
        <v>75</v>
      </c>
      <c r="AB496" s="31">
        <f>IF(AND(ISNUMBER(MATCH($S496,[3]Lists!$CU$8:$CU$37,0)),J496&gt;=DATE(2018,12,31)),$AH$6,$AH$5)</f>
        <v>1</v>
      </c>
      <c r="AC496" s="31">
        <f t="shared" si="75"/>
        <v>1</v>
      </c>
      <c r="AD496" s="31">
        <f t="shared" si="76"/>
        <v>1</v>
      </c>
      <c r="AE496" s="32" t="e">
        <f>MIN($K496,IF(AND(S496='[3]Resources - Baseline'!$C$25,$AH$3&gt;0),MIN(DATE(2050,12,31),MAX(DATE($AH$4,12,31),DATE(YEAR(J496)+$AH$3,MONTH(J496),DAY(J496)))),IF(AND(COUNTIFS('[3]Resources - Baseline'!$C$26:$C$37,S496)=1,$AH$2&gt;0),MIN(DATE($AH$4,12,31),DATE(YEAR(J496)+$AH$2,MONTH(J496),DAY(J496))),DATE(2050,12,31))))</f>
        <v>#VALUE!</v>
      </c>
      <c r="AF496" s="33">
        <f t="shared" si="77"/>
        <v>1</v>
      </c>
    </row>
    <row r="497" spans="1:32">
      <c r="A497" s="1">
        <v>497</v>
      </c>
      <c r="B497" s="21" t="s">
        <v>1235</v>
      </c>
      <c r="C497" s="21" t="s">
        <v>1236</v>
      </c>
      <c r="D497" s="21" t="s">
        <v>163</v>
      </c>
      <c r="E497" s="22" t="s">
        <v>302</v>
      </c>
      <c r="F497" s="22" t="s">
        <v>302</v>
      </c>
      <c r="G497" s="22" t="s">
        <v>303</v>
      </c>
      <c r="H497" s="22" t="s">
        <v>302</v>
      </c>
      <c r="I497" s="22" t="s">
        <v>167</v>
      </c>
      <c r="J497" s="22">
        <v>34335</v>
      </c>
      <c r="K497" s="22">
        <v>55153</v>
      </c>
      <c r="L497" s="23">
        <f t="shared" si="78"/>
        <v>67.099999999999994</v>
      </c>
      <c r="M497" s="24">
        <f t="shared" si="79"/>
        <v>1</v>
      </c>
      <c r="N497" s="23">
        <v>67.099999999999994</v>
      </c>
      <c r="O497" s="23">
        <v>67.099999999999994</v>
      </c>
      <c r="P497" s="23" t="s">
        <v>533</v>
      </c>
      <c r="Q497" s="23" t="s">
        <v>258</v>
      </c>
      <c r="R497" s="25" t="s">
        <v>259</v>
      </c>
      <c r="S497" s="22" t="s">
        <v>534</v>
      </c>
      <c r="T497" s="22"/>
      <c r="U497" s="26"/>
      <c r="V497" s="26"/>
      <c r="W497" s="27">
        <f t="shared" si="70"/>
        <v>1994</v>
      </c>
      <c r="X497" s="27">
        <f t="shared" si="71"/>
        <v>2050</v>
      </c>
      <c r="Y497" s="28">
        <f t="shared" si="72"/>
        <v>0</v>
      </c>
      <c r="Z497" s="29" t="str">
        <f t="shared" si="73"/>
        <v>Excluded</v>
      </c>
      <c r="AA497" s="30">
        <f t="shared" si="74"/>
        <v>67.099999999999994</v>
      </c>
      <c r="AB497" s="31">
        <f>IF(AND(ISNUMBER(MATCH($S497,[3]Lists!$CU$8:$CU$37,0)),J497&gt;=DATE(2018,12,31)),$AH$6,$AH$5)</f>
        <v>1</v>
      </c>
      <c r="AC497" s="31">
        <f t="shared" si="75"/>
        <v>1</v>
      </c>
      <c r="AD497" s="31">
        <f t="shared" si="76"/>
        <v>1</v>
      </c>
      <c r="AE497" s="32" t="e">
        <f>MIN($K497,IF(AND(S497='[3]Resources - Baseline'!$C$25,$AH$3&gt;0),MIN(DATE(2050,12,31),MAX(DATE($AH$4,12,31),DATE(YEAR(J497)+$AH$3,MONTH(J497),DAY(J497)))),IF(AND(COUNTIFS('[3]Resources - Baseline'!$C$26:$C$37,S497)=1,$AH$2&gt;0),MIN(DATE($AH$4,12,31),DATE(YEAR(J497)+$AH$2,MONTH(J497),DAY(J497))),DATE(2050,12,31))))</f>
        <v>#VALUE!</v>
      </c>
      <c r="AF497" s="33">
        <f t="shared" si="77"/>
        <v>1</v>
      </c>
    </row>
    <row r="498" spans="1:32">
      <c r="A498" s="1">
        <v>498</v>
      </c>
      <c r="B498" s="21" t="s">
        <v>1237</v>
      </c>
      <c r="C498" s="21" t="s">
        <v>1238</v>
      </c>
      <c r="D498" s="21" t="s">
        <v>163</v>
      </c>
      <c r="E498" s="22" t="s">
        <v>302</v>
      </c>
      <c r="F498" s="22" t="s">
        <v>302</v>
      </c>
      <c r="G498" s="22" t="s">
        <v>303</v>
      </c>
      <c r="H498" s="22" t="s">
        <v>302</v>
      </c>
      <c r="I498" s="22" t="s">
        <v>167</v>
      </c>
      <c r="J498" s="22">
        <v>37288</v>
      </c>
      <c r="K498" s="22">
        <v>55153</v>
      </c>
      <c r="L498" s="23">
        <f t="shared" si="78"/>
        <v>118</v>
      </c>
      <c r="M498" s="24">
        <f t="shared" si="79"/>
        <v>1</v>
      </c>
      <c r="N498" s="23">
        <v>118</v>
      </c>
      <c r="O498" s="23">
        <v>118</v>
      </c>
      <c r="P498" s="23" t="s">
        <v>533</v>
      </c>
      <c r="Q498" s="23" t="s">
        <v>258</v>
      </c>
      <c r="R498" s="25" t="s">
        <v>259</v>
      </c>
      <c r="S498" s="22" t="s">
        <v>534</v>
      </c>
      <c r="T498" s="22"/>
      <c r="U498" s="26"/>
      <c r="V498" s="26"/>
      <c r="W498" s="27">
        <f t="shared" si="70"/>
        <v>2002</v>
      </c>
      <c r="X498" s="27">
        <f t="shared" si="71"/>
        <v>2050</v>
      </c>
      <c r="Y498" s="28">
        <f t="shared" si="72"/>
        <v>0</v>
      </c>
      <c r="Z498" s="29" t="str">
        <f t="shared" si="73"/>
        <v>Excluded</v>
      </c>
      <c r="AA498" s="30">
        <f t="shared" si="74"/>
        <v>118</v>
      </c>
      <c r="AB498" s="31">
        <f>IF(AND(ISNUMBER(MATCH($S498,[3]Lists!$CU$8:$CU$37,0)),J498&gt;=DATE(2018,12,31)),$AH$6,$AH$5)</f>
        <v>1</v>
      </c>
      <c r="AC498" s="31">
        <f t="shared" si="75"/>
        <v>1</v>
      </c>
      <c r="AD498" s="31">
        <f t="shared" si="76"/>
        <v>1</v>
      </c>
      <c r="AE498" s="32" t="e">
        <f>MIN($K498,IF(AND(S498='[3]Resources - Baseline'!$C$25,$AH$3&gt;0),MIN(DATE(2050,12,31),MAX(DATE($AH$4,12,31),DATE(YEAR(J498)+$AH$3,MONTH(J498),DAY(J498)))),IF(AND(COUNTIFS('[3]Resources - Baseline'!$C$26:$C$37,S498)=1,$AH$2&gt;0),MIN(DATE($AH$4,12,31),DATE(YEAR(J498)+$AH$2,MONTH(J498),DAY(J498))),DATE(2050,12,31))))</f>
        <v>#VALUE!</v>
      </c>
      <c r="AF498" s="33">
        <f t="shared" si="77"/>
        <v>1</v>
      </c>
    </row>
    <row r="499" spans="1:32">
      <c r="A499" s="1">
        <v>499</v>
      </c>
      <c r="B499" s="21" t="s">
        <v>1239</v>
      </c>
      <c r="C499" s="21" t="s">
        <v>1240</v>
      </c>
      <c r="D499" s="21" t="s">
        <v>185</v>
      </c>
      <c r="E499" s="21" t="s">
        <v>176</v>
      </c>
      <c r="F499" s="21" t="s">
        <v>176</v>
      </c>
      <c r="G499" s="21" t="s">
        <v>177</v>
      </c>
      <c r="H499" s="21" t="s">
        <v>176</v>
      </c>
      <c r="I499" s="21" t="s">
        <v>178</v>
      </c>
      <c r="J499" s="22">
        <v>40340</v>
      </c>
      <c r="K499" s="22">
        <v>55153</v>
      </c>
      <c r="L499" s="23">
        <f t="shared" si="78"/>
        <v>490</v>
      </c>
      <c r="M499" s="24">
        <f t="shared" si="79"/>
        <v>0.99264631404088088</v>
      </c>
      <c r="N499" s="21">
        <v>490</v>
      </c>
      <c r="O499" s="21">
        <v>493.63</v>
      </c>
      <c r="P499" s="21" t="s">
        <v>257</v>
      </c>
      <c r="Q499" s="21" t="s">
        <v>258</v>
      </c>
      <c r="R499" s="25" t="s">
        <v>259</v>
      </c>
      <c r="S499" s="21" t="s">
        <v>332</v>
      </c>
      <c r="T499" s="21"/>
      <c r="U499" s="26"/>
      <c r="V499" s="26"/>
      <c r="W499" s="27">
        <f t="shared" si="70"/>
        <v>2010</v>
      </c>
      <c r="X499" s="27">
        <f t="shared" si="71"/>
        <v>2050</v>
      </c>
      <c r="Y499" s="28">
        <f t="shared" si="72"/>
        <v>0</v>
      </c>
      <c r="Z499" s="29" t="str">
        <f t="shared" si="73"/>
        <v>CAISO</v>
      </c>
      <c r="AA499" s="30">
        <f t="shared" si="74"/>
        <v>493.63</v>
      </c>
      <c r="AB499" s="31">
        <f>IF(AND(ISNUMBER(MATCH($S499,[3]Lists!$CU$8:$CU$37,0)),J499&gt;=DATE(2018,12,31)),$AH$6,$AH$5)</f>
        <v>1</v>
      </c>
      <c r="AC499" s="31">
        <f t="shared" si="75"/>
        <v>1</v>
      </c>
      <c r="AD499" s="31">
        <f t="shared" si="76"/>
        <v>1</v>
      </c>
      <c r="AE499" s="32" t="e">
        <f>MIN($K499,IF(AND(S499='[3]Resources - Baseline'!$C$25,$AH$3&gt;0),MIN(DATE(2050,12,31),MAX(DATE($AH$4,12,31),DATE(YEAR(J499)+$AH$3,MONTH(J499),DAY(J499)))),IF(AND(COUNTIFS('[3]Resources - Baseline'!$C$26:$C$37,S499)=1,$AH$2&gt;0),MIN(DATE($AH$4,12,31),DATE(YEAR(J499)+$AH$2,MONTH(J499),DAY(J499))),DATE(2050,12,31))))</f>
        <v>#VALUE!</v>
      </c>
      <c r="AF499" s="33">
        <f t="shared" si="77"/>
        <v>1</v>
      </c>
    </row>
    <row r="500" spans="1:32">
      <c r="A500" s="1">
        <v>500</v>
      </c>
      <c r="B500" s="21" t="s">
        <v>1241</v>
      </c>
      <c r="C500" s="21" t="s">
        <v>1242</v>
      </c>
      <c r="D500" s="21" t="s">
        <v>185</v>
      </c>
      <c r="E500" s="21" t="s">
        <v>175</v>
      </c>
      <c r="F500" s="21" t="s">
        <v>175</v>
      </c>
      <c r="G500" s="21" t="s">
        <v>186</v>
      </c>
      <c r="H500" s="21" t="s">
        <v>175</v>
      </c>
      <c r="I500" s="21" t="s">
        <v>178</v>
      </c>
      <c r="J500" s="22">
        <v>31554</v>
      </c>
      <c r="K500" s="22">
        <v>55153</v>
      </c>
      <c r="L500" s="23">
        <f t="shared" si="78"/>
        <v>0.99</v>
      </c>
      <c r="M500" s="24">
        <f t="shared" si="79"/>
        <v>1</v>
      </c>
      <c r="N500" s="21">
        <v>0.99</v>
      </c>
      <c r="O500" s="21">
        <v>0.99</v>
      </c>
      <c r="P500" s="21" t="s">
        <v>187</v>
      </c>
      <c r="Q500" s="21" t="s">
        <v>219</v>
      </c>
      <c r="R500" s="25" t="s">
        <v>218</v>
      </c>
      <c r="S500" s="21" t="s">
        <v>368</v>
      </c>
      <c r="T500" s="21"/>
      <c r="U500" s="26"/>
      <c r="V500" s="26"/>
      <c r="W500" s="27">
        <f t="shared" si="70"/>
        <v>1986</v>
      </c>
      <c r="X500" s="27">
        <f t="shared" si="71"/>
        <v>2050</v>
      </c>
      <c r="Y500" s="28">
        <f t="shared" si="72"/>
        <v>0</v>
      </c>
      <c r="Z500" s="29" t="str">
        <f t="shared" si="73"/>
        <v>CAISO</v>
      </c>
      <c r="AA500" s="30">
        <f t="shared" si="74"/>
        <v>0.99</v>
      </c>
      <c r="AB500" s="31">
        <f>IF(AND(ISNUMBER(MATCH($S500,[3]Lists!$CU$8:$CU$37,0)),J500&gt;=DATE(2018,12,31)),$AH$6,$AH$5)</f>
        <v>1</v>
      </c>
      <c r="AC500" s="31">
        <f t="shared" si="75"/>
        <v>1</v>
      </c>
      <c r="AD500" s="31">
        <f t="shared" si="76"/>
        <v>1</v>
      </c>
      <c r="AE500" s="32" t="e">
        <f>MIN($K500,IF(AND(S500='[3]Resources - Baseline'!$C$25,$AH$3&gt;0),MIN(DATE(2050,12,31),MAX(DATE($AH$4,12,31),DATE(YEAR(J500)+$AH$3,MONTH(J500),DAY(J500)))),IF(AND(COUNTIFS('[3]Resources - Baseline'!$C$26:$C$37,S500)=1,$AH$2&gt;0),MIN(DATE($AH$4,12,31),DATE(YEAR(J500)+$AH$2,MONTH(J500),DAY(J500))),DATE(2050,12,31))))</f>
        <v>#VALUE!</v>
      </c>
      <c r="AF500" s="33">
        <f t="shared" si="77"/>
        <v>1</v>
      </c>
    </row>
    <row r="501" spans="1:32">
      <c r="A501" s="1">
        <v>501</v>
      </c>
      <c r="B501" s="21" t="s">
        <v>1243</v>
      </c>
      <c r="C501" s="21" t="s">
        <v>1244</v>
      </c>
      <c r="D501" s="21" t="s">
        <v>185</v>
      </c>
      <c r="E501" s="21" t="s">
        <v>175</v>
      </c>
      <c r="F501" s="21" t="s">
        <v>175</v>
      </c>
      <c r="G501" s="21" t="s">
        <v>186</v>
      </c>
      <c r="H501" s="21" t="s">
        <v>175</v>
      </c>
      <c r="I501" s="21" t="s">
        <v>178</v>
      </c>
      <c r="J501" s="22">
        <v>31048</v>
      </c>
      <c r="K501" s="22">
        <v>55153</v>
      </c>
      <c r="L501" s="23">
        <f t="shared" si="78"/>
        <v>1.3</v>
      </c>
      <c r="M501" s="24">
        <f t="shared" si="79"/>
        <v>1</v>
      </c>
      <c r="N501" s="21">
        <v>1.3</v>
      </c>
      <c r="O501" s="21">
        <v>1.3</v>
      </c>
      <c r="P501" s="21" t="s">
        <v>187</v>
      </c>
      <c r="Q501" s="21" t="s">
        <v>219</v>
      </c>
      <c r="R501" s="25" t="s">
        <v>218</v>
      </c>
      <c r="S501" s="21" t="s">
        <v>368</v>
      </c>
      <c r="T501" s="21"/>
      <c r="U501" s="26"/>
      <c r="V501" s="26"/>
      <c r="W501" s="27">
        <f t="shared" si="70"/>
        <v>1985</v>
      </c>
      <c r="X501" s="27">
        <f t="shared" si="71"/>
        <v>2050</v>
      </c>
      <c r="Y501" s="28">
        <f t="shared" si="72"/>
        <v>0</v>
      </c>
      <c r="Z501" s="29" t="str">
        <f t="shared" si="73"/>
        <v>CAISO</v>
      </c>
      <c r="AA501" s="30">
        <f t="shared" si="74"/>
        <v>1.3</v>
      </c>
      <c r="AB501" s="31">
        <f>IF(AND(ISNUMBER(MATCH($S501,[3]Lists!$CU$8:$CU$37,0)),J501&gt;=DATE(2018,12,31)),$AH$6,$AH$5)</f>
        <v>1</v>
      </c>
      <c r="AC501" s="31">
        <f t="shared" si="75"/>
        <v>1</v>
      </c>
      <c r="AD501" s="31">
        <f t="shared" si="76"/>
        <v>1</v>
      </c>
      <c r="AE501" s="32" t="e">
        <f>MIN($K501,IF(AND(S501='[3]Resources - Baseline'!$C$25,$AH$3&gt;0),MIN(DATE(2050,12,31),MAX(DATE($AH$4,12,31),DATE(YEAR(J501)+$AH$3,MONTH(J501),DAY(J501)))),IF(AND(COUNTIFS('[3]Resources - Baseline'!$C$26:$C$37,S501)=1,$AH$2&gt;0),MIN(DATE($AH$4,12,31),DATE(YEAR(J501)+$AH$2,MONTH(J501),DAY(J501))),DATE(2050,12,31))))</f>
        <v>#VALUE!</v>
      </c>
      <c r="AF501" s="33">
        <f t="shared" si="77"/>
        <v>1</v>
      </c>
    </row>
    <row r="502" spans="1:32">
      <c r="A502" s="1">
        <v>502</v>
      </c>
      <c r="B502" s="21" t="s">
        <v>1245</v>
      </c>
      <c r="C502" s="21" t="s">
        <v>1246</v>
      </c>
      <c r="D502" s="21" t="s">
        <v>185</v>
      </c>
      <c r="E502" s="21" t="s">
        <v>175</v>
      </c>
      <c r="F502" s="21" t="s">
        <v>175</v>
      </c>
      <c r="G502" s="21" t="s">
        <v>186</v>
      </c>
      <c r="H502" s="21" t="s">
        <v>175</v>
      </c>
      <c r="I502" s="21" t="s">
        <v>178</v>
      </c>
      <c r="J502" s="22">
        <v>10228</v>
      </c>
      <c r="K502" s="22">
        <v>55153</v>
      </c>
      <c r="L502" s="23">
        <f t="shared" si="78"/>
        <v>57.25</v>
      </c>
      <c r="M502" s="24">
        <f t="shared" si="79"/>
        <v>1</v>
      </c>
      <c r="N502" s="21">
        <v>57.25</v>
      </c>
      <c r="O502" s="21">
        <v>57.25</v>
      </c>
      <c r="P502" s="21" t="s">
        <v>187</v>
      </c>
      <c r="Q502" s="21" t="s">
        <v>219</v>
      </c>
      <c r="R502" s="25" t="s">
        <v>218</v>
      </c>
      <c r="S502" s="21" t="s">
        <v>265</v>
      </c>
      <c r="T502" s="21"/>
      <c r="U502" s="26"/>
      <c r="V502" s="26"/>
      <c r="W502" s="27">
        <f t="shared" si="70"/>
        <v>1928</v>
      </c>
      <c r="X502" s="27">
        <f t="shared" si="71"/>
        <v>2050</v>
      </c>
      <c r="Y502" s="28">
        <f t="shared" si="72"/>
        <v>0</v>
      </c>
      <c r="Z502" s="29" t="str">
        <f t="shared" si="73"/>
        <v>CAISO</v>
      </c>
      <c r="AA502" s="30">
        <f t="shared" si="74"/>
        <v>57.25</v>
      </c>
      <c r="AB502" s="31">
        <f>IF(AND(ISNUMBER(MATCH($S502,[3]Lists!$CU$8:$CU$37,0)),J502&gt;=DATE(2018,12,31)),$AH$6,$AH$5)</f>
        <v>1</v>
      </c>
      <c r="AC502" s="31">
        <f t="shared" si="75"/>
        <v>1</v>
      </c>
      <c r="AD502" s="31">
        <f t="shared" si="76"/>
        <v>1</v>
      </c>
      <c r="AE502" s="32" t="e">
        <f>MIN($K502,IF(AND(S502='[3]Resources - Baseline'!$C$25,$AH$3&gt;0),MIN(DATE(2050,12,31),MAX(DATE($AH$4,12,31),DATE(YEAR(J502)+$AH$3,MONTH(J502),DAY(J502)))),IF(AND(COUNTIFS('[3]Resources - Baseline'!$C$26:$C$37,S502)=1,$AH$2&gt;0),MIN(DATE($AH$4,12,31),DATE(YEAR(J502)+$AH$2,MONTH(J502),DAY(J502))),DATE(2050,12,31))))</f>
        <v>#VALUE!</v>
      </c>
      <c r="AF502" s="33">
        <f t="shared" si="77"/>
        <v>1</v>
      </c>
    </row>
    <row r="503" spans="1:32">
      <c r="A503" s="1">
        <v>503</v>
      </c>
      <c r="B503" s="21" t="s">
        <v>1247</v>
      </c>
      <c r="C503" s="21" t="s">
        <v>1248</v>
      </c>
      <c r="D503" s="21" t="s">
        <v>185</v>
      </c>
      <c r="E503" s="21" t="s">
        <v>176</v>
      </c>
      <c r="F503" s="21" t="s">
        <v>176</v>
      </c>
      <c r="G503" s="21" t="s">
        <v>177</v>
      </c>
      <c r="H503" s="21" t="s">
        <v>176</v>
      </c>
      <c r="I503" s="21" t="s">
        <v>178</v>
      </c>
      <c r="J503" s="22">
        <v>41001</v>
      </c>
      <c r="K503" s="22">
        <v>55153</v>
      </c>
      <c r="L503" s="23">
        <f t="shared" si="78"/>
        <v>2.4</v>
      </c>
      <c r="M503" s="24">
        <f t="shared" si="79"/>
        <v>1</v>
      </c>
      <c r="N503" s="21">
        <v>2.4</v>
      </c>
      <c r="O503" s="21">
        <v>2.4</v>
      </c>
      <c r="P503" s="21" t="s">
        <v>187</v>
      </c>
      <c r="Q503" s="21" t="s">
        <v>188</v>
      </c>
      <c r="R503" s="25" t="s">
        <v>189</v>
      </c>
      <c r="S503" s="21" t="s">
        <v>182</v>
      </c>
      <c r="T503" s="21"/>
      <c r="U503" s="26"/>
      <c r="V503" s="26"/>
      <c r="W503" s="27">
        <f t="shared" si="70"/>
        <v>2012</v>
      </c>
      <c r="X503" s="27">
        <f t="shared" si="71"/>
        <v>2050</v>
      </c>
      <c r="Y503" s="28">
        <f t="shared" si="72"/>
        <v>0</v>
      </c>
      <c r="Z503" s="29" t="str">
        <f t="shared" si="73"/>
        <v>CAISO</v>
      </c>
      <c r="AA503" s="30">
        <f t="shared" si="74"/>
        <v>2.4</v>
      </c>
      <c r="AB503" s="31">
        <f>IF(AND(ISNUMBER(MATCH($S503,[3]Lists!$CU$8:$CU$37,0)),J503&gt;=DATE(2018,12,31)),$AH$6,$AH$5)</f>
        <v>1</v>
      </c>
      <c r="AC503" s="31">
        <f t="shared" si="75"/>
        <v>1</v>
      </c>
      <c r="AD503" s="31">
        <f t="shared" si="76"/>
        <v>1</v>
      </c>
      <c r="AE503" s="32" t="e">
        <f>MIN($K503,IF(AND(S503='[3]Resources - Baseline'!$C$25,$AH$3&gt;0),MIN(DATE(2050,12,31),MAX(DATE($AH$4,12,31),DATE(YEAR(J503)+$AH$3,MONTH(J503),DAY(J503)))),IF(AND(COUNTIFS('[3]Resources - Baseline'!$C$26:$C$37,S503)=1,$AH$2&gt;0),MIN(DATE($AH$4,12,31),DATE(YEAR(J503)+$AH$2,MONTH(J503),DAY(J503))),DATE(2050,12,31))))</f>
        <v>#VALUE!</v>
      </c>
      <c r="AF503" s="33">
        <f t="shared" si="77"/>
        <v>1</v>
      </c>
    </row>
    <row r="504" spans="1:32">
      <c r="A504" s="1">
        <v>504</v>
      </c>
      <c r="B504" s="21" t="s">
        <v>1249</v>
      </c>
      <c r="C504" s="21"/>
      <c r="D504" s="21" t="s">
        <v>185</v>
      </c>
      <c r="E504" s="21" t="s">
        <v>176</v>
      </c>
      <c r="F504" s="21" t="s">
        <v>176</v>
      </c>
      <c r="G504" s="21" t="s">
        <v>177</v>
      </c>
      <c r="H504" s="21" t="s">
        <v>176</v>
      </c>
      <c r="I504" s="21" t="s">
        <v>178</v>
      </c>
      <c r="J504" s="22">
        <v>31029</v>
      </c>
      <c r="K504" s="22">
        <v>55153</v>
      </c>
      <c r="L504" s="23">
        <f t="shared" si="78"/>
        <v>16.5</v>
      </c>
      <c r="M504" s="24">
        <f t="shared" si="79"/>
        <v>1</v>
      </c>
      <c r="N504" s="21">
        <v>16.5</v>
      </c>
      <c r="O504" s="21">
        <v>16.5</v>
      </c>
      <c r="P504" s="21" t="s">
        <v>187</v>
      </c>
      <c r="Q504" s="21" t="s">
        <v>197</v>
      </c>
      <c r="R504" s="25" t="s">
        <v>198</v>
      </c>
      <c r="S504" s="21" t="s">
        <v>403</v>
      </c>
      <c r="T504" s="21"/>
      <c r="U504" s="26"/>
      <c r="V504" s="26"/>
      <c r="W504" s="27">
        <f t="shared" si="70"/>
        <v>1985</v>
      </c>
      <c r="X504" s="27">
        <f t="shared" si="71"/>
        <v>2050</v>
      </c>
      <c r="Y504" s="28">
        <f t="shared" si="72"/>
        <v>0</v>
      </c>
      <c r="Z504" s="29" t="str">
        <f t="shared" si="73"/>
        <v>CAISO</v>
      </c>
      <c r="AA504" s="30">
        <f t="shared" si="74"/>
        <v>16.5</v>
      </c>
      <c r="AB504" s="31">
        <f>IF(AND(ISNUMBER(MATCH($S504,[3]Lists!$CU$8:$CU$37,0)),J504&gt;=DATE(2018,12,31)),$AH$6,$AH$5)</f>
        <v>1</v>
      </c>
      <c r="AC504" s="31">
        <f t="shared" si="75"/>
        <v>1</v>
      </c>
      <c r="AD504" s="31">
        <f t="shared" si="76"/>
        <v>1</v>
      </c>
      <c r="AE504" s="32" t="e">
        <f>MIN($K504,IF(AND(S504='[3]Resources - Baseline'!$C$25,$AH$3&gt;0),MIN(DATE(2050,12,31),MAX(DATE($AH$4,12,31),DATE(YEAR(J504)+$AH$3,MONTH(J504),DAY(J504)))),IF(AND(COUNTIFS('[3]Resources - Baseline'!$C$26:$C$37,S504)=1,$AH$2&gt;0),MIN(DATE($AH$4,12,31),DATE(YEAR(J504)+$AH$2,MONTH(J504),DAY(J504))),DATE(2050,12,31))))</f>
        <v>#VALUE!</v>
      </c>
      <c r="AF504" s="33">
        <f t="shared" si="77"/>
        <v>1</v>
      </c>
    </row>
    <row r="505" spans="1:32">
      <c r="A505" s="1">
        <v>505</v>
      </c>
      <c r="B505" s="21" t="s">
        <v>1250</v>
      </c>
      <c r="C505" s="21" t="s">
        <v>1251</v>
      </c>
      <c r="D505" s="21" t="s">
        <v>185</v>
      </c>
      <c r="E505" s="21" t="s">
        <v>176</v>
      </c>
      <c r="F505" s="21" t="s">
        <v>176</v>
      </c>
      <c r="G505" s="21" t="s">
        <v>177</v>
      </c>
      <c r="H505" s="21" t="s">
        <v>176</v>
      </c>
      <c r="I505" s="21" t="s">
        <v>178</v>
      </c>
      <c r="J505" s="22">
        <v>37985</v>
      </c>
      <c r="K505" s="22">
        <v>55153</v>
      </c>
      <c r="L505" s="23">
        <f t="shared" si="78"/>
        <v>1.32</v>
      </c>
      <c r="M505" s="24">
        <f t="shared" si="79"/>
        <v>1</v>
      </c>
      <c r="N505" s="21">
        <v>1.32</v>
      </c>
      <c r="O505" s="21">
        <v>1.32</v>
      </c>
      <c r="P505" s="21" t="s">
        <v>187</v>
      </c>
      <c r="Q505" s="21" t="s">
        <v>197</v>
      </c>
      <c r="R505" s="25" t="s">
        <v>198</v>
      </c>
      <c r="S505" s="21" t="s">
        <v>403</v>
      </c>
      <c r="T505" s="21"/>
      <c r="U505" s="26"/>
      <c r="V505" s="26"/>
      <c r="W505" s="27">
        <f t="shared" si="70"/>
        <v>2004</v>
      </c>
      <c r="X505" s="27">
        <f t="shared" si="71"/>
        <v>2050</v>
      </c>
      <c r="Y505" s="28">
        <f t="shared" si="72"/>
        <v>0</v>
      </c>
      <c r="Z505" s="29" t="str">
        <f t="shared" si="73"/>
        <v>CAISO</v>
      </c>
      <c r="AA505" s="30">
        <f t="shared" si="74"/>
        <v>1.32</v>
      </c>
      <c r="AB505" s="31">
        <f>IF(AND(ISNUMBER(MATCH($S505,[3]Lists!$CU$8:$CU$37,0)),J505&gt;=DATE(2018,12,31)),$AH$6,$AH$5)</f>
        <v>1</v>
      </c>
      <c r="AC505" s="31">
        <f t="shared" si="75"/>
        <v>1</v>
      </c>
      <c r="AD505" s="31">
        <f t="shared" si="76"/>
        <v>1</v>
      </c>
      <c r="AE505" s="32" t="e">
        <f>MIN($K505,IF(AND(S505='[3]Resources - Baseline'!$C$25,$AH$3&gt;0),MIN(DATE(2050,12,31),MAX(DATE($AH$4,12,31),DATE(YEAR(J505)+$AH$3,MONTH(J505),DAY(J505)))),IF(AND(COUNTIFS('[3]Resources - Baseline'!$C$26:$C$37,S505)=1,$AH$2&gt;0),MIN(DATE($AH$4,12,31),DATE(YEAR(J505)+$AH$2,MONTH(J505),DAY(J505))),DATE(2050,12,31))))</f>
        <v>#VALUE!</v>
      </c>
      <c r="AF505" s="33">
        <f t="shared" si="77"/>
        <v>1</v>
      </c>
    </row>
    <row r="506" spans="1:32">
      <c r="A506" s="1">
        <v>506</v>
      </c>
      <c r="B506" s="21" t="s">
        <v>1252</v>
      </c>
      <c r="C506" s="21" t="s">
        <v>1253</v>
      </c>
      <c r="D506" s="21" t="s">
        <v>163</v>
      </c>
      <c r="E506" s="22" t="s">
        <v>353</v>
      </c>
      <c r="F506" s="22" t="s">
        <v>353</v>
      </c>
      <c r="G506" s="22" t="s">
        <v>354</v>
      </c>
      <c r="H506" s="22" t="s">
        <v>353</v>
      </c>
      <c r="I506" s="22" t="s">
        <v>167</v>
      </c>
      <c r="J506" s="22">
        <v>34790</v>
      </c>
      <c r="K506" s="22">
        <v>55153</v>
      </c>
      <c r="L506" s="23">
        <f t="shared" si="78"/>
        <v>6.67</v>
      </c>
      <c r="M506" s="24">
        <f t="shared" si="79"/>
        <v>1</v>
      </c>
      <c r="N506" s="23">
        <v>6.67</v>
      </c>
      <c r="O506" s="23">
        <v>6.67</v>
      </c>
      <c r="P506" s="23" t="s">
        <v>218</v>
      </c>
      <c r="Q506" s="23" t="s">
        <v>219</v>
      </c>
      <c r="R506" s="25" t="s">
        <v>218</v>
      </c>
      <c r="S506" s="22" t="s">
        <v>220</v>
      </c>
      <c r="T506" s="22"/>
      <c r="U506" s="26"/>
      <c r="V506" s="26"/>
      <c r="W506" s="27">
        <f t="shared" si="70"/>
        <v>1995</v>
      </c>
      <c r="X506" s="27">
        <f t="shared" si="71"/>
        <v>2050</v>
      </c>
      <c r="Y506" s="28">
        <f t="shared" si="72"/>
        <v>0</v>
      </c>
      <c r="Z506" s="29" t="str">
        <f t="shared" si="73"/>
        <v>Excluded</v>
      </c>
      <c r="AA506" s="30">
        <f t="shared" si="74"/>
        <v>6.67</v>
      </c>
      <c r="AB506" s="31">
        <f>IF(AND(ISNUMBER(MATCH($S506,[3]Lists!$CU$8:$CU$37,0)),J506&gt;=DATE(2018,12,31)),$AH$6,$AH$5)</f>
        <v>1</v>
      </c>
      <c r="AC506" s="31">
        <f t="shared" si="75"/>
        <v>1</v>
      </c>
      <c r="AD506" s="31">
        <f t="shared" si="76"/>
        <v>1</v>
      </c>
      <c r="AE506" s="32" t="e">
        <f>MIN($K506,IF(AND(S506='[3]Resources - Baseline'!$C$25,$AH$3&gt;0),MIN(DATE(2050,12,31),MAX(DATE($AH$4,12,31),DATE(YEAR(J506)+$AH$3,MONTH(J506),DAY(J506)))),IF(AND(COUNTIFS('[3]Resources - Baseline'!$C$26:$C$37,S506)=1,$AH$2&gt;0),MIN(DATE($AH$4,12,31),DATE(YEAR(J506)+$AH$2,MONTH(J506),DAY(J506))),DATE(2050,12,31))))</f>
        <v>#VALUE!</v>
      </c>
      <c r="AF506" s="33">
        <f t="shared" si="77"/>
        <v>1</v>
      </c>
    </row>
    <row r="507" spans="1:32">
      <c r="A507" s="1">
        <v>507</v>
      </c>
      <c r="B507" s="21" t="s">
        <v>1254</v>
      </c>
      <c r="C507" s="21" t="s">
        <v>1255</v>
      </c>
      <c r="D507" s="21" t="s">
        <v>163</v>
      </c>
      <c r="E507" s="22" t="s">
        <v>353</v>
      </c>
      <c r="F507" s="22" t="s">
        <v>353</v>
      </c>
      <c r="G507" s="22" t="s">
        <v>354</v>
      </c>
      <c r="H507" s="22" t="s">
        <v>353</v>
      </c>
      <c r="I507" s="22" t="s">
        <v>167</v>
      </c>
      <c r="J507" s="22">
        <v>34790</v>
      </c>
      <c r="K507" s="22">
        <v>55153</v>
      </c>
      <c r="L507" s="23">
        <f t="shared" si="78"/>
        <v>6.67</v>
      </c>
      <c r="M507" s="24">
        <f t="shared" si="79"/>
        <v>1</v>
      </c>
      <c r="N507" s="23">
        <v>6.67</v>
      </c>
      <c r="O507" s="23">
        <v>6.67</v>
      </c>
      <c r="P507" s="23" t="s">
        <v>218</v>
      </c>
      <c r="Q507" s="23" t="s">
        <v>219</v>
      </c>
      <c r="R507" s="25" t="s">
        <v>218</v>
      </c>
      <c r="S507" s="22" t="s">
        <v>220</v>
      </c>
      <c r="T507" s="22"/>
      <c r="U507" s="26"/>
      <c r="V507" s="26"/>
      <c r="W507" s="27">
        <f t="shared" si="70"/>
        <v>1995</v>
      </c>
      <c r="X507" s="27">
        <f t="shared" si="71"/>
        <v>2050</v>
      </c>
      <c r="Y507" s="28">
        <f t="shared" si="72"/>
        <v>0</v>
      </c>
      <c r="Z507" s="29" t="str">
        <f t="shared" si="73"/>
        <v>Excluded</v>
      </c>
      <c r="AA507" s="30">
        <f t="shared" si="74"/>
        <v>6.67</v>
      </c>
      <c r="AB507" s="31">
        <f>IF(AND(ISNUMBER(MATCH($S507,[3]Lists!$CU$8:$CU$37,0)),J507&gt;=DATE(2018,12,31)),$AH$6,$AH$5)</f>
        <v>1</v>
      </c>
      <c r="AC507" s="31">
        <f t="shared" si="75"/>
        <v>1</v>
      </c>
      <c r="AD507" s="31">
        <f t="shared" si="76"/>
        <v>1</v>
      </c>
      <c r="AE507" s="32" t="e">
        <f>MIN($K507,IF(AND(S507='[3]Resources - Baseline'!$C$25,$AH$3&gt;0),MIN(DATE(2050,12,31),MAX(DATE($AH$4,12,31),DATE(YEAR(J507)+$AH$3,MONTH(J507),DAY(J507)))),IF(AND(COUNTIFS('[3]Resources - Baseline'!$C$26:$C$37,S507)=1,$AH$2&gt;0),MIN(DATE($AH$4,12,31),DATE(YEAR(J507)+$AH$2,MONTH(J507),DAY(J507))),DATE(2050,12,31))))</f>
        <v>#VALUE!</v>
      </c>
      <c r="AF507" s="33">
        <f t="shared" si="77"/>
        <v>1</v>
      </c>
    </row>
    <row r="508" spans="1:32">
      <c r="A508" s="1">
        <v>508</v>
      </c>
      <c r="B508" s="21" t="s">
        <v>1256</v>
      </c>
      <c r="C508" s="21" t="s">
        <v>1257</v>
      </c>
      <c r="D508" s="21" t="s">
        <v>163</v>
      </c>
      <c r="E508" s="22" t="s">
        <v>353</v>
      </c>
      <c r="F508" s="22" t="s">
        <v>353</v>
      </c>
      <c r="G508" s="22" t="s">
        <v>354</v>
      </c>
      <c r="H508" s="22" t="s">
        <v>353</v>
      </c>
      <c r="I508" s="22" t="s">
        <v>167</v>
      </c>
      <c r="J508" s="22">
        <v>34790</v>
      </c>
      <c r="K508" s="22">
        <v>55153</v>
      </c>
      <c r="L508" s="23">
        <f t="shared" si="78"/>
        <v>6.67</v>
      </c>
      <c r="M508" s="24">
        <f t="shared" si="79"/>
        <v>1</v>
      </c>
      <c r="N508" s="23">
        <v>6.67</v>
      </c>
      <c r="O508" s="23">
        <v>6.67</v>
      </c>
      <c r="P508" s="23" t="s">
        <v>218</v>
      </c>
      <c r="Q508" s="23" t="s">
        <v>219</v>
      </c>
      <c r="R508" s="25" t="s">
        <v>218</v>
      </c>
      <c r="S508" s="22" t="s">
        <v>220</v>
      </c>
      <c r="T508" s="22"/>
      <c r="U508" s="26"/>
      <c r="V508" s="26"/>
      <c r="W508" s="27">
        <f t="shared" si="70"/>
        <v>1995</v>
      </c>
      <c r="X508" s="27">
        <f t="shared" si="71"/>
        <v>2050</v>
      </c>
      <c r="Y508" s="28">
        <f t="shared" si="72"/>
        <v>0</v>
      </c>
      <c r="Z508" s="29" t="str">
        <f t="shared" si="73"/>
        <v>Excluded</v>
      </c>
      <c r="AA508" s="30">
        <f t="shared" si="74"/>
        <v>6.67</v>
      </c>
      <c r="AB508" s="31">
        <f>IF(AND(ISNUMBER(MATCH($S508,[3]Lists!$CU$8:$CU$37,0)),J508&gt;=DATE(2018,12,31)),$AH$6,$AH$5)</f>
        <v>1</v>
      </c>
      <c r="AC508" s="31">
        <f t="shared" si="75"/>
        <v>1</v>
      </c>
      <c r="AD508" s="31">
        <f t="shared" si="76"/>
        <v>1</v>
      </c>
      <c r="AE508" s="32" t="e">
        <f>MIN($K508,IF(AND(S508='[3]Resources - Baseline'!$C$25,$AH$3&gt;0),MIN(DATE(2050,12,31),MAX(DATE($AH$4,12,31),DATE(YEAR(J508)+$AH$3,MONTH(J508),DAY(J508)))),IF(AND(COUNTIFS('[3]Resources - Baseline'!$C$26:$C$37,S508)=1,$AH$2&gt;0),MIN(DATE($AH$4,12,31),DATE(YEAR(J508)+$AH$2,MONTH(J508),DAY(J508))),DATE(2050,12,31))))</f>
        <v>#VALUE!</v>
      </c>
      <c r="AF508" s="33">
        <f t="shared" si="77"/>
        <v>1</v>
      </c>
    </row>
    <row r="509" spans="1:32">
      <c r="A509" s="1">
        <v>509</v>
      </c>
      <c r="B509" s="21" t="s">
        <v>1258</v>
      </c>
      <c r="C509" s="21"/>
      <c r="D509" s="21" t="s">
        <v>163</v>
      </c>
      <c r="E509" s="22" t="s">
        <v>302</v>
      </c>
      <c r="F509" s="22" t="s">
        <v>302</v>
      </c>
      <c r="G509" s="22" t="s">
        <v>303</v>
      </c>
      <c r="H509" s="22" t="s">
        <v>302</v>
      </c>
      <c r="I509" s="22" t="s">
        <v>167</v>
      </c>
      <c r="J509" s="22">
        <v>18264</v>
      </c>
      <c r="K509" s="22">
        <v>55153</v>
      </c>
      <c r="L509" s="23">
        <f t="shared" si="78"/>
        <v>124</v>
      </c>
      <c r="M509" s="24">
        <f t="shared" si="79"/>
        <v>1</v>
      </c>
      <c r="N509" s="35">
        <v>124</v>
      </c>
      <c r="O509" s="35">
        <v>124</v>
      </c>
      <c r="P509" s="35" t="s">
        <v>196</v>
      </c>
      <c r="Q509" s="35" t="s">
        <v>197</v>
      </c>
      <c r="R509" s="25" t="s">
        <v>198</v>
      </c>
      <c r="S509" s="22" t="s">
        <v>542</v>
      </c>
      <c r="T509" s="22"/>
      <c r="U509" s="26"/>
      <c r="V509" s="26"/>
      <c r="W509" s="27">
        <f t="shared" si="70"/>
        <v>1950</v>
      </c>
      <c r="X509" s="27">
        <f t="shared" si="71"/>
        <v>2050</v>
      </c>
      <c r="Y509" s="28">
        <f t="shared" si="72"/>
        <v>0</v>
      </c>
      <c r="Z509" s="29" t="str">
        <f t="shared" si="73"/>
        <v>Excluded</v>
      </c>
      <c r="AA509" s="30">
        <f t="shared" si="74"/>
        <v>124</v>
      </c>
      <c r="AB509" s="31">
        <f>IF(AND(ISNUMBER(MATCH($S509,[3]Lists!$CU$8:$CU$37,0)),J509&gt;=DATE(2018,12,31)),$AH$6,$AH$5)</f>
        <v>1</v>
      </c>
      <c r="AC509" s="31">
        <f t="shared" si="75"/>
        <v>1</v>
      </c>
      <c r="AD509" s="31">
        <f t="shared" si="76"/>
        <v>1</v>
      </c>
      <c r="AE509" s="32" t="e">
        <f>MIN($K509,IF(AND(S509='[3]Resources - Baseline'!$C$25,$AH$3&gt;0),MIN(DATE(2050,12,31),MAX(DATE($AH$4,12,31),DATE(YEAR(J509)+$AH$3,MONTH(J509),DAY(J509)))),IF(AND(COUNTIFS('[3]Resources - Baseline'!$C$26:$C$37,S509)=1,$AH$2&gt;0),MIN(DATE($AH$4,12,31),DATE(YEAR(J509)+$AH$2,MONTH(J509),DAY(J509))),DATE(2050,12,31))))</f>
        <v>#VALUE!</v>
      </c>
      <c r="AF509" s="33">
        <f t="shared" si="77"/>
        <v>1</v>
      </c>
    </row>
    <row r="510" spans="1:32">
      <c r="A510" s="1">
        <v>510</v>
      </c>
      <c r="B510" s="21" t="s">
        <v>1259</v>
      </c>
      <c r="C510" s="21"/>
      <c r="D510" s="21" t="s">
        <v>163</v>
      </c>
      <c r="E510" s="22" t="s">
        <v>302</v>
      </c>
      <c r="F510" s="22" t="s">
        <v>302</v>
      </c>
      <c r="G510" s="22" t="s">
        <v>303</v>
      </c>
      <c r="H510" s="22" t="s">
        <v>302</v>
      </c>
      <c r="I510" s="22" t="s">
        <v>167</v>
      </c>
      <c r="J510" s="22">
        <v>18264</v>
      </c>
      <c r="K510" s="22">
        <v>55153</v>
      </c>
      <c r="L510" s="23">
        <f t="shared" si="78"/>
        <v>126</v>
      </c>
      <c r="M510" s="24">
        <f t="shared" si="79"/>
        <v>1</v>
      </c>
      <c r="N510" s="35">
        <v>126</v>
      </c>
      <c r="O510" s="35">
        <v>126</v>
      </c>
      <c r="P510" s="35" t="s">
        <v>196</v>
      </c>
      <c r="Q510" s="35" t="s">
        <v>197</v>
      </c>
      <c r="R510" s="25" t="s">
        <v>198</v>
      </c>
      <c r="S510" s="22" t="s">
        <v>542</v>
      </c>
      <c r="T510" s="22"/>
      <c r="U510" s="26"/>
      <c r="V510" s="26"/>
      <c r="W510" s="27">
        <f t="shared" si="70"/>
        <v>1950</v>
      </c>
      <c r="X510" s="27">
        <f t="shared" si="71"/>
        <v>2050</v>
      </c>
      <c r="Y510" s="28">
        <f t="shared" si="72"/>
        <v>0</v>
      </c>
      <c r="Z510" s="29" t="str">
        <f t="shared" si="73"/>
        <v>Excluded</v>
      </c>
      <c r="AA510" s="30">
        <f t="shared" si="74"/>
        <v>126</v>
      </c>
      <c r="AB510" s="31">
        <f>IF(AND(ISNUMBER(MATCH($S510,[3]Lists!$CU$8:$CU$37,0)),J510&gt;=DATE(2018,12,31)),$AH$6,$AH$5)</f>
        <v>1</v>
      </c>
      <c r="AC510" s="31">
        <f t="shared" si="75"/>
        <v>1</v>
      </c>
      <c r="AD510" s="31">
        <f t="shared" si="76"/>
        <v>1</v>
      </c>
      <c r="AE510" s="32" t="e">
        <f>MIN($K510,IF(AND(S510='[3]Resources - Baseline'!$C$25,$AH$3&gt;0),MIN(DATE(2050,12,31),MAX(DATE($AH$4,12,31),DATE(YEAR(J510)+$AH$3,MONTH(J510),DAY(J510)))),IF(AND(COUNTIFS('[3]Resources - Baseline'!$C$26:$C$37,S510)=1,$AH$2&gt;0),MIN(DATE($AH$4,12,31),DATE(YEAR(J510)+$AH$2,MONTH(J510),DAY(J510))),DATE(2050,12,31))))</f>
        <v>#VALUE!</v>
      </c>
      <c r="AF510" s="33">
        <f t="shared" si="77"/>
        <v>1</v>
      </c>
    </row>
    <row r="511" spans="1:32">
      <c r="A511" s="1">
        <v>511</v>
      </c>
      <c r="B511" s="21" t="s">
        <v>1260</v>
      </c>
      <c r="C511" s="21"/>
      <c r="D511" s="21" t="s">
        <v>163</v>
      </c>
      <c r="E511" s="22" t="s">
        <v>752</v>
      </c>
      <c r="F511" s="22" t="s">
        <v>752</v>
      </c>
      <c r="G511" s="22" t="s">
        <v>753</v>
      </c>
      <c r="H511" s="22" t="s">
        <v>754</v>
      </c>
      <c r="I511" s="22" t="s">
        <v>212</v>
      </c>
      <c r="J511" s="22">
        <v>18264</v>
      </c>
      <c r="K511" s="22">
        <v>55153</v>
      </c>
      <c r="L511" s="23">
        <f t="shared" si="78"/>
        <v>250</v>
      </c>
      <c r="M511" s="24">
        <f t="shared" si="79"/>
        <v>1</v>
      </c>
      <c r="N511" s="23">
        <v>250</v>
      </c>
      <c r="O511" s="23">
        <v>250</v>
      </c>
      <c r="P511" s="23" t="s">
        <v>196</v>
      </c>
      <c r="Q511" s="23" t="s">
        <v>197</v>
      </c>
      <c r="R511" s="25" t="s">
        <v>198</v>
      </c>
      <c r="S511" s="22" t="s">
        <v>551</v>
      </c>
      <c r="T511" s="22"/>
      <c r="U511" s="26"/>
      <c r="V511" s="26"/>
      <c r="W511" s="27">
        <f t="shared" si="70"/>
        <v>1950</v>
      </c>
      <c r="X511" s="27">
        <f t="shared" si="71"/>
        <v>2050</v>
      </c>
      <c r="Y511" s="28">
        <f t="shared" si="72"/>
        <v>0</v>
      </c>
      <c r="Z511" s="29" t="str">
        <f t="shared" si="73"/>
        <v>NW</v>
      </c>
      <c r="AA511" s="30">
        <f t="shared" si="74"/>
        <v>250</v>
      </c>
      <c r="AB511" s="31">
        <f>IF(AND(ISNUMBER(MATCH($S511,[3]Lists!$CU$8:$CU$37,0)),J511&gt;=DATE(2018,12,31)),$AH$6,$AH$5)</f>
        <v>1</v>
      </c>
      <c r="AC511" s="31">
        <f t="shared" si="75"/>
        <v>1</v>
      </c>
      <c r="AD511" s="31">
        <f t="shared" si="76"/>
        <v>1</v>
      </c>
      <c r="AE511" s="32" t="e">
        <f>MIN($K511,IF(AND(S511='[3]Resources - Baseline'!$C$25,$AH$3&gt;0),MIN(DATE(2050,12,31),MAX(DATE($AH$4,12,31),DATE(YEAR(J511)+$AH$3,MONTH(J511),DAY(J511)))),IF(AND(COUNTIFS('[3]Resources - Baseline'!$C$26:$C$37,S511)=1,$AH$2&gt;0),MIN(DATE($AH$4,12,31),DATE(YEAR(J511)+$AH$2,MONTH(J511),DAY(J511))),DATE(2050,12,31))))</f>
        <v>#VALUE!</v>
      </c>
      <c r="AF511" s="33">
        <f t="shared" si="77"/>
        <v>1</v>
      </c>
    </row>
    <row r="512" spans="1:32">
      <c r="A512" s="1">
        <v>512</v>
      </c>
      <c r="B512" s="21" t="s">
        <v>1261</v>
      </c>
      <c r="C512" s="21" t="s">
        <v>1262</v>
      </c>
      <c r="D512" s="21" t="s">
        <v>163</v>
      </c>
      <c r="E512" s="22" t="s">
        <v>164</v>
      </c>
      <c r="F512" s="22" t="s">
        <v>164</v>
      </c>
      <c r="G512" s="22" t="s">
        <v>165</v>
      </c>
      <c r="H512" s="22" t="s">
        <v>166</v>
      </c>
      <c r="I512" s="22" t="s">
        <v>167</v>
      </c>
      <c r="J512" s="22">
        <v>41673</v>
      </c>
      <c r="K512" s="22">
        <v>55153</v>
      </c>
      <c r="L512" s="23">
        <f t="shared" si="78"/>
        <v>57.5</v>
      </c>
      <c r="M512" s="24">
        <f t="shared" si="79"/>
        <v>1</v>
      </c>
      <c r="N512" s="23">
        <v>57.5</v>
      </c>
      <c r="O512" s="23">
        <v>57.5</v>
      </c>
      <c r="P512" s="23" t="s">
        <v>196</v>
      </c>
      <c r="Q512" s="23" t="s">
        <v>197</v>
      </c>
      <c r="R512" s="25" t="s">
        <v>198</v>
      </c>
      <c r="S512" s="22" t="s">
        <v>542</v>
      </c>
      <c r="T512" s="22"/>
      <c r="U512" s="26"/>
      <c r="V512" s="26"/>
      <c r="W512" s="27">
        <f t="shared" si="70"/>
        <v>2014</v>
      </c>
      <c r="X512" s="27">
        <f t="shared" si="71"/>
        <v>2050</v>
      </c>
      <c r="Y512" s="28">
        <f t="shared" si="72"/>
        <v>0</v>
      </c>
      <c r="Z512" s="29" t="str">
        <f t="shared" si="73"/>
        <v>Excluded</v>
      </c>
      <c r="AA512" s="30">
        <f t="shared" si="74"/>
        <v>57.5</v>
      </c>
      <c r="AB512" s="31">
        <f>IF(AND(ISNUMBER(MATCH($S512,[3]Lists!$CU$8:$CU$37,0)),J512&gt;=DATE(2018,12,31)),$AH$6,$AH$5)</f>
        <v>1</v>
      </c>
      <c r="AC512" s="31">
        <f t="shared" si="75"/>
        <v>1</v>
      </c>
      <c r="AD512" s="31">
        <f t="shared" si="76"/>
        <v>1</v>
      </c>
      <c r="AE512" s="32" t="e">
        <f>MIN($K512,IF(AND(S512='[3]Resources - Baseline'!$C$25,$AH$3&gt;0),MIN(DATE(2050,12,31),MAX(DATE($AH$4,12,31),DATE(YEAR(J512)+$AH$3,MONTH(J512),DAY(J512)))),IF(AND(COUNTIFS('[3]Resources - Baseline'!$C$26:$C$37,S512)=1,$AH$2&gt;0),MIN(DATE($AH$4,12,31),DATE(YEAR(J512)+$AH$2,MONTH(J512),DAY(J512))),DATE(2050,12,31))))</f>
        <v>#VALUE!</v>
      </c>
      <c r="AF512" s="33">
        <f t="shared" si="77"/>
        <v>1</v>
      </c>
    </row>
    <row r="513" spans="1:32">
      <c r="A513" s="1">
        <v>513</v>
      </c>
      <c r="B513" s="21" t="s">
        <v>1263</v>
      </c>
      <c r="C513" s="21" t="s">
        <v>1264</v>
      </c>
      <c r="D513" s="21" t="s">
        <v>163</v>
      </c>
      <c r="E513" s="22" t="s">
        <v>164</v>
      </c>
      <c r="F513" s="22" t="s">
        <v>164</v>
      </c>
      <c r="G513" s="22" t="s">
        <v>165</v>
      </c>
      <c r="H513" s="22" t="s">
        <v>166</v>
      </c>
      <c r="I513" s="22" t="s">
        <v>167</v>
      </c>
      <c r="J513" s="22">
        <v>42675</v>
      </c>
      <c r="K513" s="22">
        <v>49981</v>
      </c>
      <c r="L513" s="23">
        <f t="shared" si="78"/>
        <v>60</v>
      </c>
      <c r="M513" s="24">
        <f t="shared" si="79"/>
        <v>1</v>
      </c>
      <c r="N513" s="35">
        <v>60</v>
      </c>
      <c r="O513" s="35">
        <v>60</v>
      </c>
      <c r="P513" s="35" t="s">
        <v>196</v>
      </c>
      <c r="Q513" s="35" t="s">
        <v>197</v>
      </c>
      <c r="R513" s="25" t="s">
        <v>198</v>
      </c>
      <c r="S513" s="22" t="s">
        <v>542</v>
      </c>
      <c r="T513" s="22"/>
      <c r="U513" s="26"/>
      <c r="V513" s="26"/>
      <c r="W513" s="27">
        <f t="shared" si="70"/>
        <v>2017</v>
      </c>
      <c r="X513" s="27">
        <f t="shared" si="71"/>
        <v>2036</v>
      </c>
      <c r="Y513" s="28">
        <f t="shared" si="72"/>
        <v>0</v>
      </c>
      <c r="Z513" s="29" t="str">
        <f t="shared" si="73"/>
        <v>Excluded</v>
      </c>
      <c r="AA513" s="30">
        <f t="shared" si="74"/>
        <v>60</v>
      </c>
      <c r="AB513" s="31">
        <f>IF(AND(ISNUMBER(MATCH($S513,[3]Lists!$CU$8:$CU$37,0)),J513&gt;=DATE(2018,12,31)),$AH$6,$AH$5)</f>
        <v>1</v>
      </c>
      <c r="AC513" s="31">
        <f t="shared" si="75"/>
        <v>1</v>
      </c>
      <c r="AD513" s="31">
        <f t="shared" si="76"/>
        <v>1</v>
      </c>
      <c r="AE513" s="32" t="e">
        <f>MIN($K513,IF(AND(S513='[3]Resources - Baseline'!$C$25,$AH$3&gt;0),MIN(DATE(2050,12,31),MAX(DATE($AH$4,12,31),DATE(YEAR(J513)+$AH$3,MONTH(J513),DAY(J513)))),IF(AND(COUNTIFS('[3]Resources - Baseline'!$C$26:$C$37,S513)=1,$AH$2&gt;0),MIN(DATE($AH$4,12,31),DATE(YEAR(J513)+$AH$2,MONTH(J513),DAY(J513))),DATE(2050,12,31))))</f>
        <v>#VALUE!</v>
      </c>
      <c r="AF513" s="33">
        <f t="shared" si="77"/>
        <v>1</v>
      </c>
    </row>
    <row r="514" spans="1:32">
      <c r="A514" s="1">
        <v>514</v>
      </c>
      <c r="B514" s="21" t="s">
        <v>1265</v>
      </c>
      <c r="C514" s="21" t="s">
        <v>1266</v>
      </c>
      <c r="D514" s="21" t="s">
        <v>163</v>
      </c>
      <c r="E514" s="22" t="s">
        <v>164</v>
      </c>
      <c r="F514" s="22" t="s">
        <v>164</v>
      </c>
      <c r="G514" s="22" t="s">
        <v>165</v>
      </c>
      <c r="H514" s="22" t="s">
        <v>166</v>
      </c>
      <c r="I514" s="22" t="s">
        <v>167</v>
      </c>
      <c r="J514" s="22">
        <v>42675</v>
      </c>
      <c r="K514" s="22">
        <v>49981</v>
      </c>
      <c r="L514" s="23">
        <f t="shared" si="78"/>
        <v>60</v>
      </c>
      <c r="M514" s="24">
        <f t="shared" si="79"/>
        <v>1</v>
      </c>
      <c r="N514" s="23">
        <v>60</v>
      </c>
      <c r="O514" s="23">
        <v>60</v>
      </c>
      <c r="P514" s="23" t="s">
        <v>196</v>
      </c>
      <c r="Q514" s="23" t="s">
        <v>197</v>
      </c>
      <c r="R514" s="25" t="s">
        <v>198</v>
      </c>
      <c r="S514" s="22" t="s">
        <v>542</v>
      </c>
      <c r="T514" s="22"/>
      <c r="U514" s="26"/>
      <c r="V514" s="26"/>
      <c r="W514" s="27">
        <f t="shared" si="70"/>
        <v>2017</v>
      </c>
      <c r="X514" s="27">
        <f t="shared" si="71"/>
        <v>2036</v>
      </c>
      <c r="Y514" s="28">
        <f t="shared" si="72"/>
        <v>0</v>
      </c>
      <c r="Z514" s="29" t="str">
        <f t="shared" si="73"/>
        <v>Excluded</v>
      </c>
      <c r="AA514" s="30">
        <f t="shared" si="74"/>
        <v>60</v>
      </c>
      <c r="AB514" s="31">
        <f>IF(AND(ISNUMBER(MATCH($S514,[3]Lists!$CU$8:$CU$37,0)),J514&gt;=DATE(2018,12,31)),$AH$6,$AH$5)</f>
        <v>1</v>
      </c>
      <c r="AC514" s="31">
        <f t="shared" si="75"/>
        <v>1</v>
      </c>
      <c r="AD514" s="31">
        <f t="shared" si="76"/>
        <v>1</v>
      </c>
      <c r="AE514" s="32" t="e">
        <f>MIN($K514,IF(AND(S514='[3]Resources - Baseline'!$C$25,$AH$3&gt;0),MIN(DATE(2050,12,31),MAX(DATE($AH$4,12,31),DATE(YEAR(J514)+$AH$3,MONTH(J514),DAY(J514)))),IF(AND(COUNTIFS('[3]Resources - Baseline'!$C$26:$C$37,S514)=1,$AH$2&gt;0),MIN(DATE($AH$4,12,31),DATE(YEAR(J514)+$AH$2,MONTH(J514),DAY(J514))),DATE(2050,12,31))))</f>
        <v>#VALUE!</v>
      </c>
      <c r="AF514" s="33">
        <f t="shared" si="77"/>
        <v>1</v>
      </c>
    </row>
    <row r="515" spans="1:32">
      <c r="A515" s="1">
        <v>515</v>
      </c>
      <c r="B515" s="21" t="s">
        <v>1267</v>
      </c>
      <c r="C515" s="21" t="s">
        <v>1268</v>
      </c>
      <c r="D515" s="21" t="s">
        <v>163</v>
      </c>
      <c r="E515" s="22" t="s">
        <v>164</v>
      </c>
      <c r="F515" s="22" t="s">
        <v>164</v>
      </c>
      <c r="G515" s="22" t="s">
        <v>165</v>
      </c>
      <c r="H515" s="22" t="s">
        <v>166</v>
      </c>
      <c r="I515" s="22" t="s">
        <v>167</v>
      </c>
      <c r="J515" s="22">
        <v>1097</v>
      </c>
      <c r="K515" s="22">
        <v>48669</v>
      </c>
      <c r="L515" s="23">
        <f t="shared" si="78"/>
        <v>55</v>
      </c>
      <c r="M515" s="24">
        <f t="shared" si="79"/>
        <v>1</v>
      </c>
      <c r="N515" s="23">
        <v>55</v>
      </c>
      <c r="O515" s="23">
        <v>55</v>
      </c>
      <c r="P515" s="23" t="s">
        <v>218</v>
      </c>
      <c r="Q515" s="23" t="s">
        <v>219</v>
      </c>
      <c r="R515" s="25" t="s">
        <v>218</v>
      </c>
      <c r="S515" s="22" t="s">
        <v>220</v>
      </c>
      <c r="T515" s="22"/>
      <c r="U515" s="26"/>
      <c r="V515" s="26"/>
      <c r="W515" s="27">
        <f t="shared" si="70"/>
        <v>1903</v>
      </c>
      <c r="X515" s="27">
        <f t="shared" si="71"/>
        <v>2032</v>
      </c>
      <c r="Y515" s="28">
        <f t="shared" si="72"/>
        <v>0</v>
      </c>
      <c r="Z515" s="29" t="str">
        <f t="shared" si="73"/>
        <v>Excluded</v>
      </c>
      <c r="AA515" s="30">
        <f t="shared" si="74"/>
        <v>55</v>
      </c>
      <c r="AB515" s="31">
        <f>IF(AND(ISNUMBER(MATCH($S515,[3]Lists!$CU$8:$CU$37,0)),J515&gt;=DATE(2018,12,31)),$AH$6,$AH$5)</f>
        <v>1</v>
      </c>
      <c r="AC515" s="31">
        <f t="shared" si="75"/>
        <v>1</v>
      </c>
      <c r="AD515" s="31">
        <f t="shared" si="76"/>
        <v>1</v>
      </c>
      <c r="AE515" s="32" t="e">
        <f>MIN($K515,IF(AND(S515='[3]Resources - Baseline'!$C$25,$AH$3&gt;0),MIN(DATE(2050,12,31),MAX(DATE($AH$4,12,31),DATE(YEAR(J515)+$AH$3,MONTH(J515),DAY(J515)))),IF(AND(COUNTIFS('[3]Resources - Baseline'!$C$26:$C$37,S515)=1,$AH$2&gt;0),MIN(DATE($AH$4,12,31),DATE(YEAR(J515)+$AH$2,MONTH(J515),DAY(J515))),DATE(2050,12,31))))</f>
        <v>#VALUE!</v>
      </c>
      <c r="AF515" s="33">
        <f t="shared" si="77"/>
        <v>1</v>
      </c>
    </row>
    <row r="516" spans="1:32">
      <c r="A516" s="1">
        <v>516</v>
      </c>
      <c r="B516" s="21" t="s">
        <v>1269</v>
      </c>
      <c r="C516" s="21" t="s">
        <v>1270</v>
      </c>
      <c r="D516" s="21" t="s">
        <v>163</v>
      </c>
      <c r="E516" s="22" t="s">
        <v>432</v>
      </c>
      <c r="F516" s="22" t="s">
        <v>432</v>
      </c>
      <c r="G516" s="22" t="s">
        <v>433</v>
      </c>
      <c r="H516" s="22" t="s">
        <v>434</v>
      </c>
      <c r="I516" s="22" t="s">
        <v>212</v>
      </c>
      <c r="J516" s="22">
        <v>40513</v>
      </c>
      <c r="K516" s="22">
        <v>55153</v>
      </c>
      <c r="L516" s="23">
        <f t="shared" si="78"/>
        <v>53</v>
      </c>
      <c r="M516" s="24">
        <f t="shared" si="79"/>
        <v>1</v>
      </c>
      <c r="N516" s="23">
        <v>53</v>
      </c>
      <c r="O516" s="23">
        <v>53</v>
      </c>
      <c r="P516" s="23" t="s">
        <v>196</v>
      </c>
      <c r="Q516" s="23" t="s">
        <v>197</v>
      </c>
      <c r="R516" s="25" t="s">
        <v>198</v>
      </c>
      <c r="S516" s="22" t="s">
        <v>551</v>
      </c>
      <c r="T516" s="22"/>
      <c r="U516" s="26"/>
      <c r="V516" s="26"/>
      <c r="W516" s="27">
        <f t="shared" si="70"/>
        <v>2011</v>
      </c>
      <c r="X516" s="27">
        <f t="shared" si="71"/>
        <v>2050</v>
      </c>
      <c r="Y516" s="28">
        <f t="shared" si="72"/>
        <v>0</v>
      </c>
      <c r="Z516" s="29" t="str">
        <f t="shared" si="73"/>
        <v>NW</v>
      </c>
      <c r="AA516" s="30">
        <f t="shared" si="74"/>
        <v>53</v>
      </c>
      <c r="AB516" s="31">
        <f>IF(AND(ISNUMBER(MATCH($S516,[3]Lists!$CU$8:$CU$37,0)),J516&gt;=DATE(2018,12,31)),$AH$6,$AH$5)</f>
        <v>1</v>
      </c>
      <c r="AC516" s="31">
        <f t="shared" si="75"/>
        <v>1</v>
      </c>
      <c r="AD516" s="31">
        <f t="shared" si="76"/>
        <v>1</v>
      </c>
      <c r="AE516" s="32" t="e">
        <f>MIN($K516,IF(AND(S516='[3]Resources - Baseline'!$C$25,$AH$3&gt;0),MIN(DATE(2050,12,31),MAX(DATE($AH$4,12,31),DATE(YEAR(J516)+$AH$3,MONTH(J516),DAY(J516)))),IF(AND(COUNTIFS('[3]Resources - Baseline'!$C$26:$C$37,S516)=1,$AH$2&gt;0),MIN(DATE($AH$4,12,31),DATE(YEAR(J516)+$AH$2,MONTH(J516),DAY(J516))),DATE(2050,12,31))))</f>
        <v>#VALUE!</v>
      </c>
      <c r="AF516" s="33">
        <f t="shared" si="77"/>
        <v>1</v>
      </c>
    </row>
    <row r="517" spans="1:32">
      <c r="A517" s="1">
        <v>517</v>
      </c>
      <c r="B517" s="21" t="s">
        <v>1271</v>
      </c>
      <c r="C517" s="21" t="s">
        <v>1272</v>
      </c>
      <c r="D517" s="21" t="s">
        <v>163</v>
      </c>
      <c r="E517" s="22" t="s">
        <v>1273</v>
      </c>
      <c r="F517" s="22" t="s">
        <v>1273</v>
      </c>
      <c r="G517" s="22" t="s">
        <v>1274</v>
      </c>
      <c r="H517" s="22" t="s">
        <v>210</v>
      </c>
      <c r="I517" s="22" t="s">
        <v>212</v>
      </c>
      <c r="J517" s="22">
        <v>39173</v>
      </c>
      <c r="K517" s="22">
        <v>55123</v>
      </c>
      <c r="L517" s="23">
        <f t="shared" si="78"/>
        <v>28</v>
      </c>
      <c r="M517" s="24">
        <f t="shared" si="79"/>
        <v>1</v>
      </c>
      <c r="N517" s="23">
        <v>28</v>
      </c>
      <c r="O517" s="23">
        <v>28</v>
      </c>
      <c r="P517" s="23" t="s">
        <v>213</v>
      </c>
      <c r="Q517" s="23" t="s">
        <v>214</v>
      </c>
      <c r="R517" s="25" t="s">
        <v>215</v>
      </c>
      <c r="S517" s="22" t="s">
        <v>120</v>
      </c>
      <c r="T517" s="22"/>
      <c r="U517" s="26"/>
      <c r="V517" s="26"/>
      <c r="W517" s="27">
        <f t="shared" si="70"/>
        <v>2007</v>
      </c>
      <c r="X517" s="27">
        <f t="shared" si="71"/>
        <v>2050</v>
      </c>
      <c r="Y517" s="28">
        <f t="shared" si="72"/>
        <v>0</v>
      </c>
      <c r="Z517" s="29" t="str">
        <f t="shared" si="73"/>
        <v>NW</v>
      </c>
      <c r="AA517" s="30">
        <f t="shared" si="74"/>
        <v>28</v>
      </c>
      <c r="AB517" s="31">
        <f>IF(AND(ISNUMBER(MATCH($S517,[3]Lists!$CU$8:$CU$37,0)),J517&gt;=DATE(2018,12,31)),$AH$6,$AH$5)</f>
        <v>1</v>
      </c>
      <c r="AC517" s="31">
        <f t="shared" si="75"/>
        <v>1</v>
      </c>
      <c r="AD517" s="31">
        <f t="shared" si="76"/>
        <v>1</v>
      </c>
      <c r="AE517" s="32" t="e">
        <f>MIN($K517,IF(AND(S517='[3]Resources - Baseline'!$C$25,$AH$3&gt;0),MIN(DATE(2050,12,31),MAX(DATE($AH$4,12,31),DATE(YEAR(J517)+$AH$3,MONTH(J517),DAY(J517)))),IF(AND(COUNTIFS('[3]Resources - Baseline'!$C$26:$C$37,S517)=1,$AH$2&gt;0),MIN(DATE($AH$4,12,31),DATE(YEAR(J517)+$AH$2,MONTH(J517),DAY(J517))),DATE(2050,12,31))))</f>
        <v>#VALUE!</v>
      </c>
      <c r="AF517" s="33">
        <f t="shared" si="77"/>
        <v>1</v>
      </c>
    </row>
    <row r="518" spans="1:32">
      <c r="A518" s="1">
        <v>518</v>
      </c>
      <c r="B518" s="21" t="s">
        <v>1275</v>
      </c>
      <c r="C518" s="21" t="s">
        <v>1276</v>
      </c>
      <c r="D518" s="21" t="s">
        <v>163</v>
      </c>
      <c r="E518" s="22" t="s">
        <v>353</v>
      </c>
      <c r="F518" s="22" t="s">
        <v>353</v>
      </c>
      <c r="G518" s="22" t="s">
        <v>354</v>
      </c>
      <c r="H518" s="22" t="s">
        <v>353</v>
      </c>
      <c r="I518" s="22" t="s">
        <v>167</v>
      </c>
      <c r="J518" s="22">
        <v>28277</v>
      </c>
      <c r="K518" s="22">
        <v>55153</v>
      </c>
      <c r="L518" s="23">
        <f t="shared" si="78"/>
        <v>50.4</v>
      </c>
      <c r="M518" s="24">
        <f t="shared" si="79"/>
        <v>1</v>
      </c>
      <c r="N518" s="23">
        <v>50.4</v>
      </c>
      <c r="O518" s="23">
        <v>50.4</v>
      </c>
      <c r="P518" s="23" t="s">
        <v>631</v>
      </c>
      <c r="Q518" s="23" t="s">
        <v>632</v>
      </c>
      <c r="R518" s="25" t="s">
        <v>270</v>
      </c>
      <c r="S518" s="22" t="s">
        <v>304</v>
      </c>
      <c r="T518" s="22"/>
      <c r="U518" s="26"/>
      <c r="V518" s="26"/>
      <c r="W518" s="27">
        <f t="shared" si="70"/>
        <v>1977</v>
      </c>
      <c r="X518" s="27">
        <f t="shared" si="71"/>
        <v>2050</v>
      </c>
      <c r="Y518" s="28">
        <f t="shared" si="72"/>
        <v>0</v>
      </c>
      <c r="Z518" s="29" t="str">
        <f t="shared" si="73"/>
        <v>Excluded</v>
      </c>
      <c r="AA518" s="30">
        <f t="shared" si="74"/>
        <v>50.4</v>
      </c>
      <c r="AB518" s="31">
        <f>IF(AND(ISNUMBER(MATCH($S518,[3]Lists!$CU$8:$CU$37,0)),J518&gt;=DATE(2018,12,31)),$AH$6,$AH$5)</f>
        <v>1</v>
      </c>
      <c r="AC518" s="31">
        <f t="shared" si="75"/>
        <v>1</v>
      </c>
      <c r="AD518" s="31">
        <f t="shared" si="76"/>
        <v>1</v>
      </c>
      <c r="AE518" s="32" t="e">
        <f>MIN($K518,IF(AND(S518='[3]Resources - Baseline'!$C$25,$AH$3&gt;0),MIN(DATE(2050,12,31),MAX(DATE($AH$4,12,31),DATE(YEAR(J518)+$AH$3,MONTH(J518),DAY(J518)))),IF(AND(COUNTIFS('[3]Resources - Baseline'!$C$26:$C$37,S518)=1,$AH$2&gt;0),MIN(DATE($AH$4,12,31),DATE(YEAR(J518)+$AH$2,MONTH(J518),DAY(J518))),DATE(2050,12,31))))</f>
        <v>#VALUE!</v>
      </c>
      <c r="AF518" s="33">
        <f t="shared" si="77"/>
        <v>1</v>
      </c>
    </row>
    <row r="519" spans="1:32">
      <c r="A519" s="1">
        <v>519</v>
      </c>
      <c r="B519" s="21" t="s">
        <v>1277</v>
      </c>
      <c r="C519" s="21" t="s">
        <v>1278</v>
      </c>
      <c r="D519" s="21" t="s">
        <v>163</v>
      </c>
      <c r="E519" s="22" t="s">
        <v>353</v>
      </c>
      <c r="F519" s="22" t="s">
        <v>353</v>
      </c>
      <c r="G519" s="22" t="s">
        <v>354</v>
      </c>
      <c r="H519" s="22" t="s">
        <v>353</v>
      </c>
      <c r="I519" s="22" t="s">
        <v>167</v>
      </c>
      <c r="J519" s="22">
        <v>28307</v>
      </c>
      <c r="K519" s="22">
        <v>55153</v>
      </c>
      <c r="L519" s="23">
        <f t="shared" si="78"/>
        <v>50.4</v>
      </c>
      <c r="M519" s="24">
        <f t="shared" si="79"/>
        <v>1</v>
      </c>
      <c r="N519" s="23">
        <v>50.4</v>
      </c>
      <c r="O519" s="23">
        <v>50.4</v>
      </c>
      <c r="P519" s="23" t="s">
        <v>631</v>
      </c>
      <c r="Q519" s="23" t="s">
        <v>632</v>
      </c>
      <c r="R519" s="25" t="s">
        <v>270</v>
      </c>
      <c r="S519" s="22" t="s">
        <v>304</v>
      </c>
      <c r="T519" s="22"/>
      <c r="U519" s="26"/>
      <c r="V519" s="26"/>
      <c r="W519" s="27">
        <f t="shared" si="70"/>
        <v>1978</v>
      </c>
      <c r="X519" s="27">
        <f t="shared" si="71"/>
        <v>2050</v>
      </c>
      <c r="Y519" s="28">
        <f t="shared" si="72"/>
        <v>0</v>
      </c>
      <c r="Z519" s="29" t="str">
        <f t="shared" si="73"/>
        <v>Excluded</v>
      </c>
      <c r="AA519" s="30">
        <f t="shared" si="74"/>
        <v>50.4</v>
      </c>
      <c r="AB519" s="31">
        <f>IF(AND(ISNUMBER(MATCH($S519,[3]Lists!$CU$8:$CU$37,0)),J519&gt;=DATE(2018,12,31)),$AH$6,$AH$5)</f>
        <v>1</v>
      </c>
      <c r="AC519" s="31">
        <f t="shared" si="75"/>
        <v>1</v>
      </c>
      <c r="AD519" s="31">
        <f t="shared" si="76"/>
        <v>1</v>
      </c>
      <c r="AE519" s="32" t="e">
        <f>MIN($K519,IF(AND(S519='[3]Resources - Baseline'!$C$25,$AH$3&gt;0),MIN(DATE(2050,12,31),MAX(DATE($AH$4,12,31),DATE(YEAR(J519)+$AH$3,MONTH(J519),DAY(J519)))),IF(AND(COUNTIFS('[3]Resources - Baseline'!$C$26:$C$37,S519)=1,$AH$2&gt;0),MIN(DATE($AH$4,12,31),DATE(YEAR(J519)+$AH$2,MONTH(J519),DAY(J519))),DATE(2050,12,31))))</f>
        <v>#VALUE!</v>
      </c>
      <c r="AF519" s="33">
        <f t="shared" si="77"/>
        <v>1</v>
      </c>
    </row>
    <row r="520" spans="1:32">
      <c r="A520" s="1">
        <v>520</v>
      </c>
      <c r="B520" s="21" t="s">
        <v>1279</v>
      </c>
      <c r="C520" s="21"/>
      <c r="D520" s="21" t="s">
        <v>185</v>
      </c>
      <c r="E520" s="21" t="s">
        <v>175</v>
      </c>
      <c r="F520" s="21" t="s">
        <v>175</v>
      </c>
      <c r="G520" s="21" t="s">
        <v>186</v>
      </c>
      <c r="H520" s="21" t="s">
        <v>175</v>
      </c>
      <c r="I520" s="21" t="s">
        <v>178</v>
      </c>
      <c r="J520" s="22">
        <v>32798</v>
      </c>
      <c r="K520" s="22">
        <v>55153</v>
      </c>
      <c r="L520" s="23">
        <f t="shared" si="78"/>
        <v>22.05</v>
      </c>
      <c r="M520" s="24">
        <f t="shared" si="79"/>
        <v>0.71129032258064517</v>
      </c>
      <c r="N520" s="21">
        <v>22.05</v>
      </c>
      <c r="O520" s="21">
        <v>31</v>
      </c>
      <c r="P520" s="21" t="s">
        <v>187</v>
      </c>
      <c r="Q520" s="21" t="s">
        <v>214</v>
      </c>
      <c r="R520" s="25" t="s">
        <v>215</v>
      </c>
      <c r="S520" s="21" t="s">
        <v>913</v>
      </c>
      <c r="T520" s="21"/>
      <c r="U520" s="26"/>
      <c r="V520" s="26"/>
      <c r="W520" s="27">
        <f t="shared" si="70"/>
        <v>1990</v>
      </c>
      <c r="X520" s="27">
        <f t="shared" si="71"/>
        <v>2050</v>
      </c>
      <c r="Y520" s="28">
        <f t="shared" si="72"/>
        <v>0</v>
      </c>
      <c r="Z520" s="29" t="str">
        <f t="shared" si="73"/>
        <v>CAISO</v>
      </c>
      <c r="AA520" s="30">
        <f t="shared" si="74"/>
        <v>31</v>
      </c>
      <c r="AB520" s="31">
        <f>IF(AND(ISNUMBER(MATCH($S520,[3]Lists!$CU$8:$CU$37,0)),J520&gt;=DATE(2018,12,31)),$AH$6,$AH$5)</f>
        <v>1</v>
      </c>
      <c r="AC520" s="31">
        <f t="shared" si="75"/>
        <v>1</v>
      </c>
      <c r="AD520" s="31">
        <f t="shared" si="76"/>
        <v>1</v>
      </c>
      <c r="AE520" s="32" t="e">
        <f>MIN($K520,IF(AND(S520='[3]Resources - Baseline'!$C$25,$AH$3&gt;0),MIN(DATE(2050,12,31),MAX(DATE($AH$4,12,31),DATE(YEAR(J520)+$AH$3,MONTH(J520),DAY(J520)))),IF(AND(COUNTIFS('[3]Resources - Baseline'!$C$26:$C$37,S520)=1,$AH$2&gt;0),MIN(DATE($AH$4,12,31),DATE(YEAR(J520)+$AH$2,MONTH(J520),DAY(J520))),DATE(2050,12,31))))</f>
        <v>#VALUE!</v>
      </c>
      <c r="AF520" s="33">
        <f t="shared" si="77"/>
        <v>1</v>
      </c>
    </row>
    <row r="521" spans="1:32">
      <c r="A521" s="1">
        <v>521</v>
      </c>
      <c r="B521" s="21" t="s">
        <v>1280</v>
      </c>
      <c r="C521" s="21" t="s">
        <v>1281</v>
      </c>
      <c r="D521" s="21" t="s">
        <v>163</v>
      </c>
      <c r="E521" s="22" t="s">
        <v>164</v>
      </c>
      <c r="F521" s="22" t="s">
        <v>164</v>
      </c>
      <c r="G521" s="22" t="s">
        <v>165</v>
      </c>
      <c r="H521" s="22" t="s">
        <v>166</v>
      </c>
      <c r="I521" s="22" t="s">
        <v>167</v>
      </c>
      <c r="J521" s="22">
        <v>22616</v>
      </c>
      <c r="K521" s="22">
        <v>51226</v>
      </c>
      <c r="L521" s="23">
        <f t="shared" si="78"/>
        <v>150.81</v>
      </c>
      <c r="M521" s="24">
        <f t="shared" si="79"/>
        <v>1</v>
      </c>
      <c r="N521" s="23">
        <v>150.81</v>
      </c>
      <c r="O521" s="23">
        <v>150.81</v>
      </c>
      <c r="P521" s="23" t="s">
        <v>279</v>
      </c>
      <c r="Q521" s="23" t="s">
        <v>280</v>
      </c>
      <c r="R521" s="25" t="s">
        <v>170</v>
      </c>
      <c r="S521" s="22" t="s">
        <v>171</v>
      </c>
      <c r="T521" s="22"/>
      <c r="U521" s="26"/>
      <c r="V521" s="26"/>
      <c r="W521" s="27">
        <f t="shared" ref="W521:W584" si="80">IF(J521&lt;DATE(YEAR(J521),7,1),YEAR(J521),YEAR(J521)+1)</f>
        <v>1962</v>
      </c>
      <c r="X521" s="27">
        <f t="shared" ref="X521:X584" si="81">IF(K521&gt;=DATE(YEAR(K521),7,1),YEAR(K521),YEAR(K521)-1)</f>
        <v>2039</v>
      </c>
      <c r="Y521" s="28">
        <f t="shared" ref="Y521:Y584" si="82">IF(ISBLANK(U521),0,O521-U521)</f>
        <v>0</v>
      </c>
      <c r="Z521" s="29" t="str">
        <f t="shared" ref="Z521:Z584" si="83">IF(ISBLANK(T521),I521,T521)</f>
        <v>Excluded</v>
      </c>
      <c r="AA521" s="30">
        <f t="shared" ref="AA521:AA584" si="84">IF(ISBLANK(U521),O521,U521)</f>
        <v>150.81</v>
      </c>
      <c r="AB521" s="31">
        <f>IF(AND(ISNUMBER(MATCH($S521,[3]Lists!$CU$8:$CU$37,0)),J521&gt;=DATE(2018,12,31)),$AH$6,$AH$5)</f>
        <v>1</v>
      </c>
      <c r="AC521" s="31">
        <f t="shared" ref="AC521:AC584" si="85">IF(ISBLANK(S521),0,1)</f>
        <v>1</v>
      </c>
      <c r="AD521" s="31">
        <f t="shared" ref="AD521:AD584" si="86">AC521</f>
        <v>1</v>
      </c>
      <c r="AE521" s="32" t="e">
        <f>MIN($K521,IF(AND(S521='[3]Resources - Baseline'!$C$25,$AH$3&gt;0),MIN(DATE(2050,12,31),MAX(DATE($AH$4,12,31),DATE(YEAR(J521)+$AH$3,MONTH(J521),DAY(J521)))),IF(AND(COUNTIFS('[3]Resources - Baseline'!$C$26:$C$37,S521)=1,$AH$2&gt;0),MIN(DATE($AH$4,12,31),DATE(YEAR(J521)+$AH$2,MONTH(J521),DAY(J521))),DATE(2050,12,31))))</f>
        <v>#VALUE!</v>
      </c>
      <c r="AF521" s="33">
        <f t="shared" ref="AF521:AF584" si="87">SUMPRODUCT(($B$9:$B$3872=$B521)*1)</f>
        <v>1</v>
      </c>
    </row>
    <row r="522" spans="1:32">
      <c r="A522" s="1">
        <v>522</v>
      </c>
      <c r="B522" s="21" t="s">
        <v>1282</v>
      </c>
      <c r="C522" s="21" t="s">
        <v>1283</v>
      </c>
      <c r="D522" s="21" t="s">
        <v>163</v>
      </c>
      <c r="E522" s="22" t="s">
        <v>192</v>
      </c>
      <c r="F522" s="22" t="s">
        <v>192</v>
      </c>
      <c r="G522" s="22" t="s">
        <v>193</v>
      </c>
      <c r="H522" s="22" t="s">
        <v>194</v>
      </c>
      <c r="I522" s="22" t="s">
        <v>195</v>
      </c>
      <c r="J522" s="22">
        <v>31315</v>
      </c>
      <c r="K522" s="22">
        <v>47588</v>
      </c>
      <c r="L522" s="23">
        <f t="shared" ref="L522:L585" si="88">IFERROR(M522*O522,0)</f>
        <v>0.48</v>
      </c>
      <c r="M522" s="24">
        <f t="shared" ref="M522:M585" si="89">IFERROR(N522/O522,0)</f>
        <v>1</v>
      </c>
      <c r="N522" s="23">
        <v>0.48</v>
      </c>
      <c r="O522" s="23">
        <v>0.48</v>
      </c>
      <c r="P522" s="23" t="s">
        <v>218</v>
      </c>
      <c r="Q522" s="23" t="s">
        <v>219</v>
      </c>
      <c r="R522" s="25" t="s">
        <v>218</v>
      </c>
      <c r="S522" s="22" t="s">
        <v>227</v>
      </c>
      <c r="T522" s="22"/>
      <c r="U522" s="26"/>
      <c r="V522" s="26"/>
      <c r="W522" s="27">
        <f t="shared" si="80"/>
        <v>1986</v>
      </c>
      <c r="X522" s="27">
        <f t="shared" si="81"/>
        <v>2029</v>
      </c>
      <c r="Y522" s="28">
        <f t="shared" si="82"/>
        <v>0</v>
      </c>
      <c r="Z522" s="29" t="str">
        <f t="shared" si="83"/>
        <v>SW</v>
      </c>
      <c r="AA522" s="30">
        <f t="shared" si="84"/>
        <v>0.48</v>
      </c>
      <c r="AB522" s="31">
        <f>IF(AND(ISNUMBER(MATCH($S522,[3]Lists!$CU$8:$CU$37,0)),J522&gt;=DATE(2018,12,31)),$AH$6,$AH$5)</f>
        <v>1</v>
      </c>
      <c r="AC522" s="31">
        <f t="shared" si="85"/>
        <v>1</v>
      </c>
      <c r="AD522" s="31">
        <f t="shared" si="86"/>
        <v>1</v>
      </c>
      <c r="AE522" s="32" t="e">
        <f>MIN($K522,IF(AND(S522='[3]Resources - Baseline'!$C$25,$AH$3&gt;0),MIN(DATE(2050,12,31),MAX(DATE($AH$4,12,31),DATE(YEAR(J522)+$AH$3,MONTH(J522),DAY(J522)))),IF(AND(COUNTIFS('[3]Resources - Baseline'!$C$26:$C$37,S522)=1,$AH$2&gt;0),MIN(DATE($AH$4,12,31),DATE(YEAR(J522)+$AH$2,MONTH(J522),DAY(J522))),DATE(2050,12,31))))</f>
        <v>#VALUE!</v>
      </c>
      <c r="AF522" s="33">
        <f t="shared" si="87"/>
        <v>1</v>
      </c>
    </row>
    <row r="523" spans="1:32">
      <c r="A523" s="1">
        <v>523</v>
      </c>
      <c r="B523" s="21" t="s">
        <v>1284</v>
      </c>
      <c r="C523" s="21" t="s">
        <v>1285</v>
      </c>
      <c r="D523" s="21" t="s">
        <v>163</v>
      </c>
      <c r="E523" s="22" t="s">
        <v>302</v>
      </c>
      <c r="F523" s="22" t="s">
        <v>302</v>
      </c>
      <c r="G523" s="22" t="s">
        <v>303</v>
      </c>
      <c r="H523" s="22" t="s">
        <v>302</v>
      </c>
      <c r="I523" s="22" t="s">
        <v>167</v>
      </c>
      <c r="J523" s="22">
        <v>41198</v>
      </c>
      <c r="K523" s="22">
        <v>55153</v>
      </c>
      <c r="L523" s="23">
        <f t="shared" si="88"/>
        <v>28.8</v>
      </c>
      <c r="M523" s="24">
        <f t="shared" si="89"/>
        <v>1</v>
      </c>
      <c r="N523" s="23">
        <v>28.8</v>
      </c>
      <c r="O523" s="23">
        <v>28.8</v>
      </c>
      <c r="P523" s="23" t="s">
        <v>196</v>
      </c>
      <c r="Q523" s="23" t="s">
        <v>197</v>
      </c>
      <c r="R523" s="25" t="s">
        <v>198</v>
      </c>
      <c r="S523" s="22" t="s">
        <v>542</v>
      </c>
      <c r="T523" s="22"/>
      <c r="U523" s="26"/>
      <c r="V523" s="26"/>
      <c r="W523" s="27">
        <f t="shared" si="80"/>
        <v>2013</v>
      </c>
      <c r="X523" s="27">
        <f t="shared" si="81"/>
        <v>2050</v>
      </c>
      <c r="Y523" s="28">
        <f t="shared" si="82"/>
        <v>0</v>
      </c>
      <c r="Z523" s="29" t="str">
        <f t="shared" si="83"/>
        <v>Excluded</v>
      </c>
      <c r="AA523" s="30">
        <f t="shared" si="84"/>
        <v>28.8</v>
      </c>
      <c r="AB523" s="31">
        <f>IF(AND(ISNUMBER(MATCH($S523,[3]Lists!$CU$8:$CU$37,0)),J523&gt;=DATE(2018,12,31)),$AH$6,$AH$5)</f>
        <v>1</v>
      </c>
      <c r="AC523" s="31">
        <f t="shared" si="85"/>
        <v>1</v>
      </c>
      <c r="AD523" s="31">
        <f t="shared" si="86"/>
        <v>1</v>
      </c>
      <c r="AE523" s="32" t="e">
        <f>MIN($K523,IF(AND(S523='[3]Resources - Baseline'!$C$25,$AH$3&gt;0),MIN(DATE(2050,12,31),MAX(DATE($AH$4,12,31),DATE(YEAR(J523)+$AH$3,MONTH(J523),DAY(J523)))),IF(AND(COUNTIFS('[3]Resources - Baseline'!$C$26:$C$37,S523)=1,$AH$2&gt;0),MIN(DATE($AH$4,12,31),DATE(YEAR(J523)+$AH$2,MONTH(J523),DAY(J523))),DATE(2050,12,31))))</f>
        <v>#VALUE!</v>
      </c>
      <c r="AF523" s="33">
        <f t="shared" si="87"/>
        <v>1</v>
      </c>
    </row>
    <row r="524" spans="1:32">
      <c r="A524" s="1">
        <v>524</v>
      </c>
      <c r="B524" s="21" t="s">
        <v>1286</v>
      </c>
      <c r="C524" s="21" t="s">
        <v>1287</v>
      </c>
      <c r="D524" s="21" t="s">
        <v>163</v>
      </c>
      <c r="E524" s="22" t="s">
        <v>302</v>
      </c>
      <c r="F524" s="22" t="s">
        <v>302</v>
      </c>
      <c r="G524" s="22" t="s">
        <v>303</v>
      </c>
      <c r="H524" s="22" t="s">
        <v>302</v>
      </c>
      <c r="I524" s="22" t="s">
        <v>167</v>
      </c>
      <c r="J524" s="22">
        <v>43466</v>
      </c>
      <c r="K524" s="22">
        <v>55153</v>
      </c>
      <c r="L524" s="23">
        <f t="shared" si="88"/>
        <v>28.8</v>
      </c>
      <c r="M524" s="24">
        <f t="shared" si="89"/>
        <v>1</v>
      </c>
      <c r="N524" s="35">
        <v>28.8</v>
      </c>
      <c r="O524" s="35">
        <v>28.8</v>
      </c>
      <c r="P524" s="35" t="s">
        <v>196</v>
      </c>
      <c r="Q524" s="35" t="s">
        <v>197</v>
      </c>
      <c r="R524" s="25" t="s">
        <v>198</v>
      </c>
      <c r="S524" s="22" t="s">
        <v>542</v>
      </c>
      <c r="T524" s="22"/>
      <c r="U524" s="26"/>
      <c r="V524" s="26"/>
      <c r="W524" s="27">
        <f t="shared" si="80"/>
        <v>2019</v>
      </c>
      <c r="X524" s="27">
        <f t="shared" si="81"/>
        <v>2050</v>
      </c>
      <c r="Y524" s="28">
        <f t="shared" si="82"/>
        <v>0</v>
      </c>
      <c r="Z524" s="29" t="str">
        <f t="shared" si="83"/>
        <v>Excluded</v>
      </c>
      <c r="AA524" s="30">
        <f t="shared" si="84"/>
        <v>28.8</v>
      </c>
      <c r="AB524" s="31">
        <f>IF(AND(ISNUMBER(MATCH($S524,[3]Lists!$CU$8:$CU$37,0)),J524&gt;=DATE(2018,12,31)),$AH$6,$AH$5)</f>
        <v>1</v>
      </c>
      <c r="AC524" s="31">
        <f t="shared" si="85"/>
        <v>1</v>
      </c>
      <c r="AD524" s="31">
        <f t="shared" si="86"/>
        <v>1</v>
      </c>
      <c r="AE524" s="32" t="e">
        <f>MIN($K524,IF(AND(S524='[3]Resources - Baseline'!$C$25,$AH$3&gt;0),MIN(DATE(2050,12,31),MAX(DATE($AH$4,12,31),DATE(YEAR(J524)+$AH$3,MONTH(J524),DAY(J524)))),IF(AND(COUNTIFS('[3]Resources - Baseline'!$C$26:$C$37,S524)=1,$AH$2&gt;0),MIN(DATE($AH$4,12,31),DATE(YEAR(J524)+$AH$2,MONTH(J524),DAY(J524))),DATE(2050,12,31))))</f>
        <v>#VALUE!</v>
      </c>
      <c r="AF524" s="33">
        <f t="shared" si="87"/>
        <v>1</v>
      </c>
    </row>
    <row r="525" spans="1:32">
      <c r="A525" s="1">
        <v>525</v>
      </c>
      <c r="B525" s="21" t="s">
        <v>1288</v>
      </c>
      <c r="C525" s="21" t="s">
        <v>1289</v>
      </c>
      <c r="D525" s="21" t="s">
        <v>163</v>
      </c>
      <c r="E525" s="22" t="s">
        <v>302</v>
      </c>
      <c r="F525" s="22" t="s">
        <v>302</v>
      </c>
      <c r="G525" s="22" t="s">
        <v>303</v>
      </c>
      <c r="H525" s="22" t="s">
        <v>302</v>
      </c>
      <c r="I525" s="22" t="s">
        <v>167</v>
      </c>
      <c r="J525" s="22">
        <v>43466</v>
      </c>
      <c r="K525" s="22">
        <v>55153</v>
      </c>
      <c r="L525" s="23">
        <f t="shared" si="88"/>
        <v>28.8</v>
      </c>
      <c r="M525" s="24">
        <f t="shared" si="89"/>
        <v>1</v>
      </c>
      <c r="N525" s="23">
        <v>28.8</v>
      </c>
      <c r="O525" s="23">
        <v>28.8</v>
      </c>
      <c r="P525" s="23" t="s">
        <v>196</v>
      </c>
      <c r="Q525" s="23" t="s">
        <v>197</v>
      </c>
      <c r="R525" s="25" t="s">
        <v>198</v>
      </c>
      <c r="S525" s="22" t="s">
        <v>542</v>
      </c>
      <c r="T525" s="22"/>
      <c r="U525" s="26"/>
      <c r="V525" s="26"/>
      <c r="W525" s="27">
        <f t="shared" si="80"/>
        <v>2019</v>
      </c>
      <c r="X525" s="27">
        <f t="shared" si="81"/>
        <v>2050</v>
      </c>
      <c r="Y525" s="28">
        <f t="shared" si="82"/>
        <v>0</v>
      </c>
      <c r="Z525" s="29" t="str">
        <f t="shared" si="83"/>
        <v>Excluded</v>
      </c>
      <c r="AA525" s="30">
        <f t="shared" si="84"/>
        <v>28.8</v>
      </c>
      <c r="AB525" s="31">
        <f>IF(AND(ISNUMBER(MATCH($S525,[3]Lists!$CU$8:$CU$37,0)),J525&gt;=DATE(2018,12,31)),$AH$6,$AH$5)</f>
        <v>1</v>
      </c>
      <c r="AC525" s="31">
        <f t="shared" si="85"/>
        <v>1</v>
      </c>
      <c r="AD525" s="31">
        <f t="shared" si="86"/>
        <v>1</v>
      </c>
      <c r="AE525" s="32" t="e">
        <f>MIN($K525,IF(AND(S525='[3]Resources - Baseline'!$C$25,$AH$3&gt;0),MIN(DATE(2050,12,31),MAX(DATE($AH$4,12,31),DATE(YEAR(J525)+$AH$3,MONTH(J525),DAY(J525)))),IF(AND(COUNTIFS('[3]Resources - Baseline'!$C$26:$C$37,S525)=1,$AH$2&gt;0),MIN(DATE($AH$4,12,31),DATE(YEAR(J525)+$AH$2,MONTH(J525),DAY(J525))),DATE(2050,12,31))))</f>
        <v>#VALUE!</v>
      </c>
      <c r="AF525" s="33">
        <f t="shared" si="87"/>
        <v>1</v>
      </c>
    </row>
    <row r="526" spans="1:32">
      <c r="A526" s="1">
        <v>526</v>
      </c>
      <c r="B526" s="21" t="s">
        <v>1290</v>
      </c>
      <c r="C526" s="21" t="s">
        <v>1291</v>
      </c>
      <c r="D526" s="21" t="s">
        <v>185</v>
      </c>
      <c r="E526" s="21" t="s">
        <v>175</v>
      </c>
      <c r="F526" s="21" t="s">
        <v>175</v>
      </c>
      <c r="G526" s="21" t="s">
        <v>186</v>
      </c>
      <c r="H526" s="21" t="s">
        <v>175</v>
      </c>
      <c r="I526" s="21" t="s">
        <v>178</v>
      </c>
      <c r="J526" s="22">
        <v>21186</v>
      </c>
      <c r="K526" s="22">
        <v>55153</v>
      </c>
      <c r="L526" s="23">
        <f t="shared" si="88"/>
        <v>39.5</v>
      </c>
      <c r="M526" s="24">
        <f t="shared" si="89"/>
        <v>1</v>
      </c>
      <c r="N526" s="21">
        <v>39.5</v>
      </c>
      <c r="O526" s="21">
        <v>39.5</v>
      </c>
      <c r="P526" s="21" t="s">
        <v>187</v>
      </c>
      <c r="Q526" s="21" t="s">
        <v>219</v>
      </c>
      <c r="R526" s="25" t="s">
        <v>218</v>
      </c>
      <c r="S526" s="21" t="s">
        <v>265</v>
      </c>
      <c r="T526" s="21"/>
      <c r="U526" s="26"/>
      <c r="V526" s="26"/>
      <c r="W526" s="27">
        <f t="shared" si="80"/>
        <v>1958</v>
      </c>
      <c r="X526" s="27">
        <f t="shared" si="81"/>
        <v>2050</v>
      </c>
      <c r="Y526" s="28">
        <f t="shared" si="82"/>
        <v>0</v>
      </c>
      <c r="Z526" s="29" t="str">
        <f t="shared" si="83"/>
        <v>CAISO</v>
      </c>
      <c r="AA526" s="30">
        <f t="shared" si="84"/>
        <v>39.5</v>
      </c>
      <c r="AB526" s="31">
        <f>IF(AND(ISNUMBER(MATCH($S526,[3]Lists!$CU$8:$CU$37,0)),J526&gt;=DATE(2018,12,31)),$AH$6,$AH$5)</f>
        <v>1</v>
      </c>
      <c r="AC526" s="31">
        <f t="shared" si="85"/>
        <v>1</v>
      </c>
      <c r="AD526" s="31">
        <f t="shared" si="86"/>
        <v>1</v>
      </c>
      <c r="AE526" s="32" t="e">
        <f>MIN($K526,IF(AND(S526='[3]Resources - Baseline'!$C$25,$AH$3&gt;0),MIN(DATE(2050,12,31),MAX(DATE($AH$4,12,31),DATE(YEAR(J526)+$AH$3,MONTH(J526),DAY(J526)))),IF(AND(COUNTIFS('[3]Resources - Baseline'!$C$26:$C$37,S526)=1,$AH$2&gt;0),MIN(DATE($AH$4,12,31),DATE(YEAR(J526)+$AH$2,MONTH(J526),DAY(J526))),DATE(2050,12,31))))</f>
        <v>#VALUE!</v>
      </c>
      <c r="AF526" s="33">
        <f t="shared" si="87"/>
        <v>1</v>
      </c>
    </row>
    <row r="527" spans="1:32">
      <c r="A527" s="1">
        <v>527</v>
      </c>
      <c r="B527" s="21" t="s">
        <v>1292</v>
      </c>
      <c r="C527" s="21" t="s">
        <v>1293</v>
      </c>
      <c r="D527" s="21" t="s">
        <v>163</v>
      </c>
      <c r="E527" s="22" t="s">
        <v>432</v>
      </c>
      <c r="F527" s="22" t="s">
        <v>432</v>
      </c>
      <c r="G527" s="22" t="s">
        <v>433</v>
      </c>
      <c r="H527" s="22" t="s">
        <v>434</v>
      </c>
      <c r="I527" s="22" t="s">
        <v>212</v>
      </c>
      <c r="J527" s="22">
        <v>32312</v>
      </c>
      <c r="K527" s="22">
        <v>55153</v>
      </c>
      <c r="L527" s="23">
        <f t="shared" si="88"/>
        <v>7.5</v>
      </c>
      <c r="M527" s="24">
        <f t="shared" si="89"/>
        <v>1</v>
      </c>
      <c r="N527" s="23">
        <v>7.5</v>
      </c>
      <c r="O527" s="23">
        <v>7.5</v>
      </c>
      <c r="P527" s="23" t="s">
        <v>218</v>
      </c>
      <c r="Q527" s="23" t="s">
        <v>219</v>
      </c>
      <c r="R527" s="25" t="s">
        <v>218</v>
      </c>
      <c r="S527" s="22" t="s">
        <v>344</v>
      </c>
      <c r="T527" s="22"/>
      <c r="U527" s="26"/>
      <c r="V527" s="26"/>
      <c r="W527" s="27">
        <f t="shared" si="80"/>
        <v>1988</v>
      </c>
      <c r="X527" s="27">
        <f t="shared" si="81"/>
        <v>2050</v>
      </c>
      <c r="Y527" s="28">
        <f t="shared" si="82"/>
        <v>0</v>
      </c>
      <c r="Z527" s="29" t="str">
        <f t="shared" si="83"/>
        <v>NW</v>
      </c>
      <c r="AA527" s="30">
        <f t="shared" si="84"/>
        <v>7.5</v>
      </c>
      <c r="AB527" s="31">
        <f>IF(AND(ISNUMBER(MATCH($S527,[3]Lists!$CU$8:$CU$37,0)),J527&gt;=DATE(2018,12,31)),$AH$6,$AH$5)</f>
        <v>1</v>
      </c>
      <c r="AC527" s="31">
        <f t="shared" si="85"/>
        <v>1</v>
      </c>
      <c r="AD527" s="31">
        <f t="shared" si="86"/>
        <v>1</v>
      </c>
      <c r="AE527" s="32" t="e">
        <f>MIN($K527,IF(AND(S527='[3]Resources - Baseline'!$C$25,$AH$3&gt;0),MIN(DATE(2050,12,31),MAX(DATE($AH$4,12,31),DATE(YEAR(J527)+$AH$3,MONTH(J527),DAY(J527)))),IF(AND(COUNTIFS('[3]Resources - Baseline'!$C$26:$C$37,S527)=1,$AH$2&gt;0),MIN(DATE($AH$4,12,31),DATE(YEAR(J527)+$AH$2,MONTH(J527),DAY(J527))),DATE(2050,12,31))))</f>
        <v>#VALUE!</v>
      </c>
      <c r="AF527" s="33">
        <f t="shared" si="87"/>
        <v>1</v>
      </c>
    </row>
    <row r="528" spans="1:32">
      <c r="A528" s="1">
        <v>528</v>
      </c>
      <c r="B528" s="21" t="s">
        <v>1294</v>
      </c>
      <c r="C528" s="21" t="s">
        <v>1295</v>
      </c>
      <c r="D528" s="21" t="s">
        <v>163</v>
      </c>
      <c r="E528" s="22" t="s">
        <v>440</v>
      </c>
      <c r="F528" s="22" t="s">
        <v>440</v>
      </c>
      <c r="G528" s="22" t="s">
        <v>441</v>
      </c>
      <c r="H528" s="22" t="s">
        <v>434</v>
      </c>
      <c r="I528" s="22" t="s">
        <v>212</v>
      </c>
      <c r="J528" s="22">
        <v>32312</v>
      </c>
      <c r="K528" s="22">
        <v>55153</v>
      </c>
      <c r="L528" s="23">
        <f t="shared" si="88"/>
        <v>3.32</v>
      </c>
      <c r="M528" s="24">
        <f t="shared" si="89"/>
        <v>1</v>
      </c>
      <c r="N528" s="23">
        <v>3.32</v>
      </c>
      <c r="O528" s="23">
        <v>3.32</v>
      </c>
      <c r="P528" s="23" t="s">
        <v>218</v>
      </c>
      <c r="Q528" s="23" t="s">
        <v>219</v>
      </c>
      <c r="R528" s="25" t="s">
        <v>218</v>
      </c>
      <c r="S528" s="22" t="s">
        <v>344</v>
      </c>
      <c r="T528" s="22"/>
      <c r="U528" s="26"/>
      <c r="V528" s="26"/>
      <c r="W528" s="27">
        <f t="shared" si="80"/>
        <v>1988</v>
      </c>
      <c r="X528" s="27">
        <f t="shared" si="81"/>
        <v>2050</v>
      </c>
      <c r="Y528" s="28">
        <f t="shared" si="82"/>
        <v>0</v>
      </c>
      <c r="Z528" s="29" t="str">
        <f t="shared" si="83"/>
        <v>NW</v>
      </c>
      <c r="AA528" s="30">
        <f t="shared" si="84"/>
        <v>3.32</v>
      </c>
      <c r="AB528" s="31">
        <f>IF(AND(ISNUMBER(MATCH($S528,[3]Lists!$CU$8:$CU$37,0)),J528&gt;=DATE(2018,12,31)),$AH$6,$AH$5)</f>
        <v>1</v>
      </c>
      <c r="AC528" s="31">
        <f t="shared" si="85"/>
        <v>1</v>
      </c>
      <c r="AD528" s="31">
        <f t="shared" si="86"/>
        <v>1</v>
      </c>
      <c r="AE528" s="32" t="e">
        <f>MIN($K528,IF(AND(S528='[3]Resources - Baseline'!$C$25,$AH$3&gt;0),MIN(DATE(2050,12,31),MAX(DATE($AH$4,12,31),DATE(YEAR(J528)+$AH$3,MONTH(J528),DAY(J528)))),IF(AND(COUNTIFS('[3]Resources - Baseline'!$C$26:$C$37,S528)=1,$AH$2&gt;0),MIN(DATE($AH$4,12,31),DATE(YEAR(J528)+$AH$2,MONTH(J528),DAY(J528))),DATE(2050,12,31))))</f>
        <v>#VALUE!</v>
      </c>
      <c r="AF528" s="33">
        <f t="shared" si="87"/>
        <v>1</v>
      </c>
    </row>
    <row r="529" spans="1:32">
      <c r="A529" s="1">
        <v>529</v>
      </c>
      <c r="B529" s="21" t="s">
        <v>1296</v>
      </c>
      <c r="C529" s="21" t="s">
        <v>1297</v>
      </c>
      <c r="D529" s="21" t="s">
        <v>163</v>
      </c>
      <c r="E529" s="22" t="s">
        <v>440</v>
      </c>
      <c r="F529" s="22" t="s">
        <v>440</v>
      </c>
      <c r="G529" s="22" t="s">
        <v>441</v>
      </c>
      <c r="H529" s="22" t="s">
        <v>434</v>
      </c>
      <c r="I529" s="22" t="s">
        <v>212</v>
      </c>
      <c r="J529" s="22">
        <v>32312</v>
      </c>
      <c r="K529" s="22">
        <v>55153</v>
      </c>
      <c r="L529" s="23">
        <f t="shared" si="88"/>
        <v>3.32</v>
      </c>
      <c r="M529" s="24">
        <f t="shared" si="89"/>
        <v>1</v>
      </c>
      <c r="N529" s="23">
        <v>3.32</v>
      </c>
      <c r="O529" s="23">
        <v>3.32</v>
      </c>
      <c r="P529" s="23" t="s">
        <v>218</v>
      </c>
      <c r="Q529" s="23" t="s">
        <v>219</v>
      </c>
      <c r="R529" s="25" t="s">
        <v>218</v>
      </c>
      <c r="S529" s="22" t="s">
        <v>344</v>
      </c>
      <c r="T529" s="22"/>
      <c r="U529" s="26"/>
      <c r="V529" s="26"/>
      <c r="W529" s="27">
        <f t="shared" si="80"/>
        <v>1988</v>
      </c>
      <c r="X529" s="27">
        <f t="shared" si="81"/>
        <v>2050</v>
      </c>
      <c r="Y529" s="28">
        <f t="shared" si="82"/>
        <v>0</v>
      </c>
      <c r="Z529" s="29" t="str">
        <f t="shared" si="83"/>
        <v>NW</v>
      </c>
      <c r="AA529" s="30">
        <f t="shared" si="84"/>
        <v>3.32</v>
      </c>
      <c r="AB529" s="31">
        <f>IF(AND(ISNUMBER(MATCH($S529,[3]Lists!$CU$8:$CU$37,0)),J529&gt;=DATE(2018,12,31)),$AH$6,$AH$5)</f>
        <v>1</v>
      </c>
      <c r="AC529" s="31">
        <f t="shared" si="85"/>
        <v>1</v>
      </c>
      <c r="AD529" s="31">
        <f t="shared" si="86"/>
        <v>1</v>
      </c>
      <c r="AE529" s="32" t="e">
        <f>MIN($K529,IF(AND(S529='[3]Resources - Baseline'!$C$25,$AH$3&gt;0),MIN(DATE(2050,12,31),MAX(DATE($AH$4,12,31),DATE(YEAR(J529)+$AH$3,MONTH(J529),DAY(J529)))),IF(AND(COUNTIFS('[3]Resources - Baseline'!$C$26:$C$37,S529)=1,$AH$2&gt;0),MIN(DATE($AH$4,12,31),DATE(YEAR(J529)+$AH$2,MONTH(J529),DAY(J529))),DATE(2050,12,31))))</f>
        <v>#VALUE!</v>
      </c>
      <c r="AF529" s="33">
        <f t="shared" si="87"/>
        <v>1</v>
      </c>
    </row>
    <row r="530" spans="1:32">
      <c r="A530" s="1">
        <v>530</v>
      </c>
      <c r="B530" s="21" t="s">
        <v>1298</v>
      </c>
      <c r="C530" s="21" t="s">
        <v>1299</v>
      </c>
      <c r="D530" s="21" t="s">
        <v>163</v>
      </c>
      <c r="E530" s="22" t="s">
        <v>837</v>
      </c>
      <c r="F530" s="22" t="s">
        <v>837</v>
      </c>
      <c r="G530" s="22" t="s">
        <v>838</v>
      </c>
      <c r="H530" s="22" t="s">
        <v>434</v>
      </c>
      <c r="I530" s="22" t="s">
        <v>212</v>
      </c>
      <c r="J530" s="22">
        <v>19054</v>
      </c>
      <c r="K530" s="22">
        <v>55153</v>
      </c>
      <c r="L530" s="23">
        <f t="shared" si="88"/>
        <v>27.6</v>
      </c>
      <c r="M530" s="24">
        <f t="shared" si="89"/>
        <v>1</v>
      </c>
      <c r="N530" s="23">
        <v>27.6</v>
      </c>
      <c r="O530" s="23">
        <v>27.6</v>
      </c>
      <c r="P530" s="23" t="s">
        <v>218</v>
      </c>
      <c r="Q530" s="23" t="s">
        <v>219</v>
      </c>
      <c r="R530" s="25" t="s">
        <v>218</v>
      </c>
      <c r="S530" s="22" t="s">
        <v>344</v>
      </c>
      <c r="T530" s="22"/>
      <c r="U530" s="26"/>
      <c r="V530" s="26"/>
      <c r="W530" s="27">
        <f t="shared" si="80"/>
        <v>1952</v>
      </c>
      <c r="X530" s="27">
        <f t="shared" si="81"/>
        <v>2050</v>
      </c>
      <c r="Y530" s="28">
        <f t="shared" si="82"/>
        <v>0</v>
      </c>
      <c r="Z530" s="29" t="str">
        <f t="shared" si="83"/>
        <v>NW</v>
      </c>
      <c r="AA530" s="30">
        <f t="shared" si="84"/>
        <v>27.6</v>
      </c>
      <c r="AB530" s="31">
        <f>IF(AND(ISNUMBER(MATCH($S530,[3]Lists!$CU$8:$CU$37,0)),J530&gt;=DATE(2018,12,31)),$AH$6,$AH$5)</f>
        <v>1</v>
      </c>
      <c r="AC530" s="31">
        <f t="shared" si="85"/>
        <v>1</v>
      </c>
      <c r="AD530" s="31">
        <f t="shared" si="86"/>
        <v>1</v>
      </c>
      <c r="AE530" s="32" t="e">
        <f>MIN($K530,IF(AND(S530='[3]Resources - Baseline'!$C$25,$AH$3&gt;0),MIN(DATE(2050,12,31),MAX(DATE($AH$4,12,31),DATE(YEAR(J530)+$AH$3,MONTH(J530),DAY(J530)))),IF(AND(COUNTIFS('[3]Resources - Baseline'!$C$26:$C$37,S530)=1,$AH$2&gt;0),MIN(DATE($AH$4,12,31),DATE(YEAR(J530)+$AH$2,MONTH(J530),DAY(J530))),DATE(2050,12,31))))</f>
        <v>#VALUE!</v>
      </c>
      <c r="AF530" s="33">
        <f t="shared" si="87"/>
        <v>1</v>
      </c>
    </row>
    <row r="531" spans="1:32">
      <c r="A531" s="1">
        <v>531</v>
      </c>
      <c r="B531" s="21" t="s">
        <v>1300</v>
      </c>
      <c r="C531" s="21" t="s">
        <v>1301</v>
      </c>
      <c r="D531" s="21" t="s">
        <v>163</v>
      </c>
      <c r="E531" s="22" t="s">
        <v>837</v>
      </c>
      <c r="F531" s="22" t="s">
        <v>837</v>
      </c>
      <c r="G531" s="22" t="s">
        <v>838</v>
      </c>
      <c r="H531" s="22" t="s">
        <v>434</v>
      </c>
      <c r="I531" s="22" t="s">
        <v>212</v>
      </c>
      <c r="J531" s="22">
        <v>19054</v>
      </c>
      <c r="K531" s="22">
        <v>55153</v>
      </c>
      <c r="L531" s="23">
        <f t="shared" si="88"/>
        <v>27.6</v>
      </c>
      <c r="M531" s="24">
        <f t="shared" si="89"/>
        <v>1</v>
      </c>
      <c r="N531" s="23">
        <v>27.6</v>
      </c>
      <c r="O531" s="23">
        <v>27.6</v>
      </c>
      <c r="P531" s="23" t="s">
        <v>218</v>
      </c>
      <c r="Q531" s="23" t="s">
        <v>219</v>
      </c>
      <c r="R531" s="25" t="s">
        <v>218</v>
      </c>
      <c r="S531" s="22" t="s">
        <v>344</v>
      </c>
      <c r="T531" s="22"/>
      <c r="U531" s="26"/>
      <c r="V531" s="26"/>
      <c r="W531" s="27">
        <f t="shared" si="80"/>
        <v>1952</v>
      </c>
      <c r="X531" s="27">
        <f t="shared" si="81"/>
        <v>2050</v>
      </c>
      <c r="Y531" s="28">
        <f t="shared" si="82"/>
        <v>0</v>
      </c>
      <c r="Z531" s="29" t="str">
        <f t="shared" si="83"/>
        <v>NW</v>
      </c>
      <c r="AA531" s="30">
        <f t="shared" si="84"/>
        <v>27.6</v>
      </c>
      <c r="AB531" s="31">
        <f>IF(AND(ISNUMBER(MATCH($S531,[3]Lists!$CU$8:$CU$37,0)),J531&gt;=DATE(2018,12,31)),$AH$6,$AH$5)</f>
        <v>1</v>
      </c>
      <c r="AC531" s="31">
        <f t="shared" si="85"/>
        <v>1</v>
      </c>
      <c r="AD531" s="31">
        <f t="shared" si="86"/>
        <v>1</v>
      </c>
      <c r="AE531" s="32" t="e">
        <f>MIN($K531,IF(AND(S531='[3]Resources - Baseline'!$C$25,$AH$3&gt;0),MIN(DATE(2050,12,31),MAX(DATE($AH$4,12,31),DATE(YEAR(J531)+$AH$3,MONTH(J531),DAY(J531)))),IF(AND(COUNTIFS('[3]Resources - Baseline'!$C$26:$C$37,S531)=1,$AH$2&gt;0),MIN(DATE($AH$4,12,31),DATE(YEAR(J531)+$AH$2,MONTH(J531),DAY(J531))),DATE(2050,12,31))))</f>
        <v>#VALUE!</v>
      </c>
      <c r="AF531" s="33">
        <f t="shared" si="87"/>
        <v>1</v>
      </c>
    </row>
    <row r="532" spans="1:32">
      <c r="A532" s="1">
        <v>532</v>
      </c>
      <c r="B532" s="21" t="s">
        <v>1302</v>
      </c>
      <c r="C532" s="21" t="s">
        <v>1303</v>
      </c>
      <c r="D532" s="21" t="s">
        <v>163</v>
      </c>
      <c r="E532" s="22" t="s">
        <v>837</v>
      </c>
      <c r="F532" s="22" t="s">
        <v>837</v>
      </c>
      <c r="G532" s="22" t="s">
        <v>838</v>
      </c>
      <c r="H532" s="22" t="s">
        <v>434</v>
      </c>
      <c r="I532" s="22" t="s">
        <v>212</v>
      </c>
      <c r="J532" s="22">
        <v>19054</v>
      </c>
      <c r="K532" s="22">
        <v>55153</v>
      </c>
      <c r="L532" s="23">
        <f t="shared" si="88"/>
        <v>27.6</v>
      </c>
      <c r="M532" s="24">
        <f t="shared" si="89"/>
        <v>1</v>
      </c>
      <c r="N532" s="23">
        <v>27.6</v>
      </c>
      <c r="O532" s="23">
        <v>27.6</v>
      </c>
      <c r="P532" s="23" t="s">
        <v>218</v>
      </c>
      <c r="Q532" s="23" t="s">
        <v>219</v>
      </c>
      <c r="R532" s="25" t="s">
        <v>218</v>
      </c>
      <c r="S532" s="22" t="s">
        <v>344</v>
      </c>
      <c r="T532" s="22"/>
      <c r="U532" s="26"/>
      <c r="V532" s="26"/>
      <c r="W532" s="27">
        <f t="shared" si="80"/>
        <v>1952</v>
      </c>
      <c r="X532" s="27">
        <f t="shared" si="81"/>
        <v>2050</v>
      </c>
      <c r="Y532" s="28">
        <f t="shared" si="82"/>
        <v>0</v>
      </c>
      <c r="Z532" s="29" t="str">
        <f t="shared" si="83"/>
        <v>NW</v>
      </c>
      <c r="AA532" s="30">
        <f t="shared" si="84"/>
        <v>27.6</v>
      </c>
      <c r="AB532" s="31">
        <f>IF(AND(ISNUMBER(MATCH($S532,[3]Lists!$CU$8:$CU$37,0)),J532&gt;=DATE(2018,12,31)),$AH$6,$AH$5)</f>
        <v>1</v>
      </c>
      <c r="AC532" s="31">
        <f t="shared" si="85"/>
        <v>1</v>
      </c>
      <c r="AD532" s="31">
        <f t="shared" si="86"/>
        <v>1</v>
      </c>
      <c r="AE532" s="32" t="e">
        <f>MIN($K532,IF(AND(S532='[3]Resources - Baseline'!$C$25,$AH$3&gt;0),MIN(DATE(2050,12,31),MAX(DATE($AH$4,12,31),DATE(YEAR(J532)+$AH$3,MONTH(J532),DAY(J532)))),IF(AND(COUNTIFS('[3]Resources - Baseline'!$C$26:$C$37,S532)=1,$AH$2&gt;0),MIN(DATE($AH$4,12,31),DATE(YEAR(J532)+$AH$2,MONTH(J532),DAY(J532))),DATE(2050,12,31))))</f>
        <v>#VALUE!</v>
      </c>
      <c r="AF532" s="33">
        <f t="shared" si="87"/>
        <v>1</v>
      </c>
    </row>
    <row r="533" spans="1:32">
      <c r="A533" s="1">
        <v>533</v>
      </c>
      <c r="B533" s="21" t="s">
        <v>1304</v>
      </c>
      <c r="C533" s="21" t="s">
        <v>1305</v>
      </c>
      <c r="D533" s="21" t="s">
        <v>163</v>
      </c>
      <c r="E533" s="22" t="s">
        <v>518</v>
      </c>
      <c r="F533" s="22" t="s">
        <v>518</v>
      </c>
      <c r="G533" s="22" t="s">
        <v>519</v>
      </c>
      <c r="H533" s="22" t="s">
        <v>518</v>
      </c>
      <c r="I533" s="22" t="s">
        <v>195</v>
      </c>
      <c r="J533" s="22">
        <v>38749</v>
      </c>
      <c r="K533" s="22">
        <v>52231</v>
      </c>
      <c r="L533" s="23">
        <f t="shared" si="88"/>
        <v>585</v>
      </c>
      <c r="M533" s="24">
        <f t="shared" si="89"/>
        <v>1</v>
      </c>
      <c r="N533" s="23">
        <v>585</v>
      </c>
      <c r="O533" s="23">
        <v>585</v>
      </c>
      <c r="P533" s="23" t="s">
        <v>257</v>
      </c>
      <c r="Q533" s="23" t="s">
        <v>258</v>
      </c>
      <c r="R533" s="25" t="s">
        <v>259</v>
      </c>
      <c r="S533" s="22" t="s">
        <v>260</v>
      </c>
      <c r="T533" s="22"/>
      <c r="U533" s="26"/>
      <c r="V533" s="26"/>
      <c r="W533" s="27">
        <f t="shared" si="80"/>
        <v>2006</v>
      </c>
      <c r="X533" s="27">
        <f t="shared" si="81"/>
        <v>2042</v>
      </c>
      <c r="Y533" s="28">
        <f t="shared" si="82"/>
        <v>0</v>
      </c>
      <c r="Z533" s="29" t="str">
        <f t="shared" si="83"/>
        <v>SW</v>
      </c>
      <c r="AA533" s="30">
        <f t="shared" si="84"/>
        <v>585</v>
      </c>
      <c r="AB533" s="31">
        <f>IF(AND(ISNUMBER(MATCH($S533,[3]Lists!$CU$8:$CU$37,0)),J533&gt;=DATE(2018,12,31)),$AH$6,$AH$5)</f>
        <v>1</v>
      </c>
      <c r="AC533" s="31">
        <f t="shared" si="85"/>
        <v>1</v>
      </c>
      <c r="AD533" s="31">
        <f t="shared" si="86"/>
        <v>1</v>
      </c>
      <c r="AE533" s="32" t="e">
        <f>MIN($K533,IF(AND(S533='[3]Resources - Baseline'!$C$25,$AH$3&gt;0),MIN(DATE(2050,12,31),MAX(DATE($AH$4,12,31),DATE(YEAR(J533)+$AH$3,MONTH(J533),DAY(J533)))),IF(AND(COUNTIFS('[3]Resources - Baseline'!$C$26:$C$37,S533)=1,$AH$2&gt;0),MIN(DATE($AH$4,12,31),DATE(YEAR(J533)+$AH$2,MONTH(J533),DAY(J533))),DATE(2050,12,31))))</f>
        <v>#VALUE!</v>
      </c>
      <c r="AF533" s="33">
        <f t="shared" si="87"/>
        <v>1</v>
      </c>
    </row>
    <row r="534" spans="1:32">
      <c r="A534" s="1">
        <v>534</v>
      </c>
      <c r="B534" s="21" t="s">
        <v>1306</v>
      </c>
      <c r="C534" s="21" t="s">
        <v>1307</v>
      </c>
      <c r="D534" s="21" t="s">
        <v>163</v>
      </c>
      <c r="E534" s="22" t="s">
        <v>518</v>
      </c>
      <c r="F534" s="22" t="s">
        <v>518</v>
      </c>
      <c r="G534" s="22" t="s">
        <v>519</v>
      </c>
      <c r="H534" s="22" t="s">
        <v>518</v>
      </c>
      <c r="I534" s="22" t="s">
        <v>195</v>
      </c>
      <c r="J534" s="22">
        <v>38808</v>
      </c>
      <c r="K534" s="22">
        <v>52231</v>
      </c>
      <c r="L534" s="23">
        <f t="shared" si="88"/>
        <v>585</v>
      </c>
      <c r="M534" s="24">
        <f t="shared" si="89"/>
        <v>1</v>
      </c>
      <c r="N534" s="23">
        <v>585</v>
      </c>
      <c r="O534" s="23">
        <v>585</v>
      </c>
      <c r="P534" s="23" t="s">
        <v>257</v>
      </c>
      <c r="Q534" s="23" t="s">
        <v>258</v>
      </c>
      <c r="R534" s="25" t="s">
        <v>259</v>
      </c>
      <c r="S534" s="22" t="s">
        <v>260</v>
      </c>
      <c r="T534" s="22"/>
      <c r="U534" s="26"/>
      <c r="V534" s="26"/>
      <c r="W534" s="27">
        <f t="shared" si="80"/>
        <v>2006</v>
      </c>
      <c r="X534" s="27">
        <f t="shared" si="81"/>
        <v>2042</v>
      </c>
      <c r="Y534" s="28">
        <f t="shared" si="82"/>
        <v>0</v>
      </c>
      <c r="Z534" s="29" t="str">
        <f t="shared" si="83"/>
        <v>SW</v>
      </c>
      <c r="AA534" s="30">
        <f t="shared" si="84"/>
        <v>585</v>
      </c>
      <c r="AB534" s="31">
        <f>IF(AND(ISNUMBER(MATCH($S534,[3]Lists!$CU$8:$CU$37,0)),J534&gt;=DATE(2018,12,31)),$AH$6,$AH$5)</f>
        <v>1</v>
      </c>
      <c r="AC534" s="31">
        <f t="shared" si="85"/>
        <v>1</v>
      </c>
      <c r="AD534" s="31">
        <f t="shared" si="86"/>
        <v>1</v>
      </c>
      <c r="AE534" s="32" t="e">
        <f>MIN($K534,IF(AND(S534='[3]Resources - Baseline'!$C$25,$AH$3&gt;0),MIN(DATE(2050,12,31),MAX(DATE($AH$4,12,31),DATE(YEAR(J534)+$AH$3,MONTH(J534),DAY(J534)))),IF(AND(COUNTIFS('[3]Resources - Baseline'!$C$26:$C$37,S534)=1,$AH$2&gt;0),MIN(DATE($AH$4,12,31),DATE(YEAR(J534)+$AH$2,MONTH(J534),DAY(J534))),DATE(2050,12,31))))</f>
        <v>#VALUE!</v>
      </c>
      <c r="AF534" s="33">
        <f t="shared" si="87"/>
        <v>1</v>
      </c>
    </row>
    <row r="535" spans="1:32">
      <c r="A535" s="1">
        <v>535</v>
      </c>
      <c r="B535" s="21" t="s">
        <v>1308</v>
      </c>
      <c r="C535" s="21" t="s">
        <v>1309</v>
      </c>
      <c r="D535" s="21" t="s">
        <v>163</v>
      </c>
      <c r="E535" s="22" t="s">
        <v>302</v>
      </c>
      <c r="F535" s="22" t="s">
        <v>302</v>
      </c>
      <c r="G535" s="22" t="s">
        <v>303</v>
      </c>
      <c r="H535" s="22" t="s">
        <v>302</v>
      </c>
      <c r="I535" s="22" t="s">
        <v>167</v>
      </c>
      <c r="J535" s="22">
        <v>26938</v>
      </c>
      <c r="K535" s="22">
        <v>55153</v>
      </c>
      <c r="L535" s="23">
        <f t="shared" si="88"/>
        <v>162</v>
      </c>
      <c r="M535" s="24">
        <f t="shared" si="89"/>
        <v>1</v>
      </c>
      <c r="N535" s="23">
        <v>162</v>
      </c>
      <c r="O535" s="23">
        <v>162</v>
      </c>
      <c r="P535" s="23" t="s">
        <v>1310</v>
      </c>
      <c r="Q535" s="23" t="s">
        <v>1311</v>
      </c>
      <c r="R535" s="25" t="s">
        <v>1312</v>
      </c>
      <c r="S535" s="22" t="s">
        <v>1313</v>
      </c>
      <c r="T535" s="22"/>
      <c r="U535" s="26"/>
      <c r="V535" s="26"/>
      <c r="W535" s="27">
        <f t="shared" si="80"/>
        <v>1974</v>
      </c>
      <c r="X535" s="27">
        <f t="shared" si="81"/>
        <v>2050</v>
      </c>
      <c r="Y535" s="28">
        <f t="shared" si="82"/>
        <v>0</v>
      </c>
      <c r="Z535" s="29" t="str">
        <f t="shared" si="83"/>
        <v>Excluded</v>
      </c>
      <c r="AA535" s="30">
        <f t="shared" si="84"/>
        <v>162</v>
      </c>
      <c r="AB535" s="31">
        <f>IF(AND(ISNUMBER(MATCH($S535,[3]Lists!$CU$8:$CU$37,0)),J535&gt;=DATE(2018,12,31)),$AH$6,$AH$5)</f>
        <v>1</v>
      </c>
      <c r="AC535" s="31">
        <f t="shared" si="85"/>
        <v>1</v>
      </c>
      <c r="AD535" s="31">
        <f t="shared" si="86"/>
        <v>1</v>
      </c>
      <c r="AE535" s="32" t="e">
        <f>MIN($K535,IF(AND(S535='[3]Resources - Baseline'!$C$25,$AH$3&gt;0),MIN(DATE(2050,12,31),MAX(DATE($AH$4,12,31),DATE(YEAR(J535)+$AH$3,MONTH(J535),DAY(J535)))),IF(AND(COUNTIFS('[3]Resources - Baseline'!$C$26:$C$37,S535)=1,$AH$2&gt;0),MIN(DATE($AH$4,12,31),DATE(YEAR(J535)+$AH$2,MONTH(J535),DAY(J535))),DATE(2050,12,31))))</f>
        <v>#VALUE!</v>
      </c>
      <c r="AF535" s="33">
        <f t="shared" si="87"/>
        <v>1</v>
      </c>
    </row>
    <row r="536" spans="1:32">
      <c r="A536" s="1">
        <v>536</v>
      </c>
      <c r="B536" s="21" t="s">
        <v>1314</v>
      </c>
      <c r="C536" s="21" t="s">
        <v>1315</v>
      </c>
      <c r="D536" s="21" t="s">
        <v>163</v>
      </c>
      <c r="E536" s="22" t="s">
        <v>302</v>
      </c>
      <c r="F536" s="22" t="s">
        <v>302</v>
      </c>
      <c r="G536" s="22" t="s">
        <v>303</v>
      </c>
      <c r="H536" s="22" t="s">
        <v>302</v>
      </c>
      <c r="I536" s="22" t="s">
        <v>167</v>
      </c>
      <c r="J536" s="22">
        <v>24442</v>
      </c>
      <c r="K536" s="22">
        <v>55153</v>
      </c>
      <c r="L536" s="23">
        <f t="shared" si="88"/>
        <v>162</v>
      </c>
      <c r="M536" s="24">
        <f t="shared" si="89"/>
        <v>1</v>
      </c>
      <c r="N536" s="23">
        <v>162</v>
      </c>
      <c r="O536" s="23">
        <v>162</v>
      </c>
      <c r="P536" s="23" t="s">
        <v>1310</v>
      </c>
      <c r="Q536" s="23" t="s">
        <v>1311</v>
      </c>
      <c r="R536" s="25" t="s">
        <v>1312</v>
      </c>
      <c r="S536" s="22" t="s">
        <v>1313</v>
      </c>
      <c r="T536" s="22"/>
      <c r="U536" s="26"/>
      <c r="V536" s="26"/>
      <c r="W536" s="27">
        <f t="shared" si="80"/>
        <v>1967</v>
      </c>
      <c r="X536" s="27">
        <f t="shared" si="81"/>
        <v>2050</v>
      </c>
      <c r="Y536" s="28">
        <f t="shared" si="82"/>
        <v>0</v>
      </c>
      <c r="Z536" s="29" t="str">
        <f t="shared" si="83"/>
        <v>Excluded</v>
      </c>
      <c r="AA536" s="30">
        <f t="shared" si="84"/>
        <v>162</v>
      </c>
      <c r="AB536" s="31">
        <f>IF(AND(ISNUMBER(MATCH($S536,[3]Lists!$CU$8:$CU$37,0)),J536&gt;=DATE(2018,12,31)),$AH$6,$AH$5)</f>
        <v>1</v>
      </c>
      <c r="AC536" s="31">
        <f t="shared" si="85"/>
        <v>1</v>
      </c>
      <c r="AD536" s="31">
        <f t="shared" si="86"/>
        <v>1</v>
      </c>
      <c r="AE536" s="32" t="e">
        <f>MIN($K536,IF(AND(S536='[3]Resources - Baseline'!$C$25,$AH$3&gt;0),MIN(DATE(2050,12,31),MAX(DATE($AH$4,12,31),DATE(YEAR(J536)+$AH$3,MONTH(J536),DAY(J536)))),IF(AND(COUNTIFS('[3]Resources - Baseline'!$C$26:$C$37,S536)=1,$AH$2&gt;0),MIN(DATE($AH$4,12,31),DATE(YEAR(J536)+$AH$2,MONTH(J536),DAY(J536))),DATE(2050,12,31))))</f>
        <v>#VALUE!</v>
      </c>
      <c r="AF536" s="33">
        <f t="shared" si="87"/>
        <v>1</v>
      </c>
    </row>
    <row r="537" spans="1:32">
      <c r="A537" s="1">
        <v>537</v>
      </c>
      <c r="B537" s="21" t="s">
        <v>1316</v>
      </c>
      <c r="C537" s="21" t="s">
        <v>1317</v>
      </c>
      <c r="D537" s="21" t="s">
        <v>163</v>
      </c>
      <c r="E537" s="22" t="s">
        <v>1097</v>
      </c>
      <c r="F537" s="22" t="s">
        <v>1097</v>
      </c>
      <c r="G537" s="22" t="s">
        <v>1098</v>
      </c>
      <c r="H537" s="22" t="s">
        <v>210</v>
      </c>
      <c r="I537" s="22" t="s">
        <v>212</v>
      </c>
      <c r="J537" s="22">
        <v>19572</v>
      </c>
      <c r="K537" s="22">
        <v>55153</v>
      </c>
      <c r="L537" s="23">
        <f t="shared" si="88"/>
        <v>59.4</v>
      </c>
      <c r="M537" s="24">
        <f t="shared" si="89"/>
        <v>1</v>
      </c>
      <c r="N537" s="23">
        <v>59.4</v>
      </c>
      <c r="O537" s="23">
        <v>59.4</v>
      </c>
      <c r="P537" s="23" t="s">
        <v>218</v>
      </c>
      <c r="Q537" s="23" t="s">
        <v>219</v>
      </c>
      <c r="R537" s="25" t="s">
        <v>218</v>
      </c>
      <c r="S537" s="22" t="s">
        <v>344</v>
      </c>
      <c r="T537" s="22"/>
      <c r="U537" s="26"/>
      <c r="V537" s="26"/>
      <c r="W537" s="27">
        <f t="shared" si="80"/>
        <v>1954</v>
      </c>
      <c r="X537" s="27">
        <f t="shared" si="81"/>
        <v>2050</v>
      </c>
      <c r="Y537" s="28">
        <f t="shared" si="82"/>
        <v>0</v>
      </c>
      <c r="Z537" s="29" t="str">
        <f t="shared" si="83"/>
        <v>NW</v>
      </c>
      <c r="AA537" s="30">
        <f t="shared" si="84"/>
        <v>59.4</v>
      </c>
      <c r="AB537" s="31">
        <f>IF(AND(ISNUMBER(MATCH($S537,[3]Lists!$CU$8:$CU$37,0)),J537&gt;=DATE(2018,12,31)),$AH$6,$AH$5)</f>
        <v>1</v>
      </c>
      <c r="AC537" s="31">
        <f t="shared" si="85"/>
        <v>1</v>
      </c>
      <c r="AD537" s="31">
        <f t="shared" si="86"/>
        <v>1</v>
      </c>
      <c r="AE537" s="32" t="e">
        <f>MIN($K537,IF(AND(S537='[3]Resources - Baseline'!$C$25,$AH$3&gt;0),MIN(DATE(2050,12,31),MAX(DATE($AH$4,12,31),DATE(YEAR(J537)+$AH$3,MONTH(J537),DAY(J537)))),IF(AND(COUNTIFS('[3]Resources - Baseline'!$C$26:$C$37,S537)=1,$AH$2&gt;0),MIN(DATE($AH$4,12,31),DATE(YEAR(J537)+$AH$2,MONTH(J537),DAY(J537))),DATE(2050,12,31))))</f>
        <v>#VALUE!</v>
      </c>
      <c r="AF537" s="33">
        <f t="shared" si="87"/>
        <v>1</v>
      </c>
    </row>
    <row r="538" spans="1:32">
      <c r="A538" s="1">
        <v>538</v>
      </c>
      <c r="B538" s="21" t="s">
        <v>1318</v>
      </c>
      <c r="C538" s="21" t="s">
        <v>1319</v>
      </c>
      <c r="D538" s="21" t="s">
        <v>163</v>
      </c>
      <c r="E538" s="22" t="s">
        <v>1097</v>
      </c>
      <c r="F538" s="22" t="s">
        <v>1097</v>
      </c>
      <c r="G538" s="22" t="s">
        <v>1098</v>
      </c>
      <c r="H538" s="22" t="s">
        <v>210</v>
      </c>
      <c r="I538" s="22" t="s">
        <v>212</v>
      </c>
      <c r="J538" s="22">
        <v>19391</v>
      </c>
      <c r="K538" s="22">
        <v>55153</v>
      </c>
      <c r="L538" s="23">
        <f t="shared" si="88"/>
        <v>73.2</v>
      </c>
      <c r="M538" s="24">
        <f t="shared" si="89"/>
        <v>1</v>
      </c>
      <c r="N538" s="23">
        <v>73.2</v>
      </c>
      <c r="O538" s="23">
        <v>73.2</v>
      </c>
      <c r="P538" s="23" t="s">
        <v>218</v>
      </c>
      <c r="Q538" s="23" t="s">
        <v>219</v>
      </c>
      <c r="R538" s="25" t="s">
        <v>218</v>
      </c>
      <c r="S538" s="22" t="s">
        <v>344</v>
      </c>
      <c r="T538" s="22"/>
      <c r="U538" s="26"/>
      <c r="V538" s="26"/>
      <c r="W538" s="27">
        <f t="shared" si="80"/>
        <v>1953</v>
      </c>
      <c r="X538" s="27">
        <f t="shared" si="81"/>
        <v>2050</v>
      </c>
      <c r="Y538" s="28">
        <f t="shared" si="82"/>
        <v>0</v>
      </c>
      <c r="Z538" s="29" t="str">
        <f t="shared" si="83"/>
        <v>NW</v>
      </c>
      <c r="AA538" s="30">
        <f t="shared" si="84"/>
        <v>73.2</v>
      </c>
      <c r="AB538" s="31">
        <f>IF(AND(ISNUMBER(MATCH($S538,[3]Lists!$CU$8:$CU$37,0)),J538&gt;=DATE(2018,12,31)),$AH$6,$AH$5)</f>
        <v>1</v>
      </c>
      <c r="AC538" s="31">
        <f t="shared" si="85"/>
        <v>1</v>
      </c>
      <c r="AD538" s="31">
        <f t="shared" si="86"/>
        <v>1</v>
      </c>
      <c r="AE538" s="32" t="e">
        <f>MIN($K538,IF(AND(S538='[3]Resources - Baseline'!$C$25,$AH$3&gt;0),MIN(DATE(2050,12,31),MAX(DATE($AH$4,12,31),DATE(YEAR(J538)+$AH$3,MONTH(J538),DAY(J538)))),IF(AND(COUNTIFS('[3]Resources - Baseline'!$C$26:$C$37,S538)=1,$AH$2&gt;0),MIN(DATE($AH$4,12,31),DATE(YEAR(J538)+$AH$2,MONTH(J538),DAY(J538))),DATE(2050,12,31))))</f>
        <v>#VALUE!</v>
      </c>
      <c r="AF538" s="33">
        <f t="shared" si="87"/>
        <v>1</v>
      </c>
    </row>
    <row r="539" spans="1:32">
      <c r="A539" s="1">
        <v>539</v>
      </c>
      <c r="B539" s="21" t="s">
        <v>1320</v>
      </c>
      <c r="C539" s="21" t="s">
        <v>1321</v>
      </c>
      <c r="D539" s="21" t="s">
        <v>163</v>
      </c>
      <c r="E539" s="22" t="s">
        <v>1097</v>
      </c>
      <c r="F539" s="22" t="s">
        <v>1097</v>
      </c>
      <c r="G539" s="22" t="s">
        <v>1098</v>
      </c>
      <c r="H539" s="22" t="s">
        <v>210</v>
      </c>
      <c r="I539" s="22" t="s">
        <v>212</v>
      </c>
      <c r="J539" s="22">
        <v>19299</v>
      </c>
      <c r="K539" s="22">
        <v>55153</v>
      </c>
      <c r="L539" s="23">
        <f t="shared" si="88"/>
        <v>73.2</v>
      </c>
      <c r="M539" s="24">
        <f t="shared" si="89"/>
        <v>1</v>
      </c>
      <c r="N539" s="23">
        <v>73.2</v>
      </c>
      <c r="O539" s="23">
        <v>73.2</v>
      </c>
      <c r="P539" s="23" t="s">
        <v>218</v>
      </c>
      <c r="Q539" s="23" t="s">
        <v>219</v>
      </c>
      <c r="R539" s="25" t="s">
        <v>218</v>
      </c>
      <c r="S539" s="22" t="s">
        <v>344</v>
      </c>
      <c r="T539" s="22"/>
      <c r="U539" s="26"/>
      <c r="V539" s="26"/>
      <c r="W539" s="27">
        <f t="shared" si="80"/>
        <v>1953</v>
      </c>
      <c r="X539" s="27">
        <f t="shared" si="81"/>
        <v>2050</v>
      </c>
      <c r="Y539" s="28">
        <f t="shared" si="82"/>
        <v>0</v>
      </c>
      <c r="Z539" s="29" t="str">
        <f t="shared" si="83"/>
        <v>NW</v>
      </c>
      <c r="AA539" s="30">
        <f t="shared" si="84"/>
        <v>73.2</v>
      </c>
      <c r="AB539" s="31">
        <f>IF(AND(ISNUMBER(MATCH($S539,[3]Lists!$CU$8:$CU$37,0)),J539&gt;=DATE(2018,12,31)),$AH$6,$AH$5)</f>
        <v>1</v>
      </c>
      <c r="AC539" s="31">
        <f t="shared" si="85"/>
        <v>1</v>
      </c>
      <c r="AD539" s="31">
        <f t="shared" si="86"/>
        <v>1</v>
      </c>
      <c r="AE539" s="32" t="e">
        <f>MIN($K539,IF(AND(S539='[3]Resources - Baseline'!$C$25,$AH$3&gt;0),MIN(DATE(2050,12,31),MAX(DATE($AH$4,12,31),DATE(YEAR(J539)+$AH$3,MONTH(J539),DAY(J539)))),IF(AND(COUNTIFS('[3]Resources - Baseline'!$C$26:$C$37,S539)=1,$AH$2&gt;0),MIN(DATE($AH$4,12,31),DATE(YEAR(J539)+$AH$2,MONTH(J539),DAY(J539))),DATE(2050,12,31))))</f>
        <v>#VALUE!</v>
      </c>
      <c r="AF539" s="33">
        <f t="shared" si="87"/>
        <v>1</v>
      </c>
    </row>
    <row r="540" spans="1:32">
      <c r="A540" s="1">
        <v>540</v>
      </c>
      <c r="B540" s="21" t="s">
        <v>1322</v>
      </c>
      <c r="C540" s="21" t="s">
        <v>1323</v>
      </c>
      <c r="D540" s="21" t="s">
        <v>163</v>
      </c>
      <c r="E540" s="22" t="s">
        <v>1097</v>
      </c>
      <c r="F540" s="22" t="s">
        <v>1097</v>
      </c>
      <c r="G540" s="22" t="s">
        <v>1098</v>
      </c>
      <c r="H540" s="22" t="s">
        <v>210</v>
      </c>
      <c r="I540" s="22" t="s">
        <v>212</v>
      </c>
      <c r="J540" s="22">
        <v>19238</v>
      </c>
      <c r="K540" s="22">
        <v>55153</v>
      </c>
      <c r="L540" s="23">
        <f t="shared" si="88"/>
        <v>59.4</v>
      </c>
      <c r="M540" s="24">
        <f t="shared" si="89"/>
        <v>1</v>
      </c>
      <c r="N540" s="23">
        <v>59.4</v>
      </c>
      <c r="O540" s="23">
        <v>59.4</v>
      </c>
      <c r="P540" s="23" t="s">
        <v>218</v>
      </c>
      <c r="Q540" s="23" t="s">
        <v>219</v>
      </c>
      <c r="R540" s="25" t="s">
        <v>218</v>
      </c>
      <c r="S540" s="22" t="s">
        <v>344</v>
      </c>
      <c r="T540" s="22"/>
      <c r="U540" s="26"/>
      <c r="V540" s="26"/>
      <c r="W540" s="27">
        <f t="shared" si="80"/>
        <v>1953</v>
      </c>
      <c r="X540" s="27">
        <f t="shared" si="81"/>
        <v>2050</v>
      </c>
      <c r="Y540" s="28">
        <f t="shared" si="82"/>
        <v>0</v>
      </c>
      <c r="Z540" s="29" t="str">
        <f t="shared" si="83"/>
        <v>NW</v>
      </c>
      <c r="AA540" s="30">
        <f t="shared" si="84"/>
        <v>59.4</v>
      </c>
      <c r="AB540" s="31">
        <f>IF(AND(ISNUMBER(MATCH($S540,[3]Lists!$CU$8:$CU$37,0)),J540&gt;=DATE(2018,12,31)),$AH$6,$AH$5)</f>
        <v>1</v>
      </c>
      <c r="AC540" s="31">
        <f t="shared" si="85"/>
        <v>1</v>
      </c>
      <c r="AD540" s="31">
        <f t="shared" si="86"/>
        <v>1</v>
      </c>
      <c r="AE540" s="32" t="e">
        <f>MIN($K540,IF(AND(S540='[3]Resources - Baseline'!$C$25,$AH$3&gt;0),MIN(DATE(2050,12,31),MAX(DATE($AH$4,12,31),DATE(YEAR(J540)+$AH$3,MONTH(J540),DAY(J540)))),IF(AND(COUNTIFS('[3]Resources - Baseline'!$C$26:$C$37,S540)=1,$AH$2&gt;0),MIN(DATE($AH$4,12,31),DATE(YEAR(J540)+$AH$2,MONTH(J540),DAY(J540))),DATE(2050,12,31))))</f>
        <v>#VALUE!</v>
      </c>
      <c r="AF540" s="33">
        <f t="shared" si="87"/>
        <v>1</v>
      </c>
    </row>
    <row r="541" spans="1:32">
      <c r="A541" s="1">
        <v>541</v>
      </c>
      <c r="B541" s="21" t="s">
        <v>1324</v>
      </c>
      <c r="C541" s="21" t="s">
        <v>1325</v>
      </c>
      <c r="D541" s="21" t="s">
        <v>185</v>
      </c>
      <c r="E541" s="21" t="s">
        <v>176</v>
      </c>
      <c r="F541" s="21" t="s">
        <v>176</v>
      </c>
      <c r="G541" s="21" t="s">
        <v>177</v>
      </c>
      <c r="H541" s="21" t="s">
        <v>176</v>
      </c>
      <c r="I541" s="21" t="s">
        <v>178</v>
      </c>
      <c r="J541" s="22">
        <v>37499</v>
      </c>
      <c r="K541" s="22">
        <v>55153</v>
      </c>
      <c r="L541" s="23">
        <f t="shared" si="88"/>
        <v>41</v>
      </c>
      <c r="M541" s="24">
        <f t="shared" si="89"/>
        <v>1</v>
      </c>
      <c r="N541" s="21">
        <v>41</v>
      </c>
      <c r="O541" s="21">
        <v>41</v>
      </c>
      <c r="P541" s="21" t="s">
        <v>187</v>
      </c>
      <c r="Q541" s="21" t="s">
        <v>197</v>
      </c>
      <c r="R541" s="25" t="s">
        <v>198</v>
      </c>
      <c r="S541" s="21" t="s">
        <v>403</v>
      </c>
      <c r="T541" s="21"/>
      <c r="U541" s="26"/>
      <c r="V541" s="26"/>
      <c r="W541" s="27">
        <f t="shared" si="80"/>
        <v>2003</v>
      </c>
      <c r="X541" s="27">
        <f t="shared" si="81"/>
        <v>2050</v>
      </c>
      <c r="Y541" s="28">
        <f t="shared" si="82"/>
        <v>0</v>
      </c>
      <c r="Z541" s="29" t="str">
        <f t="shared" si="83"/>
        <v>CAISO</v>
      </c>
      <c r="AA541" s="30">
        <f t="shared" si="84"/>
        <v>41</v>
      </c>
      <c r="AB541" s="31">
        <f>IF(AND(ISNUMBER(MATCH($S541,[3]Lists!$CU$8:$CU$37,0)),J541&gt;=DATE(2018,12,31)),$AH$6,$AH$5)</f>
        <v>1</v>
      </c>
      <c r="AC541" s="31">
        <f t="shared" si="85"/>
        <v>1</v>
      </c>
      <c r="AD541" s="31">
        <f t="shared" si="86"/>
        <v>1</v>
      </c>
      <c r="AE541" s="32" t="e">
        <f>MIN($K541,IF(AND(S541='[3]Resources - Baseline'!$C$25,$AH$3&gt;0),MIN(DATE(2050,12,31),MAX(DATE($AH$4,12,31),DATE(YEAR(J541)+$AH$3,MONTH(J541),DAY(J541)))),IF(AND(COUNTIFS('[3]Resources - Baseline'!$C$26:$C$37,S541)=1,$AH$2&gt;0),MIN(DATE($AH$4,12,31),DATE(YEAR(J541)+$AH$2,MONTH(J541),DAY(J541))),DATE(2050,12,31))))</f>
        <v>#VALUE!</v>
      </c>
      <c r="AF541" s="33">
        <f t="shared" si="87"/>
        <v>1</v>
      </c>
    </row>
    <row r="542" spans="1:32">
      <c r="A542" s="1">
        <v>542</v>
      </c>
      <c r="B542" s="21" t="s">
        <v>1326</v>
      </c>
      <c r="C542" s="21" t="s">
        <v>1327</v>
      </c>
      <c r="D542" s="21" t="s">
        <v>163</v>
      </c>
      <c r="E542" s="22" t="s">
        <v>164</v>
      </c>
      <c r="F542" s="22" t="s">
        <v>164</v>
      </c>
      <c r="G542" s="22" t="s">
        <v>165</v>
      </c>
      <c r="H542" s="22" t="s">
        <v>166</v>
      </c>
      <c r="I542" s="22" t="s">
        <v>167</v>
      </c>
      <c r="J542" s="22">
        <v>41883</v>
      </c>
      <c r="K542" s="22">
        <v>48669</v>
      </c>
      <c r="L542" s="23">
        <f t="shared" si="88"/>
        <v>4.8</v>
      </c>
      <c r="M542" s="24">
        <f t="shared" si="89"/>
        <v>1</v>
      </c>
      <c r="N542" s="23">
        <v>4.8</v>
      </c>
      <c r="O542" s="23">
        <v>4.8</v>
      </c>
      <c r="P542" s="23" t="s">
        <v>213</v>
      </c>
      <c r="Q542" s="23" t="s">
        <v>214</v>
      </c>
      <c r="R542" s="25" t="s">
        <v>215</v>
      </c>
      <c r="S542" s="22" t="s">
        <v>390</v>
      </c>
      <c r="T542" s="22"/>
      <c r="U542" s="26"/>
      <c r="V542" s="26"/>
      <c r="W542" s="27">
        <f t="shared" si="80"/>
        <v>2015</v>
      </c>
      <c r="X542" s="27">
        <f t="shared" si="81"/>
        <v>2032</v>
      </c>
      <c r="Y542" s="28">
        <f t="shared" si="82"/>
        <v>0</v>
      </c>
      <c r="Z542" s="29" t="str">
        <f t="shared" si="83"/>
        <v>Excluded</v>
      </c>
      <c r="AA542" s="30">
        <f t="shared" si="84"/>
        <v>4.8</v>
      </c>
      <c r="AB542" s="31">
        <f>IF(AND(ISNUMBER(MATCH($S542,[3]Lists!$CU$8:$CU$37,0)),J542&gt;=DATE(2018,12,31)),$AH$6,$AH$5)</f>
        <v>1</v>
      </c>
      <c r="AC542" s="31">
        <f t="shared" si="85"/>
        <v>1</v>
      </c>
      <c r="AD542" s="31">
        <f t="shared" si="86"/>
        <v>1</v>
      </c>
      <c r="AE542" s="32" t="e">
        <f>MIN($K542,IF(AND(S542='[3]Resources - Baseline'!$C$25,$AH$3&gt;0),MIN(DATE(2050,12,31),MAX(DATE($AH$4,12,31),DATE(YEAR(J542)+$AH$3,MONTH(J542),DAY(J542)))),IF(AND(COUNTIFS('[3]Resources - Baseline'!$C$26:$C$37,S542)=1,$AH$2&gt;0),MIN(DATE($AH$4,12,31),DATE(YEAR(J542)+$AH$2,MONTH(J542),DAY(J542))),DATE(2050,12,31))))</f>
        <v>#VALUE!</v>
      </c>
      <c r="AF542" s="33">
        <f t="shared" si="87"/>
        <v>1</v>
      </c>
    </row>
    <row r="543" spans="1:32">
      <c r="A543" s="1">
        <v>543</v>
      </c>
      <c r="B543" s="21" t="s">
        <v>1328</v>
      </c>
      <c r="C543" s="21"/>
      <c r="D543" s="21" t="s">
        <v>163</v>
      </c>
      <c r="E543" s="22" t="s">
        <v>837</v>
      </c>
      <c r="F543" s="22" t="s">
        <v>837</v>
      </c>
      <c r="G543" s="22" t="s">
        <v>838</v>
      </c>
      <c r="H543" s="22" t="s">
        <v>434</v>
      </c>
      <c r="I543" s="22" t="s">
        <v>212</v>
      </c>
      <c r="J543" s="22">
        <v>18264</v>
      </c>
      <c r="K543" s="22">
        <v>55153</v>
      </c>
      <c r="L543" s="23">
        <f t="shared" si="88"/>
        <v>3</v>
      </c>
      <c r="M543" s="24">
        <f t="shared" si="89"/>
        <v>1</v>
      </c>
      <c r="N543" s="23">
        <v>3</v>
      </c>
      <c r="O543" s="23">
        <v>3</v>
      </c>
      <c r="P543" s="23" t="s">
        <v>1329</v>
      </c>
      <c r="Q543" s="23" t="s">
        <v>188</v>
      </c>
      <c r="R543" s="25" t="s">
        <v>189</v>
      </c>
      <c r="S543" s="22" t="s">
        <v>435</v>
      </c>
      <c r="T543" s="22"/>
      <c r="U543" s="26"/>
      <c r="V543" s="26"/>
      <c r="W543" s="27">
        <f t="shared" si="80"/>
        <v>1950</v>
      </c>
      <c r="X543" s="27">
        <f t="shared" si="81"/>
        <v>2050</v>
      </c>
      <c r="Y543" s="28">
        <f t="shared" si="82"/>
        <v>0</v>
      </c>
      <c r="Z543" s="29" t="str">
        <f t="shared" si="83"/>
        <v>NW</v>
      </c>
      <c r="AA543" s="30">
        <f t="shared" si="84"/>
        <v>3</v>
      </c>
      <c r="AB543" s="31">
        <f>IF(AND(ISNUMBER(MATCH($S543,[3]Lists!$CU$8:$CU$37,0)),J543&gt;=DATE(2018,12,31)),$AH$6,$AH$5)</f>
        <v>1</v>
      </c>
      <c r="AC543" s="31">
        <f t="shared" si="85"/>
        <v>1</v>
      </c>
      <c r="AD543" s="31">
        <f t="shared" si="86"/>
        <v>1</v>
      </c>
      <c r="AE543" s="32" t="e">
        <f>MIN($K543,IF(AND(S543='[3]Resources - Baseline'!$C$25,$AH$3&gt;0),MIN(DATE(2050,12,31),MAX(DATE($AH$4,12,31),DATE(YEAR(J543)+$AH$3,MONTH(J543),DAY(J543)))),IF(AND(COUNTIFS('[3]Resources - Baseline'!$C$26:$C$37,S543)=1,$AH$2&gt;0),MIN(DATE($AH$4,12,31),DATE(YEAR(J543)+$AH$2,MONTH(J543),DAY(J543))),DATE(2050,12,31))))</f>
        <v>#VALUE!</v>
      </c>
      <c r="AF543" s="33">
        <f t="shared" si="87"/>
        <v>1</v>
      </c>
    </row>
    <row r="544" spans="1:32">
      <c r="A544" s="1">
        <v>544</v>
      </c>
      <c r="B544" s="21" t="s">
        <v>1330</v>
      </c>
      <c r="C544" s="21" t="s">
        <v>1331</v>
      </c>
      <c r="D544" s="21" t="s">
        <v>174</v>
      </c>
      <c r="E544" s="22" t="s">
        <v>176</v>
      </c>
      <c r="F544" s="22" t="s">
        <v>176</v>
      </c>
      <c r="G544" s="22" t="s">
        <v>177</v>
      </c>
      <c r="H544" s="22" t="s">
        <v>176</v>
      </c>
      <c r="I544" s="22" t="s">
        <v>178</v>
      </c>
      <c r="J544" s="22">
        <v>43586</v>
      </c>
      <c r="K544" s="22">
        <v>55153</v>
      </c>
      <c r="L544" s="23">
        <f t="shared" si="88"/>
        <v>3</v>
      </c>
      <c r="M544" s="24">
        <f t="shared" si="89"/>
        <v>1</v>
      </c>
      <c r="N544" s="23">
        <v>3</v>
      </c>
      <c r="O544" s="23">
        <v>3</v>
      </c>
      <c r="P544" s="23" t="s">
        <v>179</v>
      </c>
      <c r="Q544" s="23" t="s">
        <v>180</v>
      </c>
      <c r="R544" s="25" t="s">
        <v>181</v>
      </c>
      <c r="S544" s="22" t="s">
        <v>182</v>
      </c>
      <c r="T544" s="22"/>
      <c r="U544" s="26"/>
      <c r="V544" s="26"/>
      <c r="W544" s="27">
        <f t="shared" si="80"/>
        <v>2019</v>
      </c>
      <c r="X544" s="27">
        <f t="shared" si="81"/>
        <v>2050</v>
      </c>
      <c r="Y544" s="28">
        <f t="shared" si="82"/>
        <v>0</v>
      </c>
      <c r="Z544" s="29" t="str">
        <f t="shared" si="83"/>
        <v>CAISO</v>
      </c>
      <c r="AA544" s="30">
        <f t="shared" si="84"/>
        <v>3</v>
      </c>
      <c r="AB544" s="31">
        <f>IF(AND(ISNUMBER(MATCH($S544,[3]Lists!$CU$8:$CU$37,0)),J544&gt;=DATE(2018,12,31)),$AH$6,$AH$5)</f>
        <v>0.95</v>
      </c>
      <c r="AC544" s="31">
        <f t="shared" si="85"/>
        <v>1</v>
      </c>
      <c r="AD544" s="31">
        <f t="shared" si="86"/>
        <v>1</v>
      </c>
      <c r="AE544" s="32" t="e">
        <f>MIN($K544,IF(AND(S544='[3]Resources - Baseline'!$C$25,$AH$3&gt;0),MIN(DATE(2050,12,31),MAX(DATE($AH$4,12,31),DATE(YEAR(J544)+$AH$3,MONTH(J544),DAY(J544)))),IF(AND(COUNTIFS('[3]Resources - Baseline'!$C$26:$C$37,S544)=1,$AH$2&gt;0),MIN(DATE($AH$4,12,31),DATE(YEAR(J544)+$AH$2,MONTH(J544),DAY(J544))),DATE(2050,12,31))))</f>
        <v>#VALUE!</v>
      </c>
      <c r="AF544" s="33">
        <f t="shared" si="87"/>
        <v>1</v>
      </c>
    </row>
    <row r="545" spans="1:32">
      <c r="A545" s="1">
        <v>545</v>
      </c>
      <c r="B545" s="21" t="s">
        <v>1332</v>
      </c>
      <c r="C545" s="21" t="s">
        <v>1333</v>
      </c>
      <c r="D545" s="21" t="s">
        <v>185</v>
      </c>
      <c r="E545" s="21" t="s">
        <v>175</v>
      </c>
      <c r="F545" s="21" t="s">
        <v>175</v>
      </c>
      <c r="G545" s="21" t="s">
        <v>186</v>
      </c>
      <c r="H545" s="21" t="s">
        <v>175</v>
      </c>
      <c r="I545" s="21" t="s">
        <v>178</v>
      </c>
      <c r="J545" s="22"/>
      <c r="K545" s="22">
        <v>55153</v>
      </c>
      <c r="L545" s="23">
        <f t="shared" si="88"/>
        <v>130</v>
      </c>
      <c r="M545" s="24">
        <f t="shared" si="89"/>
        <v>1</v>
      </c>
      <c r="N545" s="21">
        <v>130</v>
      </c>
      <c r="O545" s="21">
        <v>130</v>
      </c>
      <c r="P545" s="21" t="s">
        <v>188</v>
      </c>
      <c r="Q545" s="21" t="s">
        <v>188</v>
      </c>
      <c r="R545" s="25" t="s">
        <v>189</v>
      </c>
      <c r="S545" s="21" t="s">
        <v>182</v>
      </c>
      <c r="T545" s="21"/>
      <c r="U545" s="26"/>
      <c r="V545" s="26"/>
      <c r="W545" s="27">
        <f t="shared" si="80"/>
        <v>1900</v>
      </c>
      <c r="X545" s="27">
        <f t="shared" si="81"/>
        <v>2050</v>
      </c>
      <c r="Y545" s="28">
        <f t="shared" si="82"/>
        <v>0</v>
      </c>
      <c r="Z545" s="29" t="str">
        <f t="shared" si="83"/>
        <v>CAISO</v>
      </c>
      <c r="AA545" s="30">
        <f t="shared" si="84"/>
        <v>130</v>
      </c>
      <c r="AB545" s="31">
        <f>IF(AND(ISNUMBER(MATCH($S545,[3]Lists!$CU$8:$CU$37,0)),J545&gt;=DATE(2018,12,31)),$AH$6,$AH$5)</f>
        <v>1</v>
      </c>
      <c r="AC545" s="31">
        <f t="shared" si="85"/>
        <v>1</v>
      </c>
      <c r="AD545" s="31">
        <f t="shared" si="86"/>
        <v>1</v>
      </c>
      <c r="AE545" s="32" t="e">
        <f>MIN($K545,IF(AND(S545='[3]Resources - Baseline'!$C$25,$AH$3&gt;0),MIN(DATE(2050,12,31),MAX(DATE($AH$4,12,31),DATE(YEAR(J545)+$AH$3,MONTH(J545),DAY(J545)))),IF(AND(COUNTIFS('[3]Resources - Baseline'!$C$26:$C$37,S545)=1,$AH$2&gt;0),MIN(DATE($AH$4,12,31),DATE(YEAR(J545)+$AH$2,MONTH(J545),DAY(J545))),DATE(2050,12,31))))</f>
        <v>#VALUE!</v>
      </c>
      <c r="AF545" s="33">
        <f t="shared" si="87"/>
        <v>1</v>
      </c>
    </row>
    <row r="546" spans="1:32">
      <c r="A546" s="1">
        <v>546</v>
      </c>
      <c r="B546" s="21" t="s">
        <v>1334</v>
      </c>
      <c r="C546" s="21"/>
      <c r="D546" s="21" t="s">
        <v>185</v>
      </c>
      <c r="E546" s="21" t="s">
        <v>175</v>
      </c>
      <c r="F546" s="21" t="s">
        <v>175</v>
      </c>
      <c r="G546" s="21" t="s">
        <v>186</v>
      </c>
      <c r="H546" s="21" t="s">
        <v>175</v>
      </c>
      <c r="I546" s="21" t="s">
        <v>178</v>
      </c>
      <c r="J546" s="22"/>
      <c r="K546" s="22">
        <v>55153</v>
      </c>
      <c r="L546" s="23">
        <f t="shared" si="88"/>
        <v>150</v>
      </c>
      <c r="M546" s="24">
        <f t="shared" si="89"/>
        <v>1</v>
      </c>
      <c r="N546" s="21">
        <v>150</v>
      </c>
      <c r="O546" s="21">
        <v>150</v>
      </c>
      <c r="P546" s="21" t="s">
        <v>188</v>
      </c>
      <c r="Q546" s="21" t="s">
        <v>188</v>
      </c>
      <c r="R546" s="25" t="s">
        <v>189</v>
      </c>
      <c r="S546" s="21" t="s">
        <v>182</v>
      </c>
      <c r="T546" s="21"/>
      <c r="U546" s="26"/>
      <c r="V546" s="26"/>
      <c r="W546" s="27">
        <f t="shared" si="80"/>
        <v>1900</v>
      </c>
      <c r="X546" s="27">
        <f t="shared" si="81"/>
        <v>2050</v>
      </c>
      <c r="Y546" s="28">
        <f t="shared" si="82"/>
        <v>0</v>
      </c>
      <c r="Z546" s="29" t="str">
        <f t="shared" si="83"/>
        <v>CAISO</v>
      </c>
      <c r="AA546" s="30">
        <f t="shared" si="84"/>
        <v>150</v>
      </c>
      <c r="AB546" s="31">
        <f>IF(AND(ISNUMBER(MATCH($S546,[3]Lists!$CU$8:$CU$37,0)),J546&gt;=DATE(2018,12,31)),$AH$6,$AH$5)</f>
        <v>1</v>
      </c>
      <c r="AC546" s="31">
        <f t="shared" si="85"/>
        <v>1</v>
      </c>
      <c r="AD546" s="31">
        <f t="shared" si="86"/>
        <v>1</v>
      </c>
      <c r="AE546" s="32" t="e">
        <f>MIN($K546,IF(AND(S546='[3]Resources - Baseline'!$C$25,$AH$3&gt;0),MIN(DATE(2050,12,31),MAX(DATE($AH$4,12,31),DATE(YEAR(J546)+$AH$3,MONTH(J546),DAY(J546)))),IF(AND(COUNTIFS('[3]Resources - Baseline'!$C$26:$C$37,S546)=1,$AH$2&gt;0),MIN(DATE($AH$4,12,31),DATE(YEAR(J546)+$AH$2,MONTH(J546),DAY(J546))),DATE(2050,12,31))))</f>
        <v>#VALUE!</v>
      </c>
      <c r="AF546" s="33">
        <f t="shared" si="87"/>
        <v>1</v>
      </c>
    </row>
    <row r="547" spans="1:32">
      <c r="A547" s="1">
        <v>547</v>
      </c>
      <c r="B547" s="21" t="s">
        <v>1335</v>
      </c>
      <c r="C547" s="21" t="s">
        <v>1336</v>
      </c>
      <c r="D547" s="21" t="s">
        <v>185</v>
      </c>
      <c r="E547" s="21" t="s">
        <v>176</v>
      </c>
      <c r="F547" s="21" t="s">
        <v>176</v>
      </c>
      <c r="G547" s="21" t="s">
        <v>177</v>
      </c>
      <c r="H547" s="21" t="s">
        <v>176</v>
      </c>
      <c r="I547" s="21" t="s">
        <v>178</v>
      </c>
      <c r="J547" s="22">
        <v>31971</v>
      </c>
      <c r="K547" s="22">
        <v>55153</v>
      </c>
      <c r="L547" s="23">
        <f t="shared" si="88"/>
        <v>92.2</v>
      </c>
      <c r="M547" s="24">
        <f t="shared" si="89"/>
        <v>1</v>
      </c>
      <c r="N547" s="21">
        <v>92.2</v>
      </c>
      <c r="O547" s="21">
        <v>92.2</v>
      </c>
      <c r="P547" s="21" t="s">
        <v>187</v>
      </c>
      <c r="Q547" s="21" t="s">
        <v>248</v>
      </c>
      <c r="R547" s="25" t="s">
        <v>249</v>
      </c>
      <c r="S547" s="21" t="s">
        <v>250</v>
      </c>
      <c r="T547" s="21"/>
      <c r="U547" s="26"/>
      <c r="V547" s="26"/>
      <c r="W547" s="27">
        <f t="shared" si="80"/>
        <v>1988</v>
      </c>
      <c r="X547" s="27">
        <f t="shared" si="81"/>
        <v>2050</v>
      </c>
      <c r="Y547" s="28">
        <f t="shared" si="82"/>
        <v>0</v>
      </c>
      <c r="Z547" s="29" t="str">
        <f t="shared" si="83"/>
        <v>CAISO</v>
      </c>
      <c r="AA547" s="30">
        <f t="shared" si="84"/>
        <v>92.2</v>
      </c>
      <c r="AB547" s="31">
        <f>IF(AND(ISNUMBER(MATCH($S547,[3]Lists!$CU$8:$CU$37,0)),J547&gt;=DATE(2018,12,31)),$AH$6,$AH$5)</f>
        <v>1</v>
      </c>
      <c r="AC547" s="31">
        <f t="shared" si="85"/>
        <v>1</v>
      </c>
      <c r="AD547" s="31">
        <f t="shared" si="86"/>
        <v>1</v>
      </c>
      <c r="AE547" s="32" t="e">
        <f>MIN($K547,IF(AND(S547='[3]Resources - Baseline'!$C$25,$AH$3&gt;0),MIN(DATE(2050,12,31),MAX(DATE($AH$4,12,31),DATE(YEAR(J547)+$AH$3,MONTH(J547),DAY(J547)))),IF(AND(COUNTIFS('[3]Resources - Baseline'!$C$26:$C$37,S547)=1,$AH$2&gt;0),MIN(DATE($AH$4,12,31),DATE(YEAR(J547)+$AH$2,MONTH(J547),DAY(J547))),DATE(2050,12,31))))</f>
        <v>#VALUE!</v>
      </c>
      <c r="AF547" s="33">
        <f t="shared" si="87"/>
        <v>1</v>
      </c>
    </row>
    <row r="548" spans="1:32">
      <c r="A548" s="1">
        <v>548</v>
      </c>
      <c r="B548" s="21" t="s">
        <v>1337</v>
      </c>
      <c r="C548" s="21" t="s">
        <v>1338</v>
      </c>
      <c r="D548" s="21" t="s">
        <v>185</v>
      </c>
      <c r="E548" s="21" t="s">
        <v>246</v>
      </c>
      <c r="F548" s="21" t="s">
        <v>246</v>
      </c>
      <c r="G548" s="21" t="s">
        <v>247</v>
      </c>
      <c r="H548" s="21" t="s">
        <v>246</v>
      </c>
      <c r="I548" s="21" t="s">
        <v>178</v>
      </c>
      <c r="J548" s="22">
        <v>33165</v>
      </c>
      <c r="K548" s="22">
        <v>55153</v>
      </c>
      <c r="L548" s="23">
        <f t="shared" si="88"/>
        <v>28.56</v>
      </c>
      <c r="M548" s="24">
        <f t="shared" si="89"/>
        <v>1</v>
      </c>
      <c r="N548" s="21">
        <v>28.56</v>
      </c>
      <c r="O548" s="21">
        <v>28.56</v>
      </c>
      <c r="P548" s="21" t="s">
        <v>533</v>
      </c>
      <c r="Q548" s="21" t="s">
        <v>258</v>
      </c>
      <c r="R548" s="25" t="s">
        <v>259</v>
      </c>
      <c r="S548" s="21" t="s">
        <v>274</v>
      </c>
      <c r="T548" s="21"/>
      <c r="U548" s="26"/>
      <c r="V548" s="26"/>
      <c r="W548" s="27">
        <f t="shared" si="80"/>
        <v>1991</v>
      </c>
      <c r="X548" s="27">
        <f t="shared" si="81"/>
        <v>2050</v>
      </c>
      <c r="Y548" s="28">
        <f t="shared" si="82"/>
        <v>0</v>
      </c>
      <c r="Z548" s="29" t="str">
        <f t="shared" si="83"/>
        <v>CAISO</v>
      </c>
      <c r="AA548" s="30">
        <f t="shared" si="84"/>
        <v>28.56</v>
      </c>
      <c r="AB548" s="31">
        <f>IF(AND(ISNUMBER(MATCH($S548,[3]Lists!$CU$8:$CU$37,0)),J548&gt;=DATE(2018,12,31)),$AH$6,$AH$5)</f>
        <v>1</v>
      </c>
      <c r="AC548" s="31">
        <f t="shared" si="85"/>
        <v>1</v>
      </c>
      <c r="AD548" s="31">
        <f t="shared" si="86"/>
        <v>1</v>
      </c>
      <c r="AE548" s="32" t="e">
        <f>MIN($K548,IF(AND(S548='[3]Resources - Baseline'!$C$25,$AH$3&gt;0),MIN(DATE(2050,12,31),MAX(DATE($AH$4,12,31),DATE(YEAR(J548)+$AH$3,MONTH(J548),DAY(J548)))),IF(AND(COUNTIFS('[3]Resources - Baseline'!$C$26:$C$37,S548)=1,$AH$2&gt;0),MIN(DATE($AH$4,12,31),DATE(YEAR(J548)+$AH$2,MONTH(J548),DAY(J548))),DATE(2050,12,31))))</f>
        <v>#VALUE!</v>
      </c>
      <c r="AF548" s="33">
        <f t="shared" si="87"/>
        <v>1</v>
      </c>
    </row>
    <row r="549" spans="1:32">
      <c r="A549" s="1">
        <v>549</v>
      </c>
      <c r="B549" s="21" t="s">
        <v>1339</v>
      </c>
      <c r="C549" s="21" t="s">
        <v>1340</v>
      </c>
      <c r="D549" s="21" t="s">
        <v>163</v>
      </c>
      <c r="E549" s="22" t="s">
        <v>298</v>
      </c>
      <c r="F549" s="22" t="s">
        <v>298</v>
      </c>
      <c r="G549" s="22" t="s">
        <v>299</v>
      </c>
      <c r="H549" s="22" t="s">
        <v>166</v>
      </c>
      <c r="I549" s="22" t="s">
        <v>167</v>
      </c>
      <c r="J549" s="22">
        <v>37622</v>
      </c>
      <c r="K549" s="22">
        <v>55123</v>
      </c>
      <c r="L549" s="23">
        <f t="shared" si="88"/>
        <v>300</v>
      </c>
      <c r="M549" s="24">
        <f t="shared" si="89"/>
        <v>1</v>
      </c>
      <c r="N549" s="23">
        <v>300</v>
      </c>
      <c r="O549" s="23">
        <v>300</v>
      </c>
      <c r="P549" s="23" t="s">
        <v>257</v>
      </c>
      <c r="Q549" s="23" t="s">
        <v>258</v>
      </c>
      <c r="R549" s="25" t="s">
        <v>259</v>
      </c>
      <c r="S549" s="22" t="s">
        <v>534</v>
      </c>
      <c r="T549" s="22"/>
      <c r="U549" s="26"/>
      <c r="V549" s="26"/>
      <c r="W549" s="27">
        <f t="shared" si="80"/>
        <v>2003</v>
      </c>
      <c r="X549" s="27">
        <f t="shared" si="81"/>
        <v>2050</v>
      </c>
      <c r="Y549" s="28">
        <f t="shared" si="82"/>
        <v>0</v>
      </c>
      <c r="Z549" s="29" t="str">
        <f t="shared" si="83"/>
        <v>Excluded</v>
      </c>
      <c r="AA549" s="30">
        <f t="shared" si="84"/>
        <v>300</v>
      </c>
      <c r="AB549" s="31">
        <f>IF(AND(ISNUMBER(MATCH($S549,[3]Lists!$CU$8:$CU$37,0)),J549&gt;=DATE(2018,12,31)),$AH$6,$AH$5)</f>
        <v>1</v>
      </c>
      <c r="AC549" s="31">
        <f t="shared" si="85"/>
        <v>1</v>
      </c>
      <c r="AD549" s="31">
        <f t="shared" si="86"/>
        <v>1</v>
      </c>
      <c r="AE549" s="32" t="e">
        <f>MIN($K549,IF(AND(S549='[3]Resources - Baseline'!$C$25,$AH$3&gt;0),MIN(DATE(2050,12,31),MAX(DATE($AH$4,12,31),DATE(YEAR(J549)+$AH$3,MONTH(J549),DAY(J549)))),IF(AND(COUNTIFS('[3]Resources - Baseline'!$C$26:$C$37,S549)=1,$AH$2&gt;0),MIN(DATE($AH$4,12,31),DATE(YEAR(J549)+$AH$2,MONTH(J549),DAY(J549))),DATE(2050,12,31))))</f>
        <v>#VALUE!</v>
      </c>
      <c r="AF549" s="33">
        <f t="shared" si="87"/>
        <v>1</v>
      </c>
    </row>
    <row r="550" spans="1:32">
      <c r="A550" s="1">
        <v>550</v>
      </c>
      <c r="B550" s="21" t="s">
        <v>1341</v>
      </c>
      <c r="C550" s="21" t="s">
        <v>1342</v>
      </c>
      <c r="D550" s="21" t="s">
        <v>185</v>
      </c>
      <c r="E550" s="21" t="s">
        <v>202</v>
      </c>
      <c r="F550" s="21" t="s">
        <v>205</v>
      </c>
      <c r="G550" s="21" t="s">
        <v>204</v>
      </c>
      <c r="H550" s="21" t="s">
        <v>205</v>
      </c>
      <c r="I550" s="21" t="s">
        <v>178</v>
      </c>
      <c r="J550" s="22"/>
      <c r="K550" s="22">
        <v>55153</v>
      </c>
      <c r="L550" s="23">
        <f t="shared" si="88"/>
        <v>19.899999999999999</v>
      </c>
      <c r="M550" s="24">
        <f t="shared" si="89"/>
        <v>1</v>
      </c>
      <c r="N550" s="21">
        <v>19.899999999999999</v>
      </c>
      <c r="O550" s="21">
        <v>19.899999999999999</v>
      </c>
      <c r="P550" s="21" t="s">
        <v>188</v>
      </c>
      <c r="Q550" s="21" t="s">
        <v>188</v>
      </c>
      <c r="R550" s="25" t="s">
        <v>189</v>
      </c>
      <c r="S550" s="21" t="s">
        <v>182</v>
      </c>
      <c r="T550" s="21"/>
      <c r="U550" s="26"/>
      <c r="V550" s="26"/>
      <c r="W550" s="27">
        <f t="shared" si="80"/>
        <v>1900</v>
      </c>
      <c r="X550" s="27">
        <f t="shared" si="81"/>
        <v>2050</v>
      </c>
      <c r="Y550" s="28">
        <f t="shared" si="82"/>
        <v>0</v>
      </c>
      <c r="Z550" s="29" t="str">
        <f t="shared" si="83"/>
        <v>CAISO</v>
      </c>
      <c r="AA550" s="30">
        <f t="shared" si="84"/>
        <v>19.899999999999999</v>
      </c>
      <c r="AB550" s="31">
        <f>IF(AND(ISNUMBER(MATCH($S550,[3]Lists!$CU$8:$CU$37,0)),J550&gt;=DATE(2018,12,31)),$AH$6,$AH$5)</f>
        <v>1</v>
      </c>
      <c r="AC550" s="31">
        <f t="shared" si="85"/>
        <v>1</v>
      </c>
      <c r="AD550" s="31">
        <f t="shared" si="86"/>
        <v>1</v>
      </c>
      <c r="AE550" s="32" t="e">
        <f>MIN($K550,IF(AND(S550='[3]Resources - Baseline'!$C$25,$AH$3&gt;0),MIN(DATE(2050,12,31),MAX(DATE($AH$4,12,31),DATE(YEAR(J550)+$AH$3,MONTH(J550),DAY(J550)))),IF(AND(COUNTIFS('[3]Resources - Baseline'!$C$26:$C$37,S550)=1,$AH$2&gt;0),MIN(DATE($AH$4,12,31),DATE(YEAR(J550)+$AH$2,MONTH(J550),DAY(J550))),DATE(2050,12,31))))</f>
        <v>#VALUE!</v>
      </c>
      <c r="AF550" s="33">
        <f t="shared" si="87"/>
        <v>1</v>
      </c>
    </row>
    <row r="551" spans="1:32">
      <c r="A551" s="1">
        <v>551</v>
      </c>
      <c r="B551" s="21" t="s">
        <v>1343</v>
      </c>
      <c r="C551" s="21" t="s">
        <v>1344</v>
      </c>
      <c r="D551" s="21" t="s">
        <v>185</v>
      </c>
      <c r="E551" s="21" t="s">
        <v>175</v>
      </c>
      <c r="F551" s="21" t="s">
        <v>175</v>
      </c>
      <c r="G551" s="21" t="s">
        <v>186</v>
      </c>
      <c r="H551" s="21" t="s">
        <v>175</v>
      </c>
      <c r="I551" s="21" t="s">
        <v>178</v>
      </c>
      <c r="J551" s="22">
        <v>30317</v>
      </c>
      <c r="K551" s="22">
        <v>55153</v>
      </c>
      <c r="L551" s="23">
        <f t="shared" si="88"/>
        <v>9.99</v>
      </c>
      <c r="M551" s="24">
        <f t="shared" si="89"/>
        <v>1</v>
      </c>
      <c r="N551" s="21">
        <v>9.99</v>
      </c>
      <c r="O551" s="21">
        <v>9.99</v>
      </c>
      <c r="P551" s="21" t="s">
        <v>187</v>
      </c>
      <c r="Q551" s="21" t="s">
        <v>219</v>
      </c>
      <c r="R551" s="25" t="s">
        <v>218</v>
      </c>
      <c r="S551" s="21" t="s">
        <v>265</v>
      </c>
      <c r="T551" s="21"/>
      <c r="U551" s="26"/>
      <c r="V551" s="26"/>
      <c r="W551" s="27">
        <f t="shared" si="80"/>
        <v>1983</v>
      </c>
      <c r="X551" s="27">
        <f t="shared" si="81"/>
        <v>2050</v>
      </c>
      <c r="Y551" s="28">
        <f t="shared" si="82"/>
        <v>0</v>
      </c>
      <c r="Z551" s="29" t="str">
        <f t="shared" si="83"/>
        <v>CAISO</v>
      </c>
      <c r="AA551" s="30">
        <f t="shared" si="84"/>
        <v>9.99</v>
      </c>
      <c r="AB551" s="31">
        <f>IF(AND(ISNUMBER(MATCH($S551,[3]Lists!$CU$8:$CU$37,0)),J551&gt;=DATE(2018,12,31)),$AH$6,$AH$5)</f>
        <v>1</v>
      </c>
      <c r="AC551" s="31">
        <f t="shared" si="85"/>
        <v>1</v>
      </c>
      <c r="AD551" s="31">
        <f t="shared" si="86"/>
        <v>1</v>
      </c>
      <c r="AE551" s="32" t="e">
        <f>MIN($K551,IF(AND(S551='[3]Resources - Baseline'!$C$25,$AH$3&gt;0),MIN(DATE(2050,12,31),MAX(DATE($AH$4,12,31),DATE(YEAR(J551)+$AH$3,MONTH(J551),DAY(J551)))),IF(AND(COUNTIFS('[3]Resources - Baseline'!$C$26:$C$37,S551)=1,$AH$2&gt;0),MIN(DATE($AH$4,12,31),DATE(YEAR(J551)+$AH$2,MONTH(J551),DAY(J551))),DATE(2050,12,31))))</f>
        <v>#VALUE!</v>
      </c>
      <c r="AF551" s="33">
        <f t="shared" si="87"/>
        <v>1</v>
      </c>
    </row>
    <row r="552" spans="1:32">
      <c r="A552" s="1">
        <v>552</v>
      </c>
      <c r="B552" s="21" t="s">
        <v>1345</v>
      </c>
      <c r="C552" s="21" t="s">
        <v>1345</v>
      </c>
      <c r="D552" s="21" t="s">
        <v>174</v>
      </c>
      <c r="E552" s="22" t="s">
        <v>205</v>
      </c>
      <c r="F552" s="22" t="s">
        <v>203</v>
      </c>
      <c r="G552" s="22" t="s">
        <v>204</v>
      </c>
      <c r="H552" s="22" t="s">
        <v>205</v>
      </c>
      <c r="I552" s="22" t="s">
        <v>178</v>
      </c>
      <c r="J552" s="22">
        <v>43921</v>
      </c>
      <c r="K552" s="22">
        <v>55153</v>
      </c>
      <c r="L552" s="23">
        <f t="shared" si="88"/>
        <v>2.4</v>
      </c>
      <c r="M552" s="24">
        <f t="shared" si="89"/>
        <v>1</v>
      </c>
      <c r="N552" s="23">
        <v>2.4</v>
      </c>
      <c r="O552" s="23">
        <v>2.4</v>
      </c>
      <c r="P552" s="23" t="s">
        <v>206</v>
      </c>
      <c r="Q552" s="23" t="s">
        <v>207</v>
      </c>
      <c r="R552" s="25" t="s">
        <v>189</v>
      </c>
      <c r="S552" s="22" t="s">
        <v>182</v>
      </c>
      <c r="T552" s="22"/>
      <c r="U552" s="26"/>
      <c r="V552" s="26"/>
      <c r="W552" s="27">
        <f t="shared" si="80"/>
        <v>2020</v>
      </c>
      <c r="X552" s="27">
        <f t="shared" si="81"/>
        <v>2050</v>
      </c>
      <c r="Y552" s="28">
        <f t="shared" si="82"/>
        <v>0</v>
      </c>
      <c r="Z552" s="29" t="str">
        <f t="shared" si="83"/>
        <v>CAISO</v>
      </c>
      <c r="AA552" s="30">
        <f t="shared" si="84"/>
        <v>2.4</v>
      </c>
      <c r="AB552" s="31">
        <f>IF(AND(ISNUMBER(MATCH($S552,[3]Lists!$CU$8:$CU$37,0)),J552&gt;=DATE(2018,12,31)),$AH$6,$AH$5)</f>
        <v>0.95</v>
      </c>
      <c r="AC552" s="31">
        <f t="shared" si="85"/>
        <v>1</v>
      </c>
      <c r="AD552" s="31">
        <f t="shared" si="86"/>
        <v>1</v>
      </c>
      <c r="AE552" s="32" t="e">
        <f>MIN($K552,IF(AND(S552='[3]Resources - Baseline'!$C$25,$AH$3&gt;0),MIN(DATE(2050,12,31),MAX(DATE($AH$4,12,31),DATE(YEAR(J552)+$AH$3,MONTH(J552),DAY(J552)))),IF(AND(COUNTIFS('[3]Resources - Baseline'!$C$26:$C$37,S552)=1,$AH$2&gt;0),MIN(DATE($AH$4,12,31),DATE(YEAR(J552)+$AH$2,MONTH(J552),DAY(J552))),DATE(2050,12,31))))</f>
        <v>#VALUE!</v>
      </c>
      <c r="AF552" s="33">
        <f t="shared" si="87"/>
        <v>1</v>
      </c>
    </row>
    <row r="553" spans="1:32">
      <c r="A553" s="1">
        <v>553</v>
      </c>
      <c r="B553" s="21" t="s">
        <v>1346</v>
      </c>
      <c r="C553" s="21" t="s">
        <v>1347</v>
      </c>
      <c r="D553" s="21" t="s">
        <v>163</v>
      </c>
      <c r="E553" s="22" t="s">
        <v>378</v>
      </c>
      <c r="F553" s="22" t="s">
        <v>378</v>
      </c>
      <c r="G553" s="22" t="s">
        <v>1348</v>
      </c>
      <c r="H553" s="22" t="s">
        <v>1349</v>
      </c>
      <c r="I553" s="22" t="s">
        <v>378</v>
      </c>
      <c r="J553" s="22">
        <v>23285</v>
      </c>
      <c r="K553" s="22">
        <v>54789</v>
      </c>
      <c r="L553" s="23">
        <f t="shared" si="88"/>
        <v>75</v>
      </c>
      <c r="M553" s="24">
        <f t="shared" si="89"/>
        <v>1</v>
      </c>
      <c r="N553" s="23">
        <v>75</v>
      </c>
      <c r="O553" s="23">
        <v>75</v>
      </c>
      <c r="P553" s="23" t="s">
        <v>218</v>
      </c>
      <c r="Q553" s="23" t="s">
        <v>219</v>
      </c>
      <c r="R553" s="25" t="s">
        <v>218</v>
      </c>
      <c r="S553" s="22" t="s">
        <v>1350</v>
      </c>
      <c r="T553" s="22"/>
      <c r="U553" s="26"/>
      <c r="V553" s="26"/>
      <c r="W553" s="27">
        <f t="shared" si="80"/>
        <v>1964</v>
      </c>
      <c r="X553" s="27">
        <f t="shared" si="81"/>
        <v>2049</v>
      </c>
      <c r="Y553" s="28">
        <f t="shared" si="82"/>
        <v>0</v>
      </c>
      <c r="Z553" s="29" t="str">
        <f t="shared" si="83"/>
        <v>BANC</v>
      </c>
      <c r="AA553" s="30">
        <f t="shared" si="84"/>
        <v>75</v>
      </c>
      <c r="AB553" s="31">
        <f>IF(AND(ISNUMBER(MATCH($S553,[3]Lists!$CU$8:$CU$37,0)),J553&gt;=DATE(2018,12,31)),$AH$6,$AH$5)</f>
        <v>1</v>
      </c>
      <c r="AC553" s="31">
        <f t="shared" si="85"/>
        <v>1</v>
      </c>
      <c r="AD553" s="31">
        <f t="shared" si="86"/>
        <v>1</v>
      </c>
      <c r="AE553" s="32" t="e">
        <f>MIN($K553,IF(AND(S553='[3]Resources - Baseline'!$C$25,$AH$3&gt;0),MIN(DATE(2050,12,31),MAX(DATE($AH$4,12,31),DATE(YEAR(J553)+$AH$3,MONTH(J553),DAY(J553)))),IF(AND(COUNTIFS('[3]Resources - Baseline'!$C$26:$C$37,S553)=1,$AH$2&gt;0),MIN(DATE($AH$4,12,31),DATE(YEAR(J553)+$AH$2,MONTH(J553),DAY(J553))),DATE(2050,12,31))))</f>
        <v>#VALUE!</v>
      </c>
      <c r="AF553" s="33">
        <f t="shared" si="87"/>
        <v>1</v>
      </c>
    </row>
    <row r="554" spans="1:32">
      <c r="A554" s="1">
        <v>554</v>
      </c>
      <c r="B554" s="21" t="s">
        <v>1351</v>
      </c>
      <c r="C554" s="21" t="s">
        <v>1352</v>
      </c>
      <c r="D554" s="21" t="s">
        <v>163</v>
      </c>
      <c r="E554" s="22" t="s">
        <v>378</v>
      </c>
      <c r="F554" s="22" t="s">
        <v>378</v>
      </c>
      <c r="G554" s="22" t="s">
        <v>1348</v>
      </c>
      <c r="H554" s="22" t="s">
        <v>1349</v>
      </c>
      <c r="I554" s="22" t="s">
        <v>378</v>
      </c>
      <c r="J554" s="22">
        <v>25051</v>
      </c>
      <c r="K554" s="22">
        <v>54789</v>
      </c>
      <c r="L554" s="23">
        <f t="shared" si="88"/>
        <v>75</v>
      </c>
      <c r="M554" s="24">
        <f t="shared" si="89"/>
        <v>1</v>
      </c>
      <c r="N554" s="23">
        <v>75</v>
      </c>
      <c r="O554" s="23">
        <v>75</v>
      </c>
      <c r="P554" s="23" t="s">
        <v>218</v>
      </c>
      <c r="Q554" s="23" t="s">
        <v>219</v>
      </c>
      <c r="R554" s="25" t="s">
        <v>218</v>
      </c>
      <c r="S554" s="22" t="s">
        <v>1350</v>
      </c>
      <c r="T554" s="22"/>
      <c r="U554" s="26"/>
      <c r="V554" s="26"/>
      <c r="W554" s="27">
        <f t="shared" si="80"/>
        <v>1969</v>
      </c>
      <c r="X554" s="27">
        <f t="shared" si="81"/>
        <v>2049</v>
      </c>
      <c r="Y554" s="28">
        <f t="shared" si="82"/>
        <v>0</v>
      </c>
      <c r="Z554" s="29" t="str">
        <f t="shared" si="83"/>
        <v>BANC</v>
      </c>
      <c r="AA554" s="30">
        <f t="shared" si="84"/>
        <v>75</v>
      </c>
      <c r="AB554" s="31">
        <f>IF(AND(ISNUMBER(MATCH($S554,[3]Lists!$CU$8:$CU$37,0)),J554&gt;=DATE(2018,12,31)),$AH$6,$AH$5)</f>
        <v>1</v>
      </c>
      <c r="AC554" s="31">
        <f t="shared" si="85"/>
        <v>1</v>
      </c>
      <c r="AD554" s="31">
        <f t="shared" si="86"/>
        <v>1</v>
      </c>
      <c r="AE554" s="32" t="e">
        <f>MIN($K554,IF(AND(S554='[3]Resources - Baseline'!$C$25,$AH$3&gt;0),MIN(DATE(2050,12,31),MAX(DATE($AH$4,12,31),DATE(YEAR(J554)+$AH$3,MONTH(J554),DAY(J554)))),IF(AND(COUNTIFS('[3]Resources - Baseline'!$C$26:$C$37,S554)=1,$AH$2&gt;0),MIN(DATE($AH$4,12,31),DATE(YEAR(J554)+$AH$2,MONTH(J554),DAY(J554))),DATE(2050,12,31))))</f>
        <v>#VALUE!</v>
      </c>
      <c r="AF554" s="33">
        <f t="shared" si="87"/>
        <v>1</v>
      </c>
    </row>
    <row r="555" spans="1:32">
      <c r="A555" s="1">
        <v>555</v>
      </c>
      <c r="B555" s="21" t="s">
        <v>1353</v>
      </c>
      <c r="C555" s="21" t="s">
        <v>1354</v>
      </c>
      <c r="D555" s="21" t="s">
        <v>185</v>
      </c>
      <c r="E555" s="21" t="s">
        <v>175</v>
      </c>
      <c r="F555" s="21" t="s">
        <v>175</v>
      </c>
      <c r="G555" s="21" t="s">
        <v>186</v>
      </c>
      <c r="H555" s="21" t="s">
        <v>175</v>
      </c>
      <c r="I555" s="21" t="s">
        <v>178</v>
      </c>
      <c r="J555" s="22">
        <v>41984</v>
      </c>
      <c r="K555" s="22">
        <v>55153</v>
      </c>
      <c r="L555" s="23">
        <f t="shared" si="88"/>
        <v>45</v>
      </c>
      <c r="M555" s="24">
        <f t="shared" si="89"/>
        <v>1</v>
      </c>
      <c r="N555" s="21">
        <v>45</v>
      </c>
      <c r="O555" s="21">
        <v>45</v>
      </c>
      <c r="P555" s="21" t="s">
        <v>187</v>
      </c>
      <c r="Q555" s="21" t="s">
        <v>188</v>
      </c>
      <c r="R555" s="25" t="s">
        <v>189</v>
      </c>
      <c r="S555" s="21" t="s">
        <v>182</v>
      </c>
      <c r="T555" s="21"/>
      <c r="U555" s="26"/>
      <c r="V555" s="26"/>
      <c r="W555" s="27">
        <f t="shared" si="80"/>
        <v>2015</v>
      </c>
      <c r="X555" s="27">
        <f t="shared" si="81"/>
        <v>2050</v>
      </c>
      <c r="Y555" s="28">
        <f t="shared" si="82"/>
        <v>0</v>
      </c>
      <c r="Z555" s="29" t="str">
        <f t="shared" si="83"/>
        <v>CAISO</v>
      </c>
      <c r="AA555" s="30">
        <f t="shared" si="84"/>
        <v>45</v>
      </c>
      <c r="AB555" s="31">
        <f>IF(AND(ISNUMBER(MATCH($S555,[3]Lists!$CU$8:$CU$37,0)),J555&gt;=DATE(2018,12,31)),$AH$6,$AH$5)</f>
        <v>1</v>
      </c>
      <c r="AC555" s="31">
        <f t="shared" si="85"/>
        <v>1</v>
      </c>
      <c r="AD555" s="31">
        <f t="shared" si="86"/>
        <v>1</v>
      </c>
      <c r="AE555" s="32" t="e">
        <f>MIN($K555,IF(AND(S555='[3]Resources - Baseline'!$C$25,$AH$3&gt;0),MIN(DATE(2050,12,31),MAX(DATE($AH$4,12,31),DATE(YEAR(J555)+$AH$3,MONTH(J555),DAY(J555)))),IF(AND(COUNTIFS('[3]Resources - Baseline'!$C$26:$C$37,S555)=1,$AH$2&gt;0),MIN(DATE($AH$4,12,31),DATE(YEAR(J555)+$AH$2,MONTH(J555),DAY(J555))),DATE(2050,12,31))))</f>
        <v>#VALUE!</v>
      </c>
      <c r="AF555" s="33">
        <f t="shared" si="87"/>
        <v>1</v>
      </c>
    </row>
    <row r="556" spans="1:32">
      <c r="A556" s="1">
        <v>556</v>
      </c>
      <c r="B556" s="21" t="s">
        <v>1355</v>
      </c>
      <c r="C556" s="21" t="s">
        <v>1356</v>
      </c>
      <c r="D556" s="21" t="s">
        <v>185</v>
      </c>
      <c r="E556" s="21" t="s">
        <v>176</v>
      </c>
      <c r="F556" s="21" t="s">
        <v>176</v>
      </c>
      <c r="G556" s="21" t="s">
        <v>177</v>
      </c>
      <c r="H556" s="21" t="s">
        <v>176</v>
      </c>
      <c r="I556" s="21" t="s">
        <v>178</v>
      </c>
      <c r="J556" s="22">
        <v>41983</v>
      </c>
      <c r="K556" s="22">
        <v>55153</v>
      </c>
      <c r="L556" s="23">
        <f t="shared" si="88"/>
        <v>15</v>
      </c>
      <c r="M556" s="24">
        <f t="shared" si="89"/>
        <v>1</v>
      </c>
      <c r="N556" s="21">
        <v>15</v>
      </c>
      <c r="O556" s="21">
        <v>15</v>
      </c>
      <c r="P556" s="21" t="s">
        <v>187</v>
      </c>
      <c r="Q556" s="21" t="s">
        <v>188</v>
      </c>
      <c r="R556" s="25" t="s">
        <v>189</v>
      </c>
      <c r="S556" s="21" t="s">
        <v>182</v>
      </c>
      <c r="T556" s="21"/>
      <c r="U556" s="26"/>
      <c r="V556" s="26"/>
      <c r="W556" s="27">
        <f t="shared" si="80"/>
        <v>2015</v>
      </c>
      <c r="X556" s="27">
        <f t="shared" si="81"/>
        <v>2050</v>
      </c>
      <c r="Y556" s="28">
        <f t="shared" si="82"/>
        <v>0</v>
      </c>
      <c r="Z556" s="29" t="str">
        <f t="shared" si="83"/>
        <v>CAISO</v>
      </c>
      <c r="AA556" s="30">
        <f t="shared" si="84"/>
        <v>15</v>
      </c>
      <c r="AB556" s="31">
        <f>IF(AND(ISNUMBER(MATCH($S556,[3]Lists!$CU$8:$CU$37,0)),J556&gt;=DATE(2018,12,31)),$AH$6,$AH$5)</f>
        <v>1</v>
      </c>
      <c r="AC556" s="31">
        <f t="shared" si="85"/>
        <v>1</v>
      </c>
      <c r="AD556" s="31">
        <f t="shared" si="86"/>
        <v>1</v>
      </c>
      <c r="AE556" s="32" t="e">
        <f>MIN($K556,IF(AND(S556='[3]Resources - Baseline'!$C$25,$AH$3&gt;0),MIN(DATE(2050,12,31),MAX(DATE($AH$4,12,31),DATE(YEAR(J556)+$AH$3,MONTH(J556),DAY(J556)))),IF(AND(COUNTIFS('[3]Resources - Baseline'!$C$26:$C$37,S556)=1,$AH$2&gt;0),MIN(DATE($AH$4,12,31),DATE(YEAR(J556)+$AH$2,MONTH(J556),DAY(J556))),DATE(2050,12,31))))</f>
        <v>#VALUE!</v>
      </c>
      <c r="AF556" s="33">
        <f t="shared" si="87"/>
        <v>1</v>
      </c>
    </row>
    <row r="557" spans="1:32">
      <c r="A557" s="1">
        <v>557</v>
      </c>
      <c r="B557" s="21" t="s">
        <v>1357</v>
      </c>
      <c r="C557" s="21" t="s">
        <v>1358</v>
      </c>
      <c r="D557" s="21" t="s">
        <v>163</v>
      </c>
      <c r="E557" s="22" t="s">
        <v>1085</v>
      </c>
      <c r="F557" s="22" t="s">
        <v>1085</v>
      </c>
      <c r="G557" s="22" t="s">
        <v>1086</v>
      </c>
      <c r="H557" s="22" t="s">
        <v>747</v>
      </c>
      <c r="I557" s="22" t="s">
        <v>212</v>
      </c>
      <c r="J557" s="22">
        <v>40118</v>
      </c>
      <c r="K557" s="22">
        <v>55153</v>
      </c>
      <c r="L557" s="23">
        <f t="shared" si="88"/>
        <v>100.5</v>
      </c>
      <c r="M557" s="24">
        <f t="shared" si="89"/>
        <v>1</v>
      </c>
      <c r="N557" s="23">
        <v>100.5</v>
      </c>
      <c r="O557" s="23">
        <v>100.5</v>
      </c>
      <c r="P557" s="23" t="s">
        <v>196</v>
      </c>
      <c r="Q557" s="23" t="s">
        <v>197</v>
      </c>
      <c r="R557" s="25" t="s">
        <v>198</v>
      </c>
      <c r="S557" s="22" t="s">
        <v>551</v>
      </c>
      <c r="T557" s="22"/>
      <c r="U557" s="26"/>
      <c r="V557" s="26"/>
      <c r="W557" s="27">
        <f t="shared" si="80"/>
        <v>2010</v>
      </c>
      <c r="X557" s="27">
        <f t="shared" si="81"/>
        <v>2050</v>
      </c>
      <c r="Y557" s="28">
        <f t="shared" si="82"/>
        <v>0</v>
      </c>
      <c r="Z557" s="29" t="str">
        <f t="shared" si="83"/>
        <v>NW</v>
      </c>
      <c r="AA557" s="30">
        <f t="shared" si="84"/>
        <v>100.5</v>
      </c>
      <c r="AB557" s="31">
        <f>IF(AND(ISNUMBER(MATCH($S557,[3]Lists!$CU$8:$CU$37,0)),J557&gt;=DATE(2018,12,31)),$AH$6,$AH$5)</f>
        <v>1</v>
      </c>
      <c r="AC557" s="31">
        <f t="shared" si="85"/>
        <v>1</v>
      </c>
      <c r="AD557" s="31">
        <f t="shared" si="86"/>
        <v>1</v>
      </c>
      <c r="AE557" s="32" t="e">
        <f>MIN($K557,IF(AND(S557='[3]Resources - Baseline'!$C$25,$AH$3&gt;0),MIN(DATE(2050,12,31),MAX(DATE($AH$4,12,31),DATE(YEAR(J557)+$AH$3,MONTH(J557),DAY(J557)))),IF(AND(COUNTIFS('[3]Resources - Baseline'!$C$26:$C$37,S557)=1,$AH$2&gt;0),MIN(DATE($AH$4,12,31),DATE(YEAR(J557)+$AH$2,MONTH(J557),DAY(J557))),DATE(2050,12,31))))</f>
        <v>#VALUE!</v>
      </c>
      <c r="AF557" s="33">
        <f t="shared" si="87"/>
        <v>1</v>
      </c>
    </row>
    <row r="558" spans="1:32">
      <c r="A558" s="1">
        <v>558</v>
      </c>
      <c r="B558" s="21" t="s">
        <v>1359</v>
      </c>
      <c r="C558" s="21" t="s">
        <v>1360</v>
      </c>
      <c r="D558" s="21" t="s">
        <v>185</v>
      </c>
      <c r="E558" s="21" t="s">
        <v>175</v>
      </c>
      <c r="F558" s="21" t="s">
        <v>175</v>
      </c>
      <c r="G558" s="21" t="s">
        <v>186</v>
      </c>
      <c r="H558" s="21" t="s">
        <v>175</v>
      </c>
      <c r="I558" s="21" t="s">
        <v>178</v>
      </c>
      <c r="J558" s="22">
        <v>31048</v>
      </c>
      <c r="K558" s="22">
        <v>55153</v>
      </c>
      <c r="L558" s="23">
        <f t="shared" si="88"/>
        <v>8</v>
      </c>
      <c r="M558" s="24">
        <f t="shared" si="89"/>
        <v>1</v>
      </c>
      <c r="N558" s="21">
        <v>8</v>
      </c>
      <c r="O558" s="21">
        <v>8</v>
      </c>
      <c r="P558" s="21" t="s">
        <v>187</v>
      </c>
      <c r="Q558" s="21" t="s">
        <v>219</v>
      </c>
      <c r="R558" s="25" t="s">
        <v>218</v>
      </c>
      <c r="S558" s="21" t="s">
        <v>368</v>
      </c>
      <c r="T558" s="21" t="s">
        <v>378</v>
      </c>
      <c r="U558" s="26">
        <v>8</v>
      </c>
      <c r="V558" s="26"/>
      <c r="W558" s="27">
        <f t="shared" si="80"/>
        <v>1985</v>
      </c>
      <c r="X558" s="27">
        <f t="shared" si="81"/>
        <v>2050</v>
      </c>
      <c r="Y558" s="28">
        <f t="shared" si="82"/>
        <v>0</v>
      </c>
      <c r="Z558" s="29" t="str">
        <f t="shared" si="83"/>
        <v>BANC</v>
      </c>
      <c r="AA558" s="30">
        <f t="shared" si="84"/>
        <v>8</v>
      </c>
      <c r="AB558" s="31">
        <f>IF(AND(ISNUMBER(MATCH($S558,[3]Lists!$CU$8:$CU$37,0)),J558&gt;=DATE(2018,12,31)),$AH$6,$AH$5)</f>
        <v>1</v>
      </c>
      <c r="AC558" s="31">
        <f t="shared" si="85"/>
        <v>1</v>
      </c>
      <c r="AD558" s="31">
        <f t="shared" si="86"/>
        <v>1</v>
      </c>
      <c r="AE558" s="32" t="e">
        <f>MIN($K558,IF(AND(S558='[3]Resources - Baseline'!$C$25,$AH$3&gt;0),MIN(DATE(2050,12,31),MAX(DATE($AH$4,12,31),DATE(YEAR(J558)+$AH$3,MONTH(J558),DAY(J558)))),IF(AND(COUNTIFS('[3]Resources - Baseline'!$C$26:$C$37,S558)=1,$AH$2&gt;0),MIN(DATE($AH$4,12,31),DATE(YEAR(J558)+$AH$2,MONTH(J558),DAY(J558))),DATE(2050,12,31))))</f>
        <v>#VALUE!</v>
      </c>
      <c r="AF558" s="33">
        <f t="shared" si="87"/>
        <v>1</v>
      </c>
    </row>
    <row r="559" spans="1:32">
      <c r="A559" s="1">
        <v>559</v>
      </c>
      <c r="B559" s="21" t="s">
        <v>1361</v>
      </c>
      <c r="C559" s="21" t="s">
        <v>1362</v>
      </c>
      <c r="D559" s="21" t="s">
        <v>163</v>
      </c>
      <c r="E559" s="22" t="s">
        <v>432</v>
      </c>
      <c r="F559" s="22" t="s">
        <v>432</v>
      </c>
      <c r="G559" s="22" t="s">
        <v>433</v>
      </c>
      <c r="H559" s="22" t="s">
        <v>434</v>
      </c>
      <c r="I559" s="22" t="s">
        <v>212</v>
      </c>
      <c r="J559" s="22">
        <v>40533</v>
      </c>
      <c r="K559" s="22">
        <v>55153</v>
      </c>
      <c r="L559" s="23">
        <f t="shared" si="88"/>
        <v>100.5</v>
      </c>
      <c r="M559" s="24">
        <f t="shared" si="89"/>
        <v>1</v>
      </c>
      <c r="N559" s="23">
        <v>100.5</v>
      </c>
      <c r="O559" s="23">
        <v>100.5</v>
      </c>
      <c r="P559" s="23" t="s">
        <v>196</v>
      </c>
      <c r="Q559" s="23" t="s">
        <v>197</v>
      </c>
      <c r="R559" s="25" t="s">
        <v>198</v>
      </c>
      <c r="S559" s="22" t="s">
        <v>551</v>
      </c>
      <c r="T559" s="22"/>
      <c r="U559" s="26"/>
      <c r="V559" s="26"/>
      <c r="W559" s="27">
        <f t="shared" si="80"/>
        <v>2011</v>
      </c>
      <c r="X559" s="27">
        <f t="shared" si="81"/>
        <v>2050</v>
      </c>
      <c r="Y559" s="28">
        <f t="shared" si="82"/>
        <v>0</v>
      </c>
      <c r="Z559" s="29" t="str">
        <f t="shared" si="83"/>
        <v>NW</v>
      </c>
      <c r="AA559" s="30">
        <f t="shared" si="84"/>
        <v>100.5</v>
      </c>
      <c r="AB559" s="31">
        <f>IF(AND(ISNUMBER(MATCH($S559,[3]Lists!$CU$8:$CU$37,0)),J559&gt;=DATE(2018,12,31)),$AH$6,$AH$5)</f>
        <v>1</v>
      </c>
      <c r="AC559" s="31">
        <f t="shared" si="85"/>
        <v>1</v>
      </c>
      <c r="AD559" s="31">
        <f t="shared" si="86"/>
        <v>1</v>
      </c>
      <c r="AE559" s="32" t="e">
        <f>MIN($K559,IF(AND(S559='[3]Resources - Baseline'!$C$25,$AH$3&gt;0),MIN(DATE(2050,12,31),MAX(DATE($AH$4,12,31),DATE(YEAR(J559)+$AH$3,MONTH(J559),DAY(J559)))),IF(AND(COUNTIFS('[3]Resources - Baseline'!$C$26:$C$37,S559)=1,$AH$2&gt;0),MIN(DATE($AH$4,12,31),DATE(YEAR(J559)+$AH$2,MONTH(J559),DAY(J559))),DATE(2050,12,31))))</f>
        <v>#VALUE!</v>
      </c>
      <c r="AF559" s="33">
        <f t="shared" si="87"/>
        <v>1</v>
      </c>
    </row>
    <row r="560" spans="1:32">
      <c r="A560" s="1">
        <v>560</v>
      </c>
      <c r="B560" s="21" t="s">
        <v>1363</v>
      </c>
      <c r="C560" s="21" t="s">
        <v>1364</v>
      </c>
      <c r="D560" s="21" t="s">
        <v>163</v>
      </c>
      <c r="E560" s="22" t="s">
        <v>298</v>
      </c>
      <c r="F560" s="22" t="s">
        <v>298</v>
      </c>
      <c r="G560" s="22" t="s">
        <v>299</v>
      </c>
      <c r="H560" s="22" t="s">
        <v>166</v>
      </c>
      <c r="I560" s="22" t="s">
        <v>167</v>
      </c>
      <c r="J560" s="22">
        <v>42185</v>
      </c>
      <c r="K560" s="22">
        <v>55153</v>
      </c>
      <c r="L560" s="23">
        <f t="shared" si="88"/>
        <v>11.3</v>
      </c>
      <c r="M560" s="24">
        <f t="shared" si="89"/>
        <v>1</v>
      </c>
      <c r="N560" s="35">
        <v>11.3</v>
      </c>
      <c r="O560" s="35">
        <v>11.3</v>
      </c>
      <c r="P560" s="35" t="s">
        <v>1365</v>
      </c>
      <c r="Q560" s="35" t="s">
        <v>537</v>
      </c>
      <c r="R560" s="25" t="s">
        <v>538</v>
      </c>
      <c r="S560" s="22" t="s">
        <v>791</v>
      </c>
      <c r="T560" s="22"/>
      <c r="U560" s="26"/>
      <c r="V560" s="26"/>
      <c r="W560" s="27">
        <f t="shared" si="80"/>
        <v>2015</v>
      </c>
      <c r="X560" s="27">
        <f t="shared" si="81"/>
        <v>2050</v>
      </c>
      <c r="Y560" s="28">
        <f t="shared" si="82"/>
        <v>0</v>
      </c>
      <c r="Z560" s="29" t="str">
        <f t="shared" si="83"/>
        <v>Excluded</v>
      </c>
      <c r="AA560" s="30">
        <f t="shared" si="84"/>
        <v>11.3</v>
      </c>
      <c r="AB560" s="31">
        <f>IF(AND(ISNUMBER(MATCH($S560,[3]Lists!$CU$8:$CU$37,0)),J560&gt;=DATE(2018,12,31)),$AH$6,$AH$5)</f>
        <v>1</v>
      </c>
      <c r="AC560" s="31">
        <f t="shared" si="85"/>
        <v>1</v>
      </c>
      <c r="AD560" s="31">
        <f t="shared" si="86"/>
        <v>1</v>
      </c>
      <c r="AE560" s="32" t="e">
        <f>MIN($K560,IF(AND(S560='[3]Resources - Baseline'!$C$25,$AH$3&gt;0),MIN(DATE(2050,12,31),MAX(DATE($AH$4,12,31),DATE(YEAR(J560)+$AH$3,MONTH(J560),DAY(J560)))),IF(AND(COUNTIFS('[3]Resources - Baseline'!$C$26:$C$37,S560)=1,$AH$2&gt;0),MIN(DATE($AH$4,12,31),DATE(YEAR(J560)+$AH$2,MONTH(J560),DAY(J560))),DATE(2050,12,31))))</f>
        <v>#VALUE!</v>
      </c>
      <c r="AF560" s="33">
        <f t="shared" si="87"/>
        <v>1</v>
      </c>
    </row>
    <row r="561" spans="1:32">
      <c r="A561" s="1">
        <v>561</v>
      </c>
      <c r="B561" s="21" t="s">
        <v>1366</v>
      </c>
      <c r="C561" s="21" t="s">
        <v>1367</v>
      </c>
      <c r="D561" s="21" t="s">
        <v>163</v>
      </c>
      <c r="E561" s="22" t="s">
        <v>164</v>
      </c>
      <c r="F561" s="22" t="s">
        <v>164</v>
      </c>
      <c r="G561" s="22" t="s">
        <v>165</v>
      </c>
      <c r="H561" s="22" t="s">
        <v>166</v>
      </c>
      <c r="I561" s="22" t="s">
        <v>167</v>
      </c>
      <c r="J561" s="22">
        <v>36861</v>
      </c>
      <c r="K561" s="22">
        <v>55123</v>
      </c>
      <c r="L561" s="23">
        <f t="shared" si="88"/>
        <v>36</v>
      </c>
      <c r="M561" s="24">
        <f t="shared" si="89"/>
        <v>1</v>
      </c>
      <c r="N561" s="23">
        <v>36</v>
      </c>
      <c r="O561" s="23">
        <v>36</v>
      </c>
      <c r="P561" s="23" t="s">
        <v>213</v>
      </c>
      <c r="Q561" s="23" t="s">
        <v>214</v>
      </c>
      <c r="R561" s="25" t="s">
        <v>215</v>
      </c>
      <c r="S561" s="22" t="s">
        <v>390</v>
      </c>
      <c r="T561" s="22"/>
      <c r="U561" s="26"/>
      <c r="V561" s="26"/>
      <c r="W561" s="27">
        <f t="shared" si="80"/>
        <v>2001</v>
      </c>
      <c r="X561" s="27">
        <f t="shared" si="81"/>
        <v>2050</v>
      </c>
      <c r="Y561" s="28">
        <f t="shared" si="82"/>
        <v>0</v>
      </c>
      <c r="Z561" s="29" t="str">
        <f t="shared" si="83"/>
        <v>Excluded</v>
      </c>
      <c r="AA561" s="30">
        <f t="shared" si="84"/>
        <v>36</v>
      </c>
      <c r="AB561" s="31">
        <f>IF(AND(ISNUMBER(MATCH($S561,[3]Lists!$CU$8:$CU$37,0)),J561&gt;=DATE(2018,12,31)),$AH$6,$AH$5)</f>
        <v>1</v>
      </c>
      <c r="AC561" s="31">
        <f t="shared" si="85"/>
        <v>1</v>
      </c>
      <c r="AD561" s="31">
        <f t="shared" si="86"/>
        <v>1</v>
      </c>
      <c r="AE561" s="32" t="e">
        <f>MIN($K561,IF(AND(S561='[3]Resources - Baseline'!$C$25,$AH$3&gt;0),MIN(DATE(2050,12,31),MAX(DATE($AH$4,12,31),DATE(YEAR(J561)+$AH$3,MONTH(J561),DAY(J561)))),IF(AND(COUNTIFS('[3]Resources - Baseline'!$C$26:$C$37,S561)=1,$AH$2&gt;0),MIN(DATE($AH$4,12,31),DATE(YEAR(J561)+$AH$2,MONTH(J561),DAY(J561))),DATE(2050,12,31))))</f>
        <v>#VALUE!</v>
      </c>
      <c r="AF561" s="33">
        <f t="shared" si="87"/>
        <v>1</v>
      </c>
    </row>
    <row r="562" spans="1:32">
      <c r="A562" s="1">
        <v>562</v>
      </c>
      <c r="B562" s="21" t="s">
        <v>1368</v>
      </c>
      <c r="C562" s="21" t="s">
        <v>1369</v>
      </c>
      <c r="D562" s="21" t="s">
        <v>163</v>
      </c>
      <c r="E562" s="22" t="s">
        <v>164</v>
      </c>
      <c r="F562" s="22" t="s">
        <v>164</v>
      </c>
      <c r="G562" s="22" t="s">
        <v>165</v>
      </c>
      <c r="H562" s="22" t="s">
        <v>166</v>
      </c>
      <c r="I562" s="22" t="s">
        <v>167</v>
      </c>
      <c r="J562" s="22">
        <v>40350</v>
      </c>
      <c r="K562" s="22">
        <v>54952</v>
      </c>
      <c r="L562" s="23">
        <f t="shared" si="88"/>
        <v>5.5</v>
      </c>
      <c r="M562" s="24">
        <f t="shared" si="89"/>
        <v>1</v>
      </c>
      <c r="N562" s="35">
        <v>5.5</v>
      </c>
      <c r="O562" s="35">
        <v>5.5</v>
      </c>
      <c r="P562" s="35" t="s">
        <v>218</v>
      </c>
      <c r="Q562" s="35" t="s">
        <v>219</v>
      </c>
      <c r="R562" s="25" t="s">
        <v>218</v>
      </c>
      <c r="S562" s="22" t="s">
        <v>220</v>
      </c>
      <c r="T562" s="22"/>
      <c r="U562" s="26"/>
      <c r="V562" s="26"/>
      <c r="W562" s="27">
        <f t="shared" si="80"/>
        <v>2010</v>
      </c>
      <c r="X562" s="27">
        <f t="shared" si="81"/>
        <v>2049</v>
      </c>
      <c r="Y562" s="28">
        <f t="shared" si="82"/>
        <v>0</v>
      </c>
      <c r="Z562" s="29" t="str">
        <f t="shared" si="83"/>
        <v>Excluded</v>
      </c>
      <c r="AA562" s="30">
        <f t="shared" si="84"/>
        <v>5.5</v>
      </c>
      <c r="AB562" s="31">
        <f>IF(AND(ISNUMBER(MATCH($S562,[3]Lists!$CU$8:$CU$37,0)),J562&gt;=DATE(2018,12,31)),$AH$6,$AH$5)</f>
        <v>1</v>
      </c>
      <c r="AC562" s="31">
        <f t="shared" si="85"/>
        <v>1</v>
      </c>
      <c r="AD562" s="31">
        <f t="shared" si="86"/>
        <v>1</v>
      </c>
      <c r="AE562" s="32" t="e">
        <f>MIN($K562,IF(AND(S562='[3]Resources - Baseline'!$C$25,$AH$3&gt;0),MIN(DATE(2050,12,31),MAX(DATE($AH$4,12,31),DATE(YEAR(J562)+$AH$3,MONTH(J562),DAY(J562)))),IF(AND(COUNTIFS('[3]Resources - Baseline'!$C$26:$C$37,S562)=1,$AH$2&gt;0),MIN(DATE($AH$4,12,31),DATE(YEAR(J562)+$AH$2,MONTH(J562),DAY(J562))),DATE(2050,12,31))))</f>
        <v>#VALUE!</v>
      </c>
      <c r="AF562" s="33">
        <f t="shared" si="87"/>
        <v>1</v>
      </c>
    </row>
    <row r="563" spans="1:32">
      <c r="A563" s="1">
        <v>563</v>
      </c>
      <c r="B563" s="21" t="s">
        <v>1370</v>
      </c>
      <c r="C563" s="21"/>
      <c r="D563" s="21" t="s">
        <v>185</v>
      </c>
      <c r="E563" s="21" t="s">
        <v>175</v>
      </c>
      <c r="F563" s="21" t="s">
        <v>175</v>
      </c>
      <c r="G563" s="21" t="s">
        <v>186</v>
      </c>
      <c r="H563" s="21" t="s">
        <v>175</v>
      </c>
      <c r="I563" s="21" t="s">
        <v>178</v>
      </c>
      <c r="J563" s="22">
        <v>41115</v>
      </c>
      <c r="K563" s="22">
        <v>55153</v>
      </c>
      <c r="L563" s="23">
        <f t="shared" si="88"/>
        <v>20</v>
      </c>
      <c r="M563" s="24">
        <f t="shared" si="89"/>
        <v>1</v>
      </c>
      <c r="N563" s="21">
        <v>20</v>
      </c>
      <c r="O563" s="21">
        <v>20</v>
      </c>
      <c r="P563" s="21" t="s">
        <v>187</v>
      </c>
      <c r="Q563" s="21" t="s">
        <v>188</v>
      </c>
      <c r="R563" s="25" t="s">
        <v>189</v>
      </c>
      <c r="S563" s="21" t="s">
        <v>182</v>
      </c>
      <c r="T563" s="21"/>
      <c r="U563" s="26"/>
      <c r="V563" s="26"/>
      <c r="W563" s="27">
        <f t="shared" si="80"/>
        <v>2013</v>
      </c>
      <c r="X563" s="27">
        <f t="shared" si="81"/>
        <v>2050</v>
      </c>
      <c r="Y563" s="28">
        <f t="shared" si="82"/>
        <v>0</v>
      </c>
      <c r="Z563" s="29" t="str">
        <f t="shared" si="83"/>
        <v>CAISO</v>
      </c>
      <c r="AA563" s="30">
        <f t="shared" si="84"/>
        <v>20</v>
      </c>
      <c r="AB563" s="31">
        <f>IF(AND(ISNUMBER(MATCH($S563,[3]Lists!$CU$8:$CU$37,0)),J563&gt;=DATE(2018,12,31)),$AH$6,$AH$5)</f>
        <v>1</v>
      </c>
      <c r="AC563" s="31">
        <f t="shared" si="85"/>
        <v>1</v>
      </c>
      <c r="AD563" s="31">
        <f t="shared" si="86"/>
        <v>1</v>
      </c>
      <c r="AE563" s="32" t="e">
        <f>MIN($K563,IF(AND(S563='[3]Resources - Baseline'!$C$25,$AH$3&gt;0),MIN(DATE(2050,12,31),MAX(DATE($AH$4,12,31),DATE(YEAR(J563)+$AH$3,MONTH(J563),DAY(J563)))),IF(AND(COUNTIFS('[3]Resources - Baseline'!$C$26:$C$37,S563)=1,$AH$2&gt;0),MIN(DATE($AH$4,12,31),DATE(YEAR(J563)+$AH$2,MONTH(J563),DAY(J563))),DATE(2050,12,31))))</f>
        <v>#VALUE!</v>
      </c>
      <c r="AF563" s="33">
        <f t="shared" si="87"/>
        <v>1</v>
      </c>
    </row>
    <row r="564" spans="1:32">
      <c r="A564" s="1">
        <v>564</v>
      </c>
      <c r="B564" s="21" t="s">
        <v>1371</v>
      </c>
      <c r="C564" s="21" t="s">
        <v>1372</v>
      </c>
      <c r="D564" s="21" t="s">
        <v>163</v>
      </c>
      <c r="E564" s="22" t="s">
        <v>752</v>
      </c>
      <c r="F564" s="22" t="s">
        <v>752</v>
      </c>
      <c r="G564" s="22" t="s">
        <v>753</v>
      </c>
      <c r="H564" s="22" t="s">
        <v>754</v>
      </c>
      <c r="I564" s="22" t="s">
        <v>212</v>
      </c>
      <c r="J564" s="22">
        <v>19694</v>
      </c>
      <c r="K564" s="22">
        <v>55153</v>
      </c>
      <c r="L564" s="23">
        <f t="shared" si="88"/>
        <v>16.600000000000001</v>
      </c>
      <c r="M564" s="24">
        <f t="shared" si="89"/>
        <v>1</v>
      </c>
      <c r="N564" s="35">
        <v>16.600000000000001</v>
      </c>
      <c r="O564" s="35">
        <v>16.600000000000001</v>
      </c>
      <c r="P564" s="35" t="s">
        <v>218</v>
      </c>
      <c r="Q564" s="35" t="s">
        <v>219</v>
      </c>
      <c r="R564" s="25" t="s">
        <v>218</v>
      </c>
      <c r="S564" s="22" t="s">
        <v>344</v>
      </c>
      <c r="T564" s="22"/>
      <c r="U564" s="26"/>
      <c r="V564" s="26"/>
      <c r="W564" s="27">
        <f t="shared" si="80"/>
        <v>1954</v>
      </c>
      <c r="X564" s="27">
        <f t="shared" si="81"/>
        <v>2050</v>
      </c>
      <c r="Y564" s="28">
        <f t="shared" si="82"/>
        <v>0</v>
      </c>
      <c r="Z564" s="29" t="str">
        <f t="shared" si="83"/>
        <v>NW</v>
      </c>
      <c r="AA564" s="30">
        <f t="shared" si="84"/>
        <v>16.600000000000001</v>
      </c>
      <c r="AB564" s="31">
        <f>IF(AND(ISNUMBER(MATCH($S564,[3]Lists!$CU$8:$CU$37,0)),J564&gt;=DATE(2018,12,31)),$AH$6,$AH$5)</f>
        <v>1</v>
      </c>
      <c r="AC564" s="31">
        <f t="shared" si="85"/>
        <v>1</v>
      </c>
      <c r="AD564" s="31">
        <f t="shared" si="86"/>
        <v>1</v>
      </c>
      <c r="AE564" s="32" t="e">
        <f>MIN($K564,IF(AND(S564='[3]Resources - Baseline'!$C$25,$AH$3&gt;0),MIN(DATE(2050,12,31),MAX(DATE($AH$4,12,31),DATE(YEAR(J564)+$AH$3,MONTH(J564),DAY(J564)))),IF(AND(COUNTIFS('[3]Resources - Baseline'!$C$26:$C$37,S564)=1,$AH$2&gt;0),MIN(DATE($AH$4,12,31),DATE(YEAR(J564)+$AH$2,MONTH(J564),DAY(J564))),DATE(2050,12,31))))</f>
        <v>#VALUE!</v>
      </c>
      <c r="AF564" s="33">
        <f t="shared" si="87"/>
        <v>1</v>
      </c>
    </row>
    <row r="565" spans="1:32">
      <c r="A565" s="1">
        <v>565</v>
      </c>
      <c r="B565" s="21" t="s">
        <v>1373</v>
      </c>
      <c r="C565" s="21" t="s">
        <v>1374</v>
      </c>
      <c r="D565" s="21" t="s">
        <v>163</v>
      </c>
      <c r="E565" s="22" t="s">
        <v>752</v>
      </c>
      <c r="F565" s="22" t="s">
        <v>752</v>
      </c>
      <c r="G565" s="22" t="s">
        <v>753</v>
      </c>
      <c r="H565" s="22" t="s">
        <v>754</v>
      </c>
      <c r="I565" s="22" t="s">
        <v>212</v>
      </c>
      <c r="J565" s="22">
        <v>19815</v>
      </c>
      <c r="K565" s="22">
        <v>55153</v>
      </c>
      <c r="L565" s="23">
        <f t="shared" si="88"/>
        <v>16.600000000000001</v>
      </c>
      <c r="M565" s="24">
        <f t="shared" si="89"/>
        <v>1</v>
      </c>
      <c r="N565" s="35">
        <v>16.600000000000001</v>
      </c>
      <c r="O565" s="35">
        <v>16.600000000000001</v>
      </c>
      <c r="P565" s="35" t="s">
        <v>218</v>
      </c>
      <c r="Q565" s="35" t="s">
        <v>219</v>
      </c>
      <c r="R565" s="25" t="s">
        <v>218</v>
      </c>
      <c r="S565" s="22" t="s">
        <v>344</v>
      </c>
      <c r="T565" s="22"/>
      <c r="U565" s="26"/>
      <c r="V565" s="26"/>
      <c r="W565" s="27">
        <f t="shared" si="80"/>
        <v>1954</v>
      </c>
      <c r="X565" s="27">
        <f t="shared" si="81"/>
        <v>2050</v>
      </c>
      <c r="Y565" s="28">
        <f t="shared" si="82"/>
        <v>0</v>
      </c>
      <c r="Z565" s="29" t="str">
        <f t="shared" si="83"/>
        <v>NW</v>
      </c>
      <c r="AA565" s="30">
        <f t="shared" si="84"/>
        <v>16.600000000000001</v>
      </c>
      <c r="AB565" s="31">
        <f>IF(AND(ISNUMBER(MATCH($S565,[3]Lists!$CU$8:$CU$37,0)),J565&gt;=DATE(2018,12,31)),$AH$6,$AH$5)</f>
        <v>1</v>
      </c>
      <c r="AC565" s="31">
        <f t="shared" si="85"/>
        <v>1</v>
      </c>
      <c r="AD565" s="31">
        <f t="shared" si="86"/>
        <v>1</v>
      </c>
      <c r="AE565" s="32" t="e">
        <f>MIN($K565,IF(AND(S565='[3]Resources - Baseline'!$C$25,$AH$3&gt;0),MIN(DATE(2050,12,31),MAX(DATE($AH$4,12,31),DATE(YEAR(J565)+$AH$3,MONTH(J565),DAY(J565)))),IF(AND(COUNTIFS('[3]Resources - Baseline'!$C$26:$C$37,S565)=1,$AH$2&gt;0),MIN(DATE($AH$4,12,31),DATE(YEAR(J565)+$AH$2,MONTH(J565),DAY(J565))),DATE(2050,12,31))))</f>
        <v>#VALUE!</v>
      </c>
      <c r="AF565" s="33">
        <f t="shared" si="87"/>
        <v>1</v>
      </c>
    </row>
    <row r="566" spans="1:32">
      <c r="A566" s="1">
        <v>566</v>
      </c>
      <c r="B566" s="21" t="s">
        <v>1375</v>
      </c>
      <c r="C566" s="21" t="s">
        <v>1376</v>
      </c>
      <c r="D566" s="21" t="s">
        <v>163</v>
      </c>
      <c r="E566" s="22" t="s">
        <v>752</v>
      </c>
      <c r="F566" s="22" t="s">
        <v>752</v>
      </c>
      <c r="G566" s="22" t="s">
        <v>753</v>
      </c>
      <c r="H566" s="22" t="s">
        <v>754</v>
      </c>
      <c r="I566" s="22" t="s">
        <v>212</v>
      </c>
      <c r="J566" s="22">
        <v>19784</v>
      </c>
      <c r="K566" s="22">
        <v>55153</v>
      </c>
      <c r="L566" s="23">
        <f t="shared" si="88"/>
        <v>16.600000000000001</v>
      </c>
      <c r="M566" s="24">
        <f t="shared" si="89"/>
        <v>1</v>
      </c>
      <c r="N566" s="35">
        <v>16.600000000000001</v>
      </c>
      <c r="O566" s="35">
        <v>16.600000000000001</v>
      </c>
      <c r="P566" s="35" t="s">
        <v>218</v>
      </c>
      <c r="Q566" s="35" t="s">
        <v>219</v>
      </c>
      <c r="R566" s="25" t="s">
        <v>218</v>
      </c>
      <c r="S566" s="22" t="s">
        <v>344</v>
      </c>
      <c r="T566" s="22"/>
      <c r="U566" s="26"/>
      <c r="V566" s="26"/>
      <c r="W566" s="27">
        <f t="shared" si="80"/>
        <v>1954</v>
      </c>
      <c r="X566" s="27">
        <f t="shared" si="81"/>
        <v>2050</v>
      </c>
      <c r="Y566" s="28">
        <f t="shared" si="82"/>
        <v>0</v>
      </c>
      <c r="Z566" s="29" t="str">
        <f t="shared" si="83"/>
        <v>NW</v>
      </c>
      <c r="AA566" s="30">
        <f t="shared" si="84"/>
        <v>16.600000000000001</v>
      </c>
      <c r="AB566" s="31">
        <f>IF(AND(ISNUMBER(MATCH($S566,[3]Lists!$CU$8:$CU$37,0)),J566&gt;=DATE(2018,12,31)),$AH$6,$AH$5)</f>
        <v>1</v>
      </c>
      <c r="AC566" s="31">
        <f t="shared" si="85"/>
        <v>1</v>
      </c>
      <c r="AD566" s="31">
        <f t="shared" si="86"/>
        <v>1</v>
      </c>
      <c r="AE566" s="32" t="e">
        <f>MIN($K566,IF(AND(S566='[3]Resources - Baseline'!$C$25,$AH$3&gt;0),MIN(DATE(2050,12,31),MAX(DATE($AH$4,12,31),DATE(YEAR(J566)+$AH$3,MONTH(J566),DAY(J566)))),IF(AND(COUNTIFS('[3]Resources - Baseline'!$C$26:$C$37,S566)=1,$AH$2&gt;0),MIN(DATE($AH$4,12,31),DATE(YEAR(J566)+$AH$2,MONTH(J566),DAY(J566))),DATE(2050,12,31))))</f>
        <v>#VALUE!</v>
      </c>
      <c r="AF566" s="33">
        <f t="shared" si="87"/>
        <v>1</v>
      </c>
    </row>
    <row r="567" spans="1:32">
      <c r="A567" s="1">
        <v>567</v>
      </c>
      <c r="B567" s="21" t="s">
        <v>1377</v>
      </c>
      <c r="C567" s="21" t="s">
        <v>1378</v>
      </c>
      <c r="D567" s="21" t="s">
        <v>163</v>
      </c>
      <c r="E567" s="22" t="s">
        <v>440</v>
      </c>
      <c r="F567" s="22" t="s">
        <v>440</v>
      </c>
      <c r="G567" s="22" t="s">
        <v>441</v>
      </c>
      <c r="H567" s="22" t="s">
        <v>434</v>
      </c>
      <c r="I567" s="22" t="s">
        <v>212</v>
      </c>
      <c r="J567" s="22">
        <v>30956</v>
      </c>
      <c r="K567" s="22">
        <v>47588</v>
      </c>
      <c r="L567" s="23">
        <f t="shared" si="88"/>
        <v>0.13</v>
      </c>
      <c r="M567" s="24">
        <f t="shared" si="89"/>
        <v>1</v>
      </c>
      <c r="N567" s="35">
        <v>0.13</v>
      </c>
      <c r="O567" s="35">
        <v>0.13</v>
      </c>
      <c r="P567" s="35" t="s">
        <v>218</v>
      </c>
      <c r="Q567" s="35" t="s">
        <v>219</v>
      </c>
      <c r="R567" s="25" t="s">
        <v>218</v>
      </c>
      <c r="S567" s="22" t="s">
        <v>344</v>
      </c>
      <c r="T567" s="22"/>
      <c r="U567" s="26"/>
      <c r="V567" s="26"/>
      <c r="W567" s="27">
        <f t="shared" si="80"/>
        <v>1985</v>
      </c>
      <c r="X567" s="27">
        <f t="shared" si="81"/>
        <v>2029</v>
      </c>
      <c r="Y567" s="28">
        <f t="shared" si="82"/>
        <v>0</v>
      </c>
      <c r="Z567" s="29" t="str">
        <f t="shared" si="83"/>
        <v>NW</v>
      </c>
      <c r="AA567" s="30">
        <f t="shared" si="84"/>
        <v>0.13</v>
      </c>
      <c r="AB567" s="31">
        <f>IF(AND(ISNUMBER(MATCH($S567,[3]Lists!$CU$8:$CU$37,0)),J567&gt;=DATE(2018,12,31)),$AH$6,$AH$5)</f>
        <v>1</v>
      </c>
      <c r="AC567" s="31">
        <f t="shared" si="85"/>
        <v>1</v>
      </c>
      <c r="AD567" s="31">
        <f t="shared" si="86"/>
        <v>1</v>
      </c>
      <c r="AE567" s="32" t="e">
        <f>MIN($K567,IF(AND(S567='[3]Resources - Baseline'!$C$25,$AH$3&gt;0),MIN(DATE(2050,12,31),MAX(DATE($AH$4,12,31),DATE(YEAR(J567)+$AH$3,MONTH(J567),DAY(J567)))),IF(AND(COUNTIFS('[3]Resources - Baseline'!$C$26:$C$37,S567)=1,$AH$2&gt;0),MIN(DATE($AH$4,12,31),DATE(YEAR(J567)+$AH$2,MONTH(J567),DAY(J567))),DATE(2050,12,31))))</f>
        <v>#VALUE!</v>
      </c>
      <c r="AF567" s="33">
        <f t="shared" si="87"/>
        <v>1</v>
      </c>
    </row>
    <row r="568" spans="1:32">
      <c r="A568" s="1">
        <v>568</v>
      </c>
      <c r="B568" s="21" t="s">
        <v>1379</v>
      </c>
      <c r="C568" s="21" t="s">
        <v>1380</v>
      </c>
      <c r="D568" s="21" t="s">
        <v>163</v>
      </c>
      <c r="E568" s="22" t="s">
        <v>164</v>
      </c>
      <c r="F568" s="22" t="s">
        <v>164</v>
      </c>
      <c r="G568" s="22" t="s">
        <v>165</v>
      </c>
      <c r="H568" s="22" t="s">
        <v>166</v>
      </c>
      <c r="I568" s="22" t="s">
        <v>167</v>
      </c>
      <c r="J568" s="22">
        <v>41562</v>
      </c>
      <c r="K568" s="22">
        <v>48867</v>
      </c>
      <c r="L568" s="23">
        <f t="shared" si="88"/>
        <v>18</v>
      </c>
      <c r="M568" s="24">
        <f t="shared" si="89"/>
        <v>1</v>
      </c>
      <c r="N568" s="23">
        <v>18</v>
      </c>
      <c r="O568" s="23">
        <v>18</v>
      </c>
      <c r="P568" s="23" t="s">
        <v>196</v>
      </c>
      <c r="Q568" s="23" t="s">
        <v>197</v>
      </c>
      <c r="R568" s="25" t="s">
        <v>198</v>
      </c>
      <c r="S568" s="22" t="s">
        <v>542</v>
      </c>
      <c r="T568" s="22" t="s">
        <v>178</v>
      </c>
      <c r="U568" s="26">
        <v>18</v>
      </c>
      <c r="V568" s="26"/>
      <c r="W568" s="27">
        <f t="shared" si="80"/>
        <v>2014</v>
      </c>
      <c r="X568" s="27">
        <f t="shared" si="81"/>
        <v>2033</v>
      </c>
      <c r="Y568" s="28">
        <f t="shared" si="82"/>
        <v>0</v>
      </c>
      <c r="Z568" s="29" t="str">
        <f t="shared" si="83"/>
        <v>CAISO</v>
      </c>
      <c r="AA568" s="30">
        <f t="shared" si="84"/>
        <v>18</v>
      </c>
      <c r="AB568" s="31">
        <f>IF(AND(ISNUMBER(MATCH($S568,[3]Lists!$CU$8:$CU$37,0)),J568&gt;=DATE(2018,12,31)),$AH$6,$AH$5)</f>
        <v>1</v>
      </c>
      <c r="AC568" s="31">
        <f t="shared" si="85"/>
        <v>1</v>
      </c>
      <c r="AD568" s="31">
        <f t="shared" si="86"/>
        <v>1</v>
      </c>
      <c r="AE568" s="32" t="e">
        <f>MIN($K568,IF(AND(S568='[3]Resources - Baseline'!$C$25,$AH$3&gt;0),MIN(DATE(2050,12,31),MAX(DATE($AH$4,12,31),DATE(YEAR(J568)+$AH$3,MONTH(J568),DAY(J568)))),IF(AND(COUNTIFS('[3]Resources - Baseline'!$C$26:$C$37,S568)=1,$AH$2&gt;0),MIN(DATE($AH$4,12,31),DATE(YEAR(J568)+$AH$2,MONTH(J568),DAY(J568))),DATE(2050,12,31))))</f>
        <v>#VALUE!</v>
      </c>
      <c r="AF568" s="33">
        <f t="shared" si="87"/>
        <v>1</v>
      </c>
    </row>
    <row r="569" spans="1:32">
      <c r="A569" s="1">
        <v>569</v>
      </c>
      <c r="B569" s="21" t="s">
        <v>1381</v>
      </c>
      <c r="C569" s="21" t="s">
        <v>1382</v>
      </c>
      <c r="D569" s="21" t="s">
        <v>163</v>
      </c>
      <c r="E569" s="22" t="s">
        <v>164</v>
      </c>
      <c r="F569" s="22" t="s">
        <v>164</v>
      </c>
      <c r="G569" s="22" t="s">
        <v>165</v>
      </c>
      <c r="H569" s="22" t="s">
        <v>166</v>
      </c>
      <c r="I569" s="22" t="s">
        <v>167</v>
      </c>
      <c r="J569" s="22">
        <v>41562</v>
      </c>
      <c r="K569" s="22">
        <v>48867</v>
      </c>
      <c r="L569" s="23">
        <f t="shared" si="88"/>
        <v>19.8</v>
      </c>
      <c r="M569" s="24">
        <f t="shared" si="89"/>
        <v>1</v>
      </c>
      <c r="N569" s="23">
        <v>19.8</v>
      </c>
      <c r="O569" s="23">
        <v>19.8</v>
      </c>
      <c r="P569" s="23" t="s">
        <v>196</v>
      </c>
      <c r="Q569" s="23" t="s">
        <v>197</v>
      </c>
      <c r="R569" s="25" t="s">
        <v>198</v>
      </c>
      <c r="S569" s="22" t="s">
        <v>542</v>
      </c>
      <c r="T569" s="22" t="s">
        <v>178</v>
      </c>
      <c r="U569" s="26">
        <v>19.8</v>
      </c>
      <c r="V569" s="26"/>
      <c r="W569" s="27">
        <f t="shared" si="80"/>
        <v>2014</v>
      </c>
      <c r="X569" s="27">
        <f t="shared" si="81"/>
        <v>2033</v>
      </c>
      <c r="Y569" s="28">
        <f t="shared" si="82"/>
        <v>0</v>
      </c>
      <c r="Z569" s="29" t="str">
        <f t="shared" si="83"/>
        <v>CAISO</v>
      </c>
      <c r="AA569" s="30">
        <f t="shared" si="84"/>
        <v>19.8</v>
      </c>
      <c r="AB569" s="31">
        <f>IF(AND(ISNUMBER(MATCH($S569,[3]Lists!$CU$8:$CU$37,0)),J569&gt;=DATE(2018,12,31)),$AH$6,$AH$5)</f>
        <v>1</v>
      </c>
      <c r="AC569" s="31">
        <f t="shared" si="85"/>
        <v>1</v>
      </c>
      <c r="AD569" s="31">
        <f t="shared" si="86"/>
        <v>1</v>
      </c>
      <c r="AE569" s="32" t="e">
        <f>MIN($K569,IF(AND(S569='[3]Resources - Baseline'!$C$25,$AH$3&gt;0),MIN(DATE(2050,12,31),MAX(DATE($AH$4,12,31),DATE(YEAR(J569)+$AH$3,MONTH(J569),DAY(J569)))),IF(AND(COUNTIFS('[3]Resources - Baseline'!$C$26:$C$37,S569)=1,$AH$2&gt;0),MIN(DATE($AH$4,12,31),DATE(YEAR(J569)+$AH$2,MONTH(J569),DAY(J569))),DATE(2050,12,31))))</f>
        <v>#VALUE!</v>
      </c>
      <c r="AF569" s="33">
        <f t="shared" si="87"/>
        <v>1</v>
      </c>
    </row>
    <row r="570" spans="1:32">
      <c r="A570" s="1">
        <v>570</v>
      </c>
      <c r="B570" s="21" t="s">
        <v>1383</v>
      </c>
      <c r="C570" s="21" t="s">
        <v>1384</v>
      </c>
      <c r="D570" s="21" t="s">
        <v>163</v>
      </c>
      <c r="E570" s="22" t="s">
        <v>164</v>
      </c>
      <c r="F570" s="22" t="s">
        <v>164</v>
      </c>
      <c r="G570" s="22" t="s">
        <v>165</v>
      </c>
      <c r="H570" s="22" t="s">
        <v>166</v>
      </c>
      <c r="I570" s="22" t="s">
        <v>167</v>
      </c>
      <c r="J570" s="22">
        <v>41562</v>
      </c>
      <c r="K570" s="22">
        <v>48867</v>
      </c>
      <c r="L570" s="23">
        <f t="shared" si="88"/>
        <v>18</v>
      </c>
      <c r="M570" s="24">
        <f t="shared" si="89"/>
        <v>1</v>
      </c>
      <c r="N570" s="23">
        <v>18</v>
      </c>
      <c r="O570" s="23">
        <v>18</v>
      </c>
      <c r="P570" s="23" t="s">
        <v>196</v>
      </c>
      <c r="Q570" s="23" t="s">
        <v>197</v>
      </c>
      <c r="R570" s="25" t="s">
        <v>198</v>
      </c>
      <c r="S570" s="22" t="s">
        <v>542</v>
      </c>
      <c r="T570" s="22" t="s">
        <v>178</v>
      </c>
      <c r="U570" s="26">
        <v>18</v>
      </c>
      <c r="V570" s="26"/>
      <c r="W570" s="27">
        <f t="shared" si="80"/>
        <v>2014</v>
      </c>
      <c r="X570" s="27">
        <f t="shared" si="81"/>
        <v>2033</v>
      </c>
      <c r="Y570" s="28">
        <f t="shared" si="82"/>
        <v>0</v>
      </c>
      <c r="Z570" s="29" t="str">
        <f t="shared" si="83"/>
        <v>CAISO</v>
      </c>
      <c r="AA570" s="30">
        <f t="shared" si="84"/>
        <v>18</v>
      </c>
      <c r="AB570" s="31">
        <f>IF(AND(ISNUMBER(MATCH($S570,[3]Lists!$CU$8:$CU$37,0)),J570&gt;=DATE(2018,12,31)),$AH$6,$AH$5)</f>
        <v>1</v>
      </c>
      <c r="AC570" s="31">
        <f t="shared" si="85"/>
        <v>1</v>
      </c>
      <c r="AD570" s="31">
        <f t="shared" si="86"/>
        <v>1</v>
      </c>
      <c r="AE570" s="32" t="e">
        <f>MIN($K570,IF(AND(S570='[3]Resources - Baseline'!$C$25,$AH$3&gt;0),MIN(DATE(2050,12,31),MAX(DATE($AH$4,12,31),DATE(YEAR(J570)+$AH$3,MONTH(J570),DAY(J570)))),IF(AND(COUNTIFS('[3]Resources - Baseline'!$C$26:$C$37,S570)=1,$AH$2&gt;0),MIN(DATE($AH$4,12,31),DATE(YEAR(J570)+$AH$2,MONTH(J570),DAY(J570))),DATE(2050,12,31))))</f>
        <v>#VALUE!</v>
      </c>
      <c r="AF570" s="33">
        <f t="shared" si="87"/>
        <v>1</v>
      </c>
    </row>
    <row r="571" spans="1:32">
      <c r="A571" s="1">
        <v>571</v>
      </c>
      <c r="B571" s="21" t="s">
        <v>1385</v>
      </c>
      <c r="C571" s="21" t="s">
        <v>1386</v>
      </c>
      <c r="D571" s="21" t="s">
        <v>163</v>
      </c>
      <c r="E571" s="22" t="s">
        <v>164</v>
      </c>
      <c r="F571" s="22" t="s">
        <v>164</v>
      </c>
      <c r="G571" s="22" t="s">
        <v>165</v>
      </c>
      <c r="H571" s="22" t="s">
        <v>166</v>
      </c>
      <c r="I571" s="22" t="s">
        <v>167</v>
      </c>
      <c r="J571" s="22">
        <v>41562</v>
      </c>
      <c r="K571" s="22">
        <v>48867</v>
      </c>
      <c r="L571" s="23">
        <f t="shared" si="88"/>
        <v>23.4</v>
      </c>
      <c r="M571" s="24">
        <f t="shared" si="89"/>
        <v>1</v>
      </c>
      <c r="N571" s="23">
        <v>23.4</v>
      </c>
      <c r="O571" s="23">
        <v>23.4</v>
      </c>
      <c r="P571" s="23" t="s">
        <v>196</v>
      </c>
      <c r="Q571" s="23" t="s">
        <v>197</v>
      </c>
      <c r="R571" s="25" t="s">
        <v>198</v>
      </c>
      <c r="S571" s="22" t="s">
        <v>542</v>
      </c>
      <c r="T571" s="22" t="s">
        <v>178</v>
      </c>
      <c r="U571" s="26">
        <v>23.4</v>
      </c>
      <c r="V571" s="26"/>
      <c r="W571" s="27">
        <f t="shared" si="80"/>
        <v>2014</v>
      </c>
      <c r="X571" s="27">
        <f t="shared" si="81"/>
        <v>2033</v>
      </c>
      <c r="Y571" s="28">
        <f t="shared" si="82"/>
        <v>0</v>
      </c>
      <c r="Z571" s="29" t="str">
        <f t="shared" si="83"/>
        <v>CAISO</v>
      </c>
      <c r="AA571" s="30">
        <f t="shared" si="84"/>
        <v>23.4</v>
      </c>
      <c r="AB571" s="31">
        <f>IF(AND(ISNUMBER(MATCH($S571,[3]Lists!$CU$8:$CU$37,0)),J571&gt;=DATE(2018,12,31)),$AH$6,$AH$5)</f>
        <v>1</v>
      </c>
      <c r="AC571" s="31">
        <f t="shared" si="85"/>
        <v>1</v>
      </c>
      <c r="AD571" s="31">
        <f t="shared" si="86"/>
        <v>1</v>
      </c>
      <c r="AE571" s="32" t="e">
        <f>MIN($K571,IF(AND(S571='[3]Resources - Baseline'!$C$25,$AH$3&gt;0),MIN(DATE(2050,12,31),MAX(DATE($AH$4,12,31),DATE(YEAR(J571)+$AH$3,MONTH(J571),DAY(J571)))),IF(AND(COUNTIFS('[3]Resources - Baseline'!$C$26:$C$37,S571)=1,$AH$2&gt;0),MIN(DATE($AH$4,12,31),DATE(YEAR(J571)+$AH$2,MONTH(J571),DAY(J571))),DATE(2050,12,31))))</f>
        <v>#VALUE!</v>
      </c>
      <c r="AF571" s="33">
        <f t="shared" si="87"/>
        <v>1</v>
      </c>
    </row>
    <row r="572" spans="1:32">
      <c r="A572" s="1">
        <v>572</v>
      </c>
      <c r="B572" s="21" t="s">
        <v>1387</v>
      </c>
      <c r="C572" s="21" t="s">
        <v>1388</v>
      </c>
      <c r="D572" s="21" t="s">
        <v>163</v>
      </c>
      <c r="E572" s="22" t="s">
        <v>164</v>
      </c>
      <c r="F572" s="22" t="s">
        <v>164</v>
      </c>
      <c r="G572" s="22" t="s">
        <v>165</v>
      </c>
      <c r="H572" s="22" t="s">
        <v>166</v>
      </c>
      <c r="I572" s="22" t="s">
        <v>167</v>
      </c>
      <c r="J572" s="22">
        <v>41562</v>
      </c>
      <c r="K572" s="22">
        <v>48867</v>
      </c>
      <c r="L572" s="23">
        <f t="shared" si="88"/>
        <v>19.8</v>
      </c>
      <c r="M572" s="24">
        <f t="shared" si="89"/>
        <v>1</v>
      </c>
      <c r="N572" s="23">
        <v>19.8</v>
      </c>
      <c r="O572" s="23">
        <v>19.8</v>
      </c>
      <c r="P572" s="23" t="s">
        <v>196</v>
      </c>
      <c r="Q572" s="23" t="s">
        <v>197</v>
      </c>
      <c r="R572" s="25" t="s">
        <v>198</v>
      </c>
      <c r="S572" s="22" t="s">
        <v>542</v>
      </c>
      <c r="T572" s="22" t="s">
        <v>178</v>
      </c>
      <c r="U572" s="26">
        <v>19.8</v>
      </c>
      <c r="V572" s="26"/>
      <c r="W572" s="27">
        <f t="shared" si="80"/>
        <v>2014</v>
      </c>
      <c r="X572" s="27">
        <f t="shared" si="81"/>
        <v>2033</v>
      </c>
      <c r="Y572" s="28">
        <f t="shared" si="82"/>
        <v>0</v>
      </c>
      <c r="Z572" s="29" t="str">
        <f t="shared" si="83"/>
        <v>CAISO</v>
      </c>
      <c r="AA572" s="30">
        <f t="shared" si="84"/>
        <v>19.8</v>
      </c>
      <c r="AB572" s="31">
        <f>IF(AND(ISNUMBER(MATCH($S572,[3]Lists!$CU$8:$CU$37,0)),J572&gt;=DATE(2018,12,31)),$AH$6,$AH$5)</f>
        <v>1</v>
      </c>
      <c r="AC572" s="31">
        <f t="shared" si="85"/>
        <v>1</v>
      </c>
      <c r="AD572" s="31">
        <f t="shared" si="86"/>
        <v>1</v>
      </c>
      <c r="AE572" s="32" t="e">
        <f>MIN($K572,IF(AND(S572='[3]Resources - Baseline'!$C$25,$AH$3&gt;0),MIN(DATE(2050,12,31),MAX(DATE($AH$4,12,31),DATE(YEAR(J572)+$AH$3,MONTH(J572),DAY(J572)))),IF(AND(COUNTIFS('[3]Resources - Baseline'!$C$26:$C$37,S572)=1,$AH$2&gt;0),MIN(DATE($AH$4,12,31),DATE(YEAR(J572)+$AH$2,MONTH(J572),DAY(J572))),DATE(2050,12,31))))</f>
        <v>#VALUE!</v>
      </c>
      <c r="AF572" s="33">
        <f t="shared" si="87"/>
        <v>1</v>
      </c>
    </row>
    <row r="573" spans="1:32">
      <c r="A573" s="1">
        <v>573</v>
      </c>
      <c r="B573" s="21" t="s">
        <v>1389</v>
      </c>
      <c r="C573" s="21"/>
      <c r="D573" s="21" t="s">
        <v>185</v>
      </c>
      <c r="E573" s="21" t="s">
        <v>175</v>
      </c>
      <c r="F573" s="21" t="s">
        <v>175</v>
      </c>
      <c r="G573" s="21" t="s">
        <v>186</v>
      </c>
      <c r="H573" s="21" t="s">
        <v>175</v>
      </c>
      <c r="I573" s="21" t="s">
        <v>178</v>
      </c>
      <c r="J573" s="22">
        <v>37027</v>
      </c>
      <c r="K573" s="22">
        <v>41844</v>
      </c>
      <c r="L573" s="23">
        <f t="shared" si="88"/>
        <v>4.6399999999999997</v>
      </c>
      <c r="M573" s="24">
        <f t="shared" si="89"/>
        <v>1</v>
      </c>
      <c r="N573" s="21">
        <v>4.6399999999999997</v>
      </c>
      <c r="O573" s="21">
        <v>4.6399999999999997</v>
      </c>
      <c r="P573" s="21" t="s">
        <v>187</v>
      </c>
      <c r="Q573" s="21"/>
      <c r="R573" s="25"/>
      <c r="S573" s="21">
        <v>0</v>
      </c>
      <c r="T573" s="21"/>
      <c r="U573" s="26"/>
      <c r="V573" s="26"/>
      <c r="W573" s="27">
        <f t="shared" si="80"/>
        <v>2001</v>
      </c>
      <c r="X573" s="27">
        <f t="shared" si="81"/>
        <v>2014</v>
      </c>
      <c r="Y573" s="28">
        <f t="shared" si="82"/>
        <v>0</v>
      </c>
      <c r="Z573" s="29" t="str">
        <f t="shared" si="83"/>
        <v>CAISO</v>
      </c>
      <c r="AA573" s="30">
        <f t="shared" si="84"/>
        <v>4.6399999999999997</v>
      </c>
      <c r="AB573" s="31">
        <f>IF(AND(ISNUMBER(MATCH($S573,[3]Lists!$CU$8:$CU$37,0)),J573&gt;=DATE(2018,12,31)),$AH$6,$AH$5)</f>
        <v>1</v>
      </c>
      <c r="AC573" s="31">
        <f t="shared" si="85"/>
        <v>1</v>
      </c>
      <c r="AD573" s="31">
        <f t="shared" si="86"/>
        <v>1</v>
      </c>
      <c r="AE573" s="32" t="e">
        <f>MIN($K573,IF(AND(S573='[3]Resources - Baseline'!$C$25,$AH$3&gt;0),MIN(DATE(2050,12,31),MAX(DATE($AH$4,12,31),DATE(YEAR(J573)+$AH$3,MONTH(J573),DAY(J573)))),IF(AND(COUNTIFS('[3]Resources - Baseline'!$C$26:$C$37,S573)=1,$AH$2&gt;0),MIN(DATE($AH$4,12,31),DATE(YEAR(J573)+$AH$2,MONTH(J573),DAY(J573))),DATE(2050,12,31))))</f>
        <v>#VALUE!</v>
      </c>
      <c r="AF573" s="33">
        <f t="shared" si="87"/>
        <v>1</v>
      </c>
    </row>
    <row r="574" spans="1:32">
      <c r="A574" s="1">
        <v>574</v>
      </c>
      <c r="B574" s="21" t="s">
        <v>1390</v>
      </c>
      <c r="C574" s="21"/>
      <c r="D574" s="21" t="s">
        <v>185</v>
      </c>
      <c r="E574" s="21" t="s">
        <v>176</v>
      </c>
      <c r="F574" s="21" t="s">
        <v>176</v>
      </c>
      <c r="G574" s="21" t="s">
        <v>177</v>
      </c>
      <c r="H574" s="21" t="s">
        <v>176</v>
      </c>
      <c r="I574" s="21" t="s">
        <v>178</v>
      </c>
      <c r="J574" s="22">
        <v>31121</v>
      </c>
      <c r="K574" s="22">
        <v>55153</v>
      </c>
      <c r="L574" s="23">
        <f t="shared" si="88"/>
        <v>19.55</v>
      </c>
      <c r="M574" s="24">
        <f t="shared" si="89"/>
        <v>1</v>
      </c>
      <c r="N574" s="21">
        <v>19.55</v>
      </c>
      <c r="O574" s="21">
        <v>19.55</v>
      </c>
      <c r="P574" s="21" t="s">
        <v>187</v>
      </c>
      <c r="Q574" s="21" t="s">
        <v>197</v>
      </c>
      <c r="R574" s="25" t="s">
        <v>198</v>
      </c>
      <c r="S574" s="21" t="s">
        <v>403</v>
      </c>
      <c r="T574" s="21"/>
      <c r="U574" s="26"/>
      <c r="V574" s="26"/>
      <c r="W574" s="27">
        <f t="shared" si="80"/>
        <v>1985</v>
      </c>
      <c r="X574" s="27">
        <f t="shared" si="81"/>
        <v>2050</v>
      </c>
      <c r="Y574" s="28">
        <f t="shared" si="82"/>
        <v>0</v>
      </c>
      <c r="Z574" s="29" t="str">
        <f t="shared" si="83"/>
        <v>CAISO</v>
      </c>
      <c r="AA574" s="30">
        <f t="shared" si="84"/>
        <v>19.55</v>
      </c>
      <c r="AB574" s="31">
        <f>IF(AND(ISNUMBER(MATCH($S574,[3]Lists!$CU$8:$CU$37,0)),J574&gt;=DATE(2018,12,31)),$AH$6,$AH$5)</f>
        <v>1</v>
      </c>
      <c r="AC574" s="31">
        <f t="shared" si="85"/>
        <v>1</v>
      </c>
      <c r="AD574" s="31">
        <f t="shared" si="86"/>
        <v>1</v>
      </c>
      <c r="AE574" s="32" t="e">
        <f>MIN($K574,IF(AND(S574='[3]Resources - Baseline'!$C$25,$AH$3&gt;0),MIN(DATE(2050,12,31),MAX(DATE($AH$4,12,31),DATE(YEAR(J574)+$AH$3,MONTH(J574),DAY(J574)))),IF(AND(COUNTIFS('[3]Resources - Baseline'!$C$26:$C$37,S574)=1,$AH$2&gt;0),MIN(DATE($AH$4,12,31),DATE(YEAR(J574)+$AH$2,MONTH(J574),DAY(J574))),DATE(2050,12,31))))</f>
        <v>#VALUE!</v>
      </c>
      <c r="AF574" s="33">
        <f t="shared" si="87"/>
        <v>1</v>
      </c>
    </row>
    <row r="575" spans="1:32">
      <c r="A575" s="1">
        <v>575</v>
      </c>
      <c r="B575" s="21" t="s">
        <v>1391</v>
      </c>
      <c r="C575" s="21" t="s">
        <v>1392</v>
      </c>
      <c r="D575" s="21" t="s">
        <v>185</v>
      </c>
      <c r="E575" s="21" t="s">
        <v>175</v>
      </c>
      <c r="F575" s="21" t="s">
        <v>175</v>
      </c>
      <c r="G575" s="21" t="s">
        <v>186</v>
      </c>
      <c r="H575" s="21" t="s">
        <v>175</v>
      </c>
      <c r="I575" s="21" t="s">
        <v>178</v>
      </c>
      <c r="J575" s="22">
        <v>7672</v>
      </c>
      <c r="K575" s="22">
        <v>55153</v>
      </c>
      <c r="L575" s="23">
        <f t="shared" si="88"/>
        <v>49</v>
      </c>
      <c r="M575" s="24">
        <f t="shared" si="89"/>
        <v>1</v>
      </c>
      <c r="N575" s="21">
        <v>49</v>
      </c>
      <c r="O575" s="21">
        <v>49</v>
      </c>
      <c r="P575" s="21" t="s">
        <v>187</v>
      </c>
      <c r="Q575" s="21" t="s">
        <v>219</v>
      </c>
      <c r="R575" s="25" t="s">
        <v>218</v>
      </c>
      <c r="S575" s="21" t="s">
        <v>265</v>
      </c>
      <c r="T575" s="21"/>
      <c r="U575" s="26"/>
      <c r="V575" s="26"/>
      <c r="W575" s="27">
        <f t="shared" si="80"/>
        <v>1921</v>
      </c>
      <c r="X575" s="27">
        <f t="shared" si="81"/>
        <v>2050</v>
      </c>
      <c r="Y575" s="28">
        <f t="shared" si="82"/>
        <v>0</v>
      </c>
      <c r="Z575" s="29" t="str">
        <f t="shared" si="83"/>
        <v>CAISO</v>
      </c>
      <c r="AA575" s="30">
        <f t="shared" si="84"/>
        <v>49</v>
      </c>
      <c r="AB575" s="31">
        <f>IF(AND(ISNUMBER(MATCH($S575,[3]Lists!$CU$8:$CU$37,0)),J575&gt;=DATE(2018,12,31)),$AH$6,$AH$5)</f>
        <v>1</v>
      </c>
      <c r="AC575" s="31">
        <f t="shared" si="85"/>
        <v>1</v>
      </c>
      <c r="AD575" s="31">
        <f t="shared" si="86"/>
        <v>1</v>
      </c>
      <c r="AE575" s="32" t="e">
        <f>MIN($K575,IF(AND(S575='[3]Resources - Baseline'!$C$25,$AH$3&gt;0),MIN(DATE(2050,12,31),MAX(DATE($AH$4,12,31),DATE(YEAR(J575)+$AH$3,MONTH(J575),DAY(J575)))),IF(AND(COUNTIFS('[3]Resources - Baseline'!$C$26:$C$37,S575)=1,$AH$2&gt;0),MIN(DATE($AH$4,12,31),DATE(YEAR(J575)+$AH$2,MONTH(J575),DAY(J575))),DATE(2050,12,31))))</f>
        <v>#VALUE!</v>
      </c>
      <c r="AF575" s="33">
        <f t="shared" si="87"/>
        <v>1</v>
      </c>
    </row>
    <row r="576" spans="1:32">
      <c r="A576" s="1">
        <v>576</v>
      </c>
      <c r="B576" s="21" t="s">
        <v>1393</v>
      </c>
      <c r="C576" s="21" t="s">
        <v>1394</v>
      </c>
      <c r="D576" s="21" t="s">
        <v>185</v>
      </c>
      <c r="E576" s="21" t="s">
        <v>175</v>
      </c>
      <c r="F576" s="21" t="s">
        <v>175</v>
      </c>
      <c r="G576" s="21" t="s">
        <v>186</v>
      </c>
      <c r="H576" s="21" t="s">
        <v>175</v>
      </c>
      <c r="I576" s="21" t="s">
        <v>178</v>
      </c>
      <c r="J576" s="22">
        <v>21186</v>
      </c>
      <c r="K576" s="22">
        <v>55153</v>
      </c>
      <c r="L576" s="23">
        <f t="shared" si="88"/>
        <v>120</v>
      </c>
      <c r="M576" s="24">
        <f t="shared" si="89"/>
        <v>1</v>
      </c>
      <c r="N576" s="21">
        <v>120</v>
      </c>
      <c r="O576" s="21">
        <v>120</v>
      </c>
      <c r="P576" s="21" t="s">
        <v>187</v>
      </c>
      <c r="Q576" s="21" t="s">
        <v>219</v>
      </c>
      <c r="R576" s="25" t="s">
        <v>218</v>
      </c>
      <c r="S576" s="21" t="s">
        <v>265</v>
      </c>
      <c r="T576" s="21"/>
      <c r="U576" s="26"/>
      <c r="V576" s="26"/>
      <c r="W576" s="27">
        <f t="shared" si="80"/>
        <v>1958</v>
      </c>
      <c r="X576" s="27">
        <f t="shared" si="81"/>
        <v>2050</v>
      </c>
      <c r="Y576" s="28">
        <f t="shared" si="82"/>
        <v>0</v>
      </c>
      <c r="Z576" s="29" t="str">
        <f t="shared" si="83"/>
        <v>CAISO</v>
      </c>
      <c r="AA576" s="30">
        <f t="shared" si="84"/>
        <v>120</v>
      </c>
      <c r="AB576" s="31">
        <f>IF(AND(ISNUMBER(MATCH($S576,[3]Lists!$CU$8:$CU$37,0)),J576&gt;=DATE(2018,12,31)),$AH$6,$AH$5)</f>
        <v>1</v>
      </c>
      <c r="AC576" s="31">
        <f t="shared" si="85"/>
        <v>1</v>
      </c>
      <c r="AD576" s="31">
        <f t="shared" si="86"/>
        <v>1</v>
      </c>
      <c r="AE576" s="32" t="e">
        <f>MIN($K576,IF(AND(S576='[3]Resources - Baseline'!$C$25,$AH$3&gt;0),MIN(DATE(2050,12,31),MAX(DATE($AH$4,12,31),DATE(YEAR(J576)+$AH$3,MONTH(J576),DAY(J576)))),IF(AND(COUNTIFS('[3]Resources - Baseline'!$C$26:$C$37,S576)=1,$AH$2&gt;0),MIN(DATE($AH$4,12,31),DATE(YEAR(J576)+$AH$2,MONTH(J576),DAY(J576))),DATE(2050,12,31))))</f>
        <v>#VALUE!</v>
      </c>
      <c r="AF576" s="33">
        <f t="shared" si="87"/>
        <v>1</v>
      </c>
    </row>
    <row r="577" spans="1:32">
      <c r="A577" s="1">
        <v>577</v>
      </c>
      <c r="B577" s="21" t="s">
        <v>1395</v>
      </c>
      <c r="C577" s="21" t="s">
        <v>1396</v>
      </c>
      <c r="D577" s="21" t="s">
        <v>185</v>
      </c>
      <c r="E577" s="21" t="s">
        <v>175</v>
      </c>
      <c r="F577" s="21" t="s">
        <v>175</v>
      </c>
      <c r="G577" s="21" t="s">
        <v>186</v>
      </c>
      <c r="H577" s="21" t="s">
        <v>175</v>
      </c>
      <c r="I577" s="21" t="s">
        <v>178</v>
      </c>
      <c r="J577" s="22">
        <v>7672</v>
      </c>
      <c r="K577" s="22">
        <v>55153</v>
      </c>
      <c r="L577" s="23">
        <f t="shared" si="88"/>
        <v>24</v>
      </c>
      <c r="M577" s="24">
        <f t="shared" si="89"/>
        <v>1</v>
      </c>
      <c r="N577" s="21">
        <v>24</v>
      </c>
      <c r="O577" s="21">
        <v>24</v>
      </c>
      <c r="P577" s="21" t="s">
        <v>187</v>
      </c>
      <c r="Q577" s="21" t="s">
        <v>219</v>
      </c>
      <c r="R577" s="25" t="s">
        <v>218</v>
      </c>
      <c r="S577" s="21" t="s">
        <v>265</v>
      </c>
      <c r="T577" s="21"/>
      <c r="U577" s="26"/>
      <c r="V577" s="26"/>
      <c r="W577" s="27">
        <f t="shared" si="80"/>
        <v>1921</v>
      </c>
      <c r="X577" s="27">
        <f t="shared" si="81"/>
        <v>2050</v>
      </c>
      <c r="Y577" s="28">
        <f t="shared" si="82"/>
        <v>0</v>
      </c>
      <c r="Z577" s="29" t="str">
        <f t="shared" si="83"/>
        <v>CAISO</v>
      </c>
      <c r="AA577" s="30">
        <f t="shared" si="84"/>
        <v>24</v>
      </c>
      <c r="AB577" s="31">
        <f>IF(AND(ISNUMBER(MATCH($S577,[3]Lists!$CU$8:$CU$37,0)),J577&gt;=DATE(2018,12,31)),$AH$6,$AH$5)</f>
        <v>1</v>
      </c>
      <c r="AC577" s="31">
        <f t="shared" si="85"/>
        <v>1</v>
      </c>
      <c r="AD577" s="31">
        <f t="shared" si="86"/>
        <v>1</v>
      </c>
      <c r="AE577" s="32" t="e">
        <f>MIN($K577,IF(AND(S577='[3]Resources - Baseline'!$C$25,$AH$3&gt;0),MIN(DATE(2050,12,31),MAX(DATE($AH$4,12,31),DATE(YEAR(J577)+$AH$3,MONTH(J577),DAY(J577)))),IF(AND(COUNTIFS('[3]Resources - Baseline'!$C$26:$C$37,S577)=1,$AH$2&gt;0),MIN(DATE($AH$4,12,31),DATE(YEAR(J577)+$AH$2,MONTH(J577),DAY(J577))),DATE(2050,12,31))))</f>
        <v>#VALUE!</v>
      </c>
      <c r="AF577" s="33">
        <f t="shared" si="87"/>
        <v>1</v>
      </c>
    </row>
    <row r="578" spans="1:32">
      <c r="A578" s="1">
        <v>578</v>
      </c>
      <c r="B578" s="21" t="s">
        <v>1397</v>
      </c>
      <c r="C578" s="21" t="s">
        <v>1398</v>
      </c>
      <c r="D578" s="21" t="s">
        <v>163</v>
      </c>
      <c r="E578" s="22" t="s">
        <v>331</v>
      </c>
      <c r="F578" s="22" t="s">
        <v>331</v>
      </c>
      <c r="G578" s="22" t="s">
        <v>177</v>
      </c>
      <c r="H578" s="22" t="s">
        <v>176</v>
      </c>
      <c r="I578" s="22" t="s">
        <v>178</v>
      </c>
      <c r="J578" s="22">
        <v>40057</v>
      </c>
      <c r="K578" s="22">
        <v>55153</v>
      </c>
      <c r="L578" s="23">
        <f t="shared" si="88"/>
        <v>0</v>
      </c>
      <c r="M578" s="24">
        <f t="shared" si="89"/>
        <v>0</v>
      </c>
      <c r="N578" s="23"/>
      <c r="O578" s="23">
        <v>1.1000000000000001</v>
      </c>
      <c r="P578" s="23" t="s">
        <v>911</v>
      </c>
      <c r="Q578" s="23" t="s">
        <v>912</v>
      </c>
      <c r="R578" s="25" t="s">
        <v>215</v>
      </c>
      <c r="S578" s="22" t="s">
        <v>913</v>
      </c>
      <c r="T578" s="22"/>
      <c r="U578" s="26"/>
      <c r="V578" s="26"/>
      <c r="W578" s="27">
        <f t="shared" si="80"/>
        <v>2010</v>
      </c>
      <c r="X578" s="27">
        <f t="shared" si="81"/>
        <v>2050</v>
      </c>
      <c r="Y578" s="28">
        <f t="shared" si="82"/>
        <v>0</v>
      </c>
      <c r="Z578" s="29" t="str">
        <f t="shared" si="83"/>
        <v>CAISO</v>
      </c>
      <c r="AA578" s="30">
        <f t="shared" si="84"/>
        <v>1.1000000000000001</v>
      </c>
      <c r="AB578" s="31">
        <f>IF(AND(ISNUMBER(MATCH($S578,[3]Lists!$CU$8:$CU$37,0)),J578&gt;=DATE(2018,12,31)),$AH$6,$AH$5)</f>
        <v>1</v>
      </c>
      <c r="AC578" s="31">
        <f t="shared" si="85"/>
        <v>1</v>
      </c>
      <c r="AD578" s="31">
        <f t="shared" si="86"/>
        <v>1</v>
      </c>
      <c r="AE578" s="32" t="e">
        <f>MIN($K578,IF(AND(S578='[3]Resources - Baseline'!$C$25,$AH$3&gt;0),MIN(DATE(2050,12,31),MAX(DATE($AH$4,12,31),DATE(YEAR(J578)+$AH$3,MONTH(J578),DAY(J578)))),IF(AND(COUNTIFS('[3]Resources - Baseline'!$C$26:$C$37,S578)=1,$AH$2&gt;0),MIN(DATE($AH$4,12,31),DATE(YEAR(J578)+$AH$2,MONTH(J578),DAY(J578))),DATE(2050,12,31))))</f>
        <v>#VALUE!</v>
      </c>
      <c r="AF578" s="33">
        <f t="shared" si="87"/>
        <v>1</v>
      </c>
    </row>
    <row r="579" spans="1:32">
      <c r="A579" s="1">
        <v>579</v>
      </c>
      <c r="B579" s="21" t="s">
        <v>1399</v>
      </c>
      <c r="C579" s="21" t="s">
        <v>1400</v>
      </c>
      <c r="D579" s="21" t="s">
        <v>163</v>
      </c>
      <c r="E579" s="22" t="s">
        <v>331</v>
      </c>
      <c r="F579" s="22" t="s">
        <v>331</v>
      </c>
      <c r="G579" s="22" t="s">
        <v>177</v>
      </c>
      <c r="H579" s="22" t="s">
        <v>176</v>
      </c>
      <c r="I579" s="22" t="s">
        <v>178</v>
      </c>
      <c r="J579" s="22">
        <v>40057</v>
      </c>
      <c r="K579" s="22">
        <v>55153</v>
      </c>
      <c r="L579" s="23">
        <f t="shared" si="88"/>
        <v>0</v>
      </c>
      <c r="M579" s="24">
        <f t="shared" si="89"/>
        <v>0</v>
      </c>
      <c r="N579" s="35"/>
      <c r="O579" s="35">
        <v>1.1000000000000001</v>
      </c>
      <c r="P579" s="35" t="s">
        <v>911</v>
      </c>
      <c r="Q579" s="35" t="s">
        <v>912</v>
      </c>
      <c r="R579" s="25" t="s">
        <v>215</v>
      </c>
      <c r="S579" s="22" t="s">
        <v>913</v>
      </c>
      <c r="T579" s="22"/>
      <c r="U579" s="26"/>
      <c r="V579" s="26"/>
      <c r="W579" s="27">
        <f t="shared" si="80"/>
        <v>2010</v>
      </c>
      <c r="X579" s="27">
        <f t="shared" si="81"/>
        <v>2050</v>
      </c>
      <c r="Y579" s="28">
        <f t="shared" si="82"/>
        <v>0</v>
      </c>
      <c r="Z579" s="29" t="str">
        <f t="shared" si="83"/>
        <v>CAISO</v>
      </c>
      <c r="AA579" s="30">
        <f t="shared" si="84"/>
        <v>1.1000000000000001</v>
      </c>
      <c r="AB579" s="31">
        <f>IF(AND(ISNUMBER(MATCH($S579,[3]Lists!$CU$8:$CU$37,0)),J579&gt;=DATE(2018,12,31)),$AH$6,$AH$5)</f>
        <v>1</v>
      </c>
      <c r="AC579" s="31">
        <f t="shared" si="85"/>
        <v>1</v>
      </c>
      <c r="AD579" s="31">
        <f t="shared" si="86"/>
        <v>1</v>
      </c>
      <c r="AE579" s="32" t="e">
        <f>MIN($K579,IF(AND(S579='[3]Resources - Baseline'!$C$25,$AH$3&gt;0),MIN(DATE(2050,12,31),MAX(DATE($AH$4,12,31),DATE(YEAR(J579)+$AH$3,MONTH(J579),DAY(J579)))),IF(AND(COUNTIFS('[3]Resources - Baseline'!$C$26:$C$37,S579)=1,$AH$2&gt;0),MIN(DATE($AH$4,12,31),DATE(YEAR(J579)+$AH$2,MONTH(J579),DAY(J579))),DATE(2050,12,31))))</f>
        <v>#VALUE!</v>
      </c>
      <c r="AF579" s="33">
        <f t="shared" si="87"/>
        <v>1</v>
      </c>
    </row>
    <row r="580" spans="1:32">
      <c r="A580" s="1">
        <v>580</v>
      </c>
      <c r="B580" s="21" t="s">
        <v>1401</v>
      </c>
      <c r="C580" s="21" t="s">
        <v>1402</v>
      </c>
      <c r="D580" s="21" t="s">
        <v>163</v>
      </c>
      <c r="E580" s="22" t="s">
        <v>440</v>
      </c>
      <c r="F580" s="22" t="s">
        <v>440</v>
      </c>
      <c r="G580" s="22" t="s">
        <v>441</v>
      </c>
      <c r="H580" s="22" t="s">
        <v>434</v>
      </c>
      <c r="I580" s="22" t="s">
        <v>212</v>
      </c>
      <c r="J580" s="22">
        <v>39688</v>
      </c>
      <c r="K580" s="22">
        <v>55153</v>
      </c>
      <c r="L580" s="23">
        <f t="shared" si="88"/>
        <v>0.8</v>
      </c>
      <c r="M580" s="24">
        <f t="shared" si="89"/>
        <v>1</v>
      </c>
      <c r="N580" s="23">
        <v>0.8</v>
      </c>
      <c r="O580" s="23">
        <v>0.8</v>
      </c>
      <c r="P580" s="23" t="s">
        <v>911</v>
      </c>
      <c r="Q580" s="23" t="s">
        <v>912</v>
      </c>
      <c r="R580" s="25" t="s">
        <v>215</v>
      </c>
      <c r="S580" s="22" t="s">
        <v>120</v>
      </c>
      <c r="T580" s="22"/>
      <c r="U580" s="26"/>
      <c r="V580" s="26"/>
      <c r="W580" s="27">
        <f t="shared" si="80"/>
        <v>2009</v>
      </c>
      <c r="X580" s="27">
        <f t="shared" si="81"/>
        <v>2050</v>
      </c>
      <c r="Y580" s="28">
        <f t="shared" si="82"/>
        <v>0</v>
      </c>
      <c r="Z580" s="29" t="str">
        <f t="shared" si="83"/>
        <v>NW</v>
      </c>
      <c r="AA580" s="30">
        <f t="shared" si="84"/>
        <v>0.8</v>
      </c>
      <c r="AB580" s="31">
        <f>IF(AND(ISNUMBER(MATCH($S580,[3]Lists!$CU$8:$CU$37,0)),J580&gt;=DATE(2018,12,31)),$AH$6,$AH$5)</f>
        <v>1</v>
      </c>
      <c r="AC580" s="31">
        <f t="shared" si="85"/>
        <v>1</v>
      </c>
      <c r="AD580" s="31">
        <f t="shared" si="86"/>
        <v>1</v>
      </c>
      <c r="AE580" s="32" t="e">
        <f>MIN($K580,IF(AND(S580='[3]Resources - Baseline'!$C$25,$AH$3&gt;0),MIN(DATE(2050,12,31),MAX(DATE($AH$4,12,31),DATE(YEAR(J580)+$AH$3,MONTH(J580),DAY(J580)))),IF(AND(COUNTIFS('[3]Resources - Baseline'!$C$26:$C$37,S580)=1,$AH$2&gt;0),MIN(DATE($AH$4,12,31),DATE(YEAR(J580)+$AH$2,MONTH(J580),DAY(J580))),DATE(2050,12,31))))</f>
        <v>#VALUE!</v>
      </c>
      <c r="AF580" s="33">
        <f t="shared" si="87"/>
        <v>1</v>
      </c>
    </row>
    <row r="581" spans="1:32">
      <c r="A581" s="1">
        <v>581</v>
      </c>
      <c r="B581" s="21" t="s">
        <v>1403</v>
      </c>
      <c r="C581" s="21" t="s">
        <v>1404</v>
      </c>
      <c r="D581" s="21" t="s">
        <v>163</v>
      </c>
      <c r="E581" s="22" t="s">
        <v>440</v>
      </c>
      <c r="F581" s="22" t="s">
        <v>440</v>
      </c>
      <c r="G581" s="22" t="s">
        <v>441</v>
      </c>
      <c r="H581" s="22" t="s">
        <v>434</v>
      </c>
      <c r="I581" s="22" t="s">
        <v>212</v>
      </c>
      <c r="J581" s="22">
        <v>39688</v>
      </c>
      <c r="K581" s="22">
        <v>55153</v>
      </c>
      <c r="L581" s="23">
        <f t="shared" si="88"/>
        <v>0.8</v>
      </c>
      <c r="M581" s="24">
        <f t="shared" si="89"/>
        <v>1</v>
      </c>
      <c r="N581" s="23">
        <v>0.8</v>
      </c>
      <c r="O581" s="23">
        <v>0.8</v>
      </c>
      <c r="P581" s="23" t="s">
        <v>911</v>
      </c>
      <c r="Q581" s="23" t="s">
        <v>912</v>
      </c>
      <c r="R581" s="25" t="s">
        <v>215</v>
      </c>
      <c r="S581" s="22" t="s">
        <v>120</v>
      </c>
      <c r="T581" s="22"/>
      <c r="U581" s="26"/>
      <c r="V581" s="26"/>
      <c r="W581" s="27">
        <f t="shared" si="80"/>
        <v>2009</v>
      </c>
      <c r="X581" s="27">
        <f t="shared" si="81"/>
        <v>2050</v>
      </c>
      <c r="Y581" s="28">
        <f t="shared" si="82"/>
        <v>0</v>
      </c>
      <c r="Z581" s="29" t="str">
        <f t="shared" si="83"/>
        <v>NW</v>
      </c>
      <c r="AA581" s="30">
        <f t="shared" si="84"/>
        <v>0.8</v>
      </c>
      <c r="AB581" s="31">
        <f>IF(AND(ISNUMBER(MATCH($S581,[3]Lists!$CU$8:$CU$37,0)),J581&gt;=DATE(2018,12,31)),$AH$6,$AH$5)</f>
        <v>1</v>
      </c>
      <c r="AC581" s="31">
        <f t="shared" si="85"/>
        <v>1</v>
      </c>
      <c r="AD581" s="31">
        <f t="shared" si="86"/>
        <v>1</v>
      </c>
      <c r="AE581" s="32" t="e">
        <f>MIN($K581,IF(AND(S581='[3]Resources - Baseline'!$C$25,$AH$3&gt;0),MIN(DATE(2050,12,31),MAX(DATE($AH$4,12,31),DATE(YEAR(J581)+$AH$3,MONTH(J581),DAY(J581)))),IF(AND(COUNTIFS('[3]Resources - Baseline'!$C$26:$C$37,S581)=1,$AH$2&gt;0),MIN(DATE($AH$4,12,31),DATE(YEAR(J581)+$AH$2,MONTH(J581),DAY(J581))),DATE(2050,12,31))))</f>
        <v>#VALUE!</v>
      </c>
      <c r="AF581" s="33">
        <f t="shared" si="87"/>
        <v>1</v>
      </c>
    </row>
    <row r="582" spans="1:32">
      <c r="A582" s="1">
        <v>582</v>
      </c>
      <c r="B582" s="21" t="s">
        <v>1405</v>
      </c>
      <c r="C582" s="21" t="s">
        <v>1406</v>
      </c>
      <c r="D582" s="21" t="s">
        <v>163</v>
      </c>
      <c r="E582" s="22" t="s">
        <v>440</v>
      </c>
      <c r="F582" s="22" t="s">
        <v>440</v>
      </c>
      <c r="G582" s="22" t="s">
        <v>441</v>
      </c>
      <c r="H582" s="22" t="s">
        <v>434</v>
      </c>
      <c r="I582" s="22" t="s">
        <v>212</v>
      </c>
      <c r="J582" s="22">
        <v>39688</v>
      </c>
      <c r="K582" s="22">
        <v>55153</v>
      </c>
      <c r="L582" s="23">
        <f t="shared" si="88"/>
        <v>0.8</v>
      </c>
      <c r="M582" s="24">
        <f t="shared" si="89"/>
        <v>1</v>
      </c>
      <c r="N582" s="35">
        <v>0.8</v>
      </c>
      <c r="O582" s="35">
        <v>0.8</v>
      </c>
      <c r="P582" s="35" t="s">
        <v>911</v>
      </c>
      <c r="Q582" s="35" t="s">
        <v>912</v>
      </c>
      <c r="R582" s="25" t="s">
        <v>215</v>
      </c>
      <c r="S582" s="22" t="s">
        <v>120</v>
      </c>
      <c r="T582" s="22"/>
      <c r="U582" s="26"/>
      <c r="V582" s="26"/>
      <c r="W582" s="27">
        <f t="shared" si="80"/>
        <v>2009</v>
      </c>
      <c r="X582" s="27">
        <f t="shared" si="81"/>
        <v>2050</v>
      </c>
      <c r="Y582" s="28">
        <f t="shared" si="82"/>
        <v>0</v>
      </c>
      <c r="Z582" s="29" t="str">
        <f t="shared" si="83"/>
        <v>NW</v>
      </c>
      <c r="AA582" s="30">
        <f t="shared" si="84"/>
        <v>0.8</v>
      </c>
      <c r="AB582" s="31">
        <f>IF(AND(ISNUMBER(MATCH($S582,[3]Lists!$CU$8:$CU$37,0)),J582&gt;=DATE(2018,12,31)),$AH$6,$AH$5)</f>
        <v>1</v>
      </c>
      <c r="AC582" s="31">
        <f t="shared" si="85"/>
        <v>1</v>
      </c>
      <c r="AD582" s="31">
        <f t="shared" si="86"/>
        <v>1</v>
      </c>
      <c r="AE582" s="32" t="e">
        <f>MIN($K582,IF(AND(S582='[3]Resources - Baseline'!$C$25,$AH$3&gt;0),MIN(DATE(2050,12,31),MAX(DATE($AH$4,12,31),DATE(YEAR(J582)+$AH$3,MONTH(J582),DAY(J582)))),IF(AND(COUNTIFS('[3]Resources - Baseline'!$C$26:$C$37,S582)=1,$AH$2&gt;0),MIN(DATE($AH$4,12,31),DATE(YEAR(J582)+$AH$2,MONTH(J582),DAY(J582))),DATE(2050,12,31))))</f>
        <v>#VALUE!</v>
      </c>
      <c r="AF582" s="33">
        <f t="shared" si="87"/>
        <v>1</v>
      </c>
    </row>
    <row r="583" spans="1:32">
      <c r="A583" s="1">
        <v>583</v>
      </c>
      <c r="B583" s="21" t="s">
        <v>1407</v>
      </c>
      <c r="C583" s="21" t="s">
        <v>1408</v>
      </c>
      <c r="D583" s="21" t="s">
        <v>163</v>
      </c>
      <c r="E583" s="22" t="s">
        <v>164</v>
      </c>
      <c r="F583" s="22" t="s">
        <v>164</v>
      </c>
      <c r="G583" s="22" t="s">
        <v>165</v>
      </c>
      <c r="H583" s="22" t="s">
        <v>166</v>
      </c>
      <c r="I583" s="22" t="s">
        <v>167</v>
      </c>
      <c r="J583" s="22">
        <v>41153</v>
      </c>
      <c r="K583" s="22">
        <v>51439</v>
      </c>
      <c r="L583" s="23">
        <f t="shared" si="88"/>
        <v>30.65</v>
      </c>
      <c r="M583" s="24">
        <f t="shared" si="89"/>
        <v>1</v>
      </c>
      <c r="N583" s="23">
        <v>30.65</v>
      </c>
      <c r="O583" s="23">
        <v>30.65</v>
      </c>
      <c r="P583" s="23" t="s">
        <v>213</v>
      </c>
      <c r="Q583" s="23" t="s">
        <v>214</v>
      </c>
      <c r="R583" s="25" t="s">
        <v>215</v>
      </c>
      <c r="S583" s="22" t="s">
        <v>390</v>
      </c>
      <c r="T583" s="22"/>
      <c r="U583" s="26"/>
      <c r="V583" s="26"/>
      <c r="W583" s="27">
        <f t="shared" si="80"/>
        <v>2013</v>
      </c>
      <c r="X583" s="27">
        <f t="shared" si="81"/>
        <v>2040</v>
      </c>
      <c r="Y583" s="28">
        <f t="shared" si="82"/>
        <v>0</v>
      </c>
      <c r="Z583" s="29" t="str">
        <f t="shared" si="83"/>
        <v>Excluded</v>
      </c>
      <c r="AA583" s="30">
        <f t="shared" si="84"/>
        <v>30.65</v>
      </c>
      <c r="AB583" s="31">
        <f>IF(AND(ISNUMBER(MATCH($S583,[3]Lists!$CU$8:$CU$37,0)),J583&gt;=DATE(2018,12,31)),$AH$6,$AH$5)</f>
        <v>1</v>
      </c>
      <c r="AC583" s="31">
        <f t="shared" si="85"/>
        <v>1</v>
      </c>
      <c r="AD583" s="31">
        <f t="shared" si="86"/>
        <v>1</v>
      </c>
      <c r="AE583" s="32" t="e">
        <f>MIN($K583,IF(AND(S583='[3]Resources - Baseline'!$C$25,$AH$3&gt;0),MIN(DATE(2050,12,31),MAX(DATE($AH$4,12,31),DATE(YEAR(J583)+$AH$3,MONTH(J583),DAY(J583)))),IF(AND(COUNTIFS('[3]Resources - Baseline'!$C$26:$C$37,S583)=1,$AH$2&gt;0),MIN(DATE($AH$4,12,31),DATE(YEAR(J583)+$AH$2,MONTH(J583),DAY(J583))),DATE(2050,12,31))))</f>
        <v>#VALUE!</v>
      </c>
      <c r="AF583" s="33">
        <f t="shared" si="87"/>
        <v>1</v>
      </c>
    </row>
    <row r="584" spans="1:32">
      <c r="A584" s="1">
        <v>584</v>
      </c>
      <c r="B584" s="21" t="s">
        <v>1409</v>
      </c>
      <c r="C584" s="21" t="s">
        <v>1410</v>
      </c>
      <c r="D584" s="21" t="s">
        <v>163</v>
      </c>
      <c r="E584" s="22" t="s">
        <v>164</v>
      </c>
      <c r="F584" s="22" t="s">
        <v>164</v>
      </c>
      <c r="G584" s="22" t="s">
        <v>165</v>
      </c>
      <c r="H584" s="22" t="s">
        <v>166</v>
      </c>
      <c r="I584" s="22" t="s">
        <v>167</v>
      </c>
      <c r="J584" s="22">
        <v>41153</v>
      </c>
      <c r="K584" s="22">
        <v>51439</v>
      </c>
      <c r="L584" s="23">
        <f t="shared" si="88"/>
        <v>30.65</v>
      </c>
      <c r="M584" s="24">
        <f t="shared" si="89"/>
        <v>1</v>
      </c>
      <c r="N584" s="23">
        <v>30.65</v>
      </c>
      <c r="O584" s="23">
        <v>30.65</v>
      </c>
      <c r="P584" s="23" t="s">
        <v>213</v>
      </c>
      <c r="Q584" s="23" t="s">
        <v>214</v>
      </c>
      <c r="R584" s="25" t="s">
        <v>215</v>
      </c>
      <c r="S584" s="22" t="s">
        <v>390</v>
      </c>
      <c r="T584" s="22"/>
      <c r="U584" s="26"/>
      <c r="V584" s="26"/>
      <c r="W584" s="27">
        <f t="shared" si="80"/>
        <v>2013</v>
      </c>
      <c r="X584" s="27">
        <f t="shared" si="81"/>
        <v>2040</v>
      </c>
      <c r="Y584" s="28">
        <f t="shared" si="82"/>
        <v>0</v>
      </c>
      <c r="Z584" s="29" t="str">
        <f t="shared" si="83"/>
        <v>Excluded</v>
      </c>
      <c r="AA584" s="30">
        <f t="shared" si="84"/>
        <v>30.65</v>
      </c>
      <c r="AB584" s="31">
        <f>IF(AND(ISNUMBER(MATCH($S584,[3]Lists!$CU$8:$CU$37,0)),J584&gt;=DATE(2018,12,31)),$AH$6,$AH$5)</f>
        <v>1</v>
      </c>
      <c r="AC584" s="31">
        <f t="shared" si="85"/>
        <v>1</v>
      </c>
      <c r="AD584" s="31">
        <f t="shared" si="86"/>
        <v>1</v>
      </c>
      <c r="AE584" s="32" t="e">
        <f>MIN($K584,IF(AND(S584='[3]Resources - Baseline'!$C$25,$AH$3&gt;0),MIN(DATE(2050,12,31),MAX(DATE($AH$4,12,31),DATE(YEAR(J584)+$AH$3,MONTH(J584),DAY(J584)))),IF(AND(COUNTIFS('[3]Resources - Baseline'!$C$26:$C$37,S584)=1,$AH$2&gt;0),MIN(DATE($AH$4,12,31),DATE(YEAR(J584)+$AH$2,MONTH(J584),DAY(J584))),DATE(2050,12,31))))</f>
        <v>#VALUE!</v>
      </c>
      <c r="AF584" s="33">
        <f t="shared" si="87"/>
        <v>1</v>
      </c>
    </row>
    <row r="585" spans="1:32">
      <c r="A585" s="1">
        <v>585</v>
      </c>
      <c r="B585" s="21" t="s">
        <v>1411</v>
      </c>
      <c r="C585" s="21" t="s">
        <v>1412</v>
      </c>
      <c r="D585" s="21" t="s">
        <v>185</v>
      </c>
      <c r="E585" s="21" t="s">
        <v>205</v>
      </c>
      <c r="F585" s="21" t="s">
        <v>205</v>
      </c>
      <c r="G585" s="21" t="s">
        <v>204</v>
      </c>
      <c r="H585" s="21" t="s">
        <v>205</v>
      </c>
      <c r="I585" s="21" t="s">
        <v>178</v>
      </c>
      <c r="J585" s="22">
        <v>43435</v>
      </c>
      <c r="K585" s="22">
        <v>55153</v>
      </c>
      <c r="L585" s="23">
        <f t="shared" si="88"/>
        <v>422</v>
      </c>
      <c r="M585" s="24">
        <f t="shared" si="89"/>
        <v>1</v>
      </c>
      <c r="N585" s="21">
        <v>422</v>
      </c>
      <c r="O585" s="21">
        <v>422</v>
      </c>
      <c r="P585" s="21" t="s">
        <v>1413</v>
      </c>
      <c r="Q585" s="21" t="s">
        <v>269</v>
      </c>
      <c r="R585" s="25" t="s">
        <v>270</v>
      </c>
      <c r="S585" s="21" t="s">
        <v>450</v>
      </c>
      <c r="T585" s="21"/>
      <c r="U585" s="26"/>
      <c r="V585" s="26"/>
      <c r="W585" s="27">
        <f t="shared" ref="W585:W648" si="90">IF(J585&lt;DATE(YEAR(J585),7,1),YEAR(J585),YEAR(J585)+1)</f>
        <v>2019</v>
      </c>
      <c r="X585" s="27">
        <f t="shared" ref="X585:X648" si="91">IF(K585&gt;=DATE(YEAR(K585),7,1),YEAR(K585),YEAR(K585)-1)</f>
        <v>2050</v>
      </c>
      <c r="Y585" s="28">
        <f t="shared" ref="Y585:Y648" si="92">IF(ISBLANK(U585),0,O585-U585)</f>
        <v>0</v>
      </c>
      <c r="Z585" s="29" t="str">
        <f t="shared" ref="Z585:Z648" si="93">IF(ISBLANK(T585),I585,T585)</f>
        <v>CAISO</v>
      </c>
      <c r="AA585" s="30">
        <f t="shared" ref="AA585:AA648" si="94">IF(ISBLANK(U585),O585,U585)</f>
        <v>422</v>
      </c>
      <c r="AB585" s="31">
        <f>IF(AND(ISNUMBER(MATCH($S585,[3]Lists!$CU$8:$CU$37,0)),J585&gt;=DATE(2018,12,31)),$AH$6,$AH$5)</f>
        <v>1</v>
      </c>
      <c r="AC585" s="31">
        <f t="shared" ref="AC585:AC648" si="95">IF(ISBLANK(S585),0,1)</f>
        <v>1</v>
      </c>
      <c r="AD585" s="31">
        <f t="shared" ref="AD585:AD648" si="96">AC585</f>
        <v>1</v>
      </c>
      <c r="AE585" s="32" t="e">
        <f>MIN($K585,IF(AND(S585='[3]Resources - Baseline'!$C$25,$AH$3&gt;0),MIN(DATE(2050,12,31),MAX(DATE($AH$4,12,31),DATE(YEAR(J585)+$AH$3,MONTH(J585),DAY(J585)))),IF(AND(COUNTIFS('[3]Resources - Baseline'!$C$26:$C$37,S585)=1,$AH$2&gt;0),MIN(DATE($AH$4,12,31),DATE(YEAR(J585)+$AH$2,MONTH(J585),DAY(J585))),DATE(2050,12,31))))</f>
        <v>#VALUE!</v>
      </c>
      <c r="AF585" s="33">
        <f t="shared" ref="AF585:AF648" si="97">SUMPRODUCT(($B$9:$B$3872=$B585)*1)</f>
        <v>1</v>
      </c>
    </row>
    <row r="586" spans="1:32">
      <c r="A586" s="1">
        <v>586</v>
      </c>
      <c r="B586" s="21" t="s">
        <v>1414</v>
      </c>
      <c r="C586" s="21"/>
      <c r="D586" s="21" t="s">
        <v>185</v>
      </c>
      <c r="E586" s="21" t="s">
        <v>205</v>
      </c>
      <c r="F586" s="21" t="s">
        <v>205</v>
      </c>
      <c r="G586" s="21" t="s">
        <v>204</v>
      </c>
      <c r="H586" s="21" t="s">
        <v>205</v>
      </c>
      <c r="I586" s="21" t="s">
        <v>178</v>
      </c>
      <c r="J586" s="22">
        <v>43435</v>
      </c>
      <c r="K586" s="22">
        <v>55153</v>
      </c>
      <c r="L586" s="23">
        <f t="shared" ref="L586:L649" si="98">IFERROR(M586*O586,0)</f>
        <v>105.5</v>
      </c>
      <c r="M586" s="24">
        <f t="shared" ref="M586:M649" si="99">IFERROR(N586/O586,0)</f>
        <v>1</v>
      </c>
      <c r="N586" s="21">
        <v>105.5</v>
      </c>
      <c r="O586" s="21">
        <v>105.5</v>
      </c>
      <c r="P586" s="21" t="s">
        <v>269</v>
      </c>
      <c r="Q586" s="21" t="s">
        <v>269</v>
      </c>
      <c r="R586" s="25" t="s">
        <v>270</v>
      </c>
      <c r="S586" s="21" t="s">
        <v>450</v>
      </c>
      <c r="T586" s="21"/>
      <c r="U586" s="26"/>
      <c r="V586" s="26"/>
      <c r="W586" s="27">
        <f t="shared" si="90"/>
        <v>2019</v>
      </c>
      <c r="X586" s="27">
        <f t="shared" si="91"/>
        <v>2050</v>
      </c>
      <c r="Y586" s="28">
        <f t="shared" si="92"/>
        <v>0</v>
      </c>
      <c r="Z586" s="29" t="str">
        <f t="shared" si="93"/>
        <v>CAISO</v>
      </c>
      <c r="AA586" s="30">
        <f t="shared" si="94"/>
        <v>105.5</v>
      </c>
      <c r="AB586" s="31">
        <f>IF(AND(ISNUMBER(MATCH($S586,[3]Lists!$CU$8:$CU$37,0)),J586&gt;=DATE(2018,12,31)),$AH$6,$AH$5)</f>
        <v>1</v>
      </c>
      <c r="AC586" s="31">
        <f t="shared" si="95"/>
        <v>1</v>
      </c>
      <c r="AD586" s="31">
        <f t="shared" si="96"/>
        <v>1</v>
      </c>
      <c r="AE586" s="32" t="e">
        <f>MIN($K586,IF(AND(S586='[3]Resources - Baseline'!$C$25,$AH$3&gt;0),MIN(DATE(2050,12,31),MAX(DATE($AH$4,12,31),DATE(YEAR(J586)+$AH$3,MONTH(J586),DAY(J586)))),IF(AND(COUNTIFS('[3]Resources - Baseline'!$C$26:$C$37,S586)=1,$AH$2&gt;0),MIN(DATE($AH$4,12,31),DATE(YEAR(J586)+$AH$2,MONTH(J586),DAY(J586))),DATE(2050,12,31))))</f>
        <v>#VALUE!</v>
      </c>
      <c r="AF586" s="33">
        <f t="shared" si="97"/>
        <v>1</v>
      </c>
    </row>
    <row r="587" spans="1:32">
      <c r="A587" s="1">
        <v>587</v>
      </c>
      <c r="B587" s="21" t="s">
        <v>1415</v>
      </c>
      <c r="C587" s="21" t="s">
        <v>1416</v>
      </c>
      <c r="D587" s="21" t="s">
        <v>163</v>
      </c>
      <c r="E587" s="22" t="s">
        <v>210</v>
      </c>
      <c r="F587" s="22" t="s">
        <v>210</v>
      </c>
      <c r="G587" s="22" t="s">
        <v>211</v>
      </c>
      <c r="H587" s="22" t="s">
        <v>210</v>
      </c>
      <c r="I587" s="22" t="s">
        <v>212</v>
      </c>
      <c r="J587" s="22">
        <v>23224</v>
      </c>
      <c r="K587" s="22">
        <v>55153</v>
      </c>
      <c r="L587" s="23">
        <f t="shared" si="98"/>
        <v>52.2</v>
      </c>
      <c r="M587" s="24">
        <f t="shared" si="99"/>
        <v>1</v>
      </c>
      <c r="N587" s="23">
        <v>52.2</v>
      </c>
      <c r="O587" s="23">
        <v>52.2</v>
      </c>
      <c r="P587" s="23" t="s">
        <v>218</v>
      </c>
      <c r="Q587" s="23" t="s">
        <v>219</v>
      </c>
      <c r="R587" s="25" t="s">
        <v>218</v>
      </c>
      <c r="S587" s="22" t="s">
        <v>344</v>
      </c>
      <c r="T587" s="22"/>
      <c r="U587" s="26"/>
      <c r="V587" s="26"/>
      <c r="W587" s="27">
        <f t="shared" si="90"/>
        <v>1964</v>
      </c>
      <c r="X587" s="27">
        <f t="shared" si="91"/>
        <v>2050</v>
      </c>
      <c r="Y587" s="28">
        <f t="shared" si="92"/>
        <v>0</v>
      </c>
      <c r="Z587" s="29" t="str">
        <f t="shared" si="93"/>
        <v>NW</v>
      </c>
      <c r="AA587" s="30">
        <f t="shared" si="94"/>
        <v>52.2</v>
      </c>
      <c r="AB587" s="31">
        <f>IF(AND(ISNUMBER(MATCH($S587,[3]Lists!$CU$8:$CU$37,0)),J587&gt;=DATE(2018,12,31)),$AH$6,$AH$5)</f>
        <v>1</v>
      </c>
      <c r="AC587" s="31">
        <f t="shared" si="95"/>
        <v>1</v>
      </c>
      <c r="AD587" s="31">
        <f t="shared" si="96"/>
        <v>1</v>
      </c>
      <c r="AE587" s="32" t="e">
        <f>MIN($K587,IF(AND(S587='[3]Resources - Baseline'!$C$25,$AH$3&gt;0),MIN(DATE(2050,12,31),MAX(DATE($AH$4,12,31),DATE(YEAR(J587)+$AH$3,MONTH(J587),DAY(J587)))),IF(AND(COUNTIFS('[3]Resources - Baseline'!$C$26:$C$37,S587)=1,$AH$2&gt;0),MIN(DATE($AH$4,12,31),DATE(YEAR(J587)+$AH$2,MONTH(J587),DAY(J587))),DATE(2050,12,31))))</f>
        <v>#VALUE!</v>
      </c>
      <c r="AF587" s="33">
        <f t="shared" si="97"/>
        <v>1</v>
      </c>
    </row>
    <row r="588" spans="1:32">
      <c r="A588" s="1">
        <v>588</v>
      </c>
      <c r="B588" s="21" t="s">
        <v>1417</v>
      </c>
      <c r="C588" s="21" t="s">
        <v>1418</v>
      </c>
      <c r="D588" s="21" t="s">
        <v>163</v>
      </c>
      <c r="E588" s="22" t="s">
        <v>210</v>
      </c>
      <c r="F588" s="22" t="s">
        <v>210</v>
      </c>
      <c r="G588" s="22" t="s">
        <v>211</v>
      </c>
      <c r="H588" s="22" t="s">
        <v>210</v>
      </c>
      <c r="I588" s="22" t="s">
        <v>212</v>
      </c>
      <c r="J588" s="22">
        <v>23224</v>
      </c>
      <c r="K588" s="22">
        <v>55153</v>
      </c>
      <c r="L588" s="23">
        <f t="shared" si="98"/>
        <v>52.2</v>
      </c>
      <c r="M588" s="24">
        <f t="shared" si="99"/>
        <v>1</v>
      </c>
      <c r="N588" s="23">
        <v>52.2</v>
      </c>
      <c r="O588" s="23">
        <v>52.2</v>
      </c>
      <c r="P588" s="23" t="s">
        <v>218</v>
      </c>
      <c r="Q588" s="23" t="s">
        <v>219</v>
      </c>
      <c r="R588" s="25" t="s">
        <v>218</v>
      </c>
      <c r="S588" s="22" t="s">
        <v>344</v>
      </c>
      <c r="T588" s="22"/>
      <c r="U588" s="26"/>
      <c r="V588" s="26"/>
      <c r="W588" s="27">
        <f t="shared" si="90"/>
        <v>1964</v>
      </c>
      <c r="X588" s="27">
        <f t="shared" si="91"/>
        <v>2050</v>
      </c>
      <c r="Y588" s="28">
        <f t="shared" si="92"/>
        <v>0</v>
      </c>
      <c r="Z588" s="29" t="str">
        <f t="shared" si="93"/>
        <v>NW</v>
      </c>
      <c r="AA588" s="30">
        <f t="shared" si="94"/>
        <v>52.2</v>
      </c>
      <c r="AB588" s="31">
        <f>IF(AND(ISNUMBER(MATCH($S588,[3]Lists!$CU$8:$CU$37,0)),J588&gt;=DATE(2018,12,31)),$AH$6,$AH$5)</f>
        <v>1</v>
      </c>
      <c r="AC588" s="31">
        <f t="shared" si="95"/>
        <v>1</v>
      </c>
      <c r="AD588" s="31">
        <f t="shared" si="96"/>
        <v>1</v>
      </c>
      <c r="AE588" s="32" t="e">
        <f>MIN($K588,IF(AND(S588='[3]Resources - Baseline'!$C$25,$AH$3&gt;0),MIN(DATE(2050,12,31),MAX(DATE($AH$4,12,31),DATE(YEAR(J588)+$AH$3,MONTH(J588),DAY(J588)))),IF(AND(COUNTIFS('[3]Resources - Baseline'!$C$26:$C$37,S588)=1,$AH$2&gt;0),MIN(DATE($AH$4,12,31),DATE(YEAR(J588)+$AH$2,MONTH(J588),DAY(J588))),DATE(2050,12,31))))</f>
        <v>#VALUE!</v>
      </c>
      <c r="AF588" s="33">
        <f t="shared" si="97"/>
        <v>1</v>
      </c>
    </row>
    <row r="589" spans="1:32">
      <c r="A589" s="1">
        <v>589</v>
      </c>
      <c r="B589" s="21" t="s">
        <v>1419</v>
      </c>
      <c r="C589" s="21" t="s">
        <v>1420</v>
      </c>
      <c r="D589" s="21" t="s">
        <v>163</v>
      </c>
      <c r="E589" s="22" t="s">
        <v>210</v>
      </c>
      <c r="F589" s="22" t="s">
        <v>210</v>
      </c>
      <c r="G589" s="22" t="s">
        <v>211</v>
      </c>
      <c r="H589" s="22" t="s">
        <v>210</v>
      </c>
      <c r="I589" s="22" t="s">
        <v>212</v>
      </c>
      <c r="J589" s="22">
        <v>23224</v>
      </c>
      <c r="K589" s="22">
        <v>55153</v>
      </c>
      <c r="L589" s="23">
        <f t="shared" si="98"/>
        <v>9.9</v>
      </c>
      <c r="M589" s="24">
        <f t="shared" si="99"/>
        <v>1</v>
      </c>
      <c r="N589" s="23">
        <v>9.9</v>
      </c>
      <c r="O589" s="23">
        <v>9.9</v>
      </c>
      <c r="P589" s="23" t="s">
        <v>218</v>
      </c>
      <c r="Q589" s="23" t="s">
        <v>219</v>
      </c>
      <c r="R589" s="25" t="s">
        <v>218</v>
      </c>
      <c r="S589" s="22" t="s">
        <v>344</v>
      </c>
      <c r="T589" s="22"/>
      <c r="U589" s="26"/>
      <c r="V589" s="26"/>
      <c r="W589" s="27">
        <f t="shared" si="90"/>
        <v>1964</v>
      </c>
      <c r="X589" s="27">
        <f t="shared" si="91"/>
        <v>2050</v>
      </c>
      <c r="Y589" s="28">
        <f t="shared" si="92"/>
        <v>0</v>
      </c>
      <c r="Z589" s="29" t="str">
        <f t="shared" si="93"/>
        <v>NW</v>
      </c>
      <c r="AA589" s="30">
        <f t="shared" si="94"/>
        <v>9.9</v>
      </c>
      <c r="AB589" s="31">
        <f>IF(AND(ISNUMBER(MATCH($S589,[3]Lists!$CU$8:$CU$37,0)),J589&gt;=DATE(2018,12,31)),$AH$6,$AH$5)</f>
        <v>1</v>
      </c>
      <c r="AC589" s="31">
        <f t="shared" si="95"/>
        <v>1</v>
      </c>
      <c r="AD589" s="31">
        <f t="shared" si="96"/>
        <v>1</v>
      </c>
      <c r="AE589" s="32" t="e">
        <f>MIN($K589,IF(AND(S589='[3]Resources - Baseline'!$C$25,$AH$3&gt;0),MIN(DATE(2050,12,31),MAX(DATE($AH$4,12,31),DATE(YEAR(J589)+$AH$3,MONTH(J589),DAY(J589)))),IF(AND(COUNTIFS('[3]Resources - Baseline'!$C$26:$C$37,S589)=1,$AH$2&gt;0),MIN(DATE($AH$4,12,31),DATE(YEAR(J589)+$AH$2,MONTH(J589),DAY(J589))),DATE(2050,12,31))))</f>
        <v>#VALUE!</v>
      </c>
      <c r="AF589" s="33">
        <f t="shared" si="97"/>
        <v>1</v>
      </c>
    </row>
    <row r="590" spans="1:32">
      <c r="A590" s="1">
        <v>590</v>
      </c>
      <c r="B590" s="21" t="s">
        <v>1421</v>
      </c>
      <c r="C590" s="21" t="s">
        <v>1422</v>
      </c>
      <c r="D590" s="21" t="s">
        <v>163</v>
      </c>
      <c r="E590" s="22" t="s">
        <v>164</v>
      </c>
      <c r="F590" s="22" t="s">
        <v>164</v>
      </c>
      <c r="G590" s="22" t="s">
        <v>165</v>
      </c>
      <c r="H590" s="22" t="s">
        <v>166</v>
      </c>
      <c r="I590" s="22" t="s">
        <v>167</v>
      </c>
      <c r="J590" s="22">
        <v>42217</v>
      </c>
      <c r="K590" s="22">
        <v>55153</v>
      </c>
      <c r="L590" s="23">
        <f t="shared" si="98"/>
        <v>200</v>
      </c>
      <c r="M590" s="24">
        <f t="shared" si="99"/>
        <v>1</v>
      </c>
      <c r="N590" s="23">
        <v>200</v>
      </c>
      <c r="O590" s="23">
        <v>200</v>
      </c>
      <c r="P590" s="23" t="s">
        <v>257</v>
      </c>
      <c r="Q590" s="23" t="s">
        <v>258</v>
      </c>
      <c r="R590" s="25" t="s">
        <v>259</v>
      </c>
      <c r="S590" s="22" t="s">
        <v>534</v>
      </c>
      <c r="T590" s="22"/>
      <c r="U590" s="26"/>
      <c r="V590" s="26"/>
      <c r="W590" s="27">
        <f t="shared" si="90"/>
        <v>2016</v>
      </c>
      <c r="X590" s="27">
        <f t="shared" si="91"/>
        <v>2050</v>
      </c>
      <c r="Y590" s="28">
        <f t="shared" si="92"/>
        <v>0</v>
      </c>
      <c r="Z590" s="29" t="str">
        <f t="shared" si="93"/>
        <v>Excluded</v>
      </c>
      <c r="AA590" s="30">
        <f t="shared" si="94"/>
        <v>200</v>
      </c>
      <c r="AB590" s="31">
        <f>IF(AND(ISNUMBER(MATCH($S590,[3]Lists!$CU$8:$CU$37,0)),J590&gt;=DATE(2018,12,31)),$AH$6,$AH$5)</f>
        <v>1</v>
      </c>
      <c r="AC590" s="31">
        <f t="shared" si="95"/>
        <v>1</v>
      </c>
      <c r="AD590" s="31">
        <f t="shared" si="96"/>
        <v>1</v>
      </c>
      <c r="AE590" s="32" t="e">
        <f>MIN($K590,IF(AND(S590='[3]Resources - Baseline'!$C$25,$AH$3&gt;0),MIN(DATE(2050,12,31),MAX(DATE($AH$4,12,31),DATE(YEAR(J590)+$AH$3,MONTH(J590),DAY(J590)))),IF(AND(COUNTIFS('[3]Resources - Baseline'!$C$26:$C$37,S590)=1,$AH$2&gt;0),MIN(DATE($AH$4,12,31),DATE(YEAR(J590)+$AH$2,MONTH(J590),DAY(J590))),DATE(2050,12,31))))</f>
        <v>#VALUE!</v>
      </c>
      <c r="AF590" s="33">
        <f t="shared" si="97"/>
        <v>1</v>
      </c>
    </row>
    <row r="591" spans="1:32">
      <c r="A591" s="1">
        <v>591</v>
      </c>
      <c r="B591" s="21" t="s">
        <v>1423</v>
      </c>
      <c r="C591" s="21" t="s">
        <v>1424</v>
      </c>
      <c r="D591" s="21" t="s">
        <v>163</v>
      </c>
      <c r="E591" s="22" t="s">
        <v>164</v>
      </c>
      <c r="F591" s="22" t="s">
        <v>164</v>
      </c>
      <c r="G591" s="22" t="s">
        <v>165</v>
      </c>
      <c r="H591" s="22" t="s">
        <v>166</v>
      </c>
      <c r="I591" s="22" t="s">
        <v>167</v>
      </c>
      <c r="J591" s="22">
        <v>42309</v>
      </c>
      <c r="K591" s="22">
        <v>55153</v>
      </c>
      <c r="L591" s="23">
        <f t="shared" si="98"/>
        <v>200</v>
      </c>
      <c r="M591" s="24">
        <f t="shared" si="99"/>
        <v>1</v>
      </c>
      <c r="N591" s="23">
        <v>200</v>
      </c>
      <c r="O591" s="23">
        <v>200</v>
      </c>
      <c r="P591" s="23" t="s">
        <v>257</v>
      </c>
      <c r="Q591" s="23" t="s">
        <v>258</v>
      </c>
      <c r="R591" s="25" t="s">
        <v>259</v>
      </c>
      <c r="S591" s="22" t="s">
        <v>534</v>
      </c>
      <c r="T591" s="22"/>
      <c r="U591" s="26"/>
      <c r="V591" s="26"/>
      <c r="W591" s="27">
        <f t="shared" si="90"/>
        <v>2016</v>
      </c>
      <c r="X591" s="27">
        <f t="shared" si="91"/>
        <v>2050</v>
      </c>
      <c r="Y591" s="28">
        <f t="shared" si="92"/>
        <v>0</v>
      </c>
      <c r="Z591" s="29" t="str">
        <f t="shared" si="93"/>
        <v>Excluded</v>
      </c>
      <c r="AA591" s="30">
        <f t="shared" si="94"/>
        <v>200</v>
      </c>
      <c r="AB591" s="31">
        <f>IF(AND(ISNUMBER(MATCH($S591,[3]Lists!$CU$8:$CU$37,0)),J591&gt;=DATE(2018,12,31)),$AH$6,$AH$5)</f>
        <v>1</v>
      </c>
      <c r="AC591" s="31">
        <f t="shared" si="95"/>
        <v>1</v>
      </c>
      <c r="AD591" s="31">
        <f t="shared" si="96"/>
        <v>1</v>
      </c>
      <c r="AE591" s="32" t="e">
        <f>MIN($K591,IF(AND(S591='[3]Resources - Baseline'!$C$25,$AH$3&gt;0),MIN(DATE(2050,12,31),MAX(DATE($AH$4,12,31),DATE(YEAR(J591)+$AH$3,MONTH(J591),DAY(J591)))),IF(AND(COUNTIFS('[3]Resources - Baseline'!$C$26:$C$37,S591)=1,$AH$2&gt;0),MIN(DATE($AH$4,12,31),DATE(YEAR(J591)+$AH$2,MONTH(J591),DAY(J591))),DATE(2050,12,31))))</f>
        <v>#VALUE!</v>
      </c>
      <c r="AF591" s="33">
        <f t="shared" si="97"/>
        <v>1</v>
      </c>
    </row>
    <row r="592" spans="1:32">
      <c r="A592" s="1">
        <v>592</v>
      </c>
      <c r="B592" s="21" t="s">
        <v>1425</v>
      </c>
      <c r="C592" s="21" t="s">
        <v>1426</v>
      </c>
      <c r="D592" s="21" t="s">
        <v>163</v>
      </c>
      <c r="E592" s="22" t="s">
        <v>164</v>
      </c>
      <c r="F592" s="22" t="s">
        <v>164</v>
      </c>
      <c r="G592" s="22" t="s">
        <v>165</v>
      </c>
      <c r="H592" s="22" t="s">
        <v>166</v>
      </c>
      <c r="I592" s="22" t="s">
        <v>167</v>
      </c>
      <c r="J592" s="22">
        <v>42401</v>
      </c>
      <c r="K592" s="22">
        <v>55153</v>
      </c>
      <c r="L592" s="23">
        <f t="shared" si="98"/>
        <v>200</v>
      </c>
      <c r="M592" s="24">
        <f t="shared" si="99"/>
        <v>1</v>
      </c>
      <c r="N592" s="23">
        <v>200</v>
      </c>
      <c r="O592" s="23">
        <v>200</v>
      </c>
      <c r="P592" s="23" t="s">
        <v>257</v>
      </c>
      <c r="Q592" s="23" t="s">
        <v>258</v>
      </c>
      <c r="R592" s="25" t="s">
        <v>259</v>
      </c>
      <c r="S592" s="22" t="s">
        <v>534</v>
      </c>
      <c r="T592" s="22"/>
      <c r="U592" s="26"/>
      <c r="V592" s="26"/>
      <c r="W592" s="27">
        <f t="shared" si="90"/>
        <v>2016</v>
      </c>
      <c r="X592" s="27">
        <f t="shared" si="91"/>
        <v>2050</v>
      </c>
      <c r="Y592" s="28">
        <f t="shared" si="92"/>
        <v>0</v>
      </c>
      <c r="Z592" s="29" t="str">
        <f t="shared" si="93"/>
        <v>Excluded</v>
      </c>
      <c r="AA592" s="30">
        <f t="shared" si="94"/>
        <v>200</v>
      </c>
      <c r="AB592" s="31">
        <f>IF(AND(ISNUMBER(MATCH($S592,[3]Lists!$CU$8:$CU$37,0)),J592&gt;=DATE(2018,12,31)),$AH$6,$AH$5)</f>
        <v>1</v>
      </c>
      <c r="AC592" s="31">
        <f t="shared" si="95"/>
        <v>1</v>
      </c>
      <c r="AD592" s="31">
        <f t="shared" si="96"/>
        <v>1</v>
      </c>
      <c r="AE592" s="32" t="e">
        <f>MIN($K592,IF(AND(S592='[3]Resources - Baseline'!$C$25,$AH$3&gt;0),MIN(DATE(2050,12,31),MAX(DATE($AH$4,12,31),DATE(YEAR(J592)+$AH$3,MONTH(J592),DAY(J592)))),IF(AND(COUNTIFS('[3]Resources - Baseline'!$C$26:$C$37,S592)=1,$AH$2&gt;0),MIN(DATE($AH$4,12,31),DATE(YEAR(J592)+$AH$2,MONTH(J592),DAY(J592))),DATE(2050,12,31))))</f>
        <v>#VALUE!</v>
      </c>
      <c r="AF592" s="33">
        <f t="shared" si="97"/>
        <v>1</v>
      </c>
    </row>
    <row r="593" spans="1:32">
      <c r="A593" s="1">
        <v>593</v>
      </c>
      <c r="B593" s="21" t="s">
        <v>1427</v>
      </c>
      <c r="C593" s="21" t="s">
        <v>1428</v>
      </c>
      <c r="D593" s="21" t="s">
        <v>163</v>
      </c>
      <c r="E593" s="22" t="s">
        <v>353</v>
      </c>
      <c r="F593" s="22" t="s">
        <v>353</v>
      </c>
      <c r="G593" s="22" t="s">
        <v>354</v>
      </c>
      <c r="H593" s="22" t="s">
        <v>353</v>
      </c>
      <c r="I593" s="22" t="s">
        <v>167</v>
      </c>
      <c r="J593" s="22">
        <v>42339</v>
      </c>
      <c r="K593" s="22">
        <v>55153</v>
      </c>
      <c r="L593" s="23">
        <f t="shared" si="98"/>
        <v>149.6</v>
      </c>
      <c r="M593" s="24">
        <f t="shared" si="99"/>
        <v>1</v>
      </c>
      <c r="N593" s="23">
        <v>149.6</v>
      </c>
      <c r="O593" s="23">
        <v>149.6</v>
      </c>
      <c r="P593" s="23" t="s">
        <v>196</v>
      </c>
      <c r="Q593" s="23" t="s">
        <v>197</v>
      </c>
      <c r="R593" s="25" t="s">
        <v>198</v>
      </c>
      <c r="S593" s="22" t="s">
        <v>542</v>
      </c>
      <c r="T593" s="22"/>
      <c r="U593" s="26"/>
      <c r="V593" s="26"/>
      <c r="W593" s="27">
        <f t="shared" si="90"/>
        <v>2016</v>
      </c>
      <c r="X593" s="27">
        <f t="shared" si="91"/>
        <v>2050</v>
      </c>
      <c r="Y593" s="28">
        <f t="shared" si="92"/>
        <v>0</v>
      </c>
      <c r="Z593" s="29" t="str">
        <f t="shared" si="93"/>
        <v>Excluded</v>
      </c>
      <c r="AA593" s="30">
        <f t="shared" si="94"/>
        <v>149.6</v>
      </c>
      <c r="AB593" s="31">
        <f>IF(AND(ISNUMBER(MATCH($S593,[3]Lists!$CU$8:$CU$37,0)),J593&gt;=DATE(2018,12,31)),$AH$6,$AH$5)</f>
        <v>1</v>
      </c>
      <c r="AC593" s="31">
        <f t="shared" si="95"/>
        <v>1</v>
      </c>
      <c r="AD593" s="31">
        <f t="shared" si="96"/>
        <v>1</v>
      </c>
      <c r="AE593" s="32" t="e">
        <f>MIN($K593,IF(AND(S593='[3]Resources - Baseline'!$C$25,$AH$3&gt;0),MIN(DATE(2050,12,31),MAX(DATE($AH$4,12,31),DATE(YEAR(J593)+$AH$3,MONTH(J593),DAY(J593)))),IF(AND(COUNTIFS('[3]Resources - Baseline'!$C$26:$C$37,S593)=1,$AH$2&gt;0),MIN(DATE($AH$4,12,31),DATE(YEAR(J593)+$AH$2,MONTH(J593),DAY(J593))),DATE(2050,12,31))))</f>
        <v>#VALUE!</v>
      </c>
      <c r="AF593" s="33">
        <f t="shared" si="97"/>
        <v>1</v>
      </c>
    </row>
    <row r="594" spans="1:32">
      <c r="A594" s="1">
        <v>594</v>
      </c>
      <c r="B594" s="21" t="s">
        <v>1429</v>
      </c>
      <c r="C594" s="21" t="s">
        <v>1430</v>
      </c>
      <c r="D594" s="21" t="s">
        <v>163</v>
      </c>
      <c r="E594" s="22" t="s">
        <v>298</v>
      </c>
      <c r="F594" s="22" t="s">
        <v>298</v>
      </c>
      <c r="G594" s="22" t="s">
        <v>299</v>
      </c>
      <c r="H594" s="22" t="s">
        <v>166</v>
      </c>
      <c r="I594" s="22" t="s">
        <v>167</v>
      </c>
      <c r="J594" s="22">
        <v>37135</v>
      </c>
      <c r="K594" s="22">
        <v>55123</v>
      </c>
      <c r="L594" s="23">
        <f t="shared" si="98"/>
        <v>40</v>
      </c>
      <c r="M594" s="24">
        <f t="shared" si="99"/>
        <v>1</v>
      </c>
      <c r="N594" s="23">
        <v>40</v>
      </c>
      <c r="O594" s="23">
        <v>40</v>
      </c>
      <c r="P594" s="23" t="s">
        <v>288</v>
      </c>
      <c r="Q594" s="23" t="s">
        <v>269</v>
      </c>
      <c r="R594" s="25" t="s">
        <v>270</v>
      </c>
      <c r="S594" s="22" t="s">
        <v>304</v>
      </c>
      <c r="T594" s="22"/>
      <c r="U594" s="26"/>
      <c r="V594" s="26"/>
      <c r="W594" s="27">
        <f t="shared" si="90"/>
        <v>2002</v>
      </c>
      <c r="X594" s="27">
        <f t="shared" si="91"/>
        <v>2050</v>
      </c>
      <c r="Y594" s="28">
        <f t="shared" si="92"/>
        <v>0</v>
      </c>
      <c r="Z594" s="29" t="str">
        <f t="shared" si="93"/>
        <v>Excluded</v>
      </c>
      <c r="AA594" s="30">
        <f t="shared" si="94"/>
        <v>40</v>
      </c>
      <c r="AB594" s="31">
        <f>IF(AND(ISNUMBER(MATCH($S594,[3]Lists!$CU$8:$CU$37,0)),J594&gt;=DATE(2018,12,31)),$AH$6,$AH$5)</f>
        <v>1</v>
      </c>
      <c r="AC594" s="31">
        <f t="shared" si="95"/>
        <v>1</v>
      </c>
      <c r="AD594" s="31">
        <f t="shared" si="96"/>
        <v>1</v>
      </c>
      <c r="AE594" s="32" t="e">
        <f>MIN($K594,IF(AND(S594='[3]Resources - Baseline'!$C$25,$AH$3&gt;0),MIN(DATE(2050,12,31),MAX(DATE($AH$4,12,31),DATE(YEAR(J594)+$AH$3,MONTH(J594),DAY(J594)))),IF(AND(COUNTIFS('[3]Resources - Baseline'!$C$26:$C$37,S594)=1,$AH$2&gt;0),MIN(DATE($AH$4,12,31),DATE(YEAR(J594)+$AH$2,MONTH(J594),DAY(J594))),DATE(2050,12,31))))</f>
        <v>#VALUE!</v>
      </c>
      <c r="AF594" s="33">
        <f t="shared" si="97"/>
        <v>1</v>
      </c>
    </row>
    <row r="595" spans="1:32">
      <c r="A595" s="1">
        <v>595</v>
      </c>
      <c r="B595" s="21" t="s">
        <v>1431</v>
      </c>
      <c r="C595" s="21" t="s">
        <v>1432</v>
      </c>
      <c r="D595" s="21" t="s">
        <v>163</v>
      </c>
      <c r="E595" s="22" t="s">
        <v>298</v>
      </c>
      <c r="F595" s="22" t="s">
        <v>298</v>
      </c>
      <c r="G595" s="22" t="s">
        <v>299</v>
      </c>
      <c r="H595" s="22" t="s">
        <v>166</v>
      </c>
      <c r="I595" s="22" t="s">
        <v>167</v>
      </c>
      <c r="J595" s="22">
        <v>37135</v>
      </c>
      <c r="K595" s="22">
        <v>55123</v>
      </c>
      <c r="L595" s="23">
        <f t="shared" si="98"/>
        <v>40</v>
      </c>
      <c r="M595" s="24">
        <f t="shared" si="99"/>
        <v>1</v>
      </c>
      <c r="N595" s="23">
        <v>40</v>
      </c>
      <c r="O595" s="23">
        <v>40</v>
      </c>
      <c r="P595" s="23" t="s">
        <v>1365</v>
      </c>
      <c r="Q595" s="23" t="s">
        <v>537</v>
      </c>
      <c r="R595" s="25" t="s">
        <v>538</v>
      </c>
      <c r="S595" s="22" t="s">
        <v>791</v>
      </c>
      <c r="T595" s="22"/>
      <c r="U595" s="26"/>
      <c r="V595" s="26"/>
      <c r="W595" s="27">
        <f t="shared" si="90"/>
        <v>2002</v>
      </c>
      <c r="X595" s="27">
        <f t="shared" si="91"/>
        <v>2050</v>
      </c>
      <c r="Y595" s="28">
        <f t="shared" si="92"/>
        <v>0</v>
      </c>
      <c r="Z595" s="29" t="str">
        <f t="shared" si="93"/>
        <v>Excluded</v>
      </c>
      <c r="AA595" s="30">
        <f t="shared" si="94"/>
        <v>40</v>
      </c>
      <c r="AB595" s="31">
        <f>IF(AND(ISNUMBER(MATCH($S595,[3]Lists!$CU$8:$CU$37,0)),J595&gt;=DATE(2018,12,31)),$AH$6,$AH$5)</f>
        <v>1</v>
      </c>
      <c r="AC595" s="31">
        <f t="shared" si="95"/>
        <v>1</v>
      </c>
      <c r="AD595" s="31">
        <f t="shared" si="96"/>
        <v>1</v>
      </c>
      <c r="AE595" s="32" t="e">
        <f>MIN($K595,IF(AND(S595='[3]Resources - Baseline'!$C$25,$AH$3&gt;0),MIN(DATE(2050,12,31),MAX(DATE($AH$4,12,31),DATE(YEAR(J595)+$AH$3,MONTH(J595),DAY(J595)))),IF(AND(COUNTIFS('[3]Resources - Baseline'!$C$26:$C$37,S595)=1,$AH$2&gt;0),MIN(DATE($AH$4,12,31),DATE(YEAR(J595)+$AH$2,MONTH(J595),DAY(J595))),DATE(2050,12,31))))</f>
        <v>#VALUE!</v>
      </c>
      <c r="AF595" s="33">
        <f t="shared" si="97"/>
        <v>1</v>
      </c>
    </row>
    <row r="596" spans="1:32">
      <c r="A596" s="1">
        <v>596</v>
      </c>
      <c r="B596" s="21" t="s">
        <v>1433</v>
      </c>
      <c r="C596" s="21" t="s">
        <v>1434</v>
      </c>
      <c r="D596" s="21" t="s">
        <v>163</v>
      </c>
      <c r="E596" s="22" t="s">
        <v>378</v>
      </c>
      <c r="F596" s="22" t="s">
        <v>378</v>
      </c>
      <c r="G596" s="22" t="s">
        <v>1348</v>
      </c>
      <c r="H596" s="22" t="s">
        <v>1349</v>
      </c>
      <c r="I596" s="22" t="s">
        <v>378</v>
      </c>
      <c r="J596" s="22">
        <v>34973</v>
      </c>
      <c r="K596" s="22">
        <v>55153</v>
      </c>
      <c r="L596" s="23">
        <f t="shared" si="98"/>
        <v>62.7</v>
      </c>
      <c r="M596" s="24">
        <f t="shared" si="99"/>
        <v>1</v>
      </c>
      <c r="N596" s="23">
        <v>62.7</v>
      </c>
      <c r="O596" s="23">
        <v>62.7</v>
      </c>
      <c r="P596" s="23" t="s">
        <v>533</v>
      </c>
      <c r="Q596" s="23" t="s">
        <v>258</v>
      </c>
      <c r="R596" s="25" t="s">
        <v>259</v>
      </c>
      <c r="S596" s="22" t="s">
        <v>1435</v>
      </c>
      <c r="T596" s="22"/>
      <c r="U596" s="26"/>
      <c r="V596" s="26"/>
      <c r="W596" s="27">
        <f t="shared" si="90"/>
        <v>1996</v>
      </c>
      <c r="X596" s="27">
        <f t="shared" si="91"/>
        <v>2050</v>
      </c>
      <c r="Y596" s="28">
        <f t="shared" si="92"/>
        <v>0</v>
      </c>
      <c r="Z596" s="29" t="str">
        <f t="shared" si="93"/>
        <v>BANC</v>
      </c>
      <c r="AA596" s="30">
        <f t="shared" si="94"/>
        <v>62.7</v>
      </c>
      <c r="AB596" s="31">
        <f>IF(AND(ISNUMBER(MATCH($S596,[3]Lists!$CU$8:$CU$37,0)),J596&gt;=DATE(2018,12,31)),$AH$6,$AH$5)</f>
        <v>1</v>
      </c>
      <c r="AC596" s="31">
        <f t="shared" si="95"/>
        <v>1</v>
      </c>
      <c r="AD596" s="31">
        <f t="shared" si="96"/>
        <v>1</v>
      </c>
      <c r="AE596" s="32" t="e">
        <f>MIN($K596,IF(AND(S596='[3]Resources - Baseline'!$C$25,$AH$3&gt;0),MIN(DATE(2050,12,31),MAX(DATE($AH$4,12,31),DATE(YEAR(J596)+$AH$3,MONTH(J596),DAY(J596)))),IF(AND(COUNTIFS('[3]Resources - Baseline'!$C$26:$C$37,S596)=1,$AH$2&gt;0),MIN(DATE($AH$4,12,31),DATE(YEAR(J596)+$AH$2,MONTH(J596),DAY(J596))),DATE(2050,12,31))))</f>
        <v>#VALUE!</v>
      </c>
      <c r="AF596" s="33">
        <f t="shared" si="97"/>
        <v>1</v>
      </c>
    </row>
    <row r="597" spans="1:32">
      <c r="A597" s="1">
        <v>597</v>
      </c>
      <c r="B597" s="21" t="s">
        <v>1436</v>
      </c>
      <c r="C597" s="21" t="s">
        <v>1437</v>
      </c>
      <c r="D597" s="21" t="s">
        <v>163</v>
      </c>
      <c r="E597" s="22" t="s">
        <v>378</v>
      </c>
      <c r="F597" s="22" t="s">
        <v>378</v>
      </c>
      <c r="G597" s="22" t="s">
        <v>1348</v>
      </c>
      <c r="H597" s="22" t="s">
        <v>1349</v>
      </c>
      <c r="I597" s="22" t="s">
        <v>378</v>
      </c>
      <c r="J597" s="22">
        <v>34973</v>
      </c>
      <c r="K597" s="22">
        <v>55153</v>
      </c>
      <c r="L597" s="23">
        <f t="shared" si="98"/>
        <v>42</v>
      </c>
      <c r="M597" s="24">
        <f t="shared" si="99"/>
        <v>1</v>
      </c>
      <c r="N597" s="23">
        <v>42</v>
      </c>
      <c r="O597" s="23">
        <v>42</v>
      </c>
      <c r="P597" s="23" t="s">
        <v>288</v>
      </c>
      <c r="Q597" s="23" t="s">
        <v>269</v>
      </c>
      <c r="R597" s="25" t="s">
        <v>270</v>
      </c>
      <c r="S597" s="22" t="s">
        <v>379</v>
      </c>
      <c r="T597" s="22"/>
      <c r="U597" s="26"/>
      <c r="V597" s="26"/>
      <c r="W597" s="27">
        <f t="shared" si="90"/>
        <v>1996</v>
      </c>
      <c r="X597" s="27">
        <f t="shared" si="91"/>
        <v>2050</v>
      </c>
      <c r="Y597" s="28">
        <f t="shared" si="92"/>
        <v>0</v>
      </c>
      <c r="Z597" s="29" t="str">
        <f t="shared" si="93"/>
        <v>BANC</v>
      </c>
      <c r="AA597" s="30">
        <f t="shared" si="94"/>
        <v>42</v>
      </c>
      <c r="AB597" s="31">
        <f>IF(AND(ISNUMBER(MATCH($S597,[3]Lists!$CU$8:$CU$37,0)),J597&gt;=DATE(2018,12,31)),$AH$6,$AH$5)</f>
        <v>1</v>
      </c>
      <c r="AC597" s="31">
        <f t="shared" si="95"/>
        <v>1</v>
      </c>
      <c r="AD597" s="31">
        <f t="shared" si="96"/>
        <v>1</v>
      </c>
      <c r="AE597" s="32" t="e">
        <f>MIN($K597,IF(AND(S597='[3]Resources - Baseline'!$C$25,$AH$3&gt;0),MIN(DATE(2050,12,31),MAX(DATE($AH$4,12,31),DATE(YEAR(J597)+$AH$3,MONTH(J597),DAY(J597)))),IF(AND(COUNTIFS('[3]Resources - Baseline'!$C$26:$C$37,S597)=1,$AH$2&gt;0),MIN(DATE($AH$4,12,31),DATE(YEAR(J597)+$AH$2,MONTH(J597),DAY(J597))),DATE(2050,12,31))))</f>
        <v>#VALUE!</v>
      </c>
      <c r="AF597" s="33">
        <f t="shared" si="97"/>
        <v>1</v>
      </c>
    </row>
    <row r="598" spans="1:32">
      <c r="A598" s="1">
        <v>598</v>
      </c>
      <c r="B598" s="21" t="s">
        <v>1438</v>
      </c>
      <c r="C598" s="21" t="s">
        <v>1439</v>
      </c>
      <c r="D598" s="21" t="s">
        <v>163</v>
      </c>
      <c r="E598" s="22" t="s">
        <v>164</v>
      </c>
      <c r="F598" s="22" t="s">
        <v>164</v>
      </c>
      <c r="G598" s="22" t="s">
        <v>165</v>
      </c>
      <c r="H598" s="22" t="s">
        <v>166</v>
      </c>
      <c r="I598" s="22" t="s">
        <v>167</v>
      </c>
      <c r="J598" s="22">
        <v>41671</v>
      </c>
      <c r="K598" s="22">
        <v>55153</v>
      </c>
      <c r="L598" s="23">
        <f t="shared" si="98"/>
        <v>15</v>
      </c>
      <c r="M598" s="24">
        <f t="shared" si="99"/>
        <v>1</v>
      </c>
      <c r="N598" s="23">
        <v>15</v>
      </c>
      <c r="O598" s="23">
        <v>15</v>
      </c>
      <c r="P598" s="23" t="s">
        <v>288</v>
      </c>
      <c r="Q598" s="23" t="s">
        <v>269</v>
      </c>
      <c r="R598" s="25" t="s">
        <v>270</v>
      </c>
      <c r="S598" s="22" t="s">
        <v>304</v>
      </c>
      <c r="T598" s="22"/>
      <c r="U598" s="26"/>
      <c r="V598" s="26"/>
      <c r="W598" s="27">
        <f t="shared" si="90"/>
        <v>2014</v>
      </c>
      <c r="X598" s="27">
        <f t="shared" si="91"/>
        <v>2050</v>
      </c>
      <c r="Y598" s="28">
        <f t="shared" si="92"/>
        <v>0</v>
      </c>
      <c r="Z598" s="29" t="str">
        <f t="shared" si="93"/>
        <v>Excluded</v>
      </c>
      <c r="AA598" s="30">
        <f t="shared" si="94"/>
        <v>15</v>
      </c>
      <c r="AB598" s="31">
        <f>IF(AND(ISNUMBER(MATCH($S598,[3]Lists!$CU$8:$CU$37,0)),J598&gt;=DATE(2018,12,31)),$AH$6,$AH$5)</f>
        <v>1</v>
      </c>
      <c r="AC598" s="31">
        <f t="shared" si="95"/>
        <v>1</v>
      </c>
      <c r="AD598" s="31">
        <f t="shared" si="96"/>
        <v>1</v>
      </c>
      <c r="AE598" s="32" t="e">
        <f>MIN($K598,IF(AND(S598='[3]Resources - Baseline'!$C$25,$AH$3&gt;0),MIN(DATE(2050,12,31),MAX(DATE($AH$4,12,31),DATE(YEAR(J598)+$AH$3,MONTH(J598),DAY(J598)))),IF(AND(COUNTIFS('[3]Resources - Baseline'!$C$26:$C$37,S598)=1,$AH$2&gt;0),MIN(DATE($AH$4,12,31),DATE(YEAR(J598)+$AH$2,MONTH(J598),DAY(J598))),DATE(2050,12,31))))</f>
        <v>#VALUE!</v>
      </c>
      <c r="AF598" s="33">
        <f t="shared" si="97"/>
        <v>1</v>
      </c>
    </row>
    <row r="599" spans="1:32">
      <c r="A599" s="1">
        <v>599</v>
      </c>
      <c r="B599" s="21" t="s">
        <v>1440</v>
      </c>
      <c r="C599" s="21" t="s">
        <v>1441</v>
      </c>
      <c r="D599" s="21" t="s">
        <v>163</v>
      </c>
      <c r="E599" s="22" t="s">
        <v>802</v>
      </c>
      <c r="F599" s="22" t="s">
        <v>802</v>
      </c>
      <c r="G599" s="22" t="s">
        <v>803</v>
      </c>
      <c r="H599" s="22" t="s">
        <v>804</v>
      </c>
      <c r="I599" s="22" t="s">
        <v>212</v>
      </c>
      <c r="J599" s="22">
        <v>42370</v>
      </c>
      <c r="K599" s="22">
        <v>55153</v>
      </c>
      <c r="L599" s="23">
        <f t="shared" si="98"/>
        <v>440</v>
      </c>
      <c r="M599" s="24">
        <f t="shared" si="99"/>
        <v>1</v>
      </c>
      <c r="N599" s="23">
        <v>440</v>
      </c>
      <c r="O599" s="23">
        <v>440</v>
      </c>
      <c r="P599" s="23" t="s">
        <v>257</v>
      </c>
      <c r="Q599" s="23" t="s">
        <v>258</v>
      </c>
      <c r="R599" s="25" t="s">
        <v>259</v>
      </c>
      <c r="S599" s="22" t="s">
        <v>807</v>
      </c>
      <c r="T599" s="22"/>
      <c r="U599" s="26"/>
      <c r="V599" s="26"/>
      <c r="W599" s="27">
        <f t="shared" si="90"/>
        <v>2016</v>
      </c>
      <c r="X599" s="27">
        <f t="shared" si="91"/>
        <v>2050</v>
      </c>
      <c r="Y599" s="28">
        <f t="shared" si="92"/>
        <v>0</v>
      </c>
      <c r="Z599" s="29" t="str">
        <f t="shared" si="93"/>
        <v>NW</v>
      </c>
      <c r="AA599" s="30">
        <f t="shared" si="94"/>
        <v>440</v>
      </c>
      <c r="AB599" s="31">
        <f>IF(AND(ISNUMBER(MATCH($S599,[3]Lists!$CU$8:$CU$37,0)),J599&gt;=DATE(2018,12,31)),$AH$6,$AH$5)</f>
        <v>1</v>
      </c>
      <c r="AC599" s="31">
        <f t="shared" si="95"/>
        <v>1</v>
      </c>
      <c r="AD599" s="31">
        <f t="shared" si="96"/>
        <v>1</v>
      </c>
      <c r="AE599" s="32" t="e">
        <f>MIN($K599,IF(AND(S599='[3]Resources - Baseline'!$C$25,$AH$3&gt;0),MIN(DATE(2050,12,31),MAX(DATE($AH$4,12,31),DATE(YEAR(J599)+$AH$3,MONTH(J599),DAY(J599)))),IF(AND(COUNTIFS('[3]Resources - Baseline'!$C$26:$C$37,S599)=1,$AH$2&gt;0),MIN(DATE($AH$4,12,31),DATE(YEAR(J599)+$AH$2,MONTH(J599),DAY(J599))),DATE(2050,12,31))))</f>
        <v>#VALUE!</v>
      </c>
      <c r="AF599" s="33">
        <f t="shared" si="97"/>
        <v>1</v>
      </c>
    </row>
    <row r="600" spans="1:32">
      <c r="A600" s="1">
        <v>600</v>
      </c>
      <c r="B600" s="21" t="s">
        <v>1442</v>
      </c>
      <c r="C600" s="21" t="s">
        <v>1441</v>
      </c>
      <c r="D600" s="21" t="s">
        <v>163</v>
      </c>
      <c r="E600" s="21" t="s">
        <v>210</v>
      </c>
      <c r="F600" s="21" t="s">
        <v>210</v>
      </c>
      <c r="G600" s="21" t="s">
        <v>211</v>
      </c>
      <c r="H600" s="21" t="s">
        <v>210</v>
      </c>
      <c r="I600" s="21" t="s">
        <v>212</v>
      </c>
      <c r="J600" s="22">
        <v>44197</v>
      </c>
      <c r="K600" s="22">
        <v>55153</v>
      </c>
      <c r="L600" s="23">
        <f t="shared" si="98"/>
        <v>505.12</v>
      </c>
      <c r="M600" s="24">
        <f t="shared" si="99"/>
        <v>1</v>
      </c>
      <c r="N600" s="21">
        <v>505.12</v>
      </c>
      <c r="O600" s="21">
        <v>505.12</v>
      </c>
      <c r="P600" s="21" t="s">
        <v>257</v>
      </c>
      <c r="Q600" s="21" t="s">
        <v>258</v>
      </c>
      <c r="R600" s="25" t="s">
        <v>259</v>
      </c>
      <c r="S600" s="21" t="s">
        <v>807</v>
      </c>
      <c r="T600" s="21"/>
      <c r="U600" s="26"/>
      <c r="V600" s="26"/>
      <c r="W600" s="27">
        <f t="shared" si="90"/>
        <v>2021</v>
      </c>
      <c r="X600" s="27">
        <f t="shared" si="91"/>
        <v>2050</v>
      </c>
      <c r="Y600" s="28">
        <f t="shared" si="92"/>
        <v>0</v>
      </c>
      <c r="Z600" s="29" t="str">
        <f t="shared" si="93"/>
        <v>NW</v>
      </c>
      <c r="AA600" s="30">
        <f t="shared" si="94"/>
        <v>505.12</v>
      </c>
      <c r="AB600" s="31">
        <f>IF(AND(ISNUMBER(MATCH($S600,[3]Lists!$CU$8:$CU$37,0)),J600&gt;=DATE(2018,12,31)),$AH$6,$AH$5)</f>
        <v>1</v>
      </c>
      <c r="AC600" s="31">
        <f t="shared" si="95"/>
        <v>1</v>
      </c>
      <c r="AD600" s="31">
        <f t="shared" si="96"/>
        <v>1</v>
      </c>
      <c r="AE600" s="32" t="e">
        <f>MIN($K600,IF(AND(S600='[3]Resources - Baseline'!$C$25,$AH$3&gt;0),MIN(DATE(2050,12,31),MAX(DATE($AH$4,12,31),DATE(YEAR(J600)+$AH$3,MONTH(J600),DAY(J600)))),IF(AND(COUNTIFS('[3]Resources - Baseline'!$C$26:$C$37,S600)=1,$AH$2&gt;0),MIN(DATE($AH$4,12,31),DATE(YEAR(J600)+$AH$2,MONTH(J600),DAY(J600))),DATE(2050,12,31))))</f>
        <v>#VALUE!</v>
      </c>
      <c r="AF600" s="33">
        <f t="shared" si="97"/>
        <v>1</v>
      </c>
    </row>
    <row r="601" spans="1:32">
      <c r="A601" s="1">
        <v>601</v>
      </c>
      <c r="B601" s="21" t="s">
        <v>1443</v>
      </c>
      <c r="C601" s="21" t="s">
        <v>1444</v>
      </c>
      <c r="D601" s="21" t="s">
        <v>163</v>
      </c>
      <c r="E601" s="22" t="s">
        <v>192</v>
      </c>
      <c r="F601" s="22" t="s">
        <v>192</v>
      </c>
      <c r="G601" s="22" t="s">
        <v>193</v>
      </c>
      <c r="H601" s="22" t="s">
        <v>194</v>
      </c>
      <c r="I601" s="22" t="s">
        <v>195</v>
      </c>
      <c r="J601" s="22">
        <v>42887</v>
      </c>
      <c r="K601" s="22">
        <v>55153</v>
      </c>
      <c r="L601" s="23">
        <f t="shared" si="98"/>
        <v>50</v>
      </c>
      <c r="M601" s="24">
        <f t="shared" si="99"/>
        <v>1</v>
      </c>
      <c r="N601" s="23">
        <v>50</v>
      </c>
      <c r="O601" s="23">
        <v>50</v>
      </c>
      <c r="P601" s="23" t="s">
        <v>196</v>
      </c>
      <c r="Q601" s="23" t="s">
        <v>197</v>
      </c>
      <c r="R601" s="25" t="s">
        <v>198</v>
      </c>
      <c r="S601" s="22" t="s">
        <v>199</v>
      </c>
      <c r="T601" s="22"/>
      <c r="U601" s="26"/>
      <c r="V601" s="26"/>
      <c r="W601" s="27">
        <f t="shared" si="90"/>
        <v>2017</v>
      </c>
      <c r="X601" s="27">
        <f t="shared" si="91"/>
        <v>2050</v>
      </c>
      <c r="Y601" s="28">
        <f t="shared" si="92"/>
        <v>0</v>
      </c>
      <c r="Z601" s="29" t="str">
        <f t="shared" si="93"/>
        <v>SW</v>
      </c>
      <c r="AA601" s="30">
        <f t="shared" si="94"/>
        <v>50</v>
      </c>
      <c r="AB601" s="31">
        <f>IF(AND(ISNUMBER(MATCH($S601,[3]Lists!$CU$8:$CU$37,0)),J601&gt;=DATE(2018,12,31)),$AH$6,$AH$5)</f>
        <v>1</v>
      </c>
      <c r="AC601" s="31">
        <f t="shared" si="95"/>
        <v>1</v>
      </c>
      <c r="AD601" s="31">
        <f t="shared" si="96"/>
        <v>1</v>
      </c>
      <c r="AE601" s="32" t="e">
        <f>MIN($K601,IF(AND(S601='[3]Resources - Baseline'!$C$25,$AH$3&gt;0),MIN(DATE(2050,12,31),MAX(DATE($AH$4,12,31),DATE(YEAR(J601)+$AH$3,MONTH(J601),DAY(J601)))),IF(AND(COUNTIFS('[3]Resources - Baseline'!$C$26:$C$37,S601)=1,$AH$2&gt;0),MIN(DATE($AH$4,12,31),DATE(YEAR(J601)+$AH$2,MONTH(J601),DAY(J601))),DATE(2050,12,31))))</f>
        <v>#VALUE!</v>
      </c>
      <c r="AF601" s="33">
        <f t="shared" si="97"/>
        <v>1</v>
      </c>
    </row>
    <row r="602" spans="1:32">
      <c r="A602" s="1">
        <v>602</v>
      </c>
      <c r="B602" s="21" t="s">
        <v>1445</v>
      </c>
      <c r="C602" s="21" t="s">
        <v>1446</v>
      </c>
      <c r="D602" s="21" t="s">
        <v>163</v>
      </c>
      <c r="E602" s="22" t="s">
        <v>837</v>
      </c>
      <c r="F602" s="22" t="s">
        <v>837</v>
      </c>
      <c r="G602" s="22" t="s">
        <v>838</v>
      </c>
      <c r="H602" s="22" t="s">
        <v>434</v>
      </c>
      <c r="I602" s="22" t="s">
        <v>212</v>
      </c>
      <c r="J602" s="22">
        <v>30803</v>
      </c>
      <c r="K602" s="22">
        <v>55153</v>
      </c>
      <c r="L602" s="23">
        <f t="shared" si="98"/>
        <v>6.2</v>
      </c>
      <c r="M602" s="24">
        <f t="shared" si="99"/>
        <v>1</v>
      </c>
      <c r="N602" s="23">
        <v>6.2</v>
      </c>
      <c r="O602" s="23">
        <v>6.2</v>
      </c>
      <c r="P602" s="23" t="s">
        <v>218</v>
      </c>
      <c r="Q602" s="23" t="s">
        <v>219</v>
      </c>
      <c r="R602" s="25" t="s">
        <v>218</v>
      </c>
      <c r="S602" s="22" t="s">
        <v>344</v>
      </c>
      <c r="T602" s="22"/>
      <c r="U602" s="26"/>
      <c r="V602" s="26"/>
      <c r="W602" s="27">
        <f t="shared" si="90"/>
        <v>1984</v>
      </c>
      <c r="X602" s="27">
        <f t="shared" si="91"/>
        <v>2050</v>
      </c>
      <c r="Y602" s="28">
        <f t="shared" si="92"/>
        <v>0</v>
      </c>
      <c r="Z602" s="29" t="str">
        <f t="shared" si="93"/>
        <v>NW</v>
      </c>
      <c r="AA602" s="30">
        <f t="shared" si="94"/>
        <v>6.2</v>
      </c>
      <c r="AB602" s="31">
        <f>IF(AND(ISNUMBER(MATCH($S602,[3]Lists!$CU$8:$CU$37,0)),J602&gt;=DATE(2018,12,31)),$AH$6,$AH$5)</f>
        <v>1</v>
      </c>
      <c r="AC602" s="31">
        <f t="shared" si="95"/>
        <v>1</v>
      </c>
      <c r="AD602" s="31">
        <f t="shared" si="96"/>
        <v>1</v>
      </c>
      <c r="AE602" s="32" t="e">
        <f>MIN($K602,IF(AND(S602='[3]Resources - Baseline'!$C$25,$AH$3&gt;0),MIN(DATE(2050,12,31),MAX(DATE($AH$4,12,31),DATE(YEAR(J602)+$AH$3,MONTH(J602),DAY(J602)))),IF(AND(COUNTIFS('[3]Resources - Baseline'!$C$26:$C$37,S602)=1,$AH$2&gt;0),MIN(DATE($AH$4,12,31),DATE(YEAR(J602)+$AH$2,MONTH(J602),DAY(J602))),DATE(2050,12,31))))</f>
        <v>#VALUE!</v>
      </c>
      <c r="AF602" s="33">
        <f t="shared" si="97"/>
        <v>1</v>
      </c>
    </row>
    <row r="603" spans="1:32">
      <c r="A603" s="1">
        <v>603</v>
      </c>
      <c r="B603" s="21" t="s">
        <v>1447</v>
      </c>
      <c r="C603" s="21" t="s">
        <v>1448</v>
      </c>
      <c r="D603" s="21" t="s">
        <v>163</v>
      </c>
      <c r="E603" s="22" t="s">
        <v>837</v>
      </c>
      <c r="F603" s="22" t="s">
        <v>837</v>
      </c>
      <c r="G603" s="22" t="s">
        <v>838</v>
      </c>
      <c r="H603" s="22" t="s">
        <v>434</v>
      </c>
      <c r="I603" s="22" t="s">
        <v>212</v>
      </c>
      <c r="J603" s="22">
        <v>30651</v>
      </c>
      <c r="K603" s="22">
        <v>55153</v>
      </c>
      <c r="L603" s="23">
        <f t="shared" si="98"/>
        <v>6.2</v>
      </c>
      <c r="M603" s="24">
        <f t="shared" si="99"/>
        <v>1</v>
      </c>
      <c r="N603" s="23">
        <v>6.2</v>
      </c>
      <c r="O603" s="23">
        <v>6.2</v>
      </c>
      <c r="P603" s="23" t="s">
        <v>218</v>
      </c>
      <c r="Q603" s="23" t="s">
        <v>219</v>
      </c>
      <c r="R603" s="25" t="s">
        <v>218</v>
      </c>
      <c r="S603" s="22" t="s">
        <v>344</v>
      </c>
      <c r="T603" s="22"/>
      <c r="U603" s="26"/>
      <c r="V603" s="26"/>
      <c r="W603" s="27">
        <f t="shared" si="90"/>
        <v>1984</v>
      </c>
      <c r="X603" s="27">
        <f t="shared" si="91"/>
        <v>2050</v>
      </c>
      <c r="Y603" s="28">
        <f t="shared" si="92"/>
        <v>0</v>
      </c>
      <c r="Z603" s="29" t="str">
        <f t="shared" si="93"/>
        <v>NW</v>
      </c>
      <c r="AA603" s="30">
        <f t="shared" si="94"/>
        <v>6.2</v>
      </c>
      <c r="AB603" s="31">
        <f>IF(AND(ISNUMBER(MATCH($S603,[3]Lists!$CU$8:$CU$37,0)),J603&gt;=DATE(2018,12,31)),$AH$6,$AH$5)</f>
        <v>1</v>
      </c>
      <c r="AC603" s="31">
        <f t="shared" si="95"/>
        <v>1</v>
      </c>
      <c r="AD603" s="31">
        <f t="shared" si="96"/>
        <v>1</v>
      </c>
      <c r="AE603" s="32" t="e">
        <f>MIN($K603,IF(AND(S603='[3]Resources - Baseline'!$C$25,$AH$3&gt;0),MIN(DATE(2050,12,31),MAX(DATE($AH$4,12,31),DATE(YEAR(J603)+$AH$3,MONTH(J603),DAY(J603)))),IF(AND(COUNTIFS('[3]Resources - Baseline'!$C$26:$C$37,S603)=1,$AH$2&gt;0),MIN(DATE($AH$4,12,31),DATE(YEAR(J603)+$AH$2,MONTH(J603),DAY(J603))),DATE(2050,12,31))))</f>
        <v>#VALUE!</v>
      </c>
      <c r="AF603" s="33">
        <f t="shared" si="97"/>
        <v>1</v>
      </c>
    </row>
    <row r="604" spans="1:32">
      <c r="A604" s="1">
        <v>604</v>
      </c>
      <c r="B604" s="21" t="s">
        <v>1449</v>
      </c>
      <c r="C604" s="21" t="s">
        <v>1450</v>
      </c>
      <c r="D604" s="21" t="s">
        <v>163</v>
      </c>
      <c r="E604" s="22" t="s">
        <v>298</v>
      </c>
      <c r="F604" s="22" t="s">
        <v>298</v>
      </c>
      <c r="G604" s="22" t="s">
        <v>299</v>
      </c>
      <c r="H604" s="22" t="s">
        <v>166</v>
      </c>
      <c r="I604" s="22" t="s">
        <v>167</v>
      </c>
      <c r="J604" s="22">
        <v>19725</v>
      </c>
      <c r="K604" s="22">
        <v>55123</v>
      </c>
      <c r="L604" s="23">
        <f t="shared" si="98"/>
        <v>17</v>
      </c>
      <c r="M604" s="24">
        <f t="shared" si="99"/>
        <v>1</v>
      </c>
      <c r="N604" s="23">
        <v>17</v>
      </c>
      <c r="O604" s="23">
        <v>17</v>
      </c>
      <c r="P604" s="23" t="s">
        <v>218</v>
      </c>
      <c r="Q604" s="23" t="s">
        <v>219</v>
      </c>
      <c r="R604" s="25" t="s">
        <v>218</v>
      </c>
      <c r="S604" s="22" t="s">
        <v>220</v>
      </c>
      <c r="T604" s="22"/>
      <c r="U604" s="26"/>
      <c r="V604" s="26"/>
      <c r="W604" s="27">
        <f t="shared" si="90"/>
        <v>1954</v>
      </c>
      <c r="X604" s="27">
        <f t="shared" si="91"/>
        <v>2050</v>
      </c>
      <c r="Y604" s="28">
        <f t="shared" si="92"/>
        <v>0</v>
      </c>
      <c r="Z604" s="29" t="str">
        <f t="shared" si="93"/>
        <v>Excluded</v>
      </c>
      <c r="AA604" s="30">
        <f t="shared" si="94"/>
        <v>17</v>
      </c>
      <c r="AB604" s="31">
        <f>IF(AND(ISNUMBER(MATCH($S604,[3]Lists!$CU$8:$CU$37,0)),J604&gt;=DATE(2018,12,31)),$AH$6,$AH$5)</f>
        <v>1</v>
      </c>
      <c r="AC604" s="31">
        <f t="shared" si="95"/>
        <v>1</v>
      </c>
      <c r="AD604" s="31">
        <f t="shared" si="96"/>
        <v>1</v>
      </c>
      <c r="AE604" s="32" t="e">
        <f>MIN($K604,IF(AND(S604='[3]Resources - Baseline'!$C$25,$AH$3&gt;0),MIN(DATE(2050,12,31),MAX(DATE($AH$4,12,31),DATE(YEAR(J604)+$AH$3,MONTH(J604),DAY(J604)))),IF(AND(COUNTIFS('[3]Resources - Baseline'!$C$26:$C$37,S604)=1,$AH$2&gt;0),MIN(DATE($AH$4,12,31),DATE(YEAR(J604)+$AH$2,MONTH(J604),DAY(J604))),DATE(2050,12,31))))</f>
        <v>#VALUE!</v>
      </c>
      <c r="AF604" s="33">
        <f t="shared" si="97"/>
        <v>1</v>
      </c>
    </row>
    <row r="605" spans="1:32">
      <c r="A605" s="1">
        <v>605</v>
      </c>
      <c r="B605" s="21" t="s">
        <v>1451</v>
      </c>
      <c r="C605" s="21" t="s">
        <v>1452</v>
      </c>
      <c r="D605" s="21" t="s">
        <v>163</v>
      </c>
      <c r="E605" s="22" t="s">
        <v>298</v>
      </c>
      <c r="F605" s="22" t="s">
        <v>298</v>
      </c>
      <c r="G605" s="22" t="s">
        <v>299</v>
      </c>
      <c r="H605" s="22" t="s">
        <v>166</v>
      </c>
      <c r="I605" s="22" t="s">
        <v>167</v>
      </c>
      <c r="J605" s="22">
        <v>19725</v>
      </c>
      <c r="K605" s="22">
        <v>55123</v>
      </c>
      <c r="L605" s="23">
        <f t="shared" si="98"/>
        <v>18</v>
      </c>
      <c r="M605" s="24">
        <f t="shared" si="99"/>
        <v>1</v>
      </c>
      <c r="N605" s="23">
        <v>18</v>
      </c>
      <c r="O605" s="23">
        <v>18</v>
      </c>
      <c r="P605" s="23" t="s">
        <v>218</v>
      </c>
      <c r="Q605" s="23" t="s">
        <v>219</v>
      </c>
      <c r="R605" s="25" t="s">
        <v>218</v>
      </c>
      <c r="S605" s="22" t="s">
        <v>220</v>
      </c>
      <c r="T605" s="22"/>
      <c r="U605" s="26"/>
      <c r="V605" s="26"/>
      <c r="W605" s="27">
        <f t="shared" si="90"/>
        <v>1954</v>
      </c>
      <c r="X605" s="27">
        <f t="shared" si="91"/>
        <v>2050</v>
      </c>
      <c r="Y605" s="28">
        <f t="shared" si="92"/>
        <v>0</v>
      </c>
      <c r="Z605" s="29" t="str">
        <f t="shared" si="93"/>
        <v>Excluded</v>
      </c>
      <c r="AA605" s="30">
        <f t="shared" si="94"/>
        <v>18</v>
      </c>
      <c r="AB605" s="31">
        <f>IF(AND(ISNUMBER(MATCH($S605,[3]Lists!$CU$8:$CU$37,0)),J605&gt;=DATE(2018,12,31)),$AH$6,$AH$5)</f>
        <v>1</v>
      </c>
      <c r="AC605" s="31">
        <f t="shared" si="95"/>
        <v>1</v>
      </c>
      <c r="AD605" s="31">
        <f t="shared" si="96"/>
        <v>1</v>
      </c>
      <c r="AE605" s="32" t="e">
        <f>MIN($K605,IF(AND(S605='[3]Resources - Baseline'!$C$25,$AH$3&gt;0),MIN(DATE(2050,12,31),MAX(DATE($AH$4,12,31),DATE(YEAR(J605)+$AH$3,MONTH(J605),DAY(J605)))),IF(AND(COUNTIFS('[3]Resources - Baseline'!$C$26:$C$37,S605)=1,$AH$2&gt;0),MIN(DATE($AH$4,12,31),DATE(YEAR(J605)+$AH$2,MONTH(J605),DAY(J605))),DATE(2050,12,31))))</f>
        <v>#VALUE!</v>
      </c>
      <c r="AF605" s="33">
        <f t="shared" si="97"/>
        <v>1</v>
      </c>
    </row>
    <row r="606" spans="1:32">
      <c r="A606" s="1">
        <v>606</v>
      </c>
      <c r="B606" s="21" t="s">
        <v>1453</v>
      </c>
      <c r="C606" s="21" t="s">
        <v>1454</v>
      </c>
      <c r="D606" s="21" t="s">
        <v>163</v>
      </c>
      <c r="E606" s="22" t="s">
        <v>1085</v>
      </c>
      <c r="F606" s="22" t="s">
        <v>1085</v>
      </c>
      <c r="G606" s="22" t="s">
        <v>1086</v>
      </c>
      <c r="H606" s="22" t="s">
        <v>747</v>
      </c>
      <c r="I606" s="22" t="s">
        <v>212</v>
      </c>
      <c r="J606" s="22">
        <v>40118</v>
      </c>
      <c r="K606" s="22">
        <v>55153</v>
      </c>
      <c r="L606" s="23">
        <f t="shared" si="98"/>
        <v>16.5</v>
      </c>
      <c r="M606" s="24">
        <f t="shared" si="99"/>
        <v>1</v>
      </c>
      <c r="N606" s="23">
        <v>16.5</v>
      </c>
      <c r="O606" s="23">
        <v>16.5</v>
      </c>
      <c r="P606" s="23" t="s">
        <v>196</v>
      </c>
      <c r="Q606" s="23" t="s">
        <v>197</v>
      </c>
      <c r="R606" s="25" t="s">
        <v>198</v>
      </c>
      <c r="S606" s="22" t="s">
        <v>551</v>
      </c>
      <c r="T606" s="22"/>
      <c r="U606" s="26"/>
      <c r="V606" s="26"/>
      <c r="W606" s="27">
        <f t="shared" si="90"/>
        <v>2010</v>
      </c>
      <c r="X606" s="27">
        <f t="shared" si="91"/>
        <v>2050</v>
      </c>
      <c r="Y606" s="28">
        <f t="shared" si="92"/>
        <v>0</v>
      </c>
      <c r="Z606" s="29" t="str">
        <f t="shared" si="93"/>
        <v>NW</v>
      </c>
      <c r="AA606" s="30">
        <f t="shared" si="94"/>
        <v>16.5</v>
      </c>
      <c r="AB606" s="31">
        <f>IF(AND(ISNUMBER(MATCH($S606,[3]Lists!$CU$8:$CU$37,0)),J606&gt;=DATE(2018,12,31)),$AH$6,$AH$5)</f>
        <v>1</v>
      </c>
      <c r="AC606" s="31">
        <f t="shared" si="95"/>
        <v>1</v>
      </c>
      <c r="AD606" s="31">
        <f t="shared" si="96"/>
        <v>1</v>
      </c>
      <c r="AE606" s="32" t="e">
        <f>MIN($K606,IF(AND(S606='[3]Resources - Baseline'!$C$25,$AH$3&gt;0),MIN(DATE(2050,12,31),MAX(DATE($AH$4,12,31),DATE(YEAR(J606)+$AH$3,MONTH(J606),DAY(J606)))),IF(AND(COUNTIFS('[3]Resources - Baseline'!$C$26:$C$37,S606)=1,$AH$2&gt;0),MIN(DATE($AH$4,12,31),DATE(YEAR(J606)+$AH$2,MONTH(J606),DAY(J606))),DATE(2050,12,31))))</f>
        <v>#VALUE!</v>
      </c>
      <c r="AF606" s="33">
        <f t="shared" si="97"/>
        <v>1</v>
      </c>
    </row>
    <row r="607" spans="1:32">
      <c r="A607" s="1">
        <v>607</v>
      </c>
      <c r="B607" s="21" t="s">
        <v>1455</v>
      </c>
      <c r="C607" s="21" t="s">
        <v>1456</v>
      </c>
      <c r="D607" s="21" t="s">
        <v>163</v>
      </c>
      <c r="E607" s="22" t="s">
        <v>432</v>
      </c>
      <c r="F607" s="22" t="s">
        <v>432</v>
      </c>
      <c r="G607" s="22" t="s">
        <v>433</v>
      </c>
      <c r="H607" s="22" t="s">
        <v>434</v>
      </c>
      <c r="I607" s="22" t="s">
        <v>212</v>
      </c>
      <c r="J607" s="22">
        <v>39862</v>
      </c>
      <c r="K607" s="22">
        <v>55153</v>
      </c>
      <c r="L607" s="23">
        <f t="shared" si="98"/>
        <v>18.899999999999999</v>
      </c>
      <c r="M607" s="24">
        <f t="shared" si="99"/>
        <v>1</v>
      </c>
      <c r="N607" s="23">
        <v>18.899999999999999</v>
      </c>
      <c r="O607" s="23">
        <v>18.899999999999999</v>
      </c>
      <c r="P607" s="23" t="s">
        <v>196</v>
      </c>
      <c r="Q607" s="23" t="s">
        <v>197</v>
      </c>
      <c r="R607" s="25" t="s">
        <v>198</v>
      </c>
      <c r="S607" s="22" t="s">
        <v>551</v>
      </c>
      <c r="T607" s="22"/>
      <c r="U607" s="26"/>
      <c r="V607" s="26"/>
      <c r="W607" s="27">
        <f t="shared" si="90"/>
        <v>2009</v>
      </c>
      <c r="X607" s="27">
        <f t="shared" si="91"/>
        <v>2050</v>
      </c>
      <c r="Y607" s="28">
        <f t="shared" si="92"/>
        <v>0</v>
      </c>
      <c r="Z607" s="29" t="str">
        <f t="shared" si="93"/>
        <v>NW</v>
      </c>
      <c r="AA607" s="30">
        <f t="shared" si="94"/>
        <v>18.899999999999999</v>
      </c>
      <c r="AB607" s="31">
        <f>IF(AND(ISNUMBER(MATCH($S607,[3]Lists!$CU$8:$CU$37,0)),J607&gt;=DATE(2018,12,31)),$AH$6,$AH$5)</f>
        <v>1</v>
      </c>
      <c r="AC607" s="31">
        <f t="shared" si="95"/>
        <v>1</v>
      </c>
      <c r="AD607" s="31">
        <f t="shared" si="96"/>
        <v>1</v>
      </c>
      <c r="AE607" s="32" t="e">
        <f>MIN($K607,IF(AND(S607='[3]Resources - Baseline'!$C$25,$AH$3&gt;0),MIN(DATE(2050,12,31),MAX(DATE($AH$4,12,31),DATE(YEAR(J607)+$AH$3,MONTH(J607),DAY(J607)))),IF(AND(COUNTIFS('[3]Resources - Baseline'!$C$26:$C$37,S607)=1,$AH$2&gt;0),MIN(DATE($AH$4,12,31),DATE(YEAR(J607)+$AH$2,MONTH(J607),DAY(J607))),DATE(2050,12,31))))</f>
        <v>#VALUE!</v>
      </c>
      <c r="AF607" s="33">
        <f t="shared" si="97"/>
        <v>1</v>
      </c>
    </row>
    <row r="608" spans="1:32">
      <c r="A608" s="1">
        <v>608</v>
      </c>
      <c r="B608" s="21" t="s">
        <v>1457</v>
      </c>
      <c r="C608" s="21" t="s">
        <v>1458</v>
      </c>
      <c r="D608" s="21" t="s">
        <v>163</v>
      </c>
      <c r="E608" s="22" t="s">
        <v>440</v>
      </c>
      <c r="F608" s="22" t="s">
        <v>440</v>
      </c>
      <c r="G608" s="22" t="s">
        <v>441</v>
      </c>
      <c r="H608" s="22" t="s">
        <v>434</v>
      </c>
      <c r="I608" s="22" t="s">
        <v>212</v>
      </c>
      <c r="J608" s="22">
        <v>39845</v>
      </c>
      <c r="K608" s="22">
        <v>55153</v>
      </c>
      <c r="L608" s="23">
        <f t="shared" si="98"/>
        <v>10.5</v>
      </c>
      <c r="M608" s="24">
        <f t="shared" si="99"/>
        <v>1</v>
      </c>
      <c r="N608" s="23">
        <v>10.5</v>
      </c>
      <c r="O608" s="23">
        <v>10.5</v>
      </c>
      <c r="P608" s="23" t="s">
        <v>196</v>
      </c>
      <c r="Q608" s="23" t="s">
        <v>197</v>
      </c>
      <c r="R608" s="25" t="s">
        <v>198</v>
      </c>
      <c r="S608" s="22" t="s">
        <v>551</v>
      </c>
      <c r="T608" s="22"/>
      <c r="U608" s="26"/>
      <c r="V608" s="26"/>
      <c r="W608" s="27">
        <f t="shared" si="90"/>
        <v>2009</v>
      </c>
      <c r="X608" s="27">
        <f t="shared" si="91"/>
        <v>2050</v>
      </c>
      <c r="Y608" s="28">
        <f t="shared" si="92"/>
        <v>0</v>
      </c>
      <c r="Z608" s="29" t="str">
        <f t="shared" si="93"/>
        <v>NW</v>
      </c>
      <c r="AA608" s="30">
        <f t="shared" si="94"/>
        <v>10.5</v>
      </c>
      <c r="AB608" s="31">
        <f>IF(AND(ISNUMBER(MATCH($S608,[3]Lists!$CU$8:$CU$37,0)),J608&gt;=DATE(2018,12,31)),$AH$6,$AH$5)</f>
        <v>1</v>
      </c>
      <c r="AC608" s="31">
        <f t="shared" si="95"/>
        <v>1</v>
      </c>
      <c r="AD608" s="31">
        <f t="shared" si="96"/>
        <v>1</v>
      </c>
      <c r="AE608" s="32" t="e">
        <f>MIN($K608,IF(AND(S608='[3]Resources - Baseline'!$C$25,$AH$3&gt;0),MIN(DATE(2050,12,31),MAX(DATE($AH$4,12,31),DATE(YEAR(J608)+$AH$3,MONTH(J608),DAY(J608)))),IF(AND(COUNTIFS('[3]Resources - Baseline'!$C$26:$C$37,S608)=1,$AH$2&gt;0),MIN(DATE($AH$4,12,31),DATE(YEAR(J608)+$AH$2,MONTH(J608),DAY(J608))),DATE(2050,12,31))))</f>
        <v>#VALUE!</v>
      </c>
      <c r="AF608" s="33">
        <f t="shared" si="97"/>
        <v>1</v>
      </c>
    </row>
    <row r="609" spans="1:32">
      <c r="A609" s="1">
        <v>609</v>
      </c>
      <c r="B609" s="21" t="s">
        <v>1459</v>
      </c>
      <c r="C609" s="21" t="s">
        <v>1460</v>
      </c>
      <c r="D609" s="21" t="s">
        <v>163</v>
      </c>
      <c r="E609" s="22" t="s">
        <v>232</v>
      </c>
      <c r="F609" s="22" t="s">
        <v>232</v>
      </c>
      <c r="G609" s="22" t="s">
        <v>233</v>
      </c>
      <c r="H609" s="22" t="s">
        <v>234</v>
      </c>
      <c r="I609" s="22" t="s">
        <v>232</v>
      </c>
      <c r="J609" s="22">
        <v>41456</v>
      </c>
      <c r="K609" s="22">
        <v>55153</v>
      </c>
      <c r="L609" s="23">
        <f t="shared" si="98"/>
        <v>240</v>
      </c>
      <c r="M609" s="24">
        <f t="shared" si="99"/>
        <v>1</v>
      </c>
      <c r="N609" s="23">
        <v>240</v>
      </c>
      <c r="O609" s="23">
        <v>240</v>
      </c>
      <c r="P609" s="23" t="s">
        <v>1310</v>
      </c>
      <c r="Q609" s="23" t="s">
        <v>1311</v>
      </c>
      <c r="R609" s="25" t="s">
        <v>1312</v>
      </c>
      <c r="S609" s="22" t="s">
        <v>1461</v>
      </c>
      <c r="T609" s="22"/>
      <c r="U609" s="26"/>
      <c r="V609" s="26"/>
      <c r="W609" s="27">
        <f t="shared" si="90"/>
        <v>2014</v>
      </c>
      <c r="X609" s="27">
        <f t="shared" si="91"/>
        <v>2050</v>
      </c>
      <c r="Y609" s="28">
        <f t="shared" si="92"/>
        <v>0</v>
      </c>
      <c r="Z609" s="29" t="str">
        <f t="shared" si="93"/>
        <v>LDWP</v>
      </c>
      <c r="AA609" s="30">
        <f t="shared" si="94"/>
        <v>240</v>
      </c>
      <c r="AB609" s="31">
        <f>IF(AND(ISNUMBER(MATCH($S609,[3]Lists!$CU$8:$CU$37,0)),J609&gt;=DATE(2018,12,31)),$AH$6,$AH$5)</f>
        <v>1</v>
      </c>
      <c r="AC609" s="31">
        <f t="shared" si="95"/>
        <v>1</v>
      </c>
      <c r="AD609" s="31">
        <f t="shared" si="96"/>
        <v>1</v>
      </c>
      <c r="AE609" s="32" t="e">
        <f>MIN($K609,IF(AND(S609='[3]Resources - Baseline'!$C$25,$AH$3&gt;0),MIN(DATE(2050,12,31),MAX(DATE($AH$4,12,31),DATE(YEAR(J609)+$AH$3,MONTH(J609),DAY(J609)))),IF(AND(COUNTIFS('[3]Resources - Baseline'!$C$26:$C$37,S609)=1,$AH$2&gt;0),MIN(DATE($AH$4,12,31),DATE(YEAR(J609)+$AH$2,MONTH(J609),DAY(J609))),DATE(2050,12,31))))</f>
        <v>#VALUE!</v>
      </c>
      <c r="AF609" s="33">
        <f t="shared" si="97"/>
        <v>1</v>
      </c>
    </row>
    <row r="610" spans="1:32">
      <c r="A610" s="1">
        <v>610</v>
      </c>
      <c r="B610" s="21" t="s">
        <v>1462</v>
      </c>
      <c r="C610" s="21" t="s">
        <v>1463</v>
      </c>
      <c r="D610" s="21" t="s">
        <v>163</v>
      </c>
      <c r="E610" s="22" t="s">
        <v>232</v>
      </c>
      <c r="F610" s="22" t="s">
        <v>232</v>
      </c>
      <c r="G610" s="22" t="s">
        <v>233</v>
      </c>
      <c r="H610" s="22" t="s">
        <v>234</v>
      </c>
      <c r="I610" s="22" t="s">
        <v>232</v>
      </c>
      <c r="J610" s="22">
        <v>27211</v>
      </c>
      <c r="K610" s="22">
        <v>54789</v>
      </c>
      <c r="L610" s="23">
        <f t="shared" si="98"/>
        <v>250</v>
      </c>
      <c r="M610" s="24">
        <f t="shared" si="99"/>
        <v>1</v>
      </c>
      <c r="N610" s="23">
        <v>250</v>
      </c>
      <c r="O610" s="23">
        <v>250</v>
      </c>
      <c r="P610" s="23" t="s">
        <v>1310</v>
      </c>
      <c r="Q610" s="23" t="s">
        <v>1311</v>
      </c>
      <c r="R610" s="25" t="s">
        <v>1312</v>
      </c>
      <c r="S610" s="22" t="s">
        <v>1461</v>
      </c>
      <c r="T610" s="22"/>
      <c r="U610" s="26"/>
      <c r="V610" s="26"/>
      <c r="W610" s="27">
        <f t="shared" si="90"/>
        <v>1975</v>
      </c>
      <c r="X610" s="27">
        <f t="shared" si="91"/>
        <v>2049</v>
      </c>
      <c r="Y610" s="28">
        <f t="shared" si="92"/>
        <v>0</v>
      </c>
      <c r="Z610" s="29" t="str">
        <f t="shared" si="93"/>
        <v>LDWP</v>
      </c>
      <c r="AA610" s="30">
        <f t="shared" si="94"/>
        <v>250</v>
      </c>
      <c r="AB610" s="31">
        <f>IF(AND(ISNUMBER(MATCH($S610,[3]Lists!$CU$8:$CU$37,0)),J610&gt;=DATE(2018,12,31)),$AH$6,$AH$5)</f>
        <v>1</v>
      </c>
      <c r="AC610" s="31">
        <f t="shared" si="95"/>
        <v>1</v>
      </c>
      <c r="AD610" s="31">
        <f t="shared" si="96"/>
        <v>1</v>
      </c>
      <c r="AE610" s="32" t="e">
        <f>MIN($K610,IF(AND(S610='[3]Resources - Baseline'!$C$25,$AH$3&gt;0),MIN(DATE(2050,12,31),MAX(DATE($AH$4,12,31),DATE(YEAR(J610)+$AH$3,MONTH(J610),DAY(J610)))),IF(AND(COUNTIFS('[3]Resources - Baseline'!$C$26:$C$37,S610)=1,$AH$2&gt;0),MIN(DATE($AH$4,12,31),DATE(YEAR(J610)+$AH$2,MONTH(J610),DAY(J610))),DATE(2050,12,31))))</f>
        <v>#VALUE!</v>
      </c>
      <c r="AF610" s="33">
        <f t="shared" si="97"/>
        <v>1</v>
      </c>
    </row>
    <row r="611" spans="1:32">
      <c r="A611" s="1">
        <v>611</v>
      </c>
      <c r="B611" s="21" t="s">
        <v>1464</v>
      </c>
      <c r="C611" s="21" t="s">
        <v>1465</v>
      </c>
      <c r="D611" s="21" t="s">
        <v>163</v>
      </c>
      <c r="E611" s="22" t="s">
        <v>232</v>
      </c>
      <c r="F611" s="22" t="s">
        <v>232</v>
      </c>
      <c r="G611" s="22" t="s">
        <v>233</v>
      </c>
      <c r="H611" s="22" t="s">
        <v>234</v>
      </c>
      <c r="I611" s="22" t="s">
        <v>232</v>
      </c>
      <c r="J611" s="22">
        <v>27942</v>
      </c>
      <c r="K611" s="22">
        <v>54789</v>
      </c>
      <c r="L611" s="23">
        <f t="shared" si="98"/>
        <v>240</v>
      </c>
      <c r="M611" s="24">
        <f t="shared" si="99"/>
        <v>1</v>
      </c>
      <c r="N611" s="23">
        <v>240</v>
      </c>
      <c r="O611" s="23">
        <v>240</v>
      </c>
      <c r="P611" s="23" t="s">
        <v>1310</v>
      </c>
      <c r="Q611" s="23" t="s">
        <v>1311</v>
      </c>
      <c r="R611" s="25" t="s">
        <v>1312</v>
      </c>
      <c r="S611" s="22" t="s">
        <v>1461</v>
      </c>
      <c r="T611" s="22"/>
      <c r="U611" s="26"/>
      <c r="V611" s="26"/>
      <c r="W611" s="27">
        <f t="shared" si="90"/>
        <v>1977</v>
      </c>
      <c r="X611" s="27">
        <f t="shared" si="91"/>
        <v>2049</v>
      </c>
      <c r="Y611" s="28">
        <f t="shared" si="92"/>
        <v>0</v>
      </c>
      <c r="Z611" s="29" t="str">
        <f t="shared" si="93"/>
        <v>LDWP</v>
      </c>
      <c r="AA611" s="30">
        <f t="shared" si="94"/>
        <v>240</v>
      </c>
      <c r="AB611" s="31">
        <f>IF(AND(ISNUMBER(MATCH($S611,[3]Lists!$CU$8:$CU$37,0)),J611&gt;=DATE(2018,12,31)),$AH$6,$AH$5)</f>
        <v>1</v>
      </c>
      <c r="AC611" s="31">
        <f t="shared" si="95"/>
        <v>1</v>
      </c>
      <c r="AD611" s="31">
        <f t="shared" si="96"/>
        <v>1</v>
      </c>
      <c r="AE611" s="32" t="e">
        <f>MIN($K611,IF(AND(S611='[3]Resources - Baseline'!$C$25,$AH$3&gt;0),MIN(DATE(2050,12,31),MAX(DATE($AH$4,12,31),DATE(YEAR(J611)+$AH$3,MONTH(J611),DAY(J611)))),IF(AND(COUNTIFS('[3]Resources - Baseline'!$C$26:$C$37,S611)=1,$AH$2&gt;0),MIN(DATE($AH$4,12,31),DATE(YEAR(J611)+$AH$2,MONTH(J611),DAY(J611))),DATE(2050,12,31))))</f>
        <v>#VALUE!</v>
      </c>
      <c r="AF611" s="33">
        <f t="shared" si="97"/>
        <v>1</v>
      </c>
    </row>
    <row r="612" spans="1:32">
      <c r="A612" s="1">
        <v>612</v>
      </c>
      <c r="B612" s="21" t="s">
        <v>1466</v>
      </c>
      <c r="C612" s="21" t="s">
        <v>1467</v>
      </c>
      <c r="D612" s="21" t="s">
        <v>163</v>
      </c>
      <c r="E612" s="22" t="s">
        <v>232</v>
      </c>
      <c r="F612" s="22" t="s">
        <v>232</v>
      </c>
      <c r="G612" s="22" t="s">
        <v>233</v>
      </c>
      <c r="H612" s="22" t="s">
        <v>234</v>
      </c>
      <c r="I612" s="22" t="s">
        <v>232</v>
      </c>
      <c r="J612" s="22">
        <v>28277</v>
      </c>
      <c r="K612" s="22">
        <v>54789</v>
      </c>
      <c r="L612" s="23">
        <f t="shared" si="98"/>
        <v>240</v>
      </c>
      <c r="M612" s="24">
        <f t="shared" si="99"/>
        <v>1</v>
      </c>
      <c r="N612" s="23">
        <v>240</v>
      </c>
      <c r="O612" s="23">
        <v>240</v>
      </c>
      <c r="P612" s="23" t="s">
        <v>1310</v>
      </c>
      <c r="Q612" s="23" t="s">
        <v>1311</v>
      </c>
      <c r="R612" s="25" t="s">
        <v>1312</v>
      </c>
      <c r="S612" s="22" t="s">
        <v>1461</v>
      </c>
      <c r="T612" s="22"/>
      <c r="U612" s="26"/>
      <c r="V612" s="26"/>
      <c r="W612" s="27">
        <f t="shared" si="90"/>
        <v>1977</v>
      </c>
      <c r="X612" s="27">
        <f t="shared" si="91"/>
        <v>2049</v>
      </c>
      <c r="Y612" s="28">
        <f t="shared" si="92"/>
        <v>0</v>
      </c>
      <c r="Z612" s="29" t="str">
        <f t="shared" si="93"/>
        <v>LDWP</v>
      </c>
      <c r="AA612" s="30">
        <f t="shared" si="94"/>
        <v>240</v>
      </c>
      <c r="AB612" s="31">
        <f>IF(AND(ISNUMBER(MATCH($S612,[3]Lists!$CU$8:$CU$37,0)),J612&gt;=DATE(2018,12,31)),$AH$6,$AH$5)</f>
        <v>1</v>
      </c>
      <c r="AC612" s="31">
        <f t="shared" si="95"/>
        <v>1</v>
      </c>
      <c r="AD612" s="31">
        <f t="shared" si="96"/>
        <v>1</v>
      </c>
      <c r="AE612" s="32" t="e">
        <f>MIN($K612,IF(AND(S612='[3]Resources - Baseline'!$C$25,$AH$3&gt;0),MIN(DATE(2050,12,31),MAX(DATE($AH$4,12,31),DATE(YEAR(J612)+$AH$3,MONTH(J612),DAY(J612)))),IF(AND(COUNTIFS('[3]Resources - Baseline'!$C$26:$C$37,S612)=1,$AH$2&gt;0),MIN(DATE($AH$4,12,31),DATE(YEAR(J612)+$AH$2,MONTH(J612),DAY(J612))),DATE(2050,12,31))))</f>
        <v>#VALUE!</v>
      </c>
      <c r="AF612" s="33">
        <f t="shared" si="97"/>
        <v>1</v>
      </c>
    </row>
    <row r="613" spans="1:32">
      <c r="A613" s="1">
        <v>613</v>
      </c>
      <c r="B613" s="21" t="s">
        <v>1468</v>
      </c>
      <c r="C613" s="21" t="s">
        <v>1469</v>
      </c>
      <c r="D613" s="21" t="s">
        <v>163</v>
      </c>
      <c r="E613" s="22" t="s">
        <v>232</v>
      </c>
      <c r="F613" s="22" t="s">
        <v>232</v>
      </c>
      <c r="G613" s="22" t="s">
        <v>233</v>
      </c>
      <c r="H613" s="22" t="s">
        <v>234</v>
      </c>
      <c r="I613" s="22" t="s">
        <v>232</v>
      </c>
      <c r="J613" s="22">
        <v>28460</v>
      </c>
      <c r="K613" s="22">
        <v>54789</v>
      </c>
      <c r="L613" s="23">
        <f t="shared" si="98"/>
        <v>240</v>
      </c>
      <c r="M613" s="24">
        <f t="shared" si="99"/>
        <v>1</v>
      </c>
      <c r="N613" s="35">
        <v>240</v>
      </c>
      <c r="O613" s="35">
        <v>240</v>
      </c>
      <c r="P613" s="35" t="s">
        <v>1310</v>
      </c>
      <c r="Q613" s="35" t="s">
        <v>1311</v>
      </c>
      <c r="R613" s="25" t="s">
        <v>1312</v>
      </c>
      <c r="S613" s="22" t="s">
        <v>1461</v>
      </c>
      <c r="T613" s="22"/>
      <c r="U613" s="26"/>
      <c r="V613" s="26"/>
      <c r="W613" s="27">
        <f t="shared" si="90"/>
        <v>1978</v>
      </c>
      <c r="X613" s="27">
        <f t="shared" si="91"/>
        <v>2049</v>
      </c>
      <c r="Y613" s="28">
        <f t="shared" si="92"/>
        <v>0</v>
      </c>
      <c r="Z613" s="29" t="str">
        <f t="shared" si="93"/>
        <v>LDWP</v>
      </c>
      <c r="AA613" s="30">
        <f t="shared" si="94"/>
        <v>240</v>
      </c>
      <c r="AB613" s="31">
        <f>IF(AND(ISNUMBER(MATCH($S613,[3]Lists!$CU$8:$CU$37,0)),J613&gt;=DATE(2018,12,31)),$AH$6,$AH$5)</f>
        <v>1</v>
      </c>
      <c r="AC613" s="31">
        <f t="shared" si="95"/>
        <v>1</v>
      </c>
      <c r="AD613" s="31">
        <f t="shared" si="96"/>
        <v>1</v>
      </c>
      <c r="AE613" s="32" t="e">
        <f>MIN($K613,IF(AND(S613='[3]Resources - Baseline'!$C$25,$AH$3&gt;0),MIN(DATE(2050,12,31),MAX(DATE($AH$4,12,31),DATE(YEAR(J613)+$AH$3,MONTH(J613),DAY(J613)))),IF(AND(COUNTIFS('[3]Resources - Baseline'!$C$26:$C$37,S613)=1,$AH$2&gt;0),MIN(DATE($AH$4,12,31),DATE(YEAR(J613)+$AH$2,MONTH(J613),DAY(J613))),DATE(2050,12,31))))</f>
        <v>#VALUE!</v>
      </c>
      <c r="AF613" s="33">
        <f t="shared" si="97"/>
        <v>1</v>
      </c>
    </row>
    <row r="614" spans="1:32">
      <c r="A614" s="1">
        <v>614</v>
      </c>
      <c r="B614" s="21" t="s">
        <v>1470</v>
      </c>
      <c r="C614" s="21" t="s">
        <v>1471</v>
      </c>
      <c r="D614" s="21" t="s">
        <v>163</v>
      </c>
      <c r="E614" s="22" t="s">
        <v>232</v>
      </c>
      <c r="F614" s="22" t="s">
        <v>232</v>
      </c>
      <c r="G614" s="22" t="s">
        <v>233</v>
      </c>
      <c r="H614" s="22" t="s">
        <v>234</v>
      </c>
      <c r="I614" s="22" t="s">
        <v>232</v>
      </c>
      <c r="J614" s="22">
        <v>28703</v>
      </c>
      <c r="K614" s="22">
        <v>54789</v>
      </c>
      <c r="L614" s="23">
        <f t="shared" si="98"/>
        <v>250</v>
      </c>
      <c r="M614" s="24">
        <f t="shared" si="99"/>
        <v>1</v>
      </c>
      <c r="N614" s="23">
        <v>250</v>
      </c>
      <c r="O614" s="23">
        <v>250</v>
      </c>
      <c r="P614" s="23" t="s">
        <v>1310</v>
      </c>
      <c r="Q614" s="23" t="s">
        <v>1311</v>
      </c>
      <c r="R614" s="25" t="s">
        <v>1312</v>
      </c>
      <c r="S614" s="22" t="s">
        <v>1461</v>
      </c>
      <c r="T614" s="22"/>
      <c r="U614" s="26"/>
      <c r="V614" s="26"/>
      <c r="W614" s="27">
        <f t="shared" si="90"/>
        <v>1979</v>
      </c>
      <c r="X614" s="27">
        <f t="shared" si="91"/>
        <v>2049</v>
      </c>
      <c r="Y614" s="28">
        <f t="shared" si="92"/>
        <v>0</v>
      </c>
      <c r="Z614" s="29" t="str">
        <f t="shared" si="93"/>
        <v>LDWP</v>
      </c>
      <c r="AA614" s="30">
        <f t="shared" si="94"/>
        <v>250</v>
      </c>
      <c r="AB614" s="31">
        <f>IF(AND(ISNUMBER(MATCH($S614,[3]Lists!$CU$8:$CU$37,0)),J614&gt;=DATE(2018,12,31)),$AH$6,$AH$5)</f>
        <v>1</v>
      </c>
      <c r="AC614" s="31">
        <f t="shared" si="95"/>
        <v>1</v>
      </c>
      <c r="AD614" s="31">
        <f t="shared" si="96"/>
        <v>1</v>
      </c>
      <c r="AE614" s="32" t="e">
        <f>MIN($K614,IF(AND(S614='[3]Resources - Baseline'!$C$25,$AH$3&gt;0),MIN(DATE(2050,12,31),MAX(DATE($AH$4,12,31),DATE(YEAR(J614)+$AH$3,MONTH(J614),DAY(J614)))),IF(AND(COUNTIFS('[3]Resources - Baseline'!$C$26:$C$37,S614)=1,$AH$2&gt;0),MIN(DATE($AH$4,12,31),DATE(YEAR(J614)+$AH$2,MONTH(J614),DAY(J614))),DATE(2050,12,31))))</f>
        <v>#VALUE!</v>
      </c>
      <c r="AF614" s="33">
        <f t="shared" si="97"/>
        <v>1</v>
      </c>
    </row>
    <row r="615" spans="1:32">
      <c r="A615" s="1">
        <v>615</v>
      </c>
      <c r="B615" s="21" t="s">
        <v>1472</v>
      </c>
      <c r="C615" s="21" t="s">
        <v>1473</v>
      </c>
      <c r="D615" s="21" t="s">
        <v>163</v>
      </c>
      <c r="E615" s="22" t="s">
        <v>232</v>
      </c>
      <c r="F615" s="22" t="s">
        <v>232</v>
      </c>
      <c r="G615" s="22" t="s">
        <v>233</v>
      </c>
      <c r="H615" s="22" t="s">
        <v>234</v>
      </c>
      <c r="I615" s="22" t="s">
        <v>232</v>
      </c>
      <c r="J615" s="22">
        <v>18264</v>
      </c>
      <c r="K615" s="22">
        <v>55153</v>
      </c>
      <c r="L615" s="23">
        <f t="shared" si="98"/>
        <v>56</v>
      </c>
      <c r="M615" s="24">
        <f t="shared" si="99"/>
        <v>1</v>
      </c>
      <c r="N615" s="23">
        <v>56</v>
      </c>
      <c r="O615" s="23">
        <v>56</v>
      </c>
      <c r="P615" s="23" t="s">
        <v>218</v>
      </c>
      <c r="Q615" s="23" t="s">
        <v>219</v>
      </c>
      <c r="R615" s="25" t="s">
        <v>218</v>
      </c>
      <c r="S615" s="22" t="s">
        <v>1474</v>
      </c>
      <c r="T615" s="22"/>
      <c r="U615" s="26"/>
      <c r="V615" s="26"/>
      <c r="W615" s="27">
        <f t="shared" si="90"/>
        <v>1950</v>
      </c>
      <c r="X615" s="27">
        <f t="shared" si="91"/>
        <v>2050</v>
      </c>
      <c r="Y615" s="28">
        <f t="shared" si="92"/>
        <v>0</v>
      </c>
      <c r="Z615" s="29" t="str">
        <f t="shared" si="93"/>
        <v>LDWP</v>
      </c>
      <c r="AA615" s="30">
        <f t="shared" si="94"/>
        <v>56</v>
      </c>
      <c r="AB615" s="31">
        <f>IF(AND(ISNUMBER(MATCH($S615,[3]Lists!$CU$8:$CU$37,0)),J615&gt;=DATE(2018,12,31)),$AH$6,$AH$5)</f>
        <v>1</v>
      </c>
      <c r="AC615" s="31">
        <f t="shared" si="95"/>
        <v>1</v>
      </c>
      <c r="AD615" s="31">
        <f t="shared" si="96"/>
        <v>1</v>
      </c>
      <c r="AE615" s="32" t="e">
        <f>MIN($K615,IF(AND(S615='[3]Resources - Baseline'!$C$25,$AH$3&gt;0),MIN(DATE(2050,12,31),MAX(DATE($AH$4,12,31),DATE(YEAR(J615)+$AH$3,MONTH(J615),DAY(J615)))),IF(AND(COUNTIFS('[3]Resources - Baseline'!$C$26:$C$37,S615)=1,$AH$2&gt;0),MIN(DATE($AH$4,12,31),DATE(YEAR(J615)+$AH$2,MONTH(J615),DAY(J615))),DATE(2050,12,31))))</f>
        <v>#VALUE!</v>
      </c>
      <c r="AF615" s="33">
        <f t="shared" si="97"/>
        <v>1</v>
      </c>
    </row>
    <row r="616" spans="1:32">
      <c r="A616" s="1">
        <v>616</v>
      </c>
      <c r="B616" s="21" t="s">
        <v>1475</v>
      </c>
      <c r="C616" s="21" t="s">
        <v>1476</v>
      </c>
      <c r="D616" s="21" t="s">
        <v>163</v>
      </c>
      <c r="E616" s="22" t="s">
        <v>164</v>
      </c>
      <c r="F616" s="22" t="s">
        <v>164</v>
      </c>
      <c r="G616" s="22" t="s">
        <v>165</v>
      </c>
      <c r="H616" s="22" t="s">
        <v>166</v>
      </c>
      <c r="I616" s="22" t="s">
        <v>167</v>
      </c>
      <c r="J616" s="22">
        <v>41730</v>
      </c>
      <c r="K616" s="22">
        <v>50860</v>
      </c>
      <c r="L616" s="23">
        <f t="shared" si="98"/>
        <v>3</v>
      </c>
      <c r="M616" s="24">
        <f t="shared" si="99"/>
        <v>1</v>
      </c>
      <c r="N616" s="23">
        <v>3</v>
      </c>
      <c r="O616" s="23">
        <v>3</v>
      </c>
      <c r="P616" s="23" t="s">
        <v>218</v>
      </c>
      <c r="Q616" s="23" t="s">
        <v>219</v>
      </c>
      <c r="R616" s="25" t="s">
        <v>218</v>
      </c>
      <c r="S616" s="22" t="s">
        <v>220</v>
      </c>
      <c r="T616" s="22"/>
      <c r="U616" s="26"/>
      <c r="V616" s="26"/>
      <c r="W616" s="27">
        <f t="shared" si="90"/>
        <v>2014</v>
      </c>
      <c r="X616" s="27">
        <f t="shared" si="91"/>
        <v>2038</v>
      </c>
      <c r="Y616" s="28">
        <f t="shared" si="92"/>
        <v>0</v>
      </c>
      <c r="Z616" s="29" t="str">
        <f t="shared" si="93"/>
        <v>Excluded</v>
      </c>
      <c r="AA616" s="30">
        <f t="shared" si="94"/>
        <v>3</v>
      </c>
      <c r="AB616" s="31">
        <f>IF(AND(ISNUMBER(MATCH($S616,[3]Lists!$CU$8:$CU$37,0)),J616&gt;=DATE(2018,12,31)),$AH$6,$AH$5)</f>
        <v>1</v>
      </c>
      <c r="AC616" s="31">
        <f t="shared" si="95"/>
        <v>1</v>
      </c>
      <c r="AD616" s="31">
        <f t="shared" si="96"/>
        <v>1</v>
      </c>
      <c r="AE616" s="32" t="e">
        <f>MIN($K616,IF(AND(S616='[3]Resources - Baseline'!$C$25,$AH$3&gt;0),MIN(DATE(2050,12,31),MAX(DATE($AH$4,12,31),DATE(YEAR(J616)+$AH$3,MONTH(J616),DAY(J616)))),IF(AND(COUNTIFS('[3]Resources - Baseline'!$C$26:$C$37,S616)=1,$AH$2&gt;0),MIN(DATE($AH$4,12,31),DATE(YEAR(J616)+$AH$2,MONTH(J616),DAY(J616))),DATE(2050,12,31))))</f>
        <v>#VALUE!</v>
      </c>
      <c r="AF616" s="33">
        <f t="shared" si="97"/>
        <v>1</v>
      </c>
    </row>
    <row r="617" spans="1:32">
      <c r="A617" s="1">
        <v>617</v>
      </c>
      <c r="B617" s="21" t="s">
        <v>1477</v>
      </c>
      <c r="C617" s="21" t="s">
        <v>1478</v>
      </c>
      <c r="D617" s="21" t="s">
        <v>163</v>
      </c>
      <c r="E617" s="22" t="s">
        <v>164</v>
      </c>
      <c r="F617" s="22" t="s">
        <v>164</v>
      </c>
      <c r="G617" s="22" t="s">
        <v>165</v>
      </c>
      <c r="H617" s="22" t="s">
        <v>166</v>
      </c>
      <c r="I617" s="22" t="s">
        <v>167</v>
      </c>
      <c r="J617" s="22">
        <v>41730</v>
      </c>
      <c r="K617" s="22">
        <v>50860</v>
      </c>
      <c r="L617" s="23">
        <f t="shared" si="98"/>
        <v>3</v>
      </c>
      <c r="M617" s="24">
        <f t="shared" si="99"/>
        <v>1</v>
      </c>
      <c r="N617" s="23">
        <v>3</v>
      </c>
      <c r="O617" s="23">
        <v>3</v>
      </c>
      <c r="P617" s="23" t="s">
        <v>218</v>
      </c>
      <c r="Q617" s="23" t="s">
        <v>219</v>
      </c>
      <c r="R617" s="25" t="s">
        <v>218</v>
      </c>
      <c r="S617" s="22" t="s">
        <v>220</v>
      </c>
      <c r="T617" s="22"/>
      <c r="U617" s="26"/>
      <c r="V617" s="26"/>
      <c r="W617" s="27">
        <f t="shared" si="90"/>
        <v>2014</v>
      </c>
      <c r="X617" s="27">
        <f t="shared" si="91"/>
        <v>2038</v>
      </c>
      <c r="Y617" s="28">
        <f t="shared" si="92"/>
        <v>0</v>
      </c>
      <c r="Z617" s="29" t="str">
        <f t="shared" si="93"/>
        <v>Excluded</v>
      </c>
      <c r="AA617" s="30">
        <f t="shared" si="94"/>
        <v>3</v>
      </c>
      <c r="AB617" s="31">
        <f>IF(AND(ISNUMBER(MATCH($S617,[3]Lists!$CU$8:$CU$37,0)),J617&gt;=DATE(2018,12,31)),$AH$6,$AH$5)</f>
        <v>1</v>
      </c>
      <c r="AC617" s="31">
        <f t="shared" si="95"/>
        <v>1</v>
      </c>
      <c r="AD617" s="31">
        <f t="shared" si="96"/>
        <v>1</v>
      </c>
      <c r="AE617" s="32" t="e">
        <f>MIN($K617,IF(AND(S617='[3]Resources - Baseline'!$C$25,$AH$3&gt;0),MIN(DATE(2050,12,31),MAX(DATE($AH$4,12,31),DATE(YEAR(J617)+$AH$3,MONTH(J617),DAY(J617)))),IF(AND(COUNTIFS('[3]Resources - Baseline'!$C$26:$C$37,S617)=1,$AH$2&gt;0),MIN(DATE($AH$4,12,31),DATE(YEAR(J617)+$AH$2,MONTH(J617),DAY(J617))),DATE(2050,12,31))))</f>
        <v>#VALUE!</v>
      </c>
      <c r="AF617" s="33">
        <f t="shared" si="97"/>
        <v>1</v>
      </c>
    </row>
    <row r="618" spans="1:32">
      <c r="A618" s="1">
        <v>618</v>
      </c>
      <c r="B618" s="21" t="s">
        <v>1479</v>
      </c>
      <c r="C618" s="21" t="s">
        <v>1480</v>
      </c>
      <c r="D618" s="21" t="s">
        <v>163</v>
      </c>
      <c r="E618" s="22" t="s">
        <v>298</v>
      </c>
      <c r="F618" s="22" t="s">
        <v>298</v>
      </c>
      <c r="G618" s="22" t="s">
        <v>299</v>
      </c>
      <c r="H618" s="22" t="s">
        <v>166</v>
      </c>
      <c r="I618" s="22" t="s">
        <v>167</v>
      </c>
      <c r="J618" s="22">
        <v>41060</v>
      </c>
      <c r="K618" s="22">
        <v>55153</v>
      </c>
      <c r="L618" s="23">
        <f t="shared" si="98"/>
        <v>115</v>
      </c>
      <c r="M618" s="24">
        <f t="shared" si="99"/>
        <v>1</v>
      </c>
      <c r="N618" s="23">
        <v>115</v>
      </c>
      <c r="O618" s="23">
        <v>115</v>
      </c>
      <c r="P618" s="23" t="s">
        <v>196</v>
      </c>
      <c r="Q618" s="23" t="s">
        <v>197</v>
      </c>
      <c r="R618" s="25" t="s">
        <v>198</v>
      </c>
      <c r="S618" s="22" t="s">
        <v>542</v>
      </c>
      <c r="T618" s="22"/>
      <c r="U618" s="26"/>
      <c r="V618" s="26"/>
      <c r="W618" s="27">
        <f t="shared" si="90"/>
        <v>2012</v>
      </c>
      <c r="X618" s="27">
        <f t="shared" si="91"/>
        <v>2050</v>
      </c>
      <c r="Y618" s="28">
        <f t="shared" si="92"/>
        <v>0</v>
      </c>
      <c r="Z618" s="29" t="str">
        <f t="shared" si="93"/>
        <v>Excluded</v>
      </c>
      <c r="AA618" s="30">
        <f t="shared" si="94"/>
        <v>115</v>
      </c>
      <c r="AB618" s="31">
        <f>IF(AND(ISNUMBER(MATCH($S618,[3]Lists!$CU$8:$CU$37,0)),J618&gt;=DATE(2018,12,31)),$AH$6,$AH$5)</f>
        <v>1</v>
      </c>
      <c r="AC618" s="31">
        <f t="shared" si="95"/>
        <v>1</v>
      </c>
      <c r="AD618" s="31">
        <f t="shared" si="96"/>
        <v>1</v>
      </c>
      <c r="AE618" s="32" t="e">
        <f>MIN($K618,IF(AND(S618='[3]Resources - Baseline'!$C$25,$AH$3&gt;0),MIN(DATE(2050,12,31),MAX(DATE($AH$4,12,31),DATE(YEAR(J618)+$AH$3,MONTH(J618),DAY(J618)))),IF(AND(COUNTIFS('[3]Resources - Baseline'!$C$26:$C$37,S618)=1,$AH$2&gt;0),MIN(DATE($AH$4,12,31),DATE(YEAR(J618)+$AH$2,MONTH(J618),DAY(J618))),DATE(2050,12,31))))</f>
        <v>#VALUE!</v>
      </c>
      <c r="AF618" s="33">
        <f t="shared" si="97"/>
        <v>1</v>
      </c>
    </row>
    <row r="619" spans="1:32">
      <c r="A619" s="1">
        <v>619</v>
      </c>
      <c r="B619" s="21" t="s">
        <v>1481</v>
      </c>
      <c r="C619" s="21" t="s">
        <v>1482</v>
      </c>
      <c r="D619" s="21" t="s">
        <v>163</v>
      </c>
      <c r="E619" s="22" t="s">
        <v>298</v>
      </c>
      <c r="F619" s="22" t="s">
        <v>298</v>
      </c>
      <c r="G619" s="22" t="s">
        <v>299</v>
      </c>
      <c r="H619" s="22" t="s">
        <v>166</v>
      </c>
      <c r="I619" s="22" t="s">
        <v>167</v>
      </c>
      <c r="J619" s="22">
        <v>36820</v>
      </c>
      <c r="K619" s="22">
        <v>55153</v>
      </c>
      <c r="L619" s="23">
        <f t="shared" si="98"/>
        <v>21.1</v>
      </c>
      <c r="M619" s="24">
        <f t="shared" si="99"/>
        <v>1</v>
      </c>
      <c r="N619" s="23">
        <v>21.1</v>
      </c>
      <c r="O619" s="23">
        <v>21.1</v>
      </c>
      <c r="P619" s="23" t="s">
        <v>196</v>
      </c>
      <c r="Q619" s="23" t="s">
        <v>197</v>
      </c>
      <c r="R619" s="25" t="s">
        <v>198</v>
      </c>
      <c r="S619" s="22" t="s">
        <v>542</v>
      </c>
      <c r="T619" s="22"/>
      <c r="U619" s="26"/>
      <c r="V619" s="26"/>
      <c r="W619" s="27">
        <f t="shared" si="90"/>
        <v>2001</v>
      </c>
      <c r="X619" s="27">
        <f t="shared" si="91"/>
        <v>2050</v>
      </c>
      <c r="Y619" s="28">
        <f t="shared" si="92"/>
        <v>0</v>
      </c>
      <c r="Z619" s="29" t="str">
        <f t="shared" si="93"/>
        <v>Excluded</v>
      </c>
      <c r="AA619" s="30">
        <f t="shared" si="94"/>
        <v>21.1</v>
      </c>
      <c r="AB619" s="31">
        <f>IF(AND(ISNUMBER(MATCH($S619,[3]Lists!$CU$8:$CU$37,0)),J619&gt;=DATE(2018,12,31)),$AH$6,$AH$5)</f>
        <v>1</v>
      </c>
      <c r="AC619" s="31">
        <f t="shared" si="95"/>
        <v>1</v>
      </c>
      <c r="AD619" s="31">
        <f t="shared" si="96"/>
        <v>1</v>
      </c>
      <c r="AE619" s="32" t="e">
        <f>MIN($K619,IF(AND(S619='[3]Resources - Baseline'!$C$25,$AH$3&gt;0),MIN(DATE(2050,12,31),MAX(DATE($AH$4,12,31),DATE(YEAR(J619)+$AH$3,MONTH(J619),DAY(J619)))),IF(AND(COUNTIFS('[3]Resources - Baseline'!$C$26:$C$37,S619)=1,$AH$2&gt;0),MIN(DATE($AH$4,12,31),DATE(YEAR(J619)+$AH$2,MONTH(J619),DAY(J619))),DATE(2050,12,31))))</f>
        <v>#VALUE!</v>
      </c>
      <c r="AF619" s="33">
        <f t="shared" si="97"/>
        <v>1</v>
      </c>
    </row>
    <row r="620" spans="1:32">
      <c r="A620" s="1">
        <v>620</v>
      </c>
      <c r="B620" s="21" t="s">
        <v>1483</v>
      </c>
      <c r="C620" s="21" t="s">
        <v>1484</v>
      </c>
      <c r="D620" s="21" t="s">
        <v>163</v>
      </c>
      <c r="E620" s="22" t="s">
        <v>298</v>
      </c>
      <c r="F620" s="22" t="s">
        <v>298</v>
      </c>
      <c r="G620" s="22" t="s">
        <v>299</v>
      </c>
      <c r="H620" s="22" t="s">
        <v>166</v>
      </c>
      <c r="I620" s="22" t="s">
        <v>167</v>
      </c>
      <c r="J620" s="22">
        <v>37149</v>
      </c>
      <c r="K620" s="22">
        <v>55153</v>
      </c>
      <c r="L620" s="23">
        <f t="shared" si="98"/>
        <v>18.5</v>
      </c>
      <c r="M620" s="24">
        <f t="shared" si="99"/>
        <v>1</v>
      </c>
      <c r="N620" s="23">
        <v>18.5</v>
      </c>
      <c r="O620" s="23">
        <v>18.5</v>
      </c>
      <c r="P620" s="23" t="s">
        <v>196</v>
      </c>
      <c r="Q620" s="23" t="s">
        <v>197</v>
      </c>
      <c r="R620" s="25" t="s">
        <v>198</v>
      </c>
      <c r="S620" s="22" t="s">
        <v>542</v>
      </c>
      <c r="T620" s="22"/>
      <c r="U620" s="26"/>
      <c r="V620" s="26"/>
      <c r="W620" s="27">
        <f t="shared" si="90"/>
        <v>2002</v>
      </c>
      <c r="X620" s="27">
        <f t="shared" si="91"/>
        <v>2050</v>
      </c>
      <c r="Y620" s="28">
        <f t="shared" si="92"/>
        <v>0</v>
      </c>
      <c r="Z620" s="29" t="str">
        <f t="shared" si="93"/>
        <v>Excluded</v>
      </c>
      <c r="AA620" s="30">
        <f t="shared" si="94"/>
        <v>18.5</v>
      </c>
      <c r="AB620" s="31">
        <f>IF(AND(ISNUMBER(MATCH($S620,[3]Lists!$CU$8:$CU$37,0)),J620&gt;=DATE(2018,12,31)),$AH$6,$AH$5)</f>
        <v>1</v>
      </c>
      <c r="AC620" s="31">
        <f t="shared" si="95"/>
        <v>1</v>
      </c>
      <c r="AD620" s="31">
        <f t="shared" si="96"/>
        <v>1</v>
      </c>
      <c r="AE620" s="32" t="e">
        <f>MIN($K620,IF(AND(S620='[3]Resources - Baseline'!$C$25,$AH$3&gt;0),MIN(DATE(2050,12,31),MAX(DATE($AH$4,12,31),DATE(YEAR(J620)+$AH$3,MONTH(J620),DAY(J620)))),IF(AND(COUNTIFS('[3]Resources - Baseline'!$C$26:$C$37,S620)=1,$AH$2&gt;0),MIN(DATE($AH$4,12,31),DATE(YEAR(J620)+$AH$2,MONTH(J620),DAY(J620))),DATE(2050,12,31))))</f>
        <v>#VALUE!</v>
      </c>
      <c r="AF620" s="33">
        <f t="shared" si="97"/>
        <v>1</v>
      </c>
    </row>
    <row r="621" spans="1:32">
      <c r="A621" s="1">
        <v>621</v>
      </c>
      <c r="B621" s="21" t="s">
        <v>1485</v>
      </c>
      <c r="C621" s="21"/>
      <c r="D621" s="21" t="s">
        <v>185</v>
      </c>
      <c r="E621" s="21" t="s">
        <v>175</v>
      </c>
      <c r="F621" s="21" t="s">
        <v>175</v>
      </c>
      <c r="G621" s="21" t="s">
        <v>186</v>
      </c>
      <c r="H621" s="21" t="s">
        <v>175</v>
      </c>
      <c r="I621" s="21" t="s">
        <v>178</v>
      </c>
      <c r="J621" s="22"/>
      <c r="K621" s="22">
        <v>55153</v>
      </c>
      <c r="L621" s="23">
        <f t="shared" si="98"/>
        <v>0</v>
      </c>
      <c r="M621" s="24">
        <f t="shared" si="99"/>
        <v>0</v>
      </c>
      <c r="N621" s="21"/>
      <c r="O621" s="21">
        <v>1.4</v>
      </c>
      <c r="P621" s="21" t="s">
        <v>214</v>
      </c>
      <c r="Q621" s="21" t="s">
        <v>214</v>
      </c>
      <c r="R621" s="25" t="s">
        <v>215</v>
      </c>
      <c r="S621" s="21" t="s">
        <v>913</v>
      </c>
      <c r="T621" s="21"/>
      <c r="U621" s="26"/>
      <c r="V621" s="26"/>
      <c r="W621" s="27">
        <f t="shared" si="90"/>
        <v>1900</v>
      </c>
      <c r="X621" s="27">
        <f t="shared" si="91"/>
        <v>2050</v>
      </c>
      <c r="Y621" s="28">
        <f t="shared" si="92"/>
        <v>0</v>
      </c>
      <c r="Z621" s="29" t="str">
        <f t="shared" si="93"/>
        <v>CAISO</v>
      </c>
      <c r="AA621" s="30">
        <f t="shared" si="94"/>
        <v>1.4</v>
      </c>
      <c r="AB621" s="31">
        <f>IF(AND(ISNUMBER(MATCH($S621,[3]Lists!$CU$8:$CU$37,0)),J621&gt;=DATE(2018,12,31)),$AH$6,$AH$5)</f>
        <v>1</v>
      </c>
      <c r="AC621" s="31">
        <f t="shared" si="95"/>
        <v>1</v>
      </c>
      <c r="AD621" s="31">
        <f t="shared" si="96"/>
        <v>1</v>
      </c>
      <c r="AE621" s="32" t="e">
        <f>MIN($K621,IF(AND(S621='[3]Resources - Baseline'!$C$25,$AH$3&gt;0),MIN(DATE(2050,12,31),MAX(DATE($AH$4,12,31),DATE(YEAR(J621)+$AH$3,MONTH(J621),DAY(J621)))),IF(AND(COUNTIFS('[3]Resources - Baseline'!$C$26:$C$37,S621)=1,$AH$2&gt;0),MIN(DATE($AH$4,12,31),DATE(YEAR(J621)+$AH$2,MONTH(J621),DAY(J621))),DATE(2050,12,31))))</f>
        <v>#VALUE!</v>
      </c>
      <c r="AF621" s="33">
        <f t="shared" si="97"/>
        <v>1</v>
      </c>
    </row>
    <row r="622" spans="1:32">
      <c r="A622" s="1">
        <v>622</v>
      </c>
      <c r="B622" s="21" t="s">
        <v>1486</v>
      </c>
      <c r="C622" s="21" t="s">
        <v>1487</v>
      </c>
      <c r="D622" s="21" t="s">
        <v>185</v>
      </c>
      <c r="E622" s="21" t="s">
        <v>176</v>
      </c>
      <c r="F622" s="21" t="s">
        <v>176</v>
      </c>
      <c r="G622" s="21" t="s">
        <v>177</v>
      </c>
      <c r="H622" s="21" t="s">
        <v>176</v>
      </c>
      <c r="I622" s="21" t="s">
        <v>178</v>
      </c>
      <c r="J622" s="22"/>
      <c r="K622" s="22">
        <v>55153</v>
      </c>
      <c r="L622" s="23">
        <f t="shared" si="98"/>
        <v>110</v>
      </c>
      <c r="M622" s="24">
        <f t="shared" si="99"/>
        <v>1</v>
      </c>
      <c r="N622" s="21">
        <v>110</v>
      </c>
      <c r="O622" s="21">
        <v>110</v>
      </c>
      <c r="P622" s="21" t="s">
        <v>187</v>
      </c>
      <c r="Q622" s="21" t="s">
        <v>188</v>
      </c>
      <c r="R622" s="25" t="s">
        <v>189</v>
      </c>
      <c r="S622" s="21" t="s">
        <v>182</v>
      </c>
      <c r="T622" s="21"/>
      <c r="U622" s="26"/>
      <c r="V622" s="26"/>
      <c r="W622" s="27">
        <f t="shared" si="90"/>
        <v>1900</v>
      </c>
      <c r="X622" s="27">
        <f t="shared" si="91"/>
        <v>2050</v>
      </c>
      <c r="Y622" s="28">
        <f t="shared" si="92"/>
        <v>0</v>
      </c>
      <c r="Z622" s="29" t="str">
        <f t="shared" si="93"/>
        <v>CAISO</v>
      </c>
      <c r="AA622" s="30">
        <f t="shared" si="94"/>
        <v>110</v>
      </c>
      <c r="AB622" s="31">
        <f>IF(AND(ISNUMBER(MATCH($S622,[3]Lists!$CU$8:$CU$37,0)),J622&gt;=DATE(2018,12,31)),$AH$6,$AH$5)</f>
        <v>1</v>
      </c>
      <c r="AC622" s="31">
        <f t="shared" si="95"/>
        <v>1</v>
      </c>
      <c r="AD622" s="31">
        <f t="shared" si="96"/>
        <v>1</v>
      </c>
      <c r="AE622" s="32" t="e">
        <f>MIN($K622,IF(AND(S622='[3]Resources - Baseline'!$C$25,$AH$3&gt;0),MIN(DATE(2050,12,31),MAX(DATE($AH$4,12,31),DATE(YEAR(J622)+$AH$3,MONTH(J622),DAY(J622)))),IF(AND(COUNTIFS('[3]Resources - Baseline'!$C$26:$C$37,S622)=1,$AH$2&gt;0),MIN(DATE($AH$4,12,31),DATE(YEAR(J622)+$AH$2,MONTH(J622),DAY(J622))),DATE(2050,12,31))))</f>
        <v>#VALUE!</v>
      </c>
      <c r="AF622" s="33">
        <f t="shared" si="97"/>
        <v>1</v>
      </c>
    </row>
    <row r="623" spans="1:32">
      <c r="A623" s="1">
        <v>623</v>
      </c>
      <c r="B623" s="21" t="s">
        <v>1488</v>
      </c>
      <c r="C623" s="21" t="s">
        <v>1489</v>
      </c>
      <c r="D623" s="21" t="s">
        <v>185</v>
      </c>
      <c r="E623" s="21" t="s">
        <v>176</v>
      </c>
      <c r="F623" s="21" t="s">
        <v>176</v>
      </c>
      <c r="G623" s="21" t="s">
        <v>177</v>
      </c>
      <c r="H623" s="21" t="s">
        <v>176</v>
      </c>
      <c r="I623" s="21" t="s">
        <v>178</v>
      </c>
      <c r="J623" s="22">
        <v>42207</v>
      </c>
      <c r="K623" s="22">
        <v>55153</v>
      </c>
      <c r="L623" s="23">
        <f t="shared" si="98"/>
        <v>18</v>
      </c>
      <c r="M623" s="24">
        <f t="shared" si="99"/>
        <v>1</v>
      </c>
      <c r="N623" s="21">
        <v>18</v>
      </c>
      <c r="O623" s="21">
        <v>18</v>
      </c>
      <c r="P623" s="21" t="s">
        <v>187</v>
      </c>
      <c r="Q623" s="21" t="s">
        <v>188</v>
      </c>
      <c r="R623" s="25" t="s">
        <v>189</v>
      </c>
      <c r="S623" s="21" t="s">
        <v>182</v>
      </c>
      <c r="T623" s="21"/>
      <c r="U623" s="26"/>
      <c r="V623" s="26"/>
      <c r="W623" s="27">
        <f t="shared" si="90"/>
        <v>2016</v>
      </c>
      <c r="X623" s="27">
        <f t="shared" si="91"/>
        <v>2050</v>
      </c>
      <c r="Y623" s="28">
        <f t="shared" si="92"/>
        <v>0</v>
      </c>
      <c r="Z623" s="29" t="str">
        <f t="shared" si="93"/>
        <v>CAISO</v>
      </c>
      <c r="AA623" s="30">
        <f t="shared" si="94"/>
        <v>18</v>
      </c>
      <c r="AB623" s="31">
        <f>IF(AND(ISNUMBER(MATCH($S623,[3]Lists!$CU$8:$CU$37,0)),J623&gt;=DATE(2018,12,31)),$AH$6,$AH$5)</f>
        <v>1</v>
      </c>
      <c r="AC623" s="31">
        <f t="shared" si="95"/>
        <v>1</v>
      </c>
      <c r="AD623" s="31">
        <f t="shared" si="96"/>
        <v>1</v>
      </c>
      <c r="AE623" s="32" t="e">
        <f>MIN($K623,IF(AND(S623='[3]Resources - Baseline'!$C$25,$AH$3&gt;0),MIN(DATE(2050,12,31),MAX(DATE($AH$4,12,31),DATE(YEAR(J623)+$AH$3,MONTH(J623),DAY(J623)))),IF(AND(COUNTIFS('[3]Resources - Baseline'!$C$26:$C$37,S623)=1,$AH$2&gt;0),MIN(DATE($AH$4,12,31),DATE(YEAR(J623)+$AH$2,MONTH(J623),DAY(J623))),DATE(2050,12,31))))</f>
        <v>#VALUE!</v>
      </c>
      <c r="AF623" s="33">
        <f t="shared" si="97"/>
        <v>1</v>
      </c>
    </row>
    <row r="624" spans="1:32">
      <c r="A624" s="1">
        <v>624</v>
      </c>
      <c r="B624" s="21" t="s">
        <v>1490</v>
      </c>
      <c r="C624" s="21" t="s">
        <v>1491</v>
      </c>
      <c r="D624" s="21" t="s">
        <v>163</v>
      </c>
      <c r="E624" s="22" t="s">
        <v>298</v>
      </c>
      <c r="F624" s="22" t="s">
        <v>298</v>
      </c>
      <c r="G624" s="22" t="s">
        <v>299</v>
      </c>
      <c r="H624" s="22" t="s">
        <v>166</v>
      </c>
      <c r="I624" s="22" t="s">
        <v>167</v>
      </c>
      <c r="J624" s="22">
        <v>37073</v>
      </c>
      <c r="K624" s="22">
        <v>55123</v>
      </c>
      <c r="L624" s="23">
        <f t="shared" si="98"/>
        <v>120</v>
      </c>
      <c r="M624" s="24">
        <f t="shared" si="99"/>
        <v>1</v>
      </c>
      <c r="N624" s="23">
        <v>120</v>
      </c>
      <c r="O624" s="23">
        <v>120</v>
      </c>
      <c r="P624" s="23" t="s">
        <v>533</v>
      </c>
      <c r="Q624" s="23" t="s">
        <v>258</v>
      </c>
      <c r="R624" s="25" t="s">
        <v>259</v>
      </c>
      <c r="S624" s="22" t="s">
        <v>534</v>
      </c>
      <c r="T624" s="22"/>
      <c r="U624" s="26"/>
      <c r="V624" s="26"/>
      <c r="W624" s="27">
        <f t="shared" si="90"/>
        <v>2002</v>
      </c>
      <c r="X624" s="27">
        <f t="shared" si="91"/>
        <v>2050</v>
      </c>
      <c r="Y624" s="28">
        <f t="shared" si="92"/>
        <v>0</v>
      </c>
      <c r="Z624" s="29" t="str">
        <f t="shared" si="93"/>
        <v>Excluded</v>
      </c>
      <c r="AA624" s="30">
        <f t="shared" si="94"/>
        <v>120</v>
      </c>
      <c r="AB624" s="31">
        <f>IF(AND(ISNUMBER(MATCH($S624,[3]Lists!$CU$8:$CU$37,0)),J624&gt;=DATE(2018,12,31)),$AH$6,$AH$5)</f>
        <v>1</v>
      </c>
      <c r="AC624" s="31">
        <f t="shared" si="95"/>
        <v>1</v>
      </c>
      <c r="AD624" s="31">
        <f t="shared" si="96"/>
        <v>1</v>
      </c>
      <c r="AE624" s="32" t="e">
        <f>MIN($K624,IF(AND(S624='[3]Resources - Baseline'!$C$25,$AH$3&gt;0),MIN(DATE(2050,12,31),MAX(DATE($AH$4,12,31),DATE(YEAR(J624)+$AH$3,MONTH(J624),DAY(J624)))),IF(AND(COUNTIFS('[3]Resources - Baseline'!$C$26:$C$37,S624)=1,$AH$2&gt;0),MIN(DATE($AH$4,12,31),DATE(YEAR(J624)+$AH$2,MONTH(J624),DAY(J624))),DATE(2050,12,31))))</f>
        <v>#VALUE!</v>
      </c>
      <c r="AF624" s="33">
        <f t="shared" si="97"/>
        <v>1</v>
      </c>
    </row>
    <row r="625" spans="1:32">
      <c r="A625" s="1">
        <v>625</v>
      </c>
      <c r="B625" s="21" t="s">
        <v>1492</v>
      </c>
      <c r="C625" s="21" t="s">
        <v>1493</v>
      </c>
      <c r="D625" s="21" t="s">
        <v>185</v>
      </c>
      <c r="E625" s="21" t="s">
        <v>246</v>
      </c>
      <c r="F625" s="21" t="s">
        <v>246</v>
      </c>
      <c r="G625" s="21" t="s">
        <v>247</v>
      </c>
      <c r="H625" s="21" t="s">
        <v>246</v>
      </c>
      <c r="I625" s="21" t="s">
        <v>178</v>
      </c>
      <c r="J625" s="22">
        <v>41275</v>
      </c>
      <c r="K625" s="22">
        <v>55153</v>
      </c>
      <c r="L625" s="23">
        <f t="shared" si="98"/>
        <v>40</v>
      </c>
      <c r="M625" s="24">
        <f t="shared" si="99"/>
        <v>1</v>
      </c>
      <c r="N625" s="21">
        <v>40</v>
      </c>
      <c r="O625" s="21">
        <v>40</v>
      </c>
      <c r="P625" s="21" t="s">
        <v>187</v>
      </c>
      <c r="Q625" s="21" t="s">
        <v>188</v>
      </c>
      <c r="R625" s="25" t="s">
        <v>189</v>
      </c>
      <c r="S625" s="21" t="s">
        <v>182</v>
      </c>
      <c r="T625" s="21"/>
      <c r="U625" s="26"/>
      <c r="V625" s="26"/>
      <c r="W625" s="27">
        <f t="shared" si="90"/>
        <v>2013</v>
      </c>
      <c r="X625" s="27">
        <f t="shared" si="91"/>
        <v>2050</v>
      </c>
      <c r="Y625" s="28">
        <f t="shared" si="92"/>
        <v>0</v>
      </c>
      <c r="Z625" s="29" t="str">
        <f t="shared" si="93"/>
        <v>CAISO</v>
      </c>
      <c r="AA625" s="30">
        <f t="shared" si="94"/>
        <v>40</v>
      </c>
      <c r="AB625" s="31">
        <f>IF(AND(ISNUMBER(MATCH($S625,[3]Lists!$CU$8:$CU$37,0)),J625&gt;=DATE(2018,12,31)),$AH$6,$AH$5)</f>
        <v>1</v>
      </c>
      <c r="AC625" s="31">
        <f t="shared" si="95"/>
        <v>1</v>
      </c>
      <c r="AD625" s="31">
        <f t="shared" si="96"/>
        <v>1</v>
      </c>
      <c r="AE625" s="32" t="e">
        <f>MIN($K625,IF(AND(S625='[3]Resources - Baseline'!$C$25,$AH$3&gt;0),MIN(DATE(2050,12,31),MAX(DATE($AH$4,12,31),DATE(YEAR(J625)+$AH$3,MONTH(J625),DAY(J625)))),IF(AND(COUNTIFS('[3]Resources - Baseline'!$C$26:$C$37,S625)=1,$AH$2&gt;0),MIN(DATE($AH$4,12,31),DATE(YEAR(J625)+$AH$2,MONTH(J625),DAY(J625))),DATE(2050,12,31))))</f>
        <v>#VALUE!</v>
      </c>
      <c r="AF625" s="33">
        <f t="shared" si="97"/>
        <v>1</v>
      </c>
    </row>
    <row r="626" spans="1:32">
      <c r="A626" s="1">
        <v>626</v>
      </c>
      <c r="B626" s="21" t="s">
        <v>1494</v>
      </c>
      <c r="C626" s="21" t="s">
        <v>1495</v>
      </c>
      <c r="D626" s="21" t="s">
        <v>185</v>
      </c>
      <c r="E626" s="21" t="s">
        <v>246</v>
      </c>
      <c r="F626" s="21" t="s">
        <v>246</v>
      </c>
      <c r="G626" s="21" t="s">
        <v>247</v>
      </c>
      <c r="H626" s="21" t="s">
        <v>246</v>
      </c>
      <c r="I626" s="21" t="s">
        <v>178</v>
      </c>
      <c r="J626" s="22">
        <v>41579</v>
      </c>
      <c r="K626" s="22">
        <v>55153</v>
      </c>
      <c r="L626" s="23">
        <f t="shared" si="98"/>
        <v>210</v>
      </c>
      <c r="M626" s="24">
        <f t="shared" si="99"/>
        <v>1</v>
      </c>
      <c r="N626" s="21">
        <v>210</v>
      </c>
      <c r="O626" s="21">
        <v>210</v>
      </c>
      <c r="P626" s="21" t="s">
        <v>187</v>
      </c>
      <c r="Q626" s="21" t="s">
        <v>188</v>
      </c>
      <c r="R626" s="25" t="s">
        <v>189</v>
      </c>
      <c r="S626" s="21" t="s">
        <v>182</v>
      </c>
      <c r="T626" s="21"/>
      <c r="U626" s="26"/>
      <c r="V626" s="26"/>
      <c r="W626" s="27">
        <f t="shared" si="90"/>
        <v>2014</v>
      </c>
      <c r="X626" s="27">
        <f t="shared" si="91"/>
        <v>2050</v>
      </c>
      <c r="Y626" s="28">
        <f t="shared" si="92"/>
        <v>0</v>
      </c>
      <c r="Z626" s="29" t="str">
        <f t="shared" si="93"/>
        <v>CAISO</v>
      </c>
      <c r="AA626" s="30">
        <f t="shared" si="94"/>
        <v>210</v>
      </c>
      <c r="AB626" s="31">
        <f>IF(AND(ISNUMBER(MATCH($S626,[3]Lists!$CU$8:$CU$37,0)),J626&gt;=DATE(2018,12,31)),$AH$6,$AH$5)</f>
        <v>1</v>
      </c>
      <c r="AC626" s="31">
        <f t="shared" si="95"/>
        <v>1</v>
      </c>
      <c r="AD626" s="31">
        <f t="shared" si="96"/>
        <v>1</v>
      </c>
      <c r="AE626" s="32" t="e">
        <f>MIN($K626,IF(AND(S626='[3]Resources - Baseline'!$C$25,$AH$3&gt;0),MIN(DATE(2050,12,31),MAX(DATE($AH$4,12,31),DATE(YEAR(J626)+$AH$3,MONTH(J626),DAY(J626)))),IF(AND(COUNTIFS('[3]Resources - Baseline'!$C$26:$C$37,S626)=1,$AH$2&gt;0),MIN(DATE($AH$4,12,31),DATE(YEAR(J626)+$AH$2,MONTH(J626),DAY(J626))),DATE(2050,12,31))))</f>
        <v>#VALUE!</v>
      </c>
      <c r="AF626" s="33">
        <f t="shared" si="97"/>
        <v>1</v>
      </c>
    </row>
    <row r="627" spans="1:32">
      <c r="A627" s="1">
        <v>627</v>
      </c>
      <c r="B627" s="21" t="s">
        <v>1496</v>
      </c>
      <c r="C627" s="21" t="s">
        <v>1497</v>
      </c>
      <c r="D627" s="21" t="s">
        <v>185</v>
      </c>
      <c r="E627" s="21" t="s">
        <v>246</v>
      </c>
      <c r="F627" s="21" t="s">
        <v>246</v>
      </c>
      <c r="G627" s="21" t="s">
        <v>247</v>
      </c>
      <c r="H627" s="21" t="s">
        <v>246</v>
      </c>
      <c r="I627" s="21" t="s">
        <v>178</v>
      </c>
      <c r="J627" s="22">
        <v>41675</v>
      </c>
      <c r="K627" s="22">
        <v>55153</v>
      </c>
      <c r="L627" s="23">
        <f t="shared" si="98"/>
        <v>4.3</v>
      </c>
      <c r="M627" s="24">
        <f t="shared" si="99"/>
        <v>1</v>
      </c>
      <c r="N627" s="21">
        <v>4.3</v>
      </c>
      <c r="O627" s="21">
        <v>4.3</v>
      </c>
      <c r="P627" s="21" t="s">
        <v>187</v>
      </c>
      <c r="Q627" s="21" t="s">
        <v>1498</v>
      </c>
      <c r="R627" s="25" t="s">
        <v>1499</v>
      </c>
      <c r="S627" s="21" t="s">
        <v>913</v>
      </c>
      <c r="T627" s="21"/>
      <c r="U627" s="26"/>
      <c r="V627" s="26"/>
      <c r="W627" s="27">
        <f t="shared" si="90"/>
        <v>2014</v>
      </c>
      <c r="X627" s="27">
        <f t="shared" si="91"/>
        <v>2050</v>
      </c>
      <c r="Y627" s="28">
        <f t="shared" si="92"/>
        <v>0</v>
      </c>
      <c r="Z627" s="29" t="str">
        <f t="shared" si="93"/>
        <v>CAISO</v>
      </c>
      <c r="AA627" s="30">
        <f t="shared" si="94"/>
        <v>4.3</v>
      </c>
      <c r="AB627" s="31">
        <f>IF(AND(ISNUMBER(MATCH($S627,[3]Lists!$CU$8:$CU$37,0)),J627&gt;=DATE(2018,12,31)),$AH$6,$AH$5)</f>
        <v>1</v>
      </c>
      <c r="AC627" s="31">
        <f t="shared" si="95"/>
        <v>1</v>
      </c>
      <c r="AD627" s="31">
        <f t="shared" si="96"/>
        <v>1</v>
      </c>
      <c r="AE627" s="32" t="e">
        <f>MIN($K627,IF(AND(S627='[3]Resources - Baseline'!$C$25,$AH$3&gt;0),MIN(DATE(2050,12,31),MAX(DATE($AH$4,12,31),DATE(YEAR(J627)+$AH$3,MONTH(J627),DAY(J627)))),IF(AND(COUNTIFS('[3]Resources - Baseline'!$C$26:$C$37,S627)=1,$AH$2&gt;0),MIN(DATE($AH$4,12,31),DATE(YEAR(J627)+$AH$2,MONTH(J627),DAY(J627))),DATE(2050,12,31))))</f>
        <v>#VALUE!</v>
      </c>
      <c r="AF627" s="33">
        <f t="shared" si="97"/>
        <v>1</v>
      </c>
    </row>
    <row r="628" spans="1:32">
      <c r="A628" s="1">
        <v>628</v>
      </c>
      <c r="B628" s="21" t="s">
        <v>1500</v>
      </c>
      <c r="C628" s="21" t="s">
        <v>1501</v>
      </c>
      <c r="D628" s="21" t="s">
        <v>163</v>
      </c>
      <c r="E628" s="22" t="s">
        <v>164</v>
      </c>
      <c r="F628" s="22" t="s">
        <v>164</v>
      </c>
      <c r="G628" s="22" t="s">
        <v>165</v>
      </c>
      <c r="H628" s="22" t="s">
        <v>166</v>
      </c>
      <c r="I628" s="22" t="s">
        <v>167</v>
      </c>
      <c r="J628" s="22">
        <v>43373</v>
      </c>
      <c r="K628" s="22">
        <v>54877</v>
      </c>
      <c r="L628" s="23">
        <f t="shared" si="98"/>
        <v>10.5</v>
      </c>
      <c r="M628" s="24">
        <f t="shared" si="99"/>
        <v>1</v>
      </c>
      <c r="N628" s="23">
        <v>10.5</v>
      </c>
      <c r="O628" s="23">
        <v>10.5</v>
      </c>
      <c r="P628" s="23" t="s">
        <v>170</v>
      </c>
      <c r="Q628" s="23" t="s">
        <v>280</v>
      </c>
      <c r="R628" s="25" t="s">
        <v>170</v>
      </c>
      <c r="S628" s="22" t="s">
        <v>171</v>
      </c>
      <c r="T628" s="22"/>
      <c r="U628" s="26"/>
      <c r="V628" s="26"/>
      <c r="W628" s="27">
        <f t="shared" si="90"/>
        <v>2019</v>
      </c>
      <c r="X628" s="27">
        <f t="shared" si="91"/>
        <v>2049</v>
      </c>
      <c r="Y628" s="28">
        <f t="shared" si="92"/>
        <v>0</v>
      </c>
      <c r="Z628" s="29" t="str">
        <f t="shared" si="93"/>
        <v>Excluded</v>
      </c>
      <c r="AA628" s="30">
        <f t="shared" si="94"/>
        <v>10.5</v>
      </c>
      <c r="AB628" s="31">
        <f>IF(AND(ISNUMBER(MATCH($S628,[3]Lists!$CU$8:$CU$37,0)),J628&gt;=DATE(2018,12,31)),$AH$6,$AH$5)</f>
        <v>1</v>
      </c>
      <c r="AC628" s="31">
        <f t="shared" si="95"/>
        <v>1</v>
      </c>
      <c r="AD628" s="31">
        <f t="shared" si="96"/>
        <v>1</v>
      </c>
      <c r="AE628" s="32" t="e">
        <f>MIN($K628,IF(AND(S628='[3]Resources - Baseline'!$C$25,$AH$3&gt;0),MIN(DATE(2050,12,31),MAX(DATE($AH$4,12,31),DATE(YEAR(J628)+$AH$3,MONTH(J628),DAY(J628)))),IF(AND(COUNTIFS('[3]Resources - Baseline'!$C$26:$C$37,S628)=1,$AH$2&gt;0),MIN(DATE($AH$4,12,31),DATE(YEAR(J628)+$AH$2,MONTH(J628),DAY(J628))),DATE(2050,12,31))))</f>
        <v>#VALUE!</v>
      </c>
      <c r="AF628" s="33">
        <f t="shared" si="97"/>
        <v>1</v>
      </c>
    </row>
    <row r="629" spans="1:32">
      <c r="A629" s="1">
        <v>629</v>
      </c>
      <c r="B629" s="21" t="s">
        <v>1502</v>
      </c>
      <c r="C629" s="21" t="s">
        <v>1503</v>
      </c>
      <c r="D629" s="21" t="s">
        <v>163</v>
      </c>
      <c r="E629" s="22" t="s">
        <v>302</v>
      </c>
      <c r="F629" s="22" t="s">
        <v>302</v>
      </c>
      <c r="G629" s="22" t="s">
        <v>303</v>
      </c>
      <c r="H629" s="22" t="s">
        <v>302</v>
      </c>
      <c r="I629" s="22" t="s">
        <v>167</v>
      </c>
      <c r="J629" s="22">
        <v>42309</v>
      </c>
      <c r="K629" s="22">
        <v>53266</v>
      </c>
      <c r="L629" s="23">
        <f t="shared" si="98"/>
        <v>5</v>
      </c>
      <c r="M629" s="24">
        <f t="shared" si="99"/>
        <v>1</v>
      </c>
      <c r="N629" s="23">
        <v>5</v>
      </c>
      <c r="O629" s="23">
        <v>5</v>
      </c>
      <c r="P629" s="23" t="s">
        <v>218</v>
      </c>
      <c r="Q629" s="23" t="s">
        <v>219</v>
      </c>
      <c r="R629" s="25" t="s">
        <v>218</v>
      </c>
      <c r="S629" s="22" t="s">
        <v>220</v>
      </c>
      <c r="T629" s="22"/>
      <c r="U629" s="26"/>
      <c r="V629" s="26"/>
      <c r="W629" s="27">
        <f t="shared" si="90"/>
        <v>2016</v>
      </c>
      <c r="X629" s="27">
        <f t="shared" si="91"/>
        <v>2045</v>
      </c>
      <c r="Y629" s="28">
        <f t="shared" si="92"/>
        <v>0</v>
      </c>
      <c r="Z629" s="29" t="str">
        <f t="shared" si="93"/>
        <v>Excluded</v>
      </c>
      <c r="AA629" s="30">
        <f t="shared" si="94"/>
        <v>5</v>
      </c>
      <c r="AB629" s="31">
        <f>IF(AND(ISNUMBER(MATCH($S629,[3]Lists!$CU$8:$CU$37,0)),J629&gt;=DATE(2018,12,31)),$AH$6,$AH$5)</f>
        <v>1</v>
      </c>
      <c r="AC629" s="31">
        <f t="shared" si="95"/>
        <v>1</v>
      </c>
      <c r="AD629" s="31">
        <f t="shared" si="96"/>
        <v>1</v>
      </c>
      <c r="AE629" s="32" t="e">
        <f>MIN($K629,IF(AND(S629='[3]Resources - Baseline'!$C$25,$AH$3&gt;0),MIN(DATE(2050,12,31),MAX(DATE($AH$4,12,31),DATE(YEAR(J629)+$AH$3,MONTH(J629),DAY(J629)))),IF(AND(COUNTIFS('[3]Resources - Baseline'!$C$26:$C$37,S629)=1,$AH$2&gt;0),MIN(DATE($AH$4,12,31),DATE(YEAR(J629)+$AH$2,MONTH(J629),DAY(J629))),DATE(2050,12,31))))</f>
        <v>#VALUE!</v>
      </c>
      <c r="AF629" s="33">
        <f t="shared" si="97"/>
        <v>1</v>
      </c>
    </row>
    <row r="630" spans="1:32">
      <c r="A630" s="1">
        <v>630</v>
      </c>
      <c r="B630" s="21" t="s">
        <v>1504</v>
      </c>
      <c r="C630" s="21" t="s">
        <v>1505</v>
      </c>
      <c r="D630" s="21" t="s">
        <v>185</v>
      </c>
      <c r="E630" s="21" t="s">
        <v>205</v>
      </c>
      <c r="F630" s="21" t="s">
        <v>205</v>
      </c>
      <c r="G630" s="21" t="s">
        <v>204</v>
      </c>
      <c r="H630" s="21" t="s">
        <v>205</v>
      </c>
      <c r="I630" s="21" t="s">
        <v>178</v>
      </c>
      <c r="J630" s="22">
        <v>39105</v>
      </c>
      <c r="K630" s="22">
        <v>55153</v>
      </c>
      <c r="L630" s="23">
        <f t="shared" si="98"/>
        <v>5.25</v>
      </c>
      <c r="M630" s="24">
        <f t="shared" si="99"/>
        <v>1</v>
      </c>
      <c r="N630" s="21">
        <v>5.25</v>
      </c>
      <c r="O630" s="21">
        <v>5.25</v>
      </c>
      <c r="P630" s="21" t="s">
        <v>187</v>
      </c>
      <c r="Q630" s="21" t="s">
        <v>219</v>
      </c>
      <c r="R630" s="25" t="s">
        <v>218</v>
      </c>
      <c r="S630" s="21" t="s">
        <v>368</v>
      </c>
      <c r="T630" s="21"/>
      <c r="U630" s="26"/>
      <c r="V630" s="26"/>
      <c r="W630" s="27">
        <f t="shared" si="90"/>
        <v>2007</v>
      </c>
      <c r="X630" s="27">
        <f t="shared" si="91"/>
        <v>2050</v>
      </c>
      <c r="Y630" s="28">
        <f t="shared" si="92"/>
        <v>0</v>
      </c>
      <c r="Z630" s="29" t="str">
        <f t="shared" si="93"/>
        <v>CAISO</v>
      </c>
      <c r="AA630" s="30">
        <f t="shared" si="94"/>
        <v>5.25</v>
      </c>
      <c r="AB630" s="31">
        <f>IF(AND(ISNUMBER(MATCH($S630,[3]Lists!$CU$8:$CU$37,0)),J630&gt;=DATE(2018,12,31)),$AH$6,$AH$5)</f>
        <v>1</v>
      </c>
      <c r="AC630" s="31">
        <f t="shared" si="95"/>
        <v>1</v>
      </c>
      <c r="AD630" s="31">
        <f t="shared" si="96"/>
        <v>1</v>
      </c>
      <c r="AE630" s="32" t="e">
        <f>MIN($K630,IF(AND(S630='[3]Resources - Baseline'!$C$25,$AH$3&gt;0),MIN(DATE(2050,12,31),MAX(DATE($AH$4,12,31),DATE(YEAR(J630)+$AH$3,MONTH(J630),DAY(J630)))),IF(AND(COUNTIFS('[3]Resources - Baseline'!$C$26:$C$37,S630)=1,$AH$2&gt;0),MIN(DATE($AH$4,12,31),DATE(YEAR(J630)+$AH$2,MONTH(J630),DAY(J630))),DATE(2050,12,31))))</f>
        <v>#VALUE!</v>
      </c>
      <c r="AF630" s="33">
        <f t="shared" si="97"/>
        <v>1</v>
      </c>
    </row>
    <row r="631" spans="1:32">
      <c r="A631" s="1">
        <v>631</v>
      </c>
      <c r="B631" s="21" t="s">
        <v>1506</v>
      </c>
      <c r="C631" s="21" t="s">
        <v>1507</v>
      </c>
      <c r="D631" s="21" t="s">
        <v>185</v>
      </c>
      <c r="E631" s="21" t="s">
        <v>175</v>
      </c>
      <c r="F631" s="21" t="s">
        <v>175</v>
      </c>
      <c r="G631" s="21" t="s">
        <v>186</v>
      </c>
      <c r="H631" s="21" t="s">
        <v>175</v>
      </c>
      <c r="I631" s="21" t="s">
        <v>178</v>
      </c>
      <c r="J631" s="22"/>
      <c r="K631" s="22">
        <v>55153</v>
      </c>
      <c r="L631" s="23">
        <f t="shared" si="98"/>
        <v>116</v>
      </c>
      <c r="M631" s="24">
        <f t="shared" si="99"/>
        <v>1</v>
      </c>
      <c r="N631" s="21">
        <v>116</v>
      </c>
      <c r="O631" s="37">
        <v>116</v>
      </c>
      <c r="P631" s="21" t="s">
        <v>187</v>
      </c>
      <c r="Q631" s="21" t="s">
        <v>1311</v>
      </c>
      <c r="R631" s="25" t="s">
        <v>1312</v>
      </c>
      <c r="S631" s="21" t="s">
        <v>1508</v>
      </c>
      <c r="T631" s="21"/>
      <c r="U631" s="26"/>
      <c r="V631" s="26"/>
      <c r="W631" s="27">
        <f t="shared" si="90"/>
        <v>1900</v>
      </c>
      <c r="X631" s="27">
        <f t="shared" si="91"/>
        <v>2050</v>
      </c>
      <c r="Y631" s="28">
        <f t="shared" si="92"/>
        <v>0</v>
      </c>
      <c r="Z631" s="29" t="str">
        <f t="shared" si="93"/>
        <v>CAISO</v>
      </c>
      <c r="AA631" s="30">
        <f t="shared" si="94"/>
        <v>116</v>
      </c>
      <c r="AB631" s="31">
        <f>IF(AND(ISNUMBER(MATCH($S631,[3]Lists!$CU$8:$CU$37,0)),J631&gt;=DATE(2018,12,31)),$AH$6,$AH$5)</f>
        <v>1</v>
      </c>
      <c r="AC631" s="31">
        <f t="shared" si="95"/>
        <v>1</v>
      </c>
      <c r="AD631" s="31">
        <f t="shared" si="96"/>
        <v>1</v>
      </c>
      <c r="AE631" s="32" t="e">
        <f>MIN($K631,IF(AND(S631='[3]Resources - Baseline'!$C$25,$AH$3&gt;0),MIN(DATE(2050,12,31),MAX(DATE($AH$4,12,31),DATE(YEAR(J631)+$AH$3,MONTH(J631),DAY(J631)))),IF(AND(COUNTIFS('[3]Resources - Baseline'!$C$26:$C$37,S631)=1,$AH$2&gt;0),MIN(DATE($AH$4,12,31),DATE(YEAR(J631)+$AH$2,MONTH(J631),DAY(J631))),DATE(2050,12,31))))</f>
        <v>#VALUE!</v>
      </c>
      <c r="AF631" s="33">
        <f t="shared" si="97"/>
        <v>1</v>
      </c>
    </row>
    <row r="632" spans="1:32">
      <c r="A632" s="1">
        <v>632</v>
      </c>
      <c r="B632" s="21" t="s">
        <v>1509</v>
      </c>
      <c r="C632" s="21" t="s">
        <v>1510</v>
      </c>
      <c r="D632" s="21" t="s">
        <v>163</v>
      </c>
      <c r="E632" s="22" t="s">
        <v>302</v>
      </c>
      <c r="F632" s="22" t="s">
        <v>302</v>
      </c>
      <c r="G632" s="22" t="s">
        <v>303</v>
      </c>
      <c r="H632" s="22" t="s">
        <v>302</v>
      </c>
      <c r="I632" s="22" t="s">
        <v>167</v>
      </c>
      <c r="J632" s="22">
        <v>39387</v>
      </c>
      <c r="K632" s="22">
        <v>55153</v>
      </c>
      <c r="L632" s="23">
        <f t="shared" si="98"/>
        <v>220</v>
      </c>
      <c r="M632" s="24">
        <f t="shared" si="99"/>
        <v>1</v>
      </c>
      <c r="N632" s="23">
        <v>220</v>
      </c>
      <c r="O632" s="23">
        <v>220</v>
      </c>
      <c r="P632" s="23" t="s">
        <v>196</v>
      </c>
      <c r="Q632" s="23" t="s">
        <v>197</v>
      </c>
      <c r="R632" s="25" t="s">
        <v>198</v>
      </c>
      <c r="S632" s="22" t="s">
        <v>542</v>
      </c>
      <c r="T632" s="22"/>
      <c r="U632" s="26"/>
      <c r="V632" s="26"/>
      <c r="W632" s="27">
        <f t="shared" si="90"/>
        <v>2008</v>
      </c>
      <c r="X632" s="27">
        <f t="shared" si="91"/>
        <v>2050</v>
      </c>
      <c r="Y632" s="28">
        <f t="shared" si="92"/>
        <v>0</v>
      </c>
      <c r="Z632" s="29" t="str">
        <f t="shared" si="93"/>
        <v>Excluded</v>
      </c>
      <c r="AA632" s="30">
        <f t="shared" si="94"/>
        <v>220</v>
      </c>
      <c r="AB632" s="31">
        <f>IF(AND(ISNUMBER(MATCH($S632,[3]Lists!$CU$8:$CU$37,0)),J632&gt;=DATE(2018,12,31)),$AH$6,$AH$5)</f>
        <v>1</v>
      </c>
      <c r="AC632" s="31">
        <f t="shared" si="95"/>
        <v>1</v>
      </c>
      <c r="AD632" s="31">
        <f t="shared" si="96"/>
        <v>1</v>
      </c>
      <c r="AE632" s="32" t="e">
        <f>MIN($K632,IF(AND(S632='[3]Resources - Baseline'!$C$25,$AH$3&gt;0),MIN(DATE(2050,12,31),MAX(DATE($AH$4,12,31),DATE(YEAR(J632)+$AH$3,MONTH(J632),DAY(J632)))),IF(AND(COUNTIFS('[3]Resources - Baseline'!$C$26:$C$37,S632)=1,$AH$2&gt;0),MIN(DATE($AH$4,12,31),DATE(YEAR(J632)+$AH$2,MONTH(J632),DAY(J632))),DATE(2050,12,31))))</f>
        <v>#VALUE!</v>
      </c>
      <c r="AF632" s="33">
        <f t="shared" si="97"/>
        <v>1</v>
      </c>
    </row>
    <row r="633" spans="1:32">
      <c r="A633" s="1">
        <v>633</v>
      </c>
      <c r="B633" s="21" t="s">
        <v>1511</v>
      </c>
      <c r="C633" s="21" t="s">
        <v>1512</v>
      </c>
      <c r="D633" s="21" t="s">
        <v>163</v>
      </c>
      <c r="E633" s="22" t="s">
        <v>302</v>
      </c>
      <c r="F633" s="22" t="s">
        <v>302</v>
      </c>
      <c r="G633" s="22" t="s">
        <v>303</v>
      </c>
      <c r="H633" s="22" t="s">
        <v>302</v>
      </c>
      <c r="I633" s="22" t="s">
        <v>167</v>
      </c>
      <c r="J633" s="22">
        <v>39387</v>
      </c>
      <c r="K633" s="22">
        <v>55153</v>
      </c>
      <c r="L633" s="23">
        <f t="shared" si="98"/>
        <v>80</v>
      </c>
      <c r="M633" s="24">
        <f t="shared" si="99"/>
        <v>1</v>
      </c>
      <c r="N633" s="23">
        <v>80</v>
      </c>
      <c r="O633" s="23">
        <v>80</v>
      </c>
      <c r="P633" s="23" t="s">
        <v>196</v>
      </c>
      <c r="Q633" s="23" t="s">
        <v>197</v>
      </c>
      <c r="R633" s="25" t="s">
        <v>198</v>
      </c>
      <c r="S633" s="22" t="s">
        <v>542</v>
      </c>
      <c r="T633" s="22"/>
      <c r="U633" s="26"/>
      <c r="V633" s="26"/>
      <c r="W633" s="27">
        <f t="shared" si="90"/>
        <v>2008</v>
      </c>
      <c r="X633" s="27">
        <f t="shared" si="91"/>
        <v>2050</v>
      </c>
      <c r="Y633" s="28">
        <f t="shared" si="92"/>
        <v>0</v>
      </c>
      <c r="Z633" s="29" t="str">
        <f t="shared" si="93"/>
        <v>Excluded</v>
      </c>
      <c r="AA633" s="30">
        <f t="shared" si="94"/>
        <v>80</v>
      </c>
      <c r="AB633" s="31">
        <f>IF(AND(ISNUMBER(MATCH($S633,[3]Lists!$CU$8:$CU$37,0)),J633&gt;=DATE(2018,12,31)),$AH$6,$AH$5)</f>
        <v>1</v>
      </c>
      <c r="AC633" s="31">
        <f t="shared" si="95"/>
        <v>1</v>
      </c>
      <c r="AD633" s="31">
        <f t="shared" si="96"/>
        <v>1</v>
      </c>
      <c r="AE633" s="32" t="e">
        <f>MIN($K633,IF(AND(S633='[3]Resources - Baseline'!$C$25,$AH$3&gt;0),MIN(DATE(2050,12,31),MAX(DATE($AH$4,12,31),DATE(YEAR(J633)+$AH$3,MONTH(J633),DAY(J633)))),IF(AND(COUNTIFS('[3]Resources - Baseline'!$C$26:$C$37,S633)=1,$AH$2&gt;0),MIN(DATE($AH$4,12,31),DATE(YEAR(J633)+$AH$2,MONTH(J633),DAY(J633))),DATE(2050,12,31))))</f>
        <v>#VALUE!</v>
      </c>
      <c r="AF633" s="33">
        <f t="shared" si="97"/>
        <v>1</v>
      </c>
    </row>
    <row r="634" spans="1:32">
      <c r="A634" s="1">
        <v>634</v>
      </c>
      <c r="B634" s="21" t="s">
        <v>1513</v>
      </c>
      <c r="C634" s="21" t="s">
        <v>1514</v>
      </c>
      <c r="D634" s="21" t="s">
        <v>163</v>
      </c>
      <c r="E634" s="22" t="s">
        <v>302</v>
      </c>
      <c r="F634" s="22" t="s">
        <v>302</v>
      </c>
      <c r="G634" s="22" t="s">
        <v>303</v>
      </c>
      <c r="H634" s="22" t="s">
        <v>302</v>
      </c>
      <c r="I634" s="22" t="s">
        <v>167</v>
      </c>
      <c r="J634" s="22">
        <v>40817</v>
      </c>
      <c r="K634" s="22">
        <v>55153</v>
      </c>
      <c r="L634" s="23">
        <f t="shared" si="98"/>
        <v>150</v>
      </c>
      <c r="M634" s="24">
        <f t="shared" si="99"/>
        <v>1</v>
      </c>
      <c r="N634" s="35">
        <v>150</v>
      </c>
      <c r="O634" s="35">
        <v>150</v>
      </c>
      <c r="P634" s="35" t="s">
        <v>196</v>
      </c>
      <c r="Q634" s="35" t="s">
        <v>197</v>
      </c>
      <c r="R634" s="25" t="s">
        <v>198</v>
      </c>
      <c r="S634" s="22" t="s">
        <v>542</v>
      </c>
      <c r="T634" s="22"/>
      <c r="U634" s="26"/>
      <c r="V634" s="26"/>
      <c r="W634" s="27">
        <f t="shared" si="90"/>
        <v>2012</v>
      </c>
      <c r="X634" s="27">
        <f t="shared" si="91"/>
        <v>2050</v>
      </c>
      <c r="Y634" s="28">
        <f t="shared" si="92"/>
        <v>0</v>
      </c>
      <c r="Z634" s="29" t="str">
        <f t="shared" si="93"/>
        <v>Excluded</v>
      </c>
      <c r="AA634" s="30">
        <f t="shared" si="94"/>
        <v>150</v>
      </c>
      <c r="AB634" s="31">
        <f>IF(AND(ISNUMBER(MATCH($S634,[3]Lists!$CU$8:$CU$37,0)),J634&gt;=DATE(2018,12,31)),$AH$6,$AH$5)</f>
        <v>1</v>
      </c>
      <c r="AC634" s="31">
        <f t="shared" si="95"/>
        <v>1</v>
      </c>
      <c r="AD634" s="31">
        <f t="shared" si="96"/>
        <v>1</v>
      </c>
      <c r="AE634" s="32" t="e">
        <f>MIN($K634,IF(AND(S634='[3]Resources - Baseline'!$C$25,$AH$3&gt;0),MIN(DATE(2050,12,31),MAX(DATE($AH$4,12,31),DATE(YEAR(J634)+$AH$3,MONTH(J634),DAY(J634)))),IF(AND(COUNTIFS('[3]Resources - Baseline'!$C$26:$C$37,S634)=1,$AH$2&gt;0),MIN(DATE($AH$4,12,31),DATE(YEAR(J634)+$AH$2,MONTH(J634),DAY(J634))),DATE(2050,12,31))))</f>
        <v>#VALUE!</v>
      </c>
      <c r="AF634" s="33">
        <f t="shared" si="97"/>
        <v>1</v>
      </c>
    </row>
    <row r="635" spans="1:32">
      <c r="A635" s="1">
        <v>635</v>
      </c>
      <c r="B635" s="21" t="s">
        <v>1515</v>
      </c>
      <c r="C635" s="21" t="s">
        <v>1516</v>
      </c>
      <c r="D635" s="21" t="s">
        <v>163</v>
      </c>
      <c r="E635" s="22" t="s">
        <v>302</v>
      </c>
      <c r="F635" s="22" t="s">
        <v>302</v>
      </c>
      <c r="G635" s="22" t="s">
        <v>303</v>
      </c>
      <c r="H635" s="22" t="s">
        <v>302</v>
      </c>
      <c r="I635" s="22" t="s">
        <v>167</v>
      </c>
      <c r="J635" s="22">
        <v>40817</v>
      </c>
      <c r="K635" s="22">
        <v>55153</v>
      </c>
      <c r="L635" s="23">
        <f t="shared" si="98"/>
        <v>100</v>
      </c>
      <c r="M635" s="24">
        <f t="shared" si="99"/>
        <v>1</v>
      </c>
      <c r="N635" s="23">
        <v>100</v>
      </c>
      <c r="O635" s="23">
        <v>100</v>
      </c>
      <c r="P635" s="23" t="s">
        <v>196</v>
      </c>
      <c r="Q635" s="23" t="s">
        <v>197</v>
      </c>
      <c r="R635" s="25" t="s">
        <v>198</v>
      </c>
      <c r="S635" s="22" t="s">
        <v>542</v>
      </c>
      <c r="T635" s="22"/>
      <c r="U635" s="26"/>
      <c r="V635" s="26"/>
      <c r="W635" s="27">
        <f t="shared" si="90"/>
        <v>2012</v>
      </c>
      <c r="X635" s="27">
        <f t="shared" si="91"/>
        <v>2050</v>
      </c>
      <c r="Y635" s="28">
        <f t="shared" si="92"/>
        <v>0</v>
      </c>
      <c r="Z635" s="29" t="str">
        <f t="shared" si="93"/>
        <v>Excluded</v>
      </c>
      <c r="AA635" s="30">
        <f t="shared" si="94"/>
        <v>100</v>
      </c>
      <c r="AB635" s="31">
        <f>IF(AND(ISNUMBER(MATCH($S635,[3]Lists!$CU$8:$CU$37,0)),J635&gt;=DATE(2018,12,31)),$AH$6,$AH$5)</f>
        <v>1</v>
      </c>
      <c r="AC635" s="31">
        <f t="shared" si="95"/>
        <v>1</v>
      </c>
      <c r="AD635" s="31">
        <f t="shared" si="96"/>
        <v>1</v>
      </c>
      <c r="AE635" s="32" t="e">
        <f>MIN($K635,IF(AND(S635='[3]Resources - Baseline'!$C$25,$AH$3&gt;0),MIN(DATE(2050,12,31),MAX(DATE($AH$4,12,31),DATE(YEAR(J635)+$AH$3,MONTH(J635),DAY(J635)))),IF(AND(COUNTIFS('[3]Resources - Baseline'!$C$26:$C$37,S635)=1,$AH$2&gt;0),MIN(DATE($AH$4,12,31),DATE(YEAR(J635)+$AH$2,MONTH(J635),DAY(J635))),DATE(2050,12,31))))</f>
        <v>#VALUE!</v>
      </c>
      <c r="AF635" s="33">
        <f t="shared" si="97"/>
        <v>1</v>
      </c>
    </row>
    <row r="636" spans="1:32">
      <c r="A636" s="1">
        <v>636</v>
      </c>
      <c r="B636" s="21" t="s">
        <v>1517</v>
      </c>
      <c r="C636" s="21" t="s">
        <v>1518</v>
      </c>
      <c r="D636" s="21" t="s">
        <v>163</v>
      </c>
      <c r="E636" s="22" t="s">
        <v>440</v>
      </c>
      <c r="F636" s="22" t="s">
        <v>440</v>
      </c>
      <c r="G636" s="22" t="s">
        <v>441</v>
      </c>
      <c r="H636" s="22" t="s">
        <v>434</v>
      </c>
      <c r="I636" s="22" t="s">
        <v>212</v>
      </c>
      <c r="J636" s="22">
        <v>30834</v>
      </c>
      <c r="K636" s="22">
        <v>47588</v>
      </c>
      <c r="L636" s="23">
        <f t="shared" si="98"/>
        <v>2.2999999999999998</v>
      </c>
      <c r="M636" s="24">
        <f t="shared" si="99"/>
        <v>1</v>
      </c>
      <c r="N636" s="23">
        <v>2.2999999999999998</v>
      </c>
      <c r="O636" s="23">
        <v>2.2999999999999998</v>
      </c>
      <c r="P636" s="23" t="s">
        <v>218</v>
      </c>
      <c r="Q636" s="23" t="s">
        <v>219</v>
      </c>
      <c r="R636" s="25" t="s">
        <v>218</v>
      </c>
      <c r="S636" s="22" t="s">
        <v>344</v>
      </c>
      <c r="T636" s="22"/>
      <c r="U636" s="26"/>
      <c r="V636" s="26"/>
      <c r="W636" s="27">
        <f t="shared" si="90"/>
        <v>1984</v>
      </c>
      <c r="X636" s="27">
        <f t="shared" si="91"/>
        <v>2029</v>
      </c>
      <c r="Y636" s="28">
        <f t="shared" si="92"/>
        <v>0</v>
      </c>
      <c r="Z636" s="29" t="str">
        <f t="shared" si="93"/>
        <v>NW</v>
      </c>
      <c r="AA636" s="30">
        <f t="shared" si="94"/>
        <v>2.2999999999999998</v>
      </c>
      <c r="AB636" s="31">
        <f>IF(AND(ISNUMBER(MATCH($S636,[3]Lists!$CU$8:$CU$37,0)),J636&gt;=DATE(2018,12,31)),$AH$6,$AH$5)</f>
        <v>1</v>
      </c>
      <c r="AC636" s="31">
        <f t="shared" si="95"/>
        <v>1</v>
      </c>
      <c r="AD636" s="31">
        <f t="shared" si="96"/>
        <v>1</v>
      </c>
      <c r="AE636" s="32" t="e">
        <f>MIN($K636,IF(AND(S636='[3]Resources - Baseline'!$C$25,$AH$3&gt;0),MIN(DATE(2050,12,31),MAX(DATE($AH$4,12,31),DATE(YEAR(J636)+$AH$3,MONTH(J636),DAY(J636)))),IF(AND(COUNTIFS('[3]Resources - Baseline'!$C$26:$C$37,S636)=1,$AH$2&gt;0),MIN(DATE($AH$4,12,31),DATE(YEAR(J636)+$AH$2,MONTH(J636),DAY(J636))),DATE(2050,12,31))))</f>
        <v>#VALUE!</v>
      </c>
      <c r="AF636" s="33">
        <f t="shared" si="97"/>
        <v>1</v>
      </c>
    </row>
    <row r="637" spans="1:32">
      <c r="A637" s="1">
        <v>637</v>
      </c>
      <c r="B637" s="21" t="s">
        <v>1519</v>
      </c>
      <c r="C637" s="21" t="s">
        <v>1520</v>
      </c>
      <c r="D637" s="21" t="s">
        <v>163</v>
      </c>
      <c r="E637" s="22" t="s">
        <v>1273</v>
      </c>
      <c r="F637" s="22" t="s">
        <v>1273</v>
      </c>
      <c r="G637" s="22" t="s">
        <v>1274</v>
      </c>
      <c r="H637" s="22" t="s">
        <v>210</v>
      </c>
      <c r="I637" s="22" t="s">
        <v>212</v>
      </c>
      <c r="J637" s="22">
        <v>7976</v>
      </c>
      <c r="K637" s="22">
        <v>55153</v>
      </c>
      <c r="L637" s="23">
        <f t="shared" si="98"/>
        <v>15</v>
      </c>
      <c r="M637" s="24">
        <f t="shared" si="99"/>
        <v>1</v>
      </c>
      <c r="N637" s="23">
        <v>15</v>
      </c>
      <c r="O637" s="23">
        <v>15</v>
      </c>
      <c r="P637" s="23" t="s">
        <v>218</v>
      </c>
      <c r="Q637" s="23" t="s">
        <v>219</v>
      </c>
      <c r="R637" s="25" t="s">
        <v>218</v>
      </c>
      <c r="S637" s="22" t="s">
        <v>344</v>
      </c>
      <c r="T637" s="22"/>
      <c r="U637" s="26"/>
      <c r="V637" s="26"/>
      <c r="W637" s="27">
        <f t="shared" si="90"/>
        <v>1922</v>
      </c>
      <c r="X637" s="27">
        <f t="shared" si="91"/>
        <v>2050</v>
      </c>
      <c r="Y637" s="28">
        <f t="shared" si="92"/>
        <v>0</v>
      </c>
      <c r="Z637" s="29" t="str">
        <f t="shared" si="93"/>
        <v>NW</v>
      </c>
      <c r="AA637" s="30">
        <f t="shared" si="94"/>
        <v>15</v>
      </c>
      <c r="AB637" s="31">
        <f>IF(AND(ISNUMBER(MATCH($S637,[3]Lists!$CU$8:$CU$37,0)),J637&gt;=DATE(2018,12,31)),$AH$6,$AH$5)</f>
        <v>1</v>
      </c>
      <c r="AC637" s="31">
        <f t="shared" si="95"/>
        <v>1</v>
      </c>
      <c r="AD637" s="31">
        <f t="shared" si="96"/>
        <v>1</v>
      </c>
      <c r="AE637" s="32" t="e">
        <f>MIN($K637,IF(AND(S637='[3]Resources - Baseline'!$C$25,$AH$3&gt;0),MIN(DATE(2050,12,31),MAX(DATE($AH$4,12,31),DATE(YEAR(J637)+$AH$3,MONTH(J637),DAY(J637)))),IF(AND(COUNTIFS('[3]Resources - Baseline'!$C$26:$C$37,S637)=1,$AH$2&gt;0),MIN(DATE($AH$4,12,31),DATE(YEAR(J637)+$AH$2,MONTH(J637),DAY(J637))),DATE(2050,12,31))))</f>
        <v>#VALUE!</v>
      </c>
      <c r="AF637" s="33">
        <f t="shared" si="97"/>
        <v>1</v>
      </c>
    </row>
    <row r="638" spans="1:32">
      <c r="A638" s="1">
        <v>638</v>
      </c>
      <c r="B638" s="21" t="s">
        <v>1521</v>
      </c>
      <c r="C638" s="21" t="s">
        <v>1522</v>
      </c>
      <c r="D638" s="21" t="s">
        <v>163</v>
      </c>
      <c r="E638" s="22" t="s">
        <v>1273</v>
      </c>
      <c r="F638" s="22" t="s">
        <v>1273</v>
      </c>
      <c r="G638" s="22" t="s">
        <v>1274</v>
      </c>
      <c r="H638" s="22" t="s">
        <v>210</v>
      </c>
      <c r="I638" s="22" t="s">
        <v>212</v>
      </c>
      <c r="J638" s="22">
        <v>10898</v>
      </c>
      <c r="K638" s="22">
        <v>55153</v>
      </c>
      <c r="L638" s="23">
        <f t="shared" si="98"/>
        <v>15</v>
      </c>
      <c r="M638" s="24">
        <f t="shared" si="99"/>
        <v>1</v>
      </c>
      <c r="N638" s="23">
        <v>15</v>
      </c>
      <c r="O638" s="23">
        <v>15</v>
      </c>
      <c r="P638" s="23" t="s">
        <v>218</v>
      </c>
      <c r="Q638" s="23" t="s">
        <v>219</v>
      </c>
      <c r="R638" s="25" t="s">
        <v>218</v>
      </c>
      <c r="S638" s="22" t="s">
        <v>344</v>
      </c>
      <c r="T638" s="22"/>
      <c r="U638" s="26"/>
      <c r="V638" s="26"/>
      <c r="W638" s="27">
        <f t="shared" si="90"/>
        <v>1930</v>
      </c>
      <c r="X638" s="27">
        <f t="shared" si="91"/>
        <v>2050</v>
      </c>
      <c r="Y638" s="28">
        <f t="shared" si="92"/>
        <v>0</v>
      </c>
      <c r="Z638" s="29" t="str">
        <f t="shared" si="93"/>
        <v>NW</v>
      </c>
      <c r="AA638" s="30">
        <f t="shared" si="94"/>
        <v>15</v>
      </c>
      <c r="AB638" s="31">
        <f>IF(AND(ISNUMBER(MATCH($S638,[3]Lists!$CU$8:$CU$37,0)),J638&gt;=DATE(2018,12,31)),$AH$6,$AH$5)</f>
        <v>1</v>
      </c>
      <c r="AC638" s="31">
        <f t="shared" si="95"/>
        <v>1</v>
      </c>
      <c r="AD638" s="31">
        <f t="shared" si="96"/>
        <v>1</v>
      </c>
      <c r="AE638" s="32" t="e">
        <f>MIN($K638,IF(AND(S638='[3]Resources - Baseline'!$C$25,$AH$3&gt;0),MIN(DATE(2050,12,31),MAX(DATE($AH$4,12,31),DATE(YEAR(J638)+$AH$3,MONTH(J638),DAY(J638)))),IF(AND(COUNTIFS('[3]Resources - Baseline'!$C$26:$C$37,S638)=1,$AH$2&gt;0),MIN(DATE($AH$4,12,31),DATE(YEAR(J638)+$AH$2,MONTH(J638),DAY(J638))),DATE(2050,12,31))))</f>
        <v>#VALUE!</v>
      </c>
      <c r="AF638" s="33">
        <f t="shared" si="97"/>
        <v>1</v>
      </c>
    </row>
    <row r="639" spans="1:32">
      <c r="A639" s="1">
        <v>639</v>
      </c>
      <c r="B639" s="21" t="s">
        <v>1523</v>
      </c>
      <c r="C639" s="21" t="s">
        <v>1524</v>
      </c>
      <c r="D639" s="21" t="s">
        <v>163</v>
      </c>
      <c r="E639" s="22" t="s">
        <v>302</v>
      </c>
      <c r="F639" s="22" t="s">
        <v>302</v>
      </c>
      <c r="G639" s="22" t="s">
        <v>303</v>
      </c>
      <c r="H639" s="22" t="s">
        <v>302</v>
      </c>
      <c r="I639" s="22" t="s">
        <v>167</v>
      </c>
      <c r="J639" s="22">
        <v>40848</v>
      </c>
      <c r="K639" s="22">
        <v>55153</v>
      </c>
      <c r="L639" s="23">
        <f t="shared" si="98"/>
        <v>250</v>
      </c>
      <c r="M639" s="24">
        <f t="shared" si="99"/>
        <v>1</v>
      </c>
      <c r="N639" s="23">
        <v>250</v>
      </c>
      <c r="O639" s="23">
        <v>250</v>
      </c>
      <c r="P639" s="23" t="s">
        <v>196</v>
      </c>
      <c r="Q639" s="23" t="s">
        <v>197</v>
      </c>
      <c r="R639" s="25" t="s">
        <v>198</v>
      </c>
      <c r="S639" s="22" t="s">
        <v>542</v>
      </c>
      <c r="T639" s="22"/>
      <c r="U639" s="26"/>
      <c r="V639" s="26"/>
      <c r="W639" s="27">
        <f t="shared" si="90"/>
        <v>2012</v>
      </c>
      <c r="X639" s="27">
        <f t="shared" si="91"/>
        <v>2050</v>
      </c>
      <c r="Y639" s="28">
        <f t="shared" si="92"/>
        <v>0</v>
      </c>
      <c r="Z639" s="29" t="str">
        <f t="shared" si="93"/>
        <v>Excluded</v>
      </c>
      <c r="AA639" s="30">
        <f t="shared" si="94"/>
        <v>250</v>
      </c>
      <c r="AB639" s="31">
        <f>IF(AND(ISNUMBER(MATCH($S639,[3]Lists!$CU$8:$CU$37,0)),J639&gt;=DATE(2018,12,31)),$AH$6,$AH$5)</f>
        <v>1</v>
      </c>
      <c r="AC639" s="31">
        <f t="shared" si="95"/>
        <v>1</v>
      </c>
      <c r="AD639" s="31">
        <f t="shared" si="96"/>
        <v>1</v>
      </c>
      <c r="AE639" s="32" t="e">
        <f>MIN($K639,IF(AND(S639='[3]Resources - Baseline'!$C$25,$AH$3&gt;0),MIN(DATE(2050,12,31),MAX(DATE($AH$4,12,31),DATE(YEAR(J639)+$AH$3,MONTH(J639),DAY(J639)))),IF(AND(COUNTIFS('[3]Resources - Baseline'!$C$26:$C$37,S639)=1,$AH$2&gt;0),MIN(DATE($AH$4,12,31),DATE(YEAR(J639)+$AH$2,MONTH(J639),DAY(J639))),DATE(2050,12,31))))</f>
        <v>#VALUE!</v>
      </c>
      <c r="AF639" s="33">
        <f t="shared" si="97"/>
        <v>1</v>
      </c>
    </row>
    <row r="640" spans="1:32">
      <c r="A640" s="1">
        <v>640</v>
      </c>
      <c r="B640" s="21" t="s">
        <v>1525</v>
      </c>
      <c r="C640" s="21" t="s">
        <v>1526</v>
      </c>
      <c r="D640" s="21" t="s">
        <v>163</v>
      </c>
      <c r="E640" s="22" t="s">
        <v>164</v>
      </c>
      <c r="F640" s="22" t="s">
        <v>164</v>
      </c>
      <c r="G640" s="22" t="s">
        <v>165</v>
      </c>
      <c r="H640" s="22" t="s">
        <v>166</v>
      </c>
      <c r="I640" s="22" t="s">
        <v>167</v>
      </c>
      <c r="J640" s="22">
        <v>40087</v>
      </c>
      <c r="K640" s="22">
        <v>47449</v>
      </c>
      <c r="L640" s="23">
        <f t="shared" si="98"/>
        <v>1.26</v>
      </c>
      <c r="M640" s="24">
        <f t="shared" si="99"/>
        <v>1</v>
      </c>
      <c r="N640" s="23">
        <v>1.26</v>
      </c>
      <c r="O640" s="23">
        <v>1.26</v>
      </c>
      <c r="P640" s="23" t="s">
        <v>213</v>
      </c>
      <c r="Q640" s="23" t="s">
        <v>214</v>
      </c>
      <c r="R640" s="25" t="s">
        <v>215</v>
      </c>
      <c r="S640" s="22" t="s">
        <v>390</v>
      </c>
      <c r="T640" s="22"/>
      <c r="U640" s="26"/>
      <c r="V640" s="26"/>
      <c r="W640" s="27">
        <f t="shared" si="90"/>
        <v>2010</v>
      </c>
      <c r="X640" s="27">
        <f t="shared" si="91"/>
        <v>2029</v>
      </c>
      <c r="Y640" s="28">
        <f t="shared" si="92"/>
        <v>0</v>
      </c>
      <c r="Z640" s="29" t="str">
        <f t="shared" si="93"/>
        <v>Excluded</v>
      </c>
      <c r="AA640" s="30">
        <f t="shared" si="94"/>
        <v>1.26</v>
      </c>
      <c r="AB640" s="31">
        <f>IF(AND(ISNUMBER(MATCH($S640,[3]Lists!$CU$8:$CU$37,0)),J640&gt;=DATE(2018,12,31)),$AH$6,$AH$5)</f>
        <v>1</v>
      </c>
      <c r="AC640" s="31">
        <f t="shared" si="95"/>
        <v>1</v>
      </c>
      <c r="AD640" s="31">
        <f t="shared" si="96"/>
        <v>1</v>
      </c>
      <c r="AE640" s="32" t="e">
        <f>MIN($K640,IF(AND(S640='[3]Resources - Baseline'!$C$25,$AH$3&gt;0),MIN(DATE(2050,12,31),MAX(DATE($AH$4,12,31),DATE(YEAR(J640)+$AH$3,MONTH(J640),DAY(J640)))),IF(AND(COUNTIFS('[3]Resources - Baseline'!$C$26:$C$37,S640)=1,$AH$2&gt;0),MIN(DATE($AH$4,12,31),DATE(YEAR(J640)+$AH$2,MONTH(J640),DAY(J640))),DATE(2050,12,31))))</f>
        <v>#VALUE!</v>
      </c>
      <c r="AF640" s="33">
        <f t="shared" si="97"/>
        <v>1</v>
      </c>
    </row>
    <row r="641" spans="1:32">
      <c r="A641" s="1">
        <v>641</v>
      </c>
      <c r="B641" s="21" t="s">
        <v>1527</v>
      </c>
      <c r="C641" s="21" t="s">
        <v>1528</v>
      </c>
      <c r="D641" s="21" t="s">
        <v>185</v>
      </c>
      <c r="E641" s="21" t="s">
        <v>175</v>
      </c>
      <c r="F641" s="21" t="s">
        <v>175</v>
      </c>
      <c r="G641" s="21" t="s">
        <v>186</v>
      </c>
      <c r="H641" s="21" t="s">
        <v>175</v>
      </c>
      <c r="I641" s="21" t="s">
        <v>178</v>
      </c>
      <c r="J641" s="22">
        <v>30763</v>
      </c>
      <c r="K641" s="22">
        <v>55153</v>
      </c>
      <c r="L641" s="23">
        <f t="shared" si="98"/>
        <v>0.98</v>
      </c>
      <c r="M641" s="24">
        <f t="shared" si="99"/>
        <v>1</v>
      </c>
      <c r="N641" s="21">
        <v>0.98</v>
      </c>
      <c r="O641" s="21">
        <v>0.98</v>
      </c>
      <c r="P641" s="21" t="s">
        <v>187</v>
      </c>
      <c r="Q641" s="21" t="s">
        <v>219</v>
      </c>
      <c r="R641" s="25" t="s">
        <v>218</v>
      </c>
      <c r="S641" s="21" t="s">
        <v>368</v>
      </c>
      <c r="T641" s="21"/>
      <c r="U641" s="26"/>
      <c r="V641" s="26"/>
      <c r="W641" s="27">
        <f t="shared" si="90"/>
        <v>1984</v>
      </c>
      <c r="X641" s="27">
        <f t="shared" si="91"/>
        <v>2050</v>
      </c>
      <c r="Y641" s="28">
        <f t="shared" si="92"/>
        <v>0</v>
      </c>
      <c r="Z641" s="29" t="str">
        <f t="shared" si="93"/>
        <v>CAISO</v>
      </c>
      <c r="AA641" s="30">
        <f t="shared" si="94"/>
        <v>0.98</v>
      </c>
      <c r="AB641" s="31">
        <f>IF(AND(ISNUMBER(MATCH($S641,[3]Lists!$CU$8:$CU$37,0)),J641&gt;=DATE(2018,12,31)),$AH$6,$AH$5)</f>
        <v>1</v>
      </c>
      <c r="AC641" s="31">
        <f t="shared" si="95"/>
        <v>1</v>
      </c>
      <c r="AD641" s="31">
        <f t="shared" si="96"/>
        <v>1</v>
      </c>
      <c r="AE641" s="32" t="e">
        <f>MIN($K641,IF(AND(S641='[3]Resources - Baseline'!$C$25,$AH$3&gt;0),MIN(DATE(2050,12,31),MAX(DATE($AH$4,12,31),DATE(YEAR(J641)+$AH$3,MONTH(J641),DAY(J641)))),IF(AND(COUNTIFS('[3]Resources - Baseline'!$C$26:$C$37,S641)=1,$AH$2&gt;0),MIN(DATE($AH$4,12,31),DATE(YEAR(J641)+$AH$2,MONTH(J641),DAY(J641))),DATE(2050,12,31))))</f>
        <v>#VALUE!</v>
      </c>
      <c r="AF641" s="33">
        <f t="shared" si="97"/>
        <v>1</v>
      </c>
    </row>
    <row r="642" spans="1:32">
      <c r="A642" s="1">
        <v>642</v>
      </c>
      <c r="B642" s="21" t="s">
        <v>1529</v>
      </c>
      <c r="C642" s="21" t="s">
        <v>1530</v>
      </c>
      <c r="D642" s="21" t="s">
        <v>185</v>
      </c>
      <c r="E642" s="21" t="s">
        <v>176</v>
      </c>
      <c r="F642" s="21" t="s">
        <v>176</v>
      </c>
      <c r="G642" s="21" t="s">
        <v>177</v>
      </c>
      <c r="H642" s="21" t="s">
        <v>176</v>
      </c>
      <c r="I642" s="21" t="s">
        <v>178</v>
      </c>
      <c r="J642" s="22">
        <v>42727</v>
      </c>
      <c r="K642" s="22">
        <v>55153</v>
      </c>
      <c r="L642" s="23">
        <f t="shared" si="98"/>
        <v>20</v>
      </c>
      <c r="M642" s="24">
        <f t="shared" si="99"/>
        <v>1</v>
      </c>
      <c r="N642" s="21">
        <v>20</v>
      </c>
      <c r="O642" s="21">
        <v>20</v>
      </c>
      <c r="P642" s="21" t="s">
        <v>188</v>
      </c>
      <c r="Q642" s="21" t="s">
        <v>188</v>
      </c>
      <c r="R642" s="25" t="s">
        <v>189</v>
      </c>
      <c r="S642" s="21" t="s">
        <v>182</v>
      </c>
      <c r="T642" s="21"/>
      <c r="U642" s="26"/>
      <c r="V642" s="26"/>
      <c r="W642" s="27">
        <f t="shared" si="90"/>
        <v>2017</v>
      </c>
      <c r="X642" s="27">
        <f t="shared" si="91"/>
        <v>2050</v>
      </c>
      <c r="Y642" s="28">
        <f t="shared" si="92"/>
        <v>0</v>
      </c>
      <c r="Z642" s="29" t="str">
        <f t="shared" si="93"/>
        <v>CAISO</v>
      </c>
      <c r="AA642" s="30">
        <f t="shared" si="94"/>
        <v>20</v>
      </c>
      <c r="AB642" s="31">
        <f>IF(AND(ISNUMBER(MATCH($S642,[3]Lists!$CU$8:$CU$37,0)),J642&gt;=DATE(2018,12,31)),$AH$6,$AH$5)</f>
        <v>1</v>
      </c>
      <c r="AC642" s="31">
        <f t="shared" si="95"/>
        <v>1</v>
      </c>
      <c r="AD642" s="31">
        <f t="shared" si="96"/>
        <v>1</v>
      </c>
      <c r="AE642" s="32" t="e">
        <f>MIN($K642,IF(AND(S642='[3]Resources - Baseline'!$C$25,$AH$3&gt;0),MIN(DATE(2050,12,31),MAX(DATE($AH$4,12,31),DATE(YEAR(J642)+$AH$3,MONTH(J642),DAY(J642)))),IF(AND(COUNTIFS('[3]Resources - Baseline'!$C$26:$C$37,S642)=1,$AH$2&gt;0),MIN(DATE($AH$4,12,31),DATE(YEAR(J642)+$AH$2,MONTH(J642),DAY(J642))),DATE(2050,12,31))))</f>
        <v>#VALUE!</v>
      </c>
      <c r="AF642" s="33">
        <f t="shared" si="97"/>
        <v>1</v>
      </c>
    </row>
    <row r="643" spans="1:32">
      <c r="A643" s="1">
        <v>643</v>
      </c>
      <c r="B643" s="21" t="s">
        <v>1531</v>
      </c>
      <c r="C643" s="21" t="s">
        <v>1532</v>
      </c>
      <c r="D643" s="21" t="s">
        <v>185</v>
      </c>
      <c r="E643" s="21" t="s">
        <v>176</v>
      </c>
      <c r="F643" s="21" t="s">
        <v>176</v>
      </c>
      <c r="G643" s="21" t="s">
        <v>177</v>
      </c>
      <c r="H643" s="21" t="s">
        <v>176</v>
      </c>
      <c r="I643" s="21" t="s">
        <v>178</v>
      </c>
      <c r="J643" s="22">
        <v>42727</v>
      </c>
      <c r="K643" s="22">
        <v>55153</v>
      </c>
      <c r="L643" s="23">
        <f t="shared" si="98"/>
        <v>20</v>
      </c>
      <c r="M643" s="24">
        <f t="shared" si="99"/>
        <v>1</v>
      </c>
      <c r="N643" s="21">
        <v>20</v>
      </c>
      <c r="O643" s="21">
        <v>20</v>
      </c>
      <c r="P643" s="21" t="s">
        <v>188</v>
      </c>
      <c r="Q643" s="21" t="s">
        <v>188</v>
      </c>
      <c r="R643" s="25" t="s">
        <v>189</v>
      </c>
      <c r="S643" s="21" t="s">
        <v>182</v>
      </c>
      <c r="T643" s="21"/>
      <c r="U643" s="26"/>
      <c r="V643" s="26"/>
      <c r="W643" s="27">
        <f t="shared" si="90"/>
        <v>2017</v>
      </c>
      <c r="X643" s="27">
        <f t="shared" si="91"/>
        <v>2050</v>
      </c>
      <c r="Y643" s="28">
        <f t="shared" si="92"/>
        <v>0</v>
      </c>
      <c r="Z643" s="29" t="str">
        <f t="shared" si="93"/>
        <v>CAISO</v>
      </c>
      <c r="AA643" s="30">
        <f t="shared" si="94"/>
        <v>20</v>
      </c>
      <c r="AB643" s="31">
        <f>IF(AND(ISNUMBER(MATCH($S643,[3]Lists!$CU$8:$CU$37,0)),J643&gt;=DATE(2018,12,31)),$AH$6,$AH$5)</f>
        <v>1</v>
      </c>
      <c r="AC643" s="31">
        <f t="shared" si="95"/>
        <v>1</v>
      </c>
      <c r="AD643" s="31">
        <f t="shared" si="96"/>
        <v>1</v>
      </c>
      <c r="AE643" s="32" t="e">
        <f>MIN($K643,IF(AND(S643='[3]Resources - Baseline'!$C$25,$AH$3&gt;0),MIN(DATE(2050,12,31),MAX(DATE($AH$4,12,31),DATE(YEAR(J643)+$AH$3,MONTH(J643),DAY(J643)))),IF(AND(COUNTIFS('[3]Resources - Baseline'!$C$26:$C$37,S643)=1,$AH$2&gt;0),MIN(DATE($AH$4,12,31),DATE(YEAR(J643)+$AH$2,MONTH(J643),DAY(J643))),DATE(2050,12,31))))</f>
        <v>#VALUE!</v>
      </c>
      <c r="AF643" s="33">
        <f t="shared" si="97"/>
        <v>1</v>
      </c>
    </row>
    <row r="644" spans="1:32">
      <c r="A644" s="1">
        <v>644</v>
      </c>
      <c r="B644" s="21" t="s">
        <v>1533</v>
      </c>
      <c r="C644" s="21" t="s">
        <v>1534</v>
      </c>
      <c r="D644" s="21" t="s">
        <v>185</v>
      </c>
      <c r="E644" s="21" t="s">
        <v>176</v>
      </c>
      <c r="F644" s="21" t="s">
        <v>176</v>
      </c>
      <c r="G644" s="21" t="s">
        <v>177</v>
      </c>
      <c r="H644" s="21" t="s">
        <v>176</v>
      </c>
      <c r="I644" s="21" t="s">
        <v>178</v>
      </c>
      <c r="J644" s="22">
        <v>42727</v>
      </c>
      <c r="K644" s="22">
        <v>55153</v>
      </c>
      <c r="L644" s="23">
        <f t="shared" si="98"/>
        <v>15</v>
      </c>
      <c r="M644" s="24">
        <f t="shared" si="99"/>
        <v>1</v>
      </c>
      <c r="N644" s="21">
        <v>15</v>
      </c>
      <c r="O644" s="21">
        <v>15</v>
      </c>
      <c r="P644" s="21" t="s">
        <v>188</v>
      </c>
      <c r="Q644" s="21" t="s">
        <v>188</v>
      </c>
      <c r="R644" s="25" t="s">
        <v>189</v>
      </c>
      <c r="S644" s="21" t="s">
        <v>182</v>
      </c>
      <c r="T644" s="21"/>
      <c r="U644" s="26"/>
      <c r="V644" s="26"/>
      <c r="W644" s="27">
        <f t="shared" si="90"/>
        <v>2017</v>
      </c>
      <c r="X644" s="27">
        <f t="shared" si="91"/>
        <v>2050</v>
      </c>
      <c r="Y644" s="28">
        <f t="shared" si="92"/>
        <v>0</v>
      </c>
      <c r="Z644" s="29" t="str">
        <f t="shared" si="93"/>
        <v>CAISO</v>
      </c>
      <c r="AA644" s="30">
        <f t="shared" si="94"/>
        <v>15</v>
      </c>
      <c r="AB644" s="31">
        <f>IF(AND(ISNUMBER(MATCH($S644,[3]Lists!$CU$8:$CU$37,0)),J644&gt;=DATE(2018,12,31)),$AH$6,$AH$5)</f>
        <v>1</v>
      </c>
      <c r="AC644" s="31">
        <f t="shared" si="95"/>
        <v>1</v>
      </c>
      <c r="AD644" s="31">
        <f t="shared" si="96"/>
        <v>1</v>
      </c>
      <c r="AE644" s="32" t="e">
        <f>MIN($K644,IF(AND(S644='[3]Resources - Baseline'!$C$25,$AH$3&gt;0),MIN(DATE(2050,12,31),MAX(DATE($AH$4,12,31),DATE(YEAR(J644)+$AH$3,MONTH(J644),DAY(J644)))),IF(AND(COUNTIFS('[3]Resources - Baseline'!$C$26:$C$37,S644)=1,$AH$2&gt;0),MIN(DATE($AH$4,12,31),DATE(YEAR(J644)+$AH$2,MONTH(J644),DAY(J644))),DATE(2050,12,31))))</f>
        <v>#VALUE!</v>
      </c>
      <c r="AF644" s="33">
        <f t="shared" si="97"/>
        <v>1</v>
      </c>
    </row>
    <row r="645" spans="1:32">
      <c r="A645" s="1">
        <v>645</v>
      </c>
      <c r="B645" s="21" t="s">
        <v>1535</v>
      </c>
      <c r="C645" s="21" t="s">
        <v>1536</v>
      </c>
      <c r="D645" s="21" t="s">
        <v>185</v>
      </c>
      <c r="E645" s="21" t="s">
        <v>176</v>
      </c>
      <c r="F645" s="21" t="s">
        <v>176</v>
      </c>
      <c r="G645" s="21" t="s">
        <v>177</v>
      </c>
      <c r="H645" s="21" t="s">
        <v>176</v>
      </c>
      <c r="I645" s="21" t="s">
        <v>178</v>
      </c>
      <c r="J645" s="22">
        <v>42727</v>
      </c>
      <c r="K645" s="22">
        <v>55153</v>
      </c>
      <c r="L645" s="23">
        <f t="shared" si="98"/>
        <v>20</v>
      </c>
      <c r="M645" s="24">
        <f t="shared" si="99"/>
        <v>1</v>
      </c>
      <c r="N645" s="21">
        <v>20</v>
      </c>
      <c r="O645" s="21">
        <v>20</v>
      </c>
      <c r="P645" s="21" t="s">
        <v>188</v>
      </c>
      <c r="Q645" s="21" t="s">
        <v>188</v>
      </c>
      <c r="R645" s="25" t="s">
        <v>189</v>
      </c>
      <c r="S645" s="21" t="s">
        <v>182</v>
      </c>
      <c r="T645" s="21"/>
      <c r="U645" s="26"/>
      <c r="V645" s="26"/>
      <c r="W645" s="27">
        <f t="shared" si="90"/>
        <v>2017</v>
      </c>
      <c r="X645" s="27">
        <f t="shared" si="91"/>
        <v>2050</v>
      </c>
      <c r="Y645" s="28">
        <f t="shared" si="92"/>
        <v>0</v>
      </c>
      <c r="Z645" s="29" t="str">
        <f t="shared" si="93"/>
        <v>CAISO</v>
      </c>
      <c r="AA645" s="30">
        <f t="shared" si="94"/>
        <v>20</v>
      </c>
      <c r="AB645" s="31">
        <f>IF(AND(ISNUMBER(MATCH($S645,[3]Lists!$CU$8:$CU$37,0)),J645&gt;=DATE(2018,12,31)),$AH$6,$AH$5)</f>
        <v>1</v>
      </c>
      <c r="AC645" s="31">
        <f t="shared" si="95"/>
        <v>1</v>
      </c>
      <c r="AD645" s="31">
        <f t="shared" si="96"/>
        <v>1</v>
      </c>
      <c r="AE645" s="32" t="e">
        <f>MIN($K645,IF(AND(S645='[3]Resources - Baseline'!$C$25,$AH$3&gt;0),MIN(DATE(2050,12,31),MAX(DATE($AH$4,12,31),DATE(YEAR(J645)+$AH$3,MONTH(J645),DAY(J645)))),IF(AND(COUNTIFS('[3]Resources - Baseline'!$C$26:$C$37,S645)=1,$AH$2&gt;0),MIN(DATE($AH$4,12,31),DATE(YEAR(J645)+$AH$2,MONTH(J645),DAY(J645))),DATE(2050,12,31))))</f>
        <v>#VALUE!</v>
      </c>
      <c r="AF645" s="33">
        <f t="shared" si="97"/>
        <v>1</v>
      </c>
    </row>
    <row r="646" spans="1:32">
      <c r="A646" s="1">
        <v>646</v>
      </c>
      <c r="B646" s="21" t="s">
        <v>1537</v>
      </c>
      <c r="C646" s="21" t="s">
        <v>1538</v>
      </c>
      <c r="D646" s="21" t="s">
        <v>163</v>
      </c>
      <c r="E646" s="22" t="s">
        <v>164</v>
      </c>
      <c r="F646" s="22" t="s">
        <v>164</v>
      </c>
      <c r="G646" s="22" t="s">
        <v>165</v>
      </c>
      <c r="H646" s="22" t="s">
        <v>166</v>
      </c>
      <c r="I646" s="22" t="s">
        <v>167</v>
      </c>
      <c r="J646" s="22">
        <v>40452</v>
      </c>
      <c r="K646" s="22">
        <v>51406</v>
      </c>
      <c r="L646" s="23">
        <f t="shared" si="98"/>
        <v>40.67</v>
      </c>
      <c r="M646" s="24">
        <f t="shared" si="99"/>
        <v>1</v>
      </c>
      <c r="N646" s="23">
        <v>40.67</v>
      </c>
      <c r="O646" s="23">
        <v>40.67</v>
      </c>
      <c r="P646" s="23" t="s">
        <v>213</v>
      </c>
      <c r="Q646" s="23" t="s">
        <v>214</v>
      </c>
      <c r="R646" s="25" t="s">
        <v>215</v>
      </c>
      <c r="S646" s="22" t="s">
        <v>390</v>
      </c>
      <c r="T646" s="22"/>
      <c r="U646" s="26"/>
      <c r="V646" s="26"/>
      <c r="W646" s="27">
        <f t="shared" si="90"/>
        <v>2011</v>
      </c>
      <c r="X646" s="27">
        <f t="shared" si="91"/>
        <v>2040</v>
      </c>
      <c r="Y646" s="28">
        <f t="shared" si="92"/>
        <v>0</v>
      </c>
      <c r="Z646" s="29" t="str">
        <f t="shared" si="93"/>
        <v>Excluded</v>
      </c>
      <c r="AA646" s="30">
        <f t="shared" si="94"/>
        <v>40.67</v>
      </c>
      <c r="AB646" s="31">
        <f>IF(AND(ISNUMBER(MATCH($S646,[3]Lists!$CU$8:$CU$37,0)),J646&gt;=DATE(2018,12,31)),$AH$6,$AH$5)</f>
        <v>1</v>
      </c>
      <c r="AC646" s="31">
        <f t="shared" si="95"/>
        <v>1</v>
      </c>
      <c r="AD646" s="31">
        <f t="shared" si="96"/>
        <v>1</v>
      </c>
      <c r="AE646" s="32" t="e">
        <f>MIN($K646,IF(AND(S646='[3]Resources - Baseline'!$C$25,$AH$3&gt;0),MIN(DATE(2050,12,31),MAX(DATE($AH$4,12,31),DATE(YEAR(J646)+$AH$3,MONTH(J646),DAY(J646)))),IF(AND(COUNTIFS('[3]Resources - Baseline'!$C$26:$C$37,S646)=1,$AH$2&gt;0),MIN(DATE($AH$4,12,31),DATE(YEAR(J646)+$AH$2,MONTH(J646),DAY(J646))),DATE(2050,12,31))))</f>
        <v>#VALUE!</v>
      </c>
      <c r="AF646" s="33">
        <f t="shared" si="97"/>
        <v>1</v>
      </c>
    </row>
    <row r="647" spans="1:32">
      <c r="A647" s="1">
        <v>647</v>
      </c>
      <c r="B647" s="21" t="s">
        <v>1539</v>
      </c>
      <c r="C647" s="21" t="s">
        <v>1540</v>
      </c>
      <c r="D647" s="21" t="s">
        <v>163</v>
      </c>
      <c r="E647" s="22" t="s">
        <v>164</v>
      </c>
      <c r="F647" s="22" t="s">
        <v>164</v>
      </c>
      <c r="G647" s="22" t="s">
        <v>165</v>
      </c>
      <c r="H647" s="22" t="s">
        <v>166</v>
      </c>
      <c r="I647" s="22" t="s">
        <v>167</v>
      </c>
      <c r="J647" s="22">
        <v>40452</v>
      </c>
      <c r="K647" s="22">
        <v>51406</v>
      </c>
      <c r="L647" s="23">
        <f t="shared" si="98"/>
        <v>37.33</v>
      </c>
      <c r="M647" s="24">
        <f t="shared" si="99"/>
        <v>1</v>
      </c>
      <c r="N647" s="23">
        <v>37.33</v>
      </c>
      <c r="O647" s="23">
        <v>37.33</v>
      </c>
      <c r="P647" s="23" t="s">
        <v>213</v>
      </c>
      <c r="Q647" s="23" t="s">
        <v>214</v>
      </c>
      <c r="R647" s="25" t="s">
        <v>215</v>
      </c>
      <c r="S647" s="22" t="s">
        <v>390</v>
      </c>
      <c r="T647" s="22"/>
      <c r="U647" s="26"/>
      <c r="V647" s="26"/>
      <c r="W647" s="27">
        <f t="shared" si="90"/>
        <v>2011</v>
      </c>
      <c r="X647" s="27">
        <f t="shared" si="91"/>
        <v>2040</v>
      </c>
      <c r="Y647" s="28">
        <f t="shared" si="92"/>
        <v>0</v>
      </c>
      <c r="Z647" s="29" t="str">
        <f t="shared" si="93"/>
        <v>Excluded</v>
      </c>
      <c r="AA647" s="30">
        <f t="shared" si="94"/>
        <v>37.33</v>
      </c>
      <c r="AB647" s="31">
        <f>IF(AND(ISNUMBER(MATCH($S647,[3]Lists!$CU$8:$CU$37,0)),J647&gt;=DATE(2018,12,31)),$AH$6,$AH$5)</f>
        <v>1</v>
      </c>
      <c r="AC647" s="31">
        <f t="shared" si="95"/>
        <v>1</v>
      </c>
      <c r="AD647" s="31">
        <f t="shared" si="96"/>
        <v>1</v>
      </c>
      <c r="AE647" s="32" t="e">
        <f>MIN($K647,IF(AND(S647='[3]Resources - Baseline'!$C$25,$AH$3&gt;0),MIN(DATE(2050,12,31),MAX(DATE($AH$4,12,31),DATE(YEAR(J647)+$AH$3,MONTH(J647),DAY(J647)))),IF(AND(COUNTIFS('[3]Resources - Baseline'!$C$26:$C$37,S647)=1,$AH$2&gt;0),MIN(DATE($AH$4,12,31),DATE(YEAR(J647)+$AH$2,MONTH(J647),DAY(J647))),DATE(2050,12,31))))</f>
        <v>#VALUE!</v>
      </c>
      <c r="AF647" s="33">
        <f t="shared" si="97"/>
        <v>1</v>
      </c>
    </row>
    <row r="648" spans="1:32">
      <c r="A648" s="1">
        <v>648</v>
      </c>
      <c r="B648" s="21" t="s">
        <v>1541</v>
      </c>
      <c r="C648" s="21" t="s">
        <v>1542</v>
      </c>
      <c r="D648" s="21" t="s">
        <v>185</v>
      </c>
      <c r="E648" s="21" t="s">
        <v>176</v>
      </c>
      <c r="F648" s="21" t="s">
        <v>176</v>
      </c>
      <c r="G648" s="21" t="s">
        <v>177</v>
      </c>
      <c r="H648" s="21" t="s">
        <v>176</v>
      </c>
      <c r="I648" s="21" t="s">
        <v>178</v>
      </c>
      <c r="J648" s="22">
        <v>30682</v>
      </c>
      <c r="K648" s="22">
        <v>55153</v>
      </c>
      <c r="L648" s="23">
        <f t="shared" si="98"/>
        <v>1.91</v>
      </c>
      <c r="M648" s="24">
        <f t="shared" si="99"/>
        <v>1</v>
      </c>
      <c r="N648" s="21">
        <v>1.91</v>
      </c>
      <c r="O648" s="21">
        <v>1.91</v>
      </c>
      <c r="P648" s="21" t="s">
        <v>187</v>
      </c>
      <c r="Q648" s="21" t="s">
        <v>219</v>
      </c>
      <c r="R648" s="25" t="s">
        <v>218</v>
      </c>
      <c r="S648" s="21" t="s">
        <v>265</v>
      </c>
      <c r="T648" s="21"/>
      <c r="U648" s="26"/>
      <c r="V648" s="26"/>
      <c r="W648" s="27">
        <f t="shared" si="90"/>
        <v>1984</v>
      </c>
      <c r="X648" s="27">
        <f t="shared" si="91"/>
        <v>2050</v>
      </c>
      <c r="Y648" s="28">
        <f t="shared" si="92"/>
        <v>0</v>
      </c>
      <c r="Z648" s="29" t="str">
        <f t="shared" si="93"/>
        <v>CAISO</v>
      </c>
      <c r="AA648" s="30">
        <f t="shared" si="94"/>
        <v>1.91</v>
      </c>
      <c r="AB648" s="31">
        <f>IF(AND(ISNUMBER(MATCH($S648,[3]Lists!$CU$8:$CU$37,0)),J648&gt;=DATE(2018,12,31)),$AH$6,$AH$5)</f>
        <v>1</v>
      </c>
      <c r="AC648" s="31">
        <f t="shared" si="95"/>
        <v>1</v>
      </c>
      <c r="AD648" s="31">
        <f t="shared" si="96"/>
        <v>1</v>
      </c>
      <c r="AE648" s="32" t="e">
        <f>MIN($K648,IF(AND(S648='[3]Resources - Baseline'!$C$25,$AH$3&gt;0),MIN(DATE(2050,12,31),MAX(DATE($AH$4,12,31),DATE(YEAR(J648)+$AH$3,MONTH(J648),DAY(J648)))),IF(AND(COUNTIFS('[3]Resources - Baseline'!$C$26:$C$37,S648)=1,$AH$2&gt;0),MIN(DATE($AH$4,12,31),DATE(YEAR(J648)+$AH$2,MONTH(J648),DAY(J648))),DATE(2050,12,31))))</f>
        <v>#VALUE!</v>
      </c>
      <c r="AF648" s="33">
        <f t="shared" si="97"/>
        <v>1</v>
      </c>
    </row>
    <row r="649" spans="1:32">
      <c r="A649" s="1">
        <v>649</v>
      </c>
      <c r="B649" s="21" t="s">
        <v>1543</v>
      </c>
      <c r="C649" s="21" t="s">
        <v>1544</v>
      </c>
      <c r="D649" s="21" t="s">
        <v>185</v>
      </c>
      <c r="E649" s="21" t="s">
        <v>176</v>
      </c>
      <c r="F649" s="21" t="s">
        <v>176</v>
      </c>
      <c r="G649" s="21" t="s">
        <v>177</v>
      </c>
      <c r="H649" s="21" t="s">
        <v>176</v>
      </c>
      <c r="I649" s="21" t="s">
        <v>178</v>
      </c>
      <c r="J649" s="22">
        <v>42328</v>
      </c>
      <c r="K649" s="22">
        <v>55153</v>
      </c>
      <c r="L649" s="23">
        <f t="shared" si="98"/>
        <v>0.9</v>
      </c>
      <c r="M649" s="24">
        <f t="shared" si="99"/>
        <v>1</v>
      </c>
      <c r="N649" s="21">
        <v>0.9</v>
      </c>
      <c r="O649" s="21">
        <v>0.9</v>
      </c>
      <c r="P649" s="21" t="s">
        <v>187</v>
      </c>
      <c r="Q649" s="21" t="s">
        <v>188</v>
      </c>
      <c r="R649" s="25" t="s">
        <v>189</v>
      </c>
      <c r="S649" s="21" t="s">
        <v>182</v>
      </c>
      <c r="T649" s="21"/>
      <c r="U649" s="26"/>
      <c r="V649" s="26"/>
      <c r="W649" s="27">
        <f t="shared" ref="W649:W712" si="100">IF(J649&lt;DATE(YEAR(J649),7,1),YEAR(J649),YEAR(J649)+1)</f>
        <v>2016</v>
      </c>
      <c r="X649" s="27">
        <f t="shared" ref="X649:X712" si="101">IF(K649&gt;=DATE(YEAR(K649),7,1),YEAR(K649),YEAR(K649)-1)</f>
        <v>2050</v>
      </c>
      <c r="Y649" s="28">
        <f t="shared" ref="Y649:Y712" si="102">IF(ISBLANK(U649),0,O649-U649)</f>
        <v>0</v>
      </c>
      <c r="Z649" s="29" t="str">
        <f t="shared" ref="Z649:Z712" si="103">IF(ISBLANK(T649),I649,T649)</f>
        <v>CAISO</v>
      </c>
      <c r="AA649" s="30">
        <f t="shared" ref="AA649:AA712" si="104">IF(ISBLANK(U649),O649,U649)</f>
        <v>0.9</v>
      </c>
      <c r="AB649" s="31">
        <f>IF(AND(ISNUMBER(MATCH($S649,[3]Lists!$CU$8:$CU$37,0)),J649&gt;=DATE(2018,12,31)),$AH$6,$AH$5)</f>
        <v>1</v>
      </c>
      <c r="AC649" s="31">
        <f t="shared" ref="AC649:AC712" si="105">IF(ISBLANK(S649),0,1)</f>
        <v>1</v>
      </c>
      <c r="AD649" s="31">
        <f t="shared" ref="AD649:AD712" si="106">AC649</f>
        <v>1</v>
      </c>
      <c r="AE649" s="32" t="e">
        <f>MIN($K649,IF(AND(S649='[3]Resources - Baseline'!$C$25,$AH$3&gt;0),MIN(DATE(2050,12,31),MAX(DATE($AH$4,12,31),DATE(YEAR(J649)+$AH$3,MONTH(J649),DAY(J649)))),IF(AND(COUNTIFS('[3]Resources - Baseline'!$C$26:$C$37,S649)=1,$AH$2&gt;0),MIN(DATE($AH$4,12,31),DATE(YEAR(J649)+$AH$2,MONTH(J649),DAY(J649))),DATE(2050,12,31))))</f>
        <v>#VALUE!</v>
      </c>
      <c r="AF649" s="33">
        <f t="shared" ref="AF649:AF712" si="107">SUMPRODUCT(($B$9:$B$3872=$B649)*1)</f>
        <v>1</v>
      </c>
    </row>
    <row r="650" spans="1:32">
      <c r="A650" s="1">
        <v>650</v>
      </c>
      <c r="B650" s="21" t="s">
        <v>1545</v>
      </c>
      <c r="C650" s="21" t="s">
        <v>1546</v>
      </c>
      <c r="D650" s="21" t="s">
        <v>185</v>
      </c>
      <c r="E650" s="21" t="s">
        <v>176</v>
      </c>
      <c r="F650" s="21" t="s">
        <v>176</v>
      </c>
      <c r="G650" s="21" t="s">
        <v>177</v>
      </c>
      <c r="H650" s="21" t="s">
        <v>176</v>
      </c>
      <c r="I650" s="21" t="s">
        <v>178</v>
      </c>
      <c r="J650" s="22">
        <v>1</v>
      </c>
      <c r="K650" s="22">
        <v>55153</v>
      </c>
      <c r="L650" s="23">
        <f t="shared" ref="L650:L713" si="108">IFERROR(M650*O650,0)</f>
        <v>0</v>
      </c>
      <c r="M650" s="24">
        <f t="shared" ref="M650:M713" si="109">IFERROR(N650/O650,0)</f>
        <v>0</v>
      </c>
      <c r="N650" s="21"/>
      <c r="O650" s="21">
        <v>0.99</v>
      </c>
      <c r="P650" s="21" t="s">
        <v>1547</v>
      </c>
      <c r="Q650" s="21" t="s">
        <v>537</v>
      </c>
      <c r="R650" s="25" t="s">
        <v>538</v>
      </c>
      <c r="S650" s="21" t="s">
        <v>539</v>
      </c>
      <c r="T650" s="21"/>
      <c r="U650" s="26"/>
      <c r="V650" s="26"/>
      <c r="W650" s="27">
        <f t="shared" si="100"/>
        <v>1900</v>
      </c>
      <c r="X650" s="27">
        <f t="shared" si="101"/>
        <v>2050</v>
      </c>
      <c r="Y650" s="28">
        <f t="shared" si="102"/>
        <v>0</v>
      </c>
      <c r="Z650" s="29" t="str">
        <f t="shared" si="103"/>
        <v>CAISO</v>
      </c>
      <c r="AA650" s="30">
        <f t="shared" si="104"/>
        <v>0.99</v>
      </c>
      <c r="AB650" s="31">
        <f>IF(AND(ISNUMBER(MATCH($S650,[3]Lists!$CU$8:$CU$37,0)),J650&gt;=DATE(2018,12,31)),$AH$6,$AH$5)</f>
        <v>1</v>
      </c>
      <c r="AC650" s="31">
        <f t="shared" si="105"/>
        <v>1</v>
      </c>
      <c r="AD650" s="31">
        <f t="shared" si="106"/>
        <v>1</v>
      </c>
      <c r="AE650" s="32" t="e">
        <f>MIN($K650,IF(AND(S650='[3]Resources - Baseline'!$C$25,$AH$3&gt;0),MIN(DATE(2050,12,31),MAX(DATE($AH$4,12,31),DATE(YEAR(J650)+$AH$3,MONTH(J650),DAY(J650)))),IF(AND(COUNTIFS('[3]Resources - Baseline'!$C$26:$C$37,S650)=1,$AH$2&gt;0),MIN(DATE($AH$4,12,31),DATE(YEAR(J650)+$AH$2,MONTH(J650),DAY(J650))),DATE(2050,12,31))))</f>
        <v>#VALUE!</v>
      </c>
      <c r="AF650" s="33">
        <f t="shared" si="107"/>
        <v>1</v>
      </c>
    </row>
    <row r="651" spans="1:32">
      <c r="A651" s="1">
        <v>651</v>
      </c>
      <c r="B651" s="21" t="s">
        <v>1548</v>
      </c>
      <c r="C651" s="21" t="s">
        <v>1549</v>
      </c>
      <c r="D651" s="21" t="s">
        <v>185</v>
      </c>
      <c r="E651" s="21" t="s">
        <v>176</v>
      </c>
      <c r="F651" s="21" t="s">
        <v>176</v>
      </c>
      <c r="G651" s="21" t="s">
        <v>177</v>
      </c>
      <c r="H651" s="21" t="s">
        <v>176</v>
      </c>
      <c r="I651" s="21" t="s">
        <v>178</v>
      </c>
      <c r="J651" s="22">
        <v>39345</v>
      </c>
      <c r="K651" s="22">
        <v>55153</v>
      </c>
      <c r="L651" s="23">
        <f t="shared" si="108"/>
        <v>47</v>
      </c>
      <c r="M651" s="24">
        <f t="shared" si="109"/>
        <v>0.99766503926979411</v>
      </c>
      <c r="N651" s="21">
        <v>47</v>
      </c>
      <c r="O651" s="21">
        <v>47.11</v>
      </c>
      <c r="P651" s="21" t="s">
        <v>268</v>
      </c>
      <c r="Q651" s="21" t="s">
        <v>269</v>
      </c>
      <c r="R651" s="25" t="s">
        <v>270</v>
      </c>
      <c r="S651" s="21" t="s">
        <v>450</v>
      </c>
      <c r="T651" s="21"/>
      <c r="U651" s="26"/>
      <c r="V651" s="26"/>
      <c r="W651" s="27">
        <f t="shared" si="100"/>
        <v>2008</v>
      </c>
      <c r="X651" s="27">
        <f t="shared" si="101"/>
        <v>2050</v>
      </c>
      <c r="Y651" s="28">
        <f t="shared" si="102"/>
        <v>0</v>
      </c>
      <c r="Z651" s="29" t="str">
        <f t="shared" si="103"/>
        <v>CAISO</v>
      </c>
      <c r="AA651" s="30">
        <f t="shared" si="104"/>
        <v>47.11</v>
      </c>
      <c r="AB651" s="31">
        <f>IF(AND(ISNUMBER(MATCH($S651,[3]Lists!$CU$8:$CU$37,0)),J651&gt;=DATE(2018,12,31)),$AH$6,$AH$5)</f>
        <v>1</v>
      </c>
      <c r="AC651" s="31">
        <f t="shared" si="105"/>
        <v>1</v>
      </c>
      <c r="AD651" s="31">
        <f t="shared" si="106"/>
        <v>1</v>
      </c>
      <c r="AE651" s="32" t="e">
        <f>MIN($K651,IF(AND(S651='[3]Resources - Baseline'!$C$25,$AH$3&gt;0),MIN(DATE(2050,12,31),MAX(DATE($AH$4,12,31),DATE(YEAR(J651)+$AH$3,MONTH(J651),DAY(J651)))),IF(AND(COUNTIFS('[3]Resources - Baseline'!$C$26:$C$37,S651)=1,$AH$2&gt;0),MIN(DATE($AH$4,12,31),DATE(YEAR(J651)+$AH$2,MONTH(J651),DAY(J651))),DATE(2050,12,31))))</f>
        <v>#VALUE!</v>
      </c>
      <c r="AF651" s="33">
        <f t="shared" si="107"/>
        <v>1</v>
      </c>
    </row>
    <row r="652" spans="1:32">
      <c r="A652" s="1">
        <v>652</v>
      </c>
      <c r="B652" s="21" t="s">
        <v>1550</v>
      </c>
      <c r="C652" s="21" t="s">
        <v>1551</v>
      </c>
      <c r="D652" s="21" t="s">
        <v>174</v>
      </c>
      <c r="E652" s="22" t="s">
        <v>176</v>
      </c>
      <c r="F652" s="22" t="s">
        <v>176</v>
      </c>
      <c r="G652" s="22" t="s">
        <v>177</v>
      </c>
      <c r="H652" s="22" t="s">
        <v>176</v>
      </c>
      <c r="I652" s="22" t="s">
        <v>178</v>
      </c>
      <c r="J652" s="22">
        <v>43553</v>
      </c>
      <c r="K652" s="22">
        <v>55153</v>
      </c>
      <c r="L652" s="23">
        <f t="shared" si="108"/>
        <v>0</v>
      </c>
      <c r="M652" s="24">
        <f t="shared" si="109"/>
        <v>0</v>
      </c>
      <c r="N652" s="23"/>
      <c r="O652" s="23">
        <v>3</v>
      </c>
      <c r="P652" s="23" t="s">
        <v>1552</v>
      </c>
      <c r="Q652" s="23" t="s">
        <v>214</v>
      </c>
      <c r="R652" s="25" t="s">
        <v>1499</v>
      </c>
      <c r="S652" s="22" t="s">
        <v>913</v>
      </c>
      <c r="T652" s="22"/>
      <c r="U652" s="26"/>
      <c r="V652" s="26"/>
      <c r="W652" s="27">
        <f t="shared" si="100"/>
        <v>2019</v>
      </c>
      <c r="X652" s="27">
        <f t="shared" si="101"/>
        <v>2050</v>
      </c>
      <c r="Y652" s="28">
        <f t="shared" si="102"/>
        <v>0</v>
      </c>
      <c r="Z652" s="29" t="str">
        <f t="shared" si="103"/>
        <v>CAISO</v>
      </c>
      <c r="AA652" s="30">
        <f t="shared" si="104"/>
        <v>3</v>
      </c>
      <c r="AB652" s="31">
        <f>IF(AND(ISNUMBER(MATCH($S652,[3]Lists!$CU$8:$CU$37,0)),J652&gt;=DATE(2018,12,31)),$AH$6,$AH$5)</f>
        <v>0.95</v>
      </c>
      <c r="AC652" s="31">
        <f t="shared" si="105"/>
        <v>1</v>
      </c>
      <c r="AD652" s="31">
        <f t="shared" si="106"/>
        <v>1</v>
      </c>
      <c r="AE652" s="32" t="e">
        <f>MIN($K652,IF(AND(S652='[3]Resources - Baseline'!$C$25,$AH$3&gt;0),MIN(DATE(2050,12,31),MAX(DATE($AH$4,12,31),DATE(YEAR(J652)+$AH$3,MONTH(J652),DAY(J652)))),IF(AND(COUNTIFS('[3]Resources - Baseline'!$C$26:$C$37,S652)=1,$AH$2&gt;0),MIN(DATE($AH$4,12,31),DATE(YEAR(J652)+$AH$2,MONTH(J652),DAY(J652))),DATE(2050,12,31))))</f>
        <v>#VALUE!</v>
      </c>
      <c r="AF652" s="33">
        <f t="shared" si="107"/>
        <v>1</v>
      </c>
    </row>
    <row r="653" spans="1:32">
      <c r="A653" s="1">
        <v>653</v>
      </c>
      <c r="B653" s="21" t="s">
        <v>1553</v>
      </c>
      <c r="C653" s="21" t="s">
        <v>1554</v>
      </c>
      <c r="D653" s="21" t="s">
        <v>163</v>
      </c>
      <c r="E653" s="22" t="s">
        <v>210</v>
      </c>
      <c r="F653" s="22" t="s">
        <v>210</v>
      </c>
      <c r="G653" s="22" t="s">
        <v>211</v>
      </c>
      <c r="H653" s="22" t="s">
        <v>210</v>
      </c>
      <c r="I653" s="22" t="s">
        <v>212</v>
      </c>
      <c r="J653" s="22">
        <v>26634</v>
      </c>
      <c r="K653" s="22">
        <v>44196</v>
      </c>
      <c r="L653" s="23">
        <f t="shared" si="108"/>
        <v>670</v>
      </c>
      <c r="M653" s="24">
        <f t="shared" si="109"/>
        <v>1</v>
      </c>
      <c r="N653" s="23">
        <v>670</v>
      </c>
      <c r="O653" s="23">
        <v>670</v>
      </c>
      <c r="P653" s="23" t="s">
        <v>507</v>
      </c>
      <c r="Q653" s="23" t="s">
        <v>508</v>
      </c>
      <c r="R653" s="25" t="s">
        <v>509</v>
      </c>
      <c r="S653" s="22" t="s">
        <v>1055</v>
      </c>
      <c r="T653" s="22"/>
      <c r="U653" s="26"/>
      <c r="V653" s="26"/>
      <c r="W653" s="27">
        <f t="shared" si="100"/>
        <v>1973</v>
      </c>
      <c r="X653" s="27">
        <f t="shared" si="101"/>
        <v>2020</v>
      </c>
      <c r="Y653" s="28">
        <f t="shared" si="102"/>
        <v>0</v>
      </c>
      <c r="Z653" s="29" t="str">
        <f t="shared" si="103"/>
        <v>NW</v>
      </c>
      <c r="AA653" s="30">
        <f t="shared" si="104"/>
        <v>670</v>
      </c>
      <c r="AB653" s="31">
        <f>IF(AND(ISNUMBER(MATCH($S653,[3]Lists!$CU$8:$CU$37,0)),J653&gt;=DATE(2018,12,31)),$AH$6,$AH$5)</f>
        <v>1</v>
      </c>
      <c r="AC653" s="31">
        <f t="shared" si="105"/>
        <v>1</v>
      </c>
      <c r="AD653" s="31">
        <f t="shared" si="106"/>
        <v>1</v>
      </c>
      <c r="AE653" s="32" t="e">
        <f>MIN($K653,IF(AND(S653='[3]Resources - Baseline'!$C$25,$AH$3&gt;0),MIN(DATE(2050,12,31),MAX(DATE($AH$4,12,31),DATE(YEAR(J653)+$AH$3,MONTH(J653),DAY(J653)))),IF(AND(COUNTIFS('[3]Resources - Baseline'!$C$26:$C$37,S653)=1,$AH$2&gt;0),MIN(DATE($AH$4,12,31),DATE(YEAR(J653)+$AH$2,MONTH(J653),DAY(J653))),DATE(2050,12,31))))</f>
        <v>#VALUE!</v>
      </c>
      <c r="AF653" s="33">
        <f t="shared" si="107"/>
        <v>1</v>
      </c>
    </row>
    <row r="654" spans="1:32">
      <c r="A654" s="1">
        <v>654</v>
      </c>
      <c r="B654" s="21" t="s">
        <v>1555</v>
      </c>
      <c r="C654" s="21" t="s">
        <v>1556</v>
      </c>
      <c r="D654" s="21" t="s">
        <v>163</v>
      </c>
      <c r="E654" s="22" t="s">
        <v>210</v>
      </c>
      <c r="F654" s="22" t="s">
        <v>210</v>
      </c>
      <c r="G654" s="22" t="s">
        <v>211</v>
      </c>
      <c r="H654" s="22" t="s">
        <v>210</v>
      </c>
      <c r="I654" s="22" t="s">
        <v>212</v>
      </c>
      <c r="J654" s="22">
        <v>26846</v>
      </c>
      <c r="K654" s="22">
        <v>45657</v>
      </c>
      <c r="L654" s="23">
        <f t="shared" si="108"/>
        <v>670</v>
      </c>
      <c r="M654" s="24">
        <f t="shared" si="109"/>
        <v>1</v>
      </c>
      <c r="N654" s="23">
        <v>670</v>
      </c>
      <c r="O654" s="23">
        <v>670</v>
      </c>
      <c r="P654" s="23" t="s">
        <v>507</v>
      </c>
      <c r="Q654" s="23" t="s">
        <v>508</v>
      </c>
      <c r="R654" s="25" t="s">
        <v>509</v>
      </c>
      <c r="S654" s="22" t="s">
        <v>1055</v>
      </c>
      <c r="T654" s="22"/>
      <c r="U654" s="26"/>
      <c r="V654" s="26"/>
      <c r="W654" s="27">
        <f t="shared" si="100"/>
        <v>1974</v>
      </c>
      <c r="X654" s="27">
        <f t="shared" si="101"/>
        <v>2024</v>
      </c>
      <c r="Y654" s="28">
        <f t="shared" si="102"/>
        <v>0</v>
      </c>
      <c r="Z654" s="29" t="str">
        <f t="shared" si="103"/>
        <v>NW</v>
      </c>
      <c r="AA654" s="30">
        <f t="shared" si="104"/>
        <v>670</v>
      </c>
      <c r="AB654" s="31">
        <f>IF(AND(ISNUMBER(MATCH($S654,[3]Lists!$CU$8:$CU$37,0)),J654&gt;=DATE(2018,12,31)),$AH$6,$AH$5)</f>
        <v>1</v>
      </c>
      <c r="AC654" s="31">
        <f t="shared" si="105"/>
        <v>1</v>
      </c>
      <c r="AD654" s="31">
        <f t="shared" si="106"/>
        <v>1</v>
      </c>
      <c r="AE654" s="32" t="e">
        <f>MIN($K654,IF(AND(S654='[3]Resources - Baseline'!$C$25,$AH$3&gt;0),MIN(DATE(2050,12,31),MAX(DATE($AH$4,12,31),DATE(YEAR(J654)+$AH$3,MONTH(J654),DAY(J654)))),IF(AND(COUNTIFS('[3]Resources - Baseline'!$C$26:$C$37,S654)=1,$AH$2&gt;0),MIN(DATE($AH$4,12,31),DATE(YEAR(J654)+$AH$2,MONTH(J654),DAY(J654))),DATE(2050,12,31))))</f>
        <v>#VALUE!</v>
      </c>
      <c r="AF654" s="33">
        <f t="shared" si="107"/>
        <v>1</v>
      </c>
    </row>
    <row r="655" spans="1:32">
      <c r="A655" s="1">
        <v>655</v>
      </c>
      <c r="B655" s="21" t="s">
        <v>1557</v>
      </c>
      <c r="C655" s="21" t="s">
        <v>1558</v>
      </c>
      <c r="D655" s="21" t="s">
        <v>185</v>
      </c>
      <c r="E655" s="21" t="s">
        <v>176</v>
      </c>
      <c r="F655" s="21" t="s">
        <v>176</v>
      </c>
      <c r="G655" s="21" t="s">
        <v>177</v>
      </c>
      <c r="H655" s="21" t="s">
        <v>176</v>
      </c>
      <c r="I655" s="21" t="s">
        <v>178</v>
      </c>
      <c r="J655" s="22">
        <v>37151</v>
      </c>
      <c r="K655" s="22">
        <v>55153</v>
      </c>
      <c r="L655" s="23">
        <f t="shared" si="108"/>
        <v>36</v>
      </c>
      <c r="M655" s="24">
        <f t="shared" si="109"/>
        <v>0.86956521739130432</v>
      </c>
      <c r="N655" s="21">
        <v>36</v>
      </c>
      <c r="O655" s="21">
        <v>41.4</v>
      </c>
      <c r="P655" s="21" t="s">
        <v>268</v>
      </c>
      <c r="Q655" s="21" t="s">
        <v>269</v>
      </c>
      <c r="R655" s="25" t="s">
        <v>270</v>
      </c>
      <c r="S655" s="21" t="s">
        <v>271</v>
      </c>
      <c r="T655" s="21"/>
      <c r="U655" s="26"/>
      <c r="V655" s="26"/>
      <c r="W655" s="27">
        <f t="shared" si="100"/>
        <v>2002</v>
      </c>
      <c r="X655" s="27">
        <f t="shared" si="101"/>
        <v>2050</v>
      </c>
      <c r="Y655" s="28">
        <f t="shared" si="102"/>
        <v>0</v>
      </c>
      <c r="Z655" s="29" t="str">
        <f t="shared" si="103"/>
        <v>CAISO</v>
      </c>
      <c r="AA655" s="30">
        <f t="shared" si="104"/>
        <v>41.4</v>
      </c>
      <c r="AB655" s="31">
        <f>IF(AND(ISNUMBER(MATCH($S655,[3]Lists!$CU$8:$CU$37,0)),J655&gt;=DATE(2018,12,31)),$AH$6,$AH$5)</f>
        <v>1</v>
      </c>
      <c r="AC655" s="31">
        <f t="shared" si="105"/>
        <v>1</v>
      </c>
      <c r="AD655" s="31">
        <f t="shared" si="106"/>
        <v>1</v>
      </c>
      <c r="AE655" s="32" t="e">
        <f>MIN($K655,IF(AND(S655='[3]Resources - Baseline'!$C$25,$AH$3&gt;0),MIN(DATE(2050,12,31),MAX(DATE($AH$4,12,31),DATE(YEAR(J655)+$AH$3,MONTH(J655),DAY(J655)))),IF(AND(COUNTIFS('[3]Resources - Baseline'!$C$26:$C$37,S655)=1,$AH$2&gt;0),MIN(DATE($AH$4,12,31),DATE(YEAR(J655)+$AH$2,MONTH(J655),DAY(J655))),DATE(2050,12,31))))</f>
        <v>#VALUE!</v>
      </c>
      <c r="AF655" s="33">
        <f t="shared" si="107"/>
        <v>1</v>
      </c>
    </row>
    <row r="656" spans="1:32">
      <c r="A656" s="1">
        <v>656</v>
      </c>
      <c r="B656" s="21" t="s">
        <v>1559</v>
      </c>
      <c r="C656" s="21"/>
      <c r="D656" s="21" t="s">
        <v>163</v>
      </c>
      <c r="E656" s="22" t="s">
        <v>302</v>
      </c>
      <c r="F656" s="22" t="s">
        <v>302</v>
      </c>
      <c r="G656" s="22" t="s">
        <v>303</v>
      </c>
      <c r="H656" s="22" t="s">
        <v>302</v>
      </c>
      <c r="I656" s="22" t="s">
        <v>167</v>
      </c>
      <c r="J656" s="22">
        <v>18264</v>
      </c>
      <c r="K656" s="22">
        <v>55153</v>
      </c>
      <c r="L656" s="23">
        <f t="shared" si="108"/>
        <v>250</v>
      </c>
      <c r="M656" s="24">
        <f t="shared" si="109"/>
        <v>1</v>
      </c>
      <c r="N656" s="23">
        <v>250</v>
      </c>
      <c r="O656" s="23">
        <v>250</v>
      </c>
      <c r="P656" s="23" t="s">
        <v>408</v>
      </c>
      <c r="Q656" s="23" t="s">
        <v>180</v>
      </c>
      <c r="R656" s="25" t="s">
        <v>181</v>
      </c>
      <c r="S656" s="22" t="s">
        <v>1560</v>
      </c>
      <c r="T656" s="22"/>
      <c r="U656" s="26"/>
      <c r="V656" s="26"/>
      <c r="W656" s="27">
        <f t="shared" si="100"/>
        <v>1950</v>
      </c>
      <c r="X656" s="27">
        <f t="shared" si="101"/>
        <v>2050</v>
      </c>
      <c r="Y656" s="28">
        <f t="shared" si="102"/>
        <v>0</v>
      </c>
      <c r="Z656" s="29" t="str">
        <f t="shared" si="103"/>
        <v>Excluded</v>
      </c>
      <c r="AA656" s="30">
        <f t="shared" si="104"/>
        <v>250</v>
      </c>
      <c r="AB656" s="31">
        <f>IF(AND(ISNUMBER(MATCH($S656,[3]Lists!$CU$8:$CU$37,0)),J656&gt;=DATE(2018,12,31)),$AH$6,$AH$5)</f>
        <v>1</v>
      </c>
      <c r="AC656" s="31">
        <f t="shared" si="105"/>
        <v>1</v>
      </c>
      <c r="AD656" s="31">
        <f t="shared" si="106"/>
        <v>1</v>
      </c>
      <c r="AE656" s="32" t="e">
        <f>MIN($K656,IF(AND(S656='[3]Resources - Baseline'!$C$25,$AH$3&gt;0),MIN(DATE(2050,12,31),MAX(DATE($AH$4,12,31),DATE(YEAR(J656)+$AH$3,MONTH(J656),DAY(J656)))),IF(AND(COUNTIFS('[3]Resources - Baseline'!$C$26:$C$37,S656)=1,$AH$2&gt;0),MIN(DATE($AH$4,12,31),DATE(YEAR(J656)+$AH$2,MONTH(J656),DAY(J656))),DATE(2050,12,31))))</f>
        <v>#VALUE!</v>
      </c>
      <c r="AF656" s="33">
        <f t="shared" si="107"/>
        <v>1</v>
      </c>
    </row>
    <row r="657" spans="1:32">
      <c r="A657" s="1">
        <v>657</v>
      </c>
      <c r="B657" s="21" t="s">
        <v>1561</v>
      </c>
      <c r="C657" s="21"/>
      <c r="D657" s="21" t="s">
        <v>163</v>
      </c>
      <c r="E657" s="22" t="s">
        <v>302</v>
      </c>
      <c r="F657" s="22" t="s">
        <v>302</v>
      </c>
      <c r="G657" s="22" t="s">
        <v>303</v>
      </c>
      <c r="H657" s="22" t="s">
        <v>302</v>
      </c>
      <c r="I657" s="22" t="s">
        <v>167</v>
      </c>
      <c r="J657" s="22">
        <v>18264</v>
      </c>
      <c r="K657" s="22">
        <v>55153</v>
      </c>
      <c r="L657" s="23">
        <f t="shared" si="108"/>
        <v>200</v>
      </c>
      <c r="M657" s="24">
        <f t="shared" si="109"/>
        <v>1</v>
      </c>
      <c r="N657" s="23">
        <v>200</v>
      </c>
      <c r="O657" s="23">
        <v>200</v>
      </c>
      <c r="P657" s="23" t="s">
        <v>408</v>
      </c>
      <c r="Q657" s="23" t="s">
        <v>180</v>
      </c>
      <c r="R657" s="25" t="s">
        <v>181</v>
      </c>
      <c r="S657" s="22" t="s">
        <v>1560</v>
      </c>
      <c r="T657" s="22"/>
      <c r="U657" s="26"/>
      <c r="V657" s="26"/>
      <c r="W657" s="27">
        <f t="shared" si="100"/>
        <v>1950</v>
      </c>
      <c r="X657" s="27">
        <f t="shared" si="101"/>
        <v>2050</v>
      </c>
      <c r="Y657" s="28">
        <f t="shared" si="102"/>
        <v>0</v>
      </c>
      <c r="Z657" s="29" t="str">
        <f t="shared" si="103"/>
        <v>Excluded</v>
      </c>
      <c r="AA657" s="30">
        <f t="shared" si="104"/>
        <v>200</v>
      </c>
      <c r="AB657" s="31">
        <f>IF(AND(ISNUMBER(MATCH($S657,[3]Lists!$CU$8:$CU$37,0)),J657&gt;=DATE(2018,12,31)),$AH$6,$AH$5)</f>
        <v>1</v>
      </c>
      <c r="AC657" s="31">
        <f t="shared" si="105"/>
        <v>1</v>
      </c>
      <c r="AD657" s="31">
        <f t="shared" si="106"/>
        <v>1</v>
      </c>
      <c r="AE657" s="32" t="e">
        <f>MIN($K657,IF(AND(S657='[3]Resources - Baseline'!$C$25,$AH$3&gt;0),MIN(DATE(2050,12,31),MAX(DATE($AH$4,12,31),DATE(YEAR(J657)+$AH$3,MONTH(J657),DAY(J657)))),IF(AND(COUNTIFS('[3]Resources - Baseline'!$C$26:$C$37,S657)=1,$AH$2&gt;0),MIN(DATE($AH$4,12,31),DATE(YEAR(J657)+$AH$2,MONTH(J657),DAY(J657))),DATE(2050,12,31))))</f>
        <v>#VALUE!</v>
      </c>
      <c r="AF657" s="33">
        <f t="shared" si="107"/>
        <v>1</v>
      </c>
    </row>
    <row r="658" spans="1:32">
      <c r="A658" s="1">
        <v>658</v>
      </c>
      <c r="B658" s="21" t="s">
        <v>1562</v>
      </c>
      <c r="C658" s="21"/>
      <c r="D658" s="21" t="s">
        <v>163</v>
      </c>
      <c r="E658" s="22" t="s">
        <v>302</v>
      </c>
      <c r="F658" s="22" t="s">
        <v>302</v>
      </c>
      <c r="G658" s="22" t="s">
        <v>303</v>
      </c>
      <c r="H658" s="22" t="s">
        <v>302</v>
      </c>
      <c r="I658" s="22" t="s">
        <v>167</v>
      </c>
      <c r="J658" s="22">
        <v>43936</v>
      </c>
      <c r="K658" s="22">
        <v>55153</v>
      </c>
      <c r="L658" s="23">
        <f t="shared" si="108"/>
        <v>110</v>
      </c>
      <c r="M658" s="24">
        <f t="shared" si="109"/>
        <v>1</v>
      </c>
      <c r="N658" s="23">
        <v>110</v>
      </c>
      <c r="O658" s="23">
        <v>110</v>
      </c>
      <c r="P658" s="23" t="s">
        <v>408</v>
      </c>
      <c r="Q658" s="23" t="s">
        <v>180</v>
      </c>
      <c r="R658" s="25" t="s">
        <v>181</v>
      </c>
      <c r="S658" s="22" t="s">
        <v>1560</v>
      </c>
      <c r="T658" s="22"/>
      <c r="U658" s="26"/>
      <c r="V658" s="26"/>
      <c r="W658" s="27">
        <f t="shared" si="100"/>
        <v>2020</v>
      </c>
      <c r="X658" s="27">
        <f t="shared" si="101"/>
        <v>2050</v>
      </c>
      <c r="Y658" s="28">
        <f t="shared" si="102"/>
        <v>0</v>
      </c>
      <c r="Z658" s="29" t="str">
        <f t="shared" si="103"/>
        <v>Excluded</v>
      </c>
      <c r="AA658" s="30">
        <f t="shared" si="104"/>
        <v>110</v>
      </c>
      <c r="AB658" s="31">
        <f>IF(AND(ISNUMBER(MATCH($S658,[3]Lists!$CU$8:$CU$37,0)),J658&gt;=DATE(2018,12,31)),$AH$6,$AH$5)</f>
        <v>1</v>
      </c>
      <c r="AC658" s="31">
        <f t="shared" si="105"/>
        <v>1</v>
      </c>
      <c r="AD658" s="31">
        <f t="shared" si="106"/>
        <v>1</v>
      </c>
      <c r="AE658" s="32" t="e">
        <f>MIN($K658,IF(AND(S658='[3]Resources - Baseline'!$C$25,$AH$3&gt;0),MIN(DATE(2050,12,31),MAX(DATE($AH$4,12,31),DATE(YEAR(J658)+$AH$3,MONTH(J658),DAY(J658)))),IF(AND(COUNTIFS('[3]Resources - Baseline'!$C$26:$C$37,S658)=1,$AH$2&gt;0),MIN(DATE($AH$4,12,31),DATE(YEAR(J658)+$AH$2,MONTH(J658),DAY(J658))),DATE(2050,12,31))))</f>
        <v>#VALUE!</v>
      </c>
      <c r="AF658" s="33">
        <f t="shared" si="107"/>
        <v>1</v>
      </c>
    </row>
    <row r="659" spans="1:32">
      <c r="A659" s="1">
        <v>659</v>
      </c>
      <c r="B659" s="21" t="s">
        <v>1563</v>
      </c>
      <c r="C659" s="21"/>
      <c r="D659" s="21" t="s">
        <v>163</v>
      </c>
      <c r="E659" s="22" t="s">
        <v>302</v>
      </c>
      <c r="F659" s="22" t="s">
        <v>302</v>
      </c>
      <c r="G659" s="22" t="s">
        <v>303</v>
      </c>
      <c r="H659" s="22" t="s">
        <v>302</v>
      </c>
      <c r="I659" s="22" t="s">
        <v>167</v>
      </c>
      <c r="J659" s="22">
        <v>18264</v>
      </c>
      <c r="K659" s="22">
        <v>55153</v>
      </c>
      <c r="L659" s="23">
        <f t="shared" si="108"/>
        <v>75</v>
      </c>
      <c r="M659" s="24">
        <f t="shared" si="109"/>
        <v>1</v>
      </c>
      <c r="N659" s="23">
        <v>75</v>
      </c>
      <c r="O659" s="23">
        <v>75</v>
      </c>
      <c r="P659" s="23" t="s">
        <v>408</v>
      </c>
      <c r="Q659" s="23" t="s">
        <v>180</v>
      </c>
      <c r="R659" s="25" t="s">
        <v>181</v>
      </c>
      <c r="S659" s="22" t="s">
        <v>1560</v>
      </c>
      <c r="T659" s="22"/>
      <c r="U659" s="26"/>
      <c r="V659" s="26"/>
      <c r="W659" s="27">
        <f t="shared" si="100"/>
        <v>1950</v>
      </c>
      <c r="X659" s="27">
        <f t="shared" si="101"/>
        <v>2050</v>
      </c>
      <c r="Y659" s="28">
        <f t="shared" si="102"/>
        <v>0</v>
      </c>
      <c r="Z659" s="29" t="str">
        <f t="shared" si="103"/>
        <v>Excluded</v>
      </c>
      <c r="AA659" s="30">
        <f t="shared" si="104"/>
        <v>75</v>
      </c>
      <c r="AB659" s="31">
        <f>IF(AND(ISNUMBER(MATCH($S659,[3]Lists!$CU$8:$CU$37,0)),J659&gt;=DATE(2018,12,31)),$AH$6,$AH$5)</f>
        <v>1</v>
      </c>
      <c r="AC659" s="31">
        <f t="shared" si="105"/>
        <v>1</v>
      </c>
      <c r="AD659" s="31">
        <f t="shared" si="106"/>
        <v>1</v>
      </c>
      <c r="AE659" s="32" t="e">
        <f>MIN($K659,IF(AND(S659='[3]Resources - Baseline'!$C$25,$AH$3&gt;0),MIN(DATE(2050,12,31),MAX(DATE($AH$4,12,31),DATE(YEAR(J659)+$AH$3,MONTH(J659),DAY(J659)))),IF(AND(COUNTIFS('[3]Resources - Baseline'!$C$26:$C$37,S659)=1,$AH$2&gt;0),MIN(DATE($AH$4,12,31),DATE(YEAR(J659)+$AH$2,MONTH(J659),DAY(J659))),DATE(2050,12,31))))</f>
        <v>#VALUE!</v>
      </c>
      <c r="AF659" s="33">
        <f t="shared" si="107"/>
        <v>1</v>
      </c>
    </row>
    <row r="660" spans="1:32">
      <c r="A660" s="1">
        <v>660</v>
      </c>
      <c r="B660" s="21" t="s">
        <v>1564</v>
      </c>
      <c r="C660" s="21"/>
      <c r="D660" s="21" t="s">
        <v>163</v>
      </c>
      <c r="E660" s="22" t="s">
        <v>302</v>
      </c>
      <c r="F660" s="22" t="s">
        <v>302</v>
      </c>
      <c r="G660" s="22" t="s">
        <v>303</v>
      </c>
      <c r="H660" s="22" t="s">
        <v>302</v>
      </c>
      <c r="I660" s="22" t="s">
        <v>167</v>
      </c>
      <c r="J660" s="22">
        <v>18264</v>
      </c>
      <c r="K660" s="22">
        <v>55153</v>
      </c>
      <c r="L660" s="23">
        <f t="shared" si="108"/>
        <v>72</v>
      </c>
      <c r="M660" s="24">
        <f t="shared" si="109"/>
        <v>1</v>
      </c>
      <c r="N660" s="23">
        <v>72</v>
      </c>
      <c r="O660" s="23">
        <v>72</v>
      </c>
      <c r="P660" s="23" t="s">
        <v>408</v>
      </c>
      <c r="Q660" s="23" t="s">
        <v>180</v>
      </c>
      <c r="R660" s="25" t="s">
        <v>181</v>
      </c>
      <c r="S660" s="22" t="s">
        <v>1560</v>
      </c>
      <c r="T660" s="22"/>
      <c r="U660" s="26"/>
      <c r="V660" s="26"/>
      <c r="W660" s="27">
        <f t="shared" si="100"/>
        <v>1950</v>
      </c>
      <c r="X660" s="27">
        <f t="shared" si="101"/>
        <v>2050</v>
      </c>
      <c r="Y660" s="28">
        <f t="shared" si="102"/>
        <v>0</v>
      </c>
      <c r="Z660" s="29" t="str">
        <f t="shared" si="103"/>
        <v>Excluded</v>
      </c>
      <c r="AA660" s="30">
        <f t="shared" si="104"/>
        <v>72</v>
      </c>
      <c r="AB660" s="31">
        <f>IF(AND(ISNUMBER(MATCH($S660,[3]Lists!$CU$8:$CU$37,0)),J660&gt;=DATE(2018,12,31)),$AH$6,$AH$5)</f>
        <v>1</v>
      </c>
      <c r="AC660" s="31">
        <f t="shared" si="105"/>
        <v>1</v>
      </c>
      <c r="AD660" s="31">
        <f t="shared" si="106"/>
        <v>1</v>
      </c>
      <c r="AE660" s="32" t="e">
        <f>MIN($K660,IF(AND(S660='[3]Resources - Baseline'!$C$25,$AH$3&gt;0),MIN(DATE(2050,12,31),MAX(DATE($AH$4,12,31),DATE(YEAR(J660)+$AH$3,MONTH(J660),DAY(J660)))),IF(AND(COUNTIFS('[3]Resources - Baseline'!$C$26:$C$37,S660)=1,$AH$2&gt;0),MIN(DATE($AH$4,12,31),DATE(YEAR(J660)+$AH$2,MONTH(J660),DAY(J660))),DATE(2050,12,31))))</f>
        <v>#VALUE!</v>
      </c>
      <c r="AF660" s="33">
        <f t="shared" si="107"/>
        <v>1</v>
      </c>
    </row>
    <row r="661" spans="1:32">
      <c r="A661" s="1">
        <v>661</v>
      </c>
      <c r="B661" s="21" t="s">
        <v>1565</v>
      </c>
      <c r="C661" s="21"/>
      <c r="D661" s="21" t="s">
        <v>163</v>
      </c>
      <c r="E661" s="22" t="s">
        <v>302</v>
      </c>
      <c r="F661" s="22" t="s">
        <v>302</v>
      </c>
      <c r="G661" s="22" t="s">
        <v>303</v>
      </c>
      <c r="H661" s="22" t="s">
        <v>302</v>
      </c>
      <c r="I661" s="22" t="s">
        <v>167</v>
      </c>
      <c r="J661" s="22">
        <v>18264</v>
      </c>
      <c r="K661" s="22">
        <v>55153</v>
      </c>
      <c r="L661" s="23">
        <f t="shared" si="108"/>
        <v>500</v>
      </c>
      <c r="M661" s="24">
        <f t="shared" si="109"/>
        <v>1</v>
      </c>
      <c r="N661" s="23">
        <v>500</v>
      </c>
      <c r="O661" s="23">
        <v>500</v>
      </c>
      <c r="P661" s="23" t="s">
        <v>196</v>
      </c>
      <c r="Q661" s="23" t="s">
        <v>197</v>
      </c>
      <c r="R661" s="25" t="s">
        <v>198</v>
      </c>
      <c r="S661" s="22" t="s">
        <v>542</v>
      </c>
      <c r="T661" s="22"/>
      <c r="U661" s="26"/>
      <c r="V661" s="26"/>
      <c r="W661" s="27">
        <f t="shared" si="100"/>
        <v>1950</v>
      </c>
      <c r="X661" s="27">
        <f t="shared" si="101"/>
        <v>2050</v>
      </c>
      <c r="Y661" s="28">
        <f t="shared" si="102"/>
        <v>0</v>
      </c>
      <c r="Z661" s="29" t="str">
        <f t="shared" si="103"/>
        <v>Excluded</v>
      </c>
      <c r="AA661" s="30">
        <f t="shared" si="104"/>
        <v>500</v>
      </c>
      <c r="AB661" s="31">
        <f>IF(AND(ISNUMBER(MATCH($S661,[3]Lists!$CU$8:$CU$37,0)),J661&gt;=DATE(2018,12,31)),$AH$6,$AH$5)</f>
        <v>1</v>
      </c>
      <c r="AC661" s="31">
        <f t="shared" si="105"/>
        <v>1</v>
      </c>
      <c r="AD661" s="31">
        <f t="shared" si="106"/>
        <v>1</v>
      </c>
      <c r="AE661" s="32" t="e">
        <f>MIN($K661,IF(AND(S661='[3]Resources - Baseline'!$C$25,$AH$3&gt;0),MIN(DATE(2050,12,31),MAX(DATE($AH$4,12,31),DATE(YEAR(J661)+$AH$3,MONTH(J661),DAY(J661)))),IF(AND(COUNTIFS('[3]Resources - Baseline'!$C$26:$C$37,S661)=1,$AH$2&gt;0),MIN(DATE($AH$4,12,31),DATE(YEAR(J661)+$AH$2,MONTH(J661),DAY(J661))),DATE(2050,12,31))))</f>
        <v>#VALUE!</v>
      </c>
      <c r="AF661" s="33">
        <f t="shared" si="107"/>
        <v>1</v>
      </c>
    </row>
    <row r="662" spans="1:32">
      <c r="A662" s="1">
        <v>662</v>
      </c>
      <c r="B662" s="21" t="s">
        <v>1566</v>
      </c>
      <c r="C662" s="21"/>
      <c r="D662" s="21" t="s">
        <v>163</v>
      </c>
      <c r="E662" s="22" t="s">
        <v>302</v>
      </c>
      <c r="F662" s="22" t="s">
        <v>302</v>
      </c>
      <c r="G662" s="22" t="s">
        <v>303</v>
      </c>
      <c r="H662" s="22" t="s">
        <v>302</v>
      </c>
      <c r="I662" s="22" t="s">
        <v>167</v>
      </c>
      <c r="J662" s="22">
        <v>18264</v>
      </c>
      <c r="K662" s="22">
        <v>55153</v>
      </c>
      <c r="L662" s="23">
        <f t="shared" si="108"/>
        <v>300</v>
      </c>
      <c r="M662" s="24">
        <f t="shared" si="109"/>
        <v>1</v>
      </c>
      <c r="N662" s="23">
        <v>300</v>
      </c>
      <c r="O662" s="23">
        <v>300</v>
      </c>
      <c r="P662" s="23" t="s">
        <v>196</v>
      </c>
      <c r="Q662" s="23" t="s">
        <v>197</v>
      </c>
      <c r="R662" s="25" t="s">
        <v>198</v>
      </c>
      <c r="S662" s="22" t="s">
        <v>542</v>
      </c>
      <c r="T662" s="22"/>
      <c r="U662" s="26"/>
      <c r="V662" s="26"/>
      <c r="W662" s="27">
        <f t="shared" si="100"/>
        <v>1950</v>
      </c>
      <c r="X662" s="27">
        <f t="shared" si="101"/>
        <v>2050</v>
      </c>
      <c r="Y662" s="28">
        <f t="shared" si="102"/>
        <v>0</v>
      </c>
      <c r="Z662" s="29" t="str">
        <f t="shared" si="103"/>
        <v>Excluded</v>
      </c>
      <c r="AA662" s="30">
        <f t="shared" si="104"/>
        <v>300</v>
      </c>
      <c r="AB662" s="31">
        <f>IF(AND(ISNUMBER(MATCH($S662,[3]Lists!$CU$8:$CU$37,0)),J662&gt;=DATE(2018,12,31)),$AH$6,$AH$5)</f>
        <v>1</v>
      </c>
      <c r="AC662" s="31">
        <f t="shared" si="105"/>
        <v>1</v>
      </c>
      <c r="AD662" s="31">
        <f t="shared" si="106"/>
        <v>1</v>
      </c>
      <c r="AE662" s="32" t="e">
        <f>MIN($K662,IF(AND(S662='[3]Resources - Baseline'!$C$25,$AH$3&gt;0),MIN(DATE(2050,12,31),MAX(DATE($AH$4,12,31),DATE(YEAR(J662)+$AH$3,MONTH(J662),DAY(J662)))),IF(AND(COUNTIFS('[3]Resources - Baseline'!$C$26:$C$37,S662)=1,$AH$2&gt;0),MIN(DATE($AH$4,12,31),DATE(YEAR(J662)+$AH$2,MONTH(J662),DAY(J662))),DATE(2050,12,31))))</f>
        <v>#VALUE!</v>
      </c>
      <c r="AF662" s="33">
        <f t="shared" si="107"/>
        <v>1</v>
      </c>
    </row>
    <row r="663" spans="1:32">
      <c r="A663" s="1">
        <v>663</v>
      </c>
      <c r="B663" s="21" t="s">
        <v>1567</v>
      </c>
      <c r="C663" s="21"/>
      <c r="D663" s="21" t="s">
        <v>163</v>
      </c>
      <c r="E663" s="22" t="s">
        <v>302</v>
      </c>
      <c r="F663" s="22" t="s">
        <v>302</v>
      </c>
      <c r="G663" s="22" t="s">
        <v>303</v>
      </c>
      <c r="H663" s="22" t="s">
        <v>302</v>
      </c>
      <c r="I663" s="22" t="s">
        <v>167</v>
      </c>
      <c r="J663" s="22">
        <v>18264</v>
      </c>
      <c r="K663" s="22">
        <v>55153</v>
      </c>
      <c r="L663" s="23">
        <f t="shared" si="108"/>
        <v>169</v>
      </c>
      <c r="M663" s="24">
        <f t="shared" si="109"/>
        <v>1</v>
      </c>
      <c r="N663" s="23">
        <v>169</v>
      </c>
      <c r="O663" s="23">
        <v>169</v>
      </c>
      <c r="P663" s="23" t="s">
        <v>196</v>
      </c>
      <c r="Q663" s="23" t="s">
        <v>197</v>
      </c>
      <c r="R663" s="25" t="s">
        <v>198</v>
      </c>
      <c r="S663" s="22" t="s">
        <v>542</v>
      </c>
      <c r="T663" s="22"/>
      <c r="U663" s="26"/>
      <c r="V663" s="26"/>
      <c r="W663" s="27">
        <f t="shared" si="100"/>
        <v>1950</v>
      </c>
      <c r="X663" s="27">
        <f t="shared" si="101"/>
        <v>2050</v>
      </c>
      <c r="Y663" s="28">
        <f t="shared" si="102"/>
        <v>0</v>
      </c>
      <c r="Z663" s="29" t="str">
        <f t="shared" si="103"/>
        <v>Excluded</v>
      </c>
      <c r="AA663" s="30">
        <f t="shared" si="104"/>
        <v>169</v>
      </c>
      <c r="AB663" s="31">
        <f>IF(AND(ISNUMBER(MATCH($S663,[3]Lists!$CU$8:$CU$37,0)),J663&gt;=DATE(2018,12,31)),$AH$6,$AH$5)</f>
        <v>1</v>
      </c>
      <c r="AC663" s="31">
        <f t="shared" si="105"/>
        <v>1</v>
      </c>
      <c r="AD663" s="31">
        <f t="shared" si="106"/>
        <v>1</v>
      </c>
      <c r="AE663" s="32" t="e">
        <f>MIN($K663,IF(AND(S663='[3]Resources - Baseline'!$C$25,$AH$3&gt;0),MIN(DATE(2050,12,31),MAX(DATE($AH$4,12,31),DATE(YEAR(J663)+$AH$3,MONTH(J663),DAY(J663)))),IF(AND(COUNTIFS('[3]Resources - Baseline'!$C$26:$C$37,S663)=1,$AH$2&gt;0),MIN(DATE($AH$4,12,31),DATE(YEAR(J663)+$AH$2,MONTH(J663),DAY(J663))),DATE(2050,12,31))))</f>
        <v>#VALUE!</v>
      </c>
      <c r="AF663" s="33">
        <f t="shared" si="107"/>
        <v>1</v>
      </c>
    </row>
    <row r="664" spans="1:32">
      <c r="A664" s="1">
        <v>664</v>
      </c>
      <c r="B664" s="21" t="s">
        <v>1568</v>
      </c>
      <c r="C664" s="21" t="s">
        <v>1569</v>
      </c>
      <c r="D664" s="21" t="s">
        <v>163</v>
      </c>
      <c r="E664" s="22" t="s">
        <v>331</v>
      </c>
      <c r="F664" s="22" t="s">
        <v>331</v>
      </c>
      <c r="G664" s="22" t="s">
        <v>177</v>
      </c>
      <c r="H664" s="22" t="s">
        <v>176</v>
      </c>
      <c r="I664" s="22" t="s">
        <v>178</v>
      </c>
      <c r="J664" s="22">
        <v>26938</v>
      </c>
      <c r="K664" s="22">
        <v>55153</v>
      </c>
      <c r="L664" s="23">
        <f t="shared" si="108"/>
        <v>0</v>
      </c>
      <c r="M664" s="24">
        <f t="shared" si="109"/>
        <v>0</v>
      </c>
      <c r="N664" s="21"/>
      <c r="O664" s="23"/>
      <c r="P664" s="23" t="s">
        <v>848</v>
      </c>
      <c r="Q664" s="23" t="s">
        <v>248</v>
      </c>
      <c r="R664" s="25" t="s">
        <v>249</v>
      </c>
      <c r="S664" s="22" t="s">
        <v>250</v>
      </c>
      <c r="T664" s="22"/>
      <c r="U664" s="26"/>
      <c r="V664" s="26"/>
      <c r="W664" s="27">
        <f t="shared" si="100"/>
        <v>1974</v>
      </c>
      <c r="X664" s="27">
        <f t="shared" si="101"/>
        <v>2050</v>
      </c>
      <c r="Y664" s="28">
        <f t="shared" si="102"/>
        <v>0</v>
      </c>
      <c r="Z664" s="29" t="str">
        <f t="shared" si="103"/>
        <v>CAISO</v>
      </c>
      <c r="AA664" s="30">
        <f t="shared" si="104"/>
        <v>0</v>
      </c>
      <c r="AB664" s="31">
        <f>IF(AND(ISNUMBER(MATCH($S664,[3]Lists!$CU$8:$CU$37,0)),J664&gt;=DATE(2018,12,31)),$AH$6,$AH$5)</f>
        <v>1</v>
      </c>
      <c r="AC664" s="31">
        <f t="shared" si="105"/>
        <v>1</v>
      </c>
      <c r="AD664" s="31">
        <f t="shared" si="106"/>
        <v>1</v>
      </c>
      <c r="AE664" s="32" t="e">
        <f>MIN($K664,IF(AND(S664='[3]Resources - Baseline'!$C$25,$AH$3&gt;0),MIN(DATE(2050,12,31),MAX(DATE($AH$4,12,31),DATE(YEAR(J664)+$AH$3,MONTH(J664),DAY(J664)))),IF(AND(COUNTIFS('[3]Resources - Baseline'!$C$26:$C$37,S664)=1,$AH$2&gt;0),MIN(DATE($AH$4,12,31),DATE(YEAR(J664)+$AH$2,MONTH(J664),DAY(J664))),DATE(2050,12,31))))</f>
        <v>#VALUE!</v>
      </c>
      <c r="AF664" s="33">
        <f t="shared" si="107"/>
        <v>1</v>
      </c>
    </row>
    <row r="665" spans="1:32">
      <c r="A665" s="1">
        <v>665</v>
      </c>
      <c r="B665" s="21" t="s">
        <v>1570</v>
      </c>
      <c r="C665" s="21" t="s">
        <v>1571</v>
      </c>
      <c r="D665" s="21" t="s">
        <v>163</v>
      </c>
      <c r="E665" s="22" t="s">
        <v>331</v>
      </c>
      <c r="F665" s="22" t="s">
        <v>331</v>
      </c>
      <c r="G665" s="22" t="s">
        <v>177</v>
      </c>
      <c r="H665" s="22" t="s">
        <v>176</v>
      </c>
      <c r="I665" s="22" t="s">
        <v>178</v>
      </c>
      <c r="J665" s="22">
        <v>26785</v>
      </c>
      <c r="K665" s="22">
        <v>55153</v>
      </c>
      <c r="L665" s="23">
        <f t="shared" si="108"/>
        <v>0</v>
      </c>
      <c r="M665" s="24">
        <f t="shared" si="109"/>
        <v>0</v>
      </c>
      <c r="N665" s="21"/>
      <c r="O665" s="23"/>
      <c r="P665" s="23" t="s">
        <v>848</v>
      </c>
      <c r="Q665" s="23" t="s">
        <v>248</v>
      </c>
      <c r="R665" s="25" t="s">
        <v>249</v>
      </c>
      <c r="S665" s="22" t="s">
        <v>250</v>
      </c>
      <c r="T665" s="22"/>
      <c r="U665" s="26"/>
      <c r="V665" s="26"/>
      <c r="W665" s="27">
        <f t="shared" si="100"/>
        <v>1973</v>
      </c>
      <c r="X665" s="27">
        <f t="shared" si="101"/>
        <v>2050</v>
      </c>
      <c r="Y665" s="28">
        <f t="shared" si="102"/>
        <v>0</v>
      </c>
      <c r="Z665" s="29" t="str">
        <f t="shared" si="103"/>
        <v>CAISO</v>
      </c>
      <c r="AA665" s="30">
        <f t="shared" si="104"/>
        <v>0</v>
      </c>
      <c r="AB665" s="31">
        <f>IF(AND(ISNUMBER(MATCH($S665,[3]Lists!$CU$8:$CU$37,0)),J665&gt;=DATE(2018,12,31)),$AH$6,$AH$5)</f>
        <v>1</v>
      </c>
      <c r="AC665" s="31">
        <f t="shared" si="105"/>
        <v>1</v>
      </c>
      <c r="AD665" s="31">
        <f t="shared" si="106"/>
        <v>1</v>
      </c>
      <c r="AE665" s="32" t="e">
        <f>MIN($K665,IF(AND(S665='[3]Resources - Baseline'!$C$25,$AH$3&gt;0),MIN(DATE(2050,12,31),MAX(DATE($AH$4,12,31),DATE(YEAR(J665)+$AH$3,MONTH(J665),DAY(J665)))),IF(AND(COUNTIFS('[3]Resources - Baseline'!$C$26:$C$37,S665)=1,$AH$2&gt;0),MIN(DATE($AH$4,12,31),DATE(YEAR(J665)+$AH$2,MONTH(J665),DAY(J665))),DATE(2050,12,31))))</f>
        <v>#VALUE!</v>
      </c>
      <c r="AF665" s="33">
        <f t="shared" si="107"/>
        <v>1</v>
      </c>
    </row>
    <row r="666" spans="1:32">
      <c r="A666" s="1">
        <v>666</v>
      </c>
      <c r="B666" s="21" t="s">
        <v>1572</v>
      </c>
      <c r="C666" s="21" t="s">
        <v>1573</v>
      </c>
      <c r="D666" s="21" t="s">
        <v>163</v>
      </c>
      <c r="E666" s="22" t="s">
        <v>331</v>
      </c>
      <c r="F666" s="22" t="s">
        <v>331</v>
      </c>
      <c r="G666" s="22" t="s">
        <v>177</v>
      </c>
      <c r="H666" s="22" t="s">
        <v>176</v>
      </c>
      <c r="I666" s="22" t="s">
        <v>178</v>
      </c>
      <c r="J666" s="22">
        <v>28856</v>
      </c>
      <c r="K666" s="22">
        <v>55153</v>
      </c>
      <c r="L666" s="23">
        <f t="shared" si="108"/>
        <v>0</v>
      </c>
      <c r="M666" s="24">
        <f t="shared" si="109"/>
        <v>0</v>
      </c>
      <c r="N666" s="21"/>
      <c r="O666" s="23"/>
      <c r="P666" s="23" t="s">
        <v>848</v>
      </c>
      <c r="Q666" s="23" t="s">
        <v>248</v>
      </c>
      <c r="R666" s="25" t="s">
        <v>249</v>
      </c>
      <c r="S666" s="22" t="s">
        <v>250</v>
      </c>
      <c r="T666" s="22"/>
      <c r="U666" s="26"/>
      <c r="V666" s="26"/>
      <c r="W666" s="27">
        <f t="shared" si="100"/>
        <v>1979</v>
      </c>
      <c r="X666" s="27">
        <f t="shared" si="101"/>
        <v>2050</v>
      </c>
      <c r="Y666" s="28">
        <f t="shared" si="102"/>
        <v>0</v>
      </c>
      <c r="Z666" s="29" t="str">
        <f t="shared" si="103"/>
        <v>CAISO</v>
      </c>
      <c r="AA666" s="30">
        <f t="shared" si="104"/>
        <v>0</v>
      </c>
      <c r="AB666" s="31">
        <f>IF(AND(ISNUMBER(MATCH($S666,[3]Lists!$CU$8:$CU$37,0)),J666&gt;=DATE(2018,12,31)),$AH$6,$AH$5)</f>
        <v>1</v>
      </c>
      <c r="AC666" s="31">
        <f t="shared" si="105"/>
        <v>1</v>
      </c>
      <c r="AD666" s="31">
        <f t="shared" si="106"/>
        <v>1</v>
      </c>
      <c r="AE666" s="32" t="e">
        <f>MIN($K666,IF(AND(S666='[3]Resources - Baseline'!$C$25,$AH$3&gt;0),MIN(DATE(2050,12,31),MAX(DATE($AH$4,12,31),DATE(YEAR(J666)+$AH$3,MONTH(J666),DAY(J666)))),IF(AND(COUNTIFS('[3]Resources - Baseline'!$C$26:$C$37,S666)=1,$AH$2&gt;0),MIN(DATE($AH$4,12,31),DATE(YEAR(J666)+$AH$2,MONTH(J666),DAY(J666))),DATE(2050,12,31))))</f>
        <v>#VALUE!</v>
      </c>
      <c r="AF666" s="33">
        <f t="shared" si="107"/>
        <v>1</v>
      </c>
    </row>
    <row r="667" spans="1:32">
      <c r="A667" s="1">
        <v>667</v>
      </c>
      <c r="B667" s="21" t="s">
        <v>1574</v>
      </c>
      <c r="C667" s="21" t="s">
        <v>1575</v>
      </c>
      <c r="D667" s="21" t="s">
        <v>163</v>
      </c>
      <c r="E667" s="22" t="s">
        <v>331</v>
      </c>
      <c r="F667" s="22" t="s">
        <v>331</v>
      </c>
      <c r="G667" s="22" t="s">
        <v>177</v>
      </c>
      <c r="H667" s="22" t="s">
        <v>176</v>
      </c>
      <c r="I667" s="22" t="s">
        <v>178</v>
      </c>
      <c r="J667" s="22">
        <v>28915</v>
      </c>
      <c r="K667" s="22">
        <v>55153</v>
      </c>
      <c r="L667" s="23">
        <f t="shared" si="108"/>
        <v>0</v>
      </c>
      <c r="M667" s="24">
        <f t="shared" si="109"/>
        <v>0</v>
      </c>
      <c r="N667" s="21"/>
      <c r="O667" s="23"/>
      <c r="P667" s="23" t="s">
        <v>848</v>
      </c>
      <c r="Q667" s="23" t="s">
        <v>248</v>
      </c>
      <c r="R667" s="25" t="s">
        <v>249</v>
      </c>
      <c r="S667" s="22" t="s">
        <v>250</v>
      </c>
      <c r="T667" s="22"/>
      <c r="U667" s="26"/>
      <c r="V667" s="26"/>
      <c r="W667" s="27">
        <f t="shared" si="100"/>
        <v>1979</v>
      </c>
      <c r="X667" s="27">
        <f t="shared" si="101"/>
        <v>2050</v>
      </c>
      <c r="Y667" s="28">
        <f t="shared" si="102"/>
        <v>0</v>
      </c>
      <c r="Z667" s="29" t="str">
        <f t="shared" si="103"/>
        <v>CAISO</v>
      </c>
      <c r="AA667" s="30">
        <f t="shared" si="104"/>
        <v>0</v>
      </c>
      <c r="AB667" s="31">
        <f>IF(AND(ISNUMBER(MATCH($S667,[3]Lists!$CU$8:$CU$37,0)),J667&gt;=DATE(2018,12,31)),$AH$6,$AH$5)</f>
        <v>1</v>
      </c>
      <c r="AC667" s="31">
        <f t="shared" si="105"/>
        <v>1</v>
      </c>
      <c r="AD667" s="31">
        <f t="shared" si="106"/>
        <v>1</v>
      </c>
      <c r="AE667" s="32" t="e">
        <f>MIN($K667,IF(AND(S667='[3]Resources - Baseline'!$C$25,$AH$3&gt;0),MIN(DATE(2050,12,31),MAX(DATE($AH$4,12,31),DATE(YEAR(J667)+$AH$3,MONTH(J667),DAY(J667)))),IF(AND(COUNTIFS('[3]Resources - Baseline'!$C$26:$C$37,S667)=1,$AH$2&gt;0),MIN(DATE($AH$4,12,31),DATE(YEAR(J667)+$AH$2,MONTH(J667),DAY(J667))),DATE(2050,12,31))))</f>
        <v>#VALUE!</v>
      </c>
      <c r="AF667" s="33">
        <f t="shared" si="107"/>
        <v>1</v>
      </c>
    </row>
    <row r="668" spans="1:32">
      <c r="A668" s="1">
        <v>668</v>
      </c>
      <c r="B668" s="21" t="s">
        <v>1576</v>
      </c>
      <c r="C668" s="21" t="s">
        <v>1577</v>
      </c>
      <c r="D668" s="21" t="s">
        <v>163</v>
      </c>
      <c r="E668" s="22" t="s">
        <v>611</v>
      </c>
      <c r="F668" s="22" t="s">
        <v>611</v>
      </c>
      <c r="G668" s="22" t="s">
        <v>612</v>
      </c>
      <c r="H668" s="22" t="s">
        <v>611</v>
      </c>
      <c r="I668" s="22" t="s">
        <v>167</v>
      </c>
      <c r="J668" s="22">
        <v>29891</v>
      </c>
      <c r="K668" s="22">
        <v>55153</v>
      </c>
      <c r="L668" s="23">
        <f t="shared" si="108"/>
        <v>30</v>
      </c>
      <c r="M668" s="24">
        <f t="shared" si="109"/>
        <v>1</v>
      </c>
      <c r="N668" s="23">
        <v>30</v>
      </c>
      <c r="O668" s="23">
        <v>30</v>
      </c>
      <c r="P668" s="23" t="s">
        <v>848</v>
      </c>
      <c r="Q668" s="23" t="s">
        <v>248</v>
      </c>
      <c r="R668" s="25" t="s">
        <v>249</v>
      </c>
      <c r="S668" s="22" t="s">
        <v>1578</v>
      </c>
      <c r="T668" s="22"/>
      <c r="U668" s="26"/>
      <c r="V668" s="26"/>
      <c r="W668" s="27">
        <f t="shared" si="100"/>
        <v>1982</v>
      </c>
      <c r="X668" s="27">
        <f t="shared" si="101"/>
        <v>2050</v>
      </c>
      <c r="Y668" s="28">
        <f t="shared" si="102"/>
        <v>0</v>
      </c>
      <c r="Z668" s="29" t="str">
        <f t="shared" si="103"/>
        <v>Excluded</v>
      </c>
      <c r="AA668" s="30">
        <f t="shared" si="104"/>
        <v>30</v>
      </c>
      <c r="AB668" s="31">
        <f>IF(AND(ISNUMBER(MATCH($S668,[3]Lists!$CU$8:$CU$37,0)),J668&gt;=DATE(2018,12,31)),$AH$6,$AH$5)</f>
        <v>1</v>
      </c>
      <c r="AC668" s="31">
        <f t="shared" si="105"/>
        <v>1</v>
      </c>
      <c r="AD668" s="31">
        <f t="shared" si="106"/>
        <v>1</v>
      </c>
      <c r="AE668" s="32" t="e">
        <f>MIN($K668,IF(AND(S668='[3]Resources - Baseline'!$C$25,$AH$3&gt;0),MIN(DATE(2050,12,31),MAX(DATE($AH$4,12,31),DATE(YEAR(J668)+$AH$3,MONTH(J668),DAY(J668)))),IF(AND(COUNTIFS('[3]Resources - Baseline'!$C$26:$C$37,S668)=1,$AH$2&gt;0),MIN(DATE($AH$4,12,31),DATE(YEAR(J668)+$AH$2,MONTH(J668),DAY(J668))),DATE(2050,12,31))))</f>
        <v>#VALUE!</v>
      </c>
      <c r="AF668" s="33">
        <f t="shared" si="107"/>
        <v>1</v>
      </c>
    </row>
    <row r="669" spans="1:32">
      <c r="A669" s="1">
        <v>669</v>
      </c>
      <c r="B669" s="21" t="s">
        <v>1579</v>
      </c>
      <c r="C669" s="21" t="s">
        <v>1580</v>
      </c>
      <c r="D669" s="21" t="s">
        <v>163</v>
      </c>
      <c r="E669" s="22" t="s">
        <v>611</v>
      </c>
      <c r="F669" s="22" t="s">
        <v>611</v>
      </c>
      <c r="G669" s="22" t="s">
        <v>612</v>
      </c>
      <c r="H669" s="22" t="s">
        <v>611</v>
      </c>
      <c r="I669" s="22" t="s">
        <v>167</v>
      </c>
      <c r="J669" s="22">
        <v>30713</v>
      </c>
      <c r="K669" s="22">
        <v>55153</v>
      </c>
      <c r="L669" s="23">
        <f t="shared" si="108"/>
        <v>110</v>
      </c>
      <c r="M669" s="24">
        <f t="shared" si="109"/>
        <v>1</v>
      </c>
      <c r="N669" s="23">
        <v>110</v>
      </c>
      <c r="O669" s="23">
        <v>110</v>
      </c>
      <c r="P669" s="23" t="s">
        <v>848</v>
      </c>
      <c r="Q669" s="23" t="s">
        <v>248</v>
      </c>
      <c r="R669" s="25" t="s">
        <v>249</v>
      </c>
      <c r="S669" s="22" t="s">
        <v>1578</v>
      </c>
      <c r="T669" s="22"/>
      <c r="U669" s="26"/>
      <c r="V669" s="26"/>
      <c r="W669" s="27">
        <f t="shared" si="100"/>
        <v>1984</v>
      </c>
      <c r="X669" s="27">
        <f t="shared" si="101"/>
        <v>2050</v>
      </c>
      <c r="Y669" s="28">
        <f t="shared" si="102"/>
        <v>0</v>
      </c>
      <c r="Z669" s="29" t="str">
        <f t="shared" si="103"/>
        <v>Excluded</v>
      </c>
      <c r="AA669" s="30">
        <f t="shared" si="104"/>
        <v>110</v>
      </c>
      <c r="AB669" s="31">
        <f>IF(AND(ISNUMBER(MATCH($S669,[3]Lists!$CU$8:$CU$37,0)),J669&gt;=DATE(2018,12,31)),$AH$6,$AH$5)</f>
        <v>1</v>
      </c>
      <c r="AC669" s="31">
        <f t="shared" si="105"/>
        <v>1</v>
      </c>
      <c r="AD669" s="31">
        <f t="shared" si="106"/>
        <v>1</v>
      </c>
      <c r="AE669" s="32" t="e">
        <f>MIN($K669,IF(AND(S669='[3]Resources - Baseline'!$C$25,$AH$3&gt;0),MIN(DATE(2050,12,31),MAX(DATE($AH$4,12,31),DATE(YEAR(J669)+$AH$3,MONTH(J669),DAY(J669)))),IF(AND(COUNTIFS('[3]Resources - Baseline'!$C$26:$C$37,S669)=1,$AH$2&gt;0),MIN(DATE($AH$4,12,31),DATE(YEAR(J669)+$AH$2,MONTH(J669),DAY(J669))),DATE(2050,12,31))))</f>
        <v>#VALUE!</v>
      </c>
      <c r="AF669" s="33">
        <f t="shared" si="107"/>
        <v>1</v>
      </c>
    </row>
    <row r="670" spans="1:32">
      <c r="A670" s="1">
        <v>670</v>
      </c>
      <c r="B670" s="21" t="s">
        <v>1581</v>
      </c>
      <c r="C670" s="21" t="s">
        <v>1582</v>
      </c>
      <c r="D670" s="21" t="s">
        <v>163</v>
      </c>
      <c r="E670" s="22" t="s">
        <v>611</v>
      </c>
      <c r="F670" s="22" t="s">
        <v>611</v>
      </c>
      <c r="G670" s="22" t="s">
        <v>612</v>
      </c>
      <c r="H670" s="22" t="s">
        <v>611</v>
      </c>
      <c r="I670" s="22" t="s">
        <v>167</v>
      </c>
      <c r="J670" s="22">
        <v>31929</v>
      </c>
      <c r="K670" s="22">
        <v>55153</v>
      </c>
      <c r="L670" s="23">
        <f t="shared" si="108"/>
        <v>110</v>
      </c>
      <c r="M670" s="24">
        <f t="shared" si="109"/>
        <v>1</v>
      </c>
      <c r="N670" s="23">
        <v>110</v>
      </c>
      <c r="O670" s="23">
        <v>110</v>
      </c>
      <c r="P670" s="23" t="s">
        <v>848</v>
      </c>
      <c r="Q670" s="23" t="s">
        <v>248</v>
      </c>
      <c r="R670" s="25" t="s">
        <v>249</v>
      </c>
      <c r="S670" s="22" t="s">
        <v>1578</v>
      </c>
      <c r="T670" s="22"/>
      <c r="U670" s="26"/>
      <c r="V670" s="26"/>
      <c r="W670" s="27">
        <f t="shared" si="100"/>
        <v>1987</v>
      </c>
      <c r="X670" s="27">
        <f t="shared" si="101"/>
        <v>2050</v>
      </c>
      <c r="Y670" s="28">
        <f t="shared" si="102"/>
        <v>0</v>
      </c>
      <c r="Z670" s="29" t="str">
        <f t="shared" si="103"/>
        <v>Excluded</v>
      </c>
      <c r="AA670" s="30">
        <f t="shared" si="104"/>
        <v>110</v>
      </c>
      <c r="AB670" s="31">
        <f>IF(AND(ISNUMBER(MATCH($S670,[3]Lists!$CU$8:$CU$37,0)),J670&gt;=DATE(2018,12,31)),$AH$6,$AH$5)</f>
        <v>1</v>
      </c>
      <c r="AC670" s="31">
        <f t="shared" si="105"/>
        <v>1</v>
      </c>
      <c r="AD670" s="31">
        <f t="shared" si="106"/>
        <v>1</v>
      </c>
      <c r="AE670" s="32" t="e">
        <f>MIN($K670,IF(AND(S670='[3]Resources - Baseline'!$C$25,$AH$3&gt;0),MIN(DATE(2050,12,31),MAX(DATE($AH$4,12,31),DATE(YEAR(J670)+$AH$3,MONTH(J670),DAY(J670)))),IF(AND(COUNTIFS('[3]Resources - Baseline'!$C$26:$C$37,S670)=1,$AH$2&gt;0),MIN(DATE($AH$4,12,31),DATE(YEAR(J670)+$AH$2,MONTH(J670),DAY(J670))),DATE(2050,12,31))))</f>
        <v>#VALUE!</v>
      </c>
      <c r="AF670" s="33">
        <f t="shared" si="107"/>
        <v>1</v>
      </c>
    </row>
    <row r="671" spans="1:32">
      <c r="A671" s="1">
        <v>671</v>
      </c>
      <c r="B671" s="21" t="s">
        <v>1583</v>
      </c>
      <c r="C671" s="21" t="s">
        <v>1584</v>
      </c>
      <c r="D671" s="21" t="s">
        <v>163</v>
      </c>
      <c r="E671" s="22" t="s">
        <v>611</v>
      </c>
      <c r="F671" s="22" t="s">
        <v>611</v>
      </c>
      <c r="G671" s="22" t="s">
        <v>612</v>
      </c>
      <c r="H671" s="22" t="s">
        <v>611</v>
      </c>
      <c r="I671" s="22" t="s">
        <v>167</v>
      </c>
      <c r="J671" s="22">
        <v>31229</v>
      </c>
      <c r="K671" s="22">
        <v>55153</v>
      </c>
      <c r="L671" s="23">
        <f t="shared" si="108"/>
        <v>110</v>
      </c>
      <c r="M671" s="24">
        <f t="shared" si="109"/>
        <v>1</v>
      </c>
      <c r="N671" s="23">
        <v>110</v>
      </c>
      <c r="O671" s="23">
        <v>110</v>
      </c>
      <c r="P671" s="23" t="s">
        <v>848</v>
      </c>
      <c r="Q671" s="23" t="s">
        <v>248</v>
      </c>
      <c r="R671" s="25" t="s">
        <v>249</v>
      </c>
      <c r="S671" s="22" t="s">
        <v>1578</v>
      </c>
      <c r="T671" s="22"/>
      <c r="U671" s="26"/>
      <c r="V671" s="26"/>
      <c r="W671" s="27">
        <f t="shared" si="100"/>
        <v>1986</v>
      </c>
      <c r="X671" s="27">
        <f t="shared" si="101"/>
        <v>2050</v>
      </c>
      <c r="Y671" s="28">
        <f t="shared" si="102"/>
        <v>0</v>
      </c>
      <c r="Z671" s="29" t="str">
        <f t="shared" si="103"/>
        <v>Excluded</v>
      </c>
      <c r="AA671" s="30">
        <f t="shared" si="104"/>
        <v>110</v>
      </c>
      <c r="AB671" s="31">
        <f>IF(AND(ISNUMBER(MATCH($S671,[3]Lists!$CU$8:$CU$37,0)),J671&gt;=DATE(2018,12,31)),$AH$6,$AH$5)</f>
        <v>1</v>
      </c>
      <c r="AC671" s="31">
        <f t="shared" si="105"/>
        <v>1</v>
      </c>
      <c r="AD671" s="31">
        <f t="shared" si="106"/>
        <v>1</v>
      </c>
      <c r="AE671" s="32" t="e">
        <f>MIN($K671,IF(AND(S671='[3]Resources - Baseline'!$C$25,$AH$3&gt;0),MIN(DATE(2050,12,31),MAX(DATE($AH$4,12,31),DATE(YEAR(J671)+$AH$3,MONTH(J671),DAY(J671)))),IF(AND(COUNTIFS('[3]Resources - Baseline'!$C$26:$C$37,S671)=1,$AH$2&gt;0),MIN(DATE($AH$4,12,31),DATE(YEAR(J671)+$AH$2,MONTH(J671),DAY(J671))),DATE(2050,12,31))))</f>
        <v>#VALUE!</v>
      </c>
      <c r="AF671" s="33">
        <f t="shared" si="107"/>
        <v>1</v>
      </c>
    </row>
    <row r="672" spans="1:32">
      <c r="A672" s="1">
        <v>672</v>
      </c>
      <c r="B672" s="21" t="s">
        <v>1585</v>
      </c>
      <c r="C672" s="21" t="s">
        <v>1586</v>
      </c>
      <c r="D672" s="21" t="s">
        <v>163</v>
      </c>
      <c r="E672" s="22" t="s">
        <v>611</v>
      </c>
      <c r="F672" s="22" t="s">
        <v>611</v>
      </c>
      <c r="G672" s="22" t="s">
        <v>612</v>
      </c>
      <c r="H672" s="22" t="s">
        <v>611</v>
      </c>
      <c r="I672" s="22" t="s">
        <v>167</v>
      </c>
      <c r="J672" s="22">
        <v>31503</v>
      </c>
      <c r="K672" s="22">
        <v>55153</v>
      </c>
      <c r="L672" s="23">
        <f t="shared" si="108"/>
        <v>110</v>
      </c>
      <c r="M672" s="24">
        <f t="shared" si="109"/>
        <v>1</v>
      </c>
      <c r="N672" s="23">
        <v>110</v>
      </c>
      <c r="O672" s="23">
        <v>110</v>
      </c>
      <c r="P672" s="23" t="s">
        <v>848</v>
      </c>
      <c r="Q672" s="23" t="s">
        <v>248</v>
      </c>
      <c r="R672" s="25" t="s">
        <v>249</v>
      </c>
      <c r="S672" s="22" t="s">
        <v>1578</v>
      </c>
      <c r="T672" s="22"/>
      <c r="U672" s="26"/>
      <c r="V672" s="26"/>
      <c r="W672" s="27">
        <f t="shared" si="100"/>
        <v>1986</v>
      </c>
      <c r="X672" s="27">
        <f t="shared" si="101"/>
        <v>2050</v>
      </c>
      <c r="Y672" s="28">
        <f t="shared" si="102"/>
        <v>0</v>
      </c>
      <c r="Z672" s="29" t="str">
        <f t="shared" si="103"/>
        <v>Excluded</v>
      </c>
      <c r="AA672" s="30">
        <f t="shared" si="104"/>
        <v>110</v>
      </c>
      <c r="AB672" s="31">
        <f>IF(AND(ISNUMBER(MATCH($S672,[3]Lists!$CU$8:$CU$37,0)),J672&gt;=DATE(2018,12,31)),$AH$6,$AH$5)</f>
        <v>1</v>
      </c>
      <c r="AC672" s="31">
        <f t="shared" si="105"/>
        <v>1</v>
      </c>
      <c r="AD672" s="31">
        <f t="shared" si="106"/>
        <v>1</v>
      </c>
      <c r="AE672" s="32" t="e">
        <f>MIN($K672,IF(AND(S672='[3]Resources - Baseline'!$C$25,$AH$3&gt;0),MIN(DATE(2050,12,31),MAX(DATE($AH$4,12,31),DATE(YEAR(J672)+$AH$3,MONTH(J672),DAY(J672)))),IF(AND(COUNTIFS('[3]Resources - Baseline'!$C$26:$C$37,S672)=1,$AH$2&gt;0),MIN(DATE($AH$4,12,31),DATE(YEAR(J672)+$AH$2,MONTH(J672),DAY(J672))),DATE(2050,12,31))))</f>
        <v>#VALUE!</v>
      </c>
      <c r="AF672" s="33">
        <f t="shared" si="107"/>
        <v>1</v>
      </c>
    </row>
    <row r="673" spans="1:32">
      <c r="A673" s="1">
        <v>673</v>
      </c>
      <c r="B673" s="21" t="s">
        <v>1587</v>
      </c>
      <c r="C673" s="21" t="s">
        <v>1588</v>
      </c>
      <c r="D673" s="21" t="s">
        <v>163</v>
      </c>
      <c r="E673" s="22" t="s">
        <v>611</v>
      </c>
      <c r="F673" s="22" t="s">
        <v>611</v>
      </c>
      <c r="G673" s="22" t="s">
        <v>612</v>
      </c>
      <c r="H673" s="22" t="s">
        <v>611</v>
      </c>
      <c r="I673" s="22" t="s">
        <v>167</v>
      </c>
      <c r="J673" s="22">
        <v>36708</v>
      </c>
      <c r="K673" s="22">
        <v>55153</v>
      </c>
      <c r="L673" s="23">
        <f t="shared" si="108"/>
        <v>25</v>
      </c>
      <c r="M673" s="24">
        <f t="shared" si="109"/>
        <v>1</v>
      </c>
      <c r="N673" s="23">
        <v>25</v>
      </c>
      <c r="O673" s="23">
        <v>25</v>
      </c>
      <c r="P673" s="23" t="s">
        <v>848</v>
      </c>
      <c r="Q673" s="23" t="s">
        <v>248</v>
      </c>
      <c r="R673" s="25" t="s">
        <v>249</v>
      </c>
      <c r="S673" s="22" t="s">
        <v>1578</v>
      </c>
      <c r="T673" s="22"/>
      <c r="U673" s="26"/>
      <c r="V673" s="26"/>
      <c r="W673" s="27">
        <f t="shared" si="100"/>
        <v>2001</v>
      </c>
      <c r="X673" s="27">
        <f t="shared" si="101"/>
        <v>2050</v>
      </c>
      <c r="Y673" s="28">
        <f t="shared" si="102"/>
        <v>0</v>
      </c>
      <c r="Z673" s="29" t="str">
        <f t="shared" si="103"/>
        <v>Excluded</v>
      </c>
      <c r="AA673" s="30">
        <f t="shared" si="104"/>
        <v>25</v>
      </c>
      <c r="AB673" s="31">
        <f>IF(AND(ISNUMBER(MATCH($S673,[3]Lists!$CU$8:$CU$37,0)),J673&gt;=DATE(2018,12,31)),$AH$6,$AH$5)</f>
        <v>1</v>
      </c>
      <c r="AC673" s="31">
        <f t="shared" si="105"/>
        <v>1</v>
      </c>
      <c r="AD673" s="31">
        <f t="shared" si="106"/>
        <v>1</v>
      </c>
      <c r="AE673" s="32" t="e">
        <f>MIN($K673,IF(AND(S673='[3]Resources - Baseline'!$C$25,$AH$3&gt;0),MIN(DATE(2050,12,31),MAX(DATE($AH$4,12,31),DATE(YEAR(J673)+$AH$3,MONTH(J673),DAY(J673)))),IF(AND(COUNTIFS('[3]Resources - Baseline'!$C$26:$C$37,S673)=1,$AH$2&gt;0),MIN(DATE($AH$4,12,31),DATE(YEAR(J673)+$AH$2,MONTH(J673),DAY(J673))),DATE(2050,12,31))))</f>
        <v>#VALUE!</v>
      </c>
      <c r="AF673" s="33">
        <f t="shared" si="107"/>
        <v>1</v>
      </c>
    </row>
    <row r="674" spans="1:32">
      <c r="A674" s="1">
        <v>674</v>
      </c>
      <c r="B674" s="21" t="s">
        <v>1589</v>
      </c>
      <c r="C674" s="21" t="s">
        <v>1590</v>
      </c>
      <c r="D674" s="21" t="s">
        <v>163</v>
      </c>
      <c r="E674" s="22" t="s">
        <v>611</v>
      </c>
      <c r="F674" s="22" t="s">
        <v>611</v>
      </c>
      <c r="G674" s="22" t="s">
        <v>612</v>
      </c>
      <c r="H674" s="22" t="s">
        <v>611</v>
      </c>
      <c r="I674" s="22" t="s">
        <v>167</v>
      </c>
      <c r="J674" s="22">
        <v>36708</v>
      </c>
      <c r="K674" s="22">
        <v>55153</v>
      </c>
      <c r="L674" s="23">
        <f t="shared" si="108"/>
        <v>25</v>
      </c>
      <c r="M674" s="24">
        <f t="shared" si="109"/>
        <v>1</v>
      </c>
      <c r="N674" s="23">
        <v>25</v>
      </c>
      <c r="O674" s="23">
        <v>25</v>
      </c>
      <c r="P674" s="23" t="s">
        <v>848</v>
      </c>
      <c r="Q674" s="23" t="s">
        <v>248</v>
      </c>
      <c r="R674" s="25" t="s">
        <v>249</v>
      </c>
      <c r="S674" s="22" t="s">
        <v>1578</v>
      </c>
      <c r="T674" s="22"/>
      <c r="U674" s="26"/>
      <c r="V674" s="26"/>
      <c r="W674" s="27">
        <f t="shared" si="100"/>
        <v>2001</v>
      </c>
      <c r="X674" s="27">
        <f t="shared" si="101"/>
        <v>2050</v>
      </c>
      <c r="Y674" s="28">
        <f t="shared" si="102"/>
        <v>0</v>
      </c>
      <c r="Z674" s="29" t="str">
        <f t="shared" si="103"/>
        <v>Excluded</v>
      </c>
      <c r="AA674" s="30">
        <f t="shared" si="104"/>
        <v>25</v>
      </c>
      <c r="AB674" s="31">
        <f>IF(AND(ISNUMBER(MATCH($S674,[3]Lists!$CU$8:$CU$37,0)),J674&gt;=DATE(2018,12,31)),$AH$6,$AH$5)</f>
        <v>1</v>
      </c>
      <c r="AC674" s="31">
        <f t="shared" si="105"/>
        <v>1</v>
      </c>
      <c r="AD674" s="31">
        <f t="shared" si="106"/>
        <v>1</v>
      </c>
      <c r="AE674" s="32" t="e">
        <f>MIN($K674,IF(AND(S674='[3]Resources - Baseline'!$C$25,$AH$3&gt;0),MIN(DATE(2050,12,31),MAX(DATE($AH$4,12,31),DATE(YEAR(J674)+$AH$3,MONTH(J674),DAY(J674)))),IF(AND(COUNTIFS('[3]Resources - Baseline'!$C$26:$C$37,S674)=1,$AH$2&gt;0),MIN(DATE($AH$4,12,31),DATE(YEAR(J674)+$AH$2,MONTH(J674),DAY(J674))),DATE(2050,12,31))))</f>
        <v>#VALUE!</v>
      </c>
      <c r="AF674" s="33">
        <f t="shared" si="107"/>
        <v>1</v>
      </c>
    </row>
    <row r="675" spans="1:32">
      <c r="A675" s="1">
        <v>675</v>
      </c>
      <c r="B675" s="21" t="s">
        <v>1591</v>
      </c>
      <c r="C675" s="21" t="s">
        <v>1592</v>
      </c>
      <c r="D675" s="21" t="s">
        <v>163</v>
      </c>
      <c r="E675" s="22" t="s">
        <v>611</v>
      </c>
      <c r="F675" s="22" t="s">
        <v>611</v>
      </c>
      <c r="G675" s="22" t="s">
        <v>612</v>
      </c>
      <c r="H675" s="22" t="s">
        <v>611</v>
      </c>
      <c r="I675" s="22" t="s">
        <v>167</v>
      </c>
      <c r="J675" s="22">
        <v>36708</v>
      </c>
      <c r="K675" s="22">
        <v>55153</v>
      </c>
      <c r="L675" s="23">
        <f t="shared" si="108"/>
        <v>25</v>
      </c>
      <c r="M675" s="24">
        <f t="shared" si="109"/>
        <v>1</v>
      </c>
      <c r="N675" s="23">
        <v>25</v>
      </c>
      <c r="O675" s="23">
        <v>25</v>
      </c>
      <c r="P675" s="23" t="s">
        <v>848</v>
      </c>
      <c r="Q675" s="23" t="s">
        <v>248</v>
      </c>
      <c r="R675" s="25" t="s">
        <v>249</v>
      </c>
      <c r="S675" s="22" t="s">
        <v>1578</v>
      </c>
      <c r="T675" s="22"/>
      <c r="U675" s="26"/>
      <c r="V675" s="26"/>
      <c r="W675" s="27">
        <f t="shared" si="100"/>
        <v>2001</v>
      </c>
      <c r="X675" s="27">
        <f t="shared" si="101"/>
        <v>2050</v>
      </c>
      <c r="Y675" s="28">
        <f t="shared" si="102"/>
        <v>0</v>
      </c>
      <c r="Z675" s="29" t="str">
        <f t="shared" si="103"/>
        <v>Excluded</v>
      </c>
      <c r="AA675" s="30">
        <f t="shared" si="104"/>
        <v>25</v>
      </c>
      <c r="AB675" s="31">
        <f>IF(AND(ISNUMBER(MATCH($S675,[3]Lists!$CU$8:$CU$37,0)),J675&gt;=DATE(2018,12,31)),$AH$6,$AH$5)</f>
        <v>1</v>
      </c>
      <c r="AC675" s="31">
        <f t="shared" si="105"/>
        <v>1</v>
      </c>
      <c r="AD675" s="31">
        <f t="shared" si="106"/>
        <v>1</v>
      </c>
      <c r="AE675" s="32" t="e">
        <f>MIN($K675,IF(AND(S675='[3]Resources - Baseline'!$C$25,$AH$3&gt;0),MIN(DATE(2050,12,31),MAX(DATE($AH$4,12,31),DATE(YEAR(J675)+$AH$3,MONTH(J675),DAY(J675)))),IF(AND(COUNTIFS('[3]Resources - Baseline'!$C$26:$C$37,S675)=1,$AH$2&gt;0),MIN(DATE($AH$4,12,31),DATE(YEAR(J675)+$AH$2,MONTH(J675),DAY(J675))),DATE(2050,12,31))))</f>
        <v>#VALUE!</v>
      </c>
      <c r="AF675" s="33">
        <f t="shared" si="107"/>
        <v>1</v>
      </c>
    </row>
    <row r="676" spans="1:32">
      <c r="A676" s="1">
        <v>676</v>
      </c>
      <c r="B676" s="21" t="s">
        <v>1593</v>
      </c>
      <c r="C676" s="21" t="s">
        <v>1594</v>
      </c>
      <c r="D676" s="21" t="s">
        <v>163</v>
      </c>
      <c r="E676" s="22" t="s">
        <v>611</v>
      </c>
      <c r="F676" s="22" t="s">
        <v>611</v>
      </c>
      <c r="G676" s="22" t="s">
        <v>612</v>
      </c>
      <c r="H676" s="22" t="s">
        <v>611</v>
      </c>
      <c r="I676" s="22" t="s">
        <v>167</v>
      </c>
      <c r="J676" s="22">
        <v>36708</v>
      </c>
      <c r="K676" s="22">
        <v>55153</v>
      </c>
      <c r="L676" s="23">
        <f t="shared" si="108"/>
        <v>25</v>
      </c>
      <c r="M676" s="24">
        <f t="shared" si="109"/>
        <v>1</v>
      </c>
      <c r="N676" s="23">
        <v>25</v>
      </c>
      <c r="O676" s="23">
        <v>25</v>
      </c>
      <c r="P676" s="23" t="s">
        <v>848</v>
      </c>
      <c r="Q676" s="23" t="s">
        <v>248</v>
      </c>
      <c r="R676" s="25" t="s">
        <v>249</v>
      </c>
      <c r="S676" s="22" t="s">
        <v>1578</v>
      </c>
      <c r="T676" s="22"/>
      <c r="U676" s="26"/>
      <c r="V676" s="26"/>
      <c r="W676" s="27">
        <f t="shared" si="100"/>
        <v>2001</v>
      </c>
      <c r="X676" s="27">
        <f t="shared" si="101"/>
        <v>2050</v>
      </c>
      <c r="Y676" s="28">
        <f t="shared" si="102"/>
        <v>0</v>
      </c>
      <c r="Z676" s="29" t="str">
        <f t="shared" si="103"/>
        <v>Excluded</v>
      </c>
      <c r="AA676" s="30">
        <f t="shared" si="104"/>
        <v>25</v>
      </c>
      <c r="AB676" s="31">
        <f>IF(AND(ISNUMBER(MATCH($S676,[3]Lists!$CU$8:$CU$37,0)),J676&gt;=DATE(2018,12,31)),$AH$6,$AH$5)</f>
        <v>1</v>
      </c>
      <c r="AC676" s="31">
        <f t="shared" si="105"/>
        <v>1</v>
      </c>
      <c r="AD676" s="31">
        <f t="shared" si="106"/>
        <v>1</v>
      </c>
      <c r="AE676" s="32" t="e">
        <f>MIN($K676,IF(AND(S676='[3]Resources - Baseline'!$C$25,$AH$3&gt;0),MIN(DATE(2050,12,31),MAX(DATE($AH$4,12,31),DATE(YEAR(J676)+$AH$3,MONTH(J676),DAY(J676)))),IF(AND(COUNTIFS('[3]Resources - Baseline'!$C$26:$C$37,S676)=1,$AH$2&gt;0),MIN(DATE($AH$4,12,31),DATE(YEAR(J676)+$AH$2,MONTH(J676),DAY(J676))),DATE(2050,12,31))))</f>
        <v>#VALUE!</v>
      </c>
      <c r="AF676" s="33">
        <f t="shared" si="107"/>
        <v>1</v>
      </c>
    </row>
    <row r="677" spans="1:32">
      <c r="A677" s="1">
        <v>677</v>
      </c>
      <c r="B677" s="21" t="s">
        <v>1595</v>
      </c>
      <c r="C677" s="21" t="s">
        <v>1596</v>
      </c>
      <c r="D677" s="21" t="s">
        <v>163</v>
      </c>
      <c r="E677" s="22" t="s">
        <v>164</v>
      </c>
      <c r="F677" s="22" t="s">
        <v>164</v>
      </c>
      <c r="G677" s="22" t="s">
        <v>165</v>
      </c>
      <c r="H677" s="22" t="s">
        <v>166</v>
      </c>
      <c r="I677" s="22" t="s">
        <v>167</v>
      </c>
      <c r="J677" s="22">
        <v>40695</v>
      </c>
      <c r="K677" s="22">
        <v>55153</v>
      </c>
      <c r="L677" s="23">
        <f t="shared" si="108"/>
        <v>107</v>
      </c>
      <c r="M677" s="24">
        <f t="shared" si="109"/>
        <v>1</v>
      </c>
      <c r="N677" s="23">
        <v>107</v>
      </c>
      <c r="O677" s="23">
        <v>107</v>
      </c>
      <c r="P677" s="23" t="s">
        <v>848</v>
      </c>
      <c r="Q677" s="23" t="s">
        <v>248</v>
      </c>
      <c r="R677" s="25" t="s">
        <v>249</v>
      </c>
      <c r="S677" s="22" t="s">
        <v>1578</v>
      </c>
      <c r="T677" s="22"/>
      <c r="U677" s="26"/>
      <c r="V677" s="26"/>
      <c r="W677" s="27">
        <f t="shared" si="100"/>
        <v>2011</v>
      </c>
      <c r="X677" s="27">
        <f t="shared" si="101"/>
        <v>2050</v>
      </c>
      <c r="Y677" s="28">
        <f t="shared" si="102"/>
        <v>0</v>
      </c>
      <c r="Z677" s="29" t="str">
        <f t="shared" si="103"/>
        <v>Excluded</v>
      </c>
      <c r="AA677" s="30">
        <f t="shared" si="104"/>
        <v>107</v>
      </c>
      <c r="AB677" s="31">
        <f>IF(AND(ISNUMBER(MATCH($S677,[3]Lists!$CU$8:$CU$37,0)),J677&gt;=DATE(2018,12,31)),$AH$6,$AH$5)</f>
        <v>1</v>
      </c>
      <c r="AC677" s="31">
        <f t="shared" si="105"/>
        <v>1</v>
      </c>
      <c r="AD677" s="31">
        <f t="shared" si="106"/>
        <v>1</v>
      </c>
      <c r="AE677" s="32" t="e">
        <f>MIN($K677,IF(AND(S677='[3]Resources - Baseline'!$C$25,$AH$3&gt;0),MIN(DATE(2050,12,31),MAX(DATE($AH$4,12,31),DATE(YEAR(J677)+$AH$3,MONTH(J677),DAY(J677)))),IF(AND(COUNTIFS('[3]Resources - Baseline'!$C$26:$C$37,S677)=1,$AH$2&gt;0),MIN(DATE($AH$4,12,31),DATE(YEAR(J677)+$AH$2,MONTH(J677),DAY(J677))),DATE(2050,12,31))))</f>
        <v>#VALUE!</v>
      </c>
      <c r="AF677" s="33">
        <f t="shared" si="107"/>
        <v>1</v>
      </c>
    </row>
    <row r="678" spans="1:32">
      <c r="A678" s="1">
        <v>678</v>
      </c>
      <c r="B678" s="21" t="s">
        <v>1597</v>
      </c>
      <c r="C678" s="21" t="s">
        <v>1598</v>
      </c>
      <c r="D678" s="21" t="s">
        <v>163</v>
      </c>
      <c r="E678" s="22" t="s">
        <v>331</v>
      </c>
      <c r="F678" s="22" t="s">
        <v>331</v>
      </c>
      <c r="G678" s="22" t="s">
        <v>177</v>
      </c>
      <c r="H678" s="22" t="s">
        <v>176</v>
      </c>
      <c r="I678" s="22" t="s">
        <v>178</v>
      </c>
      <c r="J678" s="22">
        <v>40920</v>
      </c>
      <c r="K678" s="22">
        <v>55123</v>
      </c>
      <c r="L678" s="23">
        <f t="shared" si="108"/>
        <v>35</v>
      </c>
      <c r="M678" s="24">
        <f t="shared" si="109"/>
        <v>1</v>
      </c>
      <c r="N678" s="23">
        <v>35</v>
      </c>
      <c r="O678" s="23">
        <v>35</v>
      </c>
      <c r="P678" s="23" t="s">
        <v>408</v>
      </c>
      <c r="Q678" s="23" t="s">
        <v>180</v>
      </c>
      <c r="R678" s="25" t="s">
        <v>181</v>
      </c>
      <c r="S678" s="22" t="s">
        <v>182</v>
      </c>
      <c r="T678" s="22"/>
      <c r="U678" s="26"/>
      <c r="V678" s="26"/>
      <c r="W678" s="27">
        <f t="shared" si="100"/>
        <v>2012</v>
      </c>
      <c r="X678" s="27">
        <f t="shared" si="101"/>
        <v>2050</v>
      </c>
      <c r="Y678" s="28">
        <f t="shared" si="102"/>
        <v>0</v>
      </c>
      <c r="Z678" s="29" t="str">
        <f t="shared" si="103"/>
        <v>CAISO</v>
      </c>
      <c r="AA678" s="30">
        <f t="shared" si="104"/>
        <v>35</v>
      </c>
      <c r="AB678" s="31">
        <f>IF(AND(ISNUMBER(MATCH($S678,[3]Lists!$CU$8:$CU$37,0)),J678&gt;=DATE(2018,12,31)),$AH$6,$AH$5)</f>
        <v>1</v>
      </c>
      <c r="AC678" s="31">
        <f t="shared" si="105"/>
        <v>1</v>
      </c>
      <c r="AD678" s="31">
        <f t="shared" si="106"/>
        <v>1</v>
      </c>
      <c r="AE678" s="32" t="e">
        <f>MIN($K678,IF(AND(S678='[3]Resources - Baseline'!$C$25,$AH$3&gt;0),MIN(DATE(2050,12,31),MAX(DATE($AH$4,12,31),DATE(YEAR(J678)+$AH$3,MONTH(J678),DAY(J678)))),IF(AND(COUNTIFS('[3]Resources - Baseline'!$C$26:$C$37,S678)=1,$AH$2&gt;0),MIN(DATE($AH$4,12,31),DATE(YEAR(J678)+$AH$2,MONTH(J678),DAY(J678))),DATE(2050,12,31))))</f>
        <v>#VALUE!</v>
      </c>
      <c r="AF678" s="33">
        <f t="shared" si="107"/>
        <v>1</v>
      </c>
    </row>
    <row r="679" spans="1:32">
      <c r="A679" s="1">
        <v>679</v>
      </c>
      <c r="B679" s="21" t="s">
        <v>1599</v>
      </c>
      <c r="C679" s="21" t="s">
        <v>1600</v>
      </c>
      <c r="D679" s="21" t="s">
        <v>163</v>
      </c>
      <c r="E679" s="22" t="s">
        <v>302</v>
      </c>
      <c r="F679" s="22" t="s">
        <v>302</v>
      </c>
      <c r="G679" s="22" t="s">
        <v>303</v>
      </c>
      <c r="H679" s="22" t="s">
        <v>302</v>
      </c>
      <c r="I679" s="22" t="s">
        <v>167</v>
      </c>
      <c r="J679" s="22">
        <v>43189</v>
      </c>
      <c r="K679" s="22">
        <v>54877</v>
      </c>
      <c r="L679" s="23">
        <f t="shared" si="108"/>
        <v>38.700000000000003</v>
      </c>
      <c r="M679" s="24">
        <f t="shared" si="109"/>
        <v>1</v>
      </c>
      <c r="N679" s="23">
        <v>38.700000000000003</v>
      </c>
      <c r="O679" s="23">
        <v>38.700000000000003</v>
      </c>
      <c r="P679" s="23" t="s">
        <v>313</v>
      </c>
      <c r="Q679" s="23" t="s">
        <v>219</v>
      </c>
      <c r="R679" s="25" t="s">
        <v>218</v>
      </c>
      <c r="S679" s="22" t="s">
        <v>220</v>
      </c>
      <c r="T679" s="22"/>
      <c r="U679" s="26"/>
      <c r="V679" s="26"/>
      <c r="W679" s="27">
        <f t="shared" si="100"/>
        <v>2018</v>
      </c>
      <c r="X679" s="27">
        <f t="shared" si="101"/>
        <v>2049</v>
      </c>
      <c r="Y679" s="28">
        <f t="shared" si="102"/>
        <v>0</v>
      </c>
      <c r="Z679" s="29" t="str">
        <f t="shared" si="103"/>
        <v>Excluded</v>
      </c>
      <c r="AA679" s="30">
        <f t="shared" si="104"/>
        <v>38.700000000000003</v>
      </c>
      <c r="AB679" s="31">
        <f>IF(AND(ISNUMBER(MATCH($S679,[3]Lists!$CU$8:$CU$37,0)),J679&gt;=DATE(2018,12,31)),$AH$6,$AH$5)</f>
        <v>1</v>
      </c>
      <c r="AC679" s="31">
        <f t="shared" si="105"/>
        <v>1</v>
      </c>
      <c r="AD679" s="31">
        <f t="shared" si="106"/>
        <v>1</v>
      </c>
      <c r="AE679" s="32" t="e">
        <f>MIN($K679,IF(AND(S679='[3]Resources - Baseline'!$C$25,$AH$3&gt;0),MIN(DATE(2050,12,31),MAX(DATE($AH$4,12,31),DATE(YEAR(J679)+$AH$3,MONTH(J679),DAY(J679)))),IF(AND(COUNTIFS('[3]Resources - Baseline'!$C$26:$C$37,S679)=1,$AH$2&gt;0),MIN(DATE($AH$4,12,31),DATE(YEAR(J679)+$AH$2,MONTH(J679),DAY(J679))),DATE(2050,12,31))))</f>
        <v>#VALUE!</v>
      </c>
      <c r="AF679" s="33">
        <f t="shared" si="107"/>
        <v>1</v>
      </c>
    </row>
    <row r="680" spans="1:32">
      <c r="A680" s="1">
        <v>680</v>
      </c>
      <c r="B680" s="21" t="s">
        <v>1601</v>
      </c>
      <c r="C680" s="21" t="s">
        <v>1602</v>
      </c>
      <c r="D680" s="21" t="s">
        <v>185</v>
      </c>
      <c r="E680" s="21" t="s">
        <v>175</v>
      </c>
      <c r="F680" s="21" t="s">
        <v>175</v>
      </c>
      <c r="G680" s="21" t="s">
        <v>186</v>
      </c>
      <c r="H680" s="21" t="s">
        <v>175</v>
      </c>
      <c r="I680" s="21" t="s">
        <v>178</v>
      </c>
      <c r="J680" s="22">
        <v>32952</v>
      </c>
      <c r="K680" s="22">
        <v>55153</v>
      </c>
      <c r="L680" s="23">
        <f t="shared" si="108"/>
        <v>46.1</v>
      </c>
      <c r="M680" s="24">
        <f t="shared" si="109"/>
        <v>0.94719539757550852</v>
      </c>
      <c r="N680" s="21">
        <v>46.1</v>
      </c>
      <c r="O680" s="21">
        <v>48.67</v>
      </c>
      <c r="P680" s="21" t="s">
        <v>268</v>
      </c>
      <c r="Q680" s="21" t="s">
        <v>269</v>
      </c>
      <c r="R680" s="25" t="s">
        <v>270</v>
      </c>
      <c r="S680" s="21" t="s">
        <v>450</v>
      </c>
      <c r="T680" s="21"/>
      <c r="U680" s="26"/>
      <c r="V680" s="26"/>
      <c r="W680" s="27">
        <f t="shared" si="100"/>
        <v>1990</v>
      </c>
      <c r="X680" s="27">
        <f t="shared" si="101"/>
        <v>2050</v>
      </c>
      <c r="Y680" s="28">
        <f t="shared" si="102"/>
        <v>0</v>
      </c>
      <c r="Z680" s="29" t="str">
        <f t="shared" si="103"/>
        <v>CAISO</v>
      </c>
      <c r="AA680" s="30">
        <f t="shared" si="104"/>
        <v>48.67</v>
      </c>
      <c r="AB680" s="31">
        <f>IF(AND(ISNUMBER(MATCH($S680,[3]Lists!$CU$8:$CU$37,0)),J680&gt;=DATE(2018,12,31)),$AH$6,$AH$5)</f>
        <v>1</v>
      </c>
      <c r="AC680" s="31">
        <f t="shared" si="105"/>
        <v>1</v>
      </c>
      <c r="AD680" s="31">
        <f t="shared" si="106"/>
        <v>1</v>
      </c>
      <c r="AE680" s="32" t="e">
        <f>MIN($K680,IF(AND(S680='[3]Resources - Baseline'!$C$25,$AH$3&gt;0),MIN(DATE(2050,12,31),MAX(DATE($AH$4,12,31),DATE(YEAR(J680)+$AH$3,MONTH(J680),DAY(J680)))),IF(AND(COUNTIFS('[3]Resources - Baseline'!$C$26:$C$37,S680)=1,$AH$2&gt;0),MIN(DATE($AH$4,12,31),DATE(YEAR(J680)+$AH$2,MONTH(J680),DAY(J680))),DATE(2050,12,31))))</f>
        <v>#VALUE!</v>
      </c>
      <c r="AF680" s="33">
        <f t="shared" si="107"/>
        <v>1</v>
      </c>
    </row>
    <row r="681" spans="1:32">
      <c r="A681" s="1">
        <v>681</v>
      </c>
      <c r="B681" s="21" t="s">
        <v>1603</v>
      </c>
      <c r="C681" s="21" t="s">
        <v>1604</v>
      </c>
      <c r="D681" s="21" t="s">
        <v>163</v>
      </c>
      <c r="E681" s="22" t="s">
        <v>210</v>
      </c>
      <c r="F681" s="22" t="s">
        <v>210</v>
      </c>
      <c r="G681" s="22" t="s">
        <v>211</v>
      </c>
      <c r="H681" s="22" t="s">
        <v>210</v>
      </c>
      <c r="I681" s="22" t="s">
        <v>212</v>
      </c>
      <c r="J681" s="22">
        <v>20486</v>
      </c>
      <c r="K681" s="22">
        <v>55153</v>
      </c>
      <c r="L681" s="23">
        <f t="shared" si="108"/>
        <v>6</v>
      </c>
      <c r="M681" s="24">
        <f t="shared" si="109"/>
        <v>1</v>
      </c>
      <c r="N681" s="23">
        <v>6</v>
      </c>
      <c r="O681" s="23">
        <v>6</v>
      </c>
      <c r="P681" s="23" t="s">
        <v>218</v>
      </c>
      <c r="Q681" s="23" t="s">
        <v>219</v>
      </c>
      <c r="R681" s="25" t="s">
        <v>218</v>
      </c>
      <c r="S681" s="22" t="s">
        <v>344</v>
      </c>
      <c r="T681" s="22"/>
      <c r="U681" s="26"/>
      <c r="V681" s="26"/>
      <c r="W681" s="27">
        <f t="shared" si="100"/>
        <v>1956</v>
      </c>
      <c r="X681" s="27">
        <f t="shared" si="101"/>
        <v>2050</v>
      </c>
      <c r="Y681" s="28">
        <f t="shared" si="102"/>
        <v>0</v>
      </c>
      <c r="Z681" s="29" t="str">
        <f t="shared" si="103"/>
        <v>NW</v>
      </c>
      <c r="AA681" s="30">
        <f t="shared" si="104"/>
        <v>6</v>
      </c>
      <c r="AB681" s="31">
        <f>IF(AND(ISNUMBER(MATCH($S681,[3]Lists!$CU$8:$CU$37,0)),J681&gt;=DATE(2018,12,31)),$AH$6,$AH$5)</f>
        <v>1</v>
      </c>
      <c r="AC681" s="31">
        <f t="shared" si="105"/>
        <v>1</v>
      </c>
      <c r="AD681" s="31">
        <f t="shared" si="106"/>
        <v>1</v>
      </c>
      <c r="AE681" s="32" t="e">
        <f>MIN($K681,IF(AND(S681='[3]Resources - Baseline'!$C$25,$AH$3&gt;0),MIN(DATE(2050,12,31),MAX(DATE($AH$4,12,31),DATE(YEAR(J681)+$AH$3,MONTH(J681),DAY(J681)))),IF(AND(COUNTIFS('[3]Resources - Baseline'!$C$26:$C$37,S681)=1,$AH$2&gt;0),MIN(DATE($AH$4,12,31),DATE(YEAR(J681)+$AH$2,MONTH(J681),DAY(J681))),DATE(2050,12,31))))</f>
        <v>#VALUE!</v>
      </c>
      <c r="AF681" s="33">
        <f t="shared" si="107"/>
        <v>1</v>
      </c>
    </row>
    <row r="682" spans="1:32">
      <c r="A682" s="1">
        <v>682</v>
      </c>
      <c r="B682" s="21" t="s">
        <v>1605</v>
      </c>
      <c r="C682" s="21" t="s">
        <v>1606</v>
      </c>
      <c r="D682" s="21" t="s">
        <v>163</v>
      </c>
      <c r="E682" s="22" t="s">
        <v>527</v>
      </c>
      <c r="F682" s="22" t="s">
        <v>527</v>
      </c>
      <c r="G682" s="22" t="s">
        <v>528</v>
      </c>
      <c r="H682" s="22" t="s">
        <v>194</v>
      </c>
      <c r="I682" s="22" t="s">
        <v>195</v>
      </c>
      <c r="J682" s="22">
        <v>41085</v>
      </c>
      <c r="K682" s="22">
        <v>48334</v>
      </c>
      <c r="L682" s="23">
        <f t="shared" si="108"/>
        <v>10</v>
      </c>
      <c r="M682" s="24">
        <f t="shared" si="109"/>
        <v>1</v>
      </c>
      <c r="N682" s="23">
        <v>10</v>
      </c>
      <c r="O682" s="23">
        <v>10</v>
      </c>
      <c r="P682" s="23" t="s">
        <v>408</v>
      </c>
      <c r="Q682" s="23" t="s">
        <v>180</v>
      </c>
      <c r="R682" s="25" t="s">
        <v>181</v>
      </c>
      <c r="S682" s="22" t="s">
        <v>337</v>
      </c>
      <c r="T682" s="22"/>
      <c r="U682" s="26"/>
      <c r="V682" s="26"/>
      <c r="W682" s="27">
        <f t="shared" si="100"/>
        <v>2012</v>
      </c>
      <c r="X682" s="27">
        <f t="shared" si="101"/>
        <v>2031</v>
      </c>
      <c r="Y682" s="28">
        <f t="shared" si="102"/>
        <v>0</v>
      </c>
      <c r="Z682" s="29" t="str">
        <f t="shared" si="103"/>
        <v>SW</v>
      </c>
      <c r="AA682" s="30">
        <f t="shared" si="104"/>
        <v>10</v>
      </c>
      <c r="AB682" s="31">
        <f>IF(AND(ISNUMBER(MATCH($S682,[3]Lists!$CU$8:$CU$37,0)),J682&gt;=DATE(2018,12,31)),$AH$6,$AH$5)</f>
        <v>1</v>
      </c>
      <c r="AC682" s="31">
        <f t="shared" si="105"/>
        <v>1</v>
      </c>
      <c r="AD682" s="31">
        <f t="shared" si="106"/>
        <v>1</v>
      </c>
      <c r="AE682" s="32" t="e">
        <f>MIN($K682,IF(AND(S682='[3]Resources - Baseline'!$C$25,$AH$3&gt;0),MIN(DATE(2050,12,31),MAX(DATE($AH$4,12,31),DATE(YEAR(J682)+$AH$3,MONTH(J682),DAY(J682)))),IF(AND(COUNTIFS('[3]Resources - Baseline'!$C$26:$C$37,S682)=1,$AH$2&gt;0),MIN(DATE($AH$4,12,31),DATE(YEAR(J682)+$AH$2,MONTH(J682),DAY(J682))),DATE(2050,12,31))))</f>
        <v>#VALUE!</v>
      </c>
      <c r="AF682" s="33">
        <f t="shared" si="107"/>
        <v>1</v>
      </c>
    </row>
    <row r="683" spans="1:32">
      <c r="A683" s="1">
        <v>683</v>
      </c>
      <c r="B683" s="21" t="s">
        <v>1607</v>
      </c>
      <c r="C683" s="21" t="s">
        <v>1607</v>
      </c>
      <c r="D683" s="21" t="s">
        <v>163</v>
      </c>
      <c r="E683" s="22" t="s">
        <v>745</v>
      </c>
      <c r="F683" s="22" t="s">
        <v>745</v>
      </c>
      <c r="G683" s="22" t="s">
        <v>746</v>
      </c>
      <c r="H683" s="22" t="s">
        <v>747</v>
      </c>
      <c r="I683" s="22" t="s">
        <v>212</v>
      </c>
      <c r="J683" s="22">
        <v>42370</v>
      </c>
      <c r="K683" s="22">
        <v>55153</v>
      </c>
      <c r="L683" s="23">
        <f t="shared" si="108"/>
        <v>20</v>
      </c>
      <c r="M683" s="24">
        <f t="shared" si="109"/>
        <v>1</v>
      </c>
      <c r="N683" s="23">
        <v>20</v>
      </c>
      <c r="O683" s="23">
        <v>20</v>
      </c>
      <c r="P683" s="23" t="s">
        <v>240</v>
      </c>
      <c r="Q683" s="23" t="s">
        <v>207</v>
      </c>
      <c r="R683" s="25" t="s">
        <v>189</v>
      </c>
      <c r="S683" s="22" t="s">
        <v>435</v>
      </c>
      <c r="T683" s="22"/>
      <c r="U683" s="26"/>
      <c r="V683" s="26"/>
      <c r="W683" s="27">
        <f t="shared" si="100"/>
        <v>2016</v>
      </c>
      <c r="X683" s="27">
        <f t="shared" si="101"/>
        <v>2050</v>
      </c>
      <c r="Y683" s="28">
        <f t="shared" si="102"/>
        <v>0</v>
      </c>
      <c r="Z683" s="29" t="str">
        <f t="shared" si="103"/>
        <v>NW</v>
      </c>
      <c r="AA683" s="30">
        <f t="shared" si="104"/>
        <v>20</v>
      </c>
      <c r="AB683" s="31">
        <f>IF(AND(ISNUMBER(MATCH($S683,[3]Lists!$CU$8:$CU$37,0)),J683&gt;=DATE(2018,12,31)),$AH$6,$AH$5)</f>
        <v>1</v>
      </c>
      <c r="AC683" s="31">
        <f t="shared" si="105"/>
        <v>1</v>
      </c>
      <c r="AD683" s="31">
        <f t="shared" si="106"/>
        <v>1</v>
      </c>
      <c r="AE683" s="32" t="e">
        <f>MIN($K683,IF(AND(S683='[3]Resources - Baseline'!$C$25,$AH$3&gt;0),MIN(DATE(2050,12,31),MAX(DATE($AH$4,12,31),DATE(YEAR(J683)+$AH$3,MONTH(J683),DAY(J683)))),IF(AND(COUNTIFS('[3]Resources - Baseline'!$C$26:$C$37,S683)=1,$AH$2&gt;0),MIN(DATE($AH$4,12,31),DATE(YEAR(J683)+$AH$2,MONTH(J683),DAY(J683))),DATE(2050,12,31))))</f>
        <v>#VALUE!</v>
      </c>
      <c r="AF683" s="33">
        <f t="shared" si="107"/>
        <v>1</v>
      </c>
    </row>
    <row r="684" spans="1:32">
      <c r="A684" s="1">
        <v>684</v>
      </c>
      <c r="B684" s="21" t="s">
        <v>1608</v>
      </c>
      <c r="C684" s="21" t="s">
        <v>1609</v>
      </c>
      <c r="D684" s="21" t="s">
        <v>163</v>
      </c>
      <c r="E684" s="22" t="s">
        <v>164</v>
      </c>
      <c r="F684" s="22" t="s">
        <v>164</v>
      </c>
      <c r="G684" s="22" t="s">
        <v>165</v>
      </c>
      <c r="H684" s="22" t="s">
        <v>166</v>
      </c>
      <c r="I684" s="22" t="s">
        <v>167</v>
      </c>
      <c r="J684" s="22">
        <v>20821</v>
      </c>
      <c r="K684" s="22">
        <v>48669</v>
      </c>
      <c r="L684" s="23">
        <f t="shared" si="108"/>
        <v>90</v>
      </c>
      <c r="M684" s="24">
        <f t="shared" si="109"/>
        <v>1</v>
      </c>
      <c r="N684" s="23">
        <v>90</v>
      </c>
      <c r="O684" s="23">
        <v>90</v>
      </c>
      <c r="P684" s="23" t="s">
        <v>218</v>
      </c>
      <c r="Q684" s="23" t="s">
        <v>219</v>
      </c>
      <c r="R684" s="25" t="s">
        <v>218</v>
      </c>
      <c r="S684" s="22" t="s">
        <v>220</v>
      </c>
      <c r="T684" s="22"/>
      <c r="U684" s="26"/>
      <c r="V684" s="26"/>
      <c r="W684" s="27">
        <f t="shared" si="100"/>
        <v>1957</v>
      </c>
      <c r="X684" s="27">
        <f t="shared" si="101"/>
        <v>2032</v>
      </c>
      <c r="Y684" s="28">
        <f t="shared" si="102"/>
        <v>0</v>
      </c>
      <c r="Z684" s="29" t="str">
        <f t="shared" si="103"/>
        <v>Excluded</v>
      </c>
      <c r="AA684" s="30">
        <f t="shared" si="104"/>
        <v>90</v>
      </c>
      <c r="AB684" s="31">
        <f>IF(AND(ISNUMBER(MATCH($S684,[3]Lists!$CU$8:$CU$37,0)),J684&gt;=DATE(2018,12,31)),$AH$6,$AH$5)</f>
        <v>1</v>
      </c>
      <c r="AC684" s="31">
        <f t="shared" si="105"/>
        <v>1</v>
      </c>
      <c r="AD684" s="31">
        <f t="shared" si="106"/>
        <v>1</v>
      </c>
      <c r="AE684" s="32" t="e">
        <f>MIN($K684,IF(AND(S684='[3]Resources - Baseline'!$C$25,$AH$3&gt;0),MIN(DATE(2050,12,31),MAX(DATE($AH$4,12,31),DATE(YEAR(J684)+$AH$3,MONTH(J684),DAY(J684)))),IF(AND(COUNTIFS('[3]Resources - Baseline'!$C$26:$C$37,S684)=1,$AH$2&gt;0),MIN(DATE($AH$4,12,31),DATE(YEAR(J684)+$AH$2,MONTH(J684),DAY(J684))),DATE(2050,12,31))))</f>
        <v>#VALUE!</v>
      </c>
      <c r="AF684" s="33">
        <f t="shared" si="107"/>
        <v>1</v>
      </c>
    </row>
    <row r="685" spans="1:32">
      <c r="A685" s="1">
        <v>685</v>
      </c>
      <c r="B685" s="21" t="s">
        <v>1610</v>
      </c>
      <c r="C685" s="21" t="s">
        <v>1611</v>
      </c>
      <c r="D685" s="21" t="s">
        <v>163</v>
      </c>
      <c r="E685" s="22" t="s">
        <v>164</v>
      </c>
      <c r="F685" s="22" t="s">
        <v>164</v>
      </c>
      <c r="G685" s="22" t="s">
        <v>165</v>
      </c>
      <c r="H685" s="22" t="s">
        <v>166</v>
      </c>
      <c r="I685" s="22" t="s">
        <v>167</v>
      </c>
      <c r="J685" s="22">
        <v>20821</v>
      </c>
      <c r="K685" s="22">
        <v>48669</v>
      </c>
      <c r="L685" s="23">
        <f t="shared" si="108"/>
        <v>90</v>
      </c>
      <c r="M685" s="24">
        <f t="shared" si="109"/>
        <v>1</v>
      </c>
      <c r="N685" s="23">
        <v>90</v>
      </c>
      <c r="O685" s="23">
        <v>90</v>
      </c>
      <c r="P685" s="23" t="s">
        <v>218</v>
      </c>
      <c r="Q685" s="23" t="s">
        <v>219</v>
      </c>
      <c r="R685" s="25" t="s">
        <v>218</v>
      </c>
      <c r="S685" s="22" t="s">
        <v>220</v>
      </c>
      <c r="T685" s="22"/>
      <c r="U685" s="26"/>
      <c r="V685" s="26"/>
      <c r="W685" s="27">
        <f t="shared" si="100"/>
        <v>1957</v>
      </c>
      <c r="X685" s="27">
        <f t="shared" si="101"/>
        <v>2032</v>
      </c>
      <c r="Y685" s="28">
        <f t="shared" si="102"/>
        <v>0</v>
      </c>
      <c r="Z685" s="29" t="str">
        <f t="shared" si="103"/>
        <v>Excluded</v>
      </c>
      <c r="AA685" s="30">
        <f t="shared" si="104"/>
        <v>90</v>
      </c>
      <c r="AB685" s="31">
        <f>IF(AND(ISNUMBER(MATCH($S685,[3]Lists!$CU$8:$CU$37,0)),J685&gt;=DATE(2018,12,31)),$AH$6,$AH$5)</f>
        <v>1</v>
      </c>
      <c r="AC685" s="31">
        <f t="shared" si="105"/>
        <v>1</v>
      </c>
      <c r="AD685" s="31">
        <f t="shared" si="106"/>
        <v>1</v>
      </c>
      <c r="AE685" s="32" t="e">
        <f>MIN($K685,IF(AND(S685='[3]Resources - Baseline'!$C$25,$AH$3&gt;0),MIN(DATE(2050,12,31),MAX(DATE($AH$4,12,31),DATE(YEAR(J685)+$AH$3,MONTH(J685),DAY(J685)))),IF(AND(COUNTIFS('[3]Resources - Baseline'!$C$26:$C$37,S685)=1,$AH$2&gt;0),MIN(DATE($AH$4,12,31),DATE(YEAR(J685)+$AH$2,MONTH(J685),DAY(J685))),DATE(2050,12,31))))</f>
        <v>#VALUE!</v>
      </c>
      <c r="AF685" s="33">
        <f t="shared" si="107"/>
        <v>1</v>
      </c>
    </row>
    <row r="686" spans="1:32">
      <c r="A686" s="1">
        <v>686</v>
      </c>
      <c r="B686" s="21" t="s">
        <v>1612</v>
      </c>
      <c r="C686" s="21" t="s">
        <v>1613</v>
      </c>
      <c r="D686" s="21" t="s">
        <v>163</v>
      </c>
      <c r="E686" s="22" t="s">
        <v>210</v>
      </c>
      <c r="F686" s="22" t="s">
        <v>210</v>
      </c>
      <c r="G686" s="22" t="s">
        <v>211</v>
      </c>
      <c r="H686" s="22" t="s">
        <v>210</v>
      </c>
      <c r="I686" s="22" t="s">
        <v>212</v>
      </c>
      <c r="J686" s="22">
        <v>37834</v>
      </c>
      <c r="K686" s="22">
        <v>55153</v>
      </c>
      <c r="L686" s="23">
        <f t="shared" si="108"/>
        <v>577</v>
      </c>
      <c r="M686" s="24">
        <f t="shared" si="109"/>
        <v>1</v>
      </c>
      <c r="N686" s="23">
        <v>577</v>
      </c>
      <c r="O686" s="23">
        <v>577</v>
      </c>
      <c r="P686" s="23" t="s">
        <v>257</v>
      </c>
      <c r="Q686" s="23" t="s">
        <v>258</v>
      </c>
      <c r="R686" s="25" t="s">
        <v>259</v>
      </c>
      <c r="S686" s="22" t="s">
        <v>807</v>
      </c>
      <c r="T686" s="22"/>
      <c r="U686" s="26"/>
      <c r="V686" s="26"/>
      <c r="W686" s="27">
        <f t="shared" si="100"/>
        <v>2004</v>
      </c>
      <c r="X686" s="27">
        <f t="shared" si="101"/>
        <v>2050</v>
      </c>
      <c r="Y686" s="28">
        <f t="shared" si="102"/>
        <v>0</v>
      </c>
      <c r="Z686" s="29" t="str">
        <f t="shared" si="103"/>
        <v>NW</v>
      </c>
      <c r="AA686" s="30">
        <f t="shared" si="104"/>
        <v>577</v>
      </c>
      <c r="AB686" s="31">
        <f>IF(AND(ISNUMBER(MATCH($S686,[3]Lists!$CU$8:$CU$37,0)),J686&gt;=DATE(2018,12,31)),$AH$6,$AH$5)</f>
        <v>1</v>
      </c>
      <c r="AC686" s="31">
        <f t="shared" si="105"/>
        <v>1</v>
      </c>
      <c r="AD686" s="31">
        <f t="shared" si="106"/>
        <v>1</v>
      </c>
      <c r="AE686" s="32" t="e">
        <f>MIN($K686,IF(AND(S686='[3]Resources - Baseline'!$C$25,$AH$3&gt;0),MIN(DATE(2050,12,31),MAX(DATE($AH$4,12,31),DATE(YEAR(J686)+$AH$3,MONTH(J686),DAY(J686)))),IF(AND(COUNTIFS('[3]Resources - Baseline'!$C$26:$C$37,S686)=1,$AH$2&gt;0),MIN(DATE($AH$4,12,31),DATE(YEAR(J686)+$AH$2,MONTH(J686),DAY(J686))),DATE(2050,12,31))))</f>
        <v>#VALUE!</v>
      </c>
      <c r="AF686" s="33">
        <f t="shared" si="107"/>
        <v>1</v>
      </c>
    </row>
    <row r="687" spans="1:32">
      <c r="A687" s="1">
        <v>687</v>
      </c>
      <c r="B687" s="21" t="s">
        <v>1614</v>
      </c>
      <c r="C687" s="21" t="s">
        <v>1615</v>
      </c>
      <c r="D687" s="21" t="s">
        <v>163</v>
      </c>
      <c r="E687" s="22" t="s">
        <v>1616</v>
      </c>
      <c r="F687" s="22" t="s">
        <v>1616</v>
      </c>
      <c r="G687" s="22" t="s">
        <v>1617</v>
      </c>
      <c r="H687" s="22" t="s">
        <v>210</v>
      </c>
      <c r="I687" s="22" t="s">
        <v>212</v>
      </c>
      <c r="J687" s="22">
        <v>10106</v>
      </c>
      <c r="K687" s="22">
        <v>55153</v>
      </c>
      <c r="L687" s="23">
        <f t="shared" si="108"/>
        <v>29.6</v>
      </c>
      <c r="M687" s="24">
        <f t="shared" si="109"/>
        <v>1</v>
      </c>
      <c r="N687" s="23">
        <v>29.6</v>
      </c>
      <c r="O687" s="23">
        <v>29.6</v>
      </c>
      <c r="P687" s="23" t="s">
        <v>218</v>
      </c>
      <c r="Q687" s="23" t="s">
        <v>219</v>
      </c>
      <c r="R687" s="25" t="s">
        <v>218</v>
      </c>
      <c r="S687" s="22" t="s">
        <v>344</v>
      </c>
      <c r="T687" s="22"/>
      <c r="U687" s="26"/>
      <c r="V687" s="26"/>
      <c r="W687" s="27">
        <f t="shared" si="100"/>
        <v>1928</v>
      </c>
      <c r="X687" s="27">
        <f t="shared" si="101"/>
        <v>2050</v>
      </c>
      <c r="Y687" s="28">
        <f t="shared" si="102"/>
        <v>0</v>
      </c>
      <c r="Z687" s="29" t="str">
        <f t="shared" si="103"/>
        <v>NW</v>
      </c>
      <c r="AA687" s="30">
        <f t="shared" si="104"/>
        <v>29.6</v>
      </c>
      <c r="AB687" s="31">
        <f>IF(AND(ISNUMBER(MATCH($S687,[3]Lists!$CU$8:$CU$37,0)),J687&gt;=DATE(2018,12,31)),$AH$6,$AH$5)</f>
        <v>1</v>
      </c>
      <c r="AC687" s="31">
        <f t="shared" si="105"/>
        <v>1</v>
      </c>
      <c r="AD687" s="31">
        <f t="shared" si="106"/>
        <v>1</v>
      </c>
      <c r="AE687" s="32" t="e">
        <f>MIN($K687,IF(AND(S687='[3]Resources - Baseline'!$C$25,$AH$3&gt;0),MIN(DATE(2050,12,31),MAX(DATE($AH$4,12,31),DATE(YEAR(J687)+$AH$3,MONTH(J687),DAY(J687)))),IF(AND(COUNTIFS('[3]Resources - Baseline'!$C$26:$C$37,S687)=1,$AH$2&gt;0),MIN(DATE($AH$4,12,31),DATE(YEAR(J687)+$AH$2,MONTH(J687),DAY(J687))),DATE(2050,12,31))))</f>
        <v>#VALUE!</v>
      </c>
      <c r="AF687" s="33">
        <f t="shared" si="107"/>
        <v>1</v>
      </c>
    </row>
    <row r="688" spans="1:32">
      <c r="A688" s="1">
        <v>688</v>
      </c>
      <c r="B688" s="21" t="s">
        <v>1618</v>
      </c>
      <c r="C688" s="21" t="s">
        <v>1619</v>
      </c>
      <c r="D688" s="21" t="s">
        <v>163</v>
      </c>
      <c r="E688" s="22" t="s">
        <v>1616</v>
      </c>
      <c r="F688" s="22" t="s">
        <v>1616</v>
      </c>
      <c r="G688" s="22" t="s">
        <v>1617</v>
      </c>
      <c r="H688" s="22" t="s">
        <v>210</v>
      </c>
      <c r="I688" s="22" t="s">
        <v>212</v>
      </c>
      <c r="J688" s="22">
        <v>10441</v>
      </c>
      <c r="K688" s="22">
        <v>55153</v>
      </c>
      <c r="L688" s="23">
        <f t="shared" si="108"/>
        <v>29.6</v>
      </c>
      <c r="M688" s="24">
        <f t="shared" si="109"/>
        <v>1</v>
      </c>
      <c r="N688" s="23">
        <v>29.6</v>
      </c>
      <c r="O688" s="23">
        <v>29.6</v>
      </c>
      <c r="P688" s="23" t="s">
        <v>218</v>
      </c>
      <c r="Q688" s="23" t="s">
        <v>219</v>
      </c>
      <c r="R688" s="25" t="s">
        <v>218</v>
      </c>
      <c r="S688" s="22" t="s">
        <v>344</v>
      </c>
      <c r="T688" s="22"/>
      <c r="U688" s="26"/>
      <c r="V688" s="26"/>
      <c r="W688" s="27">
        <f t="shared" si="100"/>
        <v>1929</v>
      </c>
      <c r="X688" s="27">
        <f t="shared" si="101"/>
        <v>2050</v>
      </c>
      <c r="Y688" s="28">
        <f t="shared" si="102"/>
        <v>0</v>
      </c>
      <c r="Z688" s="29" t="str">
        <f t="shared" si="103"/>
        <v>NW</v>
      </c>
      <c r="AA688" s="30">
        <f t="shared" si="104"/>
        <v>29.6</v>
      </c>
      <c r="AB688" s="31">
        <f>IF(AND(ISNUMBER(MATCH($S688,[3]Lists!$CU$8:$CU$37,0)),J688&gt;=DATE(2018,12,31)),$AH$6,$AH$5)</f>
        <v>1</v>
      </c>
      <c r="AC688" s="31">
        <f t="shared" si="105"/>
        <v>1</v>
      </c>
      <c r="AD688" s="31">
        <f t="shared" si="106"/>
        <v>1</v>
      </c>
      <c r="AE688" s="32" t="e">
        <f>MIN($K688,IF(AND(S688='[3]Resources - Baseline'!$C$25,$AH$3&gt;0),MIN(DATE(2050,12,31),MAX(DATE($AH$4,12,31),DATE(YEAR(J688)+$AH$3,MONTH(J688),DAY(J688)))),IF(AND(COUNTIFS('[3]Resources - Baseline'!$C$26:$C$37,S688)=1,$AH$2&gt;0),MIN(DATE($AH$4,12,31),DATE(YEAR(J688)+$AH$2,MONTH(J688),DAY(J688))),DATE(2050,12,31))))</f>
        <v>#VALUE!</v>
      </c>
      <c r="AF688" s="33">
        <f t="shared" si="107"/>
        <v>1</v>
      </c>
    </row>
    <row r="689" spans="1:32">
      <c r="A689" s="1">
        <v>689</v>
      </c>
      <c r="B689" s="21" t="s">
        <v>1620</v>
      </c>
      <c r="C689" s="21" t="s">
        <v>1621</v>
      </c>
      <c r="D689" s="21" t="s">
        <v>163</v>
      </c>
      <c r="E689" s="22" t="s">
        <v>302</v>
      </c>
      <c r="F689" s="22" t="s">
        <v>302</v>
      </c>
      <c r="G689" s="22" t="s">
        <v>303</v>
      </c>
      <c r="H689" s="22" t="s">
        <v>302</v>
      </c>
      <c r="I689" s="22" t="s">
        <v>167</v>
      </c>
      <c r="J689" s="22">
        <v>24807</v>
      </c>
      <c r="K689" s="22">
        <v>47484</v>
      </c>
      <c r="L689" s="23">
        <f t="shared" si="108"/>
        <v>383</v>
      </c>
      <c r="M689" s="24">
        <f t="shared" si="109"/>
        <v>1</v>
      </c>
      <c r="N689" s="23">
        <v>383</v>
      </c>
      <c r="O689" s="23">
        <v>383</v>
      </c>
      <c r="P689" s="23" t="s">
        <v>507</v>
      </c>
      <c r="Q689" s="23" t="s">
        <v>508</v>
      </c>
      <c r="R689" s="25" t="s">
        <v>509</v>
      </c>
      <c r="S689" s="22" t="s">
        <v>776</v>
      </c>
      <c r="T689" s="22"/>
      <c r="U689" s="26"/>
      <c r="V689" s="26"/>
      <c r="W689" s="27">
        <f t="shared" si="100"/>
        <v>1968</v>
      </c>
      <c r="X689" s="27">
        <f t="shared" si="101"/>
        <v>2029</v>
      </c>
      <c r="Y689" s="28">
        <f t="shared" si="102"/>
        <v>0</v>
      </c>
      <c r="Z689" s="29" t="str">
        <f t="shared" si="103"/>
        <v>Excluded</v>
      </c>
      <c r="AA689" s="30">
        <f t="shared" si="104"/>
        <v>383</v>
      </c>
      <c r="AB689" s="31">
        <f>IF(AND(ISNUMBER(MATCH($S689,[3]Lists!$CU$8:$CU$37,0)),J689&gt;=DATE(2018,12,31)),$AH$6,$AH$5)</f>
        <v>1</v>
      </c>
      <c r="AC689" s="31">
        <f t="shared" si="105"/>
        <v>1</v>
      </c>
      <c r="AD689" s="31">
        <f t="shared" si="106"/>
        <v>1</v>
      </c>
      <c r="AE689" s="32" t="e">
        <f>MIN($K689,IF(AND(S689='[3]Resources - Baseline'!$C$25,$AH$3&gt;0),MIN(DATE(2050,12,31),MAX(DATE($AH$4,12,31),DATE(YEAR(J689)+$AH$3,MONTH(J689),DAY(J689)))),IF(AND(COUNTIFS('[3]Resources - Baseline'!$C$26:$C$37,S689)=1,$AH$2&gt;0),MIN(DATE($AH$4,12,31),DATE(YEAR(J689)+$AH$2,MONTH(J689),DAY(J689))),DATE(2050,12,31))))</f>
        <v>#VALUE!</v>
      </c>
      <c r="AF689" s="33">
        <f t="shared" si="107"/>
        <v>1</v>
      </c>
    </row>
    <row r="690" spans="1:32">
      <c r="A690" s="1">
        <v>690</v>
      </c>
      <c r="B690" s="21" t="s">
        <v>1622</v>
      </c>
      <c r="C690" s="21" t="s">
        <v>1623</v>
      </c>
      <c r="D690" s="21" t="s">
        <v>163</v>
      </c>
      <c r="E690" s="22" t="s">
        <v>302</v>
      </c>
      <c r="F690" s="22" t="s">
        <v>302</v>
      </c>
      <c r="G690" s="22" t="s">
        <v>303</v>
      </c>
      <c r="H690" s="22" t="s">
        <v>302</v>
      </c>
      <c r="I690" s="22" t="s">
        <v>167</v>
      </c>
      <c r="J690" s="22">
        <v>42369</v>
      </c>
      <c r="K690" s="22">
        <v>55153</v>
      </c>
      <c r="L690" s="23">
        <f t="shared" si="108"/>
        <v>602</v>
      </c>
      <c r="M690" s="24">
        <f t="shared" si="109"/>
        <v>1</v>
      </c>
      <c r="N690" s="23">
        <v>602</v>
      </c>
      <c r="O690" s="23">
        <v>602</v>
      </c>
      <c r="P690" s="23" t="s">
        <v>257</v>
      </c>
      <c r="Q690" s="23" t="s">
        <v>258</v>
      </c>
      <c r="R690" s="25" t="s">
        <v>259</v>
      </c>
      <c r="S690" s="22" t="s">
        <v>534</v>
      </c>
      <c r="T690" s="22"/>
      <c r="U690" s="26"/>
      <c r="V690" s="26"/>
      <c r="W690" s="27">
        <f t="shared" si="100"/>
        <v>2016</v>
      </c>
      <c r="X690" s="27">
        <f t="shared" si="101"/>
        <v>2050</v>
      </c>
      <c r="Y690" s="28">
        <f t="shared" si="102"/>
        <v>0</v>
      </c>
      <c r="Z690" s="29" t="str">
        <f t="shared" si="103"/>
        <v>Excluded</v>
      </c>
      <c r="AA690" s="30">
        <f t="shared" si="104"/>
        <v>602</v>
      </c>
      <c r="AB690" s="31">
        <f>IF(AND(ISNUMBER(MATCH($S690,[3]Lists!$CU$8:$CU$37,0)),J690&gt;=DATE(2018,12,31)),$AH$6,$AH$5)</f>
        <v>1</v>
      </c>
      <c r="AC690" s="31">
        <f t="shared" si="105"/>
        <v>1</v>
      </c>
      <c r="AD690" s="31">
        <f t="shared" si="106"/>
        <v>1</v>
      </c>
      <c r="AE690" s="32" t="e">
        <f>MIN($K690,IF(AND(S690='[3]Resources - Baseline'!$C$25,$AH$3&gt;0),MIN(DATE(2050,12,31),MAX(DATE($AH$4,12,31),DATE(YEAR(J690)+$AH$3,MONTH(J690),DAY(J690)))),IF(AND(COUNTIFS('[3]Resources - Baseline'!$C$26:$C$37,S690)=1,$AH$2&gt;0),MIN(DATE($AH$4,12,31),DATE(YEAR(J690)+$AH$2,MONTH(J690),DAY(J690))),DATE(2050,12,31))))</f>
        <v>#VALUE!</v>
      </c>
      <c r="AF690" s="33">
        <f t="shared" si="107"/>
        <v>1</v>
      </c>
    </row>
    <row r="691" spans="1:32">
      <c r="A691" s="1">
        <v>691</v>
      </c>
      <c r="B691" s="21" t="s">
        <v>1624</v>
      </c>
      <c r="C691" s="21" t="s">
        <v>1625</v>
      </c>
      <c r="D691" s="21" t="s">
        <v>163</v>
      </c>
      <c r="E691" s="22" t="s">
        <v>164</v>
      </c>
      <c r="F691" s="22" t="s">
        <v>164</v>
      </c>
      <c r="G691" s="22" t="s">
        <v>165</v>
      </c>
      <c r="H691" s="22" t="s">
        <v>166</v>
      </c>
      <c r="I691" s="22" t="s">
        <v>167</v>
      </c>
      <c r="J691" s="22">
        <v>41821</v>
      </c>
      <c r="K691" s="22">
        <v>49126</v>
      </c>
      <c r="L691" s="23">
        <f t="shared" si="108"/>
        <v>12</v>
      </c>
      <c r="M691" s="24">
        <f t="shared" si="109"/>
        <v>1</v>
      </c>
      <c r="N691" s="23">
        <v>12</v>
      </c>
      <c r="O691" s="23">
        <v>12</v>
      </c>
      <c r="P691" s="23" t="s">
        <v>213</v>
      </c>
      <c r="Q691" s="23" t="s">
        <v>214</v>
      </c>
      <c r="R691" s="25" t="s">
        <v>215</v>
      </c>
      <c r="S691" s="22" t="s">
        <v>390</v>
      </c>
      <c r="T691" s="22"/>
      <c r="U691" s="26"/>
      <c r="V691" s="26"/>
      <c r="W691" s="27">
        <f t="shared" si="100"/>
        <v>2015</v>
      </c>
      <c r="X691" s="27">
        <f t="shared" si="101"/>
        <v>2034</v>
      </c>
      <c r="Y691" s="28">
        <f t="shared" si="102"/>
        <v>0</v>
      </c>
      <c r="Z691" s="29" t="str">
        <f t="shared" si="103"/>
        <v>Excluded</v>
      </c>
      <c r="AA691" s="30">
        <f t="shared" si="104"/>
        <v>12</v>
      </c>
      <c r="AB691" s="31">
        <f>IF(AND(ISNUMBER(MATCH($S691,[3]Lists!$CU$8:$CU$37,0)),J691&gt;=DATE(2018,12,31)),$AH$6,$AH$5)</f>
        <v>1</v>
      </c>
      <c r="AC691" s="31">
        <f t="shared" si="105"/>
        <v>1</v>
      </c>
      <c r="AD691" s="31">
        <f t="shared" si="106"/>
        <v>1</v>
      </c>
      <c r="AE691" s="32" t="e">
        <f>MIN($K691,IF(AND(S691='[3]Resources - Baseline'!$C$25,$AH$3&gt;0),MIN(DATE(2050,12,31),MAX(DATE($AH$4,12,31),DATE(YEAR(J691)+$AH$3,MONTH(J691),DAY(J691)))),IF(AND(COUNTIFS('[3]Resources - Baseline'!$C$26:$C$37,S691)=1,$AH$2&gt;0),MIN(DATE($AH$4,12,31),DATE(YEAR(J691)+$AH$2,MONTH(J691),DAY(J691))),DATE(2050,12,31))))</f>
        <v>#VALUE!</v>
      </c>
      <c r="AF691" s="33">
        <f t="shared" si="107"/>
        <v>1</v>
      </c>
    </row>
    <row r="692" spans="1:32">
      <c r="A692" s="1">
        <v>692</v>
      </c>
      <c r="B692" s="21" t="s">
        <v>1626</v>
      </c>
      <c r="C692" s="21" t="s">
        <v>1627</v>
      </c>
      <c r="D692" s="21" t="s">
        <v>185</v>
      </c>
      <c r="E692" s="21" t="s">
        <v>175</v>
      </c>
      <c r="F692" s="21" t="s">
        <v>175</v>
      </c>
      <c r="G692" s="21" t="s">
        <v>186</v>
      </c>
      <c r="H692" s="21" t="s">
        <v>175</v>
      </c>
      <c r="I692" s="21" t="s">
        <v>178</v>
      </c>
      <c r="J692" s="22">
        <v>30158</v>
      </c>
      <c r="K692" s="22">
        <v>55153</v>
      </c>
      <c r="L692" s="23">
        <f t="shared" si="108"/>
        <v>1.1200000000000001</v>
      </c>
      <c r="M692" s="24">
        <f t="shared" si="109"/>
        <v>9.7391304347826099E-2</v>
      </c>
      <c r="N692" s="21">
        <v>1.1200000000000001</v>
      </c>
      <c r="O692" s="21">
        <v>11.5</v>
      </c>
      <c r="P692" s="21" t="s">
        <v>187</v>
      </c>
      <c r="Q692" s="21" t="s">
        <v>537</v>
      </c>
      <c r="R692" s="25" t="s">
        <v>538</v>
      </c>
      <c r="S692" s="21" t="s">
        <v>539</v>
      </c>
      <c r="T692" s="21"/>
      <c r="U692" s="26"/>
      <c r="V692" s="26"/>
      <c r="W692" s="27">
        <f t="shared" si="100"/>
        <v>1983</v>
      </c>
      <c r="X692" s="27">
        <f t="shared" si="101"/>
        <v>2050</v>
      </c>
      <c r="Y692" s="28">
        <f t="shared" si="102"/>
        <v>0</v>
      </c>
      <c r="Z692" s="29" t="str">
        <f t="shared" si="103"/>
        <v>CAISO</v>
      </c>
      <c r="AA692" s="30">
        <f t="shared" si="104"/>
        <v>11.5</v>
      </c>
      <c r="AB692" s="31">
        <f>IF(AND(ISNUMBER(MATCH($S692,[3]Lists!$CU$8:$CU$37,0)),J692&gt;=DATE(2018,12,31)),$AH$6,$AH$5)</f>
        <v>1</v>
      </c>
      <c r="AC692" s="31">
        <f t="shared" si="105"/>
        <v>1</v>
      </c>
      <c r="AD692" s="31">
        <f t="shared" si="106"/>
        <v>1</v>
      </c>
      <c r="AE692" s="32" t="e">
        <f>MIN($K692,IF(AND(S692='[3]Resources - Baseline'!$C$25,$AH$3&gt;0),MIN(DATE(2050,12,31),MAX(DATE($AH$4,12,31),DATE(YEAR(J692)+$AH$3,MONTH(J692),DAY(J692)))),IF(AND(COUNTIFS('[3]Resources - Baseline'!$C$26:$C$37,S692)=1,$AH$2&gt;0),MIN(DATE($AH$4,12,31),DATE(YEAR(J692)+$AH$2,MONTH(J692),DAY(J692))),DATE(2050,12,31))))</f>
        <v>#VALUE!</v>
      </c>
      <c r="AF692" s="33">
        <f t="shared" si="107"/>
        <v>1</v>
      </c>
    </row>
    <row r="693" spans="1:32">
      <c r="A693" s="1">
        <v>693</v>
      </c>
      <c r="B693" s="21" t="s">
        <v>1628</v>
      </c>
      <c r="C693" s="21" t="s">
        <v>1629</v>
      </c>
      <c r="D693" s="21" t="s">
        <v>185</v>
      </c>
      <c r="E693" s="21" t="s">
        <v>175</v>
      </c>
      <c r="F693" s="21" t="s">
        <v>175</v>
      </c>
      <c r="G693" s="21" t="s">
        <v>186</v>
      </c>
      <c r="H693" s="21" t="s">
        <v>175</v>
      </c>
      <c r="I693" s="21" t="s">
        <v>178</v>
      </c>
      <c r="J693" s="22">
        <v>31429</v>
      </c>
      <c r="K693" s="22">
        <v>55153</v>
      </c>
      <c r="L693" s="23">
        <f t="shared" si="108"/>
        <v>1.55</v>
      </c>
      <c r="M693" s="24">
        <f t="shared" si="109"/>
        <v>9.3939393939393948E-2</v>
      </c>
      <c r="N693" s="21">
        <v>1.55</v>
      </c>
      <c r="O693" s="21">
        <v>16.5</v>
      </c>
      <c r="P693" s="21" t="s">
        <v>268</v>
      </c>
      <c r="Q693" s="21" t="s">
        <v>537</v>
      </c>
      <c r="R693" s="25" t="s">
        <v>538</v>
      </c>
      <c r="S693" s="21" t="s">
        <v>539</v>
      </c>
      <c r="T693" s="21"/>
      <c r="U693" s="26"/>
      <c r="V693" s="26"/>
      <c r="W693" s="27">
        <f t="shared" si="100"/>
        <v>1986</v>
      </c>
      <c r="X693" s="27">
        <f t="shared" si="101"/>
        <v>2050</v>
      </c>
      <c r="Y693" s="28">
        <f t="shared" si="102"/>
        <v>0</v>
      </c>
      <c r="Z693" s="29" t="str">
        <f t="shared" si="103"/>
        <v>CAISO</v>
      </c>
      <c r="AA693" s="30">
        <f t="shared" si="104"/>
        <v>16.5</v>
      </c>
      <c r="AB693" s="31">
        <f>IF(AND(ISNUMBER(MATCH($S693,[3]Lists!$CU$8:$CU$37,0)),J693&gt;=DATE(2018,12,31)),$AH$6,$AH$5)</f>
        <v>1</v>
      </c>
      <c r="AC693" s="31">
        <f t="shared" si="105"/>
        <v>1</v>
      </c>
      <c r="AD693" s="31">
        <f t="shared" si="106"/>
        <v>1</v>
      </c>
      <c r="AE693" s="32" t="e">
        <f>MIN($K693,IF(AND(S693='[3]Resources - Baseline'!$C$25,$AH$3&gt;0),MIN(DATE(2050,12,31),MAX(DATE($AH$4,12,31),DATE(YEAR(J693)+$AH$3,MONTH(J693),DAY(J693)))),IF(AND(COUNTIFS('[3]Resources - Baseline'!$C$26:$C$37,S693)=1,$AH$2&gt;0),MIN(DATE($AH$4,12,31),DATE(YEAR(J693)+$AH$2,MONTH(J693),DAY(J693))),DATE(2050,12,31))))</f>
        <v>#VALUE!</v>
      </c>
      <c r="AF693" s="33">
        <f t="shared" si="107"/>
        <v>1</v>
      </c>
    </row>
    <row r="694" spans="1:32">
      <c r="A694" s="1">
        <v>694</v>
      </c>
      <c r="B694" s="21" t="s">
        <v>1630</v>
      </c>
      <c r="C694" s="21" t="s">
        <v>1631</v>
      </c>
      <c r="D694" s="21" t="s">
        <v>185</v>
      </c>
      <c r="E694" s="21" t="s">
        <v>175</v>
      </c>
      <c r="F694" s="21" t="s">
        <v>175</v>
      </c>
      <c r="G694" s="21" t="s">
        <v>186</v>
      </c>
      <c r="H694" s="21" t="s">
        <v>175</v>
      </c>
      <c r="I694" s="21" t="s">
        <v>178</v>
      </c>
      <c r="J694" s="22">
        <v>32297</v>
      </c>
      <c r="K694" s="22">
        <v>55153</v>
      </c>
      <c r="L694" s="23">
        <f t="shared" si="108"/>
        <v>1.1399999999999999</v>
      </c>
      <c r="M694" s="24">
        <f t="shared" si="109"/>
        <v>0.13411764705882351</v>
      </c>
      <c r="N694" s="21">
        <v>1.1399999999999999</v>
      </c>
      <c r="O694" s="21">
        <v>8.5</v>
      </c>
      <c r="P694" s="21" t="s">
        <v>187</v>
      </c>
      <c r="Q694" s="21" t="s">
        <v>537</v>
      </c>
      <c r="R694" s="25" t="s">
        <v>538</v>
      </c>
      <c r="S694" s="21" t="s">
        <v>539</v>
      </c>
      <c r="T694" s="21"/>
      <c r="U694" s="26"/>
      <c r="V694" s="26"/>
      <c r="W694" s="27">
        <f t="shared" si="100"/>
        <v>1988</v>
      </c>
      <c r="X694" s="27">
        <f t="shared" si="101"/>
        <v>2050</v>
      </c>
      <c r="Y694" s="28">
        <f t="shared" si="102"/>
        <v>0</v>
      </c>
      <c r="Z694" s="29" t="str">
        <f t="shared" si="103"/>
        <v>CAISO</v>
      </c>
      <c r="AA694" s="30">
        <f t="shared" si="104"/>
        <v>8.5</v>
      </c>
      <c r="AB694" s="31">
        <f>IF(AND(ISNUMBER(MATCH($S694,[3]Lists!$CU$8:$CU$37,0)),J694&gt;=DATE(2018,12,31)),$AH$6,$AH$5)</f>
        <v>1</v>
      </c>
      <c r="AC694" s="31">
        <f t="shared" si="105"/>
        <v>1</v>
      </c>
      <c r="AD694" s="31">
        <f t="shared" si="106"/>
        <v>1</v>
      </c>
      <c r="AE694" s="32" t="e">
        <f>MIN($K694,IF(AND(S694='[3]Resources - Baseline'!$C$25,$AH$3&gt;0),MIN(DATE(2050,12,31),MAX(DATE($AH$4,12,31),DATE(YEAR(J694)+$AH$3,MONTH(J694),DAY(J694)))),IF(AND(COUNTIFS('[3]Resources - Baseline'!$C$26:$C$37,S694)=1,$AH$2&gt;0),MIN(DATE($AH$4,12,31),DATE(YEAR(J694)+$AH$2,MONTH(J694),DAY(J694))),DATE(2050,12,31))))</f>
        <v>#VALUE!</v>
      </c>
      <c r="AF694" s="33">
        <f t="shared" si="107"/>
        <v>1</v>
      </c>
    </row>
    <row r="695" spans="1:32">
      <c r="A695" s="1">
        <v>695</v>
      </c>
      <c r="B695" s="21" t="s">
        <v>1632</v>
      </c>
      <c r="C695" s="21" t="s">
        <v>1633</v>
      </c>
      <c r="D695" s="21" t="s">
        <v>185</v>
      </c>
      <c r="E695" s="21" t="s">
        <v>175</v>
      </c>
      <c r="F695" s="21" t="s">
        <v>175</v>
      </c>
      <c r="G695" s="21" t="s">
        <v>186</v>
      </c>
      <c r="H695" s="21" t="s">
        <v>175</v>
      </c>
      <c r="I695" s="21" t="s">
        <v>178</v>
      </c>
      <c r="J695" s="22">
        <v>30239</v>
      </c>
      <c r="K695" s="22">
        <v>55153</v>
      </c>
      <c r="L695" s="23">
        <f t="shared" si="108"/>
        <v>4.1900000000000004</v>
      </c>
      <c r="M695" s="24">
        <f t="shared" si="109"/>
        <v>0.17242798353909466</v>
      </c>
      <c r="N695" s="21">
        <v>4.1900000000000004</v>
      </c>
      <c r="O695" s="21">
        <v>24.3</v>
      </c>
      <c r="P695" s="21" t="s">
        <v>268</v>
      </c>
      <c r="Q695" s="21" t="s">
        <v>537</v>
      </c>
      <c r="R695" s="25" t="s">
        <v>538</v>
      </c>
      <c r="S695" s="21" t="s">
        <v>539</v>
      </c>
      <c r="T695" s="21"/>
      <c r="U695" s="26"/>
      <c r="V695" s="26"/>
      <c r="W695" s="27">
        <f t="shared" si="100"/>
        <v>1983</v>
      </c>
      <c r="X695" s="27">
        <f t="shared" si="101"/>
        <v>2050</v>
      </c>
      <c r="Y695" s="28">
        <f t="shared" si="102"/>
        <v>0</v>
      </c>
      <c r="Z695" s="29" t="str">
        <f t="shared" si="103"/>
        <v>CAISO</v>
      </c>
      <c r="AA695" s="30">
        <f t="shared" si="104"/>
        <v>24.3</v>
      </c>
      <c r="AB695" s="31">
        <f>IF(AND(ISNUMBER(MATCH($S695,[3]Lists!$CU$8:$CU$37,0)),J695&gt;=DATE(2018,12,31)),$AH$6,$AH$5)</f>
        <v>1</v>
      </c>
      <c r="AC695" s="31">
        <f t="shared" si="105"/>
        <v>1</v>
      </c>
      <c r="AD695" s="31">
        <f t="shared" si="106"/>
        <v>1</v>
      </c>
      <c r="AE695" s="32" t="e">
        <f>MIN($K695,IF(AND(S695='[3]Resources - Baseline'!$C$25,$AH$3&gt;0),MIN(DATE(2050,12,31),MAX(DATE($AH$4,12,31),DATE(YEAR(J695)+$AH$3,MONTH(J695),DAY(J695)))),IF(AND(COUNTIFS('[3]Resources - Baseline'!$C$26:$C$37,S695)=1,$AH$2&gt;0),MIN(DATE($AH$4,12,31),DATE(YEAR(J695)+$AH$2,MONTH(J695),DAY(J695))),DATE(2050,12,31))))</f>
        <v>#VALUE!</v>
      </c>
      <c r="AF695" s="33">
        <f t="shared" si="107"/>
        <v>1</v>
      </c>
    </row>
    <row r="696" spans="1:32">
      <c r="A696" s="1">
        <v>696</v>
      </c>
      <c r="B696" s="21" t="s">
        <v>1634</v>
      </c>
      <c r="C696" s="21"/>
      <c r="D696" s="21" t="s">
        <v>185</v>
      </c>
      <c r="E696" s="21" t="s">
        <v>176</v>
      </c>
      <c r="F696" s="21" t="s">
        <v>176</v>
      </c>
      <c r="G696" s="21" t="s">
        <v>177</v>
      </c>
      <c r="H696" s="21" t="s">
        <v>176</v>
      </c>
      <c r="I696" s="21" t="s">
        <v>178</v>
      </c>
      <c r="J696" s="22">
        <v>32140</v>
      </c>
      <c r="K696" s="22">
        <v>55153</v>
      </c>
      <c r="L696" s="23">
        <f t="shared" si="108"/>
        <v>9.1300000000000008</v>
      </c>
      <c r="M696" s="24">
        <f t="shared" si="109"/>
        <v>7.3116040682309605E-2</v>
      </c>
      <c r="N696" s="21">
        <v>9.1300000000000008</v>
      </c>
      <c r="O696" s="21">
        <v>124.87</v>
      </c>
      <c r="P696" s="21" t="s">
        <v>533</v>
      </c>
      <c r="Q696" s="21" t="s">
        <v>537</v>
      </c>
      <c r="R696" s="25" t="s">
        <v>538</v>
      </c>
      <c r="S696" s="21" t="s">
        <v>539</v>
      </c>
      <c r="T696" s="21"/>
      <c r="U696" s="26"/>
      <c r="V696" s="26"/>
      <c r="W696" s="27">
        <f t="shared" si="100"/>
        <v>1988</v>
      </c>
      <c r="X696" s="27">
        <f t="shared" si="101"/>
        <v>2050</v>
      </c>
      <c r="Y696" s="28">
        <f t="shared" si="102"/>
        <v>0</v>
      </c>
      <c r="Z696" s="29" t="str">
        <f t="shared" si="103"/>
        <v>CAISO</v>
      </c>
      <c r="AA696" s="30">
        <f t="shared" si="104"/>
        <v>124.87</v>
      </c>
      <c r="AB696" s="31">
        <f>IF(AND(ISNUMBER(MATCH($S696,[3]Lists!$CU$8:$CU$37,0)),J696&gt;=DATE(2018,12,31)),$AH$6,$AH$5)</f>
        <v>1</v>
      </c>
      <c r="AC696" s="31">
        <f t="shared" si="105"/>
        <v>1</v>
      </c>
      <c r="AD696" s="31">
        <f t="shared" si="106"/>
        <v>1</v>
      </c>
      <c r="AE696" s="32" t="e">
        <f>MIN($K696,IF(AND(S696='[3]Resources - Baseline'!$C$25,$AH$3&gt;0),MIN(DATE(2050,12,31),MAX(DATE($AH$4,12,31),DATE(YEAR(J696)+$AH$3,MONTH(J696),DAY(J696)))),IF(AND(COUNTIFS('[3]Resources - Baseline'!$C$26:$C$37,S696)=1,$AH$2&gt;0),MIN(DATE($AH$4,12,31),DATE(YEAR(J696)+$AH$2,MONTH(J696),DAY(J696))),DATE(2050,12,31))))</f>
        <v>#VALUE!</v>
      </c>
      <c r="AF696" s="33">
        <f t="shared" si="107"/>
        <v>1</v>
      </c>
    </row>
    <row r="697" spans="1:32">
      <c r="A697" s="1">
        <v>697</v>
      </c>
      <c r="B697" s="21" t="s">
        <v>1635</v>
      </c>
      <c r="C697" s="21" t="s">
        <v>1636</v>
      </c>
      <c r="D697" s="21" t="s">
        <v>163</v>
      </c>
      <c r="E697" s="22" t="s">
        <v>353</v>
      </c>
      <c r="F697" s="22" t="s">
        <v>353</v>
      </c>
      <c r="G697" s="22" t="s">
        <v>354</v>
      </c>
      <c r="H697" s="22" t="s">
        <v>353</v>
      </c>
      <c r="I697" s="22" t="s">
        <v>167</v>
      </c>
      <c r="J697" s="22">
        <v>31138</v>
      </c>
      <c r="K697" s="22">
        <v>55153</v>
      </c>
      <c r="L697" s="23">
        <f t="shared" si="108"/>
        <v>99.1</v>
      </c>
      <c r="M697" s="24">
        <f t="shared" si="109"/>
        <v>1</v>
      </c>
      <c r="N697" s="23">
        <v>99.1</v>
      </c>
      <c r="O697" s="23">
        <v>99.1</v>
      </c>
      <c r="P697" s="23" t="s">
        <v>533</v>
      </c>
      <c r="Q697" s="23" t="s">
        <v>258</v>
      </c>
      <c r="R697" s="25" t="s">
        <v>259</v>
      </c>
      <c r="S697" s="22" t="s">
        <v>534</v>
      </c>
      <c r="T697" s="22"/>
      <c r="U697" s="26"/>
      <c r="V697" s="26"/>
      <c r="W697" s="27">
        <f t="shared" si="100"/>
        <v>1985</v>
      </c>
      <c r="X697" s="27">
        <f t="shared" si="101"/>
        <v>2050</v>
      </c>
      <c r="Y697" s="28">
        <f t="shared" si="102"/>
        <v>0</v>
      </c>
      <c r="Z697" s="29" t="str">
        <f t="shared" si="103"/>
        <v>Excluded</v>
      </c>
      <c r="AA697" s="30">
        <f t="shared" si="104"/>
        <v>99.1</v>
      </c>
      <c r="AB697" s="31">
        <f>IF(AND(ISNUMBER(MATCH($S697,[3]Lists!$CU$8:$CU$37,0)),J697&gt;=DATE(2018,12,31)),$AH$6,$AH$5)</f>
        <v>1</v>
      </c>
      <c r="AC697" s="31">
        <f t="shared" si="105"/>
        <v>1</v>
      </c>
      <c r="AD697" s="31">
        <f t="shared" si="106"/>
        <v>1</v>
      </c>
      <c r="AE697" s="32" t="e">
        <f>MIN($K697,IF(AND(S697='[3]Resources - Baseline'!$C$25,$AH$3&gt;0),MIN(DATE(2050,12,31),MAX(DATE($AH$4,12,31),DATE(YEAR(J697)+$AH$3,MONTH(J697),DAY(J697)))),IF(AND(COUNTIFS('[3]Resources - Baseline'!$C$26:$C$37,S697)=1,$AH$2&gt;0),MIN(DATE($AH$4,12,31),DATE(YEAR(J697)+$AH$2,MONTH(J697),DAY(J697))),DATE(2050,12,31))))</f>
        <v>#VALUE!</v>
      </c>
      <c r="AF697" s="33">
        <f t="shared" si="107"/>
        <v>1</v>
      </c>
    </row>
    <row r="698" spans="1:32">
      <c r="A698" s="1">
        <v>698</v>
      </c>
      <c r="B698" s="21" t="s">
        <v>1637</v>
      </c>
      <c r="C698" s="21" t="s">
        <v>1638</v>
      </c>
      <c r="D698" s="21" t="s">
        <v>163</v>
      </c>
      <c r="E698" s="22" t="s">
        <v>353</v>
      </c>
      <c r="F698" s="22" t="s">
        <v>353</v>
      </c>
      <c r="G698" s="22" t="s">
        <v>354</v>
      </c>
      <c r="H698" s="22" t="s">
        <v>353</v>
      </c>
      <c r="I698" s="22" t="s">
        <v>167</v>
      </c>
      <c r="J698" s="22">
        <v>41944</v>
      </c>
      <c r="K698" s="22">
        <v>55153</v>
      </c>
      <c r="L698" s="23">
        <f t="shared" si="108"/>
        <v>40</v>
      </c>
      <c r="M698" s="24">
        <f t="shared" si="109"/>
        <v>1</v>
      </c>
      <c r="N698" s="23">
        <v>40</v>
      </c>
      <c r="O698" s="23">
        <v>40</v>
      </c>
      <c r="P698" s="23" t="s">
        <v>268</v>
      </c>
      <c r="Q698" s="23" t="s">
        <v>269</v>
      </c>
      <c r="R698" s="25" t="s">
        <v>270</v>
      </c>
      <c r="S698" s="22" t="s">
        <v>304</v>
      </c>
      <c r="T698" s="22"/>
      <c r="U698" s="26"/>
      <c r="V698" s="26"/>
      <c r="W698" s="27">
        <f t="shared" si="100"/>
        <v>2015</v>
      </c>
      <c r="X698" s="27">
        <f t="shared" si="101"/>
        <v>2050</v>
      </c>
      <c r="Y698" s="28">
        <f t="shared" si="102"/>
        <v>0</v>
      </c>
      <c r="Z698" s="29" t="str">
        <f t="shared" si="103"/>
        <v>Excluded</v>
      </c>
      <c r="AA698" s="30">
        <f t="shared" si="104"/>
        <v>40</v>
      </c>
      <c r="AB698" s="31">
        <f>IF(AND(ISNUMBER(MATCH($S698,[3]Lists!$CU$8:$CU$37,0)),J698&gt;=DATE(2018,12,31)),$AH$6,$AH$5)</f>
        <v>1</v>
      </c>
      <c r="AC698" s="31">
        <f t="shared" si="105"/>
        <v>1</v>
      </c>
      <c r="AD698" s="31">
        <f t="shared" si="106"/>
        <v>1</v>
      </c>
      <c r="AE698" s="32" t="e">
        <f>MIN($K698,IF(AND(S698='[3]Resources - Baseline'!$C$25,$AH$3&gt;0),MIN(DATE(2050,12,31),MAX(DATE($AH$4,12,31),DATE(YEAR(J698)+$AH$3,MONTH(J698),DAY(J698)))),IF(AND(COUNTIFS('[3]Resources - Baseline'!$C$26:$C$37,S698)=1,$AH$2&gt;0),MIN(DATE($AH$4,12,31),DATE(YEAR(J698)+$AH$2,MONTH(J698),DAY(J698))),DATE(2050,12,31))))</f>
        <v>#VALUE!</v>
      </c>
      <c r="AF698" s="33">
        <f t="shared" si="107"/>
        <v>1</v>
      </c>
    </row>
    <row r="699" spans="1:32">
      <c r="A699" s="1">
        <v>699</v>
      </c>
      <c r="B699" s="21" t="s">
        <v>1639</v>
      </c>
      <c r="C699" s="21" t="s">
        <v>1640</v>
      </c>
      <c r="D699" s="21" t="s">
        <v>163</v>
      </c>
      <c r="E699" s="22" t="s">
        <v>353</v>
      </c>
      <c r="F699" s="22" t="s">
        <v>353</v>
      </c>
      <c r="G699" s="22" t="s">
        <v>354</v>
      </c>
      <c r="H699" s="22" t="s">
        <v>353</v>
      </c>
      <c r="I699" s="22" t="s">
        <v>167</v>
      </c>
      <c r="J699" s="22">
        <v>43466</v>
      </c>
      <c r="K699" s="22">
        <v>55153</v>
      </c>
      <c r="L699" s="23">
        <f t="shared" si="108"/>
        <v>104.8</v>
      </c>
      <c r="M699" s="24">
        <f t="shared" si="109"/>
        <v>1</v>
      </c>
      <c r="N699" s="23">
        <v>104.8</v>
      </c>
      <c r="O699" s="23">
        <v>104.8</v>
      </c>
      <c r="P699" s="23" t="s">
        <v>533</v>
      </c>
      <c r="Q699" s="23" t="s">
        <v>258</v>
      </c>
      <c r="R699" s="25" t="s">
        <v>259</v>
      </c>
      <c r="S699" s="22" t="s">
        <v>534</v>
      </c>
      <c r="T699" s="22"/>
      <c r="U699" s="26"/>
      <c r="V699" s="26"/>
      <c r="W699" s="27">
        <f t="shared" si="100"/>
        <v>2019</v>
      </c>
      <c r="X699" s="27">
        <f t="shared" si="101"/>
        <v>2050</v>
      </c>
      <c r="Y699" s="28">
        <f t="shared" si="102"/>
        <v>0</v>
      </c>
      <c r="Z699" s="29" t="str">
        <f t="shared" si="103"/>
        <v>Excluded</v>
      </c>
      <c r="AA699" s="30">
        <f t="shared" si="104"/>
        <v>104.8</v>
      </c>
      <c r="AB699" s="31">
        <f>IF(AND(ISNUMBER(MATCH($S699,[3]Lists!$CU$8:$CU$37,0)),J699&gt;=DATE(2018,12,31)),$AH$6,$AH$5)</f>
        <v>1</v>
      </c>
      <c r="AC699" s="31">
        <f t="shared" si="105"/>
        <v>1</v>
      </c>
      <c r="AD699" s="31">
        <f t="shared" si="106"/>
        <v>1</v>
      </c>
      <c r="AE699" s="32" t="e">
        <f>MIN($K699,IF(AND(S699='[3]Resources - Baseline'!$C$25,$AH$3&gt;0),MIN(DATE(2050,12,31),MAX(DATE($AH$4,12,31),DATE(YEAR(J699)+$AH$3,MONTH(J699),DAY(J699)))),IF(AND(COUNTIFS('[3]Resources - Baseline'!$C$26:$C$37,S699)=1,$AH$2&gt;0),MIN(DATE($AH$4,12,31),DATE(YEAR(J699)+$AH$2,MONTH(J699),DAY(J699))),DATE(2050,12,31))))</f>
        <v>#VALUE!</v>
      </c>
      <c r="AF699" s="33">
        <f t="shared" si="107"/>
        <v>1</v>
      </c>
    </row>
    <row r="700" spans="1:32">
      <c r="A700" s="1">
        <v>700</v>
      </c>
      <c r="B700" s="21" t="s">
        <v>1641</v>
      </c>
      <c r="C700" s="21" t="s">
        <v>1642</v>
      </c>
      <c r="D700" s="21" t="s">
        <v>163</v>
      </c>
      <c r="E700" s="22" t="s">
        <v>164</v>
      </c>
      <c r="F700" s="22" t="s">
        <v>164</v>
      </c>
      <c r="G700" s="22" t="s">
        <v>165</v>
      </c>
      <c r="H700" s="22" t="s">
        <v>166</v>
      </c>
      <c r="I700" s="22" t="s">
        <v>167</v>
      </c>
      <c r="J700" s="22">
        <v>42309</v>
      </c>
      <c r="K700" s="22">
        <v>53266</v>
      </c>
      <c r="L700" s="23">
        <f t="shared" si="108"/>
        <v>19</v>
      </c>
      <c r="M700" s="24">
        <f t="shared" si="109"/>
        <v>1</v>
      </c>
      <c r="N700" s="23">
        <v>19</v>
      </c>
      <c r="O700" s="23">
        <v>19</v>
      </c>
      <c r="P700" s="23" t="s">
        <v>218</v>
      </c>
      <c r="Q700" s="23" t="s">
        <v>219</v>
      </c>
      <c r="R700" s="25" t="s">
        <v>218</v>
      </c>
      <c r="S700" s="22" t="s">
        <v>220</v>
      </c>
      <c r="T700" s="22"/>
      <c r="U700" s="26"/>
      <c r="V700" s="26"/>
      <c r="W700" s="27">
        <f t="shared" si="100"/>
        <v>2016</v>
      </c>
      <c r="X700" s="27">
        <f t="shared" si="101"/>
        <v>2045</v>
      </c>
      <c r="Y700" s="28">
        <f t="shared" si="102"/>
        <v>0</v>
      </c>
      <c r="Z700" s="29" t="str">
        <f t="shared" si="103"/>
        <v>Excluded</v>
      </c>
      <c r="AA700" s="30">
        <f t="shared" si="104"/>
        <v>19</v>
      </c>
      <c r="AB700" s="31">
        <f>IF(AND(ISNUMBER(MATCH($S700,[3]Lists!$CU$8:$CU$37,0)),J700&gt;=DATE(2018,12,31)),$AH$6,$AH$5)</f>
        <v>1</v>
      </c>
      <c r="AC700" s="31">
        <f t="shared" si="105"/>
        <v>1</v>
      </c>
      <c r="AD700" s="31">
        <f t="shared" si="106"/>
        <v>1</v>
      </c>
      <c r="AE700" s="32" t="e">
        <f>MIN($K700,IF(AND(S700='[3]Resources - Baseline'!$C$25,$AH$3&gt;0),MIN(DATE(2050,12,31),MAX(DATE($AH$4,12,31),DATE(YEAR(J700)+$AH$3,MONTH(J700),DAY(J700)))),IF(AND(COUNTIFS('[3]Resources - Baseline'!$C$26:$C$37,S700)=1,$AH$2&gt;0),MIN(DATE($AH$4,12,31),DATE(YEAR(J700)+$AH$2,MONTH(J700),DAY(J700))),DATE(2050,12,31))))</f>
        <v>#VALUE!</v>
      </c>
      <c r="AF700" s="33">
        <f t="shared" si="107"/>
        <v>1</v>
      </c>
    </row>
    <row r="701" spans="1:32">
      <c r="A701" s="1">
        <v>701</v>
      </c>
      <c r="B701" s="21" t="s">
        <v>1643</v>
      </c>
      <c r="C701" s="21" t="s">
        <v>1644</v>
      </c>
      <c r="D701" s="21" t="s">
        <v>185</v>
      </c>
      <c r="E701" s="21" t="s">
        <v>175</v>
      </c>
      <c r="F701" s="21" t="s">
        <v>175</v>
      </c>
      <c r="G701" s="21" t="s">
        <v>186</v>
      </c>
      <c r="H701" s="21" t="s">
        <v>175</v>
      </c>
      <c r="I701" s="21" t="s">
        <v>178</v>
      </c>
      <c r="J701" s="22">
        <v>23743</v>
      </c>
      <c r="K701" s="22">
        <v>55153</v>
      </c>
      <c r="L701" s="23">
        <f t="shared" si="108"/>
        <v>42</v>
      </c>
      <c r="M701" s="24">
        <f t="shared" si="109"/>
        <v>1</v>
      </c>
      <c r="N701" s="21">
        <v>42</v>
      </c>
      <c r="O701" s="21">
        <v>42</v>
      </c>
      <c r="P701" s="21" t="s">
        <v>187</v>
      </c>
      <c r="Q701" s="21" t="s">
        <v>219</v>
      </c>
      <c r="R701" s="25" t="s">
        <v>218</v>
      </c>
      <c r="S701" s="21" t="s">
        <v>265</v>
      </c>
      <c r="T701" s="21"/>
      <c r="U701" s="26"/>
      <c r="V701" s="26"/>
      <c r="W701" s="27">
        <f t="shared" si="100"/>
        <v>1965</v>
      </c>
      <c r="X701" s="27">
        <f t="shared" si="101"/>
        <v>2050</v>
      </c>
      <c r="Y701" s="28">
        <f t="shared" si="102"/>
        <v>0</v>
      </c>
      <c r="Z701" s="29" t="str">
        <f t="shared" si="103"/>
        <v>CAISO</v>
      </c>
      <c r="AA701" s="30">
        <f t="shared" si="104"/>
        <v>42</v>
      </c>
      <c r="AB701" s="31">
        <f>IF(AND(ISNUMBER(MATCH($S701,[3]Lists!$CU$8:$CU$37,0)),J701&gt;=DATE(2018,12,31)),$AH$6,$AH$5)</f>
        <v>1</v>
      </c>
      <c r="AC701" s="31">
        <f t="shared" si="105"/>
        <v>1</v>
      </c>
      <c r="AD701" s="31">
        <f t="shared" si="106"/>
        <v>1</v>
      </c>
      <c r="AE701" s="32" t="e">
        <f>MIN($K701,IF(AND(S701='[3]Resources - Baseline'!$C$25,$AH$3&gt;0),MIN(DATE(2050,12,31),MAX(DATE($AH$4,12,31),DATE(YEAR(J701)+$AH$3,MONTH(J701),DAY(J701)))),IF(AND(COUNTIFS('[3]Resources - Baseline'!$C$26:$C$37,S701)=1,$AH$2&gt;0),MIN(DATE($AH$4,12,31),DATE(YEAR(J701)+$AH$2,MONTH(J701),DAY(J701))),DATE(2050,12,31))))</f>
        <v>#VALUE!</v>
      </c>
      <c r="AF701" s="33">
        <f t="shared" si="107"/>
        <v>1</v>
      </c>
    </row>
    <row r="702" spans="1:32">
      <c r="A702" s="1">
        <v>702</v>
      </c>
      <c r="B702" s="21" t="s">
        <v>1645</v>
      </c>
      <c r="C702" s="21" t="s">
        <v>1646</v>
      </c>
      <c r="D702" s="21" t="s">
        <v>163</v>
      </c>
      <c r="E702" s="22" t="s">
        <v>210</v>
      </c>
      <c r="F702" s="22" t="s">
        <v>210</v>
      </c>
      <c r="G702" s="22" t="s">
        <v>211</v>
      </c>
      <c r="H702" s="22" t="s">
        <v>210</v>
      </c>
      <c r="I702" s="22" t="s">
        <v>212</v>
      </c>
      <c r="J702" s="22">
        <v>21459</v>
      </c>
      <c r="K702" s="22">
        <v>54789</v>
      </c>
      <c r="L702" s="23">
        <f t="shared" si="108"/>
        <v>2456</v>
      </c>
      <c r="M702" s="24">
        <f t="shared" si="109"/>
        <v>1</v>
      </c>
      <c r="N702" s="23">
        <v>2456</v>
      </c>
      <c r="O702" s="23">
        <v>2456</v>
      </c>
      <c r="P702" s="23" t="s">
        <v>218</v>
      </c>
      <c r="Q702" s="23" t="s">
        <v>219</v>
      </c>
      <c r="R702" s="25" t="s">
        <v>218</v>
      </c>
      <c r="S702" s="22" t="s">
        <v>344</v>
      </c>
      <c r="T702" s="22"/>
      <c r="U702" s="26"/>
      <c r="V702" s="26"/>
      <c r="W702" s="27">
        <f t="shared" si="100"/>
        <v>1959</v>
      </c>
      <c r="X702" s="27">
        <f t="shared" si="101"/>
        <v>2049</v>
      </c>
      <c r="Y702" s="28">
        <f t="shared" si="102"/>
        <v>0</v>
      </c>
      <c r="Z702" s="29" t="str">
        <f t="shared" si="103"/>
        <v>NW</v>
      </c>
      <c r="AA702" s="30">
        <f t="shared" si="104"/>
        <v>2456</v>
      </c>
      <c r="AB702" s="31">
        <f>IF(AND(ISNUMBER(MATCH($S702,[3]Lists!$CU$8:$CU$37,0)),J702&gt;=DATE(2018,12,31)),$AH$6,$AH$5)</f>
        <v>1</v>
      </c>
      <c r="AC702" s="31">
        <f t="shared" si="105"/>
        <v>1</v>
      </c>
      <c r="AD702" s="31">
        <f t="shared" si="106"/>
        <v>1</v>
      </c>
      <c r="AE702" s="32" t="e">
        <f>MIN($K702,IF(AND(S702='[3]Resources - Baseline'!$C$25,$AH$3&gt;0),MIN(DATE(2050,12,31),MAX(DATE($AH$4,12,31),DATE(YEAR(J702)+$AH$3,MONTH(J702),DAY(J702)))),IF(AND(COUNTIFS('[3]Resources - Baseline'!$C$26:$C$37,S702)=1,$AH$2&gt;0),MIN(DATE($AH$4,12,31),DATE(YEAR(J702)+$AH$2,MONTH(J702),DAY(J702))),DATE(2050,12,31))))</f>
        <v>#VALUE!</v>
      </c>
      <c r="AF702" s="33">
        <f t="shared" si="107"/>
        <v>1</v>
      </c>
    </row>
    <row r="703" spans="1:32">
      <c r="A703" s="1">
        <v>703</v>
      </c>
      <c r="B703" s="21" t="s">
        <v>1647</v>
      </c>
      <c r="C703" s="21" t="s">
        <v>1648</v>
      </c>
      <c r="D703" s="21" t="s">
        <v>185</v>
      </c>
      <c r="E703" s="21" t="s">
        <v>205</v>
      </c>
      <c r="F703" s="21" t="s">
        <v>205</v>
      </c>
      <c r="G703" s="21" t="s">
        <v>204</v>
      </c>
      <c r="H703" s="21" t="s">
        <v>205</v>
      </c>
      <c r="I703" s="21" t="s">
        <v>178</v>
      </c>
      <c r="J703" s="22">
        <v>40682</v>
      </c>
      <c r="K703" s="22">
        <v>55153</v>
      </c>
      <c r="L703" s="23">
        <f t="shared" si="108"/>
        <v>0.69</v>
      </c>
      <c r="M703" s="24">
        <f t="shared" si="109"/>
        <v>0.45999999999999996</v>
      </c>
      <c r="N703" s="21">
        <v>0.69</v>
      </c>
      <c r="O703" s="21">
        <v>1.5</v>
      </c>
      <c r="P703" s="21" t="s">
        <v>187</v>
      </c>
      <c r="Q703" s="21" t="s">
        <v>1649</v>
      </c>
      <c r="R703" s="25" t="s">
        <v>1499</v>
      </c>
      <c r="S703" s="21" t="s">
        <v>913</v>
      </c>
      <c r="T703" s="21"/>
      <c r="U703" s="26"/>
      <c r="V703" s="26"/>
      <c r="W703" s="27">
        <f t="shared" si="100"/>
        <v>2011</v>
      </c>
      <c r="X703" s="27">
        <f t="shared" si="101"/>
        <v>2050</v>
      </c>
      <c r="Y703" s="28">
        <f t="shared" si="102"/>
        <v>0</v>
      </c>
      <c r="Z703" s="29" t="str">
        <f t="shared" si="103"/>
        <v>CAISO</v>
      </c>
      <c r="AA703" s="30">
        <f t="shared" si="104"/>
        <v>1.5</v>
      </c>
      <c r="AB703" s="31">
        <f>IF(AND(ISNUMBER(MATCH($S703,[3]Lists!$CU$8:$CU$37,0)),J703&gt;=DATE(2018,12,31)),$AH$6,$AH$5)</f>
        <v>1</v>
      </c>
      <c r="AC703" s="31">
        <f t="shared" si="105"/>
        <v>1</v>
      </c>
      <c r="AD703" s="31">
        <f t="shared" si="106"/>
        <v>1</v>
      </c>
      <c r="AE703" s="32" t="e">
        <f>MIN($K703,IF(AND(S703='[3]Resources - Baseline'!$C$25,$AH$3&gt;0),MIN(DATE(2050,12,31),MAX(DATE($AH$4,12,31),DATE(YEAR(J703)+$AH$3,MONTH(J703),DAY(J703)))),IF(AND(COUNTIFS('[3]Resources - Baseline'!$C$26:$C$37,S703)=1,$AH$2&gt;0),MIN(DATE($AH$4,12,31),DATE(YEAR(J703)+$AH$2,MONTH(J703),DAY(J703))),DATE(2050,12,31))))</f>
        <v>#VALUE!</v>
      </c>
      <c r="AF703" s="33">
        <f t="shared" si="107"/>
        <v>1</v>
      </c>
    </row>
    <row r="704" spans="1:32">
      <c r="A704" s="1">
        <v>704</v>
      </c>
      <c r="B704" s="21" t="s">
        <v>1650</v>
      </c>
      <c r="C704" s="21" t="s">
        <v>1651</v>
      </c>
      <c r="D704" s="21" t="s">
        <v>185</v>
      </c>
      <c r="E704" s="21" t="s">
        <v>205</v>
      </c>
      <c r="F704" s="21" t="s">
        <v>205</v>
      </c>
      <c r="G704" s="21" t="s">
        <v>204</v>
      </c>
      <c r="H704" s="21" t="s">
        <v>205</v>
      </c>
      <c r="I704" s="21" t="s">
        <v>178</v>
      </c>
      <c r="J704" s="22">
        <v>38182</v>
      </c>
      <c r="K704" s="22">
        <v>55153</v>
      </c>
      <c r="L704" s="23">
        <f t="shared" si="108"/>
        <v>1.74</v>
      </c>
      <c r="M704" s="24">
        <f t="shared" si="109"/>
        <v>0.77333333333333332</v>
      </c>
      <c r="N704" s="21">
        <v>1.74</v>
      </c>
      <c r="O704" s="21">
        <v>2.25</v>
      </c>
      <c r="P704" s="21" t="s">
        <v>187</v>
      </c>
      <c r="Q704" s="21" t="s">
        <v>537</v>
      </c>
      <c r="R704" s="25" t="s">
        <v>538</v>
      </c>
      <c r="S704" s="21" t="s">
        <v>539</v>
      </c>
      <c r="T704" s="21"/>
      <c r="U704" s="26"/>
      <c r="V704" s="26"/>
      <c r="W704" s="27">
        <f t="shared" si="100"/>
        <v>2005</v>
      </c>
      <c r="X704" s="27">
        <f t="shared" si="101"/>
        <v>2050</v>
      </c>
      <c r="Y704" s="28">
        <f t="shared" si="102"/>
        <v>0</v>
      </c>
      <c r="Z704" s="29" t="str">
        <f t="shared" si="103"/>
        <v>CAISO</v>
      </c>
      <c r="AA704" s="30">
        <f t="shared" si="104"/>
        <v>2.25</v>
      </c>
      <c r="AB704" s="31">
        <f>IF(AND(ISNUMBER(MATCH($S704,[3]Lists!$CU$8:$CU$37,0)),J704&gt;=DATE(2018,12,31)),$AH$6,$AH$5)</f>
        <v>1</v>
      </c>
      <c r="AC704" s="31">
        <f t="shared" si="105"/>
        <v>1</v>
      </c>
      <c r="AD704" s="31">
        <f t="shared" si="106"/>
        <v>1</v>
      </c>
      <c r="AE704" s="32" t="e">
        <f>MIN($K704,IF(AND(S704='[3]Resources - Baseline'!$C$25,$AH$3&gt;0),MIN(DATE(2050,12,31),MAX(DATE($AH$4,12,31),DATE(YEAR(J704)+$AH$3,MONTH(J704),DAY(J704)))),IF(AND(COUNTIFS('[3]Resources - Baseline'!$C$26:$C$37,S704)=1,$AH$2&gt;0),MIN(DATE($AH$4,12,31),DATE(YEAR(J704)+$AH$2,MONTH(J704),DAY(J704))),DATE(2050,12,31))))</f>
        <v>#VALUE!</v>
      </c>
      <c r="AF704" s="33">
        <f t="shared" si="107"/>
        <v>1</v>
      </c>
    </row>
    <row r="705" spans="1:32">
      <c r="A705" s="1">
        <v>705</v>
      </c>
      <c r="B705" s="21" t="s">
        <v>1652</v>
      </c>
      <c r="C705" s="21" t="s">
        <v>1653</v>
      </c>
      <c r="D705" s="21" t="s">
        <v>163</v>
      </c>
      <c r="E705" s="22" t="s">
        <v>164</v>
      </c>
      <c r="F705" s="22" t="s">
        <v>164</v>
      </c>
      <c r="G705" s="22" t="s">
        <v>165</v>
      </c>
      <c r="H705" s="22" t="s">
        <v>166</v>
      </c>
      <c r="I705" s="22" t="s">
        <v>167</v>
      </c>
      <c r="J705" s="22">
        <v>38696</v>
      </c>
      <c r="K705" s="22">
        <v>51421</v>
      </c>
      <c r="L705" s="23">
        <f t="shared" si="108"/>
        <v>3.15</v>
      </c>
      <c r="M705" s="24">
        <f t="shared" si="109"/>
        <v>1</v>
      </c>
      <c r="N705" s="23">
        <v>3.15</v>
      </c>
      <c r="O705" s="23">
        <v>3.15</v>
      </c>
      <c r="P705" s="23" t="s">
        <v>218</v>
      </c>
      <c r="Q705" s="23" t="s">
        <v>219</v>
      </c>
      <c r="R705" s="25" t="s">
        <v>218</v>
      </c>
      <c r="S705" s="22" t="s">
        <v>220</v>
      </c>
      <c r="T705" s="22"/>
      <c r="U705" s="26"/>
      <c r="V705" s="26"/>
      <c r="W705" s="27">
        <f t="shared" si="100"/>
        <v>2006</v>
      </c>
      <c r="X705" s="27">
        <f t="shared" si="101"/>
        <v>2040</v>
      </c>
      <c r="Y705" s="28">
        <f t="shared" si="102"/>
        <v>0</v>
      </c>
      <c r="Z705" s="29" t="str">
        <f t="shared" si="103"/>
        <v>Excluded</v>
      </c>
      <c r="AA705" s="30">
        <f t="shared" si="104"/>
        <v>3.15</v>
      </c>
      <c r="AB705" s="31">
        <f>IF(AND(ISNUMBER(MATCH($S705,[3]Lists!$CU$8:$CU$37,0)),J705&gt;=DATE(2018,12,31)),$AH$6,$AH$5)</f>
        <v>1</v>
      </c>
      <c r="AC705" s="31">
        <f t="shared" si="105"/>
        <v>1</v>
      </c>
      <c r="AD705" s="31">
        <f t="shared" si="106"/>
        <v>1</v>
      </c>
      <c r="AE705" s="32" t="e">
        <f>MIN($K705,IF(AND(S705='[3]Resources - Baseline'!$C$25,$AH$3&gt;0),MIN(DATE(2050,12,31),MAX(DATE($AH$4,12,31),DATE(YEAR(J705)+$AH$3,MONTH(J705),DAY(J705)))),IF(AND(COUNTIFS('[3]Resources - Baseline'!$C$26:$C$37,S705)=1,$AH$2&gt;0),MIN(DATE($AH$4,12,31),DATE(YEAR(J705)+$AH$2,MONTH(J705),DAY(J705))),DATE(2050,12,31))))</f>
        <v>#VALUE!</v>
      </c>
      <c r="AF705" s="33">
        <f t="shared" si="107"/>
        <v>1</v>
      </c>
    </row>
    <row r="706" spans="1:32">
      <c r="A706" s="1">
        <v>706</v>
      </c>
      <c r="B706" s="21" t="s">
        <v>1654</v>
      </c>
      <c r="C706" s="21" t="s">
        <v>1655</v>
      </c>
      <c r="D706" s="21" t="s">
        <v>163</v>
      </c>
      <c r="E706" s="22" t="s">
        <v>164</v>
      </c>
      <c r="F706" s="22" t="s">
        <v>164</v>
      </c>
      <c r="G706" s="22" t="s">
        <v>165</v>
      </c>
      <c r="H706" s="22" t="s">
        <v>166</v>
      </c>
      <c r="I706" s="22" t="s">
        <v>167</v>
      </c>
      <c r="J706" s="22">
        <v>38696</v>
      </c>
      <c r="K706" s="22">
        <v>51421</v>
      </c>
      <c r="L706" s="23">
        <f t="shared" si="108"/>
        <v>3.15</v>
      </c>
      <c r="M706" s="24">
        <f t="shared" si="109"/>
        <v>1</v>
      </c>
      <c r="N706" s="23">
        <v>3.15</v>
      </c>
      <c r="O706" s="23">
        <v>3.15</v>
      </c>
      <c r="P706" s="23" t="s">
        <v>218</v>
      </c>
      <c r="Q706" s="23" t="s">
        <v>219</v>
      </c>
      <c r="R706" s="25" t="s">
        <v>218</v>
      </c>
      <c r="S706" s="22" t="s">
        <v>220</v>
      </c>
      <c r="T706" s="22"/>
      <c r="U706" s="26"/>
      <c r="V706" s="26"/>
      <c r="W706" s="27">
        <f t="shared" si="100"/>
        <v>2006</v>
      </c>
      <c r="X706" s="27">
        <f t="shared" si="101"/>
        <v>2040</v>
      </c>
      <c r="Y706" s="28">
        <f t="shared" si="102"/>
        <v>0</v>
      </c>
      <c r="Z706" s="29" t="str">
        <f t="shared" si="103"/>
        <v>Excluded</v>
      </c>
      <c r="AA706" s="30">
        <f t="shared" si="104"/>
        <v>3.15</v>
      </c>
      <c r="AB706" s="31">
        <f>IF(AND(ISNUMBER(MATCH($S706,[3]Lists!$CU$8:$CU$37,0)),J706&gt;=DATE(2018,12,31)),$AH$6,$AH$5)</f>
        <v>1</v>
      </c>
      <c r="AC706" s="31">
        <f t="shared" si="105"/>
        <v>1</v>
      </c>
      <c r="AD706" s="31">
        <f t="shared" si="106"/>
        <v>1</v>
      </c>
      <c r="AE706" s="32" t="e">
        <f>MIN($K706,IF(AND(S706='[3]Resources - Baseline'!$C$25,$AH$3&gt;0),MIN(DATE(2050,12,31),MAX(DATE($AH$4,12,31),DATE(YEAR(J706)+$AH$3,MONTH(J706),DAY(J706)))),IF(AND(COUNTIFS('[3]Resources - Baseline'!$C$26:$C$37,S706)=1,$AH$2&gt;0),MIN(DATE($AH$4,12,31),DATE(YEAR(J706)+$AH$2,MONTH(J706),DAY(J706))),DATE(2050,12,31))))</f>
        <v>#VALUE!</v>
      </c>
      <c r="AF706" s="33">
        <f t="shared" si="107"/>
        <v>1</v>
      </c>
    </row>
    <row r="707" spans="1:32">
      <c r="A707" s="1">
        <v>707</v>
      </c>
      <c r="B707" s="21" t="s">
        <v>1656</v>
      </c>
      <c r="C707" s="21" t="s">
        <v>1657</v>
      </c>
      <c r="D707" s="21" t="s">
        <v>163</v>
      </c>
      <c r="E707" s="22" t="s">
        <v>298</v>
      </c>
      <c r="F707" s="22" t="s">
        <v>298</v>
      </c>
      <c r="G707" s="22" t="s">
        <v>299</v>
      </c>
      <c r="H707" s="22" t="s">
        <v>166</v>
      </c>
      <c r="I707" s="22" t="s">
        <v>167</v>
      </c>
      <c r="J707" s="22">
        <v>34495</v>
      </c>
      <c r="K707" s="22">
        <v>55123</v>
      </c>
      <c r="L707" s="23">
        <f t="shared" si="108"/>
        <v>12</v>
      </c>
      <c r="M707" s="24">
        <f t="shared" si="109"/>
        <v>1</v>
      </c>
      <c r="N707" s="23">
        <v>12</v>
      </c>
      <c r="O707" s="23">
        <v>12</v>
      </c>
      <c r="P707" s="23" t="s">
        <v>218</v>
      </c>
      <c r="Q707" s="23" t="s">
        <v>219</v>
      </c>
      <c r="R707" s="25" t="s">
        <v>218</v>
      </c>
      <c r="S707" s="22" t="s">
        <v>220</v>
      </c>
      <c r="T707" s="22"/>
      <c r="U707" s="26"/>
      <c r="V707" s="26"/>
      <c r="W707" s="27">
        <f t="shared" si="100"/>
        <v>1994</v>
      </c>
      <c r="X707" s="27">
        <f t="shared" si="101"/>
        <v>2050</v>
      </c>
      <c r="Y707" s="28">
        <f t="shared" si="102"/>
        <v>0</v>
      </c>
      <c r="Z707" s="29" t="str">
        <f t="shared" si="103"/>
        <v>Excluded</v>
      </c>
      <c r="AA707" s="30">
        <f t="shared" si="104"/>
        <v>12</v>
      </c>
      <c r="AB707" s="31">
        <f>IF(AND(ISNUMBER(MATCH($S707,[3]Lists!$CU$8:$CU$37,0)),J707&gt;=DATE(2018,12,31)),$AH$6,$AH$5)</f>
        <v>1</v>
      </c>
      <c r="AC707" s="31">
        <f t="shared" si="105"/>
        <v>1</v>
      </c>
      <c r="AD707" s="31">
        <f t="shared" si="106"/>
        <v>1</v>
      </c>
      <c r="AE707" s="32" t="e">
        <f>MIN($K707,IF(AND(S707='[3]Resources - Baseline'!$C$25,$AH$3&gt;0),MIN(DATE(2050,12,31),MAX(DATE($AH$4,12,31),DATE(YEAR(J707)+$AH$3,MONTH(J707),DAY(J707)))),IF(AND(COUNTIFS('[3]Resources - Baseline'!$C$26:$C$37,S707)=1,$AH$2&gt;0),MIN(DATE($AH$4,12,31),DATE(YEAR(J707)+$AH$2,MONTH(J707),DAY(J707))),DATE(2050,12,31))))</f>
        <v>#VALUE!</v>
      </c>
      <c r="AF707" s="33">
        <f t="shared" si="107"/>
        <v>1</v>
      </c>
    </row>
    <row r="708" spans="1:32">
      <c r="A708" s="1">
        <v>708</v>
      </c>
      <c r="B708" s="21" t="s">
        <v>1658</v>
      </c>
      <c r="C708" s="21" t="s">
        <v>1659</v>
      </c>
      <c r="D708" s="21" t="s">
        <v>163</v>
      </c>
      <c r="E708" s="22" t="s">
        <v>298</v>
      </c>
      <c r="F708" s="22" t="s">
        <v>298</v>
      </c>
      <c r="G708" s="22" t="s">
        <v>299</v>
      </c>
      <c r="H708" s="22" t="s">
        <v>166</v>
      </c>
      <c r="I708" s="22" t="s">
        <v>167</v>
      </c>
      <c r="J708" s="22">
        <v>38322</v>
      </c>
      <c r="K708" s="22">
        <v>55123</v>
      </c>
      <c r="L708" s="23">
        <f t="shared" si="108"/>
        <v>30</v>
      </c>
      <c r="M708" s="24">
        <f t="shared" si="109"/>
        <v>1</v>
      </c>
      <c r="N708" s="23">
        <v>30</v>
      </c>
      <c r="O708" s="23">
        <v>30</v>
      </c>
      <c r="P708" s="23" t="s">
        <v>196</v>
      </c>
      <c r="Q708" s="23" t="s">
        <v>197</v>
      </c>
      <c r="R708" s="25" t="s">
        <v>198</v>
      </c>
      <c r="S708" s="22" t="s">
        <v>542</v>
      </c>
      <c r="T708" s="22"/>
      <c r="U708" s="26"/>
      <c r="V708" s="26"/>
      <c r="W708" s="27">
        <f t="shared" si="100"/>
        <v>2005</v>
      </c>
      <c r="X708" s="27">
        <f t="shared" si="101"/>
        <v>2050</v>
      </c>
      <c r="Y708" s="28">
        <f t="shared" si="102"/>
        <v>0</v>
      </c>
      <c r="Z708" s="29" t="str">
        <f t="shared" si="103"/>
        <v>Excluded</v>
      </c>
      <c r="AA708" s="30">
        <f t="shared" si="104"/>
        <v>30</v>
      </c>
      <c r="AB708" s="31">
        <f>IF(AND(ISNUMBER(MATCH($S708,[3]Lists!$CU$8:$CU$37,0)),J708&gt;=DATE(2018,12,31)),$AH$6,$AH$5)</f>
        <v>1</v>
      </c>
      <c r="AC708" s="31">
        <f t="shared" si="105"/>
        <v>1</v>
      </c>
      <c r="AD708" s="31">
        <f t="shared" si="106"/>
        <v>1</v>
      </c>
      <c r="AE708" s="32" t="e">
        <f>MIN($K708,IF(AND(S708='[3]Resources - Baseline'!$C$25,$AH$3&gt;0),MIN(DATE(2050,12,31),MAX(DATE($AH$4,12,31),DATE(YEAR(J708)+$AH$3,MONTH(J708),DAY(J708)))),IF(AND(COUNTIFS('[3]Resources - Baseline'!$C$26:$C$37,S708)=1,$AH$2&gt;0),MIN(DATE($AH$4,12,31),DATE(YEAR(J708)+$AH$2,MONTH(J708),DAY(J708))),DATE(2050,12,31))))</f>
        <v>#VALUE!</v>
      </c>
      <c r="AF708" s="33">
        <f t="shared" si="107"/>
        <v>1</v>
      </c>
    </row>
    <row r="709" spans="1:32">
      <c r="A709" s="1">
        <v>709</v>
      </c>
      <c r="B709" s="21" t="s">
        <v>1660</v>
      </c>
      <c r="C709" s="21" t="s">
        <v>1661</v>
      </c>
      <c r="D709" s="21" t="s">
        <v>185</v>
      </c>
      <c r="E709" s="21" t="s">
        <v>176</v>
      </c>
      <c r="F709" s="21" t="s">
        <v>176</v>
      </c>
      <c r="G709" s="21" t="s">
        <v>177</v>
      </c>
      <c r="H709" s="21" t="s">
        <v>176</v>
      </c>
      <c r="I709" s="21" t="s">
        <v>178</v>
      </c>
      <c r="J709" s="22"/>
      <c r="K709" s="22">
        <v>55153</v>
      </c>
      <c r="L709" s="23">
        <f t="shared" si="108"/>
        <v>20</v>
      </c>
      <c r="M709" s="24">
        <f t="shared" si="109"/>
        <v>1</v>
      </c>
      <c r="N709" s="21">
        <v>20</v>
      </c>
      <c r="O709" s="21">
        <v>20</v>
      </c>
      <c r="P709" s="21" t="s">
        <v>1662</v>
      </c>
      <c r="Q709" s="21" t="s">
        <v>655</v>
      </c>
      <c r="R709" s="25" t="s">
        <v>654</v>
      </c>
      <c r="S709" s="21" t="s">
        <v>656</v>
      </c>
      <c r="T709" s="21"/>
      <c r="U709" s="26"/>
      <c r="V709" s="26"/>
      <c r="W709" s="27">
        <f t="shared" si="100"/>
        <v>1900</v>
      </c>
      <c r="X709" s="27">
        <f t="shared" si="101"/>
        <v>2050</v>
      </c>
      <c r="Y709" s="28">
        <f t="shared" si="102"/>
        <v>0</v>
      </c>
      <c r="Z709" s="29" t="str">
        <f t="shared" si="103"/>
        <v>CAISO</v>
      </c>
      <c r="AA709" s="30">
        <f t="shared" si="104"/>
        <v>20</v>
      </c>
      <c r="AB709" s="31">
        <f>IF(AND(ISNUMBER(MATCH($S709,[3]Lists!$CU$8:$CU$37,0)),J709&gt;=DATE(2018,12,31)),$AH$6,$AH$5)</f>
        <v>1</v>
      </c>
      <c r="AC709" s="31">
        <f t="shared" si="105"/>
        <v>1</v>
      </c>
      <c r="AD709" s="31">
        <f t="shared" si="106"/>
        <v>1</v>
      </c>
      <c r="AE709" s="32" t="e">
        <f>MIN($K709,IF(AND(S709='[3]Resources - Baseline'!$C$25,$AH$3&gt;0),MIN(DATE(2050,12,31),MAX(DATE($AH$4,12,31),DATE(YEAR(J709)+$AH$3,MONTH(J709),DAY(J709)))),IF(AND(COUNTIFS('[3]Resources - Baseline'!$C$26:$C$37,S709)=1,$AH$2&gt;0),MIN(DATE($AH$4,12,31),DATE(YEAR(J709)+$AH$2,MONTH(J709),DAY(J709))),DATE(2050,12,31))))</f>
        <v>#VALUE!</v>
      </c>
      <c r="AF709" s="33">
        <f t="shared" si="107"/>
        <v>1</v>
      </c>
    </row>
    <row r="710" spans="1:32">
      <c r="A710" s="1">
        <v>710</v>
      </c>
      <c r="B710" s="21" t="s">
        <v>1663</v>
      </c>
      <c r="C710" s="21" t="s">
        <v>1664</v>
      </c>
      <c r="D710" s="21" t="s">
        <v>185</v>
      </c>
      <c r="E710" s="21" t="s">
        <v>176</v>
      </c>
      <c r="F710" s="21" t="s">
        <v>176</v>
      </c>
      <c r="G710" s="21" t="s">
        <v>177</v>
      </c>
      <c r="H710" s="21" t="s">
        <v>176</v>
      </c>
      <c r="I710" s="21" t="s">
        <v>178</v>
      </c>
      <c r="J710" s="22">
        <v>41628</v>
      </c>
      <c r="K710" s="22">
        <v>55153</v>
      </c>
      <c r="L710" s="23">
        <f t="shared" si="108"/>
        <v>1.5</v>
      </c>
      <c r="M710" s="24">
        <f t="shared" si="109"/>
        <v>1</v>
      </c>
      <c r="N710" s="21">
        <v>1.5</v>
      </c>
      <c r="O710" s="21">
        <v>1.5</v>
      </c>
      <c r="P710" s="21" t="s">
        <v>187</v>
      </c>
      <c r="Q710" s="21" t="s">
        <v>188</v>
      </c>
      <c r="R710" s="25" t="s">
        <v>189</v>
      </c>
      <c r="S710" s="21" t="s">
        <v>182</v>
      </c>
      <c r="T710" s="21"/>
      <c r="U710" s="26"/>
      <c r="V710" s="26"/>
      <c r="W710" s="27">
        <f t="shared" si="100"/>
        <v>2014</v>
      </c>
      <c r="X710" s="27">
        <f t="shared" si="101"/>
        <v>2050</v>
      </c>
      <c r="Y710" s="28">
        <f t="shared" si="102"/>
        <v>0</v>
      </c>
      <c r="Z710" s="29" t="str">
        <f t="shared" si="103"/>
        <v>CAISO</v>
      </c>
      <c r="AA710" s="30">
        <f t="shared" si="104"/>
        <v>1.5</v>
      </c>
      <c r="AB710" s="31">
        <f>IF(AND(ISNUMBER(MATCH($S710,[3]Lists!$CU$8:$CU$37,0)),J710&gt;=DATE(2018,12,31)),$AH$6,$AH$5)</f>
        <v>1</v>
      </c>
      <c r="AC710" s="31">
        <f t="shared" si="105"/>
        <v>1</v>
      </c>
      <c r="AD710" s="31">
        <f t="shared" si="106"/>
        <v>1</v>
      </c>
      <c r="AE710" s="32" t="e">
        <f>MIN($K710,IF(AND(S710='[3]Resources - Baseline'!$C$25,$AH$3&gt;0),MIN(DATE(2050,12,31),MAX(DATE($AH$4,12,31),DATE(YEAR(J710)+$AH$3,MONTH(J710),DAY(J710)))),IF(AND(COUNTIFS('[3]Resources - Baseline'!$C$26:$C$37,S710)=1,$AH$2&gt;0),MIN(DATE($AH$4,12,31),DATE(YEAR(J710)+$AH$2,MONTH(J710),DAY(J710))),DATE(2050,12,31))))</f>
        <v>#VALUE!</v>
      </c>
      <c r="AF710" s="33">
        <f t="shared" si="107"/>
        <v>1</v>
      </c>
    </row>
    <row r="711" spans="1:32">
      <c r="A711" s="1">
        <v>711</v>
      </c>
      <c r="B711" s="21" t="s">
        <v>1665</v>
      </c>
      <c r="C711" s="21" t="s">
        <v>1666</v>
      </c>
      <c r="D711" s="21" t="s">
        <v>185</v>
      </c>
      <c r="E711" s="21" t="s">
        <v>176</v>
      </c>
      <c r="F711" s="21" t="s">
        <v>176</v>
      </c>
      <c r="G711" s="21" t="s">
        <v>177</v>
      </c>
      <c r="H711" s="21" t="s">
        <v>176</v>
      </c>
      <c r="I711" s="21" t="s">
        <v>178</v>
      </c>
      <c r="J711" s="22">
        <v>31778</v>
      </c>
      <c r="K711" s="22">
        <v>55153</v>
      </c>
      <c r="L711" s="23">
        <f t="shared" si="108"/>
        <v>0.57999999999999996</v>
      </c>
      <c r="M711" s="24">
        <f t="shared" si="109"/>
        <v>1</v>
      </c>
      <c r="N711" s="21">
        <v>0.57999999999999996</v>
      </c>
      <c r="O711" s="21">
        <v>0.57999999999999996</v>
      </c>
      <c r="P711" s="21" t="s">
        <v>187</v>
      </c>
      <c r="Q711" s="21" t="s">
        <v>537</v>
      </c>
      <c r="R711" s="25" t="s">
        <v>538</v>
      </c>
      <c r="S711" s="21" t="s">
        <v>539</v>
      </c>
      <c r="T711" s="21"/>
      <c r="U711" s="26"/>
      <c r="V711" s="26"/>
      <c r="W711" s="27">
        <f t="shared" si="100"/>
        <v>1987</v>
      </c>
      <c r="X711" s="27">
        <f t="shared" si="101"/>
        <v>2050</v>
      </c>
      <c r="Y711" s="28">
        <f t="shared" si="102"/>
        <v>0</v>
      </c>
      <c r="Z711" s="29" t="str">
        <f t="shared" si="103"/>
        <v>CAISO</v>
      </c>
      <c r="AA711" s="30">
        <f t="shared" si="104"/>
        <v>0.57999999999999996</v>
      </c>
      <c r="AB711" s="31">
        <f>IF(AND(ISNUMBER(MATCH($S711,[3]Lists!$CU$8:$CU$37,0)),J711&gt;=DATE(2018,12,31)),$AH$6,$AH$5)</f>
        <v>1</v>
      </c>
      <c r="AC711" s="31">
        <f t="shared" si="105"/>
        <v>1</v>
      </c>
      <c r="AD711" s="31">
        <f t="shared" si="106"/>
        <v>1</v>
      </c>
      <c r="AE711" s="32" t="e">
        <f>MIN($K711,IF(AND(S711='[3]Resources - Baseline'!$C$25,$AH$3&gt;0),MIN(DATE(2050,12,31),MAX(DATE($AH$4,12,31),DATE(YEAR(J711)+$AH$3,MONTH(J711),DAY(J711)))),IF(AND(COUNTIFS('[3]Resources - Baseline'!$C$26:$C$37,S711)=1,$AH$2&gt;0),MIN(DATE($AH$4,12,31),DATE(YEAR(J711)+$AH$2,MONTH(J711),DAY(J711))),DATE(2050,12,31))))</f>
        <v>#VALUE!</v>
      </c>
      <c r="AF711" s="33">
        <f t="shared" si="107"/>
        <v>1</v>
      </c>
    </row>
    <row r="712" spans="1:32">
      <c r="A712" s="1">
        <v>712</v>
      </c>
      <c r="B712" s="21" t="s">
        <v>1667</v>
      </c>
      <c r="C712" s="21" t="s">
        <v>1668</v>
      </c>
      <c r="D712" s="21" t="s">
        <v>185</v>
      </c>
      <c r="E712" s="21" t="s">
        <v>176</v>
      </c>
      <c r="F712" s="21" t="s">
        <v>176</v>
      </c>
      <c r="G712" s="21" t="s">
        <v>177</v>
      </c>
      <c r="H712" s="21" t="s">
        <v>176</v>
      </c>
      <c r="I712" s="21" t="s">
        <v>178</v>
      </c>
      <c r="J712" s="22">
        <v>41628</v>
      </c>
      <c r="K712" s="22">
        <v>55153</v>
      </c>
      <c r="L712" s="23">
        <f t="shared" si="108"/>
        <v>1.5</v>
      </c>
      <c r="M712" s="24">
        <f t="shared" si="109"/>
        <v>1</v>
      </c>
      <c r="N712" s="21">
        <v>1.5</v>
      </c>
      <c r="O712" s="21">
        <v>1.5</v>
      </c>
      <c r="P712" s="21" t="s">
        <v>187</v>
      </c>
      <c r="Q712" s="21" t="s">
        <v>188</v>
      </c>
      <c r="R712" s="25" t="s">
        <v>189</v>
      </c>
      <c r="S712" s="21" t="s">
        <v>182</v>
      </c>
      <c r="T712" s="21"/>
      <c r="U712" s="26"/>
      <c r="V712" s="26"/>
      <c r="W712" s="27">
        <f t="shared" si="100"/>
        <v>2014</v>
      </c>
      <c r="X712" s="27">
        <f t="shared" si="101"/>
        <v>2050</v>
      </c>
      <c r="Y712" s="28">
        <f t="shared" si="102"/>
        <v>0</v>
      </c>
      <c r="Z712" s="29" t="str">
        <f t="shared" si="103"/>
        <v>CAISO</v>
      </c>
      <c r="AA712" s="30">
        <f t="shared" si="104"/>
        <v>1.5</v>
      </c>
      <c r="AB712" s="31">
        <f>IF(AND(ISNUMBER(MATCH($S712,[3]Lists!$CU$8:$CU$37,0)),J712&gt;=DATE(2018,12,31)),$AH$6,$AH$5)</f>
        <v>1</v>
      </c>
      <c r="AC712" s="31">
        <f t="shared" si="105"/>
        <v>1</v>
      </c>
      <c r="AD712" s="31">
        <f t="shared" si="106"/>
        <v>1</v>
      </c>
      <c r="AE712" s="32" t="e">
        <f>MIN($K712,IF(AND(S712='[3]Resources - Baseline'!$C$25,$AH$3&gt;0),MIN(DATE(2050,12,31),MAX(DATE($AH$4,12,31),DATE(YEAR(J712)+$AH$3,MONTH(J712),DAY(J712)))),IF(AND(COUNTIFS('[3]Resources - Baseline'!$C$26:$C$37,S712)=1,$AH$2&gt;0),MIN(DATE($AH$4,12,31),DATE(YEAR(J712)+$AH$2,MONTH(J712),DAY(J712))),DATE(2050,12,31))))</f>
        <v>#VALUE!</v>
      </c>
      <c r="AF712" s="33">
        <f t="shared" si="107"/>
        <v>1</v>
      </c>
    </row>
    <row r="713" spans="1:32">
      <c r="A713" s="1">
        <v>713</v>
      </c>
      <c r="B713" s="21" t="s">
        <v>1669</v>
      </c>
      <c r="C713" s="21" t="s">
        <v>1670</v>
      </c>
      <c r="D713" s="21" t="s">
        <v>185</v>
      </c>
      <c r="E713" s="21" t="s">
        <v>176</v>
      </c>
      <c r="F713" s="21" t="s">
        <v>176</v>
      </c>
      <c r="G713" s="21" t="s">
        <v>177</v>
      </c>
      <c r="H713" s="21" t="s">
        <v>176</v>
      </c>
      <c r="I713" s="21" t="s">
        <v>178</v>
      </c>
      <c r="J713" s="22">
        <v>40148</v>
      </c>
      <c r="K713" s="22">
        <v>55153</v>
      </c>
      <c r="L713" s="23">
        <f t="shared" si="108"/>
        <v>1</v>
      </c>
      <c r="M713" s="24">
        <f t="shared" si="109"/>
        <v>1</v>
      </c>
      <c r="N713" s="21">
        <v>1</v>
      </c>
      <c r="O713" s="21">
        <v>1</v>
      </c>
      <c r="P713" s="21" t="s">
        <v>187</v>
      </c>
      <c r="Q713" s="21" t="s">
        <v>188</v>
      </c>
      <c r="R713" s="25" t="s">
        <v>189</v>
      </c>
      <c r="S713" s="21" t="s">
        <v>182</v>
      </c>
      <c r="T713" s="21"/>
      <c r="U713" s="26"/>
      <c r="V713" s="26"/>
      <c r="W713" s="27">
        <f t="shared" ref="W713:W776" si="110">IF(J713&lt;DATE(YEAR(J713),7,1),YEAR(J713),YEAR(J713)+1)</f>
        <v>2010</v>
      </c>
      <c r="X713" s="27">
        <f t="shared" ref="X713:X776" si="111">IF(K713&gt;=DATE(YEAR(K713),7,1),YEAR(K713),YEAR(K713)-1)</f>
        <v>2050</v>
      </c>
      <c r="Y713" s="28">
        <f t="shared" ref="Y713:Y776" si="112">IF(ISBLANK(U713),0,O713-U713)</f>
        <v>0</v>
      </c>
      <c r="Z713" s="29" t="str">
        <f t="shared" ref="Z713:Z776" si="113">IF(ISBLANK(T713),I713,T713)</f>
        <v>CAISO</v>
      </c>
      <c r="AA713" s="30">
        <f t="shared" ref="AA713:AA776" si="114">IF(ISBLANK(U713),O713,U713)</f>
        <v>1</v>
      </c>
      <c r="AB713" s="31">
        <f>IF(AND(ISNUMBER(MATCH($S713,[3]Lists!$CU$8:$CU$37,0)),J713&gt;=DATE(2018,12,31)),$AH$6,$AH$5)</f>
        <v>1</v>
      </c>
      <c r="AC713" s="31">
        <f t="shared" ref="AC713:AC776" si="115">IF(ISBLANK(S713),0,1)</f>
        <v>1</v>
      </c>
      <c r="AD713" s="31">
        <f t="shared" ref="AD713:AD776" si="116">AC713</f>
        <v>1</v>
      </c>
      <c r="AE713" s="32" t="e">
        <f>MIN($K713,IF(AND(S713='[3]Resources - Baseline'!$C$25,$AH$3&gt;0),MIN(DATE(2050,12,31),MAX(DATE($AH$4,12,31),DATE(YEAR(J713)+$AH$3,MONTH(J713),DAY(J713)))),IF(AND(COUNTIFS('[3]Resources - Baseline'!$C$26:$C$37,S713)=1,$AH$2&gt;0),MIN(DATE($AH$4,12,31),DATE(YEAR(J713)+$AH$2,MONTH(J713),DAY(J713))),DATE(2050,12,31))))</f>
        <v>#VALUE!</v>
      </c>
      <c r="AF713" s="33">
        <f t="shared" ref="AF713:AF776" si="117">SUMPRODUCT(($B$9:$B$3872=$B713)*1)</f>
        <v>1</v>
      </c>
    </row>
    <row r="714" spans="1:32">
      <c r="A714" s="1">
        <v>714</v>
      </c>
      <c r="B714" s="21" t="s">
        <v>1671</v>
      </c>
      <c r="C714" s="21" t="s">
        <v>1672</v>
      </c>
      <c r="D714" s="21" t="s">
        <v>185</v>
      </c>
      <c r="E714" s="21" t="s">
        <v>176</v>
      </c>
      <c r="F714" s="21" t="s">
        <v>176</v>
      </c>
      <c r="G714" s="21" t="s">
        <v>177</v>
      </c>
      <c r="H714" s="21" t="s">
        <v>176</v>
      </c>
      <c r="I714" s="21" t="s">
        <v>178</v>
      </c>
      <c r="J714" s="22">
        <v>42107</v>
      </c>
      <c r="K714" s="22">
        <v>55153</v>
      </c>
      <c r="L714" s="23">
        <f t="shared" ref="L714:L777" si="118">IFERROR(M714*O714,0)</f>
        <v>1.49</v>
      </c>
      <c r="M714" s="24">
        <f t="shared" ref="M714:M777" si="119">IFERROR(N714/O714,0)</f>
        <v>1</v>
      </c>
      <c r="N714" s="21">
        <v>1.49</v>
      </c>
      <c r="O714" s="21">
        <v>1.49</v>
      </c>
      <c r="P714" s="21" t="s">
        <v>187</v>
      </c>
      <c r="Q714" s="21" t="s">
        <v>188</v>
      </c>
      <c r="R714" s="25" t="s">
        <v>189</v>
      </c>
      <c r="S714" s="21" t="s">
        <v>182</v>
      </c>
      <c r="T714" s="21"/>
      <c r="U714" s="26"/>
      <c r="V714" s="26"/>
      <c r="W714" s="27">
        <f t="shared" si="110"/>
        <v>2015</v>
      </c>
      <c r="X714" s="27">
        <f t="shared" si="111"/>
        <v>2050</v>
      </c>
      <c r="Y714" s="28">
        <f t="shared" si="112"/>
        <v>0</v>
      </c>
      <c r="Z714" s="29" t="str">
        <f t="shared" si="113"/>
        <v>CAISO</v>
      </c>
      <c r="AA714" s="30">
        <f t="shared" si="114"/>
        <v>1.49</v>
      </c>
      <c r="AB714" s="31">
        <f>IF(AND(ISNUMBER(MATCH($S714,[3]Lists!$CU$8:$CU$37,0)),J714&gt;=DATE(2018,12,31)),$AH$6,$AH$5)</f>
        <v>1</v>
      </c>
      <c r="AC714" s="31">
        <f t="shared" si="115"/>
        <v>1</v>
      </c>
      <c r="AD714" s="31">
        <f t="shared" si="116"/>
        <v>1</v>
      </c>
      <c r="AE714" s="32" t="e">
        <f>MIN($K714,IF(AND(S714='[3]Resources - Baseline'!$C$25,$AH$3&gt;0),MIN(DATE(2050,12,31),MAX(DATE($AH$4,12,31),DATE(YEAR(J714)+$AH$3,MONTH(J714),DAY(J714)))),IF(AND(COUNTIFS('[3]Resources - Baseline'!$C$26:$C$37,S714)=1,$AH$2&gt;0),MIN(DATE($AH$4,12,31),DATE(YEAR(J714)+$AH$2,MONTH(J714),DAY(J714))),DATE(2050,12,31))))</f>
        <v>#VALUE!</v>
      </c>
      <c r="AF714" s="33">
        <f t="shared" si="117"/>
        <v>1</v>
      </c>
    </row>
    <row r="715" spans="1:32">
      <c r="A715" s="1">
        <v>715</v>
      </c>
      <c r="B715" s="21" t="s">
        <v>1673</v>
      </c>
      <c r="C715" s="21" t="s">
        <v>1674</v>
      </c>
      <c r="D715" s="21" t="s">
        <v>185</v>
      </c>
      <c r="E715" s="21" t="s">
        <v>176</v>
      </c>
      <c r="F715" s="21" t="s">
        <v>176</v>
      </c>
      <c r="G715" s="21" t="s">
        <v>177</v>
      </c>
      <c r="H715" s="21" t="s">
        <v>176</v>
      </c>
      <c r="I715" s="21" t="s">
        <v>178</v>
      </c>
      <c r="J715" s="22">
        <v>32135</v>
      </c>
      <c r="K715" s="22">
        <v>55153</v>
      </c>
      <c r="L715" s="23">
        <f t="shared" si="118"/>
        <v>26</v>
      </c>
      <c r="M715" s="24">
        <f t="shared" si="119"/>
        <v>1</v>
      </c>
      <c r="N715" s="21">
        <v>26</v>
      </c>
      <c r="O715" s="21">
        <v>26</v>
      </c>
      <c r="P715" s="21" t="s">
        <v>257</v>
      </c>
      <c r="Q715" s="21" t="s">
        <v>537</v>
      </c>
      <c r="R715" s="25" t="s">
        <v>538</v>
      </c>
      <c r="S715" s="21" t="s">
        <v>539</v>
      </c>
      <c r="T715" s="21"/>
      <c r="U715" s="26"/>
      <c r="V715" s="26"/>
      <c r="W715" s="27">
        <f t="shared" si="110"/>
        <v>1988</v>
      </c>
      <c r="X715" s="27">
        <f t="shared" si="111"/>
        <v>2050</v>
      </c>
      <c r="Y715" s="28">
        <f t="shared" si="112"/>
        <v>0</v>
      </c>
      <c r="Z715" s="29" t="str">
        <f t="shared" si="113"/>
        <v>CAISO</v>
      </c>
      <c r="AA715" s="30">
        <f t="shared" si="114"/>
        <v>26</v>
      </c>
      <c r="AB715" s="31">
        <f>IF(AND(ISNUMBER(MATCH($S715,[3]Lists!$CU$8:$CU$37,0)),J715&gt;=DATE(2018,12,31)),$AH$6,$AH$5)</f>
        <v>1</v>
      </c>
      <c r="AC715" s="31">
        <f t="shared" si="115"/>
        <v>1</v>
      </c>
      <c r="AD715" s="31">
        <f t="shared" si="116"/>
        <v>1</v>
      </c>
      <c r="AE715" s="32" t="e">
        <f>MIN($K715,IF(AND(S715='[3]Resources - Baseline'!$C$25,$AH$3&gt;0),MIN(DATE(2050,12,31),MAX(DATE($AH$4,12,31),DATE(YEAR(J715)+$AH$3,MONTH(J715),DAY(J715)))),IF(AND(COUNTIFS('[3]Resources - Baseline'!$C$26:$C$37,S715)=1,$AH$2&gt;0),MIN(DATE($AH$4,12,31),DATE(YEAR(J715)+$AH$2,MONTH(J715),DAY(J715))),DATE(2050,12,31))))</f>
        <v>#VALUE!</v>
      </c>
      <c r="AF715" s="33">
        <f t="shared" si="117"/>
        <v>1</v>
      </c>
    </row>
    <row r="716" spans="1:32">
      <c r="A716" s="1">
        <v>716</v>
      </c>
      <c r="B716" s="21" t="s">
        <v>1675</v>
      </c>
      <c r="C716" s="21" t="s">
        <v>1676</v>
      </c>
      <c r="D716" s="21" t="s">
        <v>185</v>
      </c>
      <c r="E716" s="21" t="s">
        <v>176</v>
      </c>
      <c r="F716" s="21" t="s">
        <v>176</v>
      </c>
      <c r="G716" s="21" t="s">
        <v>177</v>
      </c>
      <c r="H716" s="21" t="s">
        <v>176</v>
      </c>
      <c r="I716" s="21" t="s">
        <v>178</v>
      </c>
      <c r="J716" s="22">
        <v>31369</v>
      </c>
      <c r="K716" s="22">
        <v>55153</v>
      </c>
      <c r="L716" s="23">
        <f t="shared" si="118"/>
        <v>22.779999999999998</v>
      </c>
      <c r="M716" s="24">
        <f t="shared" si="119"/>
        <v>0.5177272727272727</v>
      </c>
      <c r="N716" s="21">
        <v>22.78</v>
      </c>
      <c r="O716" s="21">
        <v>44</v>
      </c>
      <c r="P716" s="21" t="s">
        <v>187</v>
      </c>
      <c r="Q716" s="21" t="s">
        <v>269</v>
      </c>
      <c r="R716" s="25" t="s">
        <v>270</v>
      </c>
      <c r="S716" s="21" t="s">
        <v>450</v>
      </c>
      <c r="T716" s="21"/>
      <c r="U716" s="26"/>
      <c r="V716" s="26"/>
      <c r="W716" s="27">
        <f t="shared" si="110"/>
        <v>1986</v>
      </c>
      <c r="X716" s="27">
        <f t="shared" si="111"/>
        <v>2050</v>
      </c>
      <c r="Y716" s="28">
        <f t="shared" si="112"/>
        <v>0</v>
      </c>
      <c r="Z716" s="29" t="str">
        <f t="shared" si="113"/>
        <v>CAISO</v>
      </c>
      <c r="AA716" s="30">
        <f t="shared" si="114"/>
        <v>44</v>
      </c>
      <c r="AB716" s="31">
        <f>IF(AND(ISNUMBER(MATCH($S716,[3]Lists!$CU$8:$CU$37,0)),J716&gt;=DATE(2018,12,31)),$AH$6,$AH$5)</f>
        <v>1</v>
      </c>
      <c r="AC716" s="31">
        <f t="shared" si="115"/>
        <v>1</v>
      </c>
      <c r="AD716" s="31">
        <f t="shared" si="116"/>
        <v>1</v>
      </c>
      <c r="AE716" s="32" t="e">
        <f>MIN($K716,IF(AND(S716='[3]Resources - Baseline'!$C$25,$AH$3&gt;0),MIN(DATE(2050,12,31),MAX(DATE($AH$4,12,31),DATE(YEAR(J716)+$AH$3,MONTH(J716),DAY(J716)))),IF(AND(COUNTIFS('[3]Resources - Baseline'!$C$26:$C$37,S716)=1,$AH$2&gt;0),MIN(DATE($AH$4,12,31),DATE(YEAR(J716)+$AH$2,MONTH(J716),DAY(J716))),DATE(2050,12,31))))</f>
        <v>#VALUE!</v>
      </c>
      <c r="AF716" s="33">
        <f t="shared" si="117"/>
        <v>1</v>
      </c>
    </row>
    <row r="717" spans="1:32">
      <c r="A717" s="1">
        <v>717</v>
      </c>
      <c r="B717" s="21" t="s">
        <v>1677</v>
      </c>
      <c r="C717" s="21" t="s">
        <v>1678</v>
      </c>
      <c r="D717" s="21" t="s">
        <v>185</v>
      </c>
      <c r="E717" s="21" t="s">
        <v>176</v>
      </c>
      <c r="F717" s="21" t="s">
        <v>176</v>
      </c>
      <c r="G717" s="21" t="s">
        <v>177</v>
      </c>
      <c r="H717" s="21" t="s">
        <v>176</v>
      </c>
      <c r="I717" s="21" t="s">
        <v>178</v>
      </c>
      <c r="J717" s="22">
        <v>37819</v>
      </c>
      <c r="K717" s="22">
        <v>55153</v>
      </c>
      <c r="L717" s="23">
        <f t="shared" si="118"/>
        <v>1.21</v>
      </c>
      <c r="M717" s="24">
        <f t="shared" si="119"/>
        <v>0.63684210526315788</v>
      </c>
      <c r="N717" s="21">
        <v>1.21</v>
      </c>
      <c r="O717" s="21">
        <v>1.9</v>
      </c>
      <c r="P717" s="21" t="s">
        <v>187</v>
      </c>
      <c r="Q717" s="21" t="s">
        <v>1498</v>
      </c>
      <c r="R717" s="25" t="s">
        <v>1499</v>
      </c>
      <c r="S717" s="21" t="s">
        <v>913</v>
      </c>
      <c r="T717" s="21"/>
      <c r="U717" s="26"/>
      <c r="V717" s="26"/>
      <c r="W717" s="27">
        <f t="shared" si="110"/>
        <v>2004</v>
      </c>
      <c r="X717" s="27">
        <f t="shared" si="111"/>
        <v>2050</v>
      </c>
      <c r="Y717" s="28">
        <f t="shared" si="112"/>
        <v>0</v>
      </c>
      <c r="Z717" s="29" t="str">
        <f t="shared" si="113"/>
        <v>CAISO</v>
      </c>
      <c r="AA717" s="30">
        <f t="shared" si="114"/>
        <v>1.9</v>
      </c>
      <c r="AB717" s="31">
        <f>IF(AND(ISNUMBER(MATCH($S717,[3]Lists!$CU$8:$CU$37,0)),J717&gt;=DATE(2018,12,31)),$AH$6,$AH$5)</f>
        <v>1</v>
      </c>
      <c r="AC717" s="31">
        <f t="shared" si="115"/>
        <v>1</v>
      </c>
      <c r="AD717" s="31">
        <f t="shared" si="116"/>
        <v>1</v>
      </c>
      <c r="AE717" s="32" t="e">
        <f>MIN($K717,IF(AND(S717='[3]Resources - Baseline'!$C$25,$AH$3&gt;0),MIN(DATE(2050,12,31),MAX(DATE($AH$4,12,31),DATE(YEAR(J717)+$AH$3,MONTH(J717),DAY(J717)))),IF(AND(COUNTIFS('[3]Resources - Baseline'!$C$26:$C$37,S717)=1,$AH$2&gt;0),MIN(DATE($AH$4,12,31),DATE(YEAR(J717)+$AH$2,MONTH(J717),DAY(J717))),DATE(2050,12,31))))</f>
        <v>#VALUE!</v>
      </c>
      <c r="AF717" s="33">
        <f t="shared" si="117"/>
        <v>1</v>
      </c>
    </row>
    <row r="718" spans="1:32">
      <c r="A718" s="1">
        <v>718</v>
      </c>
      <c r="B718" s="21" t="s">
        <v>1679</v>
      </c>
      <c r="C718" s="21" t="s">
        <v>1680</v>
      </c>
      <c r="D718" s="21" t="s">
        <v>163</v>
      </c>
      <c r="E718" s="22" t="s">
        <v>192</v>
      </c>
      <c r="F718" s="22" t="s">
        <v>192</v>
      </c>
      <c r="G718" s="22" t="s">
        <v>193</v>
      </c>
      <c r="H718" s="22" t="s">
        <v>194</v>
      </c>
      <c r="I718" s="22" t="s">
        <v>195</v>
      </c>
      <c r="J718" s="22">
        <v>22767</v>
      </c>
      <c r="K718" s="22">
        <v>55153</v>
      </c>
      <c r="L718" s="23">
        <f t="shared" si="118"/>
        <v>116</v>
      </c>
      <c r="M718" s="24">
        <f t="shared" si="119"/>
        <v>1</v>
      </c>
      <c r="N718" s="23">
        <v>116</v>
      </c>
      <c r="O718" s="23">
        <v>116</v>
      </c>
      <c r="P718" s="23" t="s">
        <v>507</v>
      </c>
      <c r="Q718" s="23" t="s">
        <v>508</v>
      </c>
      <c r="R718" s="25" t="s">
        <v>509</v>
      </c>
      <c r="S718" s="22" t="s">
        <v>510</v>
      </c>
      <c r="T718" s="22"/>
      <c r="U718" s="26"/>
      <c r="V718" s="26"/>
      <c r="W718" s="27">
        <f t="shared" si="110"/>
        <v>1962</v>
      </c>
      <c r="X718" s="27">
        <f t="shared" si="111"/>
        <v>2050</v>
      </c>
      <c r="Y718" s="28">
        <f t="shared" si="112"/>
        <v>0</v>
      </c>
      <c r="Z718" s="29" t="str">
        <f t="shared" si="113"/>
        <v>SW</v>
      </c>
      <c r="AA718" s="30">
        <f t="shared" si="114"/>
        <v>116</v>
      </c>
      <c r="AB718" s="31">
        <f>IF(AND(ISNUMBER(MATCH($S718,[3]Lists!$CU$8:$CU$37,0)),J718&gt;=DATE(2018,12,31)),$AH$6,$AH$5)</f>
        <v>1</v>
      </c>
      <c r="AC718" s="31">
        <f t="shared" si="115"/>
        <v>1</v>
      </c>
      <c r="AD718" s="31">
        <f t="shared" si="116"/>
        <v>1</v>
      </c>
      <c r="AE718" s="32" t="e">
        <f>MIN($K718,IF(AND(S718='[3]Resources - Baseline'!$C$25,$AH$3&gt;0),MIN(DATE(2050,12,31),MAX(DATE($AH$4,12,31),DATE(YEAR(J718)+$AH$3,MONTH(J718),DAY(J718)))),IF(AND(COUNTIFS('[3]Resources - Baseline'!$C$26:$C$37,S718)=1,$AH$2&gt;0),MIN(DATE($AH$4,12,31),DATE(YEAR(J718)+$AH$2,MONTH(J718),DAY(J718))),DATE(2050,12,31))))</f>
        <v>#VALUE!</v>
      </c>
      <c r="AF718" s="33">
        <f t="shared" si="117"/>
        <v>1</v>
      </c>
    </row>
    <row r="719" spans="1:32">
      <c r="A719" s="1">
        <v>719</v>
      </c>
      <c r="B719" s="21" t="s">
        <v>1681</v>
      </c>
      <c r="C719" s="21" t="s">
        <v>1682</v>
      </c>
      <c r="D719" s="21" t="s">
        <v>163</v>
      </c>
      <c r="E719" s="22" t="s">
        <v>192</v>
      </c>
      <c r="F719" s="22" t="s">
        <v>192</v>
      </c>
      <c r="G719" s="22" t="s">
        <v>193</v>
      </c>
      <c r="H719" s="22" t="s">
        <v>194</v>
      </c>
      <c r="I719" s="22" t="s">
        <v>195</v>
      </c>
      <c r="J719" s="22">
        <v>29342</v>
      </c>
      <c r="K719" s="22">
        <v>55153</v>
      </c>
      <c r="L719" s="23">
        <f t="shared" si="118"/>
        <v>271</v>
      </c>
      <c r="M719" s="24">
        <f t="shared" si="119"/>
        <v>1</v>
      </c>
      <c r="N719" s="23">
        <v>271</v>
      </c>
      <c r="O719" s="23">
        <v>271</v>
      </c>
      <c r="P719" s="23" t="s">
        <v>507</v>
      </c>
      <c r="Q719" s="23" t="s">
        <v>508</v>
      </c>
      <c r="R719" s="25" t="s">
        <v>509</v>
      </c>
      <c r="S719" s="22" t="s">
        <v>510</v>
      </c>
      <c r="T719" s="22"/>
      <c r="U719" s="26"/>
      <c r="V719" s="26"/>
      <c r="W719" s="27">
        <f t="shared" si="110"/>
        <v>1980</v>
      </c>
      <c r="X719" s="27">
        <f t="shared" si="111"/>
        <v>2050</v>
      </c>
      <c r="Y719" s="28">
        <f t="shared" si="112"/>
        <v>0</v>
      </c>
      <c r="Z719" s="29" t="str">
        <f t="shared" si="113"/>
        <v>SW</v>
      </c>
      <c r="AA719" s="30">
        <f t="shared" si="114"/>
        <v>271</v>
      </c>
      <c r="AB719" s="31">
        <f>IF(AND(ISNUMBER(MATCH($S719,[3]Lists!$CU$8:$CU$37,0)),J719&gt;=DATE(2018,12,31)),$AH$6,$AH$5)</f>
        <v>1</v>
      </c>
      <c r="AC719" s="31">
        <f t="shared" si="115"/>
        <v>1</v>
      </c>
      <c r="AD719" s="31">
        <f t="shared" si="116"/>
        <v>1</v>
      </c>
      <c r="AE719" s="32" t="e">
        <f>MIN($K719,IF(AND(S719='[3]Resources - Baseline'!$C$25,$AH$3&gt;0),MIN(DATE(2050,12,31),MAX(DATE($AH$4,12,31),DATE(YEAR(J719)+$AH$3,MONTH(J719),DAY(J719)))),IF(AND(COUNTIFS('[3]Resources - Baseline'!$C$26:$C$37,S719)=1,$AH$2&gt;0),MIN(DATE($AH$4,12,31),DATE(YEAR(J719)+$AH$2,MONTH(J719),DAY(J719))),DATE(2050,12,31))))</f>
        <v>#VALUE!</v>
      </c>
      <c r="AF719" s="33">
        <f t="shared" si="117"/>
        <v>1</v>
      </c>
    </row>
    <row r="720" spans="1:32">
      <c r="A720" s="1">
        <v>720</v>
      </c>
      <c r="B720" s="21" t="s">
        <v>1683</v>
      </c>
      <c r="C720" s="21" t="s">
        <v>1684</v>
      </c>
      <c r="D720" s="21" t="s">
        <v>163</v>
      </c>
      <c r="E720" s="22" t="s">
        <v>192</v>
      </c>
      <c r="F720" s="22" t="s">
        <v>192</v>
      </c>
      <c r="G720" s="22" t="s">
        <v>193</v>
      </c>
      <c r="H720" s="22" t="s">
        <v>194</v>
      </c>
      <c r="I720" s="22" t="s">
        <v>195</v>
      </c>
      <c r="J720" s="22">
        <v>29738</v>
      </c>
      <c r="K720" s="22">
        <v>45657</v>
      </c>
      <c r="L720" s="23">
        <f t="shared" si="118"/>
        <v>380</v>
      </c>
      <c r="M720" s="24">
        <f t="shared" si="119"/>
        <v>1</v>
      </c>
      <c r="N720" s="23">
        <v>380</v>
      </c>
      <c r="O720" s="23">
        <v>380</v>
      </c>
      <c r="P720" s="23" t="s">
        <v>507</v>
      </c>
      <c r="Q720" s="23" t="s">
        <v>508</v>
      </c>
      <c r="R720" s="25" t="s">
        <v>509</v>
      </c>
      <c r="S720" s="22" t="s">
        <v>510</v>
      </c>
      <c r="T720" s="22"/>
      <c r="U720" s="26"/>
      <c r="V720" s="26"/>
      <c r="W720" s="27">
        <f t="shared" si="110"/>
        <v>1981</v>
      </c>
      <c r="X720" s="27">
        <f t="shared" si="111"/>
        <v>2024</v>
      </c>
      <c r="Y720" s="28">
        <f t="shared" si="112"/>
        <v>0</v>
      </c>
      <c r="Z720" s="29" t="str">
        <f t="shared" si="113"/>
        <v>SW</v>
      </c>
      <c r="AA720" s="30">
        <f t="shared" si="114"/>
        <v>380</v>
      </c>
      <c r="AB720" s="31">
        <f>IF(AND(ISNUMBER(MATCH($S720,[3]Lists!$CU$8:$CU$37,0)),J720&gt;=DATE(2018,12,31)),$AH$6,$AH$5)</f>
        <v>1</v>
      </c>
      <c r="AC720" s="31">
        <f t="shared" si="115"/>
        <v>1</v>
      </c>
      <c r="AD720" s="31">
        <f t="shared" si="116"/>
        <v>1</v>
      </c>
      <c r="AE720" s="32" t="e">
        <f>MIN($K720,IF(AND(S720='[3]Resources - Baseline'!$C$25,$AH$3&gt;0),MIN(DATE(2050,12,31),MAX(DATE($AH$4,12,31),DATE(YEAR(J720)+$AH$3,MONTH(J720),DAY(J720)))),IF(AND(COUNTIFS('[3]Resources - Baseline'!$C$26:$C$37,S720)=1,$AH$2&gt;0),MIN(DATE($AH$4,12,31),DATE(YEAR(J720)+$AH$2,MONTH(J720),DAY(J720))),DATE(2050,12,31))))</f>
        <v>#VALUE!</v>
      </c>
      <c r="AF720" s="33">
        <f t="shared" si="117"/>
        <v>1</v>
      </c>
    </row>
    <row r="721" spans="1:32">
      <c r="A721" s="1">
        <v>721</v>
      </c>
      <c r="B721" s="21" t="s">
        <v>1685</v>
      </c>
      <c r="C721" s="21" t="s">
        <v>1686</v>
      </c>
      <c r="D721" s="21" t="s">
        <v>163</v>
      </c>
      <c r="E721" s="22" t="s">
        <v>192</v>
      </c>
      <c r="F721" s="22" t="s">
        <v>192</v>
      </c>
      <c r="G721" s="22" t="s">
        <v>193</v>
      </c>
      <c r="H721" s="22" t="s">
        <v>194</v>
      </c>
      <c r="I721" s="22" t="s">
        <v>195</v>
      </c>
      <c r="J721" s="22">
        <v>41197</v>
      </c>
      <c r="K721" s="22">
        <v>55153</v>
      </c>
      <c r="L721" s="23">
        <f t="shared" si="118"/>
        <v>20</v>
      </c>
      <c r="M721" s="24">
        <f t="shared" si="119"/>
        <v>1</v>
      </c>
      <c r="N721" s="23">
        <v>20</v>
      </c>
      <c r="O721" s="23">
        <v>20</v>
      </c>
      <c r="P721" s="23" t="s">
        <v>240</v>
      </c>
      <c r="Q721" s="23" t="s">
        <v>207</v>
      </c>
      <c r="R721" s="25" t="s">
        <v>189</v>
      </c>
      <c r="S721" s="22" t="s">
        <v>337</v>
      </c>
      <c r="T721" s="22"/>
      <c r="U721" s="26"/>
      <c r="V721" s="26"/>
      <c r="W721" s="27">
        <f t="shared" si="110"/>
        <v>2013</v>
      </c>
      <c r="X721" s="27">
        <f t="shared" si="111"/>
        <v>2050</v>
      </c>
      <c r="Y721" s="28">
        <f t="shared" si="112"/>
        <v>0</v>
      </c>
      <c r="Z721" s="29" t="str">
        <f t="shared" si="113"/>
        <v>SW</v>
      </c>
      <c r="AA721" s="30">
        <f t="shared" si="114"/>
        <v>20</v>
      </c>
      <c r="AB721" s="31">
        <f>IF(AND(ISNUMBER(MATCH($S721,[3]Lists!$CU$8:$CU$37,0)),J721&gt;=DATE(2018,12,31)),$AH$6,$AH$5)</f>
        <v>1</v>
      </c>
      <c r="AC721" s="31">
        <f t="shared" si="115"/>
        <v>1</v>
      </c>
      <c r="AD721" s="31">
        <f t="shared" si="116"/>
        <v>1</v>
      </c>
      <c r="AE721" s="32" t="e">
        <f>MIN($K721,IF(AND(S721='[3]Resources - Baseline'!$C$25,$AH$3&gt;0),MIN(DATE(2050,12,31),MAX(DATE($AH$4,12,31),DATE(YEAR(J721)+$AH$3,MONTH(J721),DAY(J721)))),IF(AND(COUNTIFS('[3]Resources - Baseline'!$C$26:$C$37,S721)=1,$AH$2&gt;0),MIN(DATE($AH$4,12,31),DATE(YEAR(J721)+$AH$2,MONTH(J721),DAY(J721))),DATE(2050,12,31))))</f>
        <v>#VALUE!</v>
      </c>
      <c r="AF721" s="33">
        <f t="shared" si="117"/>
        <v>1</v>
      </c>
    </row>
    <row r="722" spans="1:32">
      <c r="A722" s="1">
        <v>722</v>
      </c>
      <c r="B722" s="21" t="s">
        <v>1687</v>
      </c>
      <c r="C722" s="21" t="s">
        <v>1688</v>
      </c>
      <c r="D722" s="21" t="s">
        <v>185</v>
      </c>
      <c r="E722" s="21" t="s">
        <v>175</v>
      </c>
      <c r="F722" s="21" t="s">
        <v>175</v>
      </c>
      <c r="G722" s="21" t="s">
        <v>186</v>
      </c>
      <c r="H722" s="21" t="s">
        <v>175</v>
      </c>
      <c r="I722" s="21" t="s">
        <v>178</v>
      </c>
      <c r="J722" s="22">
        <v>39576</v>
      </c>
      <c r="K722" s="22">
        <v>55153</v>
      </c>
      <c r="L722" s="23">
        <f t="shared" si="118"/>
        <v>9.7799999999999994</v>
      </c>
      <c r="M722" s="24">
        <f t="shared" si="119"/>
        <v>0.90555555555555545</v>
      </c>
      <c r="N722" s="21">
        <v>9.7799999999999994</v>
      </c>
      <c r="O722" s="21">
        <v>10.8</v>
      </c>
      <c r="P722" s="21" t="s">
        <v>187</v>
      </c>
      <c r="Q722" s="21" t="s">
        <v>214</v>
      </c>
      <c r="R722" s="25" t="s">
        <v>215</v>
      </c>
      <c r="S722" s="21" t="s">
        <v>913</v>
      </c>
      <c r="T722" s="21"/>
      <c r="U722" s="26"/>
      <c r="V722" s="26"/>
      <c r="W722" s="27">
        <f t="shared" si="110"/>
        <v>2008</v>
      </c>
      <c r="X722" s="27">
        <f t="shared" si="111"/>
        <v>2050</v>
      </c>
      <c r="Y722" s="28">
        <f t="shared" si="112"/>
        <v>0</v>
      </c>
      <c r="Z722" s="29" t="str">
        <f t="shared" si="113"/>
        <v>CAISO</v>
      </c>
      <c r="AA722" s="30">
        <f t="shared" si="114"/>
        <v>10.8</v>
      </c>
      <c r="AB722" s="31">
        <f>IF(AND(ISNUMBER(MATCH($S722,[3]Lists!$CU$8:$CU$37,0)),J722&gt;=DATE(2018,12,31)),$AH$6,$AH$5)</f>
        <v>1</v>
      </c>
      <c r="AC722" s="31">
        <f t="shared" si="115"/>
        <v>1</v>
      </c>
      <c r="AD722" s="31">
        <f t="shared" si="116"/>
        <v>1</v>
      </c>
      <c r="AE722" s="32" t="e">
        <f>MIN($K722,IF(AND(S722='[3]Resources - Baseline'!$C$25,$AH$3&gt;0),MIN(DATE(2050,12,31),MAX(DATE($AH$4,12,31),DATE(YEAR(J722)+$AH$3,MONTH(J722),DAY(J722)))),IF(AND(COUNTIFS('[3]Resources - Baseline'!$C$26:$C$37,S722)=1,$AH$2&gt;0),MIN(DATE($AH$4,12,31),DATE(YEAR(J722)+$AH$2,MONTH(J722),DAY(J722))),DATE(2050,12,31))))</f>
        <v>#VALUE!</v>
      </c>
      <c r="AF722" s="33">
        <f t="shared" si="117"/>
        <v>1</v>
      </c>
    </row>
    <row r="723" spans="1:32">
      <c r="A723" s="1">
        <v>723</v>
      </c>
      <c r="B723" s="21" t="s">
        <v>1689</v>
      </c>
      <c r="C723" s="21" t="s">
        <v>1690</v>
      </c>
      <c r="D723" s="21" t="s">
        <v>185</v>
      </c>
      <c r="E723" s="21" t="s">
        <v>175</v>
      </c>
      <c r="F723" s="21" t="s">
        <v>175</v>
      </c>
      <c r="G723" s="21" t="s">
        <v>186</v>
      </c>
      <c r="H723" s="21" t="s">
        <v>175</v>
      </c>
      <c r="I723" s="21" t="s">
        <v>178</v>
      </c>
      <c r="J723" s="22">
        <v>37055</v>
      </c>
      <c r="K723" s="22">
        <v>55153</v>
      </c>
      <c r="L723" s="23">
        <f t="shared" si="118"/>
        <v>48</v>
      </c>
      <c r="M723" s="24">
        <f t="shared" si="119"/>
        <v>0.98765432098765427</v>
      </c>
      <c r="N723" s="38">
        <v>48</v>
      </c>
      <c r="O723" s="21">
        <v>48.6</v>
      </c>
      <c r="P723" s="21" t="s">
        <v>461</v>
      </c>
      <c r="Q723" s="21" t="s">
        <v>462</v>
      </c>
      <c r="R723" s="25" t="s">
        <v>309</v>
      </c>
      <c r="S723" s="21" t="s">
        <v>1691</v>
      </c>
      <c r="T723" s="21"/>
      <c r="U723" s="26"/>
      <c r="V723" s="26"/>
      <c r="W723" s="27">
        <f t="shared" si="110"/>
        <v>2001</v>
      </c>
      <c r="X723" s="27">
        <f t="shared" si="111"/>
        <v>2050</v>
      </c>
      <c r="Y723" s="28">
        <f t="shared" si="112"/>
        <v>0</v>
      </c>
      <c r="Z723" s="29" t="str">
        <f t="shared" si="113"/>
        <v>CAISO</v>
      </c>
      <c r="AA723" s="30">
        <f t="shared" si="114"/>
        <v>48.6</v>
      </c>
      <c r="AB723" s="31">
        <f>IF(AND(ISNUMBER(MATCH($S723,[3]Lists!$CU$8:$CU$37,0)),J723&gt;=DATE(2018,12,31)),$AH$6,$AH$5)</f>
        <v>1</v>
      </c>
      <c r="AC723" s="31">
        <f t="shared" si="115"/>
        <v>1</v>
      </c>
      <c r="AD723" s="31">
        <f t="shared" si="116"/>
        <v>1</v>
      </c>
      <c r="AE723" s="32" t="e">
        <f>MIN($K723,IF(AND(S723='[3]Resources - Baseline'!$C$25,$AH$3&gt;0),MIN(DATE(2050,12,31),MAX(DATE($AH$4,12,31),DATE(YEAR(J723)+$AH$3,MONTH(J723),DAY(J723)))),IF(AND(COUNTIFS('[3]Resources - Baseline'!$C$26:$C$37,S723)=1,$AH$2&gt;0),MIN(DATE($AH$4,12,31),DATE(YEAR(J723)+$AH$2,MONTH(J723),DAY(J723))),DATE(2050,12,31))))</f>
        <v>#VALUE!</v>
      </c>
      <c r="AF723" s="33">
        <f t="shared" si="117"/>
        <v>1</v>
      </c>
    </row>
    <row r="724" spans="1:32">
      <c r="A724" s="1">
        <v>724</v>
      </c>
      <c r="B724" s="21" t="s">
        <v>1692</v>
      </c>
      <c r="C724" s="21" t="s">
        <v>1693</v>
      </c>
      <c r="D724" s="21" t="s">
        <v>163</v>
      </c>
      <c r="E724" s="22" t="s">
        <v>164</v>
      </c>
      <c r="F724" s="22" t="s">
        <v>164</v>
      </c>
      <c r="G724" s="22" t="s">
        <v>165</v>
      </c>
      <c r="H724" s="22" t="s">
        <v>166</v>
      </c>
      <c r="I724" s="22" t="s">
        <v>167</v>
      </c>
      <c r="J724" s="22">
        <v>42156</v>
      </c>
      <c r="K724" s="22">
        <v>54877</v>
      </c>
      <c r="L724" s="23">
        <f t="shared" si="118"/>
        <v>6.6</v>
      </c>
      <c r="M724" s="24">
        <f t="shared" si="119"/>
        <v>1</v>
      </c>
      <c r="N724" s="23">
        <v>6.6</v>
      </c>
      <c r="O724" s="23">
        <v>6.6</v>
      </c>
      <c r="P724" s="23" t="s">
        <v>911</v>
      </c>
      <c r="Q724" s="23" t="s">
        <v>912</v>
      </c>
      <c r="R724" s="25" t="s">
        <v>215</v>
      </c>
      <c r="S724" s="22" t="s">
        <v>390</v>
      </c>
      <c r="T724" s="22"/>
      <c r="U724" s="26"/>
      <c r="V724" s="26"/>
      <c r="W724" s="27">
        <f t="shared" si="110"/>
        <v>2015</v>
      </c>
      <c r="X724" s="27">
        <f t="shared" si="111"/>
        <v>2049</v>
      </c>
      <c r="Y724" s="28">
        <f t="shared" si="112"/>
        <v>0</v>
      </c>
      <c r="Z724" s="29" t="str">
        <f t="shared" si="113"/>
        <v>Excluded</v>
      </c>
      <c r="AA724" s="30">
        <f t="shared" si="114"/>
        <v>6.6</v>
      </c>
      <c r="AB724" s="31">
        <f>IF(AND(ISNUMBER(MATCH($S724,[3]Lists!$CU$8:$CU$37,0)),J724&gt;=DATE(2018,12,31)),$AH$6,$AH$5)</f>
        <v>1</v>
      </c>
      <c r="AC724" s="31">
        <f t="shared" si="115"/>
        <v>1</v>
      </c>
      <c r="AD724" s="31">
        <f t="shared" si="116"/>
        <v>1</v>
      </c>
      <c r="AE724" s="32" t="e">
        <f>MIN($K724,IF(AND(S724='[3]Resources - Baseline'!$C$25,$AH$3&gt;0),MIN(DATE(2050,12,31),MAX(DATE($AH$4,12,31),DATE(YEAR(J724)+$AH$3,MONTH(J724),DAY(J724)))),IF(AND(COUNTIFS('[3]Resources - Baseline'!$C$26:$C$37,S724)=1,$AH$2&gt;0),MIN(DATE($AH$4,12,31),DATE(YEAR(J724)+$AH$2,MONTH(J724),DAY(J724))),DATE(2050,12,31))))</f>
        <v>#VALUE!</v>
      </c>
      <c r="AF724" s="33">
        <f t="shared" si="117"/>
        <v>1</v>
      </c>
    </row>
    <row r="725" spans="1:32">
      <c r="A725" s="1">
        <v>725</v>
      </c>
      <c r="B725" s="21" t="s">
        <v>1694</v>
      </c>
      <c r="C725" s="21" t="s">
        <v>1695</v>
      </c>
      <c r="D725" s="21" t="s">
        <v>163</v>
      </c>
      <c r="E725" s="22" t="s">
        <v>192</v>
      </c>
      <c r="F725" s="22" t="s">
        <v>192</v>
      </c>
      <c r="G725" s="22" t="s">
        <v>193</v>
      </c>
      <c r="H725" s="22" t="s">
        <v>194</v>
      </c>
      <c r="I725" s="22" t="s">
        <v>195</v>
      </c>
      <c r="J725" s="22">
        <v>41913</v>
      </c>
      <c r="K725" s="22">
        <v>55153</v>
      </c>
      <c r="L725" s="23">
        <f t="shared" si="118"/>
        <v>30.2</v>
      </c>
      <c r="M725" s="24">
        <f t="shared" si="119"/>
        <v>1</v>
      </c>
      <c r="N725" s="23">
        <v>30.2</v>
      </c>
      <c r="O725" s="23">
        <v>30.2</v>
      </c>
      <c r="P725" s="23" t="s">
        <v>240</v>
      </c>
      <c r="Q725" s="23" t="s">
        <v>207</v>
      </c>
      <c r="R725" s="25" t="s">
        <v>189</v>
      </c>
      <c r="S725" s="22" t="s">
        <v>337</v>
      </c>
      <c r="T725" s="22"/>
      <c r="U725" s="26"/>
      <c r="V725" s="26"/>
      <c r="W725" s="27">
        <f t="shared" si="110"/>
        <v>2015</v>
      </c>
      <c r="X725" s="27">
        <f t="shared" si="111"/>
        <v>2050</v>
      </c>
      <c r="Y725" s="28">
        <f t="shared" si="112"/>
        <v>0</v>
      </c>
      <c r="Z725" s="29" t="str">
        <f t="shared" si="113"/>
        <v>SW</v>
      </c>
      <c r="AA725" s="30">
        <f t="shared" si="114"/>
        <v>30.2</v>
      </c>
      <c r="AB725" s="31">
        <f>IF(AND(ISNUMBER(MATCH($S725,[3]Lists!$CU$8:$CU$37,0)),J725&gt;=DATE(2018,12,31)),$AH$6,$AH$5)</f>
        <v>1</v>
      </c>
      <c r="AC725" s="31">
        <f t="shared" si="115"/>
        <v>1</v>
      </c>
      <c r="AD725" s="31">
        <f t="shared" si="116"/>
        <v>1</v>
      </c>
      <c r="AE725" s="32" t="e">
        <f>MIN($K725,IF(AND(S725='[3]Resources - Baseline'!$C$25,$AH$3&gt;0),MIN(DATE(2050,12,31),MAX(DATE($AH$4,12,31),DATE(YEAR(J725)+$AH$3,MONTH(J725),DAY(J725)))),IF(AND(COUNTIFS('[3]Resources - Baseline'!$C$26:$C$37,S725)=1,$AH$2&gt;0),MIN(DATE($AH$4,12,31),DATE(YEAR(J725)+$AH$2,MONTH(J725),DAY(J725))),DATE(2050,12,31))))</f>
        <v>#VALUE!</v>
      </c>
      <c r="AF725" s="33">
        <f t="shared" si="117"/>
        <v>1</v>
      </c>
    </row>
    <row r="726" spans="1:32">
      <c r="A726" s="1">
        <v>726</v>
      </c>
      <c r="B726" s="21" t="s">
        <v>1696</v>
      </c>
      <c r="C726" s="21" t="s">
        <v>1697</v>
      </c>
      <c r="D726" s="21" t="s">
        <v>163</v>
      </c>
      <c r="E726" s="22" t="s">
        <v>611</v>
      </c>
      <c r="F726" s="22" t="s">
        <v>611</v>
      </c>
      <c r="G726" s="22" t="s">
        <v>612</v>
      </c>
      <c r="H726" s="22" t="s">
        <v>611</v>
      </c>
      <c r="I726" s="22" t="s">
        <v>167</v>
      </c>
      <c r="J726" s="22">
        <v>29921</v>
      </c>
      <c r="K726" s="22">
        <v>47484</v>
      </c>
      <c r="L726" s="23">
        <f t="shared" si="118"/>
        <v>28</v>
      </c>
      <c r="M726" s="24">
        <f t="shared" si="119"/>
        <v>1</v>
      </c>
      <c r="N726" s="23">
        <v>28</v>
      </c>
      <c r="O726" s="23">
        <v>28</v>
      </c>
      <c r="P726" s="23" t="s">
        <v>631</v>
      </c>
      <c r="Q726" s="23" t="s">
        <v>632</v>
      </c>
      <c r="R726" s="25" t="s">
        <v>270</v>
      </c>
      <c r="S726" s="22" t="s">
        <v>304</v>
      </c>
      <c r="T726" s="22"/>
      <c r="U726" s="26"/>
      <c r="V726" s="26"/>
      <c r="W726" s="27">
        <f t="shared" si="110"/>
        <v>1982</v>
      </c>
      <c r="X726" s="27">
        <f t="shared" si="111"/>
        <v>2029</v>
      </c>
      <c r="Y726" s="28">
        <f t="shared" si="112"/>
        <v>0</v>
      </c>
      <c r="Z726" s="29" t="str">
        <f t="shared" si="113"/>
        <v>Excluded</v>
      </c>
      <c r="AA726" s="30">
        <f t="shared" si="114"/>
        <v>28</v>
      </c>
      <c r="AB726" s="31">
        <f>IF(AND(ISNUMBER(MATCH($S726,[3]Lists!$CU$8:$CU$37,0)),J726&gt;=DATE(2018,12,31)),$AH$6,$AH$5)</f>
        <v>1</v>
      </c>
      <c r="AC726" s="31">
        <f t="shared" si="115"/>
        <v>1</v>
      </c>
      <c r="AD726" s="31">
        <f t="shared" si="116"/>
        <v>1</v>
      </c>
      <c r="AE726" s="32" t="e">
        <f>MIN($K726,IF(AND(S726='[3]Resources - Baseline'!$C$25,$AH$3&gt;0),MIN(DATE(2050,12,31),MAX(DATE($AH$4,12,31),DATE(YEAR(J726)+$AH$3,MONTH(J726),DAY(J726)))),IF(AND(COUNTIFS('[3]Resources - Baseline'!$C$26:$C$37,S726)=1,$AH$2&gt;0),MIN(DATE($AH$4,12,31),DATE(YEAR(J726)+$AH$2,MONTH(J726),DAY(J726))),DATE(2050,12,31))))</f>
        <v>#VALUE!</v>
      </c>
      <c r="AF726" s="33">
        <f t="shared" si="117"/>
        <v>1</v>
      </c>
    </row>
    <row r="727" spans="1:32">
      <c r="A727" s="1">
        <v>727</v>
      </c>
      <c r="B727" s="21" t="s">
        <v>1698</v>
      </c>
      <c r="C727" s="21" t="s">
        <v>1699</v>
      </c>
      <c r="D727" s="21" t="s">
        <v>163</v>
      </c>
      <c r="E727" s="22" t="s">
        <v>164</v>
      </c>
      <c r="F727" s="22" t="s">
        <v>164</v>
      </c>
      <c r="G727" s="22" t="s">
        <v>165</v>
      </c>
      <c r="H727" s="22" t="s">
        <v>166</v>
      </c>
      <c r="I727" s="22" t="s">
        <v>167</v>
      </c>
      <c r="J727" s="22">
        <v>51409</v>
      </c>
      <c r="K727" s="22">
        <v>54877</v>
      </c>
      <c r="L727" s="23">
        <f t="shared" si="118"/>
        <v>282.5</v>
      </c>
      <c r="M727" s="24">
        <f t="shared" si="119"/>
        <v>1</v>
      </c>
      <c r="N727" s="23">
        <v>282.5</v>
      </c>
      <c r="O727" s="23">
        <v>282.5</v>
      </c>
      <c r="P727" s="23" t="s">
        <v>313</v>
      </c>
      <c r="Q727" s="23" t="s">
        <v>219</v>
      </c>
      <c r="R727" s="25" t="s">
        <v>218</v>
      </c>
      <c r="S727" s="22" t="s">
        <v>220</v>
      </c>
      <c r="T727" s="22"/>
      <c r="U727" s="26"/>
      <c r="V727" s="26"/>
      <c r="W727" s="27">
        <f t="shared" si="110"/>
        <v>2041</v>
      </c>
      <c r="X727" s="27">
        <f t="shared" si="111"/>
        <v>2049</v>
      </c>
      <c r="Y727" s="28">
        <f t="shared" si="112"/>
        <v>0</v>
      </c>
      <c r="Z727" s="29" t="str">
        <f t="shared" si="113"/>
        <v>Excluded</v>
      </c>
      <c r="AA727" s="30">
        <f t="shared" si="114"/>
        <v>282.5</v>
      </c>
      <c r="AB727" s="31">
        <f>IF(AND(ISNUMBER(MATCH($S727,[3]Lists!$CU$8:$CU$37,0)),J727&gt;=DATE(2018,12,31)),$AH$6,$AH$5)</f>
        <v>1</v>
      </c>
      <c r="AC727" s="31">
        <f t="shared" si="115"/>
        <v>1</v>
      </c>
      <c r="AD727" s="31">
        <f t="shared" si="116"/>
        <v>1</v>
      </c>
      <c r="AE727" s="32" t="e">
        <f>MIN($K727,IF(AND(S727='[3]Resources - Baseline'!$C$25,$AH$3&gt;0),MIN(DATE(2050,12,31),MAX(DATE($AH$4,12,31),DATE(YEAR(J727)+$AH$3,MONTH(J727),DAY(J727)))),IF(AND(COUNTIFS('[3]Resources - Baseline'!$C$26:$C$37,S727)=1,$AH$2&gt;0),MIN(DATE($AH$4,12,31),DATE(YEAR(J727)+$AH$2,MONTH(J727),DAY(J727))),DATE(2050,12,31))))</f>
        <v>#VALUE!</v>
      </c>
      <c r="AF727" s="33">
        <f t="shared" si="117"/>
        <v>1</v>
      </c>
    </row>
    <row r="728" spans="1:32">
      <c r="A728" s="1">
        <v>728</v>
      </c>
      <c r="B728" s="21" t="s">
        <v>1700</v>
      </c>
      <c r="C728" s="21" t="s">
        <v>1701</v>
      </c>
      <c r="D728" s="21" t="s">
        <v>163</v>
      </c>
      <c r="E728" s="22" t="s">
        <v>518</v>
      </c>
      <c r="F728" s="22" t="s">
        <v>518</v>
      </c>
      <c r="G728" s="22" t="s">
        <v>519</v>
      </c>
      <c r="H728" s="22" t="s">
        <v>518</v>
      </c>
      <c r="I728" s="22" t="s">
        <v>195</v>
      </c>
      <c r="J728" s="22">
        <v>39630</v>
      </c>
      <c r="K728" s="22">
        <v>51135</v>
      </c>
      <c r="L728" s="23">
        <f t="shared" si="118"/>
        <v>57</v>
      </c>
      <c r="M728" s="24">
        <f t="shared" si="119"/>
        <v>1</v>
      </c>
      <c r="N728" s="23">
        <v>57</v>
      </c>
      <c r="O728" s="23">
        <v>57</v>
      </c>
      <c r="P728" s="23" t="s">
        <v>268</v>
      </c>
      <c r="Q728" s="23" t="s">
        <v>269</v>
      </c>
      <c r="R728" s="25" t="s">
        <v>270</v>
      </c>
      <c r="S728" s="22" t="s">
        <v>289</v>
      </c>
      <c r="T728" s="22"/>
      <c r="U728" s="26"/>
      <c r="V728" s="26"/>
      <c r="W728" s="27">
        <f t="shared" si="110"/>
        <v>2009</v>
      </c>
      <c r="X728" s="27">
        <f t="shared" si="111"/>
        <v>2039</v>
      </c>
      <c r="Y728" s="28">
        <f t="shared" si="112"/>
        <v>0</v>
      </c>
      <c r="Z728" s="29" t="str">
        <f t="shared" si="113"/>
        <v>SW</v>
      </c>
      <c r="AA728" s="30">
        <f t="shared" si="114"/>
        <v>57</v>
      </c>
      <c r="AB728" s="31">
        <f>IF(AND(ISNUMBER(MATCH($S728,[3]Lists!$CU$8:$CU$37,0)),J728&gt;=DATE(2018,12,31)),$AH$6,$AH$5)</f>
        <v>1</v>
      </c>
      <c r="AC728" s="31">
        <f t="shared" si="115"/>
        <v>1</v>
      </c>
      <c r="AD728" s="31">
        <f t="shared" si="116"/>
        <v>1</v>
      </c>
      <c r="AE728" s="32" t="e">
        <f>MIN($K728,IF(AND(S728='[3]Resources - Baseline'!$C$25,$AH$3&gt;0),MIN(DATE(2050,12,31),MAX(DATE($AH$4,12,31),DATE(YEAR(J728)+$AH$3,MONTH(J728),DAY(J728)))),IF(AND(COUNTIFS('[3]Resources - Baseline'!$C$26:$C$37,S728)=1,$AH$2&gt;0),MIN(DATE($AH$4,12,31),DATE(YEAR(J728)+$AH$2,MONTH(J728),DAY(J728))),DATE(2050,12,31))))</f>
        <v>#VALUE!</v>
      </c>
      <c r="AF728" s="33">
        <f t="shared" si="117"/>
        <v>1</v>
      </c>
    </row>
    <row r="729" spans="1:32">
      <c r="A729" s="1">
        <v>729</v>
      </c>
      <c r="B729" s="21" t="s">
        <v>1702</v>
      </c>
      <c r="C729" s="21" t="s">
        <v>1703</v>
      </c>
      <c r="D729" s="21" t="s">
        <v>163</v>
      </c>
      <c r="E729" s="22" t="s">
        <v>518</v>
      </c>
      <c r="F729" s="22" t="s">
        <v>518</v>
      </c>
      <c r="G729" s="22" t="s">
        <v>519</v>
      </c>
      <c r="H729" s="22" t="s">
        <v>518</v>
      </c>
      <c r="I729" s="22" t="s">
        <v>195</v>
      </c>
      <c r="J729" s="22">
        <v>39753</v>
      </c>
      <c r="K729" s="22">
        <v>51135</v>
      </c>
      <c r="L729" s="23">
        <f t="shared" si="118"/>
        <v>57</v>
      </c>
      <c r="M729" s="24">
        <f t="shared" si="119"/>
        <v>1</v>
      </c>
      <c r="N729" s="35">
        <v>57</v>
      </c>
      <c r="O729" s="35">
        <v>57</v>
      </c>
      <c r="P729" s="35" t="s">
        <v>268</v>
      </c>
      <c r="Q729" s="35" t="s">
        <v>269</v>
      </c>
      <c r="R729" s="25" t="s">
        <v>270</v>
      </c>
      <c r="S729" s="22" t="s">
        <v>289</v>
      </c>
      <c r="T729" s="22"/>
      <c r="U729" s="26"/>
      <c r="V729" s="26"/>
      <c r="W729" s="27">
        <f t="shared" si="110"/>
        <v>2009</v>
      </c>
      <c r="X729" s="27">
        <f t="shared" si="111"/>
        <v>2039</v>
      </c>
      <c r="Y729" s="28">
        <f t="shared" si="112"/>
        <v>0</v>
      </c>
      <c r="Z729" s="29" t="str">
        <f t="shared" si="113"/>
        <v>SW</v>
      </c>
      <c r="AA729" s="30">
        <f t="shared" si="114"/>
        <v>57</v>
      </c>
      <c r="AB729" s="31">
        <f>IF(AND(ISNUMBER(MATCH($S729,[3]Lists!$CU$8:$CU$37,0)),J729&gt;=DATE(2018,12,31)),$AH$6,$AH$5)</f>
        <v>1</v>
      </c>
      <c r="AC729" s="31">
        <f t="shared" si="115"/>
        <v>1</v>
      </c>
      <c r="AD729" s="31">
        <f t="shared" si="116"/>
        <v>1</v>
      </c>
      <c r="AE729" s="32" t="e">
        <f>MIN($K729,IF(AND(S729='[3]Resources - Baseline'!$C$25,$AH$3&gt;0),MIN(DATE(2050,12,31),MAX(DATE($AH$4,12,31),DATE(YEAR(J729)+$AH$3,MONTH(J729),DAY(J729)))),IF(AND(COUNTIFS('[3]Resources - Baseline'!$C$26:$C$37,S729)=1,$AH$2&gt;0),MIN(DATE($AH$4,12,31),DATE(YEAR(J729)+$AH$2,MONTH(J729),DAY(J729))),DATE(2050,12,31))))</f>
        <v>#VALUE!</v>
      </c>
      <c r="AF729" s="33">
        <f t="shared" si="117"/>
        <v>1</v>
      </c>
    </row>
    <row r="730" spans="1:32">
      <c r="A730" s="1">
        <v>730</v>
      </c>
      <c r="B730" s="21" t="s">
        <v>1704</v>
      </c>
      <c r="C730" s="21" t="s">
        <v>1705</v>
      </c>
      <c r="D730" s="21" t="s">
        <v>163</v>
      </c>
      <c r="E730" s="22" t="s">
        <v>518</v>
      </c>
      <c r="F730" s="22" t="s">
        <v>518</v>
      </c>
      <c r="G730" s="22" t="s">
        <v>519</v>
      </c>
      <c r="H730" s="22" t="s">
        <v>518</v>
      </c>
      <c r="I730" s="22" t="s">
        <v>195</v>
      </c>
      <c r="J730" s="22">
        <v>39630</v>
      </c>
      <c r="K730" s="22">
        <v>51135</v>
      </c>
      <c r="L730" s="23">
        <f t="shared" si="118"/>
        <v>57</v>
      </c>
      <c r="M730" s="24">
        <f t="shared" si="119"/>
        <v>1</v>
      </c>
      <c r="N730" s="35">
        <v>57</v>
      </c>
      <c r="O730" s="35">
        <v>57</v>
      </c>
      <c r="P730" s="35" t="s">
        <v>268</v>
      </c>
      <c r="Q730" s="35" t="s">
        <v>269</v>
      </c>
      <c r="R730" s="25" t="s">
        <v>270</v>
      </c>
      <c r="S730" s="22" t="s">
        <v>289</v>
      </c>
      <c r="T730" s="22"/>
      <c r="U730" s="26"/>
      <c r="V730" s="26"/>
      <c r="W730" s="27">
        <f t="shared" si="110"/>
        <v>2009</v>
      </c>
      <c r="X730" s="27">
        <f t="shared" si="111"/>
        <v>2039</v>
      </c>
      <c r="Y730" s="28">
        <f t="shared" si="112"/>
        <v>0</v>
      </c>
      <c r="Z730" s="29" t="str">
        <f t="shared" si="113"/>
        <v>SW</v>
      </c>
      <c r="AA730" s="30">
        <f t="shared" si="114"/>
        <v>57</v>
      </c>
      <c r="AB730" s="31">
        <f>IF(AND(ISNUMBER(MATCH($S730,[3]Lists!$CU$8:$CU$37,0)),J730&gt;=DATE(2018,12,31)),$AH$6,$AH$5)</f>
        <v>1</v>
      </c>
      <c r="AC730" s="31">
        <f t="shared" si="115"/>
        <v>1</v>
      </c>
      <c r="AD730" s="31">
        <f t="shared" si="116"/>
        <v>1</v>
      </c>
      <c r="AE730" s="32" t="e">
        <f>MIN($K730,IF(AND(S730='[3]Resources - Baseline'!$C$25,$AH$3&gt;0),MIN(DATE(2050,12,31),MAX(DATE($AH$4,12,31),DATE(YEAR(J730)+$AH$3,MONTH(J730),DAY(J730)))),IF(AND(COUNTIFS('[3]Resources - Baseline'!$C$26:$C$37,S730)=1,$AH$2&gt;0),MIN(DATE($AH$4,12,31),DATE(YEAR(J730)+$AH$2,MONTH(J730),DAY(J730))),DATE(2050,12,31))))</f>
        <v>#VALUE!</v>
      </c>
      <c r="AF730" s="33">
        <f t="shared" si="117"/>
        <v>1</v>
      </c>
    </row>
    <row r="731" spans="1:32">
      <c r="A731" s="1">
        <v>731</v>
      </c>
      <c r="B731" s="21" t="s">
        <v>1706</v>
      </c>
      <c r="C731" s="21" t="s">
        <v>1707</v>
      </c>
      <c r="D731" s="21" t="s">
        <v>163</v>
      </c>
      <c r="E731" s="22" t="s">
        <v>518</v>
      </c>
      <c r="F731" s="22" t="s">
        <v>518</v>
      </c>
      <c r="G731" s="22" t="s">
        <v>519</v>
      </c>
      <c r="H731" s="22" t="s">
        <v>518</v>
      </c>
      <c r="I731" s="22" t="s">
        <v>195</v>
      </c>
      <c r="J731" s="22">
        <v>39630</v>
      </c>
      <c r="K731" s="22">
        <v>51135</v>
      </c>
      <c r="L731" s="23">
        <f t="shared" si="118"/>
        <v>57</v>
      </c>
      <c r="M731" s="24">
        <f t="shared" si="119"/>
        <v>1</v>
      </c>
      <c r="N731" s="35">
        <v>57</v>
      </c>
      <c r="O731" s="35">
        <v>57</v>
      </c>
      <c r="P731" s="35" t="s">
        <v>268</v>
      </c>
      <c r="Q731" s="35" t="s">
        <v>269</v>
      </c>
      <c r="R731" s="25" t="s">
        <v>270</v>
      </c>
      <c r="S731" s="22" t="s">
        <v>289</v>
      </c>
      <c r="T731" s="22"/>
      <c r="U731" s="26"/>
      <c r="V731" s="26"/>
      <c r="W731" s="27">
        <f t="shared" si="110"/>
        <v>2009</v>
      </c>
      <c r="X731" s="27">
        <f t="shared" si="111"/>
        <v>2039</v>
      </c>
      <c r="Y731" s="28">
        <f t="shared" si="112"/>
        <v>0</v>
      </c>
      <c r="Z731" s="29" t="str">
        <f t="shared" si="113"/>
        <v>SW</v>
      </c>
      <c r="AA731" s="30">
        <f t="shared" si="114"/>
        <v>57</v>
      </c>
      <c r="AB731" s="31">
        <f>IF(AND(ISNUMBER(MATCH($S731,[3]Lists!$CU$8:$CU$37,0)),J731&gt;=DATE(2018,12,31)),$AH$6,$AH$5)</f>
        <v>1</v>
      </c>
      <c r="AC731" s="31">
        <f t="shared" si="115"/>
        <v>1</v>
      </c>
      <c r="AD731" s="31">
        <f t="shared" si="116"/>
        <v>1</v>
      </c>
      <c r="AE731" s="32" t="e">
        <f>MIN($K731,IF(AND(S731='[3]Resources - Baseline'!$C$25,$AH$3&gt;0),MIN(DATE(2050,12,31),MAX(DATE($AH$4,12,31),DATE(YEAR(J731)+$AH$3,MONTH(J731),DAY(J731)))),IF(AND(COUNTIFS('[3]Resources - Baseline'!$C$26:$C$37,S731)=1,$AH$2&gt;0),MIN(DATE($AH$4,12,31),DATE(YEAR(J731)+$AH$2,MONTH(J731),DAY(J731))),DATE(2050,12,31))))</f>
        <v>#VALUE!</v>
      </c>
      <c r="AF731" s="33">
        <f t="shared" si="117"/>
        <v>1</v>
      </c>
    </row>
    <row r="732" spans="1:32">
      <c r="A732" s="1">
        <v>732</v>
      </c>
      <c r="B732" s="21" t="s">
        <v>1708</v>
      </c>
      <c r="C732" s="21" t="s">
        <v>1709</v>
      </c>
      <c r="D732" s="21" t="s">
        <v>163</v>
      </c>
      <c r="E732" s="22" t="s">
        <v>518</v>
      </c>
      <c r="F732" s="22" t="s">
        <v>518</v>
      </c>
      <c r="G732" s="22" t="s">
        <v>519</v>
      </c>
      <c r="H732" s="22" t="s">
        <v>518</v>
      </c>
      <c r="I732" s="22" t="s">
        <v>195</v>
      </c>
      <c r="J732" s="22">
        <v>39630</v>
      </c>
      <c r="K732" s="22">
        <v>51135</v>
      </c>
      <c r="L732" s="23">
        <f t="shared" si="118"/>
        <v>57</v>
      </c>
      <c r="M732" s="24">
        <f t="shared" si="119"/>
        <v>1</v>
      </c>
      <c r="N732" s="23">
        <v>57</v>
      </c>
      <c r="O732" s="23">
        <v>57</v>
      </c>
      <c r="P732" s="23" t="s">
        <v>268</v>
      </c>
      <c r="Q732" s="23" t="s">
        <v>269</v>
      </c>
      <c r="R732" s="25" t="s">
        <v>270</v>
      </c>
      <c r="S732" s="22" t="s">
        <v>289</v>
      </c>
      <c r="T732" s="22"/>
      <c r="U732" s="26"/>
      <c r="V732" s="26"/>
      <c r="W732" s="27">
        <f t="shared" si="110"/>
        <v>2009</v>
      </c>
      <c r="X732" s="27">
        <f t="shared" si="111"/>
        <v>2039</v>
      </c>
      <c r="Y732" s="28">
        <f t="shared" si="112"/>
        <v>0</v>
      </c>
      <c r="Z732" s="29" t="str">
        <f t="shared" si="113"/>
        <v>SW</v>
      </c>
      <c r="AA732" s="30">
        <f t="shared" si="114"/>
        <v>57</v>
      </c>
      <c r="AB732" s="31">
        <f>IF(AND(ISNUMBER(MATCH($S732,[3]Lists!$CU$8:$CU$37,0)),J732&gt;=DATE(2018,12,31)),$AH$6,$AH$5)</f>
        <v>1</v>
      </c>
      <c r="AC732" s="31">
        <f t="shared" si="115"/>
        <v>1</v>
      </c>
      <c r="AD732" s="31">
        <f t="shared" si="116"/>
        <v>1</v>
      </c>
      <c r="AE732" s="32" t="e">
        <f>MIN($K732,IF(AND(S732='[3]Resources - Baseline'!$C$25,$AH$3&gt;0),MIN(DATE(2050,12,31),MAX(DATE($AH$4,12,31),DATE(YEAR(J732)+$AH$3,MONTH(J732),DAY(J732)))),IF(AND(COUNTIFS('[3]Resources - Baseline'!$C$26:$C$37,S732)=1,$AH$2&gt;0),MIN(DATE($AH$4,12,31),DATE(YEAR(J732)+$AH$2,MONTH(J732),DAY(J732))),DATE(2050,12,31))))</f>
        <v>#VALUE!</v>
      </c>
      <c r="AF732" s="33">
        <f t="shared" si="117"/>
        <v>1</v>
      </c>
    </row>
    <row r="733" spans="1:32">
      <c r="A733" s="1">
        <v>733</v>
      </c>
      <c r="B733" s="21" t="s">
        <v>1710</v>
      </c>
      <c r="C733" s="21" t="s">
        <v>1711</v>
      </c>
      <c r="D733" s="21" t="s">
        <v>163</v>
      </c>
      <c r="E733" s="22" t="s">
        <v>518</v>
      </c>
      <c r="F733" s="22" t="s">
        <v>518</v>
      </c>
      <c r="G733" s="22" t="s">
        <v>519</v>
      </c>
      <c r="H733" s="22" t="s">
        <v>518</v>
      </c>
      <c r="I733" s="22" t="s">
        <v>195</v>
      </c>
      <c r="J733" s="22">
        <v>39630</v>
      </c>
      <c r="K733" s="22">
        <v>51135</v>
      </c>
      <c r="L733" s="23">
        <f t="shared" si="118"/>
        <v>57</v>
      </c>
      <c r="M733" s="24">
        <f t="shared" si="119"/>
        <v>1</v>
      </c>
      <c r="N733" s="23">
        <v>57</v>
      </c>
      <c r="O733" s="23">
        <v>57</v>
      </c>
      <c r="P733" s="23" t="s">
        <v>268</v>
      </c>
      <c r="Q733" s="23" t="s">
        <v>269</v>
      </c>
      <c r="R733" s="25" t="s">
        <v>270</v>
      </c>
      <c r="S733" s="22" t="s">
        <v>289</v>
      </c>
      <c r="T733" s="22"/>
      <c r="U733" s="26"/>
      <c r="V733" s="26"/>
      <c r="W733" s="27">
        <f t="shared" si="110"/>
        <v>2009</v>
      </c>
      <c r="X733" s="27">
        <f t="shared" si="111"/>
        <v>2039</v>
      </c>
      <c r="Y733" s="28">
        <f t="shared" si="112"/>
        <v>0</v>
      </c>
      <c r="Z733" s="29" t="str">
        <f t="shared" si="113"/>
        <v>SW</v>
      </c>
      <c r="AA733" s="30">
        <f t="shared" si="114"/>
        <v>57</v>
      </c>
      <c r="AB733" s="31">
        <f>IF(AND(ISNUMBER(MATCH($S733,[3]Lists!$CU$8:$CU$37,0)),J733&gt;=DATE(2018,12,31)),$AH$6,$AH$5)</f>
        <v>1</v>
      </c>
      <c r="AC733" s="31">
        <f t="shared" si="115"/>
        <v>1</v>
      </c>
      <c r="AD733" s="31">
        <f t="shared" si="116"/>
        <v>1</v>
      </c>
      <c r="AE733" s="32" t="e">
        <f>MIN($K733,IF(AND(S733='[3]Resources - Baseline'!$C$25,$AH$3&gt;0),MIN(DATE(2050,12,31),MAX(DATE($AH$4,12,31),DATE(YEAR(J733)+$AH$3,MONTH(J733),DAY(J733)))),IF(AND(COUNTIFS('[3]Resources - Baseline'!$C$26:$C$37,S733)=1,$AH$2&gt;0),MIN(DATE($AH$4,12,31),DATE(YEAR(J733)+$AH$2,MONTH(J733),DAY(J733))),DATE(2050,12,31))))</f>
        <v>#VALUE!</v>
      </c>
      <c r="AF733" s="33">
        <f t="shared" si="117"/>
        <v>1</v>
      </c>
    </row>
    <row r="734" spans="1:32">
      <c r="A734" s="1">
        <v>734</v>
      </c>
      <c r="B734" s="21" t="s">
        <v>1712</v>
      </c>
      <c r="C734" s="21" t="s">
        <v>1713</v>
      </c>
      <c r="D734" s="21" t="s">
        <v>163</v>
      </c>
      <c r="E734" s="22" t="s">
        <v>518</v>
      </c>
      <c r="F734" s="22" t="s">
        <v>518</v>
      </c>
      <c r="G734" s="22" t="s">
        <v>519</v>
      </c>
      <c r="H734" s="22" t="s">
        <v>518</v>
      </c>
      <c r="I734" s="22" t="s">
        <v>195</v>
      </c>
      <c r="J734" s="22">
        <v>39630</v>
      </c>
      <c r="K734" s="22">
        <v>51135</v>
      </c>
      <c r="L734" s="23">
        <f t="shared" si="118"/>
        <v>57</v>
      </c>
      <c r="M734" s="24">
        <f t="shared" si="119"/>
        <v>1</v>
      </c>
      <c r="N734" s="23">
        <v>57</v>
      </c>
      <c r="O734" s="23">
        <v>57</v>
      </c>
      <c r="P734" s="23" t="s">
        <v>268</v>
      </c>
      <c r="Q734" s="23" t="s">
        <v>269</v>
      </c>
      <c r="R734" s="25" t="s">
        <v>270</v>
      </c>
      <c r="S734" s="22" t="s">
        <v>289</v>
      </c>
      <c r="T734" s="22"/>
      <c r="U734" s="26"/>
      <c r="V734" s="26"/>
      <c r="W734" s="27">
        <f t="shared" si="110"/>
        <v>2009</v>
      </c>
      <c r="X734" s="27">
        <f t="shared" si="111"/>
        <v>2039</v>
      </c>
      <c r="Y734" s="28">
        <f t="shared" si="112"/>
        <v>0</v>
      </c>
      <c r="Z734" s="29" t="str">
        <f t="shared" si="113"/>
        <v>SW</v>
      </c>
      <c r="AA734" s="30">
        <f t="shared" si="114"/>
        <v>57</v>
      </c>
      <c r="AB734" s="31">
        <f>IF(AND(ISNUMBER(MATCH($S734,[3]Lists!$CU$8:$CU$37,0)),J734&gt;=DATE(2018,12,31)),$AH$6,$AH$5)</f>
        <v>1</v>
      </c>
      <c r="AC734" s="31">
        <f t="shared" si="115"/>
        <v>1</v>
      </c>
      <c r="AD734" s="31">
        <f t="shared" si="116"/>
        <v>1</v>
      </c>
      <c r="AE734" s="32" t="e">
        <f>MIN($K734,IF(AND(S734='[3]Resources - Baseline'!$C$25,$AH$3&gt;0),MIN(DATE(2050,12,31),MAX(DATE($AH$4,12,31),DATE(YEAR(J734)+$AH$3,MONTH(J734),DAY(J734)))),IF(AND(COUNTIFS('[3]Resources - Baseline'!$C$26:$C$37,S734)=1,$AH$2&gt;0),MIN(DATE($AH$4,12,31),DATE(YEAR(J734)+$AH$2,MONTH(J734),DAY(J734))),DATE(2050,12,31))))</f>
        <v>#VALUE!</v>
      </c>
      <c r="AF734" s="33">
        <f t="shared" si="117"/>
        <v>1</v>
      </c>
    </row>
    <row r="735" spans="1:32">
      <c r="A735" s="1">
        <v>735</v>
      </c>
      <c r="B735" s="21" t="s">
        <v>1714</v>
      </c>
      <c r="C735" s="21" t="s">
        <v>1715</v>
      </c>
      <c r="D735" s="21" t="s">
        <v>163</v>
      </c>
      <c r="E735" s="22" t="s">
        <v>518</v>
      </c>
      <c r="F735" s="22" t="s">
        <v>518</v>
      </c>
      <c r="G735" s="22" t="s">
        <v>519</v>
      </c>
      <c r="H735" s="22" t="s">
        <v>518</v>
      </c>
      <c r="I735" s="22" t="s">
        <v>195</v>
      </c>
      <c r="J735" s="22">
        <v>39630</v>
      </c>
      <c r="K735" s="22">
        <v>51135</v>
      </c>
      <c r="L735" s="23">
        <f t="shared" si="118"/>
        <v>57</v>
      </c>
      <c r="M735" s="24">
        <f t="shared" si="119"/>
        <v>1</v>
      </c>
      <c r="N735" s="23">
        <v>57</v>
      </c>
      <c r="O735" s="23">
        <v>57</v>
      </c>
      <c r="P735" s="23" t="s">
        <v>268</v>
      </c>
      <c r="Q735" s="23" t="s">
        <v>269</v>
      </c>
      <c r="R735" s="25" t="s">
        <v>270</v>
      </c>
      <c r="S735" s="22" t="s">
        <v>289</v>
      </c>
      <c r="T735" s="22"/>
      <c r="U735" s="26"/>
      <c r="V735" s="26"/>
      <c r="W735" s="27">
        <f t="shared" si="110"/>
        <v>2009</v>
      </c>
      <c r="X735" s="27">
        <f t="shared" si="111"/>
        <v>2039</v>
      </c>
      <c r="Y735" s="28">
        <f t="shared" si="112"/>
        <v>0</v>
      </c>
      <c r="Z735" s="29" t="str">
        <f t="shared" si="113"/>
        <v>SW</v>
      </c>
      <c r="AA735" s="30">
        <f t="shared" si="114"/>
        <v>57</v>
      </c>
      <c r="AB735" s="31">
        <f>IF(AND(ISNUMBER(MATCH($S735,[3]Lists!$CU$8:$CU$37,0)),J735&gt;=DATE(2018,12,31)),$AH$6,$AH$5)</f>
        <v>1</v>
      </c>
      <c r="AC735" s="31">
        <f t="shared" si="115"/>
        <v>1</v>
      </c>
      <c r="AD735" s="31">
        <f t="shared" si="116"/>
        <v>1</v>
      </c>
      <c r="AE735" s="32" t="e">
        <f>MIN($K735,IF(AND(S735='[3]Resources - Baseline'!$C$25,$AH$3&gt;0),MIN(DATE(2050,12,31),MAX(DATE($AH$4,12,31),DATE(YEAR(J735)+$AH$3,MONTH(J735),DAY(J735)))),IF(AND(COUNTIFS('[3]Resources - Baseline'!$C$26:$C$37,S735)=1,$AH$2&gt;0),MIN(DATE($AH$4,12,31),DATE(YEAR(J735)+$AH$2,MONTH(J735),DAY(J735))),DATE(2050,12,31))))</f>
        <v>#VALUE!</v>
      </c>
      <c r="AF735" s="33">
        <f t="shared" si="117"/>
        <v>1</v>
      </c>
    </row>
    <row r="736" spans="1:32">
      <c r="A736" s="1">
        <v>736</v>
      </c>
      <c r="B736" s="21" t="s">
        <v>1716</v>
      </c>
      <c r="C736" s="21" t="s">
        <v>1717</v>
      </c>
      <c r="D736" s="21" t="s">
        <v>163</v>
      </c>
      <c r="E736" s="22" t="s">
        <v>518</v>
      </c>
      <c r="F736" s="22" t="s">
        <v>518</v>
      </c>
      <c r="G736" s="22" t="s">
        <v>519</v>
      </c>
      <c r="H736" s="22" t="s">
        <v>518</v>
      </c>
      <c r="I736" s="22" t="s">
        <v>195</v>
      </c>
      <c r="J736" s="22">
        <v>39753</v>
      </c>
      <c r="K736" s="22">
        <v>51135</v>
      </c>
      <c r="L736" s="23">
        <f t="shared" si="118"/>
        <v>57</v>
      </c>
      <c r="M736" s="24">
        <f t="shared" si="119"/>
        <v>1</v>
      </c>
      <c r="N736" s="23">
        <v>57</v>
      </c>
      <c r="O736" s="23">
        <v>57</v>
      </c>
      <c r="P736" s="23" t="s">
        <v>268</v>
      </c>
      <c r="Q736" s="23" t="s">
        <v>269</v>
      </c>
      <c r="R736" s="25" t="s">
        <v>270</v>
      </c>
      <c r="S736" s="22" t="s">
        <v>289</v>
      </c>
      <c r="T736" s="22"/>
      <c r="U736" s="26"/>
      <c r="V736" s="26"/>
      <c r="W736" s="27">
        <f t="shared" si="110"/>
        <v>2009</v>
      </c>
      <c r="X736" s="27">
        <f t="shared" si="111"/>
        <v>2039</v>
      </c>
      <c r="Y736" s="28">
        <f t="shared" si="112"/>
        <v>0</v>
      </c>
      <c r="Z736" s="29" t="str">
        <f t="shared" si="113"/>
        <v>SW</v>
      </c>
      <c r="AA736" s="30">
        <f t="shared" si="114"/>
        <v>57</v>
      </c>
      <c r="AB736" s="31">
        <f>IF(AND(ISNUMBER(MATCH($S736,[3]Lists!$CU$8:$CU$37,0)),J736&gt;=DATE(2018,12,31)),$AH$6,$AH$5)</f>
        <v>1</v>
      </c>
      <c r="AC736" s="31">
        <f t="shared" si="115"/>
        <v>1</v>
      </c>
      <c r="AD736" s="31">
        <f t="shared" si="116"/>
        <v>1</v>
      </c>
      <c r="AE736" s="32" t="e">
        <f>MIN($K736,IF(AND(S736='[3]Resources - Baseline'!$C$25,$AH$3&gt;0),MIN(DATE(2050,12,31),MAX(DATE($AH$4,12,31),DATE(YEAR(J736)+$AH$3,MONTH(J736),DAY(J736)))),IF(AND(COUNTIFS('[3]Resources - Baseline'!$C$26:$C$37,S736)=1,$AH$2&gt;0),MIN(DATE($AH$4,12,31),DATE(YEAR(J736)+$AH$2,MONTH(J736),DAY(J736))),DATE(2050,12,31))))</f>
        <v>#VALUE!</v>
      </c>
      <c r="AF736" s="33">
        <f t="shared" si="117"/>
        <v>1</v>
      </c>
    </row>
    <row r="737" spans="1:32">
      <c r="A737" s="1">
        <v>737</v>
      </c>
      <c r="B737" s="21" t="s">
        <v>1718</v>
      </c>
      <c r="C737" s="21" t="s">
        <v>1719</v>
      </c>
      <c r="D737" s="21" t="s">
        <v>163</v>
      </c>
      <c r="E737" s="22" t="s">
        <v>518</v>
      </c>
      <c r="F737" s="22" t="s">
        <v>518</v>
      </c>
      <c r="G737" s="22" t="s">
        <v>519</v>
      </c>
      <c r="H737" s="22" t="s">
        <v>518</v>
      </c>
      <c r="I737" s="22" t="s">
        <v>195</v>
      </c>
      <c r="J737" s="22">
        <v>39661</v>
      </c>
      <c r="K737" s="22">
        <v>51135</v>
      </c>
      <c r="L737" s="23">
        <f t="shared" si="118"/>
        <v>57</v>
      </c>
      <c r="M737" s="24">
        <f t="shared" si="119"/>
        <v>1</v>
      </c>
      <c r="N737" s="23">
        <v>57</v>
      </c>
      <c r="O737" s="23">
        <v>57</v>
      </c>
      <c r="P737" s="23" t="s">
        <v>268</v>
      </c>
      <c r="Q737" s="23" t="s">
        <v>269</v>
      </c>
      <c r="R737" s="25" t="s">
        <v>270</v>
      </c>
      <c r="S737" s="22" t="s">
        <v>289</v>
      </c>
      <c r="T737" s="22"/>
      <c r="U737" s="26"/>
      <c r="V737" s="26"/>
      <c r="W737" s="27">
        <f t="shared" si="110"/>
        <v>2009</v>
      </c>
      <c r="X737" s="27">
        <f t="shared" si="111"/>
        <v>2039</v>
      </c>
      <c r="Y737" s="28">
        <f t="shared" si="112"/>
        <v>0</v>
      </c>
      <c r="Z737" s="29" t="str">
        <f t="shared" si="113"/>
        <v>SW</v>
      </c>
      <c r="AA737" s="30">
        <f t="shared" si="114"/>
        <v>57</v>
      </c>
      <c r="AB737" s="31">
        <f>IF(AND(ISNUMBER(MATCH($S737,[3]Lists!$CU$8:$CU$37,0)),J737&gt;=DATE(2018,12,31)),$AH$6,$AH$5)</f>
        <v>1</v>
      </c>
      <c r="AC737" s="31">
        <f t="shared" si="115"/>
        <v>1</v>
      </c>
      <c r="AD737" s="31">
        <f t="shared" si="116"/>
        <v>1</v>
      </c>
      <c r="AE737" s="32" t="e">
        <f>MIN($K737,IF(AND(S737='[3]Resources - Baseline'!$C$25,$AH$3&gt;0),MIN(DATE(2050,12,31),MAX(DATE($AH$4,12,31),DATE(YEAR(J737)+$AH$3,MONTH(J737),DAY(J737)))),IF(AND(COUNTIFS('[3]Resources - Baseline'!$C$26:$C$37,S737)=1,$AH$2&gt;0),MIN(DATE($AH$4,12,31),DATE(YEAR(J737)+$AH$2,MONTH(J737),DAY(J737))),DATE(2050,12,31))))</f>
        <v>#VALUE!</v>
      </c>
      <c r="AF737" s="33">
        <f t="shared" si="117"/>
        <v>1</v>
      </c>
    </row>
    <row r="738" spans="1:32">
      <c r="A738" s="1">
        <v>738</v>
      </c>
      <c r="B738" s="21" t="s">
        <v>1720</v>
      </c>
      <c r="C738" s="21" t="s">
        <v>1721</v>
      </c>
      <c r="D738" s="21" t="s">
        <v>163</v>
      </c>
      <c r="E738" s="22" t="s">
        <v>518</v>
      </c>
      <c r="F738" s="22" t="s">
        <v>518</v>
      </c>
      <c r="G738" s="22" t="s">
        <v>519</v>
      </c>
      <c r="H738" s="22" t="s">
        <v>518</v>
      </c>
      <c r="I738" s="22" t="s">
        <v>195</v>
      </c>
      <c r="J738" s="22">
        <v>39753</v>
      </c>
      <c r="K738" s="22">
        <v>51135</v>
      </c>
      <c r="L738" s="23">
        <f t="shared" si="118"/>
        <v>57</v>
      </c>
      <c r="M738" s="24">
        <f t="shared" si="119"/>
        <v>1</v>
      </c>
      <c r="N738" s="23">
        <v>57</v>
      </c>
      <c r="O738" s="23">
        <v>57</v>
      </c>
      <c r="P738" s="23" t="s">
        <v>268</v>
      </c>
      <c r="Q738" s="23" t="s">
        <v>269</v>
      </c>
      <c r="R738" s="25" t="s">
        <v>270</v>
      </c>
      <c r="S738" s="22" t="s">
        <v>289</v>
      </c>
      <c r="T738" s="22"/>
      <c r="U738" s="26"/>
      <c r="V738" s="26"/>
      <c r="W738" s="27">
        <f t="shared" si="110"/>
        <v>2009</v>
      </c>
      <c r="X738" s="27">
        <f t="shared" si="111"/>
        <v>2039</v>
      </c>
      <c r="Y738" s="28">
        <f t="shared" si="112"/>
        <v>0</v>
      </c>
      <c r="Z738" s="29" t="str">
        <f t="shared" si="113"/>
        <v>SW</v>
      </c>
      <c r="AA738" s="30">
        <f t="shared" si="114"/>
        <v>57</v>
      </c>
      <c r="AB738" s="31">
        <f>IF(AND(ISNUMBER(MATCH($S738,[3]Lists!$CU$8:$CU$37,0)),J738&gt;=DATE(2018,12,31)),$AH$6,$AH$5)</f>
        <v>1</v>
      </c>
      <c r="AC738" s="31">
        <f t="shared" si="115"/>
        <v>1</v>
      </c>
      <c r="AD738" s="31">
        <f t="shared" si="116"/>
        <v>1</v>
      </c>
      <c r="AE738" s="32" t="e">
        <f>MIN($K738,IF(AND(S738='[3]Resources - Baseline'!$C$25,$AH$3&gt;0),MIN(DATE(2050,12,31),MAX(DATE($AH$4,12,31),DATE(YEAR(J738)+$AH$3,MONTH(J738),DAY(J738)))),IF(AND(COUNTIFS('[3]Resources - Baseline'!$C$26:$C$37,S738)=1,$AH$2&gt;0),MIN(DATE($AH$4,12,31),DATE(YEAR(J738)+$AH$2,MONTH(J738),DAY(J738))),DATE(2050,12,31))))</f>
        <v>#VALUE!</v>
      </c>
      <c r="AF738" s="33">
        <f t="shared" si="117"/>
        <v>1</v>
      </c>
    </row>
    <row r="739" spans="1:32">
      <c r="A739" s="1">
        <v>739</v>
      </c>
      <c r="B739" s="21" t="s">
        <v>1722</v>
      </c>
      <c r="C739" s="21" t="s">
        <v>1723</v>
      </c>
      <c r="D739" s="21" t="s">
        <v>163</v>
      </c>
      <c r="E739" s="22" t="s">
        <v>518</v>
      </c>
      <c r="F739" s="22" t="s">
        <v>518</v>
      </c>
      <c r="G739" s="22" t="s">
        <v>519</v>
      </c>
      <c r="H739" s="22" t="s">
        <v>518</v>
      </c>
      <c r="I739" s="22" t="s">
        <v>195</v>
      </c>
      <c r="J739" s="22">
        <v>39692</v>
      </c>
      <c r="K739" s="22">
        <v>51135</v>
      </c>
      <c r="L739" s="23">
        <f t="shared" si="118"/>
        <v>57</v>
      </c>
      <c r="M739" s="24">
        <f t="shared" si="119"/>
        <v>1</v>
      </c>
      <c r="N739" s="23">
        <v>57</v>
      </c>
      <c r="O739" s="23">
        <v>57</v>
      </c>
      <c r="P739" s="23" t="s">
        <v>268</v>
      </c>
      <c r="Q739" s="23" t="s">
        <v>269</v>
      </c>
      <c r="R739" s="25" t="s">
        <v>270</v>
      </c>
      <c r="S739" s="22" t="s">
        <v>289</v>
      </c>
      <c r="T739" s="22"/>
      <c r="U739" s="26"/>
      <c r="V739" s="26"/>
      <c r="W739" s="27">
        <f t="shared" si="110"/>
        <v>2009</v>
      </c>
      <c r="X739" s="27">
        <f t="shared" si="111"/>
        <v>2039</v>
      </c>
      <c r="Y739" s="28">
        <f t="shared" si="112"/>
        <v>0</v>
      </c>
      <c r="Z739" s="29" t="str">
        <f t="shared" si="113"/>
        <v>SW</v>
      </c>
      <c r="AA739" s="30">
        <f t="shared" si="114"/>
        <v>57</v>
      </c>
      <c r="AB739" s="31">
        <f>IF(AND(ISNUMBER(MATCH($S739,[3]Lists!$CU$8:$CU$37,0)),J739&gt;=DATE(2018,12,31)),$AH$6,$AH$5)</f>
        <v>1</v>
      </c>
      <c r="AC739" s="31">
        <f t="shared" si="115"/>
        <v>1</v>
      </c>
      <c r="AD739" s="31">
        <f t="shared" si="116"/>
        <v>1</v>
      </c>
      <c r="AE739" s="32" t="e">
        <f>MIN($K739,IF(AND(S739='[3]Resources - Baseline'!$C$25,$AH$3&gt;0),MIN(DATE(2050,12,31),MAX(DATE($AH$4,12,31),DATE(YEAR(J739)+$AH$3,MONTH(J739),DAY(J739)))),IF(AND(COUNTIFS('[3]Resources - Baseline'!$C$26:$C$37,S739)=1,$AH$2&gt;0),MIN(DATE($AH$4,12,31),DATE(YEAR(J739)+$AH$2,MONTH(J739),DAY(J739))),DATE(2050,12,31))))</f>
        <v>#VALUE!</v>
      </c>
      <c r="AF739" s="33">
        <f t="shared" si="117"/>
        <v>1</v>
      </c>
    </row>
    <row r="740" spans="1:32">
      <c r="A740" s="1">
        <v>740</v>
      </c>
      <c r="B740" s="21" t="s">
        <v>1724</v>
      </c>
      <c r="C740" s="21" t="s">
        <v>1725</v>
      </c>
      <c r="D740" s="21" t="s">
        <v>163</v>
      </c>
      <c r="E740" s="22" t="s">
        <v>192</v>
      </c>
      <c r="F740" s="22" t="s">
        <v>192</v>
      </c>
      <c r="G740" s="22" t="s">
        <v>193</v>
      </c>
      <c r="H740" s="22" t="s">
        <v>194</v>
      </c>
      <c r="I740" s="22" t="s">
        <v>195</v>
      </c>
      <c r="J740" s="22">
        <v>26816</v>
      </c>
      <c r="K740" s="22">
        <v>44075</v>
      </c>
      <c r="L740" s="23">
        <f t="shared" si="118"/>
        <v>72.400000000000006</v>
      </c>
      <c r="M740" s="24">
        <f t="shared" si="119"/>
        <v>1</v>
      </c>
      <c r="N740" s="23">
        <v>72.400000000000006</v>
      </c>
      <c r="O740" s="23">
        <v>72.400000000000006</v>
      </c>
      <c r="P740" s="23" t="s">
        <v>288</v>
      </c>
      <c r="Q740" s="23" t="s">
        <v>269</v>
      </c>
      <c r="R740" s="25" t="s">
        <v>270</v>
      </c>
      <c r="S740" s="22" t="s">
        <v>289</v>
      </c>
      <c r="T740" s="22"/>
      <c r="U740" s="26"/>
      <c r="V740" s="26"/>
      <c r="W740" s="27">
        <f t="shared" si="110"/>
        <v>1973</v>
      </c>
      <c r="X740" s="27">
        <f t="shared" si="111"/>
        <v>2020</v>
      </c>
      <c r="Y740" s="28">
        <f t="shared" si="112"/>
        <v>0</v>
      </c>
      <c r="Z740" s="29" t="str">
        <f t="shared" si="113"/>
        <v>SW</v>
      </c>
      <c r="AA740" s="30">
        <f t="shared" si="114"/>
        <v>72.400000000000006</v>
      </c>
      <c r="AB740" s="31">
        <f>IF(AND(ISNUMBER(MATCH($S740,[3]Lists!$CU$8:$CU$37,0)),J740&gt;=DATE(2018,12,31)),$AH$6,$AH$5)</f>
        <v>1</v>
      </c>
      <c r="AC740" s="31">
        <f t="shared" si="115"/>
        <v>1</v>
      </c>
      <c r="AD740" s="31">
        <f t="shared" si="116"/>
        <v>1</v>
      </c>
      <c r="AE740" s="32" t="e">
        <f>MIN($K740,IF(AND(S740='[3]Resources - Baseline'!$C$25,$AH$3&gt;0),MIN(DATE(2050,12,31),MAX(DATE($AH$4,12,31),DATE(YEAR(J740)+$AH$3,MONTH(J740),DAY(J740)))),IF(AND(COUNTIFS('[3]Resources - Baseline'!$C$26:$C$37,S740)=1,$AH$2&gt;0),MIN(DATE($AH$4,12,31),DATE(YEAR(J740)+$AH$2,MONTH(J740),DAY(J740))),DATE(2050,12,31))))</f>
        <v>#VALUE!</v>
      </c>
      <c r="AF740" s="33">
        <f t="shared" si="117"/>
        <v>1</v>
      </c>
    </row>
    <row r="741" spans="1:32">
      <c r="A741" s="1">
        <v>741</v>
      </c>
      <c r="B741" s="21" t="s">
        <v>1726</v>
      </c>
      <c r="C741" s="21" t="s">
        <v>1727</v>
      </c>
      <c r="D741" s="21" t="s">
        <v>163</v>
      </c>
      <c r="E741" s="22" t="s">
        <v>331</v>
      </c>
      <c r="F741" s="22" t="s">
        <v>331</v>
      </c>
      <c r="G741" s="22" t="s">
        <v>177</v>
      </c>
      <c r="H741" s="22" t="s">
        <v>176</v>
      </c>
      <c r="I741" s="22" t="s">
        <v>178</v>
      </c>
      <c r="J741" s="22">
        <v>41334</v>
      </c>
      <c r="K741" s="22">
        <v>55153</v>
      </c>
      <c r="L741" s="23">
        <f t="shared" si="118"/>
        <v>4.7</v>
      </c>
      <c r="M741" s="24">
        <f t="shared" si="119"/>
        <v>1</v>
      </c>
      <c r="N741" s="23">
        <v>4.7</v>
      </c>
      <c r="O741" s="23">
        <v>4.7</v>
      </c>
      <c r="P741" s="23" t="s">
        <v>218</v>
      </c>
      <c r="Q741" s="23" t="s">
        <v>219</v>
      </c>
      <c r="R741" s="25" t="s">
        <v>218</v>
      </c>
      <c r="S741" s="22" t="s">
        <v>265</v>
      </c>
      <c r="T741" s="22"/>
      <c r="U741" s="26"/>
      <c r="V741" s="26"/>
      <c r="W741" s="27">
        <f t="shared" si="110"/>
        <v>2013</v>
      </c>
      <c r="X741" s="27">
        <f t="shared" si="111"/>
        <v>2050</v>
      </c>
      <c r="Y741" s="28">
        <f t="shared" si="112"/>
        <v>0</v>
      </c>
      <c r="Z741" s="29" t="str">
        <f t="shared" si="113"/>
        <v>CAISO</v>
      </c>
      <c r="AA741" s="30">
        <f t="shared" si="114"/>
        <v>4.7</v>
      </c>
      <c r="AB741" s="31">
        <f>IF(AND(ISNUMBER(MATCH($S741,[3]Lists!$CU$8:$CU$37,0)),J741&gt;=DATE(2018,12,31)),$AH$6,$AH$5)</f>
        <v>1</v>
      </c>
      <c r="AC741" s="31">
        <f t="shared" si="115"/>
        <v>1</v>
      </c>
      <c r="AD741" s="31">
        <f t="shared" si="116"/>
        <v>1</v>
      </c>
      <c r="AE741" s="32" t="e">
        <f>MIN($K741,IF(AND(S741='[3]Resources - Baseline'!$C$25,$AH$3&gt;0),MIN(DATE(2050,12,31),MAX(DATE($AH$4,12,31),DATE(YEAR(J741)+$AH$3,MONTH(J741),DAY(J741)))),IF(AND(COUNTIFS('[3]Resources - Baseline'!$C$26:$C$37,S741)=1,$AH$2&gt;0),MIN(DATE($AH$4,12,31),DATE(YEAR(J741)+$AH$2,MONTH(J741),DAY(J741))),DATE(2050,12,31))))</f>
        <v>#VALUE!</v>
      </c>
      <c r="AF741" s="33">
        <f t="shared" si="117"/>
        <v>1</v>
      </c>
    </row>
    <row r="742" spans="1:32">
      <c r="A742" s="1">
        <v>742</v>
      </c>
      <c r="B742" s="21" t="s">
        <v>1728</v>
      </c>
      <c r="C742" s="21" t="s">
        <v>1729</v>
      </c>
      <c r="D742" s="21" t="s">
        <v>163</v>
      </c>
      <c r="E742" s="22" t="s">
        <v>518</v>
      </c>
      <c r="F742" s="22" t="s">
        <v>518</v>
      </c>
      <c r="G742" s="22" t="s">
        <v>519</v>
      </c>
      <c r="H742" s="22" t="s">
        <v>518</v>
      </c>
      <c r="I742" s="22" t="s">
        <v>195</v>
      </c>
      <c r="J742" s="22">
        <v>28976</v>
      </c>
      <c r="K742" s="22">
        <v>48944</v>
      </c>
      <c r="L742" s="23">
        <f t="shared" si="118"/>
        <v>250</v>
      </c>
      <c r="M742" s="24">
        <f t="shared" si="119"/>
        <v>1</v>
      </c>
      <c r="N742" s="23">
        <v>250</v>
      </c>
      <c r="O742" s="23">
        <v>250</v>
      </c>
      <c r="P742" s="23" t="s">
        <v>257</v>
      </c>
      <c r="Q742" s="23" t="s">
        <v>258</v>
      </c>
      <c r="R742" s="25" t="s">
        <v>259</v>
      </c>
      <c r="S742" s="22" t="s">
        <v>260</v>
      </c>
      <c r="T742" s="22"/>
      <c r="U742" s="26"/>
      <c r="V742" s="26"/>
      <c r="W742" s="27">
        <f t="shared" si="110"/>
        <v>1979</v>
      </c>
      <c r="X742" s="27">
        <f t="shared" si="111"/>
        <v>2033</v>
      </c>
      <c r="Y742" s="28">
        <f t="shared" si="112"/>
        <v>0</v>
      </c>
      <c r="Z742" s="29" t="str">
        <f t="shared" si="113"/>
        <v>SW</v>
      </c>
      <c r="AA742" s="30">
        <f t="shared" si="114"/>
        <v>250</v>
      </c>
      <c r="AB742" s="31">
        <f>IF(AND(ISNUMBER(MATCH($S742,[3]Lists!$CU$8:$CU$37,0)),J742&gt;=DATE(2018,12,31)),$AH$6,$AH$5)</f>
        <v>1</v>
      </c>
      <c r="AC742" s="31">
        <f t="shared" si="115"/>
        <v>1</v>
      </c>
      <c r="AD742" s="31">
        <f t="shared" si="116"/>
        <v>1</v>
      </c>
      <c r="AE742" s="32" t="e">
        <f>MIN($K742,IF(AND(S742='[3]Resources - Baseline'!$C$25,$AH$3&gt;0),MIN(DATE(2050,12,31),MAX(DATE($AH$4,12,31),DATE(YEAR(J742)+$AH$3,MONTH(J742),DAY(J742)))),IF(AND(COUNTIFS('[3]Resources - Baseline'!$C$26:$C$37,S742)=1,$AH$2&gt;0),MIN(DATE($AH$4,12,31),DATE(YEAR(J742)+$AH$2,MONTH(J742),DAY(J742))),DATE(2050,12,31))))</f>
        <v>#VALUE!</v>
      </c>
      <c r="AF742" s="33">
        <f t="shared" si="117"/>
        <v>1</v>
      </c>
    </row>
    <row r="743" spans="1:32">
      <c r="A743" s="1">
        <v>743</v>
      </c>
      <c r="B743" s="21" t="s">
        <v>1730</v>
      </c>
      <c r="C743" s="21" t="s">
        <v>1731</v>
      </c>
      <c r="D743" s="21" t="s">
        <v>163</v>
      </c>
      <c r="E743" s="22" t="s">
        <v>518</v>
      </c>
      <c r="F743" s="22" t="s">
        <v>518</v>
      </c>
      <c r="G743" s="22" t="s">
        <v>519</v>
      </c>
      <c r="H743" s="22" t="s">
        <v>518</v>
      </c>
      <c r="I743" s="22" t="s">
        <v>195</v>
      </c>
      <c r="J743" s="22">
        <v>29373</v>
      </c>
      <c r="K743" s="22">
        <v>49309</v>
      </c>
      <c r="L743" s="23">
        <f t="shared" si="118"/>
        <v>250</v>
      </c>
      <c r="M743" s="24">
        <f t="shared" si="119"/>
        <v>1</v>
      </c>
      <c r="N743" s="23">
        <v>250</v>
      </c>
      <c r="O743" s="23">
        <v>250</v>
      </c>
      <c r="P743" s="23" t="s">
        <v>257</v>
      </c>
      <c r="Q743" s="23" t="s">
        <v>258</v>
      </c>
      <c r="R743" s="25" t="s">
        <v>259</v>
      </c>
      <c r="S743" s="22" t="s">
        <v>260</v>
      </c>
      <c r="T743" s="22"/>
      <c r="U743" s="26"/>
      <c r="V743" s="26"/>
      <c r="W743" s="27">
        <f t="shared" si="110"/>
        <v>1980</v>
      </c>
      <c r="X743" s="27">
        <f t="shared" si="111"/>
        <v>2034</v>
      </c>
      <c r="Y743" s="28">
        <f t="shared" si="112"/>
        <v>0</v>
      </c>
      <c r="Z743" s="29" t="str">
        <f t="shared" si="113"/>
        <v>SW</v>
      </c>
      <c r="AA743" s="30">
        <f t="shared" si="114"/>
        <v>250</v>
      </c>
      <c r="AB743" s="31">
        <f>IF(AND(ISNUMBER(MATCH($S743,[3]Lists!$CU$8:$CU$37,0)),J743&gt;=DATE(2018,12,31)),$AH$6,$AH$5)</f>
        <v>1</v>
      </c>
      <c r="AC743" s="31">
        <f t="shared" si="115"/>
        <v>1</v>
      </c>
      <c r="AD743" s="31">
        <f t="shared" si="116"/>
        <v>1</v>
      </c>
      <c r="AE743" s="32" t="e">
        <f>MIN($K743,IF(AND(S743='[3]Resources - Baseline'!$C$25,$AH$3&gt;0),MIN(DATE(2050,12,31),MAX(DATE($AH$4,12,31),DATE(YEAR(J743)+$AH$3,MONTH(J743),DAY(J743)))),IF(AND(COUNTIFS('[3]Resources - Baseline'!$C$26:$C$37,S743)=1,$AH$2&gt;0),MIN(DATE($AH$4,12,31),DATE(YEAR(J743)+$AH$2,MONTH(J743),DAY(J743))),DATE(2050,12,31))))</f>
        <v>#VALUE!</v>
      </c>
      <c r="AF743" s="33">
        <f t="shared" si="117"/>
        <v>1</v>
      </c>
    </row>
    <row r="744" spans="1:32">
      <c r="A744" s="1">
        <v>744</v>
      </c>
      <c r="B744" s="21" t="s">
        <v>1732</v>
      </c>
      <c r="C744" s="21" t="s">
        <v>1733</v>
      </c>
      <c r="D744" s="21" t="s">
        <v>163</v>
      </c>
      <c r="E744" s="22" t="s">
        <v>524</v>
      </c>
      <c r="F744" s="22" t="s">
        <v>524</v>
      </c>
      <c r="G744" s="22" t="s">
        <v>519</v>
      </c>
      <c r="H744" s="22" t="s">
        <v>518</v>
      </c>
      <c r="I744" s="22" t="s">
        <v>195</v>
      </c>
      <c r="J744" s="22">
        <v>34516</v>
      </c>
      <c r="K744" s="22">
        <v>47484</v>
      </c>
      <c r="L744" s="23">
        <f t="shared" si="118"/>
        <v>70</v>
      </c>
      <c r="M744" s="24">
        <f t="shared" si="119"/>
        <v>1</v>
      </c>
      <c r="N744" s="23">
        <v>70</v>
      </c>
      <c r="O744" s="23">
        <v>70</v>
      </c>
      <c r="P744" s="23" t="s">
        <v>288</v>
      </c>
      <c r="Q744" s="23" t="s">
        <v>269</v>
      </c>
      <c r="R744" s="25" t="s">
        <v>270</v>
      </c>
      <c r="S744" s="22" t="s">
        <v>289</v>
      </c>
      <c r="T744" s="22"/>
      <c r="U744" s="26"/>
      <c r="V744" s="26"/>
      <c r="W744" s="27">
        <f t="shared" si="110"/>
        <v>1995</v>
      </c>
      <c r="X744" s="27">
        <f t="shared" si="111"/>
        <v>2029</v>
      </c>
      <c r="Y744" s="28">
        <f t="shared" si="112"/>
        <v>0</v>
      </c>
      <c r="Z744" s="29" t="str">
        <f t="shared" si="113"/>
        <v>SW</v>
      </c>
      <c r="AA744" s="30">
        <f t="shared" si="114"/>
        <v>70</v>
      </c>
      <c r="AB744" s="31">
        <f>IF(AND(ISNUMBER(MATCH($S744,[3]Lists!$CU$8:$CU$37,0)),J744&gt;=DATE(2018,12,31)),$AH$6,$AH$5)</f>
        <v>1</v>
      </c>
      <c r="AC744" s="31">
        <f t="shared" si="115"/>
        <v>1</v>
      </c>
      <c r="AD744" s="31">
        <f t="shared" si="116"/>
        <v>1</v>
      </c>
      <c r="AE744" s="32" t="e">
        <f>MIN($K744,IF(AND(S744='[3]Resources - Baseline'!$C$25,$AH$3&gt;0),MIN(DATE(2050,12,31),MAX(DATE($AH$4,12,31),DATE(YEAR(J744)+$AH$3,MONTH(J744),DAY(J744)))),IF(AND(COUNTIFS('[3]Resources - Baseline'!$C$26:$C$37,S744)=1,$AH$2&gt;0),MIN(DATE($AH$4,12,31),DATE(YEAR(J744)+$AH$2,MONTH(J744),DAY(J744))),DATE(2050,12,31))))</f>
        <v>#VALUE!</v>
      </c>
      <c r="AF744" s="33">
        <f t="shared" si="117"/>
        <v>1</v>
      </c>
    </row>
    <row r="745" spans="1:32">
      <c r="A745" s="1">
        <v>745</v>
      </c>
      <c r="B745" s="21" t="s">
        <v>1734</v>
      </c>
      <c r="C745" s="21" t="s">
        <v>1735</v>
      </c>
      <c r="D745" s="21" t="s">
        <v>163</v>
      </c>
      <c r="E745" s="22" t="s">
        <v>524</v>
      </c>
      <c r="F745" s="22" t="s">
        <v>524</v>
      </c>
      <c r="G745" s="22" t="s">
        <v>519</v>
      </c>
      <c r="H745" s="22" t="s">
        <v>518</v>
      </c>
      <c r="I745" s="22" t="s">
        <v>195</v>
      </c>
      <c r="J745" s="22">
        <v>34516</v>
      </c>
      <c r="K745" s="22">
        <v>47484</v>
      </c>
      <c r="L745" s="23">
        <f t="shared" si="118"/>
        <v>70</v>
      </c>
      <c r="M745" s="24">
        <f t="shared" si="119"/>
        <v>1</v>
      </c>
      <c r="N745" s="23">
        <v>70</v>
      </c>
      <c r="O745" s="23">
        <v>70</v>
      </c>
      <c r="P745" s="23" t="s">
        <v>288</v>
      </c>
      <c r="Q745" s="23" t="s">
        <v>269</v>
      </c>
      <c r="R745" s="25" t="s">
        <v>270</v>
      </c>
      <c r="S745" s="22" t="s">
        <v>289</v>
      </c>
      <c r="T745" s="22"/>
      <c r="U745" s="26"/>
      <c r="V745" s="26"/>
      <c r="W745" s="27">
        <f t="shared" si="110"/>
        <v>1995</v>
      </c>
      <c r="X745" s="27">
        <f t="shared" si="111"/>
        <v>2029</v>
      </c>
      <c r="Y745" s="28">
        <f t="shared" si="112"/>
        <v>0</v>
      </c>
      <c r="Z745" s="29" t="str">
        <f t="shared" si="113"/>
        <v>SW</v>
      </c>
      <c r="AA745" s="30">
        <f t="shared" si="114"/>
        <v>70</v>
      </c>
      <c r="AB745" s="31">
        <f>IF(AND(ISNUMBER(MATCH($S745,[3]Lists!$CU$8:$CU$37,0)),J745&gt;=DATE(2018,12,31)),$AH$6,$AH$5)</f>
        <v>1</v>
      </c>
      <c r="AC745" s="31">
        <f t="shared" si="115"/>
        <v>1</v>
      </c>
      <c r="AD745" s="31">
        <f t="shared" si="116"/>
        <v>1</v>
      </c>
      <c r="AE745" s="32" t="e">
        <f>MIN($K745,IF(AND(S745='[3]Resources - Baseline'!$C$25,$AH$3&gt;0),MIN(DATE(2050,12,31),MAX(DATE($AH$4,12,31),DATE(YEAR(J745)+$AH$3,MONTH(J745),DAY(J745)))),IF(AND(COUNTIFS('[3]Resources - Baseline'!$C$26:$C$37,S745)=1,$AH$2&gt;0),MIN(DATE($AH$4,12,31),DATE(YEAR(J745)+$AH$2,MONTH(J745),DAY(J745))),DATE(2050,12,31))))</f>
        <v>#VALUE!</v>
      </c>
      <c r="AF745" s="33">
        <f t="shared" si="117"/>
        <v>1</v>
      </c>
    </row>
    <row r="746" spans="1:32">
      <c r="A746" s="1">
        <v>746</v>
      </c>
      <c r="B746" s="21" t="s">
        <v>1736</v>
      </c>
      <c r="C746" s="21"/>
      <c r="D746" s="21" t="s">
        <v>163</v>
      </c>
      <c r="E746" s="22" t="s">
        <v>331</v>
      </c>
      <c r="F746" s="22" t="s">
        <v>331</v>
      </c>
      <c r="G746" s="22" t="s">
        <v>177</v>
      </c>
      <c r="H746" s="22" t="s">
        <v>176</v>
      </c>
      <c r="I746" s="22" t="s">
        <v>178</v>
      </c>
      <c r="J746" s="22">
        <v>42735</v>
      </c>
      <c r="K746" s="22">
        <v>55153</v>
      </c>
      <c r="L746" s="23">
        <f t="shared" si="118"/>
        <v>140</v>
      </c>
      <c r="M746" s="24">
        <f t="shared" si="119"/>
        <v>1</v>
      </c>
      <c r="N746" s="23">
        <v>140</v>
      </c>
      <c r="O746" s="23">
        <v>140</v>
      </c>
      <c r="P746" s="23" t="s">
        <v>408</v>
      </c>
      <c r="Q746" s="23" t="s">
        <v>180</v>
      </c>
      <c r="R746" s="25" t="s">
        <v>181</v>
      </c>
      <c r="S746" s="22" t="s">
        <v>182</v>
      </c>
      <c r="T746" s="22"/>
      <c r="U746" s="26"/>
      <c r="V746" s="26"/>
      <c r="W746" s="27">
        <f t="shared" si="110"/>
        <v>2017</v>
      </c>
      <c r="X746" s="27">
        <f t="shared" si="111"/>
        <v>2050</v>
      </c>
      <c r="Y746" s="28">
        <f t="shared" si="112"/>
        <v>0</v>
      </c>
      <c r="Z746" s="29" t="str">
        <f t="shared" si="113"/>
        <v>CAISO</v>
      </c>
      <c r="AA746" s="30">
        <f t="shared" si="114"/>
        <v>140</v>
      </c>
      <c r="AB746" s="31">
        <f>IF(AND(ISNUMBER(MATCH($S746,[3]Lists!$CU$8:$CU$37,0)),J746&gt;=DATE(2018,12,31)),$AH$6,$AH$5)</f>
        <v>1</v>
      </c>
      <c r="AC746" s="31">
        <f t="shared" si="115"/>
        <v>1</v>
      </c>
      <c r="AD746" s="31">
        <f t="shared" si="116"/>
        <v>1</v>
      </c>
      <c r="AE746" s="32" t="e">
        <f>MIN($K746,IF(AND(S746='[3]Resources - Baseline'!$C$25,$AH$3&gt;0),MIN(DATE(2050,12,31),MAX(DATE($AH$4,12,31),DATE(YEAR(J746)+$AH$3,MONTH(J746),DAY(J746)))),IF(AND(COUNTIFS('[3]Resources - Baseline'!$C$26:$C$37,S746)=1,$AH$2&gt;0),MIN(DATE($AH$4,12,31),DATE(YEAR(J746)+$AH$2,MONTH(J746),DAY(J746))),DATE(2050,12,31))))</f>
        <v>#VALUE!</v>
      </c>
      <c r="AF746" s="33">
        <f t="shared" si="117"/>
        <v>1</v>
      </c>
    </row>
    <row r="747" spans="1:32">
      <c r="A747" s="1">
        <v>747</v>
      </c>
      <c r="B747" s="21" t="s">
        <v>1737</v>
      </c>
      <c r="C747" s="21"/>
      <c r="D747" s="21" t="s">
        <v>163</v>
      </c>
      <c r="E747" s="22" t="s">
        <v>331</v>
      </c>
      <c r="F747" s="22" t="s">
        <v>331</v>
      </c>
      <c r="G747" s="22" t="s">
        <v>177</v>
      </c>
      <c r="H747" s="22" t="s">
        <v>176</v>
      </c>
      <c r="I747" s="22" t="s">
        <v>178</v>
      </c>
      <c r="J747" s="22">
        <v>42735</v>
      </c>
      <c r="K747" s="22">
        <v>55153</v>
      </c>
      <c r="L747" s="23">
        <f t="shared" si="118"/>
        <v>140</v>
      </c>
      <c r="M747" s="24">
        <f t="shared" si="119"/>
        <v>1</v>
      </c>
      <c r="N747" s="23">
        <v>140</v>
      </c>
      <c r="O747" s="23">
        <v>140</v>
      </c>
      <c r="P747" s="23" t="s">
        <v>408</v>
      </c>
      <c r="Q747" s="23" t="s">
        <v>180</v>
      </c>
      <c r="R747" s="25" t="s">
        <v>181</v>
      </c>
      <c r="S747" s="22" t="s">
        <v>182</v>
      </c>
      <c r="T747" s="22"/>
      <c r="U747" s="26"/>
      <c r="V747" s="26"/>
      <c r="W747" s="27">
        <f t="shared" si="110"/>
        <v>2017</v>
      </c>
      <c r="X747" s="27">
        <f t="shared" si="111"/>
        <v>2050</v>
      </c>
      <c r="Y747" s="28">
        <f t="shared" si="112"/>
        <v>0</v>
      </c>
      <c r="Z747" s="29" t="str">
        <f t="shared" si="113"/>
        <v>CAISO</v>
      </c>
      <c r="AA747" s="30">
        <f t="shared" si="114"/>
        <v>140</v>
      </c>
      <c r="AB747" s="31">
        <f>IF(AND(ISNUMBER(MATCH($S747,[3]Lists!$CU$8:$CU$37,0)),J747&gt;=DATE(2018,12,31)),$AH$6,$AH$5)</f>
        <v>1</v>
      </c>
      <c r="AC747" s="31">
        <f t="shared" si="115"/>
        <v>1</v>
      </c>
      <c r="AD747" s="31">
        <f t="shared" si="116"/>
        <v>1</v>
      </c>
      <c r="AE747" s="32" t="e">
        <f>MIN($K747,IF(AND(S747='[3]Resources - Baseline'!$C$25,$AH$3&gt;0),MIN(DATE(2050,12,31),MAX(DATE($AH$4,12,31),DATE(YEAR(J747)+$AH$3,MONTH(J747),DAY(J747)))),IF(AND(COUNTIFS('[3]Resources - Baseline'!$C$26:$C$37,S747)=1,$AH$2&gt;0),MIN(DATE($AH$4,12,31),DATE(YEAR(J747)+$AH$2,MONTH(J747),DAY(J747))),DATE(2050,12,31))))</f>
        <v>#VALUE!</v>
      </c>
      <c r="AF747" s="33">
        <f t="shared" si="117"/>
        <v>1</v>
      </c>
    </row>
    <row r="748" spans="1:32">
      <c r="A748" s="1">
        <v>748</v>
      </c>
      <c r="B748" s="21" t="s">
        <v>1738</v>
      </c>
      <c r="C748" s="21"/>
      <c r="D748" s="21" t="s">
        <v>163</v>
      </c>
      <c r="E748" s="22" t="s">
        <v>331</v>
      </c>
      <c r="F748" s="22" t="s">
        <v>331</v>
      </c>
      <c r="G748" s="22" t="s">
        <v>177</v>
      </c>
      <c r="H748" s="22" t="s">
        <v>176</v>
      </c>
      <c r="I748" s="22" t="s">
        <v>178</v>
      </c>
      <c r="J748" s="22">
        <v>42735</v>
      </c>
      <c r="K748" s="22">
        <v>55153</v>
      </c>
      <c r="L748" s="23">
        <f t="shared" si="118"/>
        <v>140</v>
      </c>
      <c r="M748" s="24">
        <f t="shared" si="119"/>
        <v>1</v>
      </c>
      <c r="N748" s="23">
        <v>140</v>
      </c>
      <c r="O748" s="23">
        <v>140</v>
      </c>
      <c r="P748" s="23" t="s">
        <v>408</v>
      </c>
      <c r="Q748" s="23" t="s">
        <v>180</v>
      </c>
      <c r="R748" s="25" t="s">
        <v>181</v>
      </c>
      <c r="S748" s="22" t="s">
        <v>182</v>
      </c>
      <c r="T748" s="22"/>
      <c r="U748" s="26"/>
      <c r="V748" s="26"/>
      <c r="W748" s="27">
        <f t="shared" si="110"/>
        <v>2017</v>
      </c>
      <c r="X748" s="27">
        <f t="shared" si="111"/>
        <v>2050</v>
      </c>
      <c r="Y748" s="28">
        <f t="shared" si="112"/>
        <v>0</v>
      </c>
      <c r="Z748" s="29" t="str">
        <f t="shared" si="113"/>
        <v>CAISO</v>
      </c>
      <c r="AA748" s="30">
        <f t="shared" si="114"/>
        <v>140</v>
      </c>
      <c r="AB748" s="31">
        <f>IF(AND(ISNUMBER(MATCH($S748,[3]Lists!$CU$8:$CU$37,0)),J748&gt;=DATE(2018,12,31)),$AH$6,$AH$5)</f>
        <v>1</v>
      </c>
      <c r="AC748" s="31">
        <f t="shared" si="115"/>
        <v>1</v>
      </c>
      <c r="AD748" s="31">
        <f t="shared" si="116"/>
        <v>1</v>
      </c>
      <c r="AE748" s="32" t="e">
        <f>MIN($K748,IF(AND(S748='[3]Resources - Baseline'!$C$25,$AH$3&gt;0),MIN(DATE(2050,12,31),MAX(DATE($AH$4,12,31),DATE(YEAR(J748)+$AH$3,MONTH(J748),DAY(J748)))),IF(AND(COUNTIFS('[3]Resources - Baseline'!$C$26:$C$37,S748)=1,$AH$2&gt;0),MIN(DATE($AH$4,12,31),DATE(YEAR(J748)+$AH$2,MONTH(J748),DAY(J748))),DATE(2050,12,31))))</f>
        <v>#VALUE!</v>
      </c>
      <c r="AF748" s="33">
        <f t="shared" si="117"/>
        <v>1</v>
      </c>
    </row>
    <row r="749" spans="1:32">
      <c r="A749" s="1">
        <v>749</v>
      </c>
      <c r="B749" s="21" t="s">
        <v>1739</v>
      </c>
      <c r="C749" s="21"/>
      <c r="D749" s="21" t="s">
        <v>163</v>
      </c>
      <c r="E749" s="22" t="s">
        <v>331</v>
      </c>
      <c r="F749" s="22" t="s">
        <v>331</v>
      </c>
      <c r="G749" s="22" t="s">
        <v>177</v>
      </c>
      <c r="H749" s="22" t="s">
        <v>176</v>
      </c>
      <c r="I749" s="22" t="s">
        <v>178</v>
      </c>
      <c r="J749" s="22">
        <v>42735</v>
      </c>
      <c r="K749" s="22">
        <v>55153</v>
      </c>
      <c r="L749" s="23">
        <f t="shared" si="118"/>
        <v>140</v>
      </c>
      <c r="M749" s="24">
        <f t="shared" si="119"/>
        <v>1</v>
      </c>
      <c r="N749" s="23">
        <v>140</v>
      </c>
      <c r="O749" s="23">
        <v>140</v>
      </c>
      <c r="P749" s="23" t="s">
        <v>408</v>
      </c>
      <c r="Q749" s="23" t="s">
        <v>180</v>
      </c>
      <c r="R749" s="25" t="s">
        <v>181</v>
      </c>
      <c r="S749" s="22" t="s">
        <v>182</v>
      </c>
      <c r="T749" s="22"/>
      <c r="U749" s="26"/>
      <c r="V749" s="26"/>
      <c r="W749" s="27">
        <f t="shared" si="110"/>
        <v>2017</v>
      </c>
      <c r="X749" s="27">
        <f t="shared" si="111"/>
        <v>2050</v>
      </c>
      <c r="Y749" s="28">
        <f t="shared" si="112"/>
        <v>0</v>
      </c>
      <c r="Z749" s="29" t="str">
        <f t="shared" si="113"/>
        <v>CAISO</v>
      </c>
      <c r="AA749" s="30">
        <f t="shared" si="114"/>
        <v>140</v>
      </c>
      <c r="AB749" s="31">
        <f>IF(AND(ISNUMBER(MATCH($S749,[3]Lists!$CU$8:$CU$37,0)),J749&gt;=DATE(2018,12,31)),$AH$6,$AH$5)</f>
        <v>1</v>
      </c>
      <c r="AC749" s="31">
        <f t="shared" si="115"/>
        <v>1</v>
      </c>
      <c r="AD749" s="31">
        <f t="shared" si="116"/>
        <v>1</v>
      </c>
      <c r="AE749" s="32" t="e">
        <f>MIN($K749,IF(AND(S749='[3]Resources - Baseline'!$C$25,$AH$3&gt;0),MIN(DATE(2050,12,31),MAX(DATE($AH$4,12,31),DATE(YEAR(J749)+$AH$3,MONTH(J749),DAY(J749)))),IF(AND(COUNTIFS('[3]Resources - Baseline'!$C$26:$C$37,S749)=1,$AH$2&gt;0),MIN(DATE($AH$4,12,31),DATE(YEAR(J749)+$AH$2,MONTH(J749),DAY(J749))),DATE(2050,12,31))))</f>
        <v>#VALUE!</v>
      </c>
      <c r="AF749" s="33">
        <f t="shared" si="117"/>
        <v>1</v>
      </c>
    </row>
    <row r="750" spans="1:32">
      <c r="A750" s="1">
        <v>750</v>
      </c>
      <c r="B750" s="21" t="s">
        <v>1740</v>
      </c>
      <c r="C750" s="21" t="s">
        <v>1741</v>
      </c>
      <c r="D750" s="21" t="s">
        <v>163</v>
      </c>
      <c r="E750" s="22" t="s">
        <v>164</v>
      </c>
      <c r="F750" s="22" t="s">
        <v>164</v>
      </c>
      <c r="G750" s="22" t="s">
        <v>165</v>
      </c>
      <c r="H750" s="22" t="s">
        <v>166</v>
      </c>
      <c r="I750" s="22" t="s">
        <v>167</v>
      </c>
      <c r="J750" s="22">
        <v>43876</v>
      </c>
      <c r="K750" s="22">
        <v>54877</v>
      </c>
      <c r="L750" s="23">
        <f t="shared" si="118"/>
        <v>11.1</v>
      </c>
      <c r="M750" s="24">
        <f t="shared" si="119"/>
        <v>1</v>
      </c>
      <c r="N750" s="23">
        <v>11.1</v>
      </c>
      <c r="O750" s="23">
        <v>11.1</v>
      </c>
      <c r="P750" s="23" t="s">
        <v>313</v>
      </c>
      <c r="Q750" s="23" t="s">
        <v>219</v>
      </c>
      <c r="R750" s="25" t="s">
        <v>218</v>
      </c>
      <c r="S750" s="22" t="s">
        <v>220</v>
      </c>
      <c r="T750" s="22"/>
      <c r="U750" s="26"/>
      <c r="V750" s="26"/>
      <c r="W750" s="27">
        <f t="shared" si="110"/>
        <v>2020</v>
      </c>
      <c r="X750" s="27">
        <f t="shared" si="111"/>
        <v>2049</v>
      </c>
      <c r="Y750" s="28">
        <f t="shared" si="112"/>
        <v>0</v>
      </c>
      <c r="Z750" s="29" t="str">
        <f t="shared" si="113"/>
        <v>Excluded</v>
      </c>
      <c r="AA750" s="30">
        <f t="shared" si="114"/>
        <v>11.1</v>
      </c>
      <c r="AB750" s="31">
        <f>IF(AND(ISNUMBER(MATCH($S750,[3]Lists!$CU$8:$CU$37,0)),J750&gt;=DATE(2018,12,31)),$AH$6,$AH$5)</f>
        <v>1</v>
      </c>
      <c r="AC750" s="31">
        <f t="shared" si="115"/>
        <v>1</v>
      </c>
      <c r="AD750" s="31">
        <f t="shared" si="116"/>
        <v>1</v>
      </c>
      <c r="AE750" s="32" t="e">
        <f>MIN($K750,IF(AND(S750='[3]Resources - Baseline'!$C$25,$AH$3&gt;0),MIN(DATE(2050,12,31),MAX(DATE($AH$4,12,31),DATE(YEAR(J750)+$AH$3,MONTH(J750),DAY(J750)))),IF(AND(COUNTIFS('[3]Resources - Baseline'!$C$26:$C$37,S750)=1,$AH$2&gt;0),MIN(DATE($AH$4,12,31),DATE(YEAR(J750)+$AH$2,MONTH(J750),DAY(J750))),DATE(2050,12,31))))</f>
        <v>#VALUE!</v>
      </c>
      <c r="AF750" s="33">
        <f t="shared" si="117"/>
        <v>1</v>
      </c>
    </row>
    <row r="751" spans="1:32">
      <c r="A751" s="1">
        <v>751</v>
      </c>
      <c r="B751" s="21" t="s">
        <v>1742</v>
      </c>
      <c r="C751" s="21" t="s">
        <v>1743</v>
      </c>
      <c r="D751" s="21" t="s">
        <v>163</v>
      </c>
      <c r="E751" s="22" t="s">
        <v>432</v>
      </c>
      <c r="F751" s="22" t="s">
        <v>432</v>
      </c>
      <c r="G751" s="22" t="s">
        <v>433</v>
      </c>
      <c r="H751" s="22" t="s">
        <v>434</v>
      </c>
      <c r="I751" s="22" t="s">
        <v>212</v>
      </c>
      <c r="J751" s="22">
        <v>13485</v>
      </c>
      <c r="K751" s="22">
        <v>55153</v>
      </c>
      <c r="L751" s="23">
        <f t="shared" si="118"/>
        <v>15</v>
      </c>
      <c r="M751" s="24">
        <f t="shared" si="119"/>
        <v>1</v>
      </c>
      <c r="N751" s="23">
        <v>15</v>
      </c>
      <c r="O751" s="23">
        <v>15</v>
      </c>
      <c r="P751" s="23" t="s">
        <v>218</v>
      </c>
      <c r="Q751" s="23" t="s">
        <v>219</v>
      </c>
      <c r="R751" s="25" t="s">
        <v>218</v>
      </c>
      <c r="S751" s="22" t="s">
        <v>344</v>
      </c>
      <c r="T751" s="22"/>
      <c r="U751" s="26"/>
      <c r="V751" s="26"/>
      <c r="W751" s="27">
        <f t="shared" si="110"/>
        <v>1937</v>
      </c>
      <c r="X751" s="27">
        <f t="shared" si="111"/>
        <v>2050</v>
      </c>
      <c r="Y751" s="28">
        <f t="shared" si="112"/>
        <v>0</v>
      </c>
      <c r="Z751" s="29" t="str">
        <f t="shared" si="113"/>
        <v>NW</v>
      </c>
      <c r="AA751" s="30">
        <f t="shared" si="114"/>
        <v>15</v>
      </c>
      <c r="AB751" s="31">
        <f>IF(AND(ISNUMBER(MATCH($S751,[3]Lists!$CU$8:$CU$37,0)),J751&gt;=DATE(2018,12,31)),$AH$6,$AH$5)</f>
        <v>1</v>
      </c>
      <c r="AC751" s="31">
        <f t="shared" si="115"/>
        <v>1</v>
      </c>
      <c r="AD751" s="31">
        <f t="shared" si="116"/>
        <v>1</v>
      </c>
      <c r="AE751" s="32" t="e">
        <f>MIN($K751,IF(AND(S751='[3]Resources - Baseline'!$C$25,$AH$3&gt;0),MIN(DATE(2050,12,31),MAX(DATE($AH$4,12,31),DATE(YEAR(J751)+$AH$3,MONTH(J751),DAY(J751)))),IF(AND(COUNTIFS('[3]Resources - Baseline'!$C$26:$C$37,S751)=1,$AH$2&gt;0),MIN(DATE($AH$4,12,31),DATE(YEAR(J751)+$AH$2,MONTH(J751),DAY(J751))),DATE(2050,12,31))))</f>
        <v>#VALUE!</v>
      </c>
      <c r="AF751" s="33">
        <f t="shared" si="117"/>
        <v>1</v>
      </c>
    </row>
    <row r="752" spans="1:32">
      <c r="A752" s="1">
        <v>752</v>
      </c>
      <c r="B752" s="21" t="s">
        <v>1744</v>
      </c>
      <c r="C752" s="21" t="s">
        <v>1745</v>
      </c>
      <c r="D752" s="21" t="s">
        <v>163</v>
      </c>
      <c r="E752" s="22" t="s">
        <v>829</v>
      </c>
      <c r="F752" s="22" t="s">
        <v>829</v>
      </c>
      <c r="G752" s="22" t="s">
        <v>830</v>
      </c>
      <c r="H752" s="22" t="s">
        <v>829</v>
      </c>
      <c r="I752" s="22" t="s">
        <v>212</v>
      </c>
      <c r="J752" s="22">
        <v>19511</v>
      </c>
      <c r="K752" s="22">
        <v>55153</v>
      </c>
      <c r="L752" s="23">
        <f t="shared" si="118"/>
        <v>15</v>
      </c>
      <c r="M752" s="24">
        <f t="shared" si="119"/>
        <v>1</v>
      </c>
      <c r="N752" s="23">
        <v>15</v>
      </c>
      <c r="O752" s="23">
        <v>15</v>
      </c>
      <c r="P752" s="23" t="s">
        <v>218</v>
      </c>
      <c r="Q752" s="23" t="s">
        <v>219</v>
      </c>
      <c r="R752" s="25" t="s">
        <v>218</v>
      </c>
      <c r="S752" s="22" t="s">
        <v>118</v>
      </c>
      <c r="T752" s="22"/>
      <c r="U752" s="26"/>
      <c r="V752" s="26"/>
      <c r="W752" s="27">
        <f t="shared" si="110"/>
        <v>1953</v>
      </c>
      <c r="X752" s="27">
        <f t="shared" si="111"/>
        <v>2050</v>
      </c>
      <c r="Y752" s="28">
        <f t="shared" si="112"/>
        <v>0</v>
      </c>
      <c r="Z752" s="29" t="str">
        <f t="shared" si="113"/>
        <v>NW</v>
      </c>
      <c r="AA752" s="30">
        <f t="shared" si="114"/>
        <v>15</v>
      </c>
      <c r="AB752" s="31">
        <f>IF(AND(ISNUMBER(MATCH($S752,[3]Lists!$CU$8:$CU$37,0)),J752&gt;=DATE(2018,12,31)),$AH$6,$AH$5)</f>
        <v>1</v>
      </c>
      <c r="AC752" s="31">
        <f t="shared" si="115"/>
        <v>1</v>
      </c>
      <c r="AD752" s="31">
        <f t="shared" si="116"/>
        <v>1</v>
      </c>
      <c r="AE752" s="32" t="e">
        <f>MIN($K752,IF(AND(S752='[3]Resources - Baseline'!$C$25,$AH$3&gt;0),MIN(DATE(2050,12,31),MAX(DATE($AH$4,12,31),DATE(YEAR(J752)+$AH$3,MONTH(J752),DAY(J752)))),IF(AND(COUNTIFS('[3]Resources - Baseline'!$C$26:$C$37,S752)=1,$AH$2&gt;0),MIN(DATE($AH$4,12,31),DATE(YEAR(J752)+$AH$2,MONTH(J752),DAY(J752))),DATE(2050,12,31))))</f>
        <v>#VALUE!</v>
      </c>
      <c r="AF752" s="33">
        <f t="shared" si="117"/>
        <v>1</v>
      </c>
    </row>
    <row r="753" spans="1:32">
      <c r="A753" s="1">
        <v>753</v>
      </c>
      <c r="B753" s="21" t="s">
        <v>1746</v>
      </c>
      <c r="C753" s="21" t="s">
        <v>1747</v>
      </c>
      <c r="D753" s="21" t="s">
        <v>163</v>
      </c>
      <c r="E753" s="22" t="s">
        <v>829</v>
      </c>
      <c r="F753" s="22" t="s">
        <v>829</v>
      </c>
      <c r="G753" s="22" t="s">
        <v>830</v>
      </c>
      <c r="H753" s="22" t="s">
        <v>829</v>
      </c>
      <c r="I753" s="22" t="s">
        <v>212</v>
      </c>
      <c r="J753" s="22">
        <v>19664</v>
      </c>
      <c r="K753" s="22">
        <v>55153</v>
      </c>
      <c r="L753" s="23">
        <f t="shared" si="118"/>
        <v>26</v>
      </c>
      <c r="M753" s="24">
        <f t="shared" si="119"/>
        <v>1</v>
      </c>
      <c r="N753" s="23">
        <v>26</v>
      </c>
      <c r="O753" s="23">
        <v>26</v>
      </c>
      <c r="P753" s="23" t="s">
        <v>218</v>
      </c>
      <c r="Q753" s="23" t="s">
        <v>219</v>
      </c>
      <c r="R753" s="25" t="s">
        <v>218</v>
      </c>
      <c r="S753" s="22" t="s">
        <v>118</v>
      </c>
      <c r="T753" s="22"/>
      <c r="U753" s="26"/>
      <c r="V753" s="26"/>
      <c r="W753" s="27">
        <f t="shared" si="110"/>
        <v>1954</v>
      </c>
      <c r="X753" s="27">
        <f t="shared" si="111"/>
        <v>2050</v>
      </c>
      <c r="Y753" s="28">
        <f t="shared" si="112"/>
        <v>0</v>
      </c>
      <c r="Z753" s="29" t="str">
        <f t="shared" si="113"/>
        <v>NW</v>
      </c>
      <c r="AA753" s="30">
        <f t="shared" si="114"/>
        <v>26</v>
      </c>
      <c r="AB753" s="31">
        <f>IF(AND(ISNUMBER(MATCH($S753,[3]Lists!$CU$8:$CU$37,0)),J753&gt;=DATE(2018,12,31)),$AH$6,$AH$5)</f>
        <v>1</v>
      </c>
      <c r="AC753" s="31">
        <f t="shared" si="115"/>
        <v>1</v>
      </c>
      <c r="AD753" s="31">
        <f t="shared" si="116"/>
        <v>1</v>
      </c>
      <c r="AE753" s="32" t="e">
        <f>MIN($K753,IF(AND(S753='[3]Resources - Baseline'!$C$25,$AH$3&gt;0),MIN(DATE(2050,12,31),MAX(DATE($AH$4,12,31),DATE(YEAR(J753)+$AH$3,MONTH(J753),DAY(J753)))),IF(AND(COUNTIFS('[3]Resources - Baseline'!$C$26:$C$37,S753)=1,$AH$2&gt;0),MIN(DATE($AH$4,12,31),DATE(YEAR(J753)+$AH$2,MONTH(J753),DAY(J753))),DATE(2050,12,31))))</f>
        <v>#VALUE!</v>
      </c>
      <c r="AF753" s="33">
        <f t="shared" si="117"/>
        <v>1</v>
      </c>
    </row>
    <row r="754" spans="1:32">
      <c r="A754" s="1">
        <v>754</v>
      </c>
      <c r="B754" s="21" t="s">
        <v>1748</v>
      </c>
      <c r="C754" s="21" t="s">
        <v>1749</v>
      </c>
      <c r="D754" s="21" t="s">
        <v>163</v>
      </c>
      <c r="E754" s="22" t="s">
        <v>1097</v>
      </c>
      <c r="F754" s="22" t="s">
        <v>1097</v>
      </c>
      <c r="G754" s="22" t="s">
        <v>1098</v>
      </c>
      <c r="H754" s="22" t="s">
        <v>210</v>
      </c>
      <c r="I754" s="22" t="s">
        <v>212</v>
      </c>
      <c r="J754" s="22">
        <v>29768</v>
      </c>
      <c r="K754" s="22">
        <v>55153</v>
      </c>
      <c r="L754" s="23">
        <f t="shared" si="118"/>
        <v>28.8</v>
      </c>
      <c r="M754" s="24">
        <f t="shared" si="119"/>
        <v>1</v>
      </c>
      <c r="N754" s="23">
        <v>28.8</v>
      </c>
      <c r="O754" s="23">
        <v>28.8</v>
      </c>
      <c r="P754" s="23" t="s">
        <v>213</v>
      </c>
      <c r="Q754" s="23" t="s">
        <v>214</v>
      </c>
      <c r="R754" s="25" t="s">
        <v>215</v>
      </c>
      <c r="S754" s="22" t="s">
        <v>120</v>
      </c>
      <c r="T754" s="22"/>
      <c r="U754" s="26"/>
      <c r="V754" s="26"/>
      <c r="W754" s="27">
        <f t="shared" si="110"/>
        <v>1982</v>
      </c>
      <c r="X754" s="27">
        <f t="shared" si="111"/>
        <v>2050</v>
      </c>
      <c r="Y754" s="28">
        <f t="shared" si="112"/>
        <v>0</v>
      </c>
      <c r="Z754" s="29" t="str">
        <f t="shared" si="113"/>
        <v>NW</v>
      </c>
      <c r="AA754" s="30">
        <f t="shared" si="114"/>
        <v>28.8</v>
      </c>
      <c r="AB754" s="31">
        <f>IF(AND(ISNUMBER(MATCH($S754,[3]Lists!$CU$8:$CU$37,0)),J754&gt;=DATE(2018,12,31)),$AH$6,$AH$5)</f>
        <v>1</v>
      </c>
      <c r="AC754" s="31">
        <f t="shared" si="115"/>
        <v>1</v>
      </c>
      <c r="AD754" s="31">
        <f t="shared" si="116"/>
        <v>1</v>
      </c>
      <c r="AE754" s="32" t="e">
        <f>MIN($K754,IF(AND(S754='[3]Resources - Baseline'!$C$25,$AH$3&gt;0),MIN(DATE(2050,12,31),MAX(DATE($AH$4,12,31),DATE(YEAR(J754)+$AH$3,MONTH(J754),DAY(J754)))),IF(AND(COUNTIFS('[3]Resources - Baseline'!$C$26:$C$37,S754)=1,$AH$2&gt;0),MIN(DATE($AH$4,12,31),DATE(YEAR(J754)+$AH$2,MONTH(J754),DAY(J754))),DATE(2050,12,31))))</f>
        <v>#VALUE!</v>
      </c>
      <c r="AF754" s="33">
        <f t="shared" si="117"/>
        <v>1</v>
      </c>
    </row>
    <row r="755" spans="1:32">
      <c r="A755" s="1">
        <v>755</v>
      </c>
      <c r="B755" s="21" t="s">
        <v>1750</v>
      </c>
      <c r="C755" s="21" t="s">
        <v>1751</v>
      </c>
      <c r="D755" s="21" t="s">
        <v>163</v>
      </c>
      <c r="E755" s="22" t="s">
        <v>1097</v>
      </c>
      <c r="F755" s="22" t="s">
        <v>1097</v>
      </c>
      <c r="G755" s="22" t="s">
        <v>1098</v>
      </c>
      <c r="H755" s="22" t="s">
        <v>210</v>
      </c>
      <c r="I755" s="22" t="s">
        <v>212</v>
      </c>
      <c r="J755" s="22">
        <v>33270</v>
      </c>
      <c r="K755" s="22">
        <v>55153</v>
      </c>
      <c r="L755" s="23">
        <f t="shared" si="118"/>
        <v>65</v>
      </c>
      <c r="M755" s="24">
        <f t="shared" si="119"/>
        <v>1</v>
      </c>
      <c r="N755" s="23">
        <v>65</v>
      </c>
      <c r="O755" s="23">
        <v>65</v>
      </c>
      <c r="P755" s="23" t="s">
        <v>213</v>
      </c>
      <c r="Q755" s="23" t="s">
        <v>214</v>
      </c>
      <c r="R755" s="25" t="s">
        <v>215</v>
      </c>
      <c r="S755" s="22" t="s">
        <v>120</v>
      </c>
      <c r="T755" s="22"/>
      <c r="U755" s="26"/>
      <c r="V755" s="26"/>
      <c r="W755" s="27">
        <f t="shared" si="110"/>
        <v>1991</v>
      </c>
      <c r="X755" s="27">
        <f t="shared" si="111"/>
        <v>2050</v>
      </c>
      <c r="Y755" s="28">
        <f t="shared" si="112"/>
        <v>0</v>
      </c>
      <c r="Z755" s="29" t="str">
        <f t="shared" si="113"/>
        <v>NW</v>
      </c>
      <c r="AA755" s="30">
        <f t="shared" si="114"/>
        <v>65</v>
      </c>
      <c r="AB755" s="31">
        <f>IF(AND(ISNUMBER(MATCH($S755,[3]Lists!$CU$8:$CU$37,0)),J755&gt;=DATE(2018,12,31)),$AH$6,$AH$5)</f>
        <v>1</v>
      </c>
      <c r="AC755" s="31">
        <f t="shared" si="115"/>
        <v>1</v>
      </c>
      <c r="AD755" s="31">
        <f t="shared" si="116"/>
        <v>1</v>
      </c>
      <c r="AE755" s="32" t="e">
        <f>MIN($K755,IF(AND(S755='[3]Resources - Baseline'!$C$25,$AH$3&gt;0),MIN(DATE(2050,12,31),MAX(DATE($AH$4,12,31),DATE(YEAR(J755)+$AH$3,MONTH(J755),DAY(J755)))),IF(AND(COUNTIFS('[3]Resources - Baseline'!$C$26:$C$37,S755)=1,$AH$2&gt;0),MIN(DATE($AH$4,12,31),DATE(YEAR(J755)+$AH$2,MONTH(J755),DAY(J755))),DATE(2050,12,31))))</f>
        <v>#VALUE!</v>
      </c>
      <c r="AF755" s="33">
        <f t="shared" si="117"/>
        <v>1</v>
      </c>
    </row>
    <row r="756" spans="1:32">
      <c r="A756" s="1">
        <v>756</v>
      </c>
      <c r="B756" s="21" t="s">
        <v>1752</v>
      </c>
      <c r="C756" s="21" t="s">
        <v>1753</v>
      </c>
      <c r="D756" s="21" t="s">
        <v>185</v>
      </c>
      <c r="E756" s="21" t="s">
        <v>246</v>
      </c>
      <c r="F756" s="21" t="s">
        <v>246</v>
      </c>
      <c r="G756" s="21" t="s">
        <v>247</v>
      </c>
      <c r="H756" s="21" t="s">
        <v>246</v>
      </c>
      <c r="I756" s="21" t="s">
        <v>178</v>
      </c>
      <c r="J756" s="22">
        <v>41816</v>
      </c>
      <c r="K756" s="22">
        <v>55153</v>
      </c>
      <c r="L756" s="23">
        <f t="shared" si="118"/>
        <v>1.5</v>
      </c>
      <c r="M756" s="24">
        <f t="shared" si="119"/>
        <v>1</v>
      </c>
      <c r="N756" s="21">
        <v>1.5</v>
      </c>
      <c r="O756" s="21">
        <v>1.5</v>
      </c>
      <c r="P756" s="21" t="s">
        <v>187</v>
      </c>
      <c r="Q756" s="21" t="s">
        <v>188</v>
      </c>
      <c r="R756" s="25" t="s">
        <v>189</v>
      </c>
      <c r="S756" s="21" t="s">
        <v>182</v>
      </c>
      <c r="T756" s="21"/>
      <c r="U756" s="26"/>
      <c r="V756" s="26"/>
      <c r="W756" s="27">
        <f t="shared" si="110"/>
        <v>2014</v>
      </c>
      <c r="X756" s="27">
        <f t="shared" si="111"/>
        <v>2050</v>
      </c>
      <c r="Y756" s="28">
        <f t="shared" si="112"/>
        <v>0</v>
      </c>
      <c r="Z756" s="29" t="str">
        <f t="shared" si="113"/>
        <v>CAISO</v>
      </c>
      <c r="AA756" s="30">
        <f t="shared" si="114"/>
        <v>1.5</v>
      </c>
      <c r="AB756" s="31">
        <f>IF(AND(ISNUMBER(MATCH($S756,[3]Lists!$CU$8:$CU$37,0)),J756&gt;=DATE(2018,12,31)),$AH$6,$AH$5)</f>
        <v>1</v>
      </c>
      <c r="AC756" s="31">
        <f t="shared" si="115"/>
        <v>1</v>
      </c>
      <c r="AD756" s="31">
        <f t="shared" si="116"/>
        <v>1</v>
      </c>
      <c r="AE756" s="32" t="e">
        <f>MIN($K756,IF(AND(S756='[3]Resources - Baseline'!$C$25,$AH$3&gt;0),MIN(DATE(2050,12,31),MAX(DATE($AH$4,12,31),DATE(YEAR(J756)+$AH$3,MONTH(J756),DAY(J756)))),IF(AND(COUNTIFS('[3]Resources - Baseline'!$C$26:$C$37,S756)=1,$AH$2&gt;0),MIN(DATE($AH$4,12,31),DATE(YEAR(J756)+$AH$2,MONTH(J756),DAY(J756))),DATE(2050,12,31))))</f>
        <v>#VALUE!</v>
      </c>
      <c r="AF756" s="33">
        <f t="shared" si="117"/>
        <v>1</v>
      </c>
    </row>
    <row r="757" spans="1:32">
      <c r="A757" s="1">
        <v>757</v>
      </c>
      <c r="B757" s="21" t="s">
        <v>1754</v>
      </c>
      <c r="C757" s="21" t="s">
        <v>1755</v>
      </c>
      <c r="D757" s="21" t="s">
        <v>185</v>
      </c>
      <c r="E757" s="21" t="s">
        <v>175</v>
      </c>
      <c r="F757" s="21" t="s">
        <v>175</v>
      </c>
      <c r="G757" s="21" t="s">
        <v>186</v>
      </c>
      <c r="H757" s="21" t="s">
        <v>175</v>
      </c>
      <c r="I757" s="21" t="s">
        <v>178</v>
      </c>
      <c r="J757" s="22">
        <v>31464</v>
      </c>
      <c r="K757" s="22">
        <v>55153</v>
      </c>
      <c r="L757" s="23">
        <f t="shared" si="118"/>
        <v>0.99</v>
      </c>
      <c r="M757" s="24">
        <f t="shared" si="119"/>
        <v>1</v>
      </c>
      <c r="N757" s="21">
        <v>0.99</v>
      </c>
      <c r="O757" s="21">
        <v>0.99</v>
      </c>
      <c r="P757" s="21" t="s">
        <v>187</v>
      </c>
      <c r="Q757" s="21" t="s">
        <v>219</v>
      </c>
      <c r="R757" s="25" t="s">
        <v>218</v>
      </c>
      <c r="S757" s="21" t="s">
        <v>368</v>
      </c>
      <c r="T757" s="21"/>
      <c r="U757" s="26"/>
      <c r="V757" s="26"/>
      <c r="W757" s="27">
        <f t="shared" si="110"/>
        <v>1986</v>
      </c>
      <c r="X757" s="27">
        <f t="shared" si="111"/>
        <v>2050</v>
      </c>
      <c r="Y757" s="28">
        <f t="shared" si="112"/>
        <v>0</v>
      </c>
      <c r="Z757" s="29" t="str">
        <f t="shared" si="113"/>
        <v>CAISO</v>
      </c>
      <c r="AA757" s="30">
        <f t="shared" si="114"/>
        <v>0.99</v>
      </c>
      <c r="AB757" s="31">
        <f>IF(AND(ISNUMBER(MATCH($S757,[3]Lists!$CU$8:$CU$37,0)),J757&gt;=DATE(2018,12,31)),$AH$6,$AH$5)</f>
        <v>1</v>
      </c>
      <c r="AC757" s="31">
        <f t="shared" si="115"/>
        <v>1</v>
      </c>
      <c r="AD757" s="31">
        <f t="shared" si="116"/>
        <v>1</v>
      </c>
      <c r="AE757" s="32" t="e">
        <f>MIN($K757,IF(AND(S757='[3]Resources - Baseline'!$C$25,$AH$3&gt;0),MIN(DATE(2050,12,31),MAX(DATE($AH$4,12,31),DATE(YEAR(J757)+$AH$3,MONTH(J757),DAY(J757)))),IF(AND(COUNTIFS('[3]Resources - Baseline'!$C$26:$C$37,S757)=1,$AH$2&gt;0),MIN(DATE($AH$4,12,31),DATE(YEAR(J757)+$AH$2,MONTH(J757),DAY(J757))),DATE(2050,12,31))))</f>
        <v>#VALUE!</v>
      </c>
      <c r="AF757" s="33">
        <f t="shared" si="117"/>
        <v>1</v>
      </c>
    </row>
    <row r="758" spans="1:32">
      <c r="A758" s="1">
        <v>758</v>
      </c>
      <c r="B758" s="21" t="s">
        <v>1756</v>
      </c>
      <c r="C758" s="21" t="s">
        <v>1757</v>
      </c>
      <c r="D758" s="21" t="s">
        <v>163</v>
      </c>
      <c r="E758" s="22" t="s">
        <v>298</v>
      </c>
      <c r="F758" s="22" t="s">
        <v>298</v>
      </c>
      <c r="G758" s="22" t="s">
        <v>299</v>
      </c>
      <c r="H758" s="22" t="s">
        <v>166</v>
      </c>
      <c r="I758" s="22" t="s">
        <v>167</v>
      </c>
      <c r="J758" s="22">
        <v>39600</v>
      </c>
      <c r="K758" s="22">
        <v>55123</v>
      </c>
      <c r="L758" s="23">
        <f t="shared" si="118"/>
        <v>48</v>
      </c>
      <c r="M758" s="24">
        <f t="shared" si="119"/>
        <v>1</v>
      </c>
      <c r="N758" s="23">
        <v>48</v>
      </c>
      <c r="O758" s="23">
        <v>48</v>
      </c>
      <c r="P758" s="23" t="s">
        <v>288</v>
      </c>
      <c r="Q758" s="23" t="s">
        <v>269</v>
      </c>
      <c r="R758" s="25" t="s">
        <v>270</v>
      </c>
      <c r="S758" s="22" t="s">
        <v>304</v>
      </c>
      <c r="T758" s="22"/>
      <c r="U758" s="26"/>
      <c r="V758" s="26"/>
      <c r="W758" s="27">
        <f t="shared" si="110"/>
        <v>2008</v>
      </c>
      <c r="X758" s="27">
        <f t="shared" si="111"/>
        <v>2050</v>
      </c>
      <c r="Y758" s="28">
        <f t="shared" si="112"/>
        <v>0</v>
      </c>
      <c r="Z758" s="29" t="str">
        <f t="shared" si="113"/>
        <v>Excluded</v>
      </c>
      <c r="AA758" s="30">
        <f t="shared" si="114"/>
        <v>48</v>
      </c>
      <c r="AB758" s="31">
        <f>IF(AND(ISNUMBER(MATCH($S758,[3]Lists!$CU$8:$CU$37,0)),J758&gt;=DATE(2018,12,31)),$AH$6,$AH$5)</f>
        <v>1</v>
      </c>
      <c r="AC758" s="31">
        <f t="shared" si="115"/>
        <v>1</v>
      </c>
      <c r="AD758" s="31">
        <f t="shared" si="116"/>
        <v>1</v>
      </c>
      <c r="AE758" s="32" t="e">
        <f>MIN($K758,IF(AND(S758='[3]Resources - Baseline'!$C$25,$AH$3&gt;0),MIN(DATE(2050,12,31),MAX(DATE($AH$4,12,31),DATE(YEAR(J758)+$AH$3,MONTH(J758),DAY(J758)))),IF(AND(COUNTIFS('[3]Resources - Baseline'!$C$26:$C$37,S758)=1,$AH$2&gt;0),MIN(DATE($AH$4,12,31),DATE(YEAR(J758)+$AH$2,MONTH(J758),DAY(J758))),DATE(2050,12,31))))</f>
        <v>#VALUE!</v>
      </c>
      <c r="AF758" s="33">
        <f t="shared" si="117"/>
        <v>1</v>
      </c>
    </row>
    <row r="759" spans="1:32">
      <c r="A759" s="1">
        <v>759</v>
      </c>
      <c r="B759" s="21" t="s">
        <v>1758</v>
      </c>
      <c r="C759" s="21" t="s">
        <v>1759</v>
      </c>
      <c r="D759" s="21" t="s">
        <v>163</v>
      </c>
      <c r="E759" s="22" t="s">
        <v>298</v>
      </c>
      <c r="F759" s="22" t="s">
        <v>298</v>
      </c>
      <c r="G759" s="22" t="s">
        <v>299</v>
      </c>
      <c r="H759" s="22" t="s">
        <v>166</v>
      </c>
      <c r="I759" s="22" t="s">
        <v>167</v>
      </c>
      <c r="J759" s="22">
        <v>39722</v>
      </c>
      <c r="K759" s="22">
        <v>55123</v>
      </c>
      <c r="L759" s="23">
        <f t="shared" si="118"/>
        <v>101</v>
      </c>
      <c r="M759" s="24">
        <f t="shared" si="119"/>
        <v>1</v>
      </c>
      <c r="N759" s="23">
        <v>101</v>
      </c>
      <c r="O759" s="23">
        <v>101</v>
      </c>
      <c r="P759" s="23" t="s">
        <v>288</v>
      </c>
      <c r="Q759" s="23" t="s">
        <v>269</v>
      </c>
      <c r="R759" s="25" t="s">
        <v>270</v>
      </c>
      <c r="S759" s="22" t="s">
        <v>304</v>
      </c>
      <c r="T759" s="22"/>
      <c r="U759" s="26"/>
      <c r="V759" s="26"/>
      <c r="W759" s="27">
        <f t="shared" si="110"/>
        <v>2009</v>
      </c>
      <c r="X759" s="27">
        <f t="shared" si="111"/>
        <v>2050</v>
      </c>
      <c r="Y759" s="28">
        <f t="shared" si="112"/>
        <v>0</v>
      </c>
      <c r="Z759" s="29" t="str">
        <f t="shared" si="113"/>
        <v>Excluded</v>
      </c>
      <c r="AA759" s="30">
        <f t="shared" si="114"/>
        <v>101</v>
      </c>
      <c r="AB759" s="31">
        <f>IF(AND(ISNUMBER(MATCH($S759,[3]Lists!$CU$8:$CU$37,0)),J759&gt;=DATE(2018,12,31)),$AH$6,$AH$5)</f>
        <v>1</v>
      </c>
      <c r="AC759" s="31">
        <f t="shared" si="115"/>
        <v>1</v>
      </c>
      <c r="AD759" s="31">
        <f t="shared" si="116"/>
        <v>1</v>
      </c>
      <c r="AE759" s="32" t="e">
        <f>MIN($K759,IF(AND(S759='[3]Resources - Baseline'!$C$25,$AH$3&gt;0),MIN(DATE(2050,12,31),MAX(DATE($AH$4,12,31),DATE(YEAR(J759)+$AH$3,MONTH(J759),DAY(J759)))),IF(AND(COUNTIFS('[3]Resources - Baseline'!$C$26:$C$37,S759)=1,$AH$2&gt;0),MIN(DATE($AH$4,12,31),DATE(YEAR(J759)+$AH$2,MONTH(J759),DAY(J759))),DATE(2050,12,31))))</f>
        <v>#VALUE!</v>
      </c>
      <c r="AF759" s="33">
        <f t="shared" si="117"/>
        <v>1</v>
      </c>
    </row>
    <row r="760" spans="1:32">
      <c r="A760" s="1">
        <v>760</v>
      </c>
      <c r="B760" s="21" t="s">
        <v>1760</v>
      </c>
      <c r="C760" s="21" t="s">
        <v>1761</v>
      </c>
      <c r="D760" s="21" t="s">
        <v>163</v>
      </c>
      <c r="E760" s="22" t="s">
        <v>298</v>
      </c>
      <c r="F760" s="22" t="s">
        <v>298</v>
      </c>
      <c r="G760" s="22" t="s">
        <v>299</v>
      </c>
      <c r="H760" s="22" t="s">
        <v>166</v>
      </c>
      <c r="I760" s="22" t="s">
        <v>167</v>
      </c>
      <c r="J760" s="22">
        <v>40210</v>
      </c>
      <c r="K760" s="22">
        <v>55153</v>
      </c>
      <c r="L760" s="23">
        <f t="shared" si="118"/>
        <v>101</v>
      </c>
      <c r="M760" s="24">
        <f t="shared" si="119"/>
        <v>1</v>
      </c>
      <c r="N760" s="23">
        <v>101</v>
      </c>
      <c r="O760" s="23">
        <v>101</v>
      </c>
      <c r="P760" s="23" t="s">
        <v>288</v>
      </c>
      <c r="Q760" s="23" t="s">
        <v>269</v>
      </c>
      <c r="R760" s="25" t="s">
        <v>270</v>
      </c>
      <c r="S760" s="22" t="s">
        <v>304</v>
      </c>
      <c r="T760" s="22"/>
      <c r="U760" s="26"/>
      <c r="V760" s="26"/>
      <c r="W760" s="27">
        <f t="shared" si="110"/>
        <v>2010</v>
      </c>
      <c r="X760" s="27">
        <f t="shared" si="111"/>
        <v>2050</v>
      </c>
      <c r="Y760" s="28">
        <f t="shared" si="112"/>
        <v>0</v>
      </c>
      <c r="Z760" s="29" t="str">
        <f t="shared" si="113"/>
        <v>Excluded</v>
      </c>
      <c r="AA760" s="30">
        <f t="shared" si="114"/>
        <v>101</v>
      </c>
      <c r="AB760" s="31">
        <f>IF(AND(ISNUMBER(MATCH($S760,[3]Lists!$CU$8:$CU$37,0)),J760&gt;=DATE(2018,12,31)),$AH$6,$AH$5)</f>
        <v>1</v>
      </c>
      <c r="AC760" s="31">
        <f t="shared" si="115"/>
        <v>1</v>
      </c>
      <c r="AD760" s="31">
        <f t="shared" si="116"/>
        <v>1</v>
      </c>
      <c r="AE760" s="32" t="e">
        <f>MIN($K760,IF(AND(S760='[3]Resources - Baseline'!$C$25,$AH$3&gt;0),MIN(DATE(2050,12,31),MAX(DATE($AH$4,12,31),DATE(YEAR(J760)+$AH$3,MONTH(J760),DAY(J760)))),IF(AND(COUNTIFS('[3]Resources - Baseline'!$C$26:$C$37,S760)=1,$AH$2&gt;0),MIN(DATE($AH$4,12,31),DATE(YEAR(J760)+$AH$2,MONTH(J760),DAY(J760))),DATE(2050,12,31))))</f>
        <v>#VALUE!</v>
      </c>
      <c r="AF760" s="33">
        <f t="shared" si="117"/>
        <v>1</v>
      </c>
    </row>
    <row r="761" spans="1:32">
      <c r="A761" s="1">
        <v>761</v>
      </c>
      <c r="B761" s="21" t="s">
        <v>1762</v>
      </c>
      <c r="C761" s="21" t="s">
        <v>1763</v>
      </c>
      <c r="D761" s="21" t="s">
        <v>163</v>
      </c>
      <c r="E761" s="22" t="s">
        <v>164</v>
      </c>
      <c r="F761" s="22" t="s">
        <v>164</v>
      </c>
      <c r="G761" s="22" t="s">
        <v>165</v>
      </c>
      <c r="H761" s="22" t="s">
        <v>166</v>
      </c>
      <c r="I761" s="22" t="s">
        <v>167</v>
      </c>
      <c r="J761" s="22">
        <v>42278</v>
      </c>
      <c r="K761" s="22">
        <v>48669</v>
      </c>
      <c r="L761" s="23">
        <f t="shared" si="118"/>
        <v>45</v>
      </c>
      <c r="M761" s="24">
        <f t="shared" si="119"/>
        <v>1</v>
      </c>
      <c r="N761" s="23">
        <v>45</v>
      </c>
      <c r="O761" s="23">
        <v>45</v>
      </c>
      <c r="P761" s="23" t="s">
        <v>218</v>
      </c>
      <c r="Q761" s="23" t="s">
        <v>219</v>
      </c>
      <c r="R761" s="25" t="s">
        <v>218</v>
      </c>
      <c r="S761" s="22" t="s">
        <v>220</v>
      </c>
      <c r="T761" s="22"/>
      <c r="U761" s="26"/>
      <c r="V761" s="26"/>
      <c r="W761" s="27">
        <f t="shared" si="110"/>
        <v>2016</v>
      </c>
      <c r="X761" s="27">
        <f t="shared" si="111"/>
        <v>2032</v>
      </c>
      <c r="Y761" s="28">
        <f t="shared" si="112"/>
        <v>0</v>
      </c>
      <c r="Z761" s="29" t="str">
        <f t="shared" si="113"/>
        <v>Excluded</v>
      </c>
      <c r="AA761" s="30">
        <f t="shared" si="114"/>
        <v>45</v>
      </c>
      <c r="AB761" s="31">
        <f>IF(AND(ISNUMBER(MATCH($S761,[3]Lists!$CU$8:$CU$37,0)),J761&gt;=DATE(2018,12,31)),$AH$6,$AH$5)</f>
        <v>1</v>
      </c>
      <c r="AC761" s="31">
        <f t="shared" si="115"/>
        <v>1</v>
      </c>
      <c r="AD761" s="31">
        <f t="shared" si="116"/>
        <v>1</v>
      </c>
      <c r="AE761" s="32" t="e">
        <f>MIN($K761,IF(AND(S761='[3]Resources - Baseline'!$C$25,$AH$3&gt;0),MIN(DATE(2050,12,31),MAX(DATE($AH$4,12,31),DATE(YEAR(J761)+$AH$3,MONTH(J761),DAY(J761)))),IF(AND(COUNTIFS('[3]Resources - Baseline'!$C$26:$C$37,S761)=1,$AH$2&gt;0),MIN(DATE($AH$4,12,31),DATE(YEAR(J761)+$AH$2,MONTH(J761),DAY(J761))),DATE(2050,12,31))))</f>
        <v>#VALUE!</v>
      </c>
      <c r="AF761" s="33">
        <f t="shared" si="117"/>
        <v>1</v>
      </c>
    </row>
    <row r="762" spans="1:32">
      <c r="A762" s="1">
        <v>762</v>
      </c>
      <c r="B762" s="21" t="s">
        <v>1764</v>
      </c>
      <c r="C762" s="21" t="s">
        <v>1765</v>
      </c>
      <c r="D762" s="21" t="s">
        <v>185</v>
      </c>
      <c r="E762" s="21" t="s">
        <v>175</v>
      </c>
      <c r="F762" s="21" t="s">
        <v>175</v>
      </c>
      <c r="G762" s="21" t="s">
        <v>186</v>
      </c>
      <c r="H762" s="21" t="s">
        <v>175</v>
      </c>
      <c r="I762" s="21" t="s">
        <v>178</v>
      </c>
      <c r="J762" s="22">
        <v>2193</v>
      </c>
      <c r="K762" s="22">
        <v>55153</v>
      </c>
      <c r="L762" s="23">
        <f t="shared" si="118"/>
        <v>2</v>
      </c>
      <c r="M762" s="24">
        <f t="shared" si="119"/>
        <v>1</v>
      </c>
      <c r="N762" s="21">
        <v>2</v>
      </c>
      <c r="O762" s="21">
        <v>2</v>
      </c>
      <c r="P762" s="21" t="s">
        <v>187</v>
      </c>
      <c r="Q762" s="21" t="s">
        <v>219</v>
      </c>
      <c r="R762" s="25" t="s">
        <v>218</v>
      </c>
      <c r="S762" s="21" t="s">
        <v>368</v>
      </c>
      <c r="T762" s="21"/>
      <c r="U762" s="26"/>
      <c r="V762" s="26"/>
      <c r="W762" s="27">
        <f t="shared" si="110"/>
        <v>1906</v>
      </c>
      <c r="X762" s="27">
        <f t="shared" si="111"/>
        <v>2050</v>
      </c>
      <c r="Y762" s="28">
        <f t="shared" si="112"/>
        <v>0</v>
      </c>
      <c r="Z762" s="29" t="str">
        <f t="shared" si="113"/>
        <v>CAISO</v>
      </c>
      <c r="AA762" s="30">
        <f t="shared" si="114"/>
        <v>2</v>
      </c>
      <c r="AB762" s="31">
        <f>IF(AND(ISNUMBER(MATCH($S762,[3]Lists!$CU$8:$CU$37,0)),J762&gt;=DATE(2018,12,31)),$AH$6,$AH$5)</f>
        <v>1</v>
      </c>
      <c r="AC762" s="31">
        <f t="shared" si="115"/>
        <v>1</v>
      </c>
      <c r="AD762" s="31">
        <f t="shared" si="116"/>
        <v>1</v>
      </c>
      <c r="AE762" s="32" t="e">
        <f>MIN($K762,IF(AND(S762='[3]Resources - Baseline'!$C$25,$AH$3&gt;0),MIN(DATE(2050,12,31),MAX(DATE($AH$4,12,31),DATE(YEAR(J762)+$AH$3,MONTH(J762),DAY(J762)))),IF(AND(COUNTIFS('[3]Resources - Baseline'!$C$26:$C$37,S762)=1,$AH$2&gt;0),MIN(DATE($AH$4,12,31),DATE(YEAR(J762)+$AH$2,MONTH(J762),DAY(J762))),DATE(2050,12,31))))</f>
        <v>#VALUE!</v>
      </c>
      <c r="AF762" s="33">
        <f t="shared" si="117"/>
        <v>1</v>
      </c>
    </row>
    <row r="763" spans="1:32">
      <c r="A763" s="1">
        <v>763</v>
      </c>
      <c r="B763" s="21" t="s">
        <v>1766</v>
      </c>
      <c r="C763" s="21" t="s">
        <v>1767</v>
      </c>
      <c r="D763" s="21" t="s">
        <v>185</v>
      </c>
      <c r="E763" s="21" t="s">
        <v>246</v>
      </c>
      <c r="F763" s="21" t="s">
        <v>246</v>
      </c>
      <c r="G763" s="21" t="s">
        <v>247</v>
      </c>
      <c r="H763" s="21" t="s">
        <v>246</v>
      </c>
      <c r="I763" s="21" t="s">
        <v>178</v>
      </c>
      <c r="J763" s="22">
        <v>30655</v>
      </c>
      <c r="K763" s="22">
        <v>55153</v>
      </c>
      <c r="L763" s="23">
        <f t="shared" si="118"/>
        <v>0</v>
      </c>
      <c r="M763" s="24">
        <f t="shared" si="119"/>
        <v>0</v>
      </c>
      <c r="N763" s="21"/>
      <c r="O763" s="21">
        <v>1.25</v>
      </c>
      <c r="P763" s="21" t="s">
        <v>187</v>
      </c>
      <c r="Q763" s="21" t="s">
        <v>537</v>
      </c>
      <c r="R763" s="25" t="s">
        <v>538</v>
      </c>
      <c r="S763" s="21" t="s">
        <v>539</v>
      </c>
      <c r="T763" s="21"/>
      <c r="U763" s="26"/>
      <c r="V763" s="26"/>
      <c r="W763" s="27">
        <f t="shared" si="110"/>
        <v>1984</v>
      </c>
      <c r="X763" s="27">
        <f t="shared" si="111"/>
        <v>2050</v>
      </c>
      <c r="Y763" s="28">
        <f t="shared" si="112"/>
        <v>0</v>
      </c>
      <c r="Z763" s="29" t="str">
        <f t="shared" si="113"/>
        <v>CAISO</v>
      </c>
      <c r="AA763" s="30">
        <f t="shared" si="114"/>
        <v>1.25</v>
      </c>
      <c r="AB763" s="31">
        <f>IF(AND(ISNUMBER(MATCH($S763,[3]Lists!$CU$8:$CU$37,0)),J763&gt;=DATE(2018,12,31)),$AH$6,$AH$5)</f>
        <v>1</v>
      </c>
      <c r="AC763" s="31">
        <f t="shared" si="115"/>
        <v>1</v>
      </c>
      <c r="AD763" s="31">
        <f t="shared" si="116"/>
        <v>1</v>
      </c>
      <c r="AE763" s="32" t="e">
        <f>MIN($K763,IF(AND(S763='[3]Resources - Baseline'!$C$25,$AH$3&gt;0),MIN(DATE(2050,12,31),MAX(DATE($AH$4,12,31),DATE(YEAR(J763)+$AH$3,MONTH(J763),DAY(J763)))),IF(AND(COUNTIFS('[3]Resources - Baseline'!$C$26:$C$37,S763)=1,$AH$2&gt;0),MIN(DATE($AH$4,12,31),DATE(YEAR(J763)+$AH$2,MONTH(J763),DAY(J763))),DATE(2050,12,31))))</f>
        <v>#VALUE!</v>
      </c>
      <c r="AF763" s="33">
        <f t="shared" si="117"/>
        <v>1</v>
      </c>
    </row>
    <row r="764" spans="1:32">
      <c r="A764" s="1">
        <v>764</v>
      </c>
      <c r="B764" s="21" t="s">
        <v>1768</v>
      </c>
      <c r="C764" s="21" t="s">
        <v>1769</v>
      </c>
      <c r="D764" s="21" t="s">
        <v>163</v>
      </c>
      <c r="E764" s="22" t="s">
        <v>440</v>
      </c>
      <c r="F764" s="22" t="s">
        <v>440</v>
      </c>
      <c r="G764" s="22" t="s">
        <v>441</v>
      </c>
      <c r="H764" s="22" t="s">
        <v>434</v>
      </c>
      <c r="I764" s="22" t="s">
        <v>212</v>
      </c>
      <c r="J764" s="22">
        <v>30622</v>
      </c>
      <c r="K764" s="22">
        <v>55153</v>
      </c>
      <c r="L764" s="23">
        <f t="shared" si="118"/>
        <v>0.52</v>
      </c>
      <c r="M764" s="24">
        <f t="shared" si="119"/>
        <v>1</v>
      </c>
      <c r="N764" s="23">
        <v>0.52</v>
      </c>
      <c r="O764" s="23">
        <v>0.52</v>
      </c>
      <c r="P764" s="23" t="s">
        <v>218</v>
      </c>
      <c r="Q764" s="23" t="s">
        <v>219</v>
      </c>
      <c r="R764" s="25" t="s">
        <v>218</v>
      </c>
      <c r="S764" s="22" t="s">
        <v>344</v>
      </c>
      <c r="T764" s="22"/>
      <c r="U764" s="26"/>
      <c r="V764" s="26"/>
      <c r="W764" s="27">
        <f t="shared" si="110"/>
        <v>1984</v>
      </c>
      <c r="X764" s="27">
        <f t="shared" si="111"/>
        <v>2050</v>
      </c>
      <c r="Y764" s="28">
        <f t="shared" si="112"/>
        <v>0</v>
      </c>
      <c r="Z764" s="29" t="str">
        <f t="shared" si="113"/>
        <v>NW</v>
      </c>
      <c r="AA764" s="30">
        <f t="shared" si="114"/>
        <v>0.52</v>
      </c>
      <c r="AB764" s="31">
        <f>IF(AND(ISNUMBER(MATCH($S764,[3]Lists!$CU$8:$CU$37,0)),J764&gt;=DATE(2018,12,31)),$AH$6,$AH$5)</f>
        <v>1</v>
      </c>
      <c r="AC764" s="31">
        <f t="shared" si="115"/>
        <v>1</v>
      </c>
      <c r="AD764" s="31">
        <f t="shared" si="116"/>
        <v>1</v>
      </c>
      <c r="AE764" s="32" t="e">
        <f>MIN($K764,IF(AND(S764='[3]Resources - Baseline'!$C$25,$AH$3&gt;0),MIN(DATE(2050,12,31),MAX(DATE($AH$4,12,31),DATE(YEAR(J764)+$AH$3,MONTH(J764),DAY(J764)))),IF(AND(COUNTIFS('[3]Resources - Baseline'!$C$26:$C$37,S764)=1,$AH$2&gt;0),MIN(DATE($AH$4,12,31),DATE(YEAR(J764)+$AH$2,MONTH(J764),DAY(J764))),DATE(2050,12,31))))</f>
        <v>#VALUE!</v>
      </c>
      <c r="AF764" s="33">
        <f t="shared" si="117"/>
        <v>1</v>
      </c>
    </row>
    <row r="765" spans="1:32">
      <c r="A765" s="1">
        <v>765</v>
      </c>
      <c r="B765" s="21" t="s">
        <v>1770</v>
      </c>
      <c r="C765" s="21" t="s">
        <v>1771</v>
      </c>
      <c r="D765" s="21" t="s">
        <v>163</v>
      </c>
      <c r="E765" s="22" t="s">
        <v>192</v>
      </c>
      <c r="F765" s="22" t="s">
        <v>192</v>
      </c>
      <c r="G765" s="22" t="s">
        <v>193</v>
      </c>
      <c r="H765" s="22" t="s">
        <v>194</v>
      </c>
      <c r="I765" s="22" t="s">
        <v>195</v>
      </c>
      <c r="J765" s="22">
        <v>35947</v>
      </c>
      <c r="K765" s="22">
        <v>47588</v>
      </c>
      <c r="L765" s="23">
        <f t="shared" si="118"/>
        <v>2.9</v>
      </c>
      <c r="M765" s="24">
        <f t="shared" si="119"/>
        <v>1</v>
      </c>
      <c r="N765" s="23">
        <v>2.9</v>
      </c>
      <c r="O765" s="23">
        <v>2.9</v>
      </c>
      <c r="P765" s="23" t="s">
        <v>218</v>
      </c>
      <c r="Q765" s="23" t="s">
        <v>219</v>
      </c>
      <c r="R765" s="25" t="s">
        <v>218</v>
      </c>
      <c r="S765" s="22" t="s">
        <v>227</v>
      </c>
      <c r="T765" s="22"/>
      <c r="U765" s="26"/>
      <c r="V765" s="26"/>
      <c r="W765" s="27">
        <f t="shared" si="110"/>
        <v>1998</v>
      </c>
      <c r="X765" s="27">
        <f t="shared" si="111"/>
        <v>2029</v>
      </c>
      <c r="Y765" s="28">
        <f t="shared" si="112"/>
        <v>0</v>
      </c>
      <c r="Z765" s="29" t="str">
        <f t="shared" si="113"/>
        <v>SW</v>
      </c>
      <c r="AA765" s="30">
        <f t="shared" si="114"/>
        <v>2.9</v>
      </c>
      <c r="AB765" s="31">
        <f>IF(AND(ISNUMBER(MATCH($S765,[3]Lists!$CU$8:$CU$37,0)),J765&gt;=DATE(2018,12,31)),$AH$6,$AH$5)</f>
        <v>1</v>
      </c>
      <c r="AC765" s="31">
        <f t="shared" si="115"/>
        <v>1</v>
      </c>
      <c r="AD765" s="31">
        <f t="shared" si="116"/>
        <v>1</v>
      </c>
      <c r="AE765" s="32" t="e">
        <f>MIN($K765,IF(AND(S765='[3]Resources - Baseline'!$C$25,$AH$3&gt;0),MIN(DATE(2050,12,31),MAX(DATE($AH$4,12,31),DATE(YEAR(J765)+$AH$3,MONTH(J765),DAY(J765)))),IF(AND(COUNTIFS('[3]Resources - Baseline'!$C$26:$C$37,S765)=1,$AH$2&gt;0),MIN(DATE($AH$4,12,31),DATE(YEAR(J765)+$AH$2,MONTH(J765),DAY(J765))),DATE(2050,12,31))))</f>
        <v>#VALUE!</v>
      </c>
      <c r="AF765" s="33">
        <f t="shared" si="117"/>
        <v>1</v>
      </c>
    </row>
    <row r="766" spans="1:32">
      <c r="A766" s="1">
        <v>766</v>
      </c>
      <c r="B766" s="21" t="s">
        <v>1772</v>
      </c>
      <c r="C766" s="21" t="s">
        <v>1773</v>
      </c>
      <c r="D766" s="21" t="s">
        <v>163</v>
      </c>
      <c r="E766" s="22" t="s">
        <v>210</v>
      </c>
      <c r="F766" s="22" t="s">
        <v>210</v>
      </c>
      <c r="G766" s="22" t="s">
        <v>211</v>
      </c>
      <c r="H766" s="22" t="s">
        <v>210</v>
      </c>
      <c r="I766" s="22" t="s">
        <v>212</v>
      </c>
      <c r="J766" s="22">
        <v>31517</v>
      </c>
      <c r="K766" s="22">
        <v>55153</v>
      </c>
      <c r="L766" s="23">
        <f t="shared" si="118"/>
        <v>0.1</v>
      </c>
      <c r="M766" s="24">
        <f t="shared" si="119"/>
        <v>1</v>
      </c>
      <c r="N766" s="23">
        <v>0.1</v>
      </c>
      <c r="O766" s="23">
        <v>0.1</v>
      </c>
      <c r="P766" s="23" t="s">
        <v>235</v>
      </c>
      <c r="Q766" s="23" t="s">
        <v>236</v>
      </c>
      <c r="R766" s="25" t="s">
        <v>50</v>
      </c>
      <c r="S766" s="22" t="s">
        <v>1774</v>
      </c>
      <c r="T766" s="22"/>
      <c r="U766" s="26"/>
      <c r="V766" s="26"/>
      <c r="W766" s="27">
        <f t="shared" si="110"/>
        <v>1986</v>
      </c>
      <c r="X766" s="27">
        <f t="shared" si="111"/>
        <v>2050</v>
      </c>
      <c r="Y766" s="28">
        <f t="shared" si="112"/>
        <v>0</v>
      </c>
      <c r="Z766" s="29" t="str">
        <f t="shared" si="113"/>
        <v>NW</v>
      </c>
      <c r="AA766" s="30">
        <f t="shared" si="114"/>
        <v>0.1</v>
      </c>
      <c r="AB766" s="31">
        <f>IF(AND(ISNUMBER(MATCH($S766,[3]Lists!$CU$8:$CU$37,0)),J766&gt;=DATE(2018,12,31)),$AH$6,$AH$5)</f>
        <v>1</v>
      </c>
      <c r="AC766" s="31">
        <f t="shared" si="115"/>
        <v>1</v>
      </c>
      <c r="AD766" s="31">
        <f t="shared" si="116"/>
        <v>1</v>
      </c>
      <c r="AE766" s="32" t="e">
        <f>MIN($K766,IF(AND(S766='[3]Resources - Baseline'!$C$25,$AH$3&gt;0),MIN(DATE(2050,12,31),MAX(DATE($AH$4,12,31),DATE(YEAR(J766)+$AH$3,MONTH(J766),DAY(J766)))),IF(AND(COUNTIFS('[3]Resources - Baseline'!$C$26:$C$37,S766)=1,$AH$2&gt;0),MIN(DATE($AH$4,12,31),DATE(YEAR(J766)+$AH$2,MONTH(J766),DAY(J766))),DATE(2050,12,31))))</f>
        <v>#VALUE!</v>
      </c>
      <c r="AF766" s="33">
        <f t="shared" si="117"/>
        <v>1</v>
      </c>
    </row>
    <row r="767" spans="1:32">
      <c r="A767" s="1">
        <v>767</v>
      </c>
      <c r="B767" s="21" t="s">
        <v>1775</v>
      </c>
      <c r="C767" s="21" t="s">
        <v>1776</v>
      </c>
      <c r="D767" s="21" t="s">
        <v>163</v>
      </c>
      <c r="E767" s="22" t="s">
        <v>298</v>
      </c>
      <c r="F767" s="22" t="s">
        <v>298</v>
      </c>
      <c r="G767" s="22" t="s">
        <v>299</v>
      </c>
      <c r="H767" s="22" t="s">
        <v>166</v>
      </c>
      <c r="I767" s="22" t="s">
        <v>167</v>
      </c>
      <c r="J767" s="22">
        <v>27030</v>
      </c>
      <c r="K767" s="22">
        <v>55123</v>
      </c>
      <c r="L767" s="23">
        <f t="shared" si="118"/>
        <v>37.799999999999997</v>
      </c>
      <c r="M767" s="24">
        <f t="shared" si="119"/>
        <v>1</v>
      </c>
      <c r="N767" s="23">
        <v>37.799999999999997</v>
      </c>
      <c r="O767" s="23">
        <v>37.799999999999997</v>
      </c>
      <c r="P767" s="23" t="s">
        <v>279</v>
      </c>
      <c r="Q767" s="23" t="s">
        <v>280</v>
      </c>
      <c r="R767" s="25" t="s">
        <v>170</v>
      </c>
      <c r="S767" s="22" t="s">
        <v>171</v>
      </c>
      <c r="T767" s="22"/>
      <c r="U767" s="26"/>
      <c r="V767" s="26"/>
      <c r="W767" s="27">
        <f t="shared" si="110"/>
        <v>1974</v>
      </c>
      <c r="X767" s="27">
        <f t="shared" si="111"/>
        <v>2050</v>
      </c>
      <c r="Y767" s="28">
        <f t="shared" si="112"/>
        <v>0</v>
      </c>
      <c r="Z767" s="29" t="str">
        <f t="shared" si="113"/>
        <v>Excluded</v>
      </c>
      <c r="AA767" s="30">
        <f t="shared" si="114"/>
        <v>37.799999999999997</v>
      </c>
      <c r="AB767" s="31">
        <f>IF(AND(ISNUMBER(MATCH($S767,[3]Lists!$CU$8:$CU$37,0)),J767&gt;=DATE(2018,12,31)),$AH$6,$AH$5)</f>
        <v>1</v>
      </c>
      <c r="AC767" s="31">
        <f t="shared" si="115"/>
        <v>1</v>
      </c>
      <c r="AD767" s="31">
        <f t="shared" si="116"/>
        <v>1</v>
      </c>
      <c r="AE767" s="32" t="e">
        <f>MIN($K767,IF(AND(S767='[3]Resources - Baseline'!$C$25,$AH$3&gt;0),MIN(DATE(2050,12,31),MAX(DATE($AH$4,12,31),DATE(YEAR(J767)+$AH$3,MONTH(J767),DAY(J767)))),IF(AND(COUNTIFS('[3]Resources - Baseline'!$C$26:$C$37,S767)=1,$AH$2&gt;0),MIN(DATE($AH$4,12,31),DATE(YEAR(J767)+$AH$2,MONTH(J767),DAY(J767))),DATE(2050,12,31))))</f>
        <v>#VALUE!</v>
      </c>
      <c r="AF767" s="33">
        <f t="shared" si="117"/>
        <v>1</v>
      </c>
    </row>
    <row r="768" spans="1:32">
      <c r="A768" s="1">
        <v>768</v>
      </c>
      <c r="B768" s="21" t="s">
        <v>1777</v>
      </c>
      <c r="C768" s="21" t="s">
        <v>1778</v>
      </c>
      <c r="D768" s="21" t="s">
        <v>185</v>
      </c>
      <c r="E768" s="21" t="s">
        <v>205</v>
      </c>
      <c r="F768" s="21" t="s">
        <v>205</v>
      </c>
      <c r="G768" s="21" t="s">
        <v>204</v>
      </c>
      <c r="H768" s="21" t="s">
        <v>205</v>
      </c>
      <c r="I768" s="21" t="s">
        <v>178</v>
      </c>
      <c r="J768" s="22">
        <v>41850</v>
      </c>
      <c r="K768" s="22">
        <v>55153</v>
      </c>
      <c r="L768" s="23">
        <f t="shared" si="118"/>
        <v>125</v>
      </c>
      <c r="M768" s="24">
        <f t="shared" si="119"/>
        <v>1</v>
      </c>
      <c r="N768" s="21">
        <v>125</v>
      </c>
      <c r="O768" s="21">
        <v>125</v>
      </c>
      <c r="P768" s="21" t="s">
        <v>187</v>
      </c>
      <c r="Q768" s="21" t="s">
        <v>188</v>
      </c>
      <c r="R768" s="25" t="s">
        <v>189</v>
      </c>
      <c r="S768" s="21" t="s">
        <v>182</v>
      </c>
      <c r="T768" s="21"/>
      <c r="U768" s="26"/>
      <c r="V768" s="26"/>
      <c r="W768" s="27">
        <f t="shared" si="110"/>
        <v>2015</v>
      </c>
      <c r="X768" s="27">
        <f t="shared" si="111"/>
        <v>2050</v>
      </c>
      <c r="Y768" s="28">
        <f t="shared" si="112"/>
        <v>0</v>
      </c>
      <c r="Z768" s="29" t="str">
        <f t="shared" si="113"/>
        <v>CAISO</v>
      </c>
      <c r="AA768" s="30">
        <f t="shared" si="114"/>
        <v>125</v>
      </c>
      <c r="AB768" s="31">
        <f>IF(AND(ISNUMBER(MATCH($S768,[3]Lists!$CU$8:$CU$37,0)),J768&gt;=DATE(2018,12,31)),$AH$6,$AH$5)</f>
        <v>1</v>
      </c>
      <c r="AC768" s="31">
        <f t="shared" si="115"/>
        <v>1</v>
      </c>
      <c r="AD768" s="31">
        <f t="shared" si="116"/>
        <v>1</v>
      </c>
      <c r="AE768" s="32" t="e">
        <f>MIN($K768,IF(AND(S768='[3]Resources - Baseline'!$C$25,$AH$3&gt;0),MIN(DATE(2050,12,31),MAX(DATE($AH$4,12,31),DATE(YEAR(J768)+$AH$3,MONTH(J768),DAY(J768)))),IF(AND(COUNTIFS('[3]Resources - Baseline'!$C$26:$C$37,S768)=1,$AH$2&gt;0),MIN(DATE($AH$4,12,31),DATE(YEAR(J768)+$AH$2,MONTH(J768),DAY(J768))),DATE(2050,12,31))))</f>
        <v>#VALUE!</v>
      </c>
      <c r="AF768" s="33">
        <f t="shared" si="117"/>
        <v>1</v>
      </c>
    </row>
    <row r="769" spans="1:32">
      <c r="A769" s="1">
        <v>769</v>
      </c>
      <c r="B769" s="21" t="s">
        <v>1779</v>
      </c>
      <c r="C769" s="21" t="s">
        <v>1780</v>
      </c>
      <c r="D769" s="21" t="s">
        <v>185</v>
      </c>
      <c r="E769" s="21" t="s">
        <v>205</v>
      </c>
      <c r="F769" s="21" t="s">
        <v>205</v>
      </c>
      <c r="G769" s="21" t="s">
        <v>204</v>
      </c>
      <c r="H769" s="21" t="s">
        <v>205</v>
      </c>
      <c r="I769" s="21" t="s">
        <v>178</v>
      </c>
      <c r="J769" s="22">
        <v>41866</v>
      </c>
      <c r="K769" s="22">
        <v>55153</v>
      </c>
      <c r="L769" s="23">
        <f t="shared" si="118"/>
        <v>45.6</v>
      </c>
      <c r="M769" s="24">
        <f t="shared" si="119"/>
        <v>1</v>
      </c>
      <c r="N769" s="21">
        <v>45.6</v>
      </c>
      <c r="O769" s="21">
        <v>45.6</v>
      </c>
      <c r="P769" s="21" t="s">
        <v>187</v>
      </c>
      <c r="Q769" s="21" t="s">
        <v>188</v>
      </c>
      <c r="R769" s="25" t="s">
        <v>189</v>
      </c>
      <c r="S769" s="21" t="s">
        <v>182</v>
      </c>
      <c r="T769" s="21"/>
      <c r="U769" s="26"/>
      <c r="V769" s="26"/>
      <c r="W769" s="27">
        <f t="shared" si="110"/>
        <v>2015</v>
      </c>
      <c r="X769" s="27">
        <f t="shared" si="111"/>
        <v>2050</v>
      </c>
      <c r="Y769" s="28">
        <f t="shared" si="112"/>
        <v>0</v>
      </c>
      <c r="Z769" s="29" t="str">
        <f t="shared" si="113"/>
        <v>CAISO</v>
      </c>
      <c r="AA769" s="30">
        <f t="shared" si="114"/>
        <v>45.6</v>
      </c>
      <c r="AB769" s="31">
        <f>IF(AND(ISNUMBER(MATCH($S769,[3]Lists!$CU$8:$CU$37,0)),J769&gt;=DATE(2018,12,31)),$AH$6,$AH$5)</f>
        <v>1</v>
      </c>
      <c r="AC769" s="31">
        <f t="shared" si="115"/>
        <v>1</v>
      </c>
      <c r="AD769" s="31">
        <f t="shared" si="116"/>
        <v>1</v>
      </c>
      <c r="AE769" s="32" t="e">
        <f>MIN($K769,IF(AND(S769='[3]Resources - Baseline'!$C$25,$AH$3&gt;0),MIN(DATE(2050,12,31),MAX(DATE($AH$4,12,31),DATE(YEAR(J769)+$AH$3,MONTH(J769),DAY(J769)))),IF(AND(COUNTIFS('[3]Resources - Baseline'!$C$26:$C$37,S769)=1,$AH$2&gt;0),MIN(DATE($AH$4,12,31),DATE(YEAR(J769)+$AH$2,MONTH(J769),DAY(J769))),DATE(2050,12,31))))</f>
        <v>#VALUE!</v>
      </c>
      <c r="AF769" s="33">
        <f t="shared" si="117"/>
        <v>1</v>
      </c>
    </row>
    <row r="770" spans="1:32">
      <c r="A770" s="1">
        <v>770</v>
      </c>
      <c r="B770" s="21" t="s">
        <v>1781</v>
      </c>
      <c r="C770" s="21" t="s">
        <v>1782</v>
      </c>
      <c r="D770" s="21" t="s">
        <v>185</v>
      </c>
      <c r="E770" s="21" t="s">
        <v>175</v>
      </c>
      <c r="F770" s="21" t="s">
        <v>175</v>
      </c>
      <c r="G770" s="21" t="s">
        <v>186</v>
      </c>
      <c r="H770" s="21" t="s">
        <v>175</v>
      </c>
      <c r="I770" s="21" t="s">
        <v>178</v>
      </c>
      <c r="J770" s="22">
        <v>1</v>
      </c>
      <c r="K770" s="22">
        <v>55153</v>
      </c>
      <c r="L770" s="23">
        <f t="shared" si="118"/>
        <v>6.4</v>
      </c>
      <c r="M770" s="24">
        <f t="shared" si="119"/>
        <v>1</v>
      </c>
      <c r="N770" s="21">
        <v>6.4</v>
      </c>
      <c r="O770" s="21">
        <v>6.4</v>
      </c>
      <c r="P770" s="21" t="s">
        <v>187</v>
      </c>
      <c r="Q770" s="21" t="s">
        <v>219</v>
      </c>
      <c r="R770" s="25" t="s">
        <v>218</v>
      </c>
      <c r="S770" s="21" t="s">
        <v>368</v>
      </c>
      <c r="T770" s="21"/>
      <c r="U770" s="26"/>
      <c r="V770" s="26"/>
      <c r="W770" s="27">
        <f t="shared" si="110"/>
        <v>1900</v>
      </c>
      <c r="X770" s="27">
        <f t="shared" si="111"/>
        <v>2050</v>
      </c>
      <c r="Y770" s="28">
        <f t="shared" si="112"/>
        <v>0</v>
      </c>
      <c r="Z770" s="29" t="str">
        <f t="shared" si="113"/>
        <v>CAISO</v>
      </c>
      <c r="AA770" s="30">
        <f t="shared" si="114"/>
        <v>6.4</v>
      </c>
      <c r="AB770" s="31">
        <f>IF(AND(ISNUMBER(MATCH($S770,[3]Lists!$CU$8:$CU$37,0)),J770&gt;=DATE(2018,12,31)),$AH$6,$AH$5)</f>
        <v>1</v>
      </c>
      <c r="AC770" s="31">
        <f t="shared" si="115"/>
        <v>1</v>
      </c>
      <c r="AD770" s="31">
        <f t="shared" si="116"/>
        <v>1</v>
      </c>
      <c r="AE770" s="32" t="e">
        <f>MIN($K770,IF(AND(S770='[3]Resources - Baseline'!$C$25,$AH$3&gt;0),MIN(DATE(2050,12,31),MAX(DATE($AH$4,12,31),DATE(YEAR(J770)+$AH$3,MONTH(J770),DAY(J770)))),IF(AND(COUNTIFS('[3]Resources - Baseline'!$C$26:$C$37,S770)=1,$AH$2&gt;0),MIN(DATE($AH$4,12,31),DATE(YEAR(J770)+$AH$2,MONTH(J770),DAY(J770))),DATE(2050,12,31))))</f>
        <v>#VALUE!</v>
      </c>
      <c r="AF770" s="33">
        <f t="shared" si="117"/>
        <v>1</v>
      </c>
    </row>
    <row r="771" spans="1:32">
      <c r="A771" s="1">
        <v>771</v>
      </c>
      <c r="B771" s="21" t="s">
        <v>1783</v>
      </c>
      <c r="C771" s="21" t="s">
        <v>1784</v>
      </c>
      <c r="D771" s="21" t="s">
        <v>163</v>
      </c>
      <c r="E771" s="22" t="s">
        <v>202</v>
      </c>
      <c r="F771" s="22" t="s">
        <v>202</v>
      </c>
      <c r="G771" s="22" t="s">
        <v>1785</v>
      </c>
      <c r="H771" s="22" t="s">
        <v>202</v>
      </c>
      <c r="I771" s="22" t="s">
        <v>202</v>
      </c>
      <c r="J771" s="22">
        <v>26816</v>
      </c>
      <c r="K771" s="22">
        <v>55153</v>
      </c>
      <c r="L771" s="23">
        <f t="shared" si="118"/>
        <v>20</v>
      </c>
      <c r="M771" s="24">
        <f t="shared" si="119"/>
        <v>1</v>
      </c>
      <c r="N771" s="23">
        <v>20</v>
      </c>
      <c r="O771" s="23">
        <v>20</v>
      </c>
      <c r="P771" s="23" t="s">
        <v>631</v>
      </c>
      <c r="Q771" s="23" t="s">
        <v>632</v>
      </c>
      <c r="R771" s="25" t="s">
        <v>270</v>
      </c>
      <c r="S771" s="22" t="s">
        <v>1786</v>
      </c>
      <c r="T771" s="22"/>
      <c r="U771" s="26"/>
      <c r="V771" s="26"/>
      <c r="W771" s="27">
        <f t="shared" si="110"/>
        <v>1973</v>
      </c>
      <c r="X771" s="27">
        <f t="shared" si="111"/>
        <v>2050</v>
      </c>
      <c r="Y771" s="28">
        <f t="shared" si="112"/>
        <v>0</v>
      </c>
      <c r="Z771" s="29" t="str">
        <f t="shared" si="113"/>
        <v>IID</v>
      </c>
      <c r="AA771" s="30">
        <f t="shared" si="114"/>
        <v>20</v>
      </c>
      <c r="AB771" s="31">
        <f>IF(AND(ISNUMBER(MATCH($S771,[3]Lists!$CU$8:$CU$37,0)),J771&gt;=DATE(2018,12,31)),$AH$6,$AH$5)</f>
        <v>1</v>
      </c>
      <c r="AC771" s="31">
        <f t="shared" si="115"/>
        <v>1</v>
      </c>
      <c r="AD771" s="31">
        <f t="shared" si="116"/>
        <v>1</v>
      </c>
      <c r="AE771" s="32" t="e">
        <f>MIN($K771,IF(AND(S771='[3]Resources - Baseline'!$C$25,$AH$3&gt;0),MIN(DATE(2050,12,31),MAX(DATE($AH$4,12,31),DATE(YEAR(J771)+$AH$3,MONTH(J771),DAY(J771)))),IF(AND(COUNTIFS('[3]Resources - Baseline'!$C$26:$C$37,S771)=1,$AH$2&gt;0),MIN(DATE($AH$4,12,31),DATE(YEAR(J771)+$AH$2,MONTH(J771),DAY(J771))),DATE(2050,12,31))))</f>
        <v>#VALUE!</v>
      </c>
      <c r="AF771" s="33">
        <f t="shared" si="117"/>
        <v>1</v>
      </c>
    </row>
    <row r="772" spans="1:32">
      <c r="A772" s="1">
        <v>772</v>
      </c>
      <c r="B772" s="21" t="s">
        <v>1787</v>
      </c>
      <c r="C772" s="21" t="s">
        <v>1788</v>
      </c>
      <c r="D772" s="21" t="s">
        <v>163</v>
      </c>
      <c r="E772" s="22" t="s">
        <v>202</v>
      </c>
      <c r="F772" s="22" t="s">
        <v>202</v>
      </c>
      <c r="G772" s="22" t="s">
        <v>1785</v>
      </c>
      <c r="H772" s="22" t="s">
        <v>202</v>
      </c>
      <c r="I772" s="22" t="s">
        <v>202</v>
      </c>
      <c r="J772" s="22">
        <v>33543</v>
      </c>
      <c r="K772" s="22">
        <v>55153</v>
      </c>
      <c r="L772" s="23">
        <f t="shared" si="118"/>
        <v>20</v>
      </c>
      <c r="M772" s="24">
        <f t="shared" si="119"/>
        <v>1</v>
      </c>
      <c r="N772" s="23">
        <v>20</v>
      </c>
      <c r="O772" s="23">
        <v>20</v>
      </c>
      <c r="P772" s="23" t="s">
        <v>631</v>
      </c>
      <c r="Q772" s="23" t="s">
        <v>632</v>
      </c>
      <c r="R772" s="25" t="s">
        <v>270</v>
      </c>
      <c r="S772" s="22" t="s">
        <v>1786</v>
      </c>
      <c r="T772" s="22"/>
      <c r="U772" s="26"/>
      <c r="V772" s="26"/>
      <c r="W772" s="27">
        <f t="shared" si="110"/>
        <v>1992</v>
      </c>
      <c r="X772" s="27">
        <f t="shared" si="111"/>
        <v>2050</v>
      </c>
      <c r="Y772" s="28">
        <f t="shared" si="112"/>
        <v>0</v>
      </c>
      <c r="Z772" s="29" t="str">
        <f t="shared" si="113"/>
        <v>IID</v>
      </c>
      <c r="AA772" s="30">
        <f t="shared" si="114"/>
        <v>20</v>
      </c>
      <c r="AB772" s="31">
        <f>IF(AND(ISNUMBER(MATCH($S772,[3]Lists!$CU$8:$CU$37,0)),J772&gt;=DATE(2018,12,31)),$AH$6,$AH$5)</f>
        <v>1</v>
      </c>
      <c r="AC772" s="31">
        <f t="shared" si="115"/>
        <v>1</v>
      </c>
      <c r="AD772" s="31">
        <f t="shared" si="116"/>
        <v>1</v>
      </c>
      <c r="AE772" s="32" t="e">
        <f>MIN($K772,IF(AND(S772='[3]Resources - Baseline'!$C$25,$AH$3&gt;0),MIN(DATE(2050,12,31),MAX(DATE($AH$4,12,31),DATE(YEAR(J772)+$AH$3,MONTH(J772),DAY(J772)))),IF(AND(COUNTIFS('[3]Resources - Baseline'!$C$26:$C$37,S772)=1,$AH$2&gt;0),MIN(DATE($AH$4,12,31),DATE(YEAR(J772)+$AH$2,MONTH(J772),DAY(J772))),DATE(2050,12,31))))</f>
        <v>#VALUE!</v>
      </c>
      <c r="AF772" s="33">
        <f t="shared" si="117"/>
        <v>1</v>
      </c>
    </row>
    <row r="773" spans="1:32">
      <c r="A773" s="1">
        <v>773</v>
      </c>
      <c r="B773" s="21" t="s">
        <v>1789</v>
      </c>
      <c r="C773" s="21" t="s">
        <v>1790</v>
      </c>
      <c r="D773" s="21" t="s">
        <v>163</v>
      </c>
      <c r="E773" s="22" t="s">
        <v>202</v>
      </c>
      <c r="F773" s="22" t="s">
        <v>202</v>
      </c>
      <c r="G773" s="22" t="s">
        <v>1785</v>
      </c>
      <c r="H773" s="22" t="s">
        <v>202</v>
      </c>
      <c r="I773" s="22" t="s">
        <v>202</v>
      </c>
      <c r="J773" s="22">
        <v>27120</v>
      </c>
      <c r="K773" s="22">
        <v>55153</v>
      </c>
      <c r="L773" s="23">
        <f t="shared" si="118"/>
        <v>20</v>
      </c>
      <c r="M773" s="24">
        <f t="shared" si="119"/>
        <v>1</v>
      </c>
      <c r="N773" s="23">
        <v>20</v>
      </c>
      <c r="O773" s="23">
        <v>20</v>
      </c>
      <c r="P773" s="23" t="s">
        <v>631</v>
      </c>
      <c r="Q773" s="23" t="s">
        <v>632</v>
      </c>
      <c r="R773" s="25" t="s">
        <v>270</v>
      </c>
      <c r="S773" s="22" t="s">
        <v>1786</v>
      </c>
      <c r="T773" s="22"/>
      <c r="U773" s="26"/>
      <c r="V773" s="26"/>
      <c r="W773" s="27">
        <f t="shared" si="110"/>
        <v>1974</v>
      </c>
      <c r="X773" s="27">
        <f t="shared" si="111"/>
        <v>2050</v>
      </c>
      <c r="Y773" s="28">
        <f t="shared" si="112"/>
        <v>0</v>
      </c>
      <c r="Z773" s="29" t="str">
        <f t="shared" si="113"/>
        <v>IID</v>
      </c>
      <c r="AA773" s="30">
        <f t="shared" si="114"/>
        <v>20</v>
      </c>
      <c r="AB773" s="31">
        <f>IF(AND(ISNUMBER(MATCH($S773,[3]Lists!$CU$8:$CU$37,0)),J773&gt;=DATE(2018,12,31)),$AH$6,$AH$5)</f>
        <v>1</v>
      </c>
      <c r="AC773" s="31">
        <f t="shared" si="115"/>
        <v>1</v>
      </c>
      <c r="AD773" s="31">
        <f t="shared" si="116"/>
        <v>1</v>
      </c>
      <c r="AE773" s="32" t="e">
        <f>MIN($K773,IF(AND(S773='[3]Resources - Baseline'!$C$25,$AH$3&gt;0),MIN(DATE(2050,12,31),MAX(DATE($AH$4,12,31),DATE(YEAR(J773)+$AH$3,MONTH(J773),DAY(J773)))),IF(AND(COUNTIFS('[3]Resources - Baseline'!$C$26:$C$37,S773)=1,$AH$2&gt;0),MIN(DATE($AH$4,12,31),DATE(YEAR(J773)+$AH$2,MONTH(J773),DAY(J773))),DATE(2050,12,31))))</f>
        <v>#VALUE!</v>
      </c>
      <c r="AF773" s="33">
        <f t="shared" si="117"/>
        <v>1</v>
      </c>
    </row>
    <row r="774" spans="1:32">
      <c r="A774" s="1">
        <v>774</v>
      </c>
      <c r="B774" s="21" t="s">
        <v>1791</v>
      </c>
      <c r="C774" s="21" t="s">
        <v>1792</v>
      </c>
      <c r="D774" s="21" t="s">
        <v>163</v>
      </c>
      <c r="E774" s="22" t="s">
        <v>202</v>
      </c>
      <c r="F774" s="22" t="s">
        <v>202</v>
      </c>
      <c r="G774" s="22" t="s">
        <v>1785</v>
      </c>
      <c r="H774" s="22" t="s">
        <v>202</v>
      </c>
      <c r="I774" s="22" t="s">
        <v>202</v>
      </c>
      <c r="J774" s="22">
        <v>28095</v>
      </c>
      <c r="K774" s="22">
        <v>55153</v>
      </c>
      <c r="L774" s="23">
        <f t="shared" si="118"/>
        <v>20</v>
      </c>
      <c r="M774" s="24">
        <f t="shared" si="119"/>
        <v>1</v>
      </c>
      <c r="N774" s="23">
        <v>20</v>
      </c>
      <c r="O774" s="23">
        <v>20</v>
      </c>
      <c r="P774" s="23" t="s">
        <v>631</v>
      </c>
      <c r="Q774" s="23" t="s">
        <v>632</v>
      </c>
      <c r="R774" s="25" t="s">
        <v>270</v>
      </c>
      <c r="S774" s="22" t="s">
        <v>1786</v>
      </c>
      <c r="T774" s="22"/>
      <c r="U774" s="26"/>
      <c r="V774" s="26"/>
      <c r="W774" s="27">
        <f t="shared" si="110"/>
        <v>1977</v>
      </c>
      <c r="X774" s="27">
        <f t="shared" si="111"/>
        <v>2050</v>
      </c>
      <c r="Y774" s="28">
        <f t="shared" si="112"/>
        <v>0</v>
      </c>
      <c r="Z774" s="29" t="str">
        <f t="shared" si="113"/>
        <v>IID</v>
      </c>
      <c r="AA774" s="30">
        <f t="shared" si="114"/>
        <v>20</v>
      </c>
      <c r="AB774" s="31">
        <f>IF(AND(ISNUMBER(MATCH($S774,[3]Lists!$CU$8:$CU$37,0)),J774&gt;=DATE(2018,12,31)),$AH$6,$AH$5)</f>
        <v>1</v>
      </c>
      <c r="AC774" s="31">
        <f t="shared" si="115"/>
        <v>1</v>
      </c>
      <c r="AD774" s="31">
        <f t="shared" si="116"/>
        <v>1</v>
      </c>
      <c r="AE774" s="32" t="e">
        <f>MIN($K774,IF(AND(S774='[3]Resources - Baseline'!$C$25,$AH$3&gt;0),MIN(DATE(2050,12,31),MAX(DATE($AH$4,12,31),DATE(YEAR(J774)+$AH$3,MONTH(J774),DAY(J774)))),IF(AND(COUNTIFS('[3]Resources - Baseline'!$C$26:$C$37,S774)=1,$AH$2&gt;0),MIN(DATE($AH$4,12,31),DATE(YEAR(J774)+$AH$2,MONTH(J774),DAY(J774))),DATE(2050,12,31))))</f>
        <v>#VALUE!</v>
      </c>
      <c r="AF774" s="33">
        <f t="shared" si="117"/>
        <v>1</v>
      </c>
    </row>
    <row r="775" spans="1:32">
      <c r="A775" s="1">
        <v>775</v>
      </c>
      <c r="B775" s="21" t="s">
        <v>1793</v>
      </c>
      <c r="C775" s="21" t="s">
        <v>1794</v>
      </c>
      <c r="D775" s="21" t="s">
        <v>163</v>
      </c>
      <c r="E775" s="22" t="s">
        <v>202</v>
      </c>
      <c r="F775" s="22" t="s">
        <v>202</v>
      </c>
      <c r="G775" s="22" t="s">
        <v>1785</v>
      </c>
      <c r="H775" s="22" t="s">
        <v>202</v>
      </c>
      <c r="I775" s="22" t="s">
        <v>202</v>
      </c>
      <c r="J775" s="22">
        <v>42614</v>
      </c>
      <c r="K775" s="22">
        <v>55153</v>
      </c>
      <c r="L775" s="23">
        <f t="shared" si="118"/>
        <v>31</v>
      </c>
      <c r="M775" s="24">
        <f t="shared" si="119"/>
        <v>1</v>
      </c>
      <c r="N775" s="23">
        <v>31</v>
      </c>
      <c r="O775" s="23">
        <v>31</v>
      </c>
      <c r="P775" s="23" t="s">
        <v>1795</v>
      </c>
      <c r="Q775" s="23" t="s">
        <v>655</v>
      </c>
      <c r="R775" s="25" t="s">
        <v>654</v>
      </c>
      <c r="S775" s="22" t="s">
        <v>1796</v>
      </c>
      <c r="T775" s="22"/>
      <c r="U775" s="26"/>
      <c r="V775" s="26"/>
      <c r="W775" s="27">
        <f t="shared" si="110"/>
        <v>2017</v>
      </c>
      <c r="X775" s="27">
        <f t="shared" si="111"/>
        <v>2050</v>
      </c>
      <c r="Y775" s="28">
        <f t="shared" si="112"/>
        <v>0</v>
      </c>
      <c r="Z775" s="29" t="str">
        <f t="shared" si="113"/>
        <v>IID</v>
      </c>
      <c r="AA775" s="30">
        <f t="shared" si="114"/>
        <v>31</v>
      </c>
      <c r="AB775" s="31">
        <f>IF(AND(ISNUMBER(MATCH($S775,[3]Lists!$CU$8:$CU$37,0)),J775&gt;=DATE(2018,12,31)),$AH$6,$AH$5)</f>
        <v>1</v>
      </c>
      <c r="AC775" s="31">
        <f t="shared" si="115"/>
        <v>1</v>
      </c>
      <c r="AD775" s="31">
        <f t="shared" si="116"/>
        <v>1</v>
      </c>
      <c r="AE775" s="32" t="e">
        <f>MIN($K775,IF(AND(S775='[3]Resources - Baseline'!$C$25,$AH$3&gt;0),MIN(DATE(2050,12,31),MAX(DATE($AH$4,12,31),DATE(YEAR(J775)+$AH$3,MONTH(J775),DAY(J775)))),IF(AND(COUNTIFS('[3]Resources - Baseline'!$C$26:$C$37,S775)=1,$AH$2&gt;0),MIN(DATE($AH$4,12,31),DATE(YEAR(J775)+$AH$2,MONTH(J775),DAY(J775))),DATE(2050,12,31))))</f>
        <v>#VALUE!</v>
      </c>
      <c r="AF775" s="33">
        <f t="shared" si="117"/>
        <v>1</v>
      </c>
    </row>
    <row r="776" spans="1:32">
      <c r="A776" s="1">
        <v>776</v>
      </c>
      <c r="B776" s="21" t="s">
        <v>1797</v>
      </c>
      <c r="C776" s="21" t="s">
        <v>1798</v>
      </c>
      <c r="D776" s="21" t="s">
        <v>163</v>
      </c>
      <c r="E776" s="22" t="s">
        <v>192</v>
      </c>
      <c r="F776" s="22" t="s">
        <v>192</v>
      </c>
      <c r="G776" s="22" t="s">
        <v>193</v>
      </c>
      <c r="H776" s="22" t="s">
        <v>194</v>
      </c>
      <c r="I776" s="22" t="s">
        <v>195</v>
      </c>
      <c r="J776" s="22">
        <v>40436</v>
      </c>
      <c r="K776" s="22">
        <v>55153</v>
      </c>
      <c r="L776" s="23">
        <f t="shared" si="118"/>
        <v>6</v>
      </c>
      <c r="M776" s="24">
        <f t="shared" si="119"/>
        <v>1</v>
      </c>
      <c r="N776" s="23">
        <v>6</v>
      </c>
      <c r="O776" s="23">
        <v>6</v>
      </c>
      <c r="P776" s="23" t="s">
        <v>196</v>
      </c>
      <c r="Q776" s="23" t="s">
        <v>197</v>
      </c>
      <c r="R776" s="25" t="s">
        <v>198</v>
      </c>
      <c r="S776" s="22" t="s">
        <v>199</v>
      </c>
      <c r="T776" s="22"/>
      <c r="U776" s="26"/>
      <c r="V776" s="26"/>
      <c r="W776" s="27">
        <f t="shared" si="110"/>
        <v>2011</v>
      </c>
      <c r="X776" s="27">
        <f t="shared" si="111"/>
        <v>2050</v>
      </c>
      <c r="Y776" s="28">
        <f t="shared" si="112"/>
        <v>0</v>
      </c>
      <c r="Z776" s="29" t="str">
        <f t="shared" si="113"/>
        <v>SW</v>
      </c>
      <c r="AA776" s="30">
        <f t="shared" si="114"/>
        <v>6</v>
      </c>
      <c r="AB776" s="31">
        <f>IF(AND(ISNUMBER(MATCH($S776,[3]Lists!$CU$8:$CU$37,0)),J776&gt;=DATE(2018,12,31)),$AH$6,$AH$5)</f>
        <v>1</v>
      </c>
      <c r="AC776" s="31">
        <f t="shared" si="115"/>
        <v>1</v>
      </c>
      <c r="AD776" s="31">
        <f t="shared" si="116"/>
        <v>1</v>
      </c>
      <c r="AE776" s="32" t="e">
        <f>MIN($K776,IF(AND(S776='[3]Resources - Baseline'!$C$25,$AH$3&gt;0),MIN(DATE(2050,12,31),MAX(DATE($AH$4,12,31),DATE(YEAR(J776)+$AH$3,MONTH(J776),DAY(J776)))),IF(AND(COUNTIFS('[3]Resources - Baseline'!$C$26:$C$37,S776)=1,$AH$2&gt;0),MIN(DATE($AH$4,12,31),DATE(YEAR(J776)+$AH$2,MONTH(J776),DAY(J776))),DATE(2050,12,31))))</f>
        <v>#VALUE!</v>
      </c>
      <c r="AF776" s="33">
        <f t="shared" si="117"/>
        <v>1</v>
      </c>
    </row>
    <row r="777" spans="1:32">
      <c r="A777" s="1">
        <v>777</v>
      </c>
      <c r="B777" s="21" t="s">
        <v>1799</v>
      </c>
      <c r="C777" s="21" t="s">
        <v>1800</v>
      </c>
      <c r="D777" s="21" t="s">
        <v>163</v>
      </c>
      <c r="E777" s="22" t="s">
        <v>752</v>
      </c>
      <c r="F777" s="22" t="s">
        <v>752</v>
      </c>
      <c r="G777" s="22" t="s">
        <v>753</v>
      </c>
      <c r="H777" s="22" t="s">
        <v>754</v>
      </c>
      <c r="I777" s="22" t="s">
        <v>212</v>
      </c>
      <c r="J777" s="22">
        <v>21367</v>
      </c>
      <c r="K777" s="22">
        <v>55153</v>
      </c>
      <c r="L777" s="23">
        <f t="shared" si="118"/>
        <v>32</v>
      </c>
      <c r="M777" s="24">
        <f t="shared" si="119"/>
        <v>1</v>
      </c>
      <c r="N777" s="23">
        <v>32</v>
      </c>
      <c r="O777" s="23">
        <v>32</v>
      </c>
      <c r="P777" s="23" t="s">
        <v>218</v>
      </c>
      <c r="Q777" s="23" t="s">
        <v>219</v>
      </c>
      <c r="R777" s="25" t="s">
        <v>218</v>
      </c>
      <c r="S777" s="22" t="s">
        <v>344</v>
      </c>
      <c r="T777" s="22"/>
      <c r="U777" s="26"/>
      <c r="V777" s="26"/>
      <c r="W777" s="27">
        <f t="shared" ref="W777:W840" si="120">IF(J777&lt;DATE(YEAR(J777),7,1),YEAR(J777),YEAR(J777)+1)</f>
        <v>1959</v>
      </c>
      <c r="X777" s="27">
        <f t="shared" ref="X777:X840" si="121">IF(K777&gt;=DATE(YEAR(K777),7,1),YEAR(K777),YEAR(K777)-1)</f>
        <v>2050</v>
      </c>
      <c r="Y777" s="28">
        <f t="shared" ref="Y777:Y840" si="122">IF(ISBLANK(U777),0,O777-U777)</f>
        <v>0</v>
      </c>
      <c r="Z777" s="29" t="str">
        <f t="shared" ref="Z777:Z840" si="123">IF(ISBLANK(T777),I777,T777)</f>
        <v>NW</v>
      </c>
      <c r="AA777" s="30">
        <f t="shared" ref="AA777:AA840" si="124">IF(ISBLANK(U777),O777,U777)</f>
        <v>32</v>
      </c>
      <c r="AB777" s="31">
        <f>IF(AND(ISNUMBER(MATCH($S777,[3]Lists!$CU$8:$CU$37,0)),J777&gt;=DATE(2018,12,31)),$AH$6,$AH$5)</f>
        <v>1</v>
      </c>
      <c r="AC777" s="31">
        <f t="shared" ref="AC777:AC840" si="125">IF(ISBLANK(S777),0,1)</f>
        <v>1</v>
      </c>
      <c r="AD777" s="31">
        <f t="shared" ref="AD777:AD840" si="126">AC777</f>
        <v>1</v>
      </c>
      <c r="AE777" s="32" t="e">
        <f>MIN($K777,IF(AND(S777='[3]Resources - Baseline'!$C$25,$AH$3&gt;0),MIN(DATE(2050,12,31),MAX(DATE($AH$4,12,31),DATE(YEAR(J777)+$AH$3,MONTH(J777),DAY(J777)))),IF(AND(COUNTIFS('[3]Resources - Baseline'!$C$26:$C$37,S777)=1,$AH$2&gt;0),MIN(DATE($AH$4,12,31),DATE(YEAR(J777)+$AH$2,MONTH(J777),DAY(J777))),DATE(2050,12,31))))</f>
        <v>#VALUE!</v>
      </c>
      <c r="AF777" s="33">
        <f t="shared" ref="AF777:AF840" si="127">SUMPRODUCT(($B$9:$B$3872=$B777)*1)</f>
        <v>1</v>
      </c>
    </row>
    <row r="778" spans="1:32">
      <c r="A778" s="1">
        <v>778</v>
      </c>
      <c r="B778" s="21" t="s">
        <v>1801</v>
      </c>
      <c r="C778" s="21" t="s">
        <v>1802</v>
      </c>
      <c r="D778" s="21" t="s">
        <v>163</v>
      </c>
      <c r="E778" s="22" t="s">
        <v>752</v>
      </c>
      <c r="F778" s="22" t="s">
        <v>752</v>
      </c>
      <c r="G778" s="22" t="s">
        <v>753</v>
      </c>
      <c r="H778" s="22" t="s">
        <v>754</v>
      </c>
      <c r="I778" s="22" t="s">
        <v>212</v>
      </c>
      <c r="J778" s="22">
        <v>21367</v>
      </c>
      <c r="K778" s="22">
        <v>55153</v>
      </c>
      <c r="L778" s="23">
        <f t="shared" ref="L778:L841" si="128">IFERROR(M778*O778,0)</f>
        <v>32</v>
      </c>
      <c r="M778" s="24">
        <f t="shared" ref="M778:M841" si="129">IFERROR(N778/O778,0)</f>
        <v>1</v>
      </c>
      <c r="N778" s="23">
        <v>32</v>
      </c>
      <c r="O778" s="23">
        <v>32</v>
      </c>
      <c r="P778" s="23" t="s">
        <v>218</v>
      </c>
      <c r="Q778" s="23" t="s">
        <v>219</v>
      </c>
      <c r="R778" s="25" t="s">
        <v>218</v>
      </c>
      <c r="S778" s="22" t="s">
        <v>344</v>
      </c>
      <c r="T778" s="22"/>
      <c r="U778" s="26"/>
      <c r="V778" s="26"/>
      <c r="W778" s="27">
        <f t="shared" si="120"/>
        <v>1959</v>
      </c>
      <c r="X778" s="27">
        <f t="shared" si="121"/>
        <v>2050</v>
      </c>
      <c r="Y778" s="28">
        <f t="shared" si="122"/>
        <v>0</v>
      </c>
      <c r="Z778" s="29" t="str">
        <f t="shared" si="123"/>
        <v>NW</v>
      </c>
      <c r="AA778" s="30">
        <f t="shared" si="124"/>
        <v>32</v>
      </c>
      <c r="AB778" s="31">
        <f>IF(AND(ISNUMBER(MATCH($S778,[3]Lists!$CU$8:$CU$37,0)),J778&gt;=DATE(2018,12,31)),$AH$6,$AH$5)</f>
        <v>1</v>
      </c>
      <c r="AC778" s="31">
        <f t="shared" si="125"/>
        <v>1</v>
      </c>
      <c r="AD778" s="31">
        <f t="shared" si="126"/>
        <v>1</v>
      </c>
      <c r="AE778" s="32" t="e">
        <f>MIN($K778,IF(AND(S778='[3]Resources - Baseline'!$C$25,$AH$3&gt;0),MIN(DATE(2050,12,31),MAX(DATE($AH$4,12,31),DATE(YEAR(J778)+$AH$3,MONTH(J778),DAY(J778)))),IF(AND(COUNTIFS('[3]Resources - Baseline'!$C$26:$C$37,S778)=1,$AH$2&gt;0),MIN(DATE($AH$4,12,31),DATE(YEAR(J778)+$AH$2,MONTH(J778),DAY(J778))),DATE(2050,12,31))))</f>
        <v>#VALUE!</v>
      </c>
      <c r="AF778" s="33">
        <f t="shared" si="127"/>
        <v>1</v>
      </c>
    </row>
    <row r="779" spans="1:32">
      <c r="A779" s="1">
        <v>779</v>
      </c>
      <c r="B779" s="21" t="s">
        <v>1803</v>
      </c>
      <c r="C779" s="21" t="s">
        <v>1804</v>
      </c>
      <c r="D779" s="21" t="s">
        <v>185</v>
      </c>
      <c r="E779" s="21" t="s">
        <v>246</v>
      </c>
      <c r="F779" s="21" t="s">
        <v>246</v>
      </c>
      <c r="G779" s="21" t="s">
        <v>247</v>
      </c>
      <c r="H779" s="21" t="s">
        <v>246</v>
      </c>
      <c r="I779" s="21" t="s">
        <v>178</v>
      </c>
      <c r="J779" s="22">
        <v>41395</v>
      </c>
      <c r="K779" s="22">
        <v>55153</v>
      </c>
      <c r="L779" s="23">
        <f t="shared" si="128"/>
        <v>201.9</v>
      </c>
      <c r="M779" s="24">
        <f t="shared" si="129"/>
        <v>0.98873653281096974</v>
      </c>
      <c r="N779" s="21">
        <v>201.9</v>
      </c>
      <c r="O779" s="21">
        <v>204.2</v>
      </c>
      <c r="P779" s="21" t="s">
        <v>288</v>
      </c>
      <c r="Q779" s="21" t="s">
        <v>269</v>
      </c>
      <c r="R779" s="25" t="s">
        <v>270</v>
      </c>
      <c r="S779" s="21" t="s">
        <v>271</v>
      </c>
      <c r="T779" s="21"/>
      <c r="U779" s="26"/>
      <c r="V779" s="26"/>
      <c r="W779" s="27">
        <f t="shared" si="120"/>
        <v>2013</v>
      </c>
      <c r="X779" s="27">
        <f t="shared" si="121"/>
        <v>2050</v>
      </c>
      <c r="Y779" s="28">
        <f t="shared" si="122"/>
        <v>0</v>
      </c>
      <c r="Z779" s="29" t="str">
        <f t="shared" si="123"/>
        <v>CAISO</v>
      </c>
      <c r="AA779" s="30">
        <f t="shared" si="124"/>
        <v>204.2</v>
      </c>
      <c r="AB779" s="31">
        <f>IF(AND(ISNUMBER(MATCH($S779,[3]Lists!$CU$8:$CU$37,0)),J779&gt;=DATE(2018,12,31)),$AH$6,$AH$5)</f>
        <v>1</v>
      </c>
      <c r="AC779" s="31">
        <f t="shared" si="125"/>
        <v>1</v>
      </c>
      <c r="AD779" s="31">
        <f t="shared" si="126"/>
        <v>1</v>
      </c>
      <c r="AE779" s="32" t="e">
        <f>MIN($K779,IF(AND(S779='[3]Resources - Baseline'!$C$25,$AH$3&gt;0),MIN(DATE(2050,12,31),MAX(DATE($AH$4,12,31),DATE(YEAR(J779)+$AH$3,MONTH(J779),DAY(J779)))),IF(AND(COUNTIFS('[3]Resources - Baseline'!$C$26:$C$37,S779)=1,$AH$2&gt;0),MIN(DATE($AH$4,12,31),DATE(YEAR(J779)+$AH$2,MONTH(J779),DAY(J779))),DATE(2050,12,31))))</f>
        <v>#VALUE!</v>
      </c>
      <c r="AF779" s="33">
        <f t="shared" si="127"/>
        <v>1</v>
      </c>
    </row>
    <row r="780" spans="1:32">
      <c r="A780" s="1">
        <v>780</v>
      </c>
      <c r="B780" s="21" t="s">
        <v>1805</v>
      </c>
      <c r="C780" s="21" t="s">
        <v>1806</v>
      </c>
      <c r="D780" s="21" t="s">
        <v>185</v>
      </c>
      <c r="E780" s="21" t="s">
        <v>246</v>
      </c>
      <c r="F780" s="21" t="s">
        <v>246</v>
      </c>
      <c r="G780" s="21" t="s">
        <v>247</v>
      </c>
      <c r="H780" s="21" t="s">
        <v>246</v>
      </c>
      <c r="I780" s="21" t="s">
        <v>178</v>
      </c>
      <c r="J780" s="22">
        <v>41395</v>
      </c>
      <c r="K780" s="22">
        <v>55153</v>
      </c>
      <c r="L780" s="23">
        <f t="shared" si="128"/>
        <v>201.4</v>
      </c>
      <c r="M780" s="24">
        <f t="shared" si="129"/>
        <v>0.99358658115441545</v>
      </c>
      <c r="N780" s="21">
        <v>201.4</v>
      </c>
      <c r="O780" s="21">
        <v>202.7</v>
      </c>
      <c r="P780" s="21" t="s">
        <v>288</v>
      </c>
      <c r="Q780" s="21" t="s">
        <v>269</v>
      </c>
      <c r="R780" s="25" t="s">
        <v>270</v>
      </c>
      <c r="S780" s="21" t="s">
        <v>271</v>
      </c>
      <c r="T780" s="21"/>
      <c r="U780" s="26"/>
      <c r="V780" s="26"/>
      <c r="W780" s="27">
        <f t="shared" si="120"/>
        <v>2013</v>
      </c>
      <c r="X780" s="27">
        <f t="shared" si="121"/>
        <v>2050</v>
      </c>
      <c r="Y780" s="28">
        <f t="shared" si="122"/>
        <v>0</v>
      </c>
      <c r="Z780" s="29" t="str">
        <f t="shared" si="123"/>
        <v>CAISO</v>
      </c>
      <c r="AA780" s="30">
        <f t="shared" si="124"/>
        <v>202.7</v>
      </c>
      <c r="AB780" s="31">
        <f>IF(AND(ISNUMBER(MATCH($S780,[3]Lists!$CU$8:$CU$37,0)),J780&gt;=DATE(2018,12,31)),$AH$6,$AH$5)</f>
        <v>1</v>
      </c>
      <c r="AC780" s="31">
        <f t="shared" si="125"/>
        <v>1</v>
      </c>
      <c r="AD780" s="31">
        <f t="shared" si="126"/>
        <v>1</v>
      </c>
      <c r="AE780" s="32" t="e">
        <f>MIN($K780,IF(AND(S780='[3]Resources - Baseline'!$C$25,$AH$3&gt;0),MIN(DATE(2050,12,31),MAX(DATE($AH$4,12,31),DATE(YEAR(J780)+$AH$3,MONTH(J780),DAY(J780)))),IF(AND(COUNTIFS('[3]Resources - Baseline'!$C$26:$C$37,S780)=1,$AH$2&gt;0),MIN(DATE($AH$4,12,31),DATE(YEAR(J780)+$AH$2,MONTH(J780),DAY(J780))),DATE(2050,12,31))))</f>
        <v>#VALUE!</v>
      </c>
      <c r="AF780" s="33">
        <f t="shared" si="127"/>
        <v>1</v>
      </c>
    </row>
    <row r="781" spans="1:32">
      <c r="A781" s="1">
        <v>781</v>
      </c>
      <c r="B781" s="21" t="s">
        <v>1807</v>
      </c>
      <c r="C781" s="21" t="s">
        <v>1808</v>
      </c>
      <c r="D781" s="21" t="s">
        <v>185</v>
      </c>
      <c r="E781" s="21" t="s">
        <v>246</v>
      </c>
      <c r="F781" s="21" t="s">
        <v>246</v>
      </c>
      <c r="G781" s="21" t="s">
        <v>247</v>
      </c>
      <c r="H781" s="21" t="s">
        <v>246</v>
      </c>
      <c r="I781" s="21" t="s">
        <v>178</v>
      </c>
      <c r="J781" s="22">
        <v>41395</v>
      </c>
      <c r="K781" s="22">
        <v>55153</v>
      </c>
      <c r="L781" s="23">
        <f t="shared" si="128"/>
        <v>200.9</v>
      </c>
      <c r="M781" s="24">
        <f t="shared" si="129"/>
        <v>0.96142802450229703</v>
      </c>
      <c r="N781" s="21">
        <v>200.9</v>
      </c>
      <c r="O781" s="21">
        <v>208.96</v>
      </c>
      <c r="P781" s="21" t="s">
        <v>288</v>
      </c>
      <c r="Q781" s="21" t="s">
        <v>269</v>
      </c>
      <c r="R781" s="25" t="s">
        <v>270</v>
      </c>
      <c r="S781" s="21" t="s">
        <v>271</v>
      </c>
      <c r="T781" s="21"/>
      <c r="U781" s="26"/>
      <c r="V781" s="26"/>
      <c r="W781" s="27">
        <f t="shared" si="120"/>
        <v>2013</v>
      </c>
      <c r="X781" s="27">
        <f t="shared" si="121"/>
        <v>2050</v>
      </c>
      <c r="Y781" s="28">
        <f t="shared" si="122"/>
        <v>0</v>
      </c>
      <c r="Z781" s="29" t="str">
        <f t="shared" si="123"/>
        <v>CAISO</v>
      </c>
      <c r="AA781" s="30">
        <f t="shared" si="124"/>
        <v>208.96</v>
      </c>
      <c r="AB781" s="31">
        <f>IF(AND(ISNUMBER(MATCH($S781,[3]Lists!$CU$8:$CU$37,0)),J781&gt;=DATE(2018,12,31)),$AH$6,$AH$5)</f>
        <v>1</v>
      </c>
      <c r="AC781" s="31">
        <f t="shared" si="125"/>
        <v>1</v>
      </c>
      <c r="AD781" s="31">
        <f t="shared" si="126"/>
        <v>1</v>
      </c>
      <c r="AE781" s="32" t="e">
        <f>MIN($K781,IF(AND(S781='[3]Resources - Baseline'!$C$25,$AH$3&gt;0),MIN(DATE(2050,12,31),MAX(DATE($AH$4,12,31),DATE(YEAR(J781)+$AH$3,MONTH(J781),DAY(J781)))),IF(AND(COUNTIFS('[3]Resources - Baseline'!$C$26:$C$37,S781)=1,$AH$2&gt;0),MIN(DATE($AH$4,12,31),DATE(YEAR(J781)+$AH$2,MONTH(J781),DAY(J781))),DATE(2050,12,31))))</f>
        <v>#VALUE!</v>
      </c>
      <c r="AF781" s="33">
        <f t="shared" si="127"/>
        <v>1</v>
      </c>
    </row>
    <row r="782" spans="1:32">
      <c r="A782" s="1">
        <v>782</v>
      </c>
      <c r="B782" s="21" t="s">
        <v>1809</v>
      </c>
      <c r="C782" s="21"/>
      <c r="D782" s="21" t="s">
        <v>185</v>
      </c>
      <c r="E782" s="21" t="s">
        <v>246</v>
      </c>
      <c r="F782" s="21" t="s">
        <v>246</v>
      </c>
      <c r="G782" s="21" t="s">
        <v>247</v>
      </c>
      <c r="H782" s="21" t="s">
        <v>246</v>
      </c>
      <c r="I782" s="21" t="s">
        <v>178</v>
      </c>
      <c r="J782" s="22">
        <v>41395</v>
      </c>
      <c r="K782" s="22">
        <v>55153</v>
      </c>
      <c r="L782" s="23">
        <f t="shared" si="128"/>
        <v>202.6</v>
      </c>
      <c r="M782" s="24">
        <f t="shared" si="129"/>
        <v>0.99172744627735088</v>
      </c>
      <c r="N782" s="21">
        <v>202.6</v>
      </c>
      <c r="O782" s="21">
        <v>204.29</v>
      </c>
      <c r="P782" s="21" t="s">
        <v>288</v>
      </c>
      <c r="Q782" s="21" t="s">
        <v>269</v>
      </c>
      <c r="R782" s="25" t="s">
        <v>270</v>
      </c>
      <c r="S782" s="21" t="s">
        <v>271</v>
      </c>
      <c r="T782" s="21"/>
      <c r="U782" s="26"/>
      <c r="V782" s="26"/>
      <c r="W782" s="27">
        <f t="shared" si="120"/>
        <v>2013</v>
      </c>
      <c r="X782" s="27">
        <f t="shared" si="121"/>
        <v>2050</v>
      </c>
      <c r="Y782" s="28">
        <f t="shared" si="122"/>
        <v>0</v>
      </c>
      <c r="Z782" s="29" t="str">
        <f t="shared" si="123"/>
        <v>CAISO</v>
      </c>
      <c r="AA782" s="30">
        <f t="shared" si="124"/>
        <v>204.29</v>
      </c>
      <c r="AB782" s="31">
        <f>IF(AND(ISNUMBER(MATCH($S782,[3]Lists!$CU$8:$CU$37,0)),J782&gt;=DATE(2018,12,31)),$AH$6,$AH$5)</f>
        <v>1</v>
      </c>
      <c r="AC782" s="31">
        <f t="shared" si="125"/>
        <v>1</v>
      </c>
      <c r="AD782" s="31">
        <f t="shared" si="126"/>
        <v>1</v>
      </c>
      <c r="AE782" s="32" t="e">
        <f>MIN($K782,IF(AND(S782='[3]Resources - Baseline'!$C$25,$AH$3&gt;0),MIN(DATE(2050,12,31),MAX(DATE($AH$4,12,31),DATE(YEAR(J782)+$AH$3,MONTH(J782),DAY(J782)))),IF(AND(COUNTIFS('[3]Resources - Baseline'!$C$26:$C$37,S782)=1,$AH$2&gt;0),MIN(DATE($AH$4,12,31),DATE(YEAR(J782)+$AH$2,MONTH(J782),DAY(J782))),DATE(2050,12,31))))</f>
        <v>#VALUE!</v>
      </c>
      <c r="AF782" s="33">
        <f t="shared" si="127"/>
        <v>1</v>
      </c>
    </row>
    <row r="783" spans="1:32">
      <c r="A783" s="1">
        <v>783</v>
      </c>
      <c r="B783" s="21" t="s">
        <v>1810</v>
      </c>
      <c r="C783" s="21" t="s">
        <v>1811</v>
      </c>
      <c r="D783" s="21" t="s">
        <v>185</v>
      </c>
      <c r="E783" s="21" t="s">
        <v>246</v>
      </c>
      <c r="F783" s="21" t="s">
        <v>246</v>
      </c>
      <c r="G783" s="21" t="s">
        <v>247</v>
      </c>
      <c r="H783" s="21" t="s">
        <v>246</v>
      </c>
      <c r="I783" s="21" t="s">
        <v>178</v>
      </c>
      <c r="J783" s="22">
        <v>41437</v>
      </c>
      <c r="K783" s="22">
        <v>55153</v>
      </c>
      <c r="L783" s="23">
        <f t="shared" si="128"/>
        <v>1.5</v>
      </c>
      <c r="M783" s="24">
        <f t="shared" si="129"/>
        <v>1</v>
      </c>
      <c r="N783" s="21">
        <v>1.5</v>
      </c>
      <c r="O783" s="21">
        <v>1.5</v>
      </c>
      <c r="P783" s="21" t="s">
        <v>187</v>
      </c>
      <c r="Q783" s="21" t="s">
        <v>188</v>
      </c>
      <c r="R783" s="25" t="s">
        <v>189</v>
      </c>
      <c r="S783" s="21" t="s">
        <v>182</v>
      </c>
      <c r="T783" s="21"/>
      <c r="U783" s="26"/>
      <c r="V783" s="26"/>
      <c r="W783" s="27">
        <f t="shared" si="120"/>
        <v>2013</v>
      </c>
      <c r="X783" s="27">
        <f t="shared" si="121"/>
        <v>2050</v>
      </c>
      <c r="Y783" s="28">
        <f t="shared" si="122"/>
        <v>0</v>
      </c>
      <c r="Z783" s="29" t="str">
        <f t="shared" si="123"/>
        <v>CAISO</v>
      </c>
      <c r="AA783" s="30">
        <f t="shared" si="124"/>
        <v>1.5</v>
      </c>
      <c r="AB783" s="31">
        <f>IF(AND(ISNUMBER(MATCH($S783,[3]Lists!$CU$8:$CU$37,0)),J783&gt;=DATE(2018,12,31)),$AH$6,$AH$5)</f>
        <v>1</v>
      </c>
      <c r="AC783" s="31">
        <f t="shared" si="125"/>
        <v>1</v>
      </c>
      <c r="AD783" s="31">
        <f t="shared" si="126"/>
        <v>1</v>
      </c>
      <c r="AE783" s="32" t="e">
        <f>MIN($K783,IF(AND(S783='[3]Resources - Baseline'!$C$25,$AH$3&gt;0),MIN(DATE(2050,12,31),MAX(DATE($AH$4,12,31),DATE(YEAR(J783)+$AH$3,MONTH(J783),DAY(J783)))),IF(AND(COUNTIFS('[3]Resources - Baseline'!$C$26:$C$37,S783)=1,$AH$2&gt;0),MIN(DATE($AH$4,12,31),DATE(YEAR(J783)+$AH$2,MONTH(J783),DAY(J783))),DATE(2050,12,31))))</f>
        <v>#VALUE!</v>
      </c>
      <c r="AF783" s="33">
        <f t="shared" si="127"/>
        <v>1</v>
      </c>
    </row>
    <row r="784" spans="1:32">
      <c r="A784" s="1">
        <v>784</v>
      </c>
      <c r="B784" s="21" t="s">
        <v>1812</v>
      </c>
      <c r="C784" s="21" t="s">
        <v>1813</v>
      </c>
      <c r="D784" s="21" t="s">
        <v>163</v>
      </c>
      <c r="E784" s="22" t="s">
        <v>210</v>
      </c>
      <c r="F784" s="22" t="s">
        <v>210</v>
      </c>
      <c r="G784" s="22" t="s">
        <v>211</v>
      </c>
      <c r="H784" s="22" t="s">
        <v>210</v>
      </c>
      <c r="I784" s="22" t="s">
        <v>212</v>
      </c>
      <c r="J784" s="22">
        <v>34973</v>
      </c>
      <c r="K784" s="22">
        <v>55153</v>
      </c>
      <c r="L784" s="23">
        <f t="shared" si="128"/>
        <v>14.7</v>
      </c>
      <c r="M784" s="24">
        <f t="shared" si="129"/>
        <v>1</v>
      </c>
      <c r="N784" s="23">
        <v>14.7</v>
      </c>
      <c r="O784" s="23">
        <v>14.7</v>
      </c>
      <c r="P784" s="23" t="s">
        <v>911</v>
      </c>
      <c r="Q784" s="23" t="s">
        <v>912</v>
      </c>
      <c r="R784" s="25" t="s">
        <v>215</v>
      </c>
      <c r="S784" s="22" t="s">
        <v>120</v>
      </c>
      <c r="T784" s="22"/>
      <c r="U784" s="26"/>
      <c r="V784" s="26"/>
      <c r="W784" s="27">
        <f t="shared" si="120"/>
        <v>1996</v>
      </c>
      <c r="X784" s="27">
        <f t="shared" si="121"/>
        <v>2050</v>
      </c>
      <c r="Y784" s="28">
        <f t="shared" si="122"/>
        <v>0</v>
      </c>
      <c r="Z784" s="29" t="str">
        <f t="shared" si="123"/>
        <v>NW</v>
      </c>
      <c r="AA784" s="30">
        <f t="shared" si="124"/>
        <v>14.7</v>
      </c>
      <c r="AB784" s="31">
        <f>IF(AND(ISNUMBER(MATCH($S784,[3]Lists!$CU$8:$CU$37,0)),J784&gt;=DATE(2018,12,31)),$AH$6,$AH$5)</f>
        <v>1</v>
      </c>
      <c r="AC784" s="31">
        <f t="shared" si="125"/>
        <v>1</v>
      </c>
      <c r="AD784" s="31">
        <f t="shared" si="126"/>
        <v>1</v>
      </c>
      <c r="AE784" s="32" t="e">
        <f>MIN($K784,IF(AND(S784='[3]Resources - Baseline'!$C$25,$AH$3&gt;0),MIN(DATE(2050,12,31),MAX(DATE($AH$4,12,31),DATE(YEAR(J784)+$AH$3,MONTH(J784),DAY(J784)))),IF(AND(COUNTIFS('[3]Resources - Baseline'!$C$26:$C$37,S784)=1,$AH$2&gt;0),MIN(DATE($AH$4,12,31),DATE(YEAR(J784)+$AH$2,MONTH(J784),DAY(J784))),DATE(2050,12,31))))</f>
        <v>#VALUE!</v>
      </c>
      <c r="AF784" s="33">
        <f t="shared" si="127"/>
        <v>1</v>
      </c>
    </row>
    <row r="785" spans="1:32">
      <c r="A785" s="1">
        <v>785</v>
      </c>
      <c r="B785" s="21" t="s">
        <v>1814</v>
      </c>
      <c r="C785" s="21" t="s">
        <v>1815</v>
      </c>
      <c r="D785" s="21" t="s">
        <v>163</v>
      </c>
      <c r="E785" s="22" t="s">
        <v>210</v>
      </c>
      <c r="F785" s="22" t="s">
        <v>210</v>
      </c>
      <c r="G785" s="22" t="s">
        <v>211</v>
      </c>
      <c r="H785" s="22" t="s">
        <v>210</v>
      </c>
      <c r="I785" s="22" t="s">
        <v>212</v>
      </c>
      <c r="J785" s="22">
        <v>34973</v>
      </c>
      <c r="K785" s="22">
        <v>55153</v>
      </c>
      <c r="L785" s="23">
        <f t="shared" si="128"/>
        <v>0.8</v>
      </c>
      <c r="M785" s="24">
        <f t="shared" si="129"/>
        <v>1</v>
      </c>
      <c r="N785" s="23">
        <v>0.8</v>
      </c>
      <c r="O785" s="23">
        <v>0.8</v>
      </c>
      <c r="P785" s="23" t="s">
        <v>911</v>
      </c>
      <c r="Q785" s="23" t="s">
        <v>912</v>
      </c>
      <c r="R785" s="25" t="s">
        <v>215</v>
      </c>
      <c r="S785" s="22" t="s">
        <v>120</v>
      </c>
      <c r="T785" s="22"/>
      <c r="U785" s="26"/>
      <c r="V785" s="26"/>
      <c r="W785" s="27">
        <f t="shared" si="120"/>
        <v>1996</v>
      </c>
      <c r="X785" s="27">
        <f t="shared" si="121"/>
        <v>2050</v>
      </c>
      <c r="Y785" s="28">
        <f t="shared" si="122"/>
        <v>0</v>
      </c>
      <c r="Z785" s="29" t="str">
        <f t="shared" si="123"/>
        <v>NW</v>
      </c>
      <c r="AA785" s="30">
        <f t="shared" si="124"/>
        <v>0.8</v>
      </c>
      <c r="AB785" s="31">
        <f>IF(AND(ISNUMBER(MATCH($S785,[3]Lists!$CU$8:$CU$37,0)),J785&gt;=DATE(2018,12,31)),$AH$6,$AH$5)</f>
        <v>1</v>
      </c>
      <c r="AC785" s="31">
        <f t="shared" si="125"/>
        <v>1</v>
      </c>
      <c r="AD785" s="31">
        <f t="shared" si="126"/>
        <v>1</v>
      </c>
      <c r="AE785" s="32" t="e">
        <f>MIN($K785,IF(AND(S785='[3]Resources - Baseline'!$C$25,$AH$3&gt;0),MIN(DATE(2050,12,31),MAX(DATE($AH$4,12,31),DATE(YEAR(J785)+$AH$3,MONTH(J785),DAY(J785)))),IF(AND(COUNTIFS('[3]Resources - Baseline'!$C$26:$C$37,S785)=1,$AH$2&gt;0),MIN(DATE($AH$4,12,31),DATE(YEAR(J785)+$AH$2,MONTH(J785),DAY(J785))),DATE(2050,12,31))))</f>
        <v>#VALUE!</v>
      </c>
      <c r="AF785" s="33">
        <f t="shared" si="127"/>
        <v>1</v>
      </c>
    </row>
    <row r="786" spans="1:32">
      <c r="A786" s="1">
        <v>786</v>
      </c>
      <c r="B786" s="21" t="s">
        <v>1816</v>
      </c>
      <c r="C786" s="21" t="s">
        <v>1817</v>
      </c>
      <c r="D786" s="21" t="s">
        <v>163</v>
      </c>
      <c r="E786" s="22" t="s">
        <v>210</v>
      </c>
      <c r="F786" s="22" t="s">
        <v>210</v>
      </c>
      <c r="G786" s="22" t="s">
        <v>211</v>
      </c>
      <c r="H786" s="22" t="s">
        <v>210</v>
      </c>
      <c r="I786" s="22" t="s">
        <v>212</v>
      </c>
      <c r="J786" s="22">
        <v>34973</v>
      </c>
      <c r="K786" s="22">
        <v>55153</v>
      </c>
      <c r="L786" s="23">
        <f t="shared" si="128"/>
        <v>0.8</v>
      </c>
      <c r="M786" s="24">
        <f t="shared" si="129"/>
        <v>1</v>
      </c>
      <c r="N786" s="23">
        <v>0.8</v>
      </c>
      <c r="O786" s="23">
        <v>0.8</v>
      </c>
      <c r="P786" s="23" t="s">
        <v>911</v>
      </c>
      <c r="Q786" s="23" t="s">
        <v>912</v>
      </c>
      <c r="R786" s="25" t="s">
        <v>215</v>
      </c>
      <c r="S786" s="22" t="s">
        <v>120</v>
      </c>
      <c r="T786" s="22"/>
      <c r="U786" s="26"/>
      <c r="V786" s="26"/>
      <c r="W786" s="27">
        <f t="shared" si="120"/>
        <v>1996</v>
      </c>
      <c r="X786" s="27">
        <f t="shared" si="121"/>
        <v>2050</v>
      </c>
      <c r="Y786" s="28">
        <f t="shared" si="122"/>
        <v>0</v>
      </c>
      <c r="Z786" s="29" t="str">
        <f t="shared" si="123"/>
        <v>NW</v>
      </c>
      <c r="AA786" s="30">
        <f t="shared" si="124"/>
        <v>0.8</v>
      </c>
      <c r="AB786" s="31">
        <f>IF(AND(ISNUMBER(MATCH($S786,[3]Lists!$CU$8:$CU$37,0)),J786&gt;=DATE(2018,12,31)),$AH$6,$AH$5)</f>
        <v>1</v>
      </c>
      <c r="AC786" s="31">
        <f t="shared" si="125"/>
        <v>1</v>
      </c>
      <c r="AD786" s="31">
        <f t="shared" si="126"/>
        <v>1</v>
      </c>
      <c r="AE786" s="32" t="e">
        <f>MIN($K786,IF(AND(S786='[3]Resources - Baseline'!$C$25,$AH$3&gt;0),MIN(DATE(2050,12,31),MAX(DATE($AH$4,12,31),DATE(YEAR(J786)+$AH$3,MONTH(J786),DAY(J786)))),IF(AND(COUNTIFS('[3]Resources - Baseline'!$C$26:$C$37,S786)=1,$AH$2&gt;0),MIN(DATE($AH$4,12,31),DATE(YEAR(J786)+$AH$2,MONTH(J786),DAY(J786))),DATE(2050,12,31))))</f>
        <v>#VALUE!</v>
      </c>
      <c r="AF786" s="33">
        <f t="shared" si="127"/>
        <v>1</v>
      </c>
    </row>
    <row r="787" spans="1:32">
      <c r="A787" s="1">
        <v>787</v>
      </c>
      <c r="B787" s="21" t="s">
        <v>1818</v>
      </c>
      <c r="C787" s="21" t="s">
        <v>1819</v>
      </c>
      <c r="D787" s="21" t="s">
        <v>163</v>
      </c>
      <c r="E787" s="22" t="s">
        <v>210</v>
      </c>
      <c r="F787" s="22" t="s">
        <v>210</v>
      </c>
      <c r="G787" s="22" t="s">
        <v>211</v>
      </c>
      <c r="H787" s="22" t="s">
        <v>210</v>
      </c>
      <c r="I787" s="22" t="s">
        <v>212</v>
      </c>
      <c r="J787" s="22">
        <v>39356</v>
      </c>
      <c r="K787" s="22">
        <v>55153</v>
      </c>
      <c r="L787" s="23">
        <f t="shared" si="128"/>
        <v>1.5</v>
      </c>
      <c r="M787" s="24">
        <f t="shared" si="129"/>
        <v>1</v>
      </c>
      <c r="N787" s="23">
        <v>1.5</v>
      </c>
      <c r="O787" s="23">
        <v>1.5</v>
      </c>
      <c r="P787" s="23" t="s">
        <v>911</v>
      </c>
      <c r="Q787" s="23" t="s">
        <v>912</v>
      </c>
      <c r="R787" s="25" t="s">
        <v>215</v>
      </c>
      <c r="S787" s="22" t="s">
        <v>120</v>
      </c>
      <c r="T787" s="22"/>
      <c r="U787" s="26"/>
      <c r="V787" s="26"/>
      <c r="W787" s="27">
        <f t="shared" si="120"/>
        <v>2008</v>
      </c>
      <c r="X787" s="27">
        <f t="shared" si="121"/>
        <v>2050</v>
      </c>
      <c r="Y787" s="28">
        <f t="shared" si="122"/>
        <v>0</v>
      </c>
      <c r="Z787" s="29" t="str">
        <f t="shared" si="123"/>
        <v>NW</v>
      </c>
      <c r="AA787" s="30">
        <f t="shared" si="124"/>
        <v>1.5</v>
      </c>
      <c r="AB787" s="31">
        <f>IF(AND(ISNUMBER(MATCH($S787,[3]Lists!$CU$8:$CU$37,0)),J787&gt;=DATE(2018,12,31)),$AH$6,$AH$5)</f>
        <v>1</v>
      </c>
      <c r="AC787" s="31">
        <f t="shared" si="125"/>
        <v>1</v>
      </c>
      <c r="AD787" s="31">
        <f t="shared" si="126"/>
        <v>1</v>
      </c>
      <c r="AE787" s="32" t="e">
        <f>MIN($K787,IF(AND(S787='[3]Resources - Baseline'!$C$25,$AH$3&gt;0),MIN(DATE(2050,12,31),MAX(DATE($AH$4,12,31),DATE(YEAR(J787)+$AH$3,MONTH(J787),DAY(J787)))),IF(AND(COUNTIFS('[3]Resources - Baseline'!$C$26:$C$37,S787)=1,$AH$2&gt;0),MIN(DATE($AH$4,12,31),DATE(YEAR(J787)+$AH$2,MONTH(J787),DAY(J787))),DATE(2050,12,31))))</f>
        <v>#VALUE!</v>
      </c>
      <c r="AF787" s="33">
        <f t="shared" si="127"/>
        <v>1</v>
      </c>
    </row>
    <row r="788" spans="1:32">
      <c r="A788" s="1">
        <v>788</v>
      </c>
      <c r="B788" s="21" t="s">
        <v>1820</v>
      </c>
      <c r="C788" s="21" t="s">
        <v>1821</v>
      </c>
      <c r="D788" s="21" t="s">
        <v>163</v>
      </c>
      <c r="E788" s="22" t="s">
        <v>210</v>
      </c>
      <c r="F788" s="22" t="s">
        <v>210</v>
      </c>
      <c r="G788" s="22" t="s">
        <v>211</v>
      </c>
      <c r="H788" s="22" t="s">
        <v>210</v>
      </c>
      <c r="I788" s="22" t="s">
        <v>212</v>
      </c>
      <c r="J788" s="22">
        <v>39356</v>
      </c>
      <c r="K788" s="22">
        <v>55153</v>
      </c>
      <c r="L788" s="23">
        <f t="shared" si="128"/>
        <v>1.5</v>
      </c>
      <c r="M788" s="24">
        <f t="shared" si="129"/>
        <v>1</v>
      </c>
      <c r="N788" s="23">
        <v>1.5</v>
      </c>
      <c r="O788" s="23">
        <v>1.5</v>
      </c>
      <c r="P788" s="23" t="s">
        <v>911</v>
      </c>
      <c r="Q788" s="23" t="s">
        <v>912</v>
      </c>
      <c r="R788" s="25" t="s">
        <v>215</v>
      </c>
      <c r="S788" s="22" t="s">
        <v>120</v>
      </c>
      <c r="T788" s="22"/>
      <c r="U788" s="26"/>
      <c r="V788" s="26"/>
      <c r="W788" s="27">
        <f t="shared" si="120"/>
        <v>2008</v>
      </c>
      <c r="X788" s="27">
        <f t="shared" si="121"/>
        <v>2050</v>
      </c>
      <c r="Y788" s="28">
        <f t="shared" si="122"/>
        <v>0</v>
      </c>
      <c r="Z788" s="29" t="str">
        <f t="shared" si="123"/>
        <v>NW</v>
      </c>
      <c r="AA788" s="30">
        <f t="shared" si="124"/>
        <v>1.5</v>
      </c>
      <c r="AB788" s="31">
        <f>IF(AND(ISNUMBER(MATCH($S788,[3]Lists!$CU$8:$CU$37,0)),J788&gt;=DATE(2018,12,31)),$AH$6,$AH$5)</f>
        <v>1</v>
      </c>
      <c r="AC788" s="31">
        <f t="shared" si="125"/>
        <v>1</v>
      </c>
      <c r="AD788" s="31">
        <f t="shared" si="126"/>
        <v>1</v>
      </c>
      <c r="AE788" s="32" t="e">
        <f>MIN($K788,IF(AND(S788='[3]Resources - Baseline'!$C$25,$AH$3&gt;0),MIN(DATE(2050,12,31),MAX(DATE($AH$4,12,31),DATE(YEAR(J788)+$AH$3,MONTH(J788),DAY(J788)))),IF(AND(COUNTIFS('[3]Resources - Baseline'!$C$26:$C$37,S788)=1,$AH$2&gt;0),MIN(DATE($AH$4,12,31),DATE(YEAR(J788)+$AH$2,MONTH(J788),DAY(J788))),DATE(2050,12,31))))</f>
        <v>#VALUE!</v>
      </c>
      <c r="AF788" s="33">
        <f t="shared" si="127"/>
        <v>1</v>
      </c>
    </row>
    <row r="789" spans="1:32">
      <c r="A789" s="1">
        <v>789</v>
      </c>
      <c r="B789" s="21" t="s">
        <v>1822</v>
      </c>
      <c r="C789" s="21" t="s">
        <v>1823</v>
      </c>
      <c r="D789" s="21" t="s">
        <v>163</v>
      </c>
      <c r="E789" s="22" t="s">
        <v>829</v>
      </c>
      <c r="F789" s="22" t="s">
        <v>829</v>
      </c>
      <c r="G789" s="22" t="s">
        <v>830</v>
      </c>
      <c r="H789" s="22" t="s">
        <v>829</v>
      </c>
      <c r="I789" s="22" t="s">
        <v>212</v>
      </c>
      <c r="J789" s="22">
        <v>32051</v>
      </c>
      <c r="K789" s="22">
        <v>55153</v>
      </c>
      <c r="L789" s="23">
        <f t="shared" si="128"/>
        <v>7.5</v>
      </c>
      <c r="M789" s="24">
        <f t="shared" si="129"/>
        <v>1</v>
      </c>
      <c r="N789" s="23">
        <v>7.5</v>
      </c>
      <c r="O789" s="23">
        <v>7.5</v>
      </c>
      <c r="P789" s="23" t="s">
        <v>213</v>
      </c>
      <c r="Q789" s="23" t="s">
        <v>214</v>
      </c>
      <c r="R789" s="25" t="s">
        <v>215</v>
      </c>
      <c r="S789" s="22" t="s">
        <v>120</v>
      </c>
      <c r="T789" s="22"/>
      <c r="U789" s="26"/>
      <c r="V789" s="26"/>
      <c r="W789" s="27">
        <f t="shared" si="120"/>
        <v>1988</v>
      </c>
      <c r="X789" s="27">
        <f t="shared" si="121"/>
        <v>2050</v>
      </c>
      <c r="Y789" s="28">
        <f t="shared" si="122"/>
        <v>0</v>
      </c>
      <c r="Z789" s="29" t="str">
        <f t="shared" si="123"/>
        <v>NW</v>
      </c>
      <c r="AA789" s="30">
        <f t="shared" si="124"/>
        <v>7.5</v>
      </c>
      <c r="AB789" s="31">
        <f>IF(AND(ISNUMBER(MATCH($S789,[3]Lists!$CU$8:$CU$37,0)),J789&gt;=DATE(2018,12,31)),$AH$6,$AH$5)</f>
        <v>1</v>
      </c>
      <c r="AC789" s="31">
        <f t="shared" si="125"/>
        <v>1</v>
      </c>
      <c r="AD789" s="31">
        <f t="shared" si="126"/>
        <v>1</v>
      </c>
      <c r="AE789" s="32" t="e">
        <f>MIN($K789,IF(AND(S789='[3]Resources - Baseline'!$C$25,$AH$3&gt;0),MIN(DATE(2050,12,31),MAX(DATE($AH$4,12,31),DATE(YEAR(J789)+$AH$3,MONTH(J789),DAY(J789)))),IF(AND(COUNTIFS('[3]Resources - Baseline'!$C$26:$C$37,S789)=1,$AH$2&gt;0),MIN(DATE($AH$4,12,31),DATE(YEAR(J789)+$AH$2,MONTH(J789),DAY(J789))),DATE(2050,12,31))))</f>
        <v>#VALUE!</v>
      </c>
      <c r="AF789" s="33">
        <f t="shared" si="127"/>
        <v>1</v>
      </c>
    </row>
    <row r="790" spans="1:32">
      <c r="A790" s="1">
        <v>790</v>
      </c>
      <c r="B790" s="21" t="s">
        <v>1824</v>
      </c>
      <c r="C790" s="21" t="s">
        <v>1825</v>
      </c>
      <c r="D790" s="21" t="s">
        <v>163</v>
      </c>
      <c r="E790" s="22" t="s">
        <v>302</v>
      </c>
      <c r="F790" s="22" t="s">
        <v>302</v>
      </c>
      <c r="G790" s="22" t="s">
        <v>303</v>
      </c>
      <c r="H790" s="22" t="s">
        <v>302</v>
      </c>
      <c r="I790" s="22" t="s">
        <v>167</v>
      </c>
      <c r="J790" s="22">
        <v>41000</v>
      </c>
      <c r="K790" s="22">
        <v>55153</v>
      </c>
      <c r="L790" s="23">
        <f t="shared" si="128"/>
        <v>30</v>
      </c>
      <c r="M790" s="24">
        <f t="shared" si="129"/>
        <v>1</v>
      </c>
      <c r="N790" s="23">
        <v>30</v>
      </c>
      <c r="O790" s="23">
        <v>30</v>
      </c>
      <c r="P790" s="23" t="s">
        <v>408</v>
      </c>
      <c r="Q790" s="23" t="s">
        <v>180</v>
      </c>
      <c r="R790" s="25" t="s">
        <v>181</v>
      </c>
      <c r="S790" s="22" t="s">
        <v>1560</v>
      </c>
      <c r="T790" s="22"/>
      <c r="U790" s="26"/>
      <c r="V790" s="26"/>
      <c r="W790" s="27">
        <f t="shared" si="120"/>
        <v>2012</v>
      </c>
      <c r="X790" s="27">
        <f t="shared" si="121"/>
        <v>2050</v>
      </c>
      <c r="Y790" s="28">
        <f t="shared" si="122"/>
        <v>0</v>
      </c>
      <c r="Z790" s="29" t="str">
        <f t="shared" si="123"/>
        <v>Excluded</v>
      </c>
      <c r="AA790" s="30">
        <f t="shared" si="124"/>
        <v>30</v>
      </c>
      <c r="AB790" s="31">
        <f>IF(AND(ISNUMBER(MATCH($S790,[3]Lists!$CU$8:$CU$37,0)),J790&gt;=DATE(2018,12,31)),$AH$6,$AH$5)</f>
        <v>1</v>
      </c>
      <c r="AC790" s="31">
        <f t="shared" si="125"/>
        <v>1</v>
      </c>
      <c r="AD790" s="31">
        <f t="shared" si="126"/>
        <v>1</v>
      </c>
      <c r="AE790" s="32" t="e">
        <f>MIN($K790,IF(AND(S790='[3]Resources - Baseline'!$C$25,$AH$3&gt;0),MIN(DATE(2050,12,31),MAX(DATE($AH$4,12,31),DATE(YEAR(J790)+$AH$3,MONTH(J790),DAY(J790)))),IF(AND(COUNTIFS('[3]Resources - Baseline'!$C$26:$C$37,S790)=1,$AH$2&gt;0),MIN(DATE($AH$4,12,31),DATE(YEAR(J790)+$AH$2,MONTH(J790),DAY(J790))),DATE(2050,12,31))))</f>
        <v>#VALUE!</v>
      </c>
      <c r="AF790" s="33">
        <f t="shared" si="127"/>
        <v>1</v>
      </c>
    </row>
    <row r="791" spans="1:32">
      <c r="A791" s="1">
        <v>791</v>
      </c>
      <c r="B791" s="21" t="s">
        <v>1826</v>
      </c>
      <c r="C791" s="21"/>
      <c r="D791" s="21" t="s">
        <v>185</v>
      </c>
      <c r="E791" s="21" t="s">
        <v>175</v>
      </c>
      <c r="F791" s="21" t="s">
        <v>175</v>
      </c>
      <c r="G791" s="21" t="s">
        <v>186</v>
      </c>
      <c r="H791" s="21" t="s">
        <v>175</v>
      </c>
      <c r="I791" s="21" t="s">
        <v>178</v>
      </c>
      <c r="J791" s="22">
        <v>41682</v>
      </c>
      <c r="K791" s="22">
        <v>55153</v>
      </c>
      <c r="L791" s="23">
        <f t="shared" si="128"/>
        <v>45.639999999999993</v>
      </c>
      <c r="M791" s="24">
        <f t="shared" si="129"/>
        <v>1.0142222222222221</v>
      </c>
      <c r="N791" s="21">
        <v>45.64</v>
      </c>
      <c r="O791" s="21">
        <v>45</v>
      </c>
      <c r="P791" s="21" t="s">
        <v>187</v>
      </c>
      <c r="Q791" s="21" t="s">
        <v>537</v>
      </c>
      <c r="R791" s="25" t="s">
        <v>538</v>
      </c>
      <c r="S791" s="21" t="s">
        <v>539</v>
      </c>
      <c r="T791" s="21"/>
      <c r="U791" s="26"/>
      <c r="V791" s="26"/>
      <c r="W791" s="27">
        <f t="shared" si="120"/>
        <v>2014</v>
      </c>
      <c r="X791" s="27">
        <f t="shared" si="121"/>
        <v>2050</v>
      </c>
      <c r="Y791" s="28">
        <f t="shared" si="122"/>
        <v>0</v>
      </c>
      <c r="Z791" s="29" t="str">
        <f t="shared" si="123"/>
        <v>CAISO</v>
      </c>
      <c r="AA791" s="30">
        <f t="shared" si="124"/>
        <v>45</v>
      </c>
      <c r="AB791" s="31">
        <f>IF(AND(ISNUMBER(MATCH($S791,[3]Lists!$CU$8:$CU$37,0)),J791&gt;=DATE(2018,12,31)),$AH$6,$AH$5)</f>
        <v>1</v>
      </c>
      <c r="AC791" s="31">
        <f t="shared" si="125"/>
        <v>1</v>
      </c>
      <c r="AD791" s="31">
        <f t="shared" si="126"/>
        <v>1</v>
      </c>
      <c r="AE791" s="32" t="e">
        <f>MIN($K791,IF(AND(S791='[3]Resources - Baseline'!$C$25,$AH$3&gt;0),MIN(DATE(2050,12,31),MAX(DATE($AH$4,12,31),DATE(YEAR(J791)+$AH$3,MONTH(J791),DAY(J791)))),IF(AND(COUNTIFS('[3]Resources - Baseline'!$C$26:$C$37,S791)=1,$AH$2&gt;0),MIN(DATE($AH$4,12,31),DATE(YEAR(J791)+$AH$2,MONTH(J791),DAY(J791))),DATE(2050,12,31))))</f>
        <v>#VALUE!</v>
      </c>
      <c r="AF791" s="33">
        <f t="shared" si="127"/>
        <v>1</v>
      </c>
    </row>
    <row r="792" spans="1:32">
      <c r="A792" s="1">
        <v>792</v>
      </c>
      <c r="B792" s="21" t="s">
        <v>1827</v>
      </c>
      <c r="C792" s="21" t="s">
        <v>1828</v>
      </c>
      <c r="D792" s="21" t="s">
        <v>163</v>
      </c>
      <c r="E792" s="22" t="s">
        <v>432</v>
      </c>
      <c r="F792" s="22" t="s">
        <v>432</v>
      </c>
      <c r="G792" s="22" t="s">
        <v>433</v>
      </c>
      <c r="H792" s="22" t="s">
        <v>434</v>
      </c>
      <c r="I792" s="22" t="s">
        <v>212</v>
      </c>
      <c r="J792" s="22">
        <v>41132</v>
      </c>
      <c r="K792" s="22">
        <v>55153</v>
      </c>
      <c r="L792" s="23">
        <f t="shared" si="128"/>
        <v>23</v>
      </c>
      <c r="M792" s="24">
        <f t="shared" si="129"/>
        <v>1</v>
      </c>
      <c r="N792" s="23">
        <v>23</v>
      </c>
      <c r="O792" s="23">
        <v>23</v>
      </c>
      <c r="P792" s="23" t="s">
        <v>196</v>
      </c>
      <c r="Q792" s="23" t="s">
        <v>197</v>
      </c>
      <c r="R792" s="25" t="s">
        <v>198</v>
      </c>
      <c r="S792" s="22" t="s">
        <v>551</v>
      </c>
      <c r="T792" s="22"/>
      <c r="U792" s="26"/>
      <c r="V792" s="26"/>
      <c r="W792" s="27">
        <f t="shared" si="120"/>
        <v>2013</v>
      </c>
      <c r="X792" s="27">
        <f t="shared" si="121"/>
        <v>2050</v>
      </c>
      <c r="Y792" s="28">
        <f t="shared" si="122"/>
        <v>0</v>
      </c>
      <c r="Z792" s="29" t="str">
        <f t="shared" si="123"/>
        <v>NW</v>
      </c>
      <c r="AA792" s="30">
        <f t="shared" si="124"/>
        <v>23</v>
      </c>
      <c r="AB792" s="31">
        <f>IF(AND(ISNUMBER(MATCH($S792,[3]Lists!$CU$8:$CU$37,0)),J792&gt;=DATE(2018,12,31)),$AH$6,$AH$5)</f>
        <v>1</v>
      </c>
      <c r="AC792" s="31">
        <f t="shared" si="125"/>
        <v>1</v>
      </c>
      <c r="AD792" s="31">
        <f t="shared" si="126"/>
        <v>1</v>
      </c>
      <c r="AE792" s="32" t="e">
        <f>MIN($K792,IF(AND(S792='[3]Resources - Baseline'!$C$25,$AH$3&gt;0),MIN(DATE(2050,12,31),MAX(DATE($AH$4,12,31),DATE(YEAR(J792)+$AH$3,MONTH(J792),DAY(J792)))),IF(AND(COUNTIFS('[3]Resources - Baseline'!$C$26:$C$37,S792)=1,$AH$2&gt;0),MIN(DATE($AH$4,12,31),DATE(YEAR(J792)+$AH$2,MONTH(J792),DAY(J792))),DATE(2050,12,31))))</f>
        <v>#VALUE!</v>
      </c>
      <c r="AF792" s="33">
        <f t="shared" si="127"/>
        <v>1</v>
      </c>
    </row>
    <row r="793" spans="1:32">
      <c r="A793" s="1">
        <v>793</v>
      </c>
      <c r="B793" s="21" t="s">
        <v>1829</v>
      </c>
      <c r="C793" s="21" t="s">
        <v>1830</v>
      </c>
      <c r="D793" s="21" t="s">
        <v>185</v>
      </c>
      <c r="E793" s="21" t="s">
        <v>175</v>
      </c>
      <c r="F793" s="21" t="s">
        <v>175</v>
      </c>
      <c r="G793" s="21" t="s">
        <v>186</v>
      </c>
      <c r="H793" s="21" t="s">
        <v>175</v>
      </c>
      <c r="I793" s="21" t="s">
        <v>178</v>
      </c>
      <c r="J793" s="22">
        <v>28856</v>
      </c>
      <c r="K793" s="22">
        <v>55153</v>
      </c>
      <c r="L793" s="23">
        <f t="shared" si="128"/>
        <v>13</v>
      </c>
      <c r="M793" s="24">
        <f t="shared" si="129"/>
        <v>1</v>
      </c>
      <c r="N793" s="21">
        <v>13</v>
      </c>
      <c r="O793" s="21">
        <v>13</v>
      </c>
      <c r="P793" s="21" t="s">
        <v>187</v>
      </c>
      <c r="Q793" s="21" t="s">
        <v>219</v>
      </c>
      <c r="R793" s="25" t="s">
        <v>218</v>
      </c>
      <c r="S793" s="21" t="s">
        <v>368</v>
      </c>
      <c r="T793" s="21"/>
      <c r="U793" s="26"/>
      <c r="V793" s="26"/>
      <c r="W793" s="27">
        <f t="shared" si="120"/>
        <v>1979</v>
      </c>
      <c r="X793" s="27">
        <f t="shared" si="121"/>
        <v>2050</v>
      </c>
      <c r="Y793" s="28">
        <f t="shared" si="122"/>
        <v>0</v>
      </c>
      <c r="Z793" s="29" t="str">
        <f t="shared" si="123"/>
        <v>CAISO</v>
      </c>
      <c r="AA793" s="30">
        <f t="shared" si="124"/>
        <v>13</v>
      </c>
      <c r="AB793" s="31">
        <f>IF(AND(ISNUMBER(MATCH($S793,[3]Lists!$CU$8:$CU$37,0)),J793&gt;=DATE(2018,12,31)),$AH$6,$AH$5)</f>
        <v>1</v>
      </c>
      <c r="AC793" s="31">
        <f t="shared" si="125"/>
        <v>1</v>
      </c>
      <c r="AD793" s="31">
        <f t="shared" si="126"/>
        <v>1</v>
      </c>
      <c r="AE793" s="32" t="e">
        <f>MIN($K793,IF(AND(S793='[3]Resources - Baseline'!$C$25,$AH$3&gt;0),MIN(DATE(2050,12,31),MAX(DATE($AH$4,12,31),DATE(YEAR(J793)+$AH$3,MONTH(J793),DAY(J793)))),IF(AND(COUNTIFS('[3]Resources - Baseline'!$C$26:$C$37,S793)=1,$AH$2&gt;0),MIN(DATE($AH$4,12,31),DATE(YEAR(J793)+$AH$2,MONTH(J793),DAY(J793))),DATE(2050,12,31))))</f>
        <v>#VALUE!</v>
      </c>
      <c r="AF793" s="33">
        <f t="shared" si="127"/>
        <v>1</v>
      </c>
    </row>
    <row r="794" spans="1:32">
      <c r="A794" s="1">
        <v>794</v>
      </c>
      <c r="B794" s="21" t="s">
        <v>1831</v>
      </c>
      <c r="C794" s="21" t="s">
        <v>1832</v>
      </c>
      <c r="D794" s="21" t="s">
        <v>185</v>
      </c>
      <c r="E794" s="21" t="s">
        <v>175</v>
      </c>
      <c r="F794" s="21" t="s">
        <v>175</v>
      </c>
      <c r="G794" s="21" t="s">
        <v>186</v>
      </c>
      <c r="H794" s="21" t="s">
        <v>175</v>
      </c>
      <c r="I794" s="21" t="s">
        <v>178</v>
      </c>
      <c r="J794" s="22">
        <v>25204</v>
      </c>
      <c r="K794" s="22">
        <v>55153</v>
      </c>
      <c r="L794" s="23">
        <f t="shared" si="128"/>
        <v>176.72</v>
      </c>
      <c r="M794" s="24">
        <f t="shared" si="129"/>
        <v>1</v>
      </c>
      <c r="N794" s="21">
        <v>176.72</v>
      </c>
      <c r="O794" s="21">
        <v>176.72</v>
      </c>
      <c r="P794" s="21" t="s">
        <v>187</v>
      </c>
      <c r="Q794" s="21" t="s">
        <v>219</v>
      </c>
      <c r="R794" s="25" t="s">
        <v>218</v>
      </c>
      <c r="S794" s="21" t="s">
        <v>265</v>
      </c>
      <c r="T794" s="21"/>
      <c r="U794" s="26"/>
      <c r="V794" s="26"/>
      <c r="W794" s="27">
        <f t="shared" si="120"/>
        <v>1969</v>
      </c>
      <c r="X794" s="27">
        <f t="shared" si="121"/>
        <v>2050</v>
      </c>
      <c r="Y794" s="28">
        <f t="shared" si="122"/>
        <v>0</v>
      </c>
      <c r="Z794" s="29" t="str">
        <f t="shared" si="123"/>
        <v>CAISO</v>
      </c>
      <c r="AA794" s="30">
        <f t="shared" si="124"/>
        <v>176.72</v>
      </c>
      <c r="AB794" s="31">
        <f>IF(AND(ISNUMBER(MATCH($S794,[3]Lists!$CU$8:$CU$37,0)),J794&gt;=DATE(2018,12,31)),$AH$6,$AH$5)</f>
        <v>1</v>
      </c>
      <c r="AC794" s="31">
        <f t="shared" si="125"/>
        <v>1</v>
      </c>
      <c r="AD794" s="31">
        <f t="shared" si="126"/>
        <v>1</v>
      </c>
      <c r="AE794" s="32" t="e">
        <f>MIN($K794,IF(AND(S794='[3]Resources - Baseline'!$C$25,$AH$3&gt;0),MIN(DATE(2050,12,31),MAX(DATE($AH$4,12,31),DATE(YEAR(J794)+$AH$3,MONTH(J794),DAY(J794)))),IF(AND(COUNTIFS('[3]Resources - Baseline'!$C$26:$C$37,S794)=1,$AH$2&gt;0),MIN(DATE($AH$4,12,31),DATE(YEAR(J794)+$AH$2,MONTH(J794),DAY(J794))),DATE(2050,12,31))))</f>
        <v>#VALUE!</v>
      </c>
      <c r="AF794" s="33">
        <f t="shared" si="127"/>
        <v>1</v>
      </c>
    </row>
    <row r="795" spans="1:32">
      <c r="A795" s="1">
        <v>795</v>
      </c>
      <c r="B795" s="21" t="s">
        <v>1833</v>
      </c>
      <c r="C795" s="21" t="s">
        <v>1834</v>
      </c>
      <c r="D795" s="21" t="s">
        <v>185</v>
      </c>
      <c r="E795" s="21" t="s">
        <v>175</v>
      </c>
      <c r="F795" s="21" t="s">
        <v>175</v>
      </c>
      <c r="G795" s="21" t="s">
        <v>186</v>
      </c>
      <c r="H795" s="21" t="s">
        <v>175</v>
      </c>
      <c r="I795" s="21" t="s">
        <v>178</v>
      </c>
      <c r="J795" s="22">
        <v>25204</v>
      </c>
      <c r="K795" s="22">
        <v>55153</v>
      </c>
      <c r="L795" s="23">
        <f t="shared" si="128"/>
        <v>175.67</v>
      </c>
      <c r="M795" s="24">
        <f t="shared" si="129"/>
        <v>1</v>
      </c>
      <c r="N795" s="21">
        <v>175.67</v>
      </c>
      <c r="O795" s="21">
        <v>175.67</v>
      </c>
      <c r="P795" s="21" t="s">
        <v>187</v>
      </c>
      <c r="Q795" s="21" t="s">
        <v>219</v>
      </c>
      <c r="R795" s="25" t="s">
        <v>218</v>
      </c>
      <c r="S795" s="21" t="s">
        <v>265</v>
      </c>
      <c r="T795" s="21"/>
      <c r="U795" s="26"/>
      <c r="V795" s="26"/>
      <c r="W795" s="27">
        <f t="shared" si="120"/>
        <v>1969</v>
      </c>
      <c r="X795" s="27">
        <f t="shared" si="121"/>
        <v>2050</v>
      </c>
      <c r="Y795" s="28">
        <f t="shared" si="122"/>
        <v>0</v>
      </c>
      <c r="Z795" s="29" t="str">
        <f t="shared" si="123"/>
        <v>CAISO</v>
      </c>
      <c r="AA795" s="30">
        <f t="shared" si="124"/>
        <v>175.67</v>
      </c>
      <c r="AB795" s="31">
        <f>IF(AND(ISNUMBER(MATCH($S795,[3]Lists!$CU$8:$CU$37,0)),J795&gt;=DATE(2018,12,31)),$AH$6,$AH$5)</f>
        <v>1</v>
      </c>
      <c r="AC795" s="31">
        <f t="shared" si="125"/>
        <v>1</v>
      </c>
      <c r="AD795" s="31">
        <f t="shared" si="126"/>
        <v>1</v>
      </c>
      <c r="AE795" s="32" t="e">
        <f>MIN($K795,IF(AND(S795='[3]Resources - Baseline'!$C$25,$AH$3&gt;0),MIN(DATE(2050,12,31),MAX(DATE($AH$4,12,31),DATE(YEAR(J795)+$AH$3,MONTH(J795),DAY(J795)))),IF(AND(COUNTIFS('[3]Resources - Baseline'!$C$26:$C$37,S795)=1,$AH$2&gt;0),MIN(DATE($AH$4,12,31),DATE(YEAR(J795)+$AH$2,MONTH(J795),DAY(J795))),DATE(2050,12,31))))</f>
        <v>#VALUE!</v>
      </c>
      <c r="AF795" s="33">
        <f t="shared" si="127"/>
        <v>1</v>
      </c>
    </row>
    <row r="796" spans="1:32">
      <c r="A796" s="1">
        <v>796</v>
      </c>
      <c r="B796" s="21" t="s">
        <v>1835</v>
      </c>
      <c r="C796" s="21" t="s">
        <v>1836</v>
      </c>
      <c r="D796" s="21" t="s">
        <v>163</v>
      </c>
      <c r="E796" s="22" t="s">
        <v>440</v>
      </c>
      <c r="F796" s="22" t="s">
        <v>440</v>
      </c>
      <c r="G796" s="22" t="s">
        <v>441</v>
      </c>
      <c r="H796" s="22" t="s">
        <v>434</v>
      </c>
      <c r="I796" s="22" t="s">
        <v>212</v>
      </c>
      <c r="J796" s="22">
        <v>27699</v>
      </c>
      <c r="K796" s="22">
        <v>44773</v>
      </c>
      <c r="L796" s="23">
        <f t="shared" si="128"/>
        <v>307</v>
      </c>
      <c r="M796" s="24">
        <f t="shared" si="129"/>
        <v>1</v>
      </c>
      <c r="N796" s="23">
        <v>307</v>
      </c>
      <c r="O796" s="23">
        <v>307</v>
      </c>
      <c r="P796" s="23" t="s">
        <v>507</v>
      </c>
      <c r="Q796" s="23" t="s">
        <v>508</v>
      </c>
      <c r="R796" s="25" t="s">
        <v>509</v>
      </c>
      <c r="S796" s="22" t="s">
        <v>1055</v>
      </c>
      <c r="T796" s="22"/>
      <c r="U796" s="26"/>
      <c r="V796" s="26"/>
      <c r="W796" s="27">
        <f t="shared" si="120"/>
        <v>1976</v>
      </c>
      <c r="X796" s="27">
        <f t="shared" si="121"/>
        <v>2022</v>
      </c>
      <c r="Y796" s="28">
        <f t="shared" si="122"/>
        <v>0</v>
      </c>
      <c r="Z796" s="29" t="str">
        <f t="shared" si="123"/>
        <v>NW</v>
      </c>
      <c r="AA796" s="30">
        <f t="shared" si="124"/>
        <v>307</v>
      </c>
      <c r="AB796" s="31">
        <f>IF(AND(ISNUMBER(MATCH($S796,[3]Lists!$CU$8:$CU$37,0)),J796&gt;=DATE(2018,12,31)),$AH$6,$AH$5)</f>
        <v>1</v>
      </c>
      <c r="AC796" s="31">
        <f t="shared" si="125"/>
        <v>1</v>
      </c>
      <c r="AD796" s="31">
        <f t="shared" si="126"/>
        <v>1</v>
      </c>
      <c r="AE796" s="32" t="e">
        <f>MIN($K796,IF(AND(S796='[3]Resources - Baseline'!$C$25,$AH$3&gt;0),MIN(DATE(2050,12,31),MAX(DATE($AH$4,12,31),DATE(YEAR(J796)+$AH$3,MONTH(J796),DAY(J796)))),IF(AND(COUNTIFS('[3]Resources - Baseline'!$C$26:$C$37,S796)=1,$AH$2&gt;0),MIN(DATE($AH$4,12,31),DATE(YEAR(J796)+$AH$2,MONTH(J796),DAY(J796))),DATE(2050,12,31))))</f>
        <v>#VALUE!</v>
      </c>
      <c r="AF796" s="33">
        <f t="shared" si="127"/>
        <v>1</v>
      </c>
    </row>
    <row r="797" spans="1:32">
      <c r="A797" s="1">
        <v>797</v>
      </c>
      <c r="B797" s="21" t="s">
        <v>1837</v>
      </c>
      <c r="C797" s="21" t="s">
        <v>1838</v>
      </c>
      <c r="D797" s="21" t="s">
        <v>163</v>
      </c>
      <c r="E797" s="22" t="s">
        <v>440</v>
      </c>
      <c r="F797" s="22" t="s">
        <v>440</v>
      </c>
      <c r="G797" s="22" t="s">
        <v>441</v>
      </c>
      <c r="H797" s="22" t="s">
        <v>434</v>
      </c>
      <c r="I797" s="22" t="s">
        <v>212</v>
      </c>
      <c r="J797" s="22">
        <v>27973</v>
      </c>
      <c r="K797" s="22">
        <v>44773</v>
      </c>
      <c r="L797" s="23">
        <f t="shared" si="128"/>
        <v>307</v>
      </c>
      <c r="M797" s="24">
        <f t="shared" si="129"/>
        <v>1</v>
      </c>
      <c r="N797" s="23">
        <v>307</v>
      </c>
      <c r="O797" s="23">
        <v>307</v>
      </c>
      <c r="P797" s="23" t="s">
        <v>507</v>
      </c>
      <c r="Q797" s="23" t="s">
        <v>508</v>
      </c>
      <c r="R797" s="25" t="s">
        <v>509</v>
      </c>
      <c r="S797" s="22" t="s">
        <v>1055</v>
      </c>
      <c r="T797" s="22"/>
      <c r="U797" s="26"/>
      <c r="V797" s="26"/>
      <c r="W797" s="27">
        <f t="shared" si="120"/>
        <v>1977</v>
      </c>
      <c r="X797" s="27">
        <f t="shared" si="121"/>
        <v>2022</v>
      </c>
      <c r="Y797" s="28">
        <f t="shared" si="122"/>
        <v>0</v>
      </c>
      <c r="Z797" s="29" t="str">
        <f t="shared" si="123"/>
        <v>NW</v>
      </c>
      <c r="AA797" s="30">
        <f t="shared" si="124"/>
        <v>307</v>
      </c>
      <c r="AB797" s="31">
        <f>IF(AND(ISNUMBER(MATCH($S797,[3]Lists!$CU$8:$CU$37,0)),J797&gt;=DATE(2018,12,31)),$AH$6,$AH$5)</f>
        <v>1</v>
      </c>
      <c r="AC797" s="31">
        <f t="shared" si="125"/>
        <v>1</v>
      </c>
      <c r="AD797" s="31">
        <f t="shared" si="126"/>
        <v>1</v>
      </c>
      <c r="AE797" s="32" t="e">
        <f>MIN($K797,IF(AND(S797='[3]Resources - Baseline'!$C$25,$AH$3&gt;0),MIN(DATE(2050,12,31),MAX(DATE($AH$4,12,31),DATE(YEAR(J797)+$AH$3,MONTH(J797),DAY(J797)))),IF(AND(COUNTIFS('[3]Resources - Baseline'!$C$26:$C$37,S797)=1,$AH$2&gt;0),MIN(DATE($AH$4,12,31),DATE(YEAR(J797)+$AH$2,MONTH(J797),DAY(J797))),DATE(2050,12,31))))</f>
        <v>#VALUE!</v>
      </c>
      <c r="AF797" s="33">
        <f t="shared" si="127"/>
        <v>1</v>
      </c>
    </row>
    <row r="798" spans="1:32">
      <c r="A798" s="1">
        <v>798</v>
      </c>
      <c r="B798" s="21" t="s">
        <v>1839</v>
      </c>
      <c r="C798" s="21" t="s">
        <v>1840</v>
      </c>
      <c r="D798" s="21" t="s">
        <v>163</v>
      </c>
      <c r="E798" s="22" t="s">
        <v>752</v>
      </c>
      <c r="F798" s="22" t="s">
        <v>752</v>
      </c>
      <c r="G798" s="22" t="s">
        <v>753</v>
      </c>
      <c r="H798" s="22" t="s">
        <v>754</v>
      </c>
      <c r="I798" s="22" t="s">
        <v>212</v>
      </c>
      <c r="J798" s="22">
        <v>30682</v>
      </c>
      <c r="K798" s="22">
        <v>55153</v>
      </c>
      <c r="L798" s="23">
        <f t="shared" si="128"/>
        <v>740</v>
      </c>
      <c r="M798" s="24">
        <f t="shared" si="129"/>
        <v>1</v>
      </c>
      <c r="N798" s="23">
        <v>740</v>
      </c>
      <c r="O798" s="23">
        <v>740</v>
      </c>
      <c r="P798" s="23" t="s">
        <v>507</v>
      </c>
      <c r="Q798" s="23" t="s">
        <v>508</v>
      </c>
      <c r="R798" s="25" t="s">
        <v>509</v>
      </c>
      <c r="S798" s="22" t="s">
        <v>1055</v>
      </c>
      <c r="T798" s="22"/>
      <c r="U798" s="26"/>
      <c r="V798" s="26"/>
      <c r="W798" s="27">
        <f t="shared" si="120"/>
        <v>1984</v>
      </c>
      <c r="X798" s="27">
        <f t="shared" si="121"/>
        <v>2050</v>
      </c>
      <c r="Y798" s="28">
        <f t="shared" si="122"/>
        <v>0</v>
      </c>
      <c r="Z798" s="29" t="str">
        <f t="shared" si="123"/>
        <v>NW</v>
      </c>
      <c r="AA798" s="30">
        <f t="shared" si="124"/>
        <v>740</v>
      </c>
      <c r="AB798" s="31">
        <f>IF(AND(ISNUMBER(MATCH($S798,[3]Lists!$CU$8:$CU$37,0)),J798&gt;=DATE(2018,12,31)),$AH$6,$AH$5)</f>
        <v>1</v>
      </c>
      <c r="AC798" s="31">
        <f t="shared" si="125"/>
        <v>1</v>
      </c>
      <c r="AD798" s="31">
        <f t="shared" si="126"/>
        <v>1</v>
      </c>
      <c r="AE798" s="32" t="e">
        <f>MIN($K798,IF(AND(S798='[3]Resources - Baseline'!$C$25,$AH$3&gt;0),MIN(DATE(2050,12,31),MAX(DATE($AH$4,12,31),DATE(YEAR(J798)+$AH$3,MONTH(J798),DAY(J798)))),IF(AND(COUNTIFS('[3]Resources - Baseline'!$C$26:$C$37,S798)=1,$AH$2&gt;0),MIN(DATE($AH$4,12,31),DATE(YEAR(J798)+$AH$2,MONTH(J798),DAY(J798))),DATE(2050,12,31))))</f>
        <v>#VALUE!</v>
      </c>
      <c r="AF798" s="33">
        <f t="shared" si="127"/>
        <v>1</v>
      </c>
    </row>
    <row r="799" spans="1:32">
      <c r="A799" s="1">
        <v>799</v>
      </c>
      <c r="B799" s="21" t="s">
        <v>1841</v>
      </c>
      <c r="C799" s="21" t="s">
        <v>1842</v>
      </c>
      <c r="D799" s="21" t="s">
        <v>163</v>
      </c>
      <c r="E799" s="22" t="s">
        <v>752</v>
      </c>
      <c r="F799" s="22" t="s">
        <v>752</v>
      </c>
      <c r="G799" s="22" t="s">
        <v>753</v>
      </c>
      <c r="H799" s="22" t="s">
        <v>754</v>
      </c>
      <c r="I799" s="22" t="s">
        <v>212</v>
      </c>
      <c r="J799" s="22">
        <v>31503</v>
      </c>
      <c r="K799" s="22">
        <v>55153</v>
      </c>
      <c r="L799" s="23">
        <f t="shared" si="128"/>
        <v>740</v>
      </c>
      <c r="M799" s="24">
        <f t="shared" si="129"/>
        <v>1</v>
      </c>
      <c r="N799" s="23">
        <v>740</v>
      </c>
      <c r="O799" s="23">
        <v>740</v>
      </c>
      <c r="P799" s="23" t="s">
        <v>507</v>
      </c>
      <c r="Q799" s="23" t="s">
        <v>508</v>
      </c>
      <c r="R799" s="25" t="s">
        <v>509</v>
      </c>
      <c r="S799" s="22" t="s">
        <v>1055</v>
      </c>
      <c r="T799" s="22"/>
      <c r="U799" s="26"/>
      <c r="V799" s="26"/>
      <c r="W799" s="27">
        <f t="shared" si="120"/>
        <v>1986</v>
      </c>
      <c r="X799" s="27">
        <f t="shared" si="121"/>
        <v>2050</v>
      </c>
      <c r="Y799" s="28">
        <f t="shared" si="122"/>
        <v>0</v>
      </c>
      <c r="Z799" s="29" t="str">
        <f t="shared" si="123"/>
        <v>NW</v>
      </c>
      <c r="AA799" s="30">
        <f t="shared" si="124"/>
        <v>740</v>
      </c>
      <c r="AB799" s="31">
        <f>IF(AND(ISNUMBER(MATCH($S799,[3]Lists!$CU$8:$CU$37,0)),J799&gt;=DATE(2018,12,31)),$AH$6,$AH$5)</f>
        <v>1</v>
      </c>
      <c r="AC799" s="31">
        <f t="shared" si="125"/>
        <v>1</v>
      </c>
      <c r="AD799" s="31">
        <f t="shared" si="126"/>
        <v>1</v>
      </c>
      <c r="AE799" s="32" t="e">
        <f>MIN($K799,IF(AND(S799='[3]Resources - Baseline'!$C$25,$AH$3&gt;0),MIN(DATE(2050,12,31),MAX(DATE($AH$4,12,31),DATE(YEAR(J799)+$AH$3,MONTH(J799),DAY(J799)))),IF(AND(COUNTIFS('[3]Resources - Baseline'!$C$26:$C$37,S799)=1,$AH$2&gt;0),MIN(DATE($AH$4,12,31),DATE(YEAR(J799)+$AH$2,MONTH(J799),DAY(J799))),DATE(2050,12,31))))</f>
        <v>#VALUE!</v>
      </c>
      <c r="AF799" s="33">
        <f t="shared" si="127"/>
        <v>1</v>
      </c>
    </row>
    <row r="800" spans="1:32">
      <c r="A800" s="1">
        <v>800</v>
      </c>
      <c r="B800" s="21" t="s">
        <v>1843</v>
      </c>
      <c r="C800" s="21" t="s">
        <v>1844</v>
      </c>
      <c r="D800" s="21" t="s">
        <v>163</v>
      </c>
      <c r="E800" s="22" t="s">
        <v>752</v>
      </c>
      <c r="F800" s="22" t="s">
        <v>752</v>
      </c>
      <c r="G800" s="22" t="s">
        <v>753</v>
      </c>
      <c r="H800" s="22" t="s">
        <v>754</v>
      </c>
      <c r="I800" s="22" t="s">
        <v>212</v>
      </c>
      <c r="J800" s="22">
        <v>32905</v>
      </c>
      <c r="K800" s="22">
        <v>55153</v>
      </c>
      <c r="L800" s="23">
        <f t="shared" si="128"/>
        <v>43.7</v>
      </c>
      <c r="M800" s="24">
        <f t="shared" si="129"/>
        <v>1</v>
      </c>
      <c r="N800" s="23">
        <v>43.7</v>
      </c>
      <c r="O800" s="23">
        <v>43.7</v>
      </c>
      <c r="P800" s="23" t="s">
        <v>507</v>
      </c>
      <c r="Q800" s="23" t="s">
        <v>508</v>
      </c>
      <c r="R800" s="25" t="s">
        <v>509</v>
      </c>
      <c r="S800" s="22" t="s">
        <v>1055</v>
      </c>
      <c r="T800" s="22"/>
      <c r="U800" s="26"/>
      <c r="V800" s="26"/>
      <c r="W800" s="27">
        <f t="shared" si="120"/>
        <v>1990</v>
      </c>
      <c r="X800" s="27">
        <f t="shared" si="121"/>
        <v>2050</v>
      </c>
      <c r="Y800" s="28">
        <f t="shared" si="122"/>
        <v>0</v>
      </c>
      <c r="Z800" s="29" t="str">
        <f t="shared" si="123"/>
        <v>NW</v>
      </c>
      <c r="AA800" s="30">
        <f t="shared" si="124"/>
        <v>43.7</v>
      </c>
      <c r="AB800" s="31">
        <f>IF(AND(ISNUMBER(MATCH($S800,[3]Lists!$CU$8:$CU$37,0)),J800&gt;=DATE(2018,12,31)),$AH$6,$AH$5)</f>
        <v>1</v>
      </c>
      <c r="AC800" s="31">
        <f t="shared" si="125"/>
        <v>1</v>
      </c>
      <c r="AD800" s="31">
        <f t="shared" si="126"/>
        <v>1</v>
      </c>
      <c r="AE800" s="32" t="e">
        <f>MIN($K800,IF(AND(S800='[3]Resources - Baseline'!$C$25,$AH$3&gt;0),MIN(DATE(2050,12,31),MAX(DATE($AH$4,12,31),DATE(YEAR(J800)+$AH$3,MONTH(J800),DAY(J800)))),IF(AND(COUNTIFS('[3]Resources - Baseline'!$C$26:$C$37,S800)=1,$AH$2&gt;0),MIN(DATE($AH$4,12,31),DATE(YEAR(J800)+$AH$2,MONTH(J800),DAY(J800))),DATE(2050,12,31))))</f>
        <v>#VALUE!</v>
      </c>
      <c r="AF800" s="33">
        <f t="shared" si="127"/>
        <v>1</v>
      </c>
    </row>
    <row r="801" spans="1:32">
      <c r="A801" s="1">
        <v>801</v>
      </c>
      <c r="B801" s="21" t="s">
        <v>1845</v>
      </c>
      <c r="C801" s="21" t="s">
        <v>1846</v>
      </c>
      <c r="D801" s="21" t="s">
        <v>185</v>
      </c>
      <c r="E801" s="21" t="s">
        <v>176</v>
      </c>
      <c r="F801" s="21" t="s">
        <v>176</v>
      </c>
      <c r="G801" s="21" t="s">
        <v>177</v>
      </c>
      <c r="H801" s="21" t="s">
        <v>176</v>
      </c>
      <c r="I801" s="21" t="s">
        <v>178</v>
      </c>
      <c r="J801" s="22">
        <v>37799</v>
      </c>
      <c r="K801" s="22">
        <v>55153</v>
      </c>
      <c r="L801" s="23">
        <f t="shared" si="128"/>
        <v>43</v>
      </c>
      <c r="M801" s="24">
        <f t="shared" si="129"/>
        <v>1</v>
      </c>
      <c r="N801" s="21">
        <v>43</v>
      </c>
      <c r="O801" s="21">
        <v>43</v>
      </c>
      <c r="P801" s="21" t="s">
        <v>268</v>
      </c>
      <c r="Q801" s="21" t="s">
        <v>269</v>
      </c>
      <c r="R801" s="25" t="s">
        <v>270</v>
      </c>
      <c r="S801" s="21" t="s">
        <v>450</v>
      </c>
      <c r="T801" s="21"/>
      <c r="U801" s="26"/>
      <c r="V801" s="26"/>
      <c r="W801" s="27">
        <f t="shared" si="120"/>
        <v>2003</v>
      </c>
      <c r="X801" s="27">
        <f t="shared" si="121"/>
        <v>2050</v>
      </c>
      <c r="Y801" s="28">
        <f t="shared" si="122"/>
        <v>0</v>
      </c>
      <c r="Z801" s="29" t="str">
        <f t="shared" si="123"/>
        <v>CAISO</v>
      </c>
      <c r="AA801" s="30">
        <f t="shared" si="124"/>
        <v>43</v>
      </c>
      <c r="AB801" s="31">
        <f>IF(AND(ISNUMBER(MATCH($S801,[3]Lists!$CU$8:$CU$37,0)),J801&gt;=DATE(2018,12,31)),$AH$6,$AH$5)</f>
        <v>1</v>
      </c>
      <c r="AC801" s="31">
        <f t="shared" si="125"/>
        <v>1</v>
      </c>
      <c r="AD801" s="31">
        <f t="shared" si="126"/>
        <v>1</v>
      </c>
      <c r="AE801" s="32" t="e">
        <f>MIN($K801,IF(AND(S801='[3]Resources - Baseline'!$C$25,$AH$3&gt;0),MIN(DATE(2050,12,31),MAX(DATE($AH$4,12,31),DATE(YEAR(J801)+$AH$3,MONTH(J801),DAY(J801)))),IF(AND(COUNTIFS('[3]Resources - Baseline'!$C$26:$C$37,S801)=1,$AH$2&gt;0),MIN(DATE($AH$4,12,31),DATE(YEAR(J801)+$AH$2,MONTH(J801),DAY(J801))),DATE(2050,12,31))))</f>
        <v>#VALUE!</v>
      </c>
      <c r="AF801" s="33">
        <f t="shared" si="127"/>
        <v>1</v>
      </c>
    </row>
    <row r="802" spans="1:32">
      <c r="A802" s="1">
        <v>802</v>
      </c>
      <c r="B802" s="21" t="s">
        <v>1847</v>
      </c>
      <c r="C802" s="21" t="s">
        <v>1848</v>
      </c>
      <c r="D802" s="21" t="s">
        <v>163</v>
      </c>
      <c r="E802" s="22" t="s">
        <v>192</v>
      </c>
      <c r="F802" s="22" t="s">
        <v>192</v>
      </c>
      <c r="G802" s="22" t="s">
        <v>193</v>
      </c>
      <c r="H802" s="22" t="s">
        <v>194</v>
      </c>
      <c r="I802" s="22" t="s">
        <v>195</v>
      </c>
      <c r="J802" s="22">
        <v>39873</v>
      </c>
      <c r="K802" s="22">
        <v>55153</v>
      </c>
      <c r="L802" s="23">
        <f t="shared" si="128"/>
        <v>0.8</v>
      </c>
      <c r="M802" s="24">
        <f t="shared" si="129"/>
        <v>1</v>
      </c>
      <c r="N802" s="23">
        <v>0.8</v>
      </c>
      <c r="O802" s="23">
        <v>0.8</v>
      </c>
      <c r="P802" s="23" t="s">
        <v>911</v>
      </c>
      <c r="Q802" s="23" t="s">
        <v>912</v>
      </c>
      <c r="R802" s="25" t="s">
        <v>215</v>
      </c>
      <c r="S802" s="22" t="s">
        <v>119</v>
      </c>
      <c r="T802" s="22"/>
      <c r="U802" s="26"/>
      <c r="V802" s="26"/>
      <c r="W802" s="27">
        <f t="shared" si="120"/>
        <v>2009</v>
      </c>
      <c r="X802" s="27">
        <f t="shared" si="121"/>
        <v>2050</v>
      </c>
      <c r="Y802" s="28">
        <f t="shared" si="122"/>
        <v>0</v>
      </c>
      <c r="Z802" s="29" t="str">
        <f t="shared" si="123"/>
        <v>SW</v>
      </c>
      <c r="AA802" s="30">
        <f t="shared" si="124"/>
        <v>0.8</v>
      </c>
      <c r="AB802" s="31">
        <f>IF(AND(ISNUMBER(MATCH($S802,[3]Lists!$CU$8:$CU$37,0)),J802&gt;=DATE(2018,12,31)),$AH$6,$AH$5)</f>
        <v>1</v>
      </c>
      <c r="AC802" s="31">
        <f t="shared" si="125"/>
        <v>1</v>
      </c>
      <c r="AD802" s="31">
        <f t="shared" si="126"/>
        <v>1</v>
      </c>
      <c r="AE802" s="32" t="e">
        <f>MIN($K802,IF(AND(S802='[3]Resources - Baseline'!$C$25,$AH$3&gt;0),MIN(DATE(2050,12,31),MAX(DATE($AH$4,12,31),DATE(YEAR(J802)+$AH$3,MONTH(J802),DAY(J802)))),IF(AND(COUNTIFS('[3]Resources - Baseline'!$C$26:$C$37,S802)=1,$AH$2&gt;0),MIN(DATE($AH$4,12,31),DATE(YEAR(J802)+$AH$2,MONTH(J802),DAY(J802))),DATE(2050,12,31))))</f>
        <v>#VALUE!</v>
      </c>
      <c r="AF802" s="33">
        <f t="shared" si="127"/>
        <v>1</v>
      </c>
    </row>
    <row r="803" spans="1:32">
      <c r="A803" s="1">
        <v>803</v>
      </c>
      <c r="B803" s="21" t="s">
        <v>1849</v>
      </c>
      <c r="C803" s="21" t="s">
        <v>1850</v>
      </c>
      <c r="D803" s="21" t="s">
        <v>163</v>
      </c>
      <c r="E803" s="22" t="s">
        <v>192</v>
      </c>
      <c r="F803" s="22" t="s">
        <v>192</v>
      </c>
      <c r="G803" s="22" t="s">
        <v>193</v>
      </c>
      <c r="H803" s="22" t="s">
        <v>194</v>
      </c>
      <c r="I803" s="22" t="s">
        <v>195</v>
      </c>
      <c r="J803" s="22">
        <v>39873</v>
      </c>
      <c r="K803" s="22">
        <v>55153</v>
      </c>
      <c r="L803" s="23">
        <f t="shared" si="128"/>
        <v>0.8</v>
      </c>
      <c r="M803" s="24">
        <f t="shared" si="129"/>
        <v>1</v>
      </c>
      <c r="N803" s="23">
        <v>0.8</v>
      </c>
      <c r="O803" s="23">
        <v>0.8</v>
      </c>
      <c r="P803" s="23" t="s">
        <v>911</v>
      </c>
      <c r="Q803" s="23" t="s">
        <v>912</v>
      </c>
      <c r="R803" s="25" t="s">
        <v>215</v>
      </c>
      <c r="S803" s="22" t="s">
        <v>119</v>
      </c>
      <c r="T803" s="22"/>
      <c r="U803" s="26"/>
      <c r="V803" s="26"/>
      <c r="W803" s="27">
        <f t="shared" si="120"/>
        <v>2009</v>
      </c>
      <c r="X803" s="27">
        <f t="shared" si="121"/>
        <v>2050</v>
      </c>
      <c r="Y803" s="28">
        <f t="shared" si="122"/>
        <v>0</v>
      </c>
      <c r="Z803" s="29" t="str">
        <f t="shared" si="123"/>
        <v>SW</v>
      </c>
      <c r="AA803" s="30">
        <f t="shared" si="124"/>
        <v>0.8</v>
      </c>
      <c r="AB803" s="31">
        <f>IF(AND(ISNUMBER(MATCH($S803,[3]Lists!$CU$8:$CU$37,0)),J803&gt;=DATE(2018,12,31)),$AH$6,$AH$5)</f>
        <v>1</v>
      </c>
      <c r="AC803" s="31">
        <f t="shared" si="125"/>
        <v>1</v>
      </c>
      <c r="AD803" s="31">
        <f t="shared" si="126"/>
        <v>1</v>
      </c>
      <c r="AE803" s="32" t="e">
        <f>MIN($K803,IF(AND(S803='[3]Resources - Baseline'!$C$25,$AH$3&gt;0),MIN(DATE(2050,12,31),MAX(DATE($AH$4,12,31),DATE(YEAR(J803)+$AH$3,MONTH(J803),DAY(J803)))),IF(AND(COUNTIFS('[3]Resources - Baseline'!$C$26:$C$37,S803)=1,$AH$2&gt;0),MIN(DATE($AH$4,12,31),DATE(YEAR(J803)+$AH$2,MONTH(J803),DAY(J803))),DATE(2050,12,31))))</f>
        <v>#VALUE!</v>
      </c>
      <c r="AF803" s="33">
        <f t="shared" si="127"/>
        <v>1</v>
      </c>
    </row>
    <row r="804" spans="1:32">
      <c r="A804" s="1">
        <v>804</v>
      </c>
      <c r="B804" s="21" t="s">
        <v>1851</v>
      </c>
      <c r="C804" s="21" t="s">
        <v>1852</v>
      </c>
      <c r="D804" s="21" t="s">
        <v>163</v>
      </c>
      <c r="E804" s="22" t="s">
        <v>192</v>
      </c>
      <c r="F804" s="22" t="s">
        <v>192</v>
      </c>
      <c r="G804" s="22" t="s">
        <v>193</v>
      </c>
      <c r="H804" s="22" t="s">
        <v>194</v>
      </c>
      <c r="I804" s="22" t="s">
        <v>195</v>
      </c>
      <c r="J804" s="22">
        <v>39873</v>
      </c>
      <c r="K804" s="22">
        <v>55153</v>
      </c>
      <c r="L804" s="23">
        <f t="shared" si="128"/>
        <v>0.8</v>
      </c>
      <c r="M804" s="24">
        <f t="shared" si="129"/>
        <v>1</v>
      </c>
      <c r="N804" s="23">
        <v>0.8</v>
      </c>
      <c r="O804" s="23">
        <v>0.8</v>
      </c>
      <c r="P804" s="23" t="s">
        <v>911</v>
      </c>
      <c r="Q804" s="23" t="s">
        <v>912</v>
      </c>
      <c r="R804" s="25" t="s">
        <v>215</v>
      </c>
      <c r="S804" s="22" t="s">
        <v>119</v>
      </c>
      <c r="T804" s="22"/>
      <c r="U804" s="26"/>
      <c r="V804" s="26"/>
      <c r="W804" s="27">
        <f t="shared" si="120"/>
        <v>2009</v>
      </c>
      <c r="X804" s="27">
        <f t="shared" si="121"/>
        <v>2050</v>
      </c>
      <c r="Y804" s="28">
        <f t="shared" si="122"/>
        <v>0</v>
      </c>
      <c r="Z804" s="29" t="str">
        <f t="shared" si="123"/>
        <v>SW</v>
      </c>
      <c r="AA804" s="30">
        <f t="shared" si="124"/>
        <v>0.8</v>
      </c>
      <c r="AB804" s="31">
        <f>IF(AND(ISNUMBER(MATCH($S804,[3]Lists!$CU$8:$CU$37,0)),J804&gt;=DATE(2018,12,31)),$AH$6,$AH$5)</f>
        <v>1</v>
      </c>
      <c r="AC804" s="31">
        <f t="shared" si="125"/>
        <v>1</v>
      </c>
      <c r="AD804" s="31">
        <f t="shared" si="126"/>
        <v>1</v>
      </c>
      <c r="AE804" s="32" t="e">
        <f>MIN($K804,IF(AND(S804='[3]Resources - Baseline'!$C$25,$AH$3&gt;0),MIN(DATE(2050,12,31),MAX(DATE($AH$4,12,31),DATE(YEAR(J804)+$AH$3,MONTH(J804),DAY(J804)))),IF(AND(COUNTIFS('[3]Resources - Baseline'!$C$26:$C$37,S804)=1,$AH$2&gt;0),MIN(DATE($AH$4,12,31),DATE(YEAR(J804)+$AH$2,MONTH(J804),DAY(J804))),DATE(2050,12,31))))</f>
        <v>#VALUE!</v>
      </c>
      <c r="AF804" s="33">
        <f t="shared" si="127"/>
        <v>1</v>
      </c>
    </row>
    <row r="805" spans="1:32">
      <c r="A805" s="1">
        <v>805</v>
      </c>
      <c r="B805" s="21" t="s">
        <v>1853</v>
      </c>
      <c r="C805" s="21" t="s">
        <v>1854</v>
      </c>
      <c r="D805" s="21" t="s">
        <v>163</v>
      </c>
      <c r="E805" s="22" t="s">
        <v>192</v>
      </c>
      <c r="F805" s="22" t="s">
        <v>192</v>
      </c>
      <c r="G805" s="22" t="s">
        <v>193</v>
      </c>
      <c r="H805" s="22" t="s">
        <v>194</v>
      </c>
      <c r="I805" s="22" t="s">
        <v>195</v>
      </c>
      <c r="J805" s="22">
        <v>39873</v>
      </c>
      <c r="K805" s="22">
        <v>55153</v>
      </c>
      <c r="L805" s="23">
        <f t="shared" si="128"/>
        <v>0.8</v>
      </c>
      <c r="M805" s="24">
        <f t="shared" si="129"/>
        <v>1</v>
      </c>
      <c r="N805" s="23">
        <v>0.8</v>
      </c>
      <c r="O805" s="23">
        <v>0.8</v>
      </c>
      <c r="P805" s="23" t="s">
        <v>911</v>
      </c>
      <c r="Q805" s="23" t="s">
        <v>912</v>
      </c>
      <c r="R805" s="25" t="s">
        <v>215</v>
      </c>
      <c r="S805" s="22" t="s">
        <v>119</v>
      </c>
      <c r="T805" s="22"/>
      <c r="U805" s="26"/>
      <c r="V805" s="26"/>
      <c r="W805" s="27">
        <f t="shared" si="120"/>
        <v>2009</v>
      </c>
      <c r="X805" s="27">
        <f t="shared" si="121"/>
        <v>2050</v>
      </c>
      <c r="Y805" s="28">
        <f t="shared" si="122"/>
        <v>0</v>
      </c>
      <c r="Z805" s="29" t="str">
        <f t="shared" si="123"/>
        <v>SW</v>
      </c>
      <c r="AA805" s="30">
        <f t="shared" si="124"/>
        <v>0.8</v>
      </c>
      <c r="AB805" s="31">
        <f>IF(AND(ISNUMBER(MATCH($S805,[3]Lists!$CU$8:$CU$37,0)),J805&gt;=DATE(2018,12,31)),$AH$6,$AH$5)</f>
        <v>1</v>
      </c>
      <c r="AC805" s="31">
        <f t="shared" si="125"/>
        <v>1</v>
      </c>
      <c r="AD805" s="31">
        <f t="shared" si="126"/>
        <v>1</v>
      </c>
      <c r="AE805" s="32" t="e">
        <f>MIN($K805,IF(AND(S805='[3]Resources - Baseline'!$C$25,$AH$3&gt;0),MIN(DATE(2050,12,31),MAX(DATE($AH$4,12,31),DATE(YEAR(J805)+$AH$3,MONTH(J805),DAY(J805)))),IF(AND(COUNTIFS('[3]Resources - Baseline'!$C$26:$C$37,S805)=1,$AH$2&gt;0),MIN(DATE($AH$4,12,31),DATE(YEAR(J805)+$AH$2,MONTH(J805),DAY(J805))),DATE(2050,12,31))))</f>
        <v>#VALUE!</v>
      </c>
      <c r="AF805" s="33">
        <f t="shared" si="127"/>
        <v>1</v>
      </c>
    </row>
    <row r="806" spans="1:32">
      <c r="A806" s="1">
        <v>806</v>
      </c>
      <c r="B806" s="21" t="s">
        <v>1855</v>
      </c>
      <c r="C806" s="21" t="s">
        <v>1856</v>
      </c>
      <c r="D806" s="21" t="s">
        <v>163</v>
      </c>
      <c r="E806" s="22" t="s">
        <v>192</v>
      </c>
      <c r="F806" s="22" t="s">
        <v>192</v>
      </c>
      <c r="G806" s="22" t="s">
        <v>193</v>
      </c>
      <c r="H806" s="22" t="s">
        <v>194</v>
      </c>
      <c r="I806" s="22" t="s">
        <v>195</v>
      </c>
      <c r="J806" s="22">
        <v>39873</v>
      </c>
      <c r="K806" s="22">
        <v>55153</v>
      </c>
      <c r="L806" s="23">
        <f t="shared" si="128"/>
        <v>0.8</v>
      </c>
      <c r="M806" s="24">
        <f t="shared" si="129"/>
        <v>1</v>
      </c>
      <c r="N806" s="23">
        <v>0.8</v>
      </c>
      <c r="O806" s="23">
        <v>0.8</v>
      </c>
      <c r="P806" s="23" t="s">
        <v>911</v>
      </c>
      <c r="Q806" s="23" t="s">
        <v>912</v>
      </c>
      <c r="R806" s="25" t="s">
        <v>215</v>
      </c>
      <c r="S806" s="22" t="s">
        <v>119</v>
      </c>
      <c r="T806" s="22"/>
      <c r="U806" s="26"/>
      <c r="V806" s="26"/>
      <c r="W806" s="27">
        <f t="shared" si="120"/>
        <v>2009</v>
      </c>
      <c r="X806" s="27">
        <f t="shared" si="121"/>
        <v>2050</v>
      </c>
      <c r="Y806" s="28">
        <f t="shared" si="122"/>
        <v>0</v>
      </c>
      <c r="Z806" s="29" t="str">
        <f t="shared" si="123"/>
        <v>SW</v>
      </c>
      <c r="AA806" s="30">
        <f t="shared" si="124"/>
        <v>0.8</v>
      </c>
      <c r="AB806" s="31">
        <f>IF(AND(ISNUMBER(MATCH($S806,[3]Lists!$CU$8:$CU$37,0)),J806&gt;=DATE(2018,12,31)),$AH$6,$AH$5)</f>
        <v>1</v>
      </c>
      <c r="AC806" s="31">
        <f t="shared" si="125"/>
        <v>1</v>
      </c>
      <c r="AD806" s="31">
        <f t="shared" si="126"/>
        <v>1</v>
      </c>
      <c r="AE806" s="32" t="e">
        <f>MIN($K806,IF(AND(S806='[3]Resources - Baseline'!$C$25,$AH$3&gt;0),MIN(DATE(2050,12,31),MAX(DATE($AH$4,12,31),DATE(YEAR(J806)+$AH$3,MONTH(J806),DAY(J806)))),IF(AND(COUNTIFS('[3]Resources - Baseline'!$C$26:$C$37,S806)=1,$AH$2&gt;0),MIN(DATE($AH$4,12,31),DATE(YEAR(J806)+$AH$2,MONTH(J806),DAY(J806))),DATE(2050,12,31))))</f>
        <v>#VALUE!</v>
      </c>
      <c r="AF806" s="33">
        <f t="shared" si="127"/>
        <v>1</v>
      </c>
    </row>
    <row r="807" spans="1:32">
      <c r="A807" s="1">
        <v>807</v>
      </c>
      <c r="B807" s="21" t="s">
        <v>1857</v>
      </c>
      <c r="C807" s="21" t="s">
        <v>1858</v>
      </c>
      <c r="D807" s="21" t="s">
        <v>163</v>
      </c>
      <c r="E807" s="22" t="s">
        <v>192</v>
      </c>
      <c r="F807" s="22" t="s">
        <v>192</v>
      </c>
      <c r="G807" s="22" t="s">
        <v>193</v>
      </c>
      <c r="H807" s="22" t="s">
        <v>194</v>
      </c>
      <c r="I807" s="22" t="s">
        <v>195</v>
      </c>
      <c r="J807" s="22">
        <v>39873</v>
      </c>
      <c r="K807" s="22">
        <v>55153</v>
      </c>
      <c r="L807" s="23">
        <f t="shared" si="128"/>
        <v>0.8</v>
      </c>
      <c r="M807" s="24">
        <f t="shared" si="129"/>
        <v>1</v>
      </c>
      <c r="N807" s="23">
        <v>0.8</v>
      </c>
      <c r="O807" s="23">
        <v>0.8</v>
      </c>
      <c r="P807" s="23" t="s">
        <v>911</v>
      </c>
      <c r="Q807" s="23" t="s">
        <v>912</v>
      </c>
      <c r="R807" s="25" t="s">
        <v>215</v>
      </c>
      <c r="S807" s="22" t="s">
        <v>119</v>
      </c>
      <c r="T807" s="22"/>
      <c r="U807" s="26"/>
      <c r="V807" s="26"/>
      <c r="W807" s="27">
        <f t="shared" si="120"/>
        <v>2009</v>
      </c>
      <c r="X807" s="27">
        <f t="shared" si="121"/>
        <v>2050</v>
      </c>
      <c r="Y807" s="28">
        <f t="shared" si="122"/>
        <v>0</v>
      </c>
      <c r="Z807" s="29" t="str">
        <f t="shared" si="123"/>
        <v>SW</v>
      </c>
      <c r="AA807" s="30">
        <f t="shared" si="124"/>
        <v>0.8</v>
      </c>
      <c r="AB807" s="31">
        <f>IF(AND(ISNUMBER(MATCH($S807,[3]Lists!$CU$8:$CU$37,0)),J807&gt;=DATE(2018,12,31)),$AH$6,$AH$5)</f>
        <v>1</v>
      </c>
      <c r="AC807" s="31">
        <f t="shared" si="125"/>
        <v>1</v>
      </c>
      <c r="AD807" s="31">
        <f t="shared" si="126"/>
        <v>1</v>
      </c>
      <c r="AE807" s="32" t="e">
        <f>MIN($K807,IF(AND(S807='[3]Resources - Baseline'!$C$25,$AH$3&gt;0),MIN(DATE(2050,12,31),MAX(DATE($AH$4,12,31),DATE(YEAR(J807)+$AH$3,MONTH(J807),DAY(J807)))),IF(AND(COUNTIFS('[3]Resources - Baseline'!$C$26:$C$37,S807)=1,$AH$2&gt;0),MIN(DATE($AH$4,12,31),DATE(YEAR(J807)+$AH$2,MONTH(J807),DAY(J807))),DATE(2050,12,31))))</f>
        <v>#VALUE!</v>
      </c>
      <c r="AF807" s="33">
        <f t="shared" si="127"/>
        <v>1</v>
      </c>
    </row>
    <row r="808" spans="1:32">
      <c r="A808" s="1">
        <v>808</v>
      </c>
      <c r="B808" s="21" t="s">
        <v>1859</v>
      </c>
      <c r="C808" s="21" t="s">
        <v>1860</v>
      </c>
      <c r="D808" s="21" t="s">
        <v>163</v>
      </c>
      <c r="E808" s="22" t="s">
        <v>192</v>
      </c>
      <c r="F808" s="22" t="s">
        <v>192</v>
      </c>
      <c r="G808" s="22" t="s">
        <v>193</v>
      </c>
      <c r="H808" s="22" t="s">
        <v>194</v>
      </c>
      <c r="I808" s="22" t="s">
        <v>195</v>
      </c>
      <c r="J808" s="22">
        <v>39873</v>
      </c>
      <c r="K808" s="22">
        <v>55153</v>
      </c>
      <c r="L808" s="23">
        <f t="shared" si="128"/>
        <v>0.8</v>
      </c>
      <c r="M808" s="24">
        <f t="shared" si="129"/>
        <v>1</v>
      </c>
      <c r="N808" s="23">
        <v>0.8</v>
      </c>
      <c r="O808" s="23">
        <v>0.8</v>
      </c>
      <c r="P808" s="23" t="s">
        <v>911</v>
      </c>
      <c r="Q808" s="23" t="s">
        <v>912</v>
      </c>
      <c r="R808" s="25" t="s">
        <v>215</v>
      </c>
      <c r="S808" s="22" t="s">
        <v>119</v>
      </c>
      <c r="T808" s="22"/>
      <c r="U808" s="26"/>
      <c r="V808" s="26"/>
      <c r="W808" s="27">
        <f t="shared" si="120"/>
        <v>2009</v>
      </c>
      <c r="X808" s="27">
        <f t="shared" si="121"/>
        <v>2050</v>
      </c>
      <c r="Y808" s="28">
        <f t="shared" si="122"/>
        <v>0</v>
      </c>
      <c r="Z808" s="29" t="str">
        <f t="shared" si="123"/>
        <v>SW</v>
      </c>
      <c r="AA808" s="30">
        <f t="shared" si="124"/>
        <v>0.8</v>
      </c>
      <c r="AB808" s="31">
        <f>IF(AND(ISNUMBER(MATCH($S808,[3]Lists!$CU$8:$CU$37,0)),J808&gt;=DATE(2018,12,31)),$AH$6,$AH$5)</f>
        <v>1</v>
      </c>
      <c r="AC808" s="31">
        <f t="shared" si="125"/>
        <v>1</v>
      </c>
      <c r="AD808" s="31">
        <f t="shared" si="126"/>
        <v>1</v>
      </c>
      <c r="AE808" s="32" t="e">
        <f>MIN($K808,IF(AND(S808='[3]Resources - Baseline'!$C$25,$AH$3&gt;0),MIN(DATE(2050,12,31),MAX(DATE($AH$4,12,31),DATE(YEAR(J808)+$AH$3,MONTH(J808),DAY(J808)))),IF(AND(COUNTIFS('[3]Resources - Baseline'!$C$26:$C$37,S808)=1,$AH$2&gt;0),MIN(DATE($AH$4,12,31),DATE(YEAR(J808)+$AH$2,MONTH(J808),DAY(J808))),DATE(2050,12,31))))</f>
        <v>#VALUE!</v>
      </c>
      <c r="AF808" s="33">
        <f t="shared" si="127"/>
        <v>1</v>
      </c>
    </row>
    <row r="809" spans="1:32">
      <c r="A809" s="1">
        <v>809</v>
      </c>
      <c r="B809" s="21" t="s">
        <v>1861</v>
      </c>
      <c r="C809" s="21" t="s">
        <v>1862</v>
      </c>
      <c r="D809" s="21" t="s">
        <v>163</v>
      </c>
      <c r="E809" s="22" t="s">
        <v>210</v>
      </c>
      <c r="F809" s="22" t="s">
        <v>210</v>
      </c>
      <c r="G809" s="22" t="s">
        <v>211</v>
      </c>
      <c r="H809" s="22" t="s">
        <v>210</v>
      </c>
      <c r="I809" s="22" t="s">
        <v>212</v>
      </c>
      <c r="J809" s="22">
        <v>31017</v>
      </c>
      <c r="K809" s="22">
        <v>55153</v>
      </c>
      <c r="L809" s="23">
        <f t="shared" si="128"/>
        <v>1170</v>
      </c>
      <c r="M809" s="24">
        <f t="shared" si="129"/>
        <v>1</v>
      </c>
      <c r="N809" s="23">
        <v>1170</v>
      </c>
      <c r="O809" s="23">
        <v>1170</v>
      </c>
      <c r="P809" s="23" t="s">
        <v>476</v>
      </c>
      <c r="Q809" s="23" t="s">
        <v>477</v>
      </c>
      <c r="R809" s="25" t="s">
        <v>478</v>
      </c>
      <c r="S809" s="22" t="s">
        <v>479</v>
      </c>
      <c r="T809" s="22"/>
      <c r="U809" s="26"/>
      <c r="V809" s="26"/>
      <c r="W809" s="27">
        <f t="shared" si="120"/>
        <v>1985</v>
      </c>
      <c r="X809" s="27">
        <f t="shared" si="121"/>
        <v>2050</v>
      </c>
      <c r="Y809" s="28">
        <f t="shared" si="122"/>
        <v>0</v>
      </c>
      <c r="Z809" s="29" t="str">
        <f t="shared" si="123"/>
        <v>NW</v>
      </c>
      <c r="AA809" s="30">
        <f t="shared" si="124"/>
        <v>1170</v>
      </c>
      <c r="AB809" s="31">
        <f>IF(AND(ISNUMBER(MATCH($S809,[3]Lists!$CU$8:$CU$37,0)),J809&gt;=DATE(2018,12,31)),$AH$6,$AH$5)</f>
        <v>1</v>
      </c>
      <c r="AC809" s="31">
        <f t="shared" si="125"/>
        <v>1</v>
      </c>
      <c r="AD809" s="31">
        <f t="shared" si="126"/>
        <v>1</v>
      </c>
      <c r="AE809" s="32" t="e">
        <f>MIN($K809,IF(AND(S809='[3]Resources - Baseline'!$C$25,$AH$3&gt;0),MIN(DATE(2050,12,31),MAX(DATE($AH$4,12,31),DATE(YEAR(J809)+$AH$3,MONTH(J809),DAY(J809)))),IF(AND(COUNTIFS('[3]Resources - Baseline'!$C$26:$C$37,S809)=1,$AH$2&gt;0),MIN(DATE($AH$4,12,31),DATE(YEAR(J809)+$AH$2,MONTH(J809),DAY(J809))),DATE(2050,12,31))))</f>
        <v>#VALUE!</v>
      </c>
      <c r="AF809" s="33">
        <f t="shared" si="127"/>
        <v>1</v>
      </c>
    </row>
    <row r="810" spans="1:32">
      <c r="A810" s="1">
        <v>810</v>
      </c>
      <c r="B810" s="21" t="s">
        <v>1863</v>
      </c>
      <c r="C810" s="21" t="s">
        <v>1864</v>
      </c>
      <c r="D810" s="21" t="s">
        <v>185</v>
      </c>
      <c r="E810" s="21" t="s">
        <v>175</v>
      </c>
      <c r="F810" s="21" t="s">
        <v>175</v>
      </c>
      <c r="G810" s="21" t="s">
        <v>186</v>
      </c>
      <c r="H810" s="21" t="s">
        <v>175</v>
      </c>
      <c r="I810" s="21" t="s">
        <v>178</v>
      </c>
      <c r="J810" s="22">
        <v>40534</v>
      </c>
      <c r="K810" s="22">
        <v>55153</v>
      </c>
      <c r="L810" s="23">
        <f t="shared" si="128"/>
        <v>612.5</v>
      </c>
      <c r="M810" s="24">
        <f t="shared" si="129"/>
        <v>0.95553822152886114</v>
      </c>
      <c r="N810" s="21">
        <v>612.5</v>
      </c>
      <c r="O810" s="21">
        <v>641</v>
      </c>
      <c r="P810" s="21" t="s">
        <v>257</v>
      </c>
      <c r="Q810" s="21" t="s">
        <v>258</v>
      </c>
      <c r="R810" s="25" t="s">
        <v>259</v>
      </c>
      <c r="S810" s="21" t="s">
        <v>332</v>
      </c>
      <c r="T810" s="21"/>
      <c r="U810" s="26"/>
      <c r="V810" s="26"/>
      <c r="W810" s="27">
        <f t="shared" si="120"/>
        <v>2011</v>
      </c>
      <c r="X810" s="27">
        <f t="shared" si="121"/>
        <v>2050</v>
      </c>
      <c r="Y810" s="28">
        <f t="shared" si="122"/>
        <v>0</v>
      </c>
      <c r="Z810" s="29" t="str">
        <f t="shared" si="123"/>
        <v>CAISO</v>
      </c>
      <c r="AA810" s="30">
        <f t="shared" si="124"/>
        <v>641</v>
      </c>
      <c r="AB810" s="31">
        <f>IF(AND(ISNUMBER(MATCH($S810,[3]Lists!$CU$8:$CU$37,0)),J810&gt;=DATE(2018,12,31)),$AH$6,$AH$5)</f>
        <v>1</v>
      </c>
      <c r="AC810" s="31">
        <f t="shared" si="125"/>
        <v>1</v>
      </c>
      <c r="AD810" s="31">
        <f t="shared" si="126"/>
        <v>1</v>
      </c>
      <c r="AE810" s="32" t="e">
        <f>MIN($K810,IF(AND(S810='[3]Resources - Baseline'!$C$25,$AH$3&gt;0),MIN(DATE(2050,12,31),MAX(DATE($AH$4,12,31),DATE(YEAR(J810)+$AH$3,MONTH(J810),DAY(J810)))),IF(AND(COUNTIFS('[3]Resources - Baseline'!$C$26:$C$37,S810)=1,$AH$2&gt;0),MIN(DATE($AH$4,12,31),DATE(YEAR(J810)+$AH$2,MONTH(J810),DAY(J810))),DATE(2050,12,31))))</f>
        <v>#VALUE!</v>
      </c>
      <c r="AF810" s="33">
        <f t="shared" si="127"/>
        <v>1</v>
      </c>
    </row>
    <row r="811" spans="1:32">
      <c r="A811" s="1">
        <v>811</v>
      </c>
      <c r="B811" s="21" t="s">
        <v>1865</v>
      </c>
      <c r="C811" s="21" t="s">
        <v>1866</v>
      </c>
      <c r="D811" s="21" t="s">
        <v>185</v>
      </c>
      <c r="E811" s="21" t="s">
        <v>175</v>
      </c>
      <c r="F811" s="21" t="s">
        <v>175</v>
      </c>
      <c r="G811" s="21" t="s">
        <v>186</v>
      </c>
      <c r="H811" s="21" t="s">
        <v>175</v>
      </c>
      <c r="I811" s="21" t="s">
        <v>178</v>
      </c>
      <c r="J811" s="22"/>
      <c r="K811" s="22">
        <v>55153</v>
      </c>
      <c r="L811" s="23">
        <f t="shared" si="128"/>
        <v>246.86</v>
      </c>
      <c r="M811" s="24">
        <f t="shared" si="129"/>
        <v>1</v>
      </c>
      <c r="N811" s="21">
        <v>246.86</v>
      </c>
      <c r="O811" s="21">
        <v>246.86</v>
      </c>
      <c r="P811" s="21" t="s">
        <v>187</v>
      </c>
      <c r="Q811" s="21" t="s">
        <v>219</v>
      </c>
      <c r="R811" s="25" t="s">
        <v>218</v>
      </c>
      <c r="S811" s="21" t="s">
        <v>265</v>
      </c>
      <c r="T811" s="21"/>
      <c r="U811" s="26"/>
      <c r="V811" s="26"/>
      <c r="W811" s="27">
        <f t="shared" si="120"/>
        <v>1900</v>
      </c>
      <c r="X811" s="27">
        <f t="shared" si="121"/>
        <v>2050</v>
      </c>
      <c r="Y811" s="28">
        <f t="shared" si="122"/>
        <v>0</v>
      </c>
      <c r="Z811" s="29" t="str">
        <f t="shared" si="123"/>
        <v>CAISO</v>
      </c>
      <c r="AA811" s="30">
        <f t="shared" si="124"/>
        <v>246.86</v>
      </c>
      <c r="AB811" s="31">
        <f>IF(AND(ISNUMBER(MATCH($S811,[3]Lists!$CU$8:$CU$37,0)),J811&gt;=DATE(2018,12,31)),$AH$6,$AH$5)</f>
        <v>1</v>
      </c>
      <c r="AC811" s="31">
        <f t="shared" si="125"/>
        <v>1</v>
      </c>
      <c r="AD811" s="31">
        <f t="shared" si="126"/>
        <v>1</v>
      </c>
      <c r="AE811" s="32" t="e">
        <f>MIN($K811,IF(AND(S811='[3]Resources - Baseline'!$C$25,$AH$3&gt;0),MIN(DATE(2050,12,31),MAX(DATE($AH$4,12,31),DATE(YEAR(J811)+$AH$3,MONTH(J811),DAY(J811)))),IF(AND(COUNTIFS('[3]Resources - Baseline'!$C$26:$C$37,S811)=1,$AH$2&gt;0),MIN(DATE($AH$4,12,31),DATE(YEAR(J811)+$AH$2,MONTH(J811),DAY(J811))),DATE(2050,12,31))))</f>
        <v>#VALUE!</v>
      </c>
      <c r="AF811" s="33">
        <f t="shared" si="127"/>
        <v>1</v>
      </c>
    </row>
    <row r="812" spans="1:32">
      <c r="A812" s="1">
        <v>812</v>
      </c>
      <c r="B812" s="21" t="s">
        <v>1867</v>
      </c>
      <c r="C812" s="21" t="s">
        <v>1868</v>
      </c>
      <c r="D812" s="21" t="s">
        <v>163</v>
      </c>
      <c r="E812" s="22" t="s">
        <v>302</v>
      </c>
      <c r="F812" s="22" t="s">
        <v>302</v>
      </c>
      <c r="G812" s="22" t="s">
        <v>303</v>
      </c>
      <c r="H812" s="22" t="s">
        <v>302</v>
      </c>
      <c r="I812" s="22" t="s">
        <v>167</v>
      </c>
      <c r="J812" s="22">
        <v>26634</v>
      </c>
      <c r="K812" s="22">
        <v>44926</v>
      </c>
      <c r="L812" s="23">
        <f t="shared" si="128"/>
        <v>325</v>
      </c>
      <c r="M812" s="24">
        <f t="shared" si="129"/>
        <v>1</v>
      </c>
      <c r="N812" s="23">
        <v>325</v>
      </c>
      <c r="O812" s="23">
        <v>325</v>
      </c>
      <c r="P812" s="23" t="s">
        <v>507</v>
      </c>
      <c r="Q812" s="23" t="s">
        <v>508</v>
      </c>
      <c r="R812" s="25" t="s">
        <v>509</v>
      </c>
      <c r="S812" s="22" t="s">
        <v>776</v>
      </c>
      <c r="T812" s="22"/>
      <c r="U812" s="26"/>
      <c r="V812" s="26"/>
      <c r="W812" s="27">
        <f t="shared" si="120"/>
        <v>1973</v>
      </c>
      <c r="X812" s="27">
        <f t="shared" si="121"/>
        <v>2022</v>
      </c>
      <c r="Y812" s="28">
        <f t="shared" si="122"/>
        <v>0</v>
      </c>
      <c r="Z812" s="29" t="str">
        <f t="shared" si="123"/>
        <v>Excluded</v>
      </c>
      <c r="AA812" s="30">
        <f t="shared" si="124"/>
        <v>325</v>
      </c>
      <c r="AB812" s="31">
        <f>IF(AND(ISNUMBER(MATCH($S812,[3]Lists!$CU$8:$CU$37,0)),J812&gt;=DATE(2018,12,31)),$AH$6,$AH$5)</f>
        <v>1</v>
      </c>
      <c r="AC812" s="31">
        <f t="shared" si="125"/>
        <v>1</v>
      </c>
      <c r="AD812" s="31">
        <f t="shared" si="126"/>
        <v>1</v>
      </c>
      <c r="AE812" s="32" t="e">
        <f>MIN($K812,IF(AND(S812='[3]Resources - Baseline'!$C$25,$AH$3&gt;0),MIN(DATE(2050,12,31),MAX(DATE($AH$4,12,31),DATE(YEAR(J812)+$AH$3,MONTH(J812),DAY(J812)))),IF(AND(COUNTIFS('[3]Resources - Baseline'!$C$26:$C$37,S812)=1,$AH$2&gt;0),MIN(DATE($AH$4,12,31),DATE(YEAR(J812)+$AH$2,MONTH(J812),DAY(J812))),DATE(2050,12,31))))</f>
        <v>#VALUE!</v>
      </c>
      <c r="AF812" s="33">
        <f t="shared" si="127"/>
        <v>1</v>
      </c>
    </row>
    <row r="813" spans="1:32">
      <c r="A813" s="1">
        <v>813</v>
      </c>
      <c r="B813" s="21" t="s">
        <v>1869</v>
      </c>
      <c r="C813" s="21" t="s">
        <v>1870</v>
      </c>
      <c r="D813" s="21" t="s">
        <v>163</v>
      </c>
      <c r="E813" s="22" t="s">
        <v>302</v>
      </c>
      <c r="F813" s="22" t="s">
        <v>302</v>
      </c>
      <c r="G813" s="22" t="s">
        <v>303</v>
      </c>
      <c r="H813" s="22" t="s">
        <v>302</v>
      </c>
      <c r="I813" s="22" t="s">
        <v>167</v>
      </c>
      <c r="J813" s="22">
        <v>27364</v>
      </c>
      <c r="K813" s="22">
        <v>46022</v>
      </c>
      <c r="L813" s="23">
        <f t="shared" si="128"/>
        <v>335</v>
      </c>
      <c r="M813" s="24">
        <f t="shared" si="129"/>
        <v>1</v>
      </c>
      <c r="N813" s="23">
        <v>335</v>
      </c>
      <c r="O813" s="23">
        <v>335</v>
      </c>
      <c r="P813" s="23" t="s">
        <v>507</v>
      </c>
      <c r="Q813" s="23" t="s">
        <v>508</v>
      </c>
      <c r="R813" s="25" t="s">
        <v>509</v>
      </c>
      <c r="S813" s="22" t="s">
        <v>776</v>
      </c>
      <c r="T813" s="22"/>
      <c r="U813" s="26"/>
      <c r="V813" s="26"/>
      <c r="W813" s="27">
        <f t="shared" si="120"/>
        <v>1975</v>
      </c>
      <c r="X813" s="27">
        <f t="shared" si="121"/>
        <v>2025</v>
      </c>
      <c r="Y813" s="28">
        <f t="shared" si="122"/>
        <v>0</v>
      </c>
      <c r="Z813" s="29" t="str">
        <f t="shared" si="123"/>
        <v>Excluded</v>
      </c>
      <c r="AA813" s="30">
        <f t="shared" si="124"/>
        <v>335</v>
      </c>
      <c r="AB813" s="31">
        <f>IF(AND(ISNUMBER(MATCH($S813,[3]Lists!$CU$8:$CU$37,0)),J813&gt;=DATE(2018,12,31)),$AH$6,$AH$5)</f>
        <v>1</v>
      </c>
      <c r="AC813" s="31">
        <f t="shared" si="125"/>
        <v>1</v>
      </c>
      <c r="AD813" s="31">
        <f t="shared" si="126"/>
        <v>1</v>
      </c>
      <c r="AE813" s="32" t="e">
        <f>MIN($K813,IF(AND(S813='[3]Resources - Baseline'!$C$25,$AH$3&gt;0),MIN(DATE(2050,12,31),MAX(DATE($AH$4,12,31),DATE(YEAR(J813)+$AH$3,MONTH(J813),DAY(J813)))),IF(AND(COUNTIFS('[3]Resources - Baseline'!$C$26:$C$37,S813)=1,$AH$2&gt;0),MIN(DATE($AH$4,12,31),DATE(YEAR(J813)+$AH$2,MONTH(J813),DAY(J813))),DATE(2050,12,31))))</f>
        <v>#VALUE!</v>
      </c>
      <c r="AF813" s="33">
        <f t="shared" si="127"/>
        <v>1</v>
      </c>
    </row>
    <row r="814" spans="1:32">
      <c r="A814" s="1">
        <v>814</v>
      </c>
      <c r="B814" s="21" t="s">
        <v>1871</v>
      </c>
      <c r="C814" s="21" t="s">
        <v>1872</v>
      </c>
      <c r="D814" s="21" t="s">
        <v>163</v>
      </c>
      <c r="E814" s="22" t="s">
        <v>302</v>
      </c>
      <c r="F814" s="22" t="s">
        <v>302</v>
      </c>
      <c r="G814" s="22" t="s">
        <v>303</v>
      </c>
      <c r="H814" s="22" t="s">
        <v>302</v>
      </c>
      <c r="I814" s="22" t="s">
        <v>167</v>
      </c>
      <c r="J814" s="22">
        <v>40299</v>
      </c>
      <c r="K814" s="22">
        <v>62093</v>
      </c>
      <c r="L814" s="23">
        <f t="shared" si="128"/>
        <v>766</v>
      </c>
      <c r="M814" s="24">
        <f t="shared" si="129"/>
        <v>1</v>
      </c>
      <c r="N814" s="23">
        <v>766</v>
      </c>
      <c r="O814" s="23">
        <v>766</v>
      </c>
      <c r="P814" s="23" t="s">
        <v>507</v>
      </c>
      <c r="Q814" s="23" t="s">
        <v>508</v>
      </c>
      <c r="R814" s="25" t="s">
        <v>509</v>
      </c>
      <c r="S814" s="22" t="s">
        <v>776</v>
      </c>
      <c r="T814" s="22"/>
      <c r="U814" s="26"/>
      <c r="V814" s="26"/>
      <c r="W814" s="27">
        <f t="shared" si="120"/>
        <v>2010</v>
      </c>
      <c r="X814" s="27">
        <f t="shared" si="121"/>
        <v>2069</v>
      </c>
      <c r="Y814" s="28">
        <f t="shared" si="122"/>
        <v>0</v>
      </c>
      <c r="Z814" s="29" t="str">
        <f t="shared" si="123"/>
        <v>Excluded</v>
      </c>
      <c r="AA814" s="30">
        <f t="shared" si="124"/>
        <v>766</v>
      </c>
      <c r="AB814" s="31">
        <f>IF(AND(ISNUMBER(MATCH($S814,[3]Lists!$CU$8:$CU$37,0)),J814&gt;=DATE(2018,12,31)),$AH$6,$AH$5)</f>
        <v>1</v>
      </c>
      <c r="AC814" s="31">
        <f t="shared" si="125"/>
        <v>1</v>
      </c>
      <c r="AD814" s="31">
        <f t="shared" si="126"/>
        <v>1</v>
      </c>
      <c r="AE814" s="32" t="e">
        <f>MIN($K814,IF(AND(S814='[3]Resources - Baseline'!$C$25,$AH$3&gt;0),MIN(DATE(2050,12,31),MAX(DATE($AH$4,12,31),DATE(YEAR(J814)+$AH$3,MONTH(J814),DAY(J814)))),IF(AND(COUNTIFS('[3]Resources - Baseline'!$C$26:$C$37,S814)=1,$AH$2&gt;0),MIN(DATE($AH$4,12,31),DATE(YEAR(J814)+$AH$2,MONTH(J814),DAY(J814))),DATE(2050,12,31))))</f>
        <v>#VALUE!</v>
      </c>
      <c r="AF814" s="33">
        <f t="shared" si="127"/>
        <v>1</v>
      </c>
    </row>
    <row r="815" spans="1:32">
      <c r="A815" s="1">
        <v>815</v>
      </c>
      <c r="B815" s="21" t="s">
        <v>1873</v>
      </c>
      <c r="C815" s="21" t="s">
        <v>1874</v>
      </c>
      <c r="D815" s="21" t="s">
        <v>163</v>
      </c>
      <c r="E815" s="22" t="s">
        <v>302</v>
      </c>
      <c r="F815" s="22" t="s">
        <v>302</v>
      </c>
      <c r="G815" s="22" t="s">
        <v>303</v>
      </c>
      <c r="H815" s="22" t="s">
        <v>302</v>
      </c>
      <c r="I815" s="22" t="s">
        <v>167</v>
      </c>
      <c r="J815" s="22">
        <v>42475</v>
      </c>
      <c r="K815" s="22">
        <v>55153</v>
      </c>
      <c r="L815" s="23">
        <f t="shared" si="128"/>
        <v>120</v>
      </c>
      <c r="M815" s="24">
        <f t="shared" si="129"/>
        <v>1</v>
      </c>
      <c r="N815" s="23">
        <v>120</v>
      </c>
      <c r="O815" s="23">
        <v>120</v>
      </c>
      <c r="P815" s="23" t="s">
        <v>408</v>
      </c>
      <c r="Q815" s="23" t="s">
        <v>180</v>
      </c>
      <c r="R815" s="25" t="s">
        <v>181</v>
      </c>
      <c r="S815" s="22" t="s">
        <v>1560</v>
      </c>
      <c r="T815" s="22"/>
      <c r="U815" s="26"/>
      <c r="V815" s="26"/>
      <c r="W815" s="27">
        <f t="shared" si="120"/>
        <v>2016</v>
      </c>
      <c r="X815" s="27">
        <f t="shared" si="121"/>
        <v>2050</v>
      </c>
      <c r="Y815" s="28">
        <f t="shared" si="122"/>
        <v>0</v>
      </c>
      <c r="Z815" s="29" t="str">
        <f t="shared" si="123"/>
        <v>Excluded</v>
      </c>
      <c r="AA815" s="30">
        <f t="shared" si="124"/>
        <v>120</v>
      </c>
      <c r="AB815" s="31">
        <f>IF(AND(ISNUMBER(MATCH($S815,[3]Lists!$CU$8:$CU$37,0)),J815&gt;=DATE(2018,12,31)),$AH$6,$AH$5)</f>
        <v>1</v>
      </c>
      <c r="AC815" s="31">
        <f t="shared" si="125"/>
        <v>1</v>
      </c>
      <c r="AD815" s="31">
        <f t="shared" si="126"/>
        <v>1</v>
      </c>
      <c r="AE815" s="32" t="e">
        <f>MIN($K815,IF(AND(S815='[3]Resources - Baseline'!$C$25,$AH$3&gt;0),MIN(DATE(2050,12,31),MAX(DATE($AH$4,12,31),DATE(YEAR(J815)+$AH$3,MONTH(J815),DAY(J815)))),IF(AND(COUNTIFS('[3]Resources - Baseline'!$C$26:$C$37,S815)=1,$AH$2&gt;0),MIN(DATE($AH$4,12,31),DATE(YEAR(J815)+$AH$2,MONTH(J815),DAY(J815))),DATE(2050,12,31))))</f>
        <v>#VALUE!</v>
      </c>
      <c r="AF815" s="33">
        <f t="shared" si="127"/>
        <v>1</v>
      </c>
    </row>
    <row r="816" spans="1:32">
      <c r="A816" s="1">
        <v>816</v>
      </c>
      <c r="B816" s="21" t="s">
        <v>1875</v>
      </c>
      <c r="C816" s="21" t="s">
        <v>1876</v>
      </c>
      <c r="D816" s="21" t="s">
        <v>163</v>
      </c>
      <c r="E816" s="22" t="s">
        <v>829</v>
      </c>
      <c r="F816" s="22" t="s">
        <v>829</v>
      </c>
      <c r="G816" s="22" t="s">
        <v>830</v>
      </c>
      <c r="H816" s="22" t="s">
        <v>829</v>
      </c>
      <c r="I816" s="22" t="s">
        <v>212</v>
      </c>
      <c r="J816" s="22">
        <v>37956</v>
      </c>
      <c r="K816" s="22">
        <v>55153</v>
      </c>
      <c r="L816" s="23">
        <f t="shared" si="128"/>
        <v>41</v>
      </c>
      <c r="M816" s="24">
        <f t="shared" si="129"/>
        <v>1</v>
      </c>
      <c r="N816" s="23">
        <v>41</v>
      </c>
      <c r="O816" s="23">
        <v>41</v>
      </c>
      <c r="P816" s="23" t="s">
        <v>196</v>
      </c>
      <c r="Q816" s="23" t="s">
        <v>197</v>
      </c>
      <c r="R816" s="25" t="s">
        <v>198</v>
      </c>
      <c r="S816" s="22" t="s">
        <v>551</v>
      </c>
      <c r="T816" s="22"/>
      <c r="U816" s="26"/>
      <c r="V816" s="26"/>
      <c r="W816" s="27">
        <f t="shared" si="120"/>
        <v>2004</v>
      </c>
      <c r="X816" s="27">
        <f t="shared" si="121"/>
        <v>2050</v>
      </c>
      <c r="Y816" s="28">
        <f t="shared" si="122"/>
        <v>0</v>
      </c>
      <c r="Z816" s="29" t="str">
        <f t="shared" si="123"/>
        <v>NW</v>
      </c>
      <c r="AA816" s="30">
        <f t="shared" si="124"/>
        <v>41</v>
      </c>
      <c r="AB816" s="31">
        <f>IF(AND(ISNUMBER(MATCH($S816,[3]Lists!$CU$8:$CU$37,0)),J816&gt;=DATE(2018,12,31)),$AH$6,$AH$5)</f>
        <v>1</v>
      </c>
      <c r="AC816" s="31">
        <f t="shared" si="125"/>
        <v>1</v>
      </c>
      <c r="AD816" s="31">
        <f t="shared" si="126"/>
        <v>1</v>
      </c>
      <c r="AE816" s="32" t="e">
        <f>MIN($K816,IF(AND(S816='[3]Resources - Baseline'!$C$25,$AH$3&gt;0),MIN(DATE(2050,12,31),MAX(DATE($AH$4,12,31),DATE(YEAR(J816)+$AH$3,MONTH(J816),DAY(J816)))),IF(AND(COUNTIFS('[3]Resources - Baseline'!$C$26:$C$37,S816)=1,$AH$2&gt;0),MIN(DATE($AH$4,12,31),DATE(YEAR(J816)+$AH$2,MONTH(J816),DAY(J816))),DATE(2050,12,31))))</f>
        <v>#VALUE!</v>
      </c>
      <c r="AF816" s="33">
        <f t="shared" si="127"/>
        <v>1</v>
      </c>
    </row>
    <row r="817" spans="1:32">
      <c r="A817" s="1">
        <v>817</v>
      </c>
      <c r="B817" s="21" t="s">
        <v>1877</v>
      </c>
      <c r="C817" s="21" t="s">
        <v>1878</v>
      </c>
      <c r="D817" s="21" t="s">
        <v>163</v>
      </c>
      <c r="E817" s="22" t="s">
        <v>359</v>
      </c>
      <c r="F817" s="22" t="s">
        <v>359</v>
      </c>
      <c r="G817" s="22" t="s">
        <v>360</v>
      </c>
      <c r="H817" s="22" t="s">
        <v>210</v>
      </c>
      <c r="I817" s="22" t="s">
        <v>212</v>
      </c>
      <c r="J817" s="22">
        <v>37263</v>
      </c>
      <c r="K817" s="22">
        <v>55153</v>
      </c>
      <c r="L817" s="23">
        <f t="shared" si="128"/>
        <v>24.6</v>
      </c>
      <c r="M817" s="24">
        <f t="shared" si="129"/>
        <v>1</v>
      </c>
      <c r="N817" s="23">
        <v>24.6</v>
      </c>
      <c r="O817" s="23">
        <v>24.6</v>
      </c>
      <c r="P817" s="23" t="s">
        <v>196</v>
      </c>
      <c r="Q817" s="23" t="s">
        <v>197</v>
      </c>
      <c r="R817" s="25" t="s">
        <v>198</v>
      </c>
      <c r="S817" s="22" t="s">
        <v>551</v>
      </c>
      <c r="T817" s="22"/>
      <c r="U817" s="26"/>
      <c r="V817" s="26"/>
      <c r="W817" s="27">
        <f t="shared" si="120"/>
        <v>2002</v>
      </c>
      <c r="X817" s="27">
        <f t="shared" si="121"/>
        <v>2050</v>
      </c>
      <c r="Y817" s="28">
        <f t="shared" si="122"/>
        <v>0</v>
      </c>
      <c r="Z817" s="29" t="str">
        <f t="shared" si="123"/>
        <v>NW</v>
      </c>
      <c r="AA817" s="30">
        <f t="shared" si="124"/>
        <v>24.6</v>
      </c>
      <c r="AB817" s="31">
        <f>IF(AND(ISNUMBER(MATCH($S817,[3]Lists!$CU$8:$CU$37,0)),J817&gt;=DATE(2018,12,31)),$AH$6,$AH$5)</f>
        <v>1</v>
      </c>
      <c r="AC817" s="31">
        <f t="shared" si="125"/>
        <v>1</v>
      </c>
      <c r="AD817" s="31">
        <f t="shared" si="126"/>
        <v>1</v>
      </c>
      <c r="AE817" s="32" t="e">
        <f>MIN($K817,IF(AND(S817='[3]Resources - Baseline'!$C$25,$AH$3&gt;0),MIN(DATE(2050,12,31),MAX(DATE($AH$4,12,31),DATE(YEAR(J817)+$AH$3,MONTH(J817),DAY(J817)))),IF(AND(COUNTIFS('[3]Resources - Baseline'!$C$26:$C$37,S817)=1,$AH$2&gt;0),MIN(DATE($AH$4,12,31),DATE(YEAR(J817)+$AH$2,MONTH(J817),DAY(J817))),DATE(2050,12,31))))</f>
        <v>#VALUE!</v>
      </c>
      <c r="AF817" s="33">
        <f t="shared" si="127"/>
        <v>1</v>
      </c>
    </row>
    <row r="818" spans="1:32">
      <c r="A818" s="1">
        <v>818</v>
      </c>
      <c r="B818" s="21" t="s">
        <v>1879</v>
      </c>
      <c r="C818" s="21" t="s">
        <v>1880</v>
      </c>
      <c r="D818" s="21" t="s">
        <v>163</v>
      </c>
      <c r="E818" s="22" t="s">
        <v>164</v>
      </c>
      <c r="F818" s="22" t="s">
        <v>164</v>
      </c>
      <c r="G818" s="22" t="s">
        <v>165</v>
      </c>
      <c r="H818" s="22" t="s">
        <v>166</v>
      </c>
      <c r="I818" s="22" t="s">
        <v>167</v>
      </c>
      <c r="J818" s="22">
        <v>41902</v>
      </c>
      <c r="K818" s="22">
        <v>49207</v>
      </c>
      <c r="L818" s="23">
        <f t="shared" si="128"/>
        <v>36</v>
      </c>
      <c r="M818" s="24">
        <f t="shared" si="129"/>
        <v>1</v>
      </c>
      <c r="N818" s="23">
        <v>36</v>
      </c>
      <c r="O818" s="23">
        <v>36</v>
      </c>
      <c r="P818" s="23" t="s">
        <v>213</v>
      </c>
      <c r="Q818" s="23" t="s">
        <v>214</v>
      </c>
      <c r="R818" s="25" t="s">
        <v>215</v>
      </c>
      <c r="S818" s="22" t="s">
        <v>390</v>
      </c>
      <c r="T818" s="22"/>
      <c r="U818" s="26"/>
      <c r="V818" s="26"/>
      <c r="W818" s="27">
        <f t="shared" si="120"/>
        <v>2015</v>
      </c>
      <c r="X818" s="27">
        <f t="shared" si="121"/>
        <v>2034</v>
      </c>
      <c r="Y818" s="28">
        <f t="shared" si="122"/>
        <v>0</v>
      </c>
      <c r="Z818" s="29" t="str">
        <f t="shared" si="123"/>
        <v>Excluded</v>
      </c>
      <c r="AA818" s="30">
        <f t="shared" si="124"/>
        <v>36</v>
      </c>
      <c r="AB818" s="31">
        <f>IF(AND(ISNUMBER(MATCH($S818,[3]Lists!$CU$8:$CU$37,0)),J818&gt;=DATE(2018,12,31)),$AH$6,$AH$5)</f>
        <v>1</v>
      </c>
      <c r="AC818" s="31">
        <f t="shared" si="125"/>
        <v>1</v>
      </c>
      <c r="AD818" s="31">
        <f t="shared" si="126"/>
        <v>1</v>
      </c>
      <c r="AE818" s="32" t="e">
        <f>MIN($K818,IF(AND(S818='[3]Resources - Baseline'!$C$25,$AH$3&gt;0),MIN(DATE(2050,12,31),MAX(DATE($AH$4,12,31),DATE(YEAR(J818)+$AH$3,MONTH(J818),DAY(J818)))),IF(AND(COUNTIFS('[3]Resources - Baseline'!$C$26:$C$37,S818)=1,$AH$2&gt;0),MIN(DATE($AH$4,12,31),DATE(YEAR(J818)+$AH$2,MONTH(J818),DAY(J818))),DATE(2050,12,31))))</f>
        <v>#VALUE!</v>
      </c>
      <c r="AF818" s="33">
        <f t="shared" si="127"/>
        <v>1</v>
      </c>
    </row>
    <row r="819" spans="1:32">
      <c r="A819" s="1">
        <v>819</v>
      </c>
      <c r="B819" s="21" t="s">
        <v>1881</v>
      </c>
      <c r="C819" s="21" t="s">
        <v>1882</v>
      </c>
      <c r="D819" s="21" t="s">
        <v>163</v>
      </c>
      <c r="E819" s="22" t="s">
        <v>298</v>
      </c>
      <c r="F819" s="22" t="s">
        <v>298</v>
      </c>
      <c r="G819" s="22" t="s">
        <v>299</v>
      </c>
      <c r="H819" s="22" t="s">
        <v>166</v>
      </c>
      <c r="I819" s="22" t="s">
        <v>167</v>
      </c>
      <c r="J819" s="22">
        <v>40179</v>
      </c>
      <c r="K819" s="22">
        <v>55153</v>
      </c>
      <c r="L819" s="23">
        <f t="shared" si="128"/>
        <v>92</v>
      </c>
      <c r="M819" s="24">
        <f t="shared" si="129"/>
        <v>1</v>
      </c>
      <c r="N819" s="23">
        <v>92</v>
      </c>
      <c r="O819" s="23">
        <v>92</v>
      </c>
      <c r="P819" s="23" t="s">
        <v>1365</v>
      </c>
      <c r="Q819" s="23" t="s">
        <v>537</v>
      </c>
      <c r="R819" s="25" t="s">
        <v>538</v>
      </c>
      <c r="S819" s="22" t="s">
        <v>791</v>
      </c>
      <c r="T819" s="22"/>
      <c r="U819" s="26"/>
      <c r="V819" s="26"/>
      <c r="W819" s="27">
        <f t="shared" si="120"/>
        <v>2010</v>
      </c>
      <c r="X819" s="27">
        <f t="shared" si="121"/>
        <v>2050</v>
      </c>
      <c r="Y819" s="28">
        <f t="shared" si="122"/>
        <v>0</v>
      </c>
      <c r="Z819" s="29" t="str">
        <f t="shared" si="123"/>
        <v>Excluded</v>
      </c>
      <c r="AA819" s="30">
        <f t="shared" si="124"/>
        <v>92</v>
      </c>
      <c r="AB819" s="31">
        <f>IF(AND(ISNUMBER(MATCH($S819,[3]Lists!$CU$8:$CU$37,0)),J819&gt;=DATE(2018,12,31)),$AH$6,$AH$5)</f>
        <v>1</v>
      </c>
      <c r="AC819" s="31">
        <f t="shared" si="125"/>
        <v>1</v>
      </c>
      <c r="AD819" s="31">
        <f t="shared" si="126"/>
        <v>1</v>
      </c>
      <c r="AE819" s="32" t="e">
        <f>MIN($K819,IF(AND(S819='[3]Resources - Baseline'!$C$25,$AH$3&gt;0),MIN(DATE(2050,12,31),MAX(DATE($AH$4,12,31),DATE(YEAR(J819)+$AH$3,MONTH(J819),DAY(J819)))),IF(AND(COUNTIFS('[3]Resources - Baseline'!$C$26:$C$37,S819)=1,$AH$2&gt;0),MIN(DATE($AH$4,12,31),DATE(YEAR(J819)+$AH$2,MONTH(J819),DAY(J819))),DATE(2050,12,31))))</f>
        <v>#VALUE!</v>
      </c>
      <c r="AF819" s="33">
        <f t="shared" si="127"/>
        <v>1</v>
      </c>
    </row>
    <row r="820" spans="1:32">
      <c r="A820" s="1">
        <v>820</v>
      </c>
      <c r="B820" s="21" t="s">
        <v>1883</v>
      </c>
      <c r="C820" s="21" t="s">
        <v>1884</v>
      </c>
      <c r="D820" s="21" t="s">
        <v>185</v>
      </c>
      <c r="E820" s="21" t="s">
        <v>176</v>
      </c>
      <c r="F820" s="21" t="s">
        <v>176</v>
      </c>
      <c r="G820" s="21" t="s">
        <v>177</v>
      </c>
      <c r="H820" s="21" t="s">
        <v>176</v>
      </c>
      <c r="I820" s="21" t="s">
        <v>178</v>
      </c>
      <c r="J820" s="22">
        <v>31012</v>
      </c>
      <c r="K820" s="22">
        <v>55153</v>
      </c>
      <c r="L820" s="23">
        <f t="shared" si="128"/>
        <v>5.66</v>
      </c>
      <c r="M820" s="24">
        <f t="shared" si="129"/>
        <v>0.56600000000000006</v>
      </c>
      <c r="N820" s="21">
        <v>5.66</v>
      </c>
      <c r="O820" s="21">
        <v>10</v>
      </c>
      <c r="P820" s="21" t="s">
        <v>187</v>
      </c>
      <c r="Q820" s="21" t="s">
        <v>248</v>
      </c>
      <c r="R820" s="25" t="s">
        <v>249</v>
      </c>
      <c r="S820" s="21" t="s">
        <v>250</v>
      </c>
      <c r="T820" s="21"/>
      <c r="U820" s="26"/>
      <c r="V820" s="26"/>
      <c r="W820" s="27">
        <f t="shared" si="120"/>
        <v>1985</v>
      </c>
      <c r="X820" s="27">
        <f t="shared" si="121"/>
        <v>2050</v>
      </c>
      <c r="Y820" s="28">
        <f t="shared" si="122"/>
        <v>0</v>
      </c>
      <c r="Z820" s="29" t="str">
        <f t="shared" si="123"/>
        <v>CAISO</v>
      </c>
      <c r="AA820" s="30">
        <f t="shared" si="124"/>
        <v>10</v>
      </c>
      <c r="AB820" s="31">
        <f>IF(AND(ISNUMBER(MATCH($S820,[3]Lists!$CU$8:$CU$37,0)),J820&gt;=DATE(2018,12,31)),$AH$6,$AH$5)</f>
        <v>1</v>
      </c>
      <c r="AC820" s="31">
        <f t="shared" si="125"/>
        <v>1</v>
      </c>
      <c r="AD820" s="31">
        <f t="shared" si="126"/>
        <v>1</v>
      </c>
      <c r="AE820" s="32" t="e">
        <f>MIN($K820,IF(AND(S820='[3]Resources - Baseline'!$C$25,$AH$3&gt;0),MIN(DATE(2050,12,31),MAX(DATE($AH$4,12,31),DATE(YEAR(J820)+$AH$3,MONTH(J820),DAY(J820)))),IF(AND(COUNTIFS('[3]Resources - Baseline'!$C$26:$C$37,S820)=1,$AH$2&gt;0),MIN(DATE($AH$4,12,31),DATE(YEAR(J820)+$AH$2,MONTH(J820),DAY(J820))),DATE(2050,12,31))))</f>
        <v>#VALUE!</v>
      </c>
      <c r="AF820" s="33">
        <f t="shared" si="127"/>
        <v>1</v>
      </c>
    </row>
    <row r="821" spans="1:32">
      <c r="A821" s="1">
        <v>821</v>
      </c>
      <c r="B821" s="21" t="s">
        <v>1885</v>
      </c>
      <c r="C821" s="21" t="s">
        <v>1886</v>
      </c>
      <c r="D821" s="21" t="s">
        <v>185</v>
      </c>
      <c r="E821" s="21" t="s">
        <v>176</v>
      </c>
      <c r="F821" s="21" t="s">
        <v>176</v>
      </c>
      <c r="G821" s="21" t="s">
        <v>177</v>
      </c>
      <c r="H821" s="21" t="s">
        <v>176</v>
      </c>
      <c r="I821" s="21" t="s">
        <v>178</v>
      </c>
      <c r="J821" s="22">
        <v>41365</v>
      </c>
      <c r="K821" s="22">
        <v>55153</v>
      </c>
      <c r="L821" s="23">
        <f t="shared" si="128"/>
        <v>7.73</v>
      </c>
      <c r="M821" s="24">
        <f t="shared" si="129"/>
        <v>0.55214285714285716</v>
      </c>
      <c r="N821" s="21">
        <v>7.73</v>
      </c>
      <c r="O821" s="21">
        <v>14</v>
      </c>
      <c r="P821" s="21" t="s">
        <v>187</v>
      </c>
      <c r="Q821" s="21" t="s">
        <v>248</v>
      </c>
      <c r="R821" s="25" t="s">
        <v>249</v>
      </c>
      <c r="S821" s="21" t="s">
        <v>250</v>
      </c>
      <c r="T821" s="21"/>
      <c r="U821" s="26"/>
      <c r="V821" s="26"/>
      <c r="W821" s="27">
        <f t="shared" si="120"/>
        <v>2013</v>
      </c>
      <c r="X821" s="27">
        <f t="shared" si="121"/>
        <v>2050</v>
      </c>
      <c r="Y821" s="28">
        <f t="shared" si="122"/>
        <v>0</v>
      </c>
      <c r="Z821" s="29" t="str">
        <f t="shared" si="123"/>
        <v>CAISO</v>
      </c>
      <c r="AA821" s="30">
        <f t="shared" si="124"/>
        <v>14</v>
      </c>
      <c r="AB821" s="31">
        <f>IF(AND(ISNUMBER(MATCH($S821,[3]Lists!$CU$8:$CU$37,0)),J821&gt;=DATE(2018,12,31)),$AH$6,$AH$5)</f>
        <v>1</v>
      </c>
      <c r="AC821" s="31">
        <f t="shared" si="125"/>
        <v>1</v>
      </c>
      <c r="AD821" s="31">
        <f t="shared" si="126"/>
        <v>1</v>
      </c>
      <c r="AE821" s="32" t="e">
        <f>MIN($K821,IF(AND(S821='[3]Resources - Baseline'!$C$25,$AH$3&gt;0),MIN(DATE(2050,12,31),MAX(DATE($AH$4,12,31),DATE(YEAR(J821)+$AH$3,MONTH(J821),DAY(J821)))),IF(AND(COUNTIFS('[3]Resources - Baseline'!$C$26:$C$37,S821)=1,$AH$2&gt;0),MIN(DATE($AH$4,12,31),DATE(YEAR(J821)+$AH$2,MONTH(J821),DAY(J821))),DATE(2050,12,31))))</f>
        <v>#VALUE!</v>
      </c>
      <c r="AF821" s="33">
        <f t="shared" si="127"/>
        <v>1</v>
      </c>
    </row>
    <row r="822" spans="1:32">
      <c r="A822" s="1">
        <v>822</v>
      </c>
      <c r="B822" s="21" t="s">
        <v>1887</v>
      </c>
      <c r="C822" s="21" t="s">
        <v>1888</v>
      </c>
      <c r="D822" s="21" t="s">
        <v>185</v>
      </c>
      <c r="E822" s="21" t="s">
        <v>176</v>
      </c>
      <c r="F822" s="21" t="s">
        <v>176</v>
      </c>
      <c r="G822" s="21" t="s">
        <v>177</v>
      </c>
      <c r="H822" s="21" t="s">
        <v>176</v>
      </c>
      <c r="I822" s="21" t="s">
        <v>178</v>
      </c>
      <c r="J822" s="22">
        <v>4019</v>
      </c>
      <c r="K822" s="22">
        <v>55153</v>
      </c>
      <c r="L822" s="23">
        <f t="shared" si="128"/>
        <v>3</v>
      </c>
      <c r="M822" s="24">
        <f t="shared" si="129"/>
        <v>1</v>
      </c>
      <c r="N822" s="21">
        <v>3</v>
      </c>
      <c r="O822" s="21">
        <v>3</v>
      </c>
      <c r="P822" s="21" t="s">
        <v>187</v>
      </c>
      <c r="Q822" s="21" t="s">
        <v>219</v>
      </c>
      <c r="R822" s="25" t="s">
        <v>218</v>
      </c>
      <c r="S822" s="21" t="s">
        <v>368</v>
      </c>
      <c r="T822" s="21"/>
      <c r="U822" s="26"/>
      <c r="V822" s="26"/>
      <c r="W822" s="27">
        <f t="shared" si="120"/>
        <v>1911</v>
      </c>
      <c r="X822" s="27">
        <f t="shared" si="121"/>
        <v>2050</v>
      </c>
      <c r="Y822" s="28">
        <f t="shared" si="122"/>
        <v>0</v>
      </c>
      <c r="Z822" s="29" t="str">
        <f t="shared" si="123"/>
        <v>CAISO</v>
      </c>
      <c r="AA822" s="30">
        <f t="shared" si="124"/>
        <v>3</v>
      </c>
      <c r="AB822" s="31">
        <f>IF(AND(ISNUMBER(MATCH($S822,[3]Lists!$CU$8:$CU$37,0)),J822&gt;=DATE(2018,12,31)),$AH$6,$AH$5)</f>
        <v>1</v>
      </c>
      <c r="AC822" s="31">
        <f t="shared" si="125"/>
        <v>1</v>
      </c>
      <c r="AD822" s="31">
        <f t="shared" si="126"/>
        <v>1</v>
      </c>
      <c r="AE822" s="32" t="e">
        <f>MIN($K822,IF(AND(S822='[3]Resources - Baseline'!$C$25,$AH$3&gt;0),MIN(DATE(2050,12,31),MAX(DATE($AH$4,12,31),DATE(YEAR(J822)+$AH$3,MONTH(J822),DAY(J822)))),IF(AND(COUNTIFS('[3]Resources - Baseline'!$C$26:$C$37,S822)=1,$AH$2&gt;0),MIN(DATE($AH$4,12,31),DATE(YEAR(J822)+$AH$2,MONTH(J822),DAY(J822))),DATE(2050,12,31))))</f>
        <v>#VALUE!</v>
      </c>
      <c r="AF822" s="33">
        <f t="shared" si="127"/>
        <v>1</v>
      </c>
    </row>
    <row r="823" spans="1:32">
      <c r="A823" s="1">
        <v>823</v>
      </c>
      <c r="B823" s="21" t="s">
        <v>1889</v>
      </c>
      <c r="C823" s="21" t="s">
        <v>1890</v>
      </c>
      <c r="D823" s="21" t="s">
        <v>185</v>
      </c>
      <c r="E823" s="21" t="s">
        <v>518</v>
      </c>
      <c r="F823" s="21" t="s">
        <v>176</v>
      </c>
      <c r="G823" s="21" t="s">
        <v>177</v>
      </c>
      <c r="H823" s="21" t="s">
        <v>176</v>
      </c>
      <c r="I823" s="21" t="s">
        <v>178</v>
      </c>
      <c r="J823" s="22">
        <v>32308</v>
      </c>
      <c r="K823" s="22">
        <v>55153</v>
      </c>
      <c r="L823" s="23">
        <f t="shared" si="128"/>
        <v>53.57</v>
      </c>
      <c r="M823" s="24">
        <f t="shared" si="129"/>
        <v>0.89283333333333337</v>
      </c>
      <c r="N823" s="21">
        <v>53.57</v>
      </c>
      <c r="O823" s="21">
        <v>60</v>
      </c>
      <c r="P823" s="21" t="s">
        <v>187</v>
      </c>
      <c r="Q823" s="21" t="s">
        <v>248</v>
      </c>
      <c r="R823" s="25" t="s">
        <v>249</v>
      </c>
      <c r="S823" s="21" t="s">
        <v>250</v>
      </c>
      <c r="T823" s="21"/>
      <c r="U823" s="26"/>
      <c r="V823" s="26"/>
      <c r="W823" s="27">
        <f t="shared" si="120"/>
        <v>1988</v>
      </c>
      <c r="X823" s="27">
        <f t="shared" si="121"/>
        <v>2050</v>
      </c>
      <c r="Y823" s="28">
        <f t="shared" si="122"/>
        <v>0</v>
      </c>
      <c r="Z823" s="29" t="str">
        <f t="shared" si="123"/>
        <v>CAISO</v>
      </c>
      <c r="AA823" s="30">
        <f t="shared" si="124"/>
        <v>60</v>
      </c>
      <c r="AB823" s="31">
        <f>IF(AND(ISNUMBER(MATCH($S823,[3]Lists!$CU$8:$CU$37,0)),J823&gt;=DATE(2018,12,31)),$AH$6,$AH$5)</f>
        <v>1</v>
      </c>
      <c r="AC823" s="31">
        <f t="shared" si="125"/>
        <v>1</v>
      </c>
      <c r="AD823" s="31">
        <f t="shared" si="126"/>
        <v>1</v>
      </c>
      <c r="AE823" s="32" t="e">
        <f>MIN($K823,IF(AND(S823='[3]Resources - Baseline'!$C$25,$AH$3&gt;0),MIN(DATE(2050,12,31),MAX(DATE($AH$4,12,31),DATE(YEAR(J823)+$AH$3,MONTH(J823),DAY(J823)))),IF(AND(COUNTIFS('[3]Resources - Baseline'!$C$26:$C$37,S823)=1,$AH$2&gt;0),MIN(DATE($AH$4,12,31),DATE(YEAR(J823)+$AH$2,MONTH(J823),DAY(J823))),DATE(2050,12,31))))</f>
        <v>#VALUE!</v>
      </c>
      <c r="AF823" s="33">
        <f t="shared" si="127"/>
        <v>1</v>
      </c>
    </row>
    <row r="824" spans="1:32">
      <c r="A824" s="1">
        <v>824</v>
      </c>
      <c r="B824" s="21" t="s">
        <v>1891</v>
      </c>
      <c r="C824" s="21" t="s">
        <v>1892</v>
      </c>
      <c r="D824" s="21" t="s">
        <v>185</v>
      </c>
      <c r="E824" s="21" t="s">
        <v>176</v>
      </c>
      <c r="F824" s="21" t="s">
        <v>176</v>
      </c>
      <c r="G824" s="21" t="s">
        <v>177</v>
      </c>
      <c r="H824" s="21" t="s">
        <v>176</v>
      </c>
      <c r="I824" s="21" t="s">
        <v>178</v>
      </c>
      <c r="J824" s="22">
        <v>8767</v>
      </c>
      <c r="K824" s="22">
        <v>55153</v>
      </c>
      <c r="L824" s="23">
        <f t="shared" si="128"/>
        <v>10.9</v>
      </c>
      <c r="M824" s="24">
        <f t="shared" si="129"/>
        <v>1</v>
      </c>
      <c r="N824" s="21">
        <v>10.9</v>
      </c>
      <c r="O824" s="21">
        <v>10.9</v>
      </c>
      <c r="P824" s="21" t="s">
        <v>187</v>
      </c>
      <c r="Q824" s="21" t="s">
        <v>219</v>
      </c>
      <c r="R824" s="25" t="s">
        <v>218</v>
      </c>
      <c r="S824" s="21" t="s">
        <v>368</v>
      </c>
      <c r="T824" s="21"/>
      <c r="U824" s="26"/>
      <c r="V824" s="26"/>
      <c r="W824" s="27">
        <f t="shared" si="120"/>
        <v>1924</v>
      </c>
      <c r="X824" s="27">
        <f t="shared" si="121"/>
        <v>2050</v>
      </c>
      <c r="Y824" s="28">
        <f t="shared" si="122"/>
        <v>0</v>
      </c>
      <c r="Z824" s="29" t="str">
        <f t="shared" si="123"/>
        <v>CAISO</v>
      </c>
      <c r="AA824" s="30">
        <f t="shared" si="124"/>
        <v>10.9</v>
      </c>
      <c r="AB824" s="31">
        <f>IF(AND(ISNUMBER(MATCH($S824,[3]Lists!$CU$8:$CU$37,0)),J824&gt;=DATE(2018,12,31)),$AH$6,$AH$5)</f>
        <v>1</v>
      </c>
      <c r="AC824" s="31">
        <f t="shared" si="125"/>
        <v>1</v>
      </c>
      <c r="AD824" s="31">
        <f t="shared" si="126"/>
        <v>1</v>
      </c>
      <c r="AE824" s="32" t="e">
        <f>MIN($K824,IF(AND(S824='[3]Resources - Baseline'!$C$25,$AH$3&gt;0),MIN(DATE(2050,12,31),MAX(DATE($AH$4,12,31),DATE(YEAR(J824)+$AH$3,MONTH(J824),DAY(J824)))),IF(AND(COUNTIFS('[3]Resources - Baseline'!$C$26:$C$37,S824)=1,$AH$2&gt;0),MIN(DATE($AH$4,12,31),DATE(YEAR(J824)+$AH$2,MONTH(J824),DAY(J824))),DATE(2050,12,31))))</f>
        <v>#VALUE!</v>
      </c>
      <c r="AF824" s="33">
        <f t="shared" si="127"/>
        <v>1</v>
      </c>
    </row>
    <row r="825" spans="1:32">
      <c r="A825" s="1">
        <v>825</v>
      </c>
      <c r="B825" s="21" t="s">
        <v>1893</v>
      </c>
      <c r="C825" s="21" t="s">
        <v>1894</v>
      </c>
      <c r="D825" s="21" t="s">
        <v>185</v>
      </c>
      <c r="E825" s="21" t="s">
        <v>176</v>
      </c>
      <c r="F825" s="21" t="s">
        <v>176</v>
      </c>
      <c r="G825" s="21" t="s">
        <v>177</v>
      </c>
      <c r="H825" s="21" t="s">
        <v>176</v>
      </c>
      <c r="I825" s="21" t="s">
        <v>178</v>
      </c>
      <c r="J825" s="22">
        <v>29952</v>
      </c>
      <c r="K825" s="22">
        <v>55153</v>
      </c>
      <c r="L825" s="23">
        <f t="shared" si="128"/>
        <v>5.57</v>
      </c>
      <c r="M825" s="24">
        <f t="shared" si="129"/>
        <v>0.41567164179104477</v>
      </c>
      <c r="N825" s="21">
        <v>5.57</v>
      </c>
      <c r="O825" s="21">
        <v>13.4</v>
      </c>
      <c r="P825" s="21" t="s">
        <v>187</v>
      </c>
      <c r="Q825" s="21" t="s">
        <v>537</v>
      </c>
      <c r="R825" s="25" t="s">
        <v>538</v>
      </c>
      <c r="S825" s="21" t="s">
        <v>539</v>
      </c>
      <c r="T825" s="21"/>
      <c r="U825" s="26"/>
      <c r="V825" s="26"/>
      <c r="W825" s="27">
        <f t="shared" si="120"/>
        <v>1982</v>
      </c>
      <c r="X825" s="27">
        <f t="shared" si="121"/>
        <v>2050</v>
      </c>
      <c r="Y825" s="28">
        <f t="shared" si="122"/>
        <v>0</v>
      </c>
      <c r="Z825" s="29" t="str">
        <f t="shared" si="123"/>
        <v>CAISO</v>
      </c>
      <c r="AA825" s="30">
        <f t="shared" si="124"/>
        <v>13.4</v>
      </c>
      <c r="AB825" s="31">
        <f>IF(AND(ISNUMBER(MATCH($S825,[3]Lists!$CU$8:$CU$37,0)),J825&gt;=DATE(2018,12,31)),$AH$6,$AH$5)</f>
        <v>1</v>
      </c>
      <c r="AC825" s="31">
        <f t="shared" si="125"/>
        <v>1</v>
      </c>
      <c r="AD825" s="31">
        <f t="shared" si="126"/>
        <v>1</v>
      </c>
      <c r="AE825" s="32" t="e">
        <f>MIN($K825,IF(AND(S825='[3]Resources - Baseline'!$C$25,$AH$3&gt;0),MIN(DATE(2050,12,31),MAX(DATE($AH$4,12,31),DATE(YEAR(J825)+$AH$3,MONTH(J825),DAY(J825)))),IF(AND(COUNTIFS('[3]Resources - Baseline'!$C$26:$C$37,S825)=1,$AH$2&gt;0),MIN(DATE($AH$4,12,31),DATE(YEAR(J825)+$AH$2,MONTH(J825),DAY(J825))),DATE(2050,12,31))))</f>
        <v>#VALUE!</v>
      </c>
      <c r="AF825" s="33">
        <f t="shared" si="127"/>
        <v>1</v>
      </c>
    </row>
    <row r="826" spans="1:32">
      <c r="A826" s="1">
        <v>826</v>
      </c>
      <c r="B826" s="21" t="s">
        <v>1895</v>
      </c>
      <c r="C826" s="21" t="s">
        <v>1896</v>
      </c>
      <c r="D826" s="21" t="s">
        <v>185</v>
      </c>
      <c r="E826" s="21" t="s">
        <v>176</v>
      </c>
      <c r="F826" s="21" t="s">
        <v>176</v>
      </c>
      <c r="G826" s="21" t="s">
        <v>177</v>
      </c>
      <c r="H826" s="21" t="s">
        <v>176</v>
      </c>
      <c r="I826" s="21" t="s">
        <v>178</v>
      </c>
      <c r="J826" s="22">
        <v>5845</v>
      </c>
      <c r="K826" s="22">
        <v>55153</v>
      </c>
      <c r="L826" s="23">
        <f t="shared" si="128"/>
        <v>11.94</v>
      </c>
      <c r="M826" s="24">
        <f t="shared" si="129"/>
        <v>1</v>
      </c>
      <c r="N826" s="21">
        <v>11.94</v>
      </c>
      <c r="O826" s="21">
        <v>11.94</v>
      </c>
      <c r="P826" s="21" t="s">
        <v>187</v>
      </c>
      <c r="Q826" s="21" t="s">
        <v>219</v>
      </c>
      <c r="R826" s="25" t="s">
        <v>218</v>
      </c>
      <c r="S826" s="21" t="s">
        <v>368</v>
      </c>
      <c r="T826" s="21"/>
      <c r="U826" s="26"/>
      <c r="V826" s="26"/>
      <c r="W826" s="27">
        <f t="shared" si="120"/>
        <v>1916</v>
      </c>
      <c r="X826" s="27">
        <f t="shared" si="121"/>
        <v>2050</v>
      </c>
      <c r="Y826" s="28">
        <f t="shared" si="122"/>
        <v>0</v>
      </c>
      <c r="Z826" s="29" t="str">
        <f t="shared" si="123"/>
        <v>CAISO</v>
      </c>
      <c r="AA826" s="30">
        <f t="shared" si="124"/>
        <v>11.94</v>
      </c>
      <c r="AB826" s="31">
        <f>IF(AND(ISNUMBER(MATCH($S826,[3]Lists!$CU$8:$CU$37,0)),J826&gt;=DATE(2018,12,31)),$AH$6,$AH$5)</f>
        <v>1</v>
      </c>
      <c r="AC826" s="31">
        <f t="shared" si="125"/>
        <v>1</v>
      </c>
      <c r="AD826" s="31">
        <f t="shared" si="126"/>
        <v>1</v>
      </c>
      <c r="AE826" s="32" t="e">
        <f>MIN($K826,IF(AND(S826='[3]Resources - Baseline'!$C$25,$AH$3&gt;0),MIN(DATE(2050,12,31),MAX(DATE($AH$4,12,31),DATE(YEAR(J826)+$AH$3,MONTH(J826),DAY(J826)))),IF(AND(COUNTIFS('[3]Resources - Baseline'!$C$26:$C$37,S826)=1,$AH$2&gt;0),MIN(DATE($AH$4,12,31),DATE(YEAR(J826)+$AH$2,MONTH(J826),DAY(J826))),DATE(2050,12,31))))</f>
        <v>#VALUE!</v>
      </c>
      <c r="AF826" s="33">
        <f t="shared" si="127"/>
        <v>1</v>
      </c>
    </row>
    <row r="827" spans="1:32">
      <c r="A827" s="1">
        <v>827</v>
      </c>
      <c r="B827" s="21" t="s">
        <v>1897</v>
      </c>
      <c r="C827" s="21" t="s">
        <v>1898</v>
      </c>
      <c r="D827" s="21" t="s">
        <v>163</v>
      </c>
      <c r="E827" s="22" t="s">
        <v>232</v>
      </c>
      <c r="F827" s="22" t="s">
        <v>232</v>
      </c>
      <c r="G827" s="22" t="s">
        <v>233</v>
      </c>
      <c r="H827" s="22" t="s">
        <v>234</v>
      </c>
      <c r="I827" s="22" t="s">
        <v>232</v>
      </c>
      <c r="J827" s="22">
        <v>39966</v>
      </c>
      <c r="K827" s="22">
        <v>55153</v>
      </c>
      <c r="L827" s="23">
        <f t="shared" si="128"/>
        <v>37.5</v>
      </c>
      <c r="M827" s="24">
        <f t="shared" si="129"/>
        <v>1</v>
      </c>
      <c r="N827" s="23">
        <v>37.5</v>
      </c>
      <c r="O827" s="23">
        <v>37.5</v>
      </c>
      <c r="P827" s="23" t="s">
        <v>218</v>
      </c>
      <c r="Q827" s="23" t="s">
        <v>219</v>
      </c>
      <c r="R827" s="25" t="s">
        <v>218</v>
      </c>
      <c r="S827" s="22" t="s">
        <v>858</v>
      </c>
      <c r="T827" s="22"/>
      <c r="U827" s="26"/>
      <c r="V827" s="26"/>
      <c r="W827" s="27">
        <f t="shared" si="120"/>
        <v>2009</v>
      </c>
      <c r="X827" s="27">
        <f t="shared" si="121"/>
        <v>2050</v>
      </c>
      <c r="Y827" s="28">
        <f t="shared" si="122"/>
        <v>0</v>
      </c>
      <c r="Z827" s="29" t="str">
        <f t="shared" si="123"/>
        <v>LDWP</v>
      </c>
      <c r="AA827" s="30">
        <f t="shared" si="124"/>
        <v>37.5</v>
      </c>
      <c r="AB827" s="31">
        <f>IF(AND(ISNUMBER(MATCH($S827,[3]Lists!$CU$8:$CU$37,0)),J827&gt;=DATE(2018,12,31)),$AH$6,$AH$5)</f>
        <v>1</v>
      </c>
      <c r="AC827" s="31">
        <f t="shared" si="125"/>
        <v>1</v>
      </c>
      <c r="AD827" s="31">
        <f t="shared" si="126"/>
        <v>1</v>
      </c>
      <c r="AE827" s="32" t="e">
        <f>MIN($K827,IF(AND(S827='[3]Resources - Baseline'!$C$25,$AH$3&gt;0),MIN(DATE(2050,12,31),MAX(DATE($AH$4,12,31),DATE(YEAR(J827)+$AH$3,MONTH(J827),DAY(J827)))),IF(AND(COUNTIFS('[3]Resources - Baseline'!$C$26:$C$37,S827)=1,$AH$2&gt;0),MIN(DATE($AH$4,12,31),DATE(YEAR(J827)+$AH$2,MONTH(J827),DAY(J827))),DATE(2050,12,31))))</f>
        <v>#VALUE!</v>
      </c>
      <c r="AF827" s="33">
        <f t="shared" si="127"/>
        <v>1</v>
      </c>
    </row>
    <row r="828" spans="1:32">
      <c r="A828" s="1">
        <v>828</v>
      </c>
      <c r="B828" s="21" t="s">
        <v>1899</v>
      </c>
      <c r="C828" s="21" t="s">
        <v>1900</v>
      </c>
      <c r="D828" s="21" t="s">
        <v>163</v>
      </c>
      <c r="E828" s="22" t="s">
        <v>277</v>
      </c>
      <c r="F828" s="22" t="s">
        <v>277</v>
      </c>
      <c r="G828" s="22" t="s">
        <v>278</v>
      </c>
      <c r="H828" s="22" t="s">
        <v>277</v>
      </c>
      <c r="I828" s="22" t="s">
        <v>195</v>
      </c>
      <c r="J828" s="22">
        <v>40664</v>
      </c>
      <c r="K828" s="22">
        <v>55153</v>
      </c>
      <c r="L828" s="23">
        <f t="shared" si="128"/>
        <v>46.8</v>
      </c>
      <c r="M828" s="24">
        <f t="shared" si="129"/>
        <v>1</v>
      </c>
      <c r="N828" s="23">
        <v>46.8</v>
      </c>
      <c r="O828" s="23">
        <v>46.8</v>
      </c>
      <c r="P828" s="23" t="s">
        <v>268</v>
      </c>
      <c r="Q828" s="23" t="s">
        <v>269</v>
      </c>
      <c r="R828" s="25" t="s">
        <v>270</v>
      </c>
      <c r="S828" s="22" t="s">
        <v>289</v>
      </c>
      <c r="T828" s="22"/>
      <c r="U828" s="26"/>
      <c r="V828" s="26"/>
      <c r="W828" s="27">
        <f t="shared" si="120"/>
        <v>2011</v>
      </c>
      <c r="X828" s="27">
        <f t="shared" si="121"/>
        <v>2050</v>
      </c>
      <c r="Y828" s="28">
        <f t="shared" si="122"/>
        <v>0</v>
      </c>
      <c r="Z828" s="29" t="str">
        <f t="shared" si="123"/>
        <v>SW</v>
      </c>
      <c r="AA828" s="30">
        <f t="shared" si="124"/>
        <v>46.8</v>
      </c>
      <c r="AB828" s="31">
        <f>IF(AND(ISNUMBER(MATCH($S828,[3]Lists!$CU$8:$CU$37,0)),J828&gt;=DATE(2018,12,31)),$AH$6,$AH$5)</f>
        <v>1</v>
      </c>
      <c r="AC828" s="31">
        <f t="shared" si="125"/>
        <v>1</v>
      </c>
      <c r="AD828" s="31">
        <f t="shared" si="126"/>
        <v>1</v>
      </c>
      <c r="AE828" s="32" t="e">
        <f>MIN($K828,IF(AND(S828='[3]Resources - Baseline'!$C$25,$AH$3&gt;0),MIN(DATE(2050,12,31),MAX(DATE($AH$4,12,31),DATE(YEAR(J828)+$AH$3,MONTH(J828),DAY(J828)))),IF(AND(COUNTIFS('[3]Resources - Baseline'!$C$26:$C$37,S828)=1,$AH$2&gt;0),MIN(DATE($AH$4,12,31),DATE(YEAR(J828)+$AH$2,MONTH(J828),DAY(J828))),DATE(2050,12,31))))</f>
        <v>#VALUE!</v>
      </c>
      <c r="AF828" s="33">
        <f t="shared" si="127"/>
        <v>1</v>
      </c>
    </row>
    <row r="829" spans="1:32">
      <c r="A829" s="1">
        <v>829</v>
      </c>
      <c r="B829" s="21" t="s">
        <v>1901</v>
      </c>
      <c r="C829" s="21" t="s">
        <v>1902</v>
      </c>
      <c r="D829" s="21" t="s">
        <v>163</v>
      </c>
      <c r="E829" s="22" t="s">
        <v>277</v>
      </c>
      <c r="F829" s="22" t="s">
        <v>277</v>
      </c>
      <c r="G829" s="22" t="s">
        <v>278</v>
      </c>
      <c r="H829" s="22" t="s">
        <v>277</v>
      </c>
      <c r="I829" s="22" t="s">
        <v>195</v>
      </c>
      <c r="J829" s="22">
        <v>40664</v>
      </c>
      <c r="K829" s="22">
        <v>55153</v>
      </c>
      <c r="L829" s="23">
        <f t="shared" si="128"/>
        <v>46.8</v>
      </c>
      <c r="M829" s="24">
        <f t="shared" si="129"/>
        <v>1</v>
      </c>
      <c r="N829" s="23">
        <v>46.8</v>
      </c>
      <c r="O829" s="23">
        <v>46.8</v>
      </c>
      <c r="P829" s="23" t="s">
        <v>268</v>
      </c>
      <c r="Q829" s="23" t="s">
        <v>269</v>
      </c>
      <c r="R829" s="25" t="s">
        <v>270</v>
      </c>
      <c r="S829" s="22" t="s">
        <v>289</v>
      </c>
      <c r="T829" s="22"/>
      <c r="U829" s="26"/>
      <c r="V829" s="26"/>
      <c r="W829" s="27">
        <f t="shared" si="120"/>
        <v>2011</v>
      </c>
      <c r="X829" s="27">
        <f t="shared" si="121"/>
        <v>2050</v>
      </c>
      <c r="Y829" s="28">
        <f t="shared" si="122"/>
        <v>0</v>
      </c>
      <c r="Z829" s="29" t="str">
        <f t="shared" si="123"/>
        <v>SW</v>
      </c>
      <c r="AA829" s="30">
        <f t="shared" si="124"/>
        <v>46.8</v>
      </c>
      <c r="AB829" s="31">
        <f>IF(AND(ISNUMBER(MATCH($S829,[3]Lists!$CU$8:$CU$37,0)),J829&gt;=DATE(2018,12,31)),$AH$6,$AH$5)</f>
        <v>1</v>
      </c>
      <c r="AC829" s="31">
        <f t="shared" si="125"/>
        <v>1</v>
      </c>
      <c r="AD829" s="31">
        <f t="shared" si="126"/>
        <v>1</v>
      </c>
      <c r="AE829" s="32" t="e">
        <f>MIN($K829,IF(AND(S829='[3]Resources - Baseline'!$C$25,$AH$3&gt;0),MIN(DATE(2050,12,31),MAX(DATE($AH$4,12,31),DATE(YEAR(J829)+$AH$3,MONTH(J829),DAY(J829)))),IF(AND(COUNTIFS('[3]Resources - Baseline'!$C$26:$C$37,S829)=1,$AH$2&gt;0),MIN(DATE($AH$4,12,31),DATE(YEAR(J829)+$AH$2,MONTH(J829),DAY(J829))),DATE(2050,12,31))))</f>
        <v>#VALUE!</v>
      </c>
      <c r="AF829" s="33">
        <f t="shared" si="127"/>
        <v>1</v>
      </c>
    </row>
    <row r="830" spans="1:32">
      <c r="A830" s="1">
        <v>830</v>
      </c>
      <c r="B830" s="21" t="s">
        <v>1903</v>
      </c>
      <c r="C830" s="21" t="s">
        <v>1904</v>
      </c>
      <c r="D830" s="21" t="s">
        <v>163</v>
      </c>
      <c r="E830" s="22" t="s">
        <v>277</v>
      </c>
      <c r="F830" s="22" t="s">
        <v>277</v>
      </c>
      <c r="G830" s="22" t="s">
        <v>278</v>
      </c>
      <c r="H830" s="22" t="s">
        <v>277</v>
      </c>
      <c r="I830" s="22" t="s">
        <v>195</v>
      </c>
      <c r="J830" s="22">
        <v>40664</v>
      </c>
      <c r="K830" s="22">
        <v>55153</v>
      </c>
      <c r="L830" s="23">
        <f t="shared" si="128"/>
        <v>46.8</v>
      </c>
      <c r="M830" s="24">
        <f t="shared" si="129"/>
        <v>1</v>
      </c>
      <c r="N830" s="23">
        <v>46.8</v>
      </c>
      <c r="O830" s="23">
        <v>46.8</v>
      </c>
      <c r="P830" s="23" t="s">
        <v>268</v>
      </c>
      <c r="Q830" s="23" t="s">
        <v>269</v>
      </c>
      <c r="R830" s="25" t="s">
        <v>270</v>
      </c>
      <c r="S830" s="22" t="s">
        <v>289</v>
      </c>
      <c r="T830" s="22"/>
      <c r="U830" s="26"/>
      <c r="V830" s="26"/>
      <c r="W830" s="27">
        <f t="shared" si="120"/>
        <v>2011</v>
      </c>
      <c r="X830" s="27">
        <f t="shared" si="121"/>
        <v>2050</v>
      </c>
      <c r="Y830" s="28">
        <f t="shared" si="122"/>
        <v>0</v>
      </c>
      <c r="Z830" s="29" t="str">
        <f t="shared" si="123"/>
        <v>SW</v>
      </c>
      <c r="AA830" s="30">
        <f t="shared" si="124"/>
        <v>46.8</v>
      </c>
      <c r="AB830" s="31">
        <f>IF(AND(ISNUMBER(MATCH($S830,[3]Lists!$CU$8:$CU$37,0)),J830&gt;=DATE(2018,12,31)),$AH$6,$AH$5)</f>
        <v>1</v>
      </c>
      <c r="AC830" s="31">
        <f t="shared" si="125"/>
        <v>1</v>
      </c>
      <c r="AD830" s="31">
        <f t="shared" si="126"/>
        <v>1</v>
      </c>
      <c r="AE830" s="32" t="e">
        <f>MIN($K830,IF(AND(S830='[3]Resources - Baseline'!$C$25,$AH$3&gt;0),MIN(DATE(2050,12,31),MAX(DATE($AH$4,12,31),DATE(YEAR(J830)+$AH$3,MONTH(J830),DAY(J830)))),IF(AND(COUNTIFS('[3]Resources - Baseline'!$C$26:$C$37,S830)=1,$AH$2&gt;0),MIN(DATE($AH$4,12,31),DATE(YEAR(J830)+$AH$2,MONTH(J830),DAY(J830))),DATE(2050,12,31))))</f>
        <v>#VALUE!</v>
      </c>
      <c r="AF830" s="33">
        <f t="shared" si="127"/>
        <v>1</v>
      </c>
    </row>
    <row r="831" spans="1:32">
      <c r="A831" s="1">
        <v>831</v>
      </c>
      <c r="B831" s="21" t="s">
        <v>1905</v>
      </c>
      <c r="C831" s="21" t="s">
        <v>1906</v>
      </c>
      <c r="D831" s="21" t="s">
        <v>163</v>
      </c>
      <c r="E831" s="22" t="s">
        <v>277</v>
      </c>
      <c r="F831" s="22" t="s">
        <v>277</v>
      </c>
      <c r="G831" s="22" t="s">
        <v>278</v>
      </c>
      <c r="H831" s="22" t="s">
        <v>277</v>
      </c>
      <c r="I831" s="22" t="s">
        <v>195</v>
      </c>
      <c r="J831" s="22">
        <v>40664</v>
      </c>
      <c r="K831" s="22">
        <v>55153</v>
      </c>
      <c r="L831" s="23">
        <f t="shared" si="128"/>
        <v>46.8</v>
      </c>
      <c r="M831" s="24">
        <f t="shared" si="129"/>
        <v>1</v>
      </c>
      <c r="N831" s="23">
        <v>46.8</v>
      </c>
      <c r="O831" s="23">
        <v>46.8</v>
      </c>
      <c r="P831" s="23" t="s">
        <v>268</v>
      </c>
      <c r="Q831" s="23" t="s">
        <v>269</v>
      </c>
      <c r="R831" s="25" t="s">
        <v>270</v>
      </c>
      <c r="S831" s="22" t="s">
        <v>289</v>
      </c>
      <c r="T831" s="22"/>
      <c r="U831" s="26"/>
      <c r="V831" s="26"/>
      <c r="W831" s="27">
        <f t="shared" si="120"/>
        <v>2011</v>
      </c>
      <c r="X831" s="27">
        <f t="shared" si="121"/>
        <v>2050</v>
      </c>
      <c r="Y831" s="28">
        <f t="shared" si="122"/>
        <v>0</v>
      </c>
      <c r="Z831" s="29" t="str">
        <f t="shared" si="123"/>
        <v>SW</v>
      </c>
      <c r="AA831" s="30">
        <f t="shared" si="124"/>
        <v>46.8</v>
      </c>
      <c r="AB831" s="31">
        <f>IF(AND(ISNUMBER(MATCH($S831,[3]Lists!$CU$8:$CU$37,0)),J831&gt;=DATE(2018,12,31)),$AH$6,$AH$5)</f>
        <v>1</v>
      </c>
      <c r="AC831" s="31">
        <f t="shared" si="125"/>
        <v>1</v>
      </c>
      <c r="AD831" s="31">
        <f t="shared" si="126"/>
        <v>1</v>
      </c>
      <c r="AE831" s="32" t="e">
        <f>MIN($K831,IF(AND(S831='[3]Resources - Baseline'!$C$25,$AH$3&gt;0),MIN(DATE(2050,12,31),MAX(DATE($AH$4,12,31),DATE(YEAR(J831)+$AH$3,MONTH(J831),DAY(J831)))),IF(AND(COUNTIFS('[3]Resources - Baseline'!$C$26:$C$37,S831)=1,$AH$2&gt;0),MIN(DATE($AH$4,12,31),DATE(YEAR(J831)+$AH$2,MONTH(J831),DAY(J831))),DATE(2050,12,31))))</f>
        <v>#VALUE!</v>
      </c>
      <c r="AF831" s="33">
        <f t="shared" si="127"/>
        <v>1</v>
      </c>
    </row>
    <row r="832" spans="1:32">
      <c r="A832" s="1">
        <v>832</v>
      </c>
      <c r="B832" s="21" t="s">
        <v>1907</v>
      </c>
      <c r="C832" s="21" t="s">
        <v>1908</v>
      </c>
      <c r="D832" s="21" t="s">
        <v>163</v>
      </c>
      <c r="E832" s="22" t="s">
        <v>277</v>
      </c>
      <c r="F832" s="22" t="s">
        <v>277</v>
      </c>
      <c r="G832" s="22" t="s">
        <v>278</v>
      </c>
      <c r="H832" s="22" t="s">
        <v>277</v>
      </c>
      <c r="I832" s="22" t="s">
        <v>195</v>
      </c>
      <c r="J832" s="22">
        <v>40664</v>
      </c>
      <c r="K832" s="22">
        <v>55153</v>
      </c>
      <c r="L832" s="23">
        <f t="shared" si="128"/>
        <v>46.8</v>
      </c>
      <c r="M832" s="24">
        <f t="shared" si="129"/>
        <v>1</v>
      </c>
      <c r="N832" s="23">
        <v>46.8</v>
      </c>
      <c r="O832" s="23">
        <v>46.8</v>
      </c>
      <c r="P832" s="23" t="s">
        <v>268</v>
      </c>
      <c r="Q832" s="23" t="s">
        <v>269</v>
      </c>
      <c r="R832" s="25" t="s">
        <v>270</v>
      </c>
      <c r="S832" s="22" t="s">
        <v>289</v>
      </c>
      <c r="T832" s="22"/>
      <c r="U832" s="26"/>
      <c r="V832" s="26"/>
      <c r="W832" s="27">
        <f t="shared" si="120"/>
        <v>2011</v>
      </c>
      <c r="X832" s="27">
        <f t="shared" si="121"/>
        <v>2050</v>
      </c>
      <c r="Y832" s="28">
        <f t="shared" si="122"/>
        <v>0</v>
      </c>
      <c r="Z832" s="29" t="str">
        <f t="shared" si="123"/>
        <v>SW</v>
      </c>
      <c r="AA832" s="30">
        <f t="shared" si="124"/>
        <v>46.8</v>
      </c>
      <c r="AB832" s="31">
        <f>IF(AND(ISNUMBER(MATCH($S832,[3]Lists!$CU$8:$CU$37,0)),J832&gt;=DATE(2018,12,31)),$AH$6,$AH$5)</f>
        <v>1</v>
      </c>
      <c r="AC832" s="31">
        <f t="shared" si="125"/>
        <v>1</v>
      </c>
      <c r="AD832" s="31">
        <f t="shared" si="126"/>
        <v>1</v>
      </c>
      <c r="AE832" s="32" t="e">
        <f>MIN($K832,IF(AND(S832='[3]Resources - Baseline'!$C$25,$AH$3&gt;0),MIN(DATE(2050,12,31),MAX(DATE($AH$4,12,31),DATE(YEAR(J832)+$AH$3,MONTH(J832),DAY(J832)))),IF(AND(COUNTIFS('[3]Resources - Baseline'!$C$26:$C$37,S832)=1,$AH$2&gt;0),MIN(DATE($AH$4,12,31),DATE(YEAR(J832)+$AH$2,MONTH(J832),DAY(J832))),DATE(2050,12,31))))</f>
        <v>#VALUE!</v>
      </c>
      <c r="AF832" s="33">
        <f t="shared" si="127"/>
        <v>1</v>
      </c>
    </row>
    <row r="833" spans="1:32">
      <c r="A833" s="1">
        <v>833</v>
      </c>
      <c r="B833" s="21" t="s">
        <v>1909</v>
      </c>
      <c r="C833" s="21" t="s">
        <v>1910</v>
      </c>
      <c r="D833" s="21" t="s">
        <v>163</v>
      </c>
      <c r="E833" s="22" t="s">
        <v>277</v>
      </c>
      <c r="F833" s="22" t="s">
        <v>277</v>
      </c>
      <c r="G833" s="22" t="s">
        <v>278</v>
      </c>
      <c r="H833" s="22" t="s">
        <v>277</v>
      </c>
      <c r="I833" s="22" t="s">
        <v>195</v>
      </c>
      <c r="J833" s="22">
        <v>40664</v>
      </c>
      <c r="K833" s="22">
        <v>55153</v>
      </c>
      <c r="L833" s="23">
        <f t="shared" si="128"/>
        <v>46.8</v>
      </c>
      <c r="M833" s="24">
        <f t="shared" si="129"/>
        <v>1</v>
      </c>
      <c r="N833" s="23">
        <v>46.8</v>
      </c>
      <c r="O833" s="23">
        <v>46.8</v>
      </c>
      <c r="P833" s="23" t="s">
        <v>268</v>
      </c>
      <c r="Q833" s="23" t="s">
        <v>269</v>
      </c>
      <c r="R833" s="25" t="s">
        <v>270</v>
      </c>
      <c r="S833" s="22" t="s">
        <v>289</v>
      </c>
      <c r="T833" s="22"/>
      <c r="U833" s="26"/>
      <c r="V833" s="26"/>
      <c r="W833" s="27">
        <f t="shared" si="120"/>
        <v>2011</v>
      </c>
      <c r="X833" s="27">
        <f t="shared" si="121"/>
        <v>2050</v>
      </c>
      <c r="Y833" s="28">
        <f t="shared" si="122"/>
        <v>0</v>
      </c>
      <c r="Z833" s="29" t="str">
        <f t="shared" si="123"/>
        <v>SW</v>
      </c>
      <c r="AA833" s="30">
        <f t="shared" si="124"/>
        <v>46.8</v>
      </c>
      <c r="AB833" s="31">
        <f>IF(AND(ISNUMBER(MATCH($S833,[3]Lists!$CU$8:$CU$37,0)),J833&gt;=DATE(2018,12,31)),$AH$6,$AH$5)</f>
        <v>1</v>
      </c>
      <c r="AC833" s="31">
        <f t="shared" si="125"/>
        <v>1</v>
      </c>
      <c r="AD833" s="31">
        <f t="shared" si="126"/>
        <v>1</v>
      </c>
      <c r="AE833" s="32" t="e">
        <f>MIN($K833,IF(AND(S833='[3]Resources - Baseline'!$C$25,$AH$3&gt;0),MIN(DATE(2050,12,31),MAX(DATE($AH$4,12,31),DATE(YEAR(J833)+$AH$3,MONTH(J833),DAY(J833)))),IF(AND(COUNTIFS('[3]Resources - Baseline'!$C$26:$C$37,S833)=1,$AH$2&gt;0),MIN(DATE($AH$4,12,31),DATE(YEAR(J833)+$AH$2,MONTH(J833),DAY(J833))),DATE(2050,12,31))))</f>
        <v>#VALUE!</v>
      </c>
      <c r="AF833" s="33">
        <f t="shared" si="127"/>
        <v>1</v>
      </c>
    </row>
    <row r="834" spans="1:32">
      <c r="A834" s="1">
        <v>834</v>
      </c>
      <c r="B834" s="21" t="s">
        <v>1911</v>
      </c>
      <c r="C834" s="21" t="s">
        <v>1912</v>
      </c>
      <c r="D834" s="21" t="s">
        <v>163</v>
      </c>
      <c r="E834" s="22" t="s">
        <v>277</v>
      </c>
      <c r="F834" s="22" t="s">
        <v>277</v>
      </c>
      <c r="G834" s="22" t="s">
        <v>278</v>
      </c>
      <c r="H834" s="22" t="s">
        <v>277</v>
      </c>
      <c r="I834" s="22" t="s">
        <v>195</v>
      </c>
      <c r="J834" s="22">
        <v>40664</v>
      </c>
      <c r="K834" s="22">
        <v>55153</v>
      </c>
      <c r="L834" s="23">
        <f t="shared" si="128"/>
        <v>46.8</v>
      </c>
      <c r="M834" s="24">
        <f t="shared" si="129"/>
        <v>1</v>
      </c>
      <c r="N834" s="23">
        <v>46.8</v>
      </c>
      <c r="O834" s="23">
        <v>46.8</v>
      </c>
      <c r="P834" s="23" t="s">
        <v>268</v>
      </c>
      <c r="Q834" s="23" t="s">
        <v>269</v>
      </c>
      <c r="R834" s="25" t="s">
        <v>270</v>
      </c>
      <c r="S834" s="22" t="s">
        <v>289</v>
      </c>
      <c r="T834" s="22"/>
      <c r="U834" s="26"/>
      <c r="V834" s="26"/>
      <c r="W834" s="27">
        <f t="shared" si="120"/>
        <v>2011</v>
      </c>
      <c r="X834" s="27">
        <f t="shared" si="121"/>
        <v>2050</v>
      </c>
      <c r="Y834" s="28">
        <f t="shared" si="122"/>
        <v>0</v>
      </c>
      <c r="Z834" s="29" t="str">
        <f t="shared" si="123"/>
        <v>SW</v>
      </c>
      <c r="AA834" s="30">
        <f t="shared" si="124"/>
        <v>46.8</v>
      </c>
      <c r="AB834" s="31">
        <f>IF(AND(ISNUMBER(MATCH($S834,[3]Lists!$CU$8:$CU$37,0)),J834&gt;=DATE(2018,12,31)),$AH$6,$AH$5)</f>
        <v>1</v>
      </c>
      <c r="AC834" s="31">
        <f t="shared" si="125"/>
        <v>1</v>
      </c>
      <c r="AD834" s="31">
        <f t="shared" si="126"/>
        <v>1</v>
      </c>
      <c r="AE834" s="32" t="e">
        <f>MIN($K834,IF(AND(S834='[3]Resources - Baseline'!$C$25,$AH$3&gt;0),MIN(DATE(2050,12,31),MAX(DATE($AH$4,12,31),DATE(YEAR(J834)+$AH$3,MONTH(J834),DAY(J834)))),IF(AND(COUNTIFS('[3]Resources - Baseline'!$C$26:$C$37,S834)=1,$AH$2&gt;0),MIN(DATE($AH$4,12,31),DATE(YEAR(J834)+$AH$2,MONTH(J834),DAY(J834))),DATE(2050,12,31))))</f>
        <v>#VALUE!</v>
      </c>
      <c r="AF834" s="33">
        <f t="shared" si="127"/>
        <v>1</v>
      </c>
    </row>
    <row r="835" spans="1:32">
      <c r="A835" s="1">
        <v>835</v>
      </c>
      <c r="B835" s="21" t="s">
        <v>1913</v>
      </c>
      <c r="C835" s="21" t="s">
        <v>1914</v>
      </c>
      <c r="D835" s="21" t="s">
        <v>163</v>
      </c>
      <c r="E835" s="22" t="s">
        <v>277</v>
      </c>
      <c r="F835" s="22" t="s">
        <v>277</v>
      </c>
      <c r="G835" s="22" t="s">
        <v>278</v>
      </c>
      <c r="H835" s="22" t="s">
        <v>277</v>
      </c>
      <c r="I835" s="22" t="s">
        <v>195</v>
      </c>
      <c r="J835" s="22">
        <v>40664</v>
      </c>
      <c r="K835" s="22">
        <v>55153</v>
      </c>
      <c r="L835" s="23">
        <f t="shared" si="128"/>
        <v>46.8</v>
      </c>
      <c r="M835" s="24">
        <f t="shared" si="129"/>
        <v>1</v>
      </c>
      <c r="N835" s="23">
        <v>46.8</v>
      </c>
      <c r="O835" s="23">
        <v>46.8</v>
      </c>
      <c r="P835" s="23" t="s">
        <v>268</v>
      </c>
      <c r="Q835" s="23" t="s">
        <v>269</v>
      </c>
      <c r="R835" s="25" t="s">
        <v>270</v>
      </c>
      <c r="S835" s="22" t="s">
        <v>289</v>
      </c>
      <c r="T835" s="22"/>
      <c r="U835" s="26"/>
      <c r="V835" s="26"/>
      <c r="W835" s="27">
        <f t="shared" si="120"/>
        <v>2011</v>
      </c>
      <c r="X835" s="27">
        <f t="shared" si="121"/>
        <v>2050</v>
      </c>
      <c r="Y835" s="28">
        <f t="shared" si="122"/>
        <v>0</v>
      </c>
      <c r="Z835" s="29" t="str">
        <f t="shared" si="123"/>
        <v>SW</v>
      </c>
      <c r="AA835" s="30">
        <f t="shared" si="124"/>
        <v>46.8</v>
      </c>
      <c r="AB835" s="31">
        <f>IF(AND(ISNUMBER(MATCH($S835,[3]Lists!$CU$8:$CU$37,0)),J835&gt;=DATE(2018,12,31)),$AH$6,$AH$5)</f>
        <v>1</v>
      </c>
      <c r="AC835" s="31">
        <f t="shared" si="125"/>
        <v>1</v>
      </c>
      <c r="AD835" s="31">
        <f t="shared" si="126"/>
        <v>1</v>
      </c>
      <c r="AE835" s="32" t="e">
        <f>MIN($K835,IF(AND(S835='[3]Resources - Baseline'!$C$25,$AH$3&gt;0),MIN(DATE(2050,12,31),MAX(DATE($AH$4,12,31),DATE(YEAR(J835)+$AH$3,MONTH(J835),DAY(J835)))),IF(AND(COUNTIFS('[3]Resources - Baseline'!$C$26:$C$37,S835)=1,$AH$2&gt;0),MIN(DATE($AH$4,12,31),DATE(YEAR(J835)+$AH$2,MONTH(J835),DAY(J835))),DATE(2050,12,31))))</f>
        <v>#VALUE!</v>
      </c>
      <c r="AF835" s="33">
        <f t="shared" si="127"/>
        <v>1</v>
      </c>
    </row>
    <row r="836" spans="1:32">
      <c r="A836" s="1">
        <v>836</v>
      </c>
      <c r="B836" s="21" t="s">
        <v>1915</v>
      </c>
      <c r="C836" s="21" t="s">
        <v>1916</v>
      </c>
      <c r="D836" s="21" t="s">
        <v>163</v>
      </c>
      <c r="E836" s="22" t="s">
        <v>277</v>
      </c>
      <c r="F836" s="22" t="s">
        <v>277</v>
      </c>
      <c r="G836" s="22" t="s">
        <v>278</v>
      </c>
      <c r="H836" s="22" t="s">
        <v>277</v>
      </c>
      <c r="I836" s="22" t="s">
        <v>195</v>
      </c>
      <c r="J836" s="22">
        <v>40664</v>
      </c>
      <c r="K836" s="22">
        <v>55153</v>
      </c>
      <c r="L836" s="23">
        <f t="shared" si="128"/>
        <v>46.8</v>
      </c>
      <c r="M836" s="24">
        <f t="shared" si="129"/>
        <v>1</v>
      </c>
      <c r="N836" s="35">
        <v>46.8</v>
      </c>
      <c r="O836" s="35">
        <v>46.8</v>
      </c>
      <c r="P836" s="35" t="s">
        <v>268</v>
      </c>
      <c r="Q836" s="35" t="s">
        <v>269</v>
      </c>
      <c r="R836" s="25" t="s">
        <v>270</v>
      </c>
      <c r="S836" s="22" t="s">
        <v>289</v>
      </c>
      <c r="T836" s="22"/>
      <c r="U836" s="26"/>
      <c r="V836" s="26"/>
      <c r="W836" s="27">
        <f t="shared" si="120"/>
        <v>2011</v>
      </c>
      <c r="X836" s="27">
        <f t="shared" si="121"/>
        <v>2050</v>
      </c>
      <c r="Y836" s="28">
        <f t="shared" si="122"/>
        <v>0</v>
      </c>
      <c r="Z836" s="29" t="str">
        <f t="shared" si="123"/>
        <v>SW</v>
      </c>
      <c r="AA836" s="30">
        <f t="shared" si="124"/>
        <v>46.8</v>
      </c>
      <c r="AB836" s="31">
        <f>IF(AND(ISNUMBER(MATCH($S836,[3]Lists!$CU$8:$CU$37,0)),J836&gt;=DATE(2018,12,31)),$AH$6,$AH$5)</f>
        <v>1</v>
      </c>
      <c r="AC836" s="31">
        <f t="shared" si="125"/>
        <v>1</v>
      </c>
      <c r="AD836" s="31">
        <f t="shared" si="126"/>
        <v>1</v>
      </c>
      <c r="AE836" s="32" t="e">
        <f>MIN($K836,IF(AND(S836='[3]Resources - Baseline'!$C$25,$AH$3&gt;0),MIN(DATE(2050,12,31),MAX(DATE($AH$4,12,31),DATE(YEAR(J836)+$AH$3,MONTH(J836),DAY(J836)))),IF(AND(COUNTIFS('[3]Resources - Baseline'!$C$26:$C$37,S836)=1,$AH$2&gt;0),MIN(DATE($AH$4,12,31),DATE(YEAR(J836)+$AH$2,MONTH(J836),DAY(J836))),DATE(2050,12,31))))</f>
        <v>#VALUE!</v>
      </c>
      <c r="AF836" s="33">
        <f t="shared" si="127"/>
        <v>1</v>
      </c>
    </row>
    <row r="837" spans="1:32">
      <c r="A837" s="1">
        <v>837</v>
      </c>
      <c r="B837" s="21" t="s">
        <v>1917</v>
      </c>
      <c r="C837" s="21" t="s">
        <v>1918</v>
      </c>
      <c r="D837" s="21" t="s">
        <v>163</v>
      </c>
      <c r="E837" s="22" t="s">
        <v>277</v>
      </c>
      <c r="F837" s="22" t="s">
        <v>277</v>
      </c>
      <c r="G837" s="22" t="s">
        <v>278</v>
      </c>
      <c r="H837" s="22" t="s">
        <v>277</v>
      </c>
      <c r="I837" s="22" t="s">
        <v>195</v>
      </c>
      <c r="J837" s="22">
        <v>40664</v>
      </c>
      <c r="K837" s="22">
        <v>55153</v>
      </c>
      <c r="L837" s="23">
        <f t="shared" si="128"/>
        <v>46.8</v>
      </c>
      <c r="M837" s="24">
        <f t="shared" si="129"/>
        <v>1</v>
      </c>
      <c r="N837" s="23">
        <v>46.8</v>
      </c>
      <c r="O837" s="23">
        <v>46.8</v>
      </c>
      <c r="P837" s="23" t="s">
        <v>268</v>
      </c>
      <c r="Q837" s="23" t="s">
        <v>269</v>
      </c>
      <c r="R837" s="25" t="s">
        <v>270</v>
      </c>
      <c r="S837" s="22" t="s">
        <v>289</v>
      </c>
      <c r="T837" s="22"/>
      <c r="U837" s="26"/>
      <c r="V837" s="26"/>
      <c r="W837" s="27">
        <f t="shared" si="120"/>
        <v>2011</v>
      </c>
      <c r="X837" s="27">
        <f t="shared" si="121"/>
        <v>2050</v>
      </c>
      <c r="Y837" s="28">
        <f t="shared" si="122"/>
        <v>0</v>
      </c>
      <c r="Z837" s="29" t="str">
        <f t="shared" si="123"/>
        <v>SW</v>
      </c>
      <c r="AA837" s="30">
        <f t="shared" si="124"/>
        <v>46.8</v>
      </c>
      <c r="AB837" s="31">
        <f>IF(AND(ISNUMBER(MATCH($S837,[3]Lists!$CU$8:$CU$37,0)),J837&gt;=DATE(2018,12,31)),$AH$6,$AH$5)</f>
        <v>1</v>
      </c>
      <c r="AC837" s="31">
        <f t="shared" si="125"/>
        <v>1</v>
      </c>
      <c r="AD837" s="31">
        <f t="shared" si="126"/>
        <v>1</v>
      </c>
      <c r="AE837" s="32" t="e">
        <f>MIN($K837,IF(AND(S837='[3]Resources - Baseline'!$C$25,$AH$3&gt;0),MIN(DATE(2050,12,31),MAX(DATE($AH$4,12,31),DATE(YEAR(J837)+$AH$3,MONTH(J837),DAY(J837)))),IF(AND(COUNTIFS('[3]Resources - Baseline'!$C$26:$C$37,S837)=1,$AH$2&gt;0),MIN(DATE($AH$4,12,31),DATE(YEAR(J837)+$AH$2,MONTH(J837),DAY(J837))),DATE(2050,12,31))))</f>
        <v>#VALUE!</v>
      </c>
      <c r="AF837" s="33">
        <f t="shared" si="127"/>
        <v>1</v>
      </c>
    </row>
    <row r="838" spans="1:32">
      <c r="A838" s="1">
        <v>838</v>
      </c>
      <c r="B838" s="21" t="s">
        <v>1919</v>
      </c>
      <c r="C838" s="21" t="s">
        <v>1920</v>
      </c>
      <c r="D838" s="21" t="s">
        <v>163</v>
      </c>
      <c r="E838" s="22" t="s">
        <v>277</v>
      </c>
      <c r="F838" s="22" t="s">
        <v>277</v>
      </c>
      <c r="G838" s="22" t="s">
        <v>278</v>
      </c>
      <c r="H838" s="22" t="s">
        <v>277</v>
      </c>
      <c r="I838" s="22" t="s">
        <v>195</v>
      </c>
      <c r="J838" s="22">
        <v>40664</v>
      </c>
      <c r="K838" s="22">
        <v>55153</v>
      </c>
      <c r="L838" s="23">
        <f t="shared" si="128"/>
        <v>46.8</v>
      </c>
      <c r="M838" s="24">
        <f t="shared" si="129"/>
        <v>1</v>
      </c>
      <c r="N838" s="23">
        <v>46.8</v>
      </c>
      <c r="O838" s="23">
        <v>46.8</v>
      </c>
      <c r="P838" s="23" t="s">
        <v>268</v>
      </c>
      <c r="Q838" s="23" t="s">
        <v>269</v>
      </c>
      <c r="R838" s="25" t="s">
        <v>270</v>
      </c>
      <c r="S838" s="22" t="s">
        <v>289</v>
      </c>
      <c r="T838" s="22"/>
      <c r="U838" s="26"/>
      <c r="V838" s="26"/>
      <c r="W838" s="27">
        <f t="shared" si="120"/>
        <v>2011</v>
      </c>
      <c r="X838" s="27">
        <f t="shared" si="121"/>
        <v>2050</v>
      </c>
      <c r="Y838" s="28">
        <f t="shared" si="122"/>
        <v>0</v>
      </c>
      <c r="Z838" s="29" t="str">
        <f t="shared" si="123"/>
        <v>SW</v>
      </c>
      <c r="AA838" s="30">
        <f t="shared" si="124"/>
        <v>46.8</v>
      </c>
      <c r="AB838" s="31">
        <f>IF(AND(ISNUMBER(MATCH($S838,[3]Lists!$CU$8:$CU$37,0)),J838&gt;=DATE(2018,12,31)),$AH$6,$AH$5)</f>
        <v>1</v>
      </c>
      <c r="AC838" s="31">
        <f t="shared" si="125"/>
        <v>1</v>
      </c>
      <c r="AD838" s="31">
        <f t="shared" si="126"/>
        <v>1</v>
      </c>
      <c r="AE838" s="32" t="e">
        <f>MIN($K838,IF(AND(S838='[3]Resources - Baseline'!$C$25,$AH$3&gt;0),MIN(DATE(2050,12,31),MAX(DATE($AH$4,12,31),DATE(YEAR(J838)+$AH$3,MONTH(J838),DAY(J838)))),IF(AND(COUNTIFS('[3]Resources - Baseline'!$C$26:$C$37,S838)=1,$AH$2&gt;0),MIN(DATE($AH$4,12,31),DATE(YEAR(J838)+$AH$2,MONTH(J838),DAY(J838))),DATE(2050,12,31))))</f>
        <v>#VALUE!</v>
      </c>
      <c r="AF838" s="33">
        <f t="shared" si="127"/>
        <v>1</v>
      </c>
    </row>
    <row r="839" spans="1:32">
      <c r="A839" s="1">
        <v>839</v>
      </c>
      <c r="B839" s="21" t="s">
        <v>1921</v>
      </c>
      <c r="C839" s="21" t="s">
        <v>1922</v>
      </c>
      <c r="D839" s="21" t="s">
        <v>163</v>
      </c>
      <c r="E839" s="22" t="s">
        <v>277</v>
      </c>
      <c r="F839" s="22" t="s">
        <v>277</v>
      </c>
      <c r="G839" s="22" t="s">
        <v>278</v>
      </c>
      <c r="H839" s="22" t="s">
        <v>277</v>
      </c>
      <c r="I839" s="22" t="s">
        <v>195</v>
      </c>
      <c r="J839" s="22">
        <v>40664</v>
      </c>
      <c r="K839" s="22">
        <v>55153</v>
      </c>
      <c r="L839" s="23">
        <f t="shared" si="128"/>
        <v>46.8</v>
      </c>
      <c r="M839" s="24">
        <f t="shared" si="129"/>
        <v>1</v>
      </c>
      <c r="N839" s="23">
        <v>46.8</v>
      </c>
      <c r="O839" s="23">
        <v>46.8</v>
      </c>
      <c r="P839" s="23" t="s">
        <v>268</v>
      </c>
      <c r="Q839" s="23" t="s">
        <v>269</v>
      </c>
      <c r="R839" s="25" t="s">
        <v>270</v>
      </c>
      <c r="S839" s="22" t="s">
        <v>289</v>
      </c>
      <c r="T839" s="22"/>
      <c r="U839" s="26"/>
      <c r="V839" s="26"/>
      <c r="W839" s="27">
        <f t="shared" si="120"/>
        <v>2011</v>
      </c>
      <c r="X839" s="27">
        <f t="shared" si="121"/>
        <v>2050</v>
      </c>
      <c r="Y839" s="28">
        <f t="shared" si="122"/>
        <v>0</v>
      </c>
      <c r="Z839" s="29" t="str">
        <f t="shared" si="123"/>
        <v>SW</v>
      </c>
      <c r="AA839" s="30">
        <f t="shared" si="124"/>
        <v>46.8</v>
      </c>
      <c r="AB839" s="31">
        <f>IF(AND(ISNUMBER(MATCH($S839,[3]Lists!$CU$8:$CU$37,0)),J839&gt;=DATE(2018,12,31)),$AH$6,$AH$5)</f>
        <v>1</v>
      </c>
      <c r="AC839" s="31">
        <f t="shared" si="125"/>
        <v>1</v>
      </c>
      <c r="AD839" s="31">
        <f t="shared" si="126"/>
        <v>1</v>
      </c>
      <c r="AE839" s="32" t="e">
        <f>MIN($K839,IF(AND(S839='[3]Resources - Baseline'!$C$25,$AH$3&gt;0),MIN(DATE(2050,12,31),MAX(DATE($AH$4,12,31),DATE(YEAR(J839)+$AH$3,MONTH(J839),DAY(J839)))),IF(AND(COUNTIFS('[3]Resources - Baseline'!$C$26:$C$37,S839)=1,$AH$2&gt;0),MIN(DATE($AH$4,12,31),DATE(YEAR(J839)+$AH$2,MONTH(J839),DAY(J839))),DATE(2050,12,31))))</f>
        <v>#VALUE!</v>
      </c>
      <c r="AF839" s="33">
        <f t="shared" si="127"/>
        <v>1</v>
      </c>
    </row>
    <row r="840" spans="1:32">
      <c r="A840" s="1">
        <v>840</v>
      </c>
      <c r="B840" s="21" t="s">
        <v>1923</v>
      </c>
      <c r="C840" s="21" t="s">
        <v>1924</v>
      </c>
      <c r="D840" s="21" t="s">
        <v>163</v>
      </c>
      <c r="E840" s="22" t="s">
        <v>829</v>
      </c>
      <c r="F840" s="22" t="s">
        <v>829</v>
      </c>
      <c r="G840" s="22" t="s">
        <v>830</v>
      </c>
      <c r="H840" s="22" t="s">
        <v>829</v>
      </c>
      <c r="I840" s="22" t="s">
        <v>212</v>
      </c>
      <c r="J840" s="22">
        <v>9314</v>
      </c>
      <c r="K840" s="22">
        <v>55153</v>
      </c>
      <c r="L840" s="23">
        <f t="shared" si="128"/>
        <v>13.5</v>
      </c>
      <c r="M840" s="24">
        <f t="shared" si="129"/>
        <v>1</v>
      </c>
      <c r="N840" s="23">
        <v>13.5</v>
      </c>
      <c r="O840" s="23">
        <v>13.5</v>
      </c>
      <c r="P840" s="23" t="s">
        <v>937</v>
      </c>
      <c r="Q840" s="23" t="s">
        <v>219</v>
      </c>
      <c r="R840" s="25" t="s">
        <v>218</v>
      </c>
      <c r="S840" s="22" t="s">
        <v>344</v>
      </c>
      <c r="T840" s="22"/>
      <c r="U840" s="26"/>
      <c r="V840" s="26"/>
      <c r="W840" s="27">
        <f t="shared" si="120"/>
        <v>1926</v>
      </c>
      <c r="X840" s="27">
        <f t="shared" si="121"/>
        <v>2050</v>
      </c>
      <c r="Y840" s="28">
        <f t="shared" si="122"/>
        <v>0</v>
      </c>
      <c r="Z840" s="29" t="str">
        <f t="shared" si="123"/>
        <v>NW</v>
      </c>
      <c r="AA840" s="30">
        <f t="shared" si="124"/>
        <v>13.5</v>
      </c>
      <c r="AB840" s="31">
        <f>IF(AND(ISNUMBER(MATCH($S840,[3]Lists!$CU$8:$CU$37,0)),J840&gt;=DATE(2018,12,31)),$AH$6,$AH$5)</f>
        <v>1</v>
      </c>
      <c r="AC840" s="31">
        <f t="shared" si="125"/>
        <v>1</v>
      </c>
      <c r="AD840" s="31">
        <f t="shared" si="126"/>
        <v>1</v>
      </c>
      <c r="AE840" s="32" t="e">
        <f>MIN($K840,IF(AND(S840='[3]Resources - Baseline'!$C$25,$AH$3&gt;0),MIN(DATE(2050,12,31),MAX(DATE($AH$4,12,31),DATE(YEAR(J840)+$AH$3,MONTH(J840),DAY(J840)))),IF(AND(COUNTIFS('[3]Resources - Baseline'!$C$26:$C$37,S840)=1,$AH$2&gt;0),MIN(DATE($AH$4,12,31),DATE(YEAR(J840)+$AH$2,MONTH(J840),DAY(J840))),DATE(2050,12,31))))</f>
        <v>#VALUE!</v>
      </c>
      <c r="AF840" s="33">
        <f t="shared" si="127"/>
        <v>1</v>
      </c>
    </row>
    <row r="841" spans="1:32">
      <c r="A841" s="1">
        <v>841</v>
      </c>
      <c r="B841" s="21" t="s">
        <v>1925</v>
      </c>
      <c r="C841" s="21" t="s">
        <v>1926</v>
      </c>
      <c r="D841" s="21" t="s">
        <v>163</v>
      </c>
      <c r="E841" s="22" t="s">
        <v>829</v>
      </c>
      <c r="F841" s="22" t="s">
        <v>829</v>
      </c>
      <c r="G841" s="22" t="s">
        <v>830</v>
      </c>
      <c r="H841" s="22" t="s">
        <v>829</v>
      </c>
      <c r="I841" s="22" t="s">
        <v>212</v>
      </c>
      <c r="J841" s="22">
        <v>9345</v>
      </c>
      <c r="K841" s="22">
        <v>55153</v>
      </c>
      <c r="L841" s="23">
        <f t="shared" si="128"/>
        <v>13.5</v>
      </c>
      <c r="M841" s="24">
        <f t="shared" si="129"/>
        <v>1</v>
      </c>
      <c r="N841" s="23">
        <v>13.5</v>
      </c>
      <c r="O841" s="23">
        <v>13.5</v>
      </c>
      <c r="P841" s="23" t="s">
        <v>937</v>
      </c>
      <c r="Q841" s="23" t="s">
        <v>219</v>
      </c>
      <c r="R841" s="25" t="s">
        <v>218</v>
      </c>
      <c r="S841" s="22" t="s">
        <v>344</v>
      </c>
      <c r="T841" s="22"/>
      <c r="U841" s="26"/>
      <c r="V841" s="26"/>
      <c r="W841" s="27">
        <f t="shared" ref="W841:W904" si="130">IF(J841&lt;DATE(YEAR(J841),7,1),YEAR(J841),YEAR(J841)+1)</f>
        <v>1926</v>
      </c>
      <c r="X841" s="27">
        <f t="shared" ref="X841:X904" si="131">IF(K841&gt;=DATE(YEAR(K841),7,1),YEAR(K841),YEAR(K841)-1)</f>
        <v>2050</v>
      </c>
      <c r="Y841" s="28">
        <f t="shared" ref="Y841:Y904" si="132">IF(ISBLANK(U841),0,O841-U841)</f>
        <v>0</v>
      </c>
      <c r="Z841" s="29" t="str">
        <f t="shared" ref="Z841:Z904" si="133">IF(ISBLANK(T841),I841,T841)</f>
        <v>NW</v>
      </c>
      <c r="AA841" s="30">
        <f t="shared" ref="AA841:AA904" si="134">IF(ISBLANK(U841),O841,U841)</f>
        <v>13.5</v>
      </c>
      <c r="AB841" s="31">
        <f>IF(AND(ISNUMBER(MATCH($S841,[3]Lists!$CU$8:$CU$37,0)),J841&gt;=DATE(2018,12,31)),$AH$6,$AH$5)</f>
        <v>1</v>
      </c>
      <c r="AC841" s="31">
        <f t="shared" ref="AC841:AC904" si="135">IF(ISBLANK(S841),0,1)</f>
        <v>1</v>
      </c>
      <c r="AD841" s="31">
        <f t="shared" ref="AD841:AD904" si="136">AC841</f>
        <v>1</v>
      </c>
      <c r="AE841" s="32" t="e">
        <f>MIN($K841,IF(AND(S841='[3]Resources - Baseline'!$C$25,$AH$3&gt;0),MIN(DATE(2050,12,31),MAX(DATE($AH$4,12,31),DATE(YEAR(J841)+$AH$3,MONTH(J841),DAY(J841)))),IF(AND(COUNTIFS('[3]Resources - Baseline'!$C$26:$C$37,S841)=1,$AH$2&gt;0),MIN(DATE($AH$4,12,31),DATE(YEAR(J841)+$AH$2,MONTH(J841),DAY(J841))),DATE(2050,12,31))))</f>
        <v>#VALUE!</v>
      </c>
      <c r="AF841" s="33">
        <f t="shared" ref="AF841:AF904" si="137">SUMPRODUCT(($B$9:$B$3872=$B841)*1)</f>
        <v>1</v>
      </c>
    </row>
    <row r="842" spans="1:32">
      <c r="A842" s="1">
        <v>842</v>
      </c>
      <c r="B842" s="21" t="s">
        <v>1927</v>
      </c>
      <c r="C842" s="21" t="s">
        <v>1928</v>
      </c>
      <c r="D842" s="21" t="s">
        <v>163</v>
      </c>
      <c r="E842" s="22" t="s">
        <v>829</v>
      </c>
      <c r="F842" s="22" t="s">
        <v>829</v>
      </c>
      <c r="G842" s="22" t="s">
        <v>830</v>
      </c>
      <c r="H842" s="22" t="s">
        <v>829</v>
      </c>
      <c r="I842" s="22" t="s">
        <v>212</v>
      </c>
      <c r="J842" s="22">
        <v>6576</v>
      </c>
      <c r="K842" s="22">
        <v>47484</v>
      </c>
      <c r="L842" s="23">
        <f t="shared" ref="L842:L905" si="138">IFERROR(M842*O842,0)</f>
        <v>10</v>
      </c>
      <c r="M842" s="24">
        <f t="shared" ref="M842:M905" si="139">IFERROR(N842/O842,0)</f>
        <v>1</v>
      </c>
      <c r="N842" s="23">
        <v>10</v>
      </c>
      <c r="O842" s="23">
        <v>10</v>
      </c>
      <c r="P842" s="23" t="s">
        <v>937</v>
      </c>
      <c r="Q842" s="23" t="s">
        <v>219</v>
      </c>
      <c r="R842" s="25" t="s">
        <v>218</v>
      </c>
      <c r="S842" s="22" t="s">
        <v>344</v>
      </c>
      <c r="T842" s="22"/>
      <c r="U842" s="26"/>
      <c r="V842" s="26"/>
      <c r="W842" s="27">
        <f t="shared" si="130"/>
        <v>1918</v>
      </c>
      <c r="X842" s="27">
        <f t="shared" si="131"/>
        <v>2029</v>
      </c>
      <c r="Y842" s="28">
        <f t="shared" si="132"/>
        <v>0</v>
      </c>
      <c r="Z842" s="29" t="str">
        <f t="shared" si="133"/>
        <v>NW</v>
      </c>
      <c r="AA842" s="30">
        <f t="shared" si="134"/>
        <v>10</v>
      </c>
      <c r="AB842" s="31">
        <f>IF(AND(ISNUMBER(MATCH($S842,[3]Lists!$CU$8:$CU$37,0)),J842&gt;=DATE(2018,12,31)),$AH$6,$AH$5)</f>
        <v>1</v>
      </c>
      <c r="AC842" s="31">
        <f t="shared" si="135"/>
        <v>1</v>
      </c>
      <c r="AD842" s="31">
        <f t="shared" si="136"/>
        <v>1</v>
      </c>
      <c r="AE842" s="32" t="e">
        <f>MIN($K842,IF(AND(S842='[3]Resources - Baseline'!$C$25,$AH$3&gt;0),MIN(DATE(2050,12,31),MAX(DATE($AH$4,12,31),DATE(YEAR(J842)+$AH$3,MONTH(J842),DAY(J842)))),IF(AND(COUNTIFS('[3]Resources - Baseline'!$C$26:$C$37,S842)=1,$AH$2&gt;0),MIN(DATE($AH$4,12,31),DATE(YEAR(J842)+$AH$2,MONTH(J842),DAY(J842))),DATE(2050,12,31))))</f>
        <v>#VALUE!</v>
      </c>
      <c r="AF842" s="33">
        <f t="shared" si="137"/>
        <v>1</v>
      </c>
    </row>
    <row r="843" spans="1:32">
      <c r="A843" s="1">
        <v>843</v>
      </c>
      <c r="B843" s="21" t="s">
        <v>1929</v>
      </c>
      <c r="C843" s="21" t="s">
        <v>1930</v>
      </c>
      <c r="D843" s="21" t="s">
        <v>163</v>
      </c>
      <c r="E843" s="22" t="s">
        <v>829</v>
      </c>
      <c r="F843" s="22" t="s">
        <v>829</v>
      </c>
      <c r="G843" s="22" t="s">
        <v>830</v>
      </c>
      <c r="H843" s="22" t="s">
        <v>829</v>
      </c>
      <c r="I843" s="22" t="s">
        <v>212</v>
      </c>
      <c r="J843" s="22">
        <v>8341</v>
      </c>
      <c r="K843" s="22">
        <v>47484</v>
      </c>
      <c r="L843" s="23">
        <f t="shared" si="138"/>
        <v>10</v>
      </c>
      <c r="M843" s="24">
        <f t="shared" si="139"/>
        <v>1</v>
      </c>
      <c r="N843" s="23">
        <v>10</v>
      </c>
      <c r="O843" s="23">
        <v>10</v>
      </c>
      <c r="P843" s="23" t="s">
        <v>937</v>
      </c>
      <c r="Q843" s="23" t="s">
        <v>219</v>
      </c>
      <c r="R843" s="25" t="s">
        <v>218</v>
      </c>
      <c r="S843" s="22" t="s">
        <v>344</v>
      </c>
      <c r="T843" s="22"/>
      <c r="U843" s="26"/>
      <c r="V843" s="26"/>
      <c r="W843" s="27">
        <f t="shared" si="130"/>
        <v>1923</v>
      </c>
      <c r="X843" s="27">
        <f t="shared" si="131"/>
        <v>2029</v>
      </c>
      <c r="Y843" s="28">
        <f t="shared" si="132"/>
        <v>0</v>
      </c>
      <c r="Z843" s="29" t="str">
        <f t="shared" si="133"/>
        <v>NW</v>
      </c>
      <c r="AA843" s="30">
        <f t="shared" si="134"/>
        <v>10</v>
      </c>
      <c r="AB843" s="31">
        <f>IF(AND(ISNUMBER(MATCH($S843,[3]Lists!$CU$8:$CU$37,0)),J843&gt;=DATE(2018,12,31)),$AH$6,$AH$5)</f>
        <v>1</v>
      </c>
      <c r="AC843" s="31">
        <f t="shared" si="135"/>
        <v>1</v>
      </c>
      <c r="AD843" s="31">
        <f t="shared" si="136"/>
        <v>1</v>
      </c>
      <c r="AE843" s="32" t="e">
        <f>MIN($K843,IF(AND(S843='[3]Resources - Baseline'!$C$25,$AH$3&gt;0),MIN(DATE(2050,12,31),MAX(DATE($AH$4,12,31),DATE(YEAR(J843)+$AH$3,MONTH(J843),DAY(J843)))),IF(AND(COUNTIFS('[3]Resources - Baseline'!$C$26:$C$37,S843)=1,$AH$2&gt;0),MIN(DATE($AH$4,12,31),DATE(YEAR(J843)+$AH$2,MONTH(J843),DAY(J843))),DATE(2050,12,31))))</f>
        <v>#VALUE!</v>
      </c>
      <c r="AF843" s="33">
        <f t="shared" si="137"/>
        <v>1</v>
      </c>
    </row>
    <row r="844" spans="1:32">
      <c r="A844" s="1">
        <v>844</v>
      </c>
      <c r="B844" s="21" t="s">
        <v>1931</v>
      </c>
      <c r="C844" s="21" t="s">
        <v>1932</v>
      </c>
      <c r="D844" s="21" t="s">
        <v>185</v>
      </c>
      <c r="E844" s="21" t="s">
        <v>518</v>
      </c>
      <c r="F844" s="21" t="s">
        <v>176</v>
      </c>
      <c r="G844" s="21" t="s">
        <v>177</v>
      </c>
      <c r="H844" s="21" t="s">
        <v>176</v>
      </c>
      <c r="I844" s="21" t="s">
        <v>178</v>
      </c>
      <c r="J844" s="22"/>
      <c r="K844" s="22">
        <v>55153</v>
      </c>
      <c r="L844" s="23">
        <f t="shared" si="138"/>
        <v>155</v>
      </c>
      <c r="M844" s="24">
        <f t="shared" si="139"/>
        <v>1</v>
      </c>
      <c r="N844" s="21">
        <v>155</v>
      </c>
      <c r="O844" s="21">
        <v>155</v>
      </c>
      <c r="P844" s="21" t="s">
        <v>187</v>
      </c>
      <c r="Q844" s="21" t="s">
        <v>188</v>
      </c>
      <c r="R844" s="25" t="s">
        <v>189</v>
      </c>
      <c r="S844" s="21" t="s">
        <v>182</v>
      </c>
      <c r="T844" s="21"/>
      <c r="U844" s="26"/>
      <c r="V844" s="26"/>
      <c r="W844" s="27">
        <f t="shared" si="130"/>
        <v>1900</v>
      </c>
      <c r="X844" s="27">
        <f t="shared" si="131"/>
        <v>2050</v>
      </c>
      <c r="Y844" s="28">
        <f t="shared" si="132"/>
        <v>0</v>
      </c>
      <c r="Z844" s="29" t="str">
        <f t="shared" si="133"/>
        <v>CAISO</v>
      </c>
      <c r="AA844" s="30">
        <f t="shared" si="134"/>
        <v>155</v>
      </c>
      <c r="AB844" s="31">
        <f>IF(AND(ISNUMBER(MATCH($S844,[3]Lists!$CU$8:$CU$37,0)),J844&gt;=DATE(2018,12,31)),$AH$6,$AH$5)</f>
        <v>1</v>
      </c>
      <c r="AC844" s="31">
        <f t="shared" si="135"/>
        <v>1</v>
      </c>
      <c r="AD844" s="31">
        <f t="shared" si="136"/>
        <v>1</v>
      </c>
      <c r="AE844" s="32" t="e">
        <f>MIN($K844,IF(AND(S844='[3]Resources - Baseline'!$C$25,$AH$3&gt;0),MIN(DATE(2050,12,31),MAX(DATE($AH$4,12,31),DATE(YEAR(J844)+$AH$3,MONTH(J844),DAY(J844)))),IF(AND(COUNTIFS('[3]Resources - Baseline'!$C$26:$C$37,S844)=1,$AH$2&gt;0),MIN(DATE($AH$4,12,31),DATE(YEAR(J844)+$AH$2,MONTH(J844),DAY(J844))),DATE(2050,12,31))))</f>
        <v>#VALUE!</v>
      </c>
      <c r="AF844" s="33">
        <f t="shared" si="137"/>
        <v>1</v>
      </c>
    </row>
    <row r="845" spans="1:32">
      <c r="A845" s="1">
        <v>845</v>
      </c>
      <c r="B845" s="21" t="s">
        <v>1933</v>
      </c>
      <c r="C845" s="21" t="s">
        <v>1934</v>
      </c>
      <c r="D845" s="21" t="s">
        <v>185</v>
      </c>
      <c r="E845" s="21" t="s">
        <v>518</v>
      </c>
      <c r="F845" s="21" t="s">
        <v>176</v>
      </c>
      <c r="G845" s="21" t="s">
        <v>177</v>
      </c>
      <c r="H845" s="21" t="s">
        <v>176</v>
      </c>
      <c r="I845" s="21" t="s">
        <v>178</v>
      </c>
      <c r="J845" s="22"/>
      <c r="K845" s="22">
        <v>55153</v>
      </c>
      <c r="L845" s="23">
        <f t="shared" si="138"/>
        <v>92</v>
      </c>
      <c r="M845" s="24">
        <f t="shared" si="139"/>
        <v>1</v>
      </c>
      <c r="N845" s="21">
        <v>92</v>
      </c>
      <c r="O845" s="21">
        <v>92</v>
      </c>
      <c r="P845" s="21" t="s">
        <v>188</v>
      </c>
      <c r="Q845" s="21" t="s">
        <v>188</v>
      </c>
      <c r="R845" s="25" t="s">
        <v>189</v>
      </c>
      <c r="S845" s="21" t="s">
        <v>182</v>
      </c>
      <c r="T845" s="21"/>
      <c r="U845" s="26"/>
      <c r="V845" s="26"/>
      <c r="W845" s="27">
        <f t="shared" si="130"/>
        <v>1900</v>
      </c>
      <c r="X845" s="27">
        <f t="shared" si="131"/>
        <v>2050</v>
      </c>
      <c r="Y845" s="28">
        <f t="shared" si="132"/>
        <v>0</v>
      </c>
      <c r="Z845" s="29" t="str">
        <f t="shared" si="133"/>
        <v>CAISO</v>
      </c>
      <c r="AA845" s="30">
        <f t="shared" si="134"/>
        <v>92</v>
      </c>
      <c r="AB845" s="31">
        <f>IF(AND(ISNUMBER(MATCH($S845,[3]Lists!$CU$8:$CU$37,0)),J845&gt;=DATE(2018,12,31)),$AH$6,$AH$5)</f>
        <v>1</v>
      </c>
      <c r="AC845" s="31">
        <f t="shared" si="135"/>
        <v>1</v>
      </c>
      <c r="AD845" s="31">
        <f t="shared" si="136"/>
        <v>1</v>
      </c>
      <c r="AE845" s="32" t="e">
        <f>MIN($K845,IF(AND(S845='[3]Resources - Baseline'!$C$25,$AH$3&gt;0),MIN(DATE(2050,12,31),MAX(DATE($AH$4,12,31),DATE(YEAR(J845)+$AH$3,MONTH(J845),DAY(J845)))),IF(AND(COUNTIFS('[3]Resources - Baseline'!$C$26:$C$37,S845)=1,$AH$2&gt;0),MIN(DATE($AH$4,12,31),DATE(YEAR(J845)+$AH$2,MONTH(J845),DAY(J845))),DATE(2050,12,31))))</f>
        <v>#VALUE!</v>
      </c>
      <c r="AF845" s="33">
        <f t="shared" si="137"/>
        <v>1</v>
      </c>
    </row>
    <row r="846" spans="1:32">
      <c r="A846" s="1">
        <v>846</v>
      </c>
      <c r="B846" s="21" t="s">
        <v>1935</v>
      </c>
      <c r="C846" s="21" t="s">
        <v>1936</v>
      </c>
      <c r="D846" s="21" t="s">
        <v>185</v>
      </c>
      <c r="E846" s="21" t="s">
        <v>518</v>
      </c>
      <c r="F846" s="21" t="s">
        <v>176</v>
      </c>
      <c r="G846" s="21" t="s">
        <v>177</v>
      </c>
      <c r="H846" s="21" t="s">
        <v>176</v>
      </c>
      <c r="I846" s="21" t="s">
        <v>178</v>
      </c>
      <c r="J846" s="22">
        <v>40819</v>
      </c>
      <c r="K846" s="22">
        <v>55153</v>
      </c>
      <c r="L846" s="23">
        <f t="shared" si="138"/>
        <v>10</v>
      </c>
      <c r="M846" s="24">
        <f t="shared" si="139"/>
        <v>1</v>
      </c>
      <c r="N846" s="21">
        <v>10</v>
      </c>
      <c r="O846" s="21">
        <v>10</v>
      </c>
      <c r="P846" s="21" t="s">
        <v>187</v>
      </c>
      <c r="Q846" s="21" t="s">
        <v>188</v>
      </c>
      <c r="R846" s="25" t="s">
        <v>189</v>
      </c>
      <c r="S846" s="21" t="s">
        <v>182</v>
      </c>
      <c r="T846" s="21"/>
      <c r="U846" s="26"/>
      <c r="V846" s="26"/>
      <c r="W846" s="27">
        <f t="shared" si="130"/>
        <v>2012</v>
      </c>
      <c r="X846" s="27">
        <f t="shared" si="131"/>
        <v>2050</v>
      </c>
      <c r="Y846" s="28">
        <f t="shared" si="132"/>
        <v>0</v>
      </c>
      <c r="Z846" s="29" t="str">
        <f t="shared" si="133"/>
        <v>CAISO</v>
      </c>
      <c r="AA846" s="30">
        <f t="shared" si="134"/>
        <v>10</v>
      </c>
      <c r="AB846" s="31">
        <f>IF(AND(ISNUMBER(MATCH($S846,[3]Lists!$CU$8:$CU$37,0)),J846&gt;=DATE(2018,12,31)),$AH$6,$AH$5)</f>
        <v>1</v>
      </c>
      <c r="AC846" s="31">
        <f t="shared" si="135"/>
        <v>1</v>
      </c>
      <c r="AD846" s="31">
        <f t="shared" si="136"/>
        <v>1</v>
      </c>
      <c r="AE846" s="32" t="e">
        <f>MIN($K846,IF(AND(S846='[3]Resources - Baseline'!$C$25,$AH$3&gt;0),MIN(DATE(2050,12,31),MAX(DATE($AH$4,12,31),DATE(YEAR(J846)+$AH$3,MONTH(J846),DAY(J846)))),IF(AND(COUNTIFS('[3]Resources - Baseline'!$C$26:$C$37,S846)=1,$AH$2&gt;0),MIN(DATE($AH$4,12,31),DATE(YEAR(J846)+$AH$2,MONTH(J846),DAY(J846))),DATE(2050,12,31))))</f>
        <v>#VALUE!</v>
      </c>
      <c r="AF846" s="33">
        <f t="shared" si="137"/>
        <v>1</v>
      </c>
    </row>
    <row r="847" spans="1:32">
      <c r="A847" s="1">
        <v>847</v>
      </c>
      <c r="B847" s="21" t="s">
        <v>1937</v>
      </c>
      <c r="C847" s="21" t="s">
        <v>1938</v>
      </c>
      <c r="D847" s="21" t="s">
        <v>185</v>
      </c>
      <c r="E847" s="21" t="s">
        <v>518</v>
      </c>
      <c r="F847" s="21" t="s">
        <v>176</v>
      </c>
      <c r="G847" s="21" t="s">
        <v>177</v>
      </c>
      <c r="H847" s="21" t="s">
        <v>176</v>
      </c>
      <c r="I847" s="21" t="s">
        <v>178</v>
      </c>
      <c r="J847" s="22">
        <v>40344</v>
      </c>
      <c r="K847" s="22">
        <v>55153</v>
      </c>
      <c r="L847" s="23">
        <f t="shared" si="138"/>
        <v>48</v>
      </c>
      <c r="M847" s="24">
        <f t="shared" si="139"/>
        <v>1</v>
      </c>
      <c r="N847" s="21">
        <v>48</v>
      </c>
      <c r="O847" s="21">
        <v>48</v>
      </c>
      <c r="P847" s="21" t="s">
        <v>187</v>
      </c>
      <c r="Q847" s="21" t="s">
        <v>188</v>
      </c>
      <c r="R847" s="25" t="s">
        <v>189</v>
      </c>
      <c r="S847" s="21" t="s">
        <v>182</v>
      </c>
      <c r="T847" s="21"/>
      <c r="U847" s="26"/>
      <c r="V847" s="26"/>
      <c r="W847" s="27">
        <f t="shared" si="130"/>
        <v>2010</v>
      </c>
      <c r="X847" s="27">
        <f t="shared" si="131"/>
        <v>2050</v>
      </c>
      <c r="Y847" s="28">
        <f t="shared" si="132"/>
        <v>0</v>
      </c>
      <c r="Z847" s="29" t="str">
        <f t="shared" si="133"/>
        <v>CAISO</v>
      </c>
      <c r="AA847" s="30">
        <f t="shared" si="134"/>
        <v>48</v>
      </c>
      <c r="AB847" s="31">
        <f>IF(AND(ISNUMBER(MATCH($S847,[3]Lists!$CU$8:$CU$37,0)),J847&gt;=DATE(2018,12,31)),$AH$6,$AH$5)</f>
        <v>1</v>
      </c>
      <c r="AC847" s="31">
        <f t="shared" si="135"/>
        <v>1</v>
      </c>
      <c r="AD847" s="31">
        <f t="shared" si="136"/>
        <v>1</v>
      </c>
      <c r="AE847" s="32" t="e">
        <f>MIN($K847,IF(AND(S847='[3]Resources - Baseline'!$C$25,$AH$3&gt;0),MIN(DATE(2050,12,31),MAX(DATE($AH$4,12,31),DATE(YEAR(J847)+$AH$3,MONTH(J847),DAY(J847)))),IF(AND(COUNTIFS('[3]Resources - Baseline'!$C$26:$C$37,S847)=1,$AH$2&gt;0),MIN(DATE($AH$4,12,31),DATE(YEAR(J847)+$AH$2,MONTH(J847),DAY(J847))),DATE(2050,12,31))))</f>
        <v>#VALUE!</v>
      </c>
      <c r="AF847" s="33">
        <f t="shared" si="137"/>
        <v>1</v>
      </c>
    </row>
    <row r="848" spans="1:32">
      <c r="A848" s="1">
        <v>848</v>
      </c>
      <c r="B848" s="21" t="s">
        <v>1939</v>
      </c>
      <c r="C848" s="21" t="s">
        <v>1940</v>
      </c>
      <c r="D848" s="21" t="s">
        <v>163</v>
      </c>
      <c r="E848" s="22" t="s">
        <v>527</v>
      </c>
      <c r="F848" s="22" t="s">
        <v>527</v>
      </c>
      <c r="G848" s="22" t="s">
        <v>528</v>
      </c>
      <c r="H848" s="22" t="s">
        <v>194</v>
      </c>
      <c r="I848" s="22" t="s">
        <v>195</v>
      </c>
      <c r="J848" s="22">
        <v>29403</v>
      </c>
      <c r="K848" s="22">
        <v>47848</v>
      </c>
      <c r="L848" s="23">
        <f t="shared" si="138"/>
        <v>64</v>
      </c>
      <c r="M848" s="24">
        <f t="shared" si="139"/>
        <v>1</v>
      </c>
      <c r="N848" s="23">
        <v>64</v>
      </c>
      <c r="O848" s="23">
        <v>64</v>
      </c>
      <c r="P848" s="23" t="s">
        <v>288</v>
      </c>
      <c r="Q848" s="23" t="s">
        <v>269</v>
      </c>
      <c r="R848" s="25" t="s">
        <v>270</v>
      </c>
      <c r="S848" s="22" t="s">
        <v>289</v>
      </c>
      <c r="T848" s="22"/>
      <c r="U848" s="26"/>
      <c r="V848" s="26"/>
      <c r="W848" s="27">
        <f t="shared" si="130"/>
        <v>1981</v>
      </c>
      <c r="X848" s="27">
        <f t="shared" si="131"/>
        <v>2030</v>
      </c>
      <c r="Y848" s="28">
        <f t="shared" si="132"/>
        <v>0</v>
      </c>
      <c r="Z848" s="29" t="str">
        <f t="shared" si="133"/>
        <v>SW</v>
      </c>
      <c r="AA848" s="30">
        <f t="shared" si="134"/>
        <v>64</v>
      </c>
      <c r="AB848" s="31">
        <f>IF(AND(ISNUMBER(MATCH($S848,[3]Lists!$CU$8:$CU$37,0)),J848&gt;=DATE(2018,12,31)),$AH$6,$AH$5)</f>
        <v>1</v>
      </c>
      <c r="AC848" s="31">
        <f t="shared" si="135"/>
        <v>1</v>
      </c>
      <c r="AD848" s="31">
        <f t="shared" si="136"/>
        <v>1</v>
      </c>
      <c r="AE848" s="32" t="e">
        <f>MIN($K848,IF(AND(S848='[3]Resources - Baseline'!$C$25,$AH$3&gt;0),MIN(DATE(2050,12,31),MAX(DATE($AH$4,12,31),DATE(YEAR(J848)+$AH$3,MONTH(J848),DAY(J848)))),IF(AND(COUNTIFS('[3]Resources - Baseline'!$C$26:$C$37,S848)=1,$AH$2&gt;0),MIN(DATE($AH$4,12,31),DATE(YEAR(J848)+$AH$2,MONTH(J848),DAY(J848))),DATE(2050,12,31))))</f>
        <v>#VALUE!</v>
      </c>
      <c r="AF848" s="33">
        <f t="shared" si="137"/>
        <v>1</v>
      </c>
    </row>
    <row r="849" spans="1:32">
      <c r="A849" s="1">
        <v>849</v>
      </c>
      <c r="B849" s="21" t="s">
        <v>1941</v>
      </c>
      <c r="C849" s="21" t="s">
        <v>1942</v>
      </c>
      <c r="D849" s="21" t="s">
        <v>163</v>
      </c>
      <c r="E849" s="22" t="s">
        <v>277</v>
      </c>
      <c r="F849" s="22" t="s">
        <v>277</v>
      </c>
      <c r="G849" s="22" t="s">
        <v>278</v>
      </c>
      <c r="H849" s="22" t="s">
        <v>277</v>
      </c>
      <c r="I849" s="22" t="s">
        <v>195</v>
      </c>
      <c r="J849" s="22">
        <v>44317</v>
      </c>
      <c r="K849" s="22">
        <v>55153</v>
      </c>
      <c r="L849" s="23">
        <f t="shared" si="138"/>
        <v>91</v>
      </c>
      <c r="M849" s="24">
        <f t="shared" si="139"/>
        <v>1</v>
      </c>
      <c r="N849" s="23">
        <v>91</v>
      </c>
      <c r="O849" s="23">
        <v>91</v>
      </c>
      <c r="P849" s="23" t="s">
        <v>288</v>
      </c>
      <c r="Q849" s="23" t="s">
        <v>269</v>
      </c>
      <c r="R849" s="25" t="s">
        <v>270</v>
      </c>
      <c r="S849" s="22" t="s">
        <v>289</v>
      </c>
      <c r="T849" s="22"/>
      <c r="U849" s="26"/>
      <c r="V849" s="26"/>
      <c r="W849" s="27">
        <f t="shared" si="130"/>
        <v>2021</v>
      </c>
      <c r="X849" s="27">
        <f t="shared" si="131"/>
        <v>2050</v>
      </c>
      <c r="Y849" s="28">
        <f t="shared" si="132"/>
        <v>0</v>
      </c>
      <c r="Z849" s="29" t="str">
        <f t="shared" si="133"/>
        <v>SW</v>
      </c>
      <c r="AA849" s="30">
        <f t="shared" si="134"/>
        <v>91</v>
      </c>
      <c r="AB849" s="31">
        <f>IF(AND(ISNUMBER(MATCH($S849,[3]Lists!$CU$8:$CU$37,0)),J849&gt;=DATE(2018,12,31)),$AH$6,$AH$5)</f>
        <v>1</v>
      </c>
      <c r="AC849" s="31">
        <f t="shared" si="135"/>
        <v>1</v>
      </c>
      <c r="AD849" s="31">
        <f t="shared" si="136"/>
        <v>1</v>
      </c>
      <c r="AE849" s="32" t="e">
        <f>MIN($K849,IF(AND(S849='[3]Resources - Baseline'!$C$25,$AH$3&gt;0),MIN(DATE(2050,12,31),MAX(DATE($AH$4,12,31),DATE(YEAR(J849)+$AH$3,MONTH(J849),DAY(J849)))),IF(AND(COUNTIFS('[3]Resources - Baseline'!$C$26:$C$37,S849)=1,$AH$2&gt;0),MIN(DATE($AH$4,12,31),DATE(YEAR(J849)+$AH$2,MONTH(J849),DAY(J849))),DATE(2050,12,31))))</f>
        <v>#VALUE!</v>
      </c>
      <c r="AF849" s="33">
        <f t="shared" si="137"/>
        <v>1</v>
      </c>
    </row>
    <row r="850" spans="1:32">
      <c r="A850" s="1">
        <v>850</v>
      </c>
      <c r="B850" s="21" t="s">
        <v>1943</v>
      </c>
      <c r="C850" s="21" t="s">
        <v>1944</v>
      </c>
      <c r="D850" s="21" t="s">
        <v>163</v>
      </c>
      <c r="E850" s="22" t="s">
        <v>277</v>
      </c>
      <c r="F850" s="22" t="s">
        <v>277</v>
      </c>
      <c r="G850" s="22" t="s">
        <v>278</v>
      </c>
      <c r="H850" s="22" t="s">
        <v>277</v>
      </c>
      <c r="I850" s="22" t="s">
        <v>195</v>
      </c>
      <c r="J850" s="22">
        <v>44317</v>
      </c>
      <c r="K850" s="22">
        <v>55153</v>
      </c>
      <c r="L850" s="23">
        <f t="shared" si="138"/>
        <v>91</v>
      </c>
      <c r="M850" s="24">
        <f t="shared" si="139"/>
        <v>1</v>
      </c>
      <c r="N850" s="23">
        <v>91</v>
      </c>
      <c r="O850" s="23">
        <v>91</v>
      </c>
      <c r="P850" s="23" t="s">
        <v>288</v>
      </c>
      <c r="Q850" s="23" t="s">
        <v>269</v>
      </c>
      <c r="R850" s="25" t="s">
        <v>270</v>
      </c>
      <c r="S850" s="22" t="s">
        <v>289</v>
      </c>
      <c r="T850" s="22"/>
      <c r="U850" s="26"/>
      <c r="V850" s="26"/>
      <c r="W850" s="27">
        <f t="shared" si="130"/>
        <v>2021</v>
      </c>
      <c r="X850" s="27">
        <f t="shared" si="131"/>
        <v>2050</v>
      </c>
      <c r="Y850" s="28">
        <f t="shared" si="132"/>
        <v>0</v>
      </c>
      <c r="Z850" s="29" t="str">
        <f t="shared" si="133"/>
        <v>SW</v>
      </c>
      <c r="AA850" s="30">
        <f t="shared" si="134"/>
        <v>91</v>
      </c>
      <c r="AB850" s="31">
        <f>IF(AND(ISNUMBER(MATCH($S850,[3]Lists!$CU$8:$CU$37,0)),J850&gt;=DATE(2018,12,31)),$AH$6,$AH$5)</f>
        <v>1</v>
      </c>
      <c r="AC850" s="31">
        <f t="shared" si="135"/>
        <v>1</v>
      </c>
      <c r="AD850" s="31">
        <f t="shared" si="136"/>
        <v>1</v>
      </c>
      <c r="AE850" s="32" t="e">
        <f>MIN($K850,IF(AND(S850='[3]Resources - Baseline'!$C$25,$AH$3&gt;0),MIN(DATE(2050,12,31),MAX(DATE($AH$4,12,31),DATE(YEAR(J850)+$AH$3,MONTH(J850),DAY(J850)))),IF(AND(COUNTIFS('[3]Resources - Baseline'!$C$26:$C$37,S850)=1,$AH$2&gt;0),MIN(DATE($AH$4,12,31),DATE(YEAR(J850)+$AH$2,MONTH(J850),DAY(J850))),DATE(2050,12,31))))</f>
        <v>#VALUE!</v>
      </c>
      <c r="AF850" s="33">
        <f t="shared" si="137"/>
        <v>1</v>
      </c>
    </row>
    <row r="851" spans="1:32">
      <c r="A851" s="1">
        <v>851</v>
      </c>
      <c r="B851" s="21" t="s">
        <v>1945</v>
      </c>
      <c r="C851" s="21" t="s">
        <v>1946</v>
      </c>
      <c r="D851" s="21" t="s">
        <v>163</v>
      </c>
      <c r="E851" s="22" t="s">
        <v>277</v>
      </c>
      <c r="F851" s="22" t="s">
        <v>277</v>
      </c>
      <c r="G851" s="22" t="s">
        <v>278</v>
      </c>
      <c r="H851" s="22" t="s">
        <v>277</v>
      </c>
      <c r="I851" s="22" t="s">
        <v>195</v>
      </c>
      <c r="J851" s="22">
        <v>44317</v>
      </c>
      <c r="K851" s="22">
        <v>55153</v>
      </c>
      <c r="L851" s="23">
        <f t="shared" si="138"/>
        <v>91</v>
      </c>
      <c r="M851" s="24">
        <f t="shared" si="139"/>
        <v>1</v>
      </c>
      <c r="N851" s="35">
        <v>91</v>
      </c>
      <c r="O851" s="35">
        <v>91</v>
      </c>
      <c r="P851" s="35" t="s">
        <v>288</v>
      </c>
      <c r="Q851" s="35" t="s">
        <v>269</v>
      </c>
      <c r="R851" s="25" t="s">
        <v>270</v>
      </c>
      <c r="S851" s="22" t="s">
        <v>289</v>
      </c>
      <c r="T851" s="22"/>
      <c r="U851" s="26"/>
      <c r="V851" s="26"/>
      <c r="W851" s="27">
        <f t="shared" si="130"/>
        <v>2021</v>
      </c>
      <c r="X851" s="27">
        <f t="shared" si="131"/>
        <v>2050</v>
      </c>
      <c r="Y851" s="28">
        <f t="shared" si="132"/>
        <v>0</v>
      </c>
      <c r="Z851" s="29" t="str">
        <f t="shared" si="133"/>
        <v>SW</v>
      </c>
      <c r="AA851" s="30">
        <f t="shared" si="134"/>
        <v>91</v>
      </c>
      <c r="AB851" s="31">
        <f>IF(AND(ISNUMBER(MATCH($S851,[3]Lists!$CU$8:$CU$37,0)),J851&gt;=DATE(2018,12,31)),$AH$6,$AH$5)</f>
        <v>1</v>
      </c>
      <c r="AC851" s="31">
        <f t="shared" si="135"/>
        <v>1</v>
      </c>
      <c r="AD851" s="31">
        <f t="shared" si="136"/>
        <v>1</v>
      </c>
      <c r="AE851" s="32" t="e">
        <f>MIN($K851,IF(AND(S851='[3]Resources - Baseline'!$C$25,$AH$3&gt;0),MIN(DATE(2050,12,31),MAX(DATE($AH$4,12,31),DATE(YEAR(J851)+$AH$3,MONTH(J851),DAY(J851)))),IF(AND(COUNTIFS('[3]Resources - Baseline'!$C$26:$C$37,S851)=1,$AH$2&gt;0),MIN(DATE($AH$4,12,31),DATE(YEAR(J851)+$AH$2,MONTH(J851),DAY(J851))),DATE(2050,12,31))))</f>
        <v>#VALUE!</v>
      </c>
      <c r="AF851" s="33">
        <f t="shared" si="137"/>
        <v>1</v>
      </c>
    </row>
    <row r="852" spans="1:32">
      <c r="A852" s="1">
        <v>852</v>
      </c>
      <c r="B852" s="21" t="s">
        <v>1947</v>
      </c>
      <c r="C852" s="21" t="s">
        <v>1948</v>
      </c>
      <c r="D852" s="21" t="s">
        <v>163</v>
      </c>
      <c r="E852" s="22" t="s">
        <v>277</v>
      </c>
      <c r="F852" s="22" t="s">
        <v>277</v>
      </c>
      <c r="G852" s="22" t="s">
        <v>278</v>
      </c>
      <c r="H852" s="22" t="s">
        <v>277</v>
      </c>
      <c r="I852" s="22" t="s">
        <v>195</v>
      </c>
      <c r="J852" s="22">
        <v>44682</v>
      </c>
      <c r="K852" s="22">
        <v>55153</v>
      </c>
      <c r="L852" s="23">
        <f t="shared" si="138"/>
        <v>91</v>
      </c>
      <c r="M852" s="24">
        <f t="shared" si="139"/>
        <v>1</v>
      </c>
      <c r="N852" s="23">
        <v>91</v>
      </c>
      <c r="O852" s="23">
        <v>91</v>
      </c>
      <c r="P852" s="23" t="s">
        <v>288</v>
      </c>
      <c r="Q852" s="23" t="s">
        <v>269</v>
      </c>
      <c r="R852" s="25" t="s">
        <v>270</v>
      </c>
      <c r="S852" s="22" t="s">
        <v>289</v>
      </c>
      <c r="T852" s="22"/>
      <c r="U852" s="26"/>
      <c r="V852" s="26"/>
      <c r="W852" s="27">
        <f t="shared" si="130"/>
        <v>2022</v>
      </c>
      <c r="X852" s="27">
        <f t="shared" si="131"/>
        <v>2050</v>
      </c>
      <c r="Y852" s="28">
        <f t="shared" si="132"/>
        <v>0</v>
      </c>
      <c r="Z852" s="29" t="str">
        <f t="shared" si="133"/>
        <v>SW</v>
      </c>
      <c r="AA852" s="30">
        <f t="shared" si="134"/>
        <v>91</v>
      </c>
      <c r="AB852" s="31">
        <f>IF(AND(ISNUMBER(MATCH($S852,[3]Lists!$CU$8:$CU$37,0)),J852&gt;=DATE(2018,12,31)),$AH$6,$AH$5)</f>
        <v>1</v>
      </c>
      <c r="AC852" s="31">
        <f t="shared" si="135"/>
        <v>1</v>
      </c>
      <c r="AD852" s="31">
        <f t="shared" si="136"/>
        <v>1</v>
      </c>
      <c r="AE852" s="32" t="e">
        <f>MIN($K852,IF(AND(S852='[3]Resources - Baseline'!$C$25,$AH$3&gt;0),MIN(DATE(2050,12,31),MAX(DATE($AH$4,12,31),DATE(YEAR(J852)+$AH$3,MONTH(J852),DAY(J852)))),IF(AND(COUNTIFS('[3]Resources - Baseline'!$C$26:$C$37,S852)=1,$AH$2&gt;0),MIN(DATE($AH$4,12,31),DATE(YEAR(J852)+$AH$2,MONTH(J852),DAY(J852))),DATE(2050,12,31))))</f>
        <v>#VALUE!</v>
      </c>
      <c r="AF852" s="33">
        <f t="shared" si="137"/>
        <v>1</v>
      </c>
    </row>
    <row r="853" spans="1:32">
      <c r="A853" s="1">
        <v>853</v>
      </c>
      <c r="B853" s="21" t="s">
        <v>1949</v>
      </c>
      <c r="C853" s="21" t="s">
        <v>1950</v>
      </c>
      <c r="D853" s="21" t="s">
        <v>163</v>
      </c>
      <c r="E853" s="22" t="s">
        <v>277</v>
      </c>
      <c r="F853" s="22" t="s">
        <v>277</v>
      </c>
      <c r="G853" s="22" t="s">
        <v>278</v>
      </c>
      <c r="H853" s="22" t="s">
        <v>277</v>
      </c>
      <c r="I853" s="22" t="s">
        <v>195</v>
      </c>
      <c r="J853" s="22">
        <v>44682</v>
      </c>
      <c r="K853" s="22">
        <v>55153</v>
      </c>
      <c r="L853" s="23">
        <f t="shared" si="138"/>
        <v>91</v>
      </c>
      <c r="M853" s="24">
        <f t="shared" si="139"/>
        <v>1</v>
      </c>
      <c r="N853" s="23">
        <v>91</v>
      </c>
      <c r="O853" s="23">
        <v>91</v>
      </c>
      <c r="P853" s="23" t="s">
        <v>288</v>
      </c>
      <c r="Q853" s="23" t="s">
        <v>269</v>
      </c>
      <c r="R853" s="25" t="s">
        <v>270</v>
      </c>
      <c r="S853" s="22" t="s">
        <v>289</v>
      </c>
      <c r="T853" s="22"/>
      <c r="U853" s="26"/>
      <c r="V853" s="26"/>
      <c r="W853" s="27">
        <f t="shared" si="130"/>
        <v>2022</v>
      </c>
      <c r="X853" s="27">
        <f t="shared" si="131"/>
        <v>2050</v>
      </c>
      <c r="Y853" s="28">
        <f t="shared" si="132"/>
        <v>0</v>
      </c>
      <c r="Z853" s="29" t="str">
        <f t="shared" si="133"/>
        <v>SW</v>
      </c>
      <c r="AA853" s="30">
        <f t="shared" si="134"/>
        <v>91</v>
      </c>
      <c r="AB853" s="31">
        <f>IF(AND(ISNUMBER(MATCH($S853,[3]Lists!$CU$8:$CU$37,0)),J853&gt;=DATE(2018,12,31)),$AH$6,$AH$5)</f>
        <v>1</v>
      </c>
      <c r="AC853" s="31">
        <f t="shared" si="135"/>
        <v>1</v>
      </c>
      <c r="AD853" s="31">
        <f t="shared" si="136"/>
        <v>1</v>
      </c>
      <c r="AE853" s="32" t="e">
        <f>MIN($K853,IF(AND(S853='[3]Resources - Baseline'!$C$25,$AH$3&gt;0),MIN(DATE(2050,12,31),MAX(DATE($AH$4,12,31),DATE(YEAR(J853)+$AH$3,MONTH(J853),DAY(J853)))),IF(AND(COUNTIFS('[3]Resources - Baseline'!$C$26:$C$37,S853)=1,$AH$2&gt;0),MIN(DATE($AH$4,12,31),DATE(YEAR(J853)+$AH$2,MONTH(J853),DAY(J853))),DATE(2050,12,31))))</f>
        <v>#VALUE!</v>
      </c>
      <c r="AF853" s="33">
        <f t="shared" si="137"/>
        <v>1</v>
      </c>
    </row>
    <row r="854" spans="1:32">
      <c r="A854" s="1">
        <v>854</v>
      </c>
      <c r="B854" s="21" t="s">
        <v>1951</v>
      </c>
      <c r="C854" s="21" t="s">
        <v>1952</v>
      </c>
      <c r="D854" s="21" t="s">
        <v>163</v>
      </c>
      <c r="E854" s="22" t="s">
        <v>277</v>
      </c>
      <c r="F854" s="22" t="s">
        <v>277</v>
      </c>
      <c r="G854" s="22" t="s">
        <v>278</v>
      </c>
      <c r="H854" s="22" t="s">
        <v>277</v>
      </c>
      <c r="I854" s="22" t="s">
        <v>195</v>
      </c>
      <c r="J854" s="22">
        <v>44682</v>
      </c>
      <c r="K854" s="22">
        <v>55153</v>
      </c>
      <c r="L854" s="23">
        <f t="shared" si="138"/>
        <v>91</v>
      </c>
      <c r="M854" s="24">
        <f t="shared" si="139"/>
        <v>1</v>
      </c>
      <c r="N854" s="35">
        <v>91</v>
      </c>
      <c r="O854" s="35">
        <v>91</v>
      </c>
      <c r="P854" s="35" t="s">
        <v>288</v>
      </c>
      <c r="Q854" s="35" t="s">
        <v>269</v>
      </c>
      <c r="R854" s="25" t="s">
        <v>270</v>
      </c>
      <c r="S854" s="22" t="s">
        <v>289</v>
      </c>
      <c r="T854" s="22"/>
      <c r="U854" s="26"/>
      <c r="V854" s="26"/>
      <c r="W854" s="27">
        <f t="shared" si="130"/>
        <v>2022</v>
      </c>
      <c r="X854" s="27">
        <f t="shared" si="131"/>
        <v>2050</v>
      </c>
      <c r="Y854" s="28">
        <f t="shared" si="132"/>
        <v>0</v>
      </c>
      <c r="Z854" s="29" t="str">
        <f t="shared" si="133"/>
        <v>SW</v>
      </c>
      <c r="AA854" s="30">
        <f t="shared" si="134"/>
        <v>91</v>
      </c>
      <c r="AB854" s="31">
        <f>IF(AND(ISNUMBER(MATCH($S854,[3]Lists!$CU$8:$CU$37,0)),J854&gt;=DATE(2018,12,31)),$AH$6,$AH$5)</f>
        <v>1</v>
      </c>
      <c r="AC854" s="31">
        <f t="shared" si="135"/>
        <v>1</v>
      </c>
      <c r="AD854" s="31">
        <f t="shared" si="136"/>
        <v>1</v>
      </c>
      <c r="AE854" s="32" t="e">
        <f>MIN($K854,IF(AND(S854='[3]Resources - Baseline'!$C$25,$AH$3&gt;0),MIN(DATE(2050,12,31),MAX(DATE($AH$4,12,31),DATE(YEAR(J854)+$AH$3,MONTH(J854),DAY(J854)))),IF(AND(COUNTIFS('[3]Resources - Baseline'!$C$26:$C$37,S854)=1,$AH$2&gt;0),MIN(DATE($AH$4,12,31),DATE(YEAR(J854)+$AH$2,MONTH(J854),DAY(J854))),DATE(2050,12,31))))</f>
        <v>#VALUE!</v>
      </c>
      <c r="AF854" s="33">
        <f t="shared" si="137"/>
        <v>1</v>
      </c>
    </row>
    <row r="855" spans="1:32">
      <c r="A855" s="1">
        <v>855</v>
      </c>
      <c r="B855" s="21" t="s">
        <v>1953</v>
      </c>
      <c r="C855" s="21" t="s">
        <v>1954</v>
      </c>
      <c r="D855" s="21" t="s">
        <v>163</v>
      </c>
      <c r="E855" s="22" t="s">
        <v>277</v>
      </c>
      <c r="F855" s="22" t="s">
        <v>277</v>
      </c>
      <c r="G855" s="22" t="s">
        <v>278</v>
      </c>
      <c r="H855" s="22" t="s">
        <v>277</v>
      </c>
      <c r="I855" s="22" t="s">
        <v>195</v>
      </c>
      <c r="J855" s="22">
        <v>45047</v>
      </c>
      <c r="K855" s="22">
        <v>55153</v>
      </c>
      <c r="L855" s="23">
        <f t="shared" si="138"/>
        <v>91</v>
      </c>
      <c r="M855" s="24">
        <f t="shared" si="139"/>
        <v>1</v>
      </c>
      <c r="N855" s="23">
        <v>91</v>
      </c>
      <c r="O855" s="23">
        <v>91</v>
      </c>
      <c r="P855" s="23" t="s">
        <v>288</v>
      </c>
      <c r="Q855" s="23" t="s">
        <v>269</v>
      </c>
      <c r="R855" s="25" t="s">
        <v>270</v>
      </c>
      <c r="S855" s="22" t="s">
        <v>289</v>
      </c>
      <c r="T855" s="22"/>
      <c r="U855" s="26"/>
      <c r="V855" s="26"/>
      <c r="W855" s="27">
        <f t="shared" si="130"/>
        <v>2023</v>
      </c>
      <c r="X855" s="27">
        <f t="shared" si="131"/>
        <v>2050</v>
      </c>
      <c r="Y855" s="28">
        <f t="shared" si="132"/>
        <v>0</v>
      </c>
      <c r="Z855" s="29" t="str">
        <f t="shared" si="133"/>
        <v>SW</v>
      </c>
      <c r="AA855" s="30">
        <f t="shared" si="134"/>
        <v>91</v>
      </c>
      <c r="AB855" s="31">
        <f>IF(AND(ISNUMBER(MATCH($S855,[3]Lists!$CU$8:$CU$37,0)),J855&gt;=DATE(2018,12,31)),$AH$6,$AH$5)</f>
        <v>1</v>
      </c>
      <c r="AC855" s="31">
        <f t="shared" si="135"/>
        <v>1</v>
      </c>
      <c r="AD855" s="31">
        <f t="shared" si="136"/>
        <v>1</v>
      </c>
      <c r="AE855" s="32" t="e">
        <f>MIN($K855,IF(AND(S855='[3]Resources - Baseline'!$C$25,$AH$3&gt;0),MIN(DATE(2050,12,31),MAX(DATE($AH$4,12,31),DATE(YEAR(J855)+$AH$3,MONTH(J855),DAY(J855)))),IF(AND(COUNTIFS('[3]Resources - Baseline'!$C$26:$C$37,S855)=1,$AH$2&gt;0),MIN(DATE($AH$4,12,31),DATE(YEAR(J855)+$AH$2,MONTH(J855),DAY(J855))),DATE(2050,12,31))))</f>
        <v>#VALUE!</v>
      </c>
      <c r="AF855" s="33">
        <f t="shared" si="137"/>
        <v>1</v>
      </c>
    </row>
    <row r="856" spans="1:32">
      <c r="A856" s="1">
        <v>856</v>
      </c>
      <c r="B856" s="21" t="s">
        <v>1955</v>
      </c>
      <c r="C856" s="21" t="s">
        <v>1956</v>
      </c>
      <c r="D856" s="21" t="s">
        <v>163</v>
      </c>
      <c r="E856" s="22" t="s">
        <v>277</v>
      </c>
      <c r="F856" s="22" t="s">
        <v>277</v>
      </c>
      <c r="G856" s="22" t="s">
        <v>278</v>
      </c>
      <c r="H856" s="22" t="s">
        <v>277</v>
      </c>
      <c r="I856" s="22" t="s">
        <v>195</v>
      </c>
      <c r="J856" s="22">
        <v>45047</v>
      </c>
      <c r="K856" s="22">
        <v>55153</v>
      </c>
      <c r="L856" s="23">
        <f t="shared" si="138"/>
        <v>91</v>
      </c>
      <c r="M856" s="24">
        <f t="shared" si="139"/>
        <v>1</v>
      </c>
      <c r="N856" s="23">
        <v>91</v>
      </c>
      <c r="O856" s="23">
        <v>91</v>
      </c>
      <c r="P856" s="23" t="s">
        <v>288</v>
      </c>
      <c r="Q856" s="23" t="s">
        <v>269</v>
      </c>
      <c r="R856" s="25" t="s">
        <v>270</v>
      </c>
      <c r="S856" s="22" t="s">
        <v>289</v>
      </c>
      <c r="T856" s="22"/>
      <c r="U856" s="26"/>
      <c r="V856" s="26"/>
      <c r="W856" s="27">
        <f t="shared" si="130"/>
        <v>2023</v>
      </c>
      <c r="X856" s="27">
        <f t="shared" si="131"/>
        <v>2050</v>
      </c>
      <c r="Y856" s="28">
        <f t="shared" si="132"/>
        <v>0</v>
      </c>
      <c r="Z856" s="29" t="str">
        <f t="shared" si="133"/>
        <v>SW</v>
      </c>
      <c r="AA856" s="30">
        <f t="shared" si="134"/>
        <v>91</v>
      </c>
      <c r="AB856" s="31">
        <f>IF(AND(ISNUMBER(MATCH($S856,[3]Lists!$CU$8:$CU$37,0)),J856&gt;=DATE(2018,12,31)),$AH$6,$AH$5)</f>
        <v>1</v>
      </c>
      <c r="AC856" s="31">
        <f t="shared" si="135"/>
        <v>1</v>
      </c>
      <c r="AD856" s="31">
        <f t="shared" si="136"/>
        <v>1</v>
      </c>
      <c r="AE856" s="32" t="e">
        <f>MIN($K856,IF(AND(S856='[3]Resources - Baseline'!$C$25,$AH$3&gt;0),MIN(DATE(2050,12,31),MAX(DATE($AH$4,12,31),DATE(YEAR(J856)+$AH$3,MONTH(J856),DAY(J856)))),IF(AND(COUNTIFS('[3]Resources - Baseline'!$C$26:$C$37,S856)=1,$AH$2&gt;0),MIN(DATE($AH$4,12,31),DATE(YEAR(J856)+$AH$2,MONTH(J856),DAY(J856))),DATE(2050,12,31))))</f>
        <v>#VALUE!</v>
      </c>
      <c r="AF856" s="33">
        <f t="shared" si="137"/>
        <v>1</v>
      </c>
    </row>
    <row r="857" spans="1:32">
      <c r="A857" s="1">
        <v>857</v>
      </c>
      <c r="B857" s="21" t="s">
        <v>1957</v>
      </c>
      <c r="C857" s="21" t="s">
        <v>1958</v>
      </c>
      <c r="D857" s="21" t="s">
        <v>163</v>
      </c>
      <c r="E857" s="22" t="s">
        <v>277</v>
      </c>
      <c r="F857" s="22" t="s">
        <v>277</v>
      </c>
      <c r="G857" s="22" t="s">
        <v>278</v>
      </c>
      <c r="H857" s="22" t="s">
        <v>277</v>
      </c>
      <c r="I857" s="22" t="s">
        <v>195</v>
      </c>
      <c r="J857" s="22">
        <v>45047</v>
      </c>
      <c r="K857" s="22">
        <v>55153</v>
      </c>
      <c r="L857" s="23">
        <f t="shared" si="138"/>
        <v>91</v>
      </c>
      <c r="M857" s="24">
        <f t="shared" si="139"/>
        <v>1</v>
      </c>
      <c r="N857" s="23">
        <v>91</v>
      </c>
      <c r="O857" s="23">
        <v>91</v>
      </c>
      <c r="P857" s="23" t="s">
        <v>288</v>
      </c>
      <c r="Q857" s="23" t="s">
        <v>269</v>
      </c>
      <c r="R857" s="25" t="s">
        <v>270</v>
      </c>
      <c r="S857" s="22" t="s">
        <v>289</v>
      </c>
      <c r="T857" s="22"/>
      <c r="U857" s="26"/>
      <c r="V857" s="26"/>
      <c r="W857" s="27">
        <f t="shared" si="130"/>
        <v>2023</v>
      </c>
      <c r="X857" s="27">
        <f t="shared" si="131"/>
        <v>2050</v>
      </c>
      <c r="Y857" s="28">
        <f t="shared" si="132"/>
        <v>0</v>
      </c>
      <c r="Z857" s="29" t="str">
        <f t="shared" si="133"/>
        <v>SW</v>
      </c>
      <c r="AA857" s="30">
        <f t="shared" si="134"/>
        <v>91</v>
      </c>
      <c r="AB857" s="31">
        <f>IF(AND(ISNUMBER(MATCH($S857,[3]Lists!$CU$8:$CU$37,0)),J857&gt;=DATE(2018,12,31)),$AH$6,$AH$5)</f>
        <v>1</v>
      </c>
      <c r="AC857" s="31">
        <f t="shared" si="135"/>
        <v>1</v>
      </c>
      <c r="AD857" s="31">
        <f t="shared" si="136"/>
        <v>1</v>
      </c>
      <c r="AE857" s="32" t="e">
        <f>MIN($K857,IF(AND(S857='[3]Resources - Baseline'!$C$25,$AH$3&gt;0),MIN(DATE(2050,12,31),MAX(DATE($AH$4,12,31),DATE(YEAR(J857)+$AH$3,MONTH(J857),DAY(J857)))),IF(AND(COUNTIFS('[3]Resources - Baseline'!$C$26:$C$37,S857)=1,$AH$2&gt;0),MIN(DATE($AH$4,12,31),DATE(YEAR(J857)+$AH$2,MONTH(J857),DAY(J857))),DATE(2050,12,31))))</f>
        <v>#VALUE!</v>
      </c>
      <c r="AF857" s="33">
        <f t="shared" si="137"/>
        <v>1</v>
      </c>
    </row>
    <row r="858" spans="1:32">
      <c r="A858" s="1">
        <v>858</v>
      </c>
      <c r="B858" s="21" t="s">
        <v>1959</v>
      </c>
      <c r="C858" s="21" t="s">
        <v>1960</v>
      </c>
      <c r="D858" s="21" t="s">
        <v>163</v>
      </c>
      <c r="E858" s="22" t="s">
        <v>232</v>
      </c>
      <c r="F858" s="22" t="s">
        <v>232</v>
      </c>
      <c r="G858" s="22" t="s">
        <v>233</v>
      </c>
      <c r="H858" s="22" t="s">
        <v>234</v>
      </c>
      <c r="I858" s="22" t="s">
        <v>232</v>
      </c>
      <c r="J858" s="22">
        <v>41609</v>
      </c>
      <c r="K858" s="22">
        <v>55153</v>
      </c>
      <c r="L858" s="23">
        <f t="shared" si="138"/>
        <v>26</v>
      </c>
      <c r="M858" s="24">
        <f t="shared" si="139"/>
        <v>1</v>
      </c>
      <c r="N858" s="23">
        <v>26</v>
      </c>
      <c r="O858" s="23">
        <v>26</v>
      </c>
      <c r="P858" s="23" t="s">
        <v>240</v>
      </c>
      <c r="Q858" s="23" t="s">
        <v>207</v>
      </c>
      <c r="R858" s="25" t="s">
        <v>189</v>
      </c>
      <c r="S858" s="22" t="s">
        <v>241</v>
      </c>
      <c r="T858" s="22"/>
      <c r="U858" s="26"/>
      <c r="V858" s="26"/>
      <c r="W858" s="27">
        <f t="shared" si="130"/>
        <v>2014</v>
      </c>
      <c r="X858" s="27">
        <f t="shared" si="131"/>
        <v>2050</v>
      </c>
      <c r="Y858" s="28">
        <f t="shared" si="132"/>
        <v>0</v>
      </c>
      <c r="Z858" s="29" t="str">
        <f t="shared" si="133"/>
        <v>LDWP</v>
      </c>
      <c r="AA858" s="30">
        <f t="shared" si="134"/>
        <v>26</v>
      </c>
      <c r="AB858" s="31">
        <f>IF(AND(ISNUMBER(MATCH($S858,[3]Lists!$CU$8:$CU$37,0)),J858&gt;=DATE(2018,12,31)),$AH$6,$AH$5)</f>
        <v>1</v>
      </c>
      <c r="AC858" s="31">
        <f t="shared" si="135"/>
        <v>1</v>
      </c>
      <c r="AD858" s="31">
        <f t="shared" si="136"/>
        <v>1</v>
      </c>
      <c r="AE858" s="32" t="e">
        <f>MIN($K858,IF(AND(S858='[3]Resources - Baseline'!$C$25,$AH$3&gt;0),MIN(DATE(2050,12,31),MAX(DATE($AH$4,12,31),DATE(YEAR(J858)+$AH$3,MONTH(J858),DAY(J858)))),IF(AND(COUNTIFS('[3]Resources - Baseline'!$C$26:$C$37,S858)=1,$AH$2&gt;0),MIN(DATE($AH$4,12,31),DATE(YEAR(J858)+$AH$2,MONTH(J858),DAY(J858))),DATE(2050,12,31))))</f>
        <v>#VALUE!</v>
      </c>
      <c r="AF858" s="33">
        <f t="shared" si="137"/>
        <v>1</v>
      </c>
    </row>
    <row r="859" spans="1:32">
      <c r="A859" s="1">
        <v>859</v>
      </c>
      <c r="B859" s="21" t="s">
        <v>1961</v>
      </c>
      <c r="C859" s="21" t="s">
        <v>1962</v>
      </c>
      <c r="D859" s="21" t="s">
        <v>163</v>
      </c>
      <c r="E859" s="22" t="s">
        <v>232</v>
      </c>
      <c r="F859" s="22" t="s">
        <v>232</v>
      </c>
      <c r="G859" s="22" t="s">
        <v>233</v>
      </c>
      <c r="H859" s="22" t="s">
        <v>234</v>
      </c>
      <c r="I859" s="22" t="s">
        <v>232</v>
      </c>
      <c r="J859" s="22">
        <v>41609</v>
      </c>
      <c r="K859" s="22">
        <v>55153</v>
      </c>
      <c r="L859" s="23">
        <f t="shared" si="138"/>
        <v>27</v>
      </c>
      <c r="M859" s="24">
        <f t="shared" si="139"/>
        <v>1</v>
      </c>
      <c r="N859" s="23">
        <v>27</v>
      </c>
      <c r="O859" s="23">
        <v>27</v>
      </c>
      <c r="P859" s="23" t="s">
        <v>240</v>
      </c>
      <c r="Q859" s="23" t="s">
        <v>207</v>
      </c>
      <c r="R859" s="25" t="s">
        <v>189</v>
      </c>
      <c r="S859" s="22" t="s">
        <v>241</v>
      </c>
      <c r="T859" s="22"/>
      <c r="U859" s="26"/>
      <c r="V859" s="26"/>
      <c r="W859" s="27">
        <f t="shared" si="130"/>
        <v>2014</v>
      </c>
      <c r="X859" s="27">
        <f t="shared" si="131"/>
        <v>2050</v>
      </c>
      <c r="Y859" s="28">
        <f t="shared" si="132"/>
        <v>0</v>
      </c>
      <c r="Z859" s="29" t="str">
        <f t="shared" si="133"/>
        <v>LDWP</v>
      </c>
      <c r="AA859" s="30">
        <f t="shared" si="134"/>
        <v>27</v>
      </c>
      <c r="AB859" s="31">
        <f>IF(AND(ISNUMBER(MATCH($S859,[3]Lists!$CU$8:$CU$37,0)),J859&gt;=DATE(2018,12,31)),$AH$6,$AH$5)</f>
        <v>1</v>
      </c>
      <c r="AC859" s="31">
        <f t="shared" si="135"/>
        <v>1</v>
      </c>
      <c r="AD859" s="31">
        <f t="shared" si="136"/>
        <v>1</v>
      </c>
      <c r="AE859" s="32" t="e">
        <f>MIN($K859,IF(AND(S859='[3]Resources - Baseline'!$C$25,$AH$3&gt;0),MIN(DATE(2050,12,31),MAX(DATE($AH$4,12,31),DATE(YEAR(J859)+$AH$3,MONTH(J859),DAY(J859)))),IF(AND(COUNTIFS('[3]Resources - Baseline'!$C$26:$C$37,S859)=1,$AH$2&gt;0),MIN(DATE($AH$4,12,31),DATE(YEAR(J859)+$AH$2,MONTH(J859),DAY(J859))),DATE(2050,12,31))))</f>
        <v>#VALUE!</v>
      </c>
      <c r="AF859" s="33">
        <f t="shared" si="137"/>
        <v>1</v>
      </c>
    </row>
    <row r="860" spans="1:32">
      <c r="A860" s="1">
        <v>860</v>
      </c>
      <c r="B860" s="21" t="s">
        <v>1963</v>
      </c>
      <c r="C860" s="21" t="s">
        <v>1964</v>
      </c>
      <c r="D860" s="21" t="s">
        <v>163</v>
      </c>
      <c r="E860" s="22" t="s">
        <v>232</v>
      </c>
      <c r="F860" s="22" t="s">
        <v>232</v>
      </c>
      <c r="G860" s="22" t="s">
        <v>233</v>
      </c>
      <c r="H860" s="22" t="s">
        <v>234</v>
      </c>
      <c r="I860" s="22" t="s">
        <v>232</v>
      </c>
      <c r="J860" s="22">
        <v>41609</v>
      </c>
      <c r="K860" s="22">
        <v>55153</v>
      </c>
      <c r="L860" s="23">
        <f t="shared" si="138"/>
        <v>26</v>
      </c>
      <c r="M860" s="24">
        <f t="shared" si="139"/>
        <v>1</v>
      </c>
      <c r="N860" s="23">
        <v>26</v>
      </c>
      <c r="O860" s="23">
        <v>26</v>
      </c>
      <c r="P860" s="23" t="s">
        <v>240</v>
      </c>
      <c r="Q860" s="23" t="s">
        <v>207</v>
      </c>
      <c r="R860" s="25" t="s">
        <v>189</v>
      </c>
      <c r="S860" s="22" t="s">
        <v>241</v>
      </c>
      <c r="T860" s="22"/>
      <c r="U860" s="26"/>
      <c r="V860" s="26"/>
      <c r="W860" s="27">
        <f t="shared" si="130"/>
        <v>2014</v>
      </c>
      <c r="X860" s="27">
        <f t="shared" si="131"/>
        <v>2050</v>
      </c>
      <c r="Y860" s="28">
        <f t="shared" si="132"/>
        <v>0</v>
      </c>
      <c r="Z860" s="29" t="str">
        <f t="shared" si="133"/>
        <v>LDWP</v>
      </c>
      <c r="AA860" s="30">
        <f t="shared" si="134"/>
        <v>26</v>
      </c>
      <c r="AB860" s="31">
        <f>IF(AND(ISNUMBER(MATCH($S860,[3]Lists!$CU$8:$CU$37,0)),J860&gt;=DATE(2018,12,31)),$AH$6,$AH$5)</f>
        <v>1</v>
      </c>
      <c r="AC860" s="31">
        <f t="shared" si="135"/>
        <v>1</v>
      </c>
      <c r="AD860" s="31">
        <f t="shared" si="136"/>
        <v>1</v>
      </c>
      <c r="AE860" s="32" t="e">
        <f>MIN($K860,IF(AND(S860='[3]Resources - Baseline'!$C$25,$AH$3&gt;0),MIN(DATE(2050,12,31),MAX(DATE($AH$4,12,31),DATE(YEAR(J860)+$AH$3,MONTH(J860),DAY(J860)))),IF(AND(COUNTIFS('[3]Resources - Baseline'!$C$26:$C$37,S860)=1,$AH$2&gt;0),MIN(DATE($AH$4,12,31),DATE(YEAR(J860)+$AH$2,MONTH(J860),DAY(J860))),DATE(2050,12,31))))</f>
        <v>#VALUE!</v>
      </c>
      <c r="AF860" s="33">
        <f t="shared" si="137"/>
        <v>1</v>
      </c>
    </row>
    <row r="861" spans="1:32">
      <c r="A861" s="1">
        <v>861</v>
      </c>
      <c r="B861" s="21" t="s">
        <v>1965</v>
      </c>
      <c r="C861" s="21" t="s">
        <v>1966</v>
      </c>
      <c r="D861" s="21" t="s">
        <v>163</v>
      </c>
      <c r="E861" s="22" t="s">
        <v>232</v>
      </c>
      <c r="F861" s="22" t="s">
        <v>232</v>
      </c>
      <c r="G861" s="22" t="s">
        <v>233</v>
      </c>
      <c r="H861" s="22" t="s">
        <v>234</v>
      </c>
      <c r="I861" s="22" t="s">
        <v>232</v>
      </c>
      <c r="J861" s="22">
        <v>41609</v>
      </c>
      <c r="K861" s="22">
        <v>55153</v>
      </c>
      <c r="L861" s="23">
        <f t="shared" si="138"/>
        <v>28</v>
      </c>
      <c r="M861" s="24">
        <f t="shared" si="139"/>
        <v>1</v>
      </c>
      <c r="N861" s="23">
        <v>28</v>
      </c>
      <c r="O861" s="23">
        <v>28</v>
      </c>
      <c r="P861" s="23" t="s">
        <v>240</v>
      </c>
      <c r="Q861" s="23" t="s">
        <v>207</v>
      </c>
      <c r="R861" s="25" t="s">
        <v>189</v>
      </c>
      <c r="S861" s="22" t="s">
        <v>241</v>
      </c>
      <c r="T861" s="22"/>
      <c r="U861" s="26"/>
      <c r="V861" s="26"/>
      <c r="W861" s="27">
        <f t="shared" si="130"/>
        <v>2014</v>
      </c>
      <c r="X861" s="27">
        <f t="shared" si="131"/>
        <v>2050</v>
      </c>
      <c r="Y861" s="28">
        <f t="shared" si="132"/>
        <v>0</v>
      </c>
      <c r="Z861" s="29" t="str">
        <f t="shared" si="133"/>
        <v>LDWP</v>
      </c>
      <c r="AA861" s="30">
        <f t="shared" si="134"/>
        <v>28</v>
      </c>
      <c r="AB861" s="31">
        <f>IF(AND(ISNUMBER(MATCH($S861,[3]Lists!$CU$8:$CU$37,0)),J861&gt;=DATE(2018,12,31)),$AH$6,$AH$5)</f>
        <v>1</v>
      </c>
      <c r="AC861" s="31">
        <f t="shared" si="135"/>
        <v>1</v>
      </c>
      <c r="AD861" s="31">
        <f t="shared" si="136"/>
        <v>1</v>
      </c>
      <c r="AE861" s="32" t="e">
        <f>MIN($K861,IF(AND(S861='[3]Resources - Baseline'!$C$25,$AH$3&gt;0),MIN(DATE(2050,12,31),MAX(DATE($AH$4,12,31),DATE(YEAR(J861)+$AH$3,MONTH(J861),DAY(J861)))),IF(AND(COUNTIFS('[3]Resources - Baseline'!$C$26:$C$37,S861)=1,$AH$2&gt;0),MIN(DATE($AH$4,12,31),DATE(YEAR(J861)+$AH$2,MONTH(J861),DAY(J861))),DATE(2050,12,31))))</f>
        <v>#VALUE!</v>
      </c>
      <c r="AF861" s="33">
        <f t="shared" si="137"/>
        <v>1</v>
      </c>
    </row>
    <row r="862" spans="1:32">
      <c r="A862" s="1">
        <v>862</v>
      </c>
      <c r="B862" s="21" t="s">
        <v>1967</v>
      </c>
      <c r="C862" s="21" t="s">
        <v>1968</v>
      </c>
      <c r="D862" s="21" t="s">
        <v>163</v>
      </c>
      <c r="E862" s="22" t="s">
        <v>232</v>
      </c>
      <c r="F862" s="22" t="s">
        <v>232</v>
      </c>
      <c r="G862" s="22" t="s">
        <v>233</v>
      </c>
      <c r="H862" s="22" t="s">
        <v>234</v>
      </c>
      <c r="I862" s="22" t="s">
        <v>232</v>
      </c>
      <c r="J862" s="22">
        <v>41609</v>
      </c>
      <c r="K862" s="22">
        <v>55153</v>
      </c>
      <c r="L862" s="23">
        <f t="shared" si="138"/>
        <v>25</v>
      </c>
      <c r="M862" s="24">
        <f t="shared" si="139"/>
        <v>1</v>
      </c>
      <c r="N862" s="23">
        <v>25</v>
      </c>
      <c r="O862" s="23">
        <v>25</v>
      </c>
      <c r="P862" s="23" t="s">
        <v>240</v>
      </c>
      <c r="Q862" s="23" t="s">
        <v>207</v>
      </c>
      <c r="R862" s="25" t="s">
        <v>189</v>
      </c>
      <c r="S862" s="22" t="s">
        <v>241</v>
      </c>
      <c r="T862" s="22"/>
      <c r="U862" s="26"/>
      <c r="V862" s="26"/>
      <c r="W862" s="27">
        <f t="shared" si="130"/>
        <v>2014</v>
      </c>
      <c r="X862" s="27">
        <f t="shared" si="131"/>
        <v>2050</v>
      </c>
      <c r="Y862" s="28">
        <f t="shared" si="132"/>
        <v>0</v>
      </c>
      <c r="Z862" s="29" t="str">
        <f t="shared" si="133"/>
        <v>LDWP</v>
      </c>
      <c r="AA862" s="30">
        <f t="shared" si="134"/>
        <v>25</v>
      </c>
      <c r="AB862" s="31">
        <f>IF(AND(ISNUMBER(MATCH($S862,[3]Lists!$CU$8:$CU$37,0)),J862&gt;=DATE(2018,12,31)),$AH$6,$AH$5)</f>
        <v>1</v>
      </c>
      <c r="AC862" s="31">
        <f t="shared" si="135"/>
        <v>1</v>
      </c>
      <c r="AD862" s="31">
        <f t="shared" si="136"/>
        <v>1</v>
      </c>
      <c r="AE862" s="32" t="e">
        <f>MIN($K862,IF(AND(S862='[3]Resources - Baseline'!$C$25,$AH$3&gt;0),MIN(DATE(2050,12,31),MAX(DATE($AH$4,12,31),DATE(YEAR(J862)+$AH$3,MONTH(J862),DAY(J862)))),IF(AND(COUNTIFS('[3]Resources - Baseline'!$C$26:$C$37,S862)=1,$AH$2&gt;0),MIN(DATE($AH$4,12,31),DATE(YEAR(J862)+$AH$2,MONTH(J862),DAY(J862))),DATE(2050,12,31))))</f>
        <v>#VALUE!</v>
      </c>
      <c r="AF862" s="33">
        <f t="shared" si="137"/>
        <v>1</v>
      </c>
    </row>
    <row r="863" spans="1:32">
      <c r="A863" s="1">
        <v>863</v>
      </c>
      <c r="B863" s="21" t="s">
        <v>1969</v>
      </c>
      <c r="C863" s="21" t="s">
        <v>1970</v>
      </c>
      <c r="D863" s="21" t="s">
        <v>163</v>
      </c>
      <c r="E863" s="22" t="s">
        <v>232</v>
      </c>
      <c r="F863" s="22" t="s">
        <v>232</v>
      </c>
      <c r="G863" s="22" t="s">
        <v>233</v>
      </c>
      <c r="H863" s="22" t="s">
        <v>234</v>
      </c>
      <c r="I863" s="22" t="s">
        <v>232</v>
      </c>
      <c r="J863" s="22">
        <v>41609</v>
      </c>
      <c r="K863" s="22">
        <v>55153</v>
      </c>
      <c r="L863" s="23">
        <f t="shared" si="138"/>
        <v>26</v>
      </c>
      <c r="M863" s="24">
        <f t="shared" si="139"/>
        <v>1</v>
      </c>
      <c r="N863" s="23">
        <v>26</v>
      </c>
      <c r="O863" s="23">
        <v>26</v>
      </c>
      <c r="P863" s="23" t="s">
        <v>240</v>
      </c>
      <c r="Q863" s="23" t="s">
        <v>207</v>
      </c>
      <c r="R863" s="25" t="s">
        <v>189</v>
      </c>
      <c r="S863" s="22" t="s">
        <v>241</v>
      </c>
      <c r="T863" s="22"/>
      <c r="U863" s="26"/>
      <c r="V863" s="26"/>
      <c r="W863" s="27">
        <f t="shared" si="130"/>
        <v>2014</v>
      </c>
      <c r="X863" s="27">
        <f t="shared" si="131"/>
        <v>2050</v>
      </c>
      <c r="Y863" s="28">
        <f t="shared" si="132"/>
        <v>0</v>
      </c>
      <c r="Z863" s="29" t="str">
        <f t="shared" si="133"/>
        <v>LDWP</v>
      </c>
      <c r="AA863" s="30">
        <f t="shared" si="134"/>
        <v>26</v>
      </c>
      <c r="AB863" s="31">
        <f>IF(AND(ISNUMBER(MATCH($S863,[3]Lists!$CU$8:$CU$37,0)),J863&gt;=DATE(2018,12,31)),$AH$6,$AH$5)</f>
        <v>1</v>
      </c>
      <c r="AC863" s="31">
        <f t="shared" si="135"/>
        <v>1</v>
      </c>
      <c r="AD863" s="31">
        <f t="shared" si="136"/>
        <v>1</v>
      </c>
      <c r="AE863" s="32" t="e">
        <f>MIN($K863,IF(AND(S863='[3]Resources - Baseline'!$C$25,$AH$3&gt;0),MIN(DATE(2050,12,31),MAX(DATE($AH$4,12,31),DATE(YEAR(J863)+$AH$3,MONTH(J863),DAY(J863)))),IF(AND(COUNTIFS('[3]Resources - Baseline'!$C$26:$C$37,S863)=1,$AH$2&gt;0),MIN(DATE($AH$4,12,31),DATE(YEAR(J863)+$AH$2,MONTH(J863),DAY(J863))),DATE(2050,12,31))))</f>
        <v>#VALUE!</v>
      </c>
      <c r="AF863" s="33">
        <f t="shared" si="137"/>
        <v>1</v>
      </c>
    </row>
    <row r="864" spans="1:32">
      <c r="A864" s="1">
        <v>864</v>
      </c>
      <c r="B864" s="21" t="s">
        <v>1971</v>
      </c>
      <c r="C864" s="21" t="s">
        <v>1972</v>
      </c>
      <c r="D864" s="21" t="s">
        <v>163</v>
      </c>
      <c r="E864" s="22" t="s">
        <v>232</v>
      </c>
      <c r="F864" s="22" t="s">
        <v>232</v>
      </c>
      <c r="G864" s="22" t="s">
        <v>233</v>
      </c>
      <c r="H864" s="22" t="s">
        <v>234</v>
      </c>
      <c r="I864" s="22" t="s">
        <v>232</v>
      </c>
      <c r="J864" s="22">
        <v>41609</v>
      </c>
      <c r="K864" s="22">
        <v>55153</v>
      </c>
      <c r="L864" s="23">
        <f t="shared" si="138"/>
        <v>27</v>
      </c>
      <c r="M864" s="24">
        <f t="shared" si="139"/>
        <v>1</v>
      </c>
      <c r="N864" s="23">
        <v>27</v>
      </c>
      <c r="O864" s="23">
        <v>27</v>
      </c>
      <c r="P864" s="23" t="s">
        <v>240</v>
      </c>
      <c r="Q864" s="23" t="s">
        <v>207</v>
      </c>
      <c r="R864" s="25" t="s">
        <v>189</v>
      </c>
      <c r="S864" s="22" t="s">
        <v>241</v>
      </c>
      <c r="T864" s="22"/>
      <c r="U864" s="26"/>
      <c r="V864" s="26"/>
      <c r="W864" s="27">
        <f t="shared" si="130"/>
        <v>2014</v>
      </c>
      <c r="X864" s="27">
        <f t="shared" si="131"/>
        <v>2050</v>
      </c>
      <c r="Y864" s="28">
        <f t="shared" si="132"/>
        <v>0</v>
      </c>
      <c r="Z864" s="29" t="str">
        <f t="shared" si="133"/>
        <v>LDWP</v>
      </c>
      <c r="AA864" s="30">
        <f t="shared" si="134"/>
        <v>27</v>
      </c>
      <c r="AB864" s="31">
        <f>IF(AND(ISNUMBER(MATCH($S864,[3]Lists!$CU$8:$CU$37,0)),J864&gt;=DATE(2018,12,31)),$AH$6,$AH$5)</f>
        <v>1</v>
      </c>
      <c r="AC864" s="31">
        <f t="shared" si="135"/>
        <v>1</v>
      </c>
      <c r="AD864" s="31">
        <f t="shared" si="136"/>
        <v>1</v>
      </c>
      <c r="AE864" s="32" t="e">
        <f>MIN($K864,IF(AND(S864='[3]Resources - Baseline'!$C$25,$AH$3&gt;0),MIN(DATE(2050,12,31),MAX(DATE($AH$4,12,31),DATE(YEAR(J864)+$AH$3,MONTH(J864),DAY(J864)))),IF(AND(COUNTIFS('[3]Resources - Baseline'!$C$26:$C$37,S864)=1,$AH$2&gt;0),MIN(DATE($AH$4,12,31),DATE(YEAR(J864)+$AH$2,MONTH(J864),DAY(J864))),DATE(2050,12,31))))</f>
        <v>#VALUE!</v>
      </c>
      <c r="AF864" s="33">
        <f t="shared" si="137"/>
        <v>1</v>
      </c>
    </row>
    <row r="865" spans="1:32">
      <c r="A865" s="1">
        <v>865</v>
      </c>
      <c r="B865" s="21" t="s">
        <v>1973</v>
      </c>
      <c r="C865" s="21" t="s">
        <v>1974</v>
      </c>
      <c r="D865" s="21" t="s">
        <v>163</v>
      </c>
      <c r="E865" s="22" t="s">
        <v>232</v>
      </c>
      <c r="F865" s="22" t="s">
        <v>232</v>
      </c>
      <c r="G865" s="22" t="s">
        <v>233</v>
      </c>
      <c r="H865" s="22" t="s">
        <v>234</v>
      </c>
      <c r="I865" s="22" t="s">
        <v>232</v>
      </c>
      <c r="J865" s="22">
        <v>41609</v>
      </c>
      <c r="K865" s="22">
        <v>55153</v>
      </c>
      <c r="L865" s="23">
        <f t="shared" si="138"/>
        <v>26</v>
      </c>
      <c r="M865" s="24">
        <f t="shared" si="139"/>
        <v>1</v>
      </c>
      <c r="N865" s="23">
        <v>26</v>
      </c>
      <c r="O865" s="23">
        <v>26</v>
      </c>
      <c r="P865" s="23" t="s">
        <v>240</v>
      </c>
      <c r="Q865" s="23" t="s">
        <v>207</v>
      </c>
      <c r="R865" s="25" t="s">
        <v>189</v>
      </c>
      <c r="S865" s="22" t="s">
        <v>241</v>
      </c>
      <c r="T865" s="22"/>
      <c r="U865" s="26"/>
      <c r="V865" s="26"/>
      <c r="W865" s="27">
        <f t="shared" si="130"/>
        <v>2014</v>
      </c>
      <c r="X865" s="27">
        <f t="shared" si="131"/>
        <v>2050</v>
      </c>
      <c r="Y865" s="28">
        <f t="shared" si="132"/>
        <v>0</v>
      </c>
      <c r="Z865" s="29" t="str">
        <f t="shared" si="133"/>
        <v>LDWP</v>
      </c>
      <c r="AA865" s="30">
        <f t="shared" si="134"/>
        <v>26</v>
      </c>
      <c r="AB865" s="31">
        <f>IF(AND(ISNUMBER(MATCH($S865,[3]Lists!$CU$8:$CU$37,0)),J865&gt;=DATE(2018,12,31)),$AH$6,$AH$5)</f>
        <v>1</v>
      </c>
      <c r="AC865" s="31">
        <f t="shared" si="135"/>
        <v>1</v>
      </c>
      <c r="AD865" s="31">
        <f t="shared" si="136"/>
        <v>1</v>
      </c>
      <c r="AE865" s="32" t="e">
        <f>MIN($K865,IF(AND(S865='[3]Resources - Baseline'!$C$25,$AH$3&gt;0),MIN(DATE(2050,12,31),MAX(DATE($AH$4,12,31),DATE(YEAR(J865)+$AH$3,MONTH(J865),DAY(J865)))),IF(AND(COUNTIFS('[3]Resources - Baseline'!$C$26:$C$37,S865)=1,$AH$2&gt;0),MIN(DATE($AH$4,12,31),DATE(YEAR(J865)+$AH$2,MONTH(J865),DAY(J865))),DATE(2050,12,31))))</f>
        <v>#VALUE!</v>
      </c>
      <c r="AF865" s="33">
        <f t="shared" si="137"/>
        <v>1</v>
      </c>
    </row>
    <row r="866" spans="1:32">
      <c r="A866" s="1">
        <v>866</v>
      </c>
      <c r="B866" s="21" t="s">
        <v>1975</v>
      </c>
      <c r="C866" s="21" t="s">
        <v>1976</v>
      </c>
      <c r="D866" s="21" t="s">
        <v>163</v>
      </c>
      <c r="E866" s="22" t="s">
        <v>232</v>
      </c>
      <c r="F866" s="22" t="s">
        <v>232</v>
      </c>
      <c r="G866" s="22" t="s">
        <v>233</v>
      </c>
      <c r="H866" s="22" t="s">
        <v>234</v>
      </c>
      <c r="I866" s="22" t="s">
        <v>232</v>
      </c>
      <c r="J866" s="22">
        <v>41609</v>
      </c>
      <c r="K866" s="22">
        <v>55153</v>
      </c>
      <c r="L866" s="23">
        <f t="shared" si="138"/>
        <v>24</v>
      </c>
      <c r="M866" s="24">
        <f t="shared" si="139"/>
        <v>1</v>
      </c>
      <c r="N866" s="23">
        <v>24</v>
      </c>
      <c r="O866" s="23">
        <v>24</v>
      </c>
      <c r="P866" s="23" t="s">
        <v>240</v>
      </c>
      <c r="Q866" s="23" t="s">
        <v>207</v>
      </c>
      <c r="R866" s="25" t="s">
        <v>189</v>
      </c>
      <c r="S866" s="22" t="s">
        <v>241</v>
      </c>
      <c r="T866" s="22"/>
      <c r="U866" s="26"/>
      <c r="V866" s="26"/>
      <c r="W866" s="27">
        <f t="shared" si="130"/>
        <v>2014</v>
      </c>
      <c r="X866" s="27">
        <f t="shared" si="131"/>
        <v>2050</v>
      </c>
      <c r="Y866" s="28">
        <f t="shared" si="132"/>
        <v>0</v>
      </c>
      <c r="Z866" s="29" t="str">
        <f t="shared" si="133"/>
        <v>LDWP</v>
      </c>
      <c r="AA866" s="30">
        <f t="shared" si="134"/>
        <v>24</v>
      </c>
      <c r="AB866" s="31">
        <f>IF(AND(ISNUMBER(MATCH($S866,[3]Lists!$CU$8:$CU$37,0)),J866&gt;=DATE(2018,12,31)),$AH$6,$AH$5)</f>
        <v>1</v>
      </c>
      <c r="AC866" s="31">
        <f t="shared" si="135"/>
        <v>1</v>
      </c>
      <c r="AD866" s="31">
        <f t="shared" si="136"/>
        <v>1</v>
      </c>
      <c r="AE866" s="32" t="e">
        <f>MIN($K866,IF(AND(S866='[3]Resources - Baseline'!$C$25,$AH$3&gt;0),MIN(DATE(2050,12,31),MAX(DATE($AH$4,12,31),DATE(YEAR(J866)+$AH$3,MONTH(J866),DAY(J866)))),IF(AND(COUNTIFS('[3]Resources - Baseline'!$C$26:$C$37,S866)=1,$AH$2&gt;0),MIN(DATE($AH$4,12,31),DATE(YEAR(J866)+$AH$2,MONTH(J866),DAY(J866))),DATE(2050,12,31))))</f>
        <v>#VALUE!</v>
      </c>
      <c r="AF866" s="33">
        <f t="shared" si="137"/>
        <v>1</v>
      </c>
    </row>
    <row r="867" spans="1:32">
      <c r="A867" s="1">
        <v>867</v>
      </c>
      <c r="B867" s="21" t="s">
        <v>1977</v>
      </c>
      <c r="C867" s="21" t="s">
        <v>1978</v>
      </c>
      <c r="D867" s="21" t="s">
        <v>163</v>
      </c>
      <c r="E867" s="22" t="s">
        <v>232</v>
      </c>
      <c r="F867" s="22" t="s">
        <v>232</v>
      </c>
      <c r="G867" s="22" t="s">
        <v>233</v>
      </c>
      <c r="H867" s="22" t="s">
        <v>234</v>
      </c>
      <c r="I867" s="22" t="s">
        <v>232</v>
      </c>
      <c r="J867" s="22">
        <v>41609</v>
      </c>
      <c r="K867" s="22">
        <v>55153</v>
      </c>
      <c r="L867" s="23">
        <f t="shared" si="138"/>
        <v>20</v>
      </c>
      <c r="M867" s="24">
        <f t="shared" si="139"/>
        <v>1</v>
      </c>
      <c r="N867" s="23">
        <v>20</v>
      </c>
      <c r="O867" s="23">
        <v>20</v>
      </c>
      <c r="P867" s="23" t="s">
        <v>240</v>
      </c>
      <c r="Q867" s="23" t="s">
        <v>207</v>
      </c>
      <c r="R867" s="25" t="s">
        <v>189</v>
      </c>
      <c r="S867" s="22" t="s">
        <v>241</v>
      </c>
      <c r="T867" s="22"/>
      <c r="U867" s="26"/>
      <c r="V867" s="26"/>
      <c r="W867" s="27">
        <f t="shared" si="130"/>
        <v>2014</v>
      </c>
      <c r="X867" s="27">
        <f t="shared" si="131"/>
        <v>2050</v>
      </c>
      <c r="Y867" s="28">
        <f t="shared" si="132"/>
        <v>0</v>
      </c>
      <c r="Z867" s="29" t="str">
        <f t="shared" si="133"/>
        <v>LDWP</v>
      </c>
      <c r="AA867" s="30">
        <f t="shared" si="134"/>
        <v>20</v>
      </c>
      <c r="AB867" s="31">
        <f>IF(AND(ISNUMBER(MATCH($S867,[3]Lists!$CU$8:$CU$37,0)),J867&gt;=DATE(2018,12,31)),$AH$6,$AH$5)</f>
        <v>1</v>
      </c>
      <c r="AC867" s="31">
        <f t="shared" si="135"/>
        <v>1</v>
      </c>
      <c r="AD867" s="31">
        <f t="shared" si="136"/>
        <v>1</v>
      </c>
      <c r="AE867" s="32" t="e">
        <f>MIN($K867,IF(AND(S867='[3]Resources - Baseline'!$C$25,$AH$3&gt;0),MIN(DATE(2050,12,31),MAX(DATE($AH$4,12,31),DATE(YEAR(J867)+$AH$3,MONTH(J867),DAY(J867)))),IF(AND(COUNTIFS('[3]Resources - Baseline'!$C$26:$C$37,S867)=1,$AH$2&gt;0),MIN(DATE($AH$4,12,31),DATE(YEAR(J867)+$AH$2,MONTH(J867),DAY(J867))),DATE(2050,12,31))))</f>
        <v>#VALUE!</v>
      </c>
      <c r="AF867" s="33">
        <f t="shared" si="137"/>
        <v>1</v>
      </c>
    </row>
    <row r="868" spans="1:32">
      <c r="A868" s="1">
        <v>868</v>
      </c>
      <c r="B868" s="21" t="s">
        <v>1979</v>
      </c>
      <c r="C868" s="21" t="s">
        <v>1980</v>
      </c>
      <c r="D868" s="21" t="s">
        <v>163</v>
      </c>
      <c r="E868" s="22" t="s">
        <v>745</v>
      </c>
      <c r="F868" s="22" t="s">
        <v>745</v>
      </c>
      <c r="G868" s="22" t="s">
        <v>746</v>
      </c>
      <c r="H868" s="22" t="s">
        <v>747</v>
      </c>
      <c r="I868" s="22" t="s">
        <v>212</v>
      </c>
      <c r="J868" s="22">
        <v>43189</v>
      </c>
      <c r="K868" s="22">
        <v>55153</v>
      </c>
      <c r="L868" s="23">
        <f t="shared" si="138"/>
        <v>4</v>
      </c>
      <c r="M868" s="24">
        <f t="shared" si="139"/>
        <v>1</v>
      </c>
      <c r="N868" s="23">
        <v>4</v>
      </c>
      <c r="O868" s="23">
        <v>4</v>
      </c>
      <c r="P868" s="23" t="s">
        <v>307</v>
      </c>
      <c r="Q868" s="23" t="s">
        <v>308</v>
      </c>
      <c r="R868" s="25" t="s">
        <v>309</v>
      </c>
      <c r="S868" s="22" t="s">
        <v>755</v>
      </c>
      <c r="T868" s="22"/>
      <c r="U868" s="26"/>
      <c r="V868" s="26"/>
      <c r="W868" s="27">
        <f t="shared" si="130"/>
        <v>2018</v>
      </c>
      <c r="X868" s="27">
        <f t="shared" si="131"/>
        <v>2050</v>
      </c>
      <c r="Y868" s="28">
        <f t="shared" si="132"/>
        <v>0</v>
      </c>
      <c r="Z868" s="29" t="str">
        <f t="shared" si="133"/>
        <v>NW</v>
      </c>
      <c r="AA868" s="30">
        <f t="shared" si="134"/>
        <v>4</v>
      </c>
      <c r="AB868" s="31">
        <f>IF(AND(ISNUMBER(MATCH($S868,[3]Lists!$CU$8:$CU$37,0)),J868&gt;=DATE(2018,12,31)),$AH$6,$AH$5)</f>
        <v>1</v>
      </c>
      <c r="AC868" s="31">
        <f t="shared" si="135"/>
        <v>1</v>
      </c>
      <c r="AD868" s="31">
        <f t="shared" si="136"/>
        <v>1</v>
      </c>
      <c r="AE868" s="32" t="e">
        <f>MIN($K868,IF(AND(S868='[3]Resources - Baseline'!$C$25,$AH$3&gt;0),MIN(DATE(2050,12,31),MAX(DATE($AH$4,12,31),DATE(YEAR(J868)+$AH$3,MONTH(J868),DAY(J868)))),IF(AND(COUNTIFS('[3]Resources - Baseline'!$C$26:$C$37,S868)=1,$AH$2&gt;0),MIN(DATE($AH$4,12,31),DATE(YEAR(J868)+$AH$2,MONTH(J868),DAY(J868))),DATE(2050,12,31))))</f>
        <v>#VALUE!</v>
      </c>
      <c r="AF868" s="33">
        <f t="shared" si="137"/>
        <v>1</v>
      </c>
    </row>
    <row r="869" spans="1:32">
      <c r="A869" s="1">
        <v>869</v>
      </c>
      <c r="B869" s="21" t="s">
        <v>1981</v>
      </c>
      <c r="C869" s="21" t="s">
        <v>1982</v>
      </c>
      <c r="D869" s="21" t="s">
        <v>185</v>
      </c>
      <c r="E869" s="21" t="s">
        <v>175</v>
      </c>
      <c r="F869" s="21" t="s">
        <v>175</v>
      </c>
      <c r="G869" s="21" t="s">
        <v>186</v>
      </c>
      <c r="H869" s="21" t="s">
        <v>175</v>
      </c>
      <c r="I869" s="21" t="s">
        <v>178</v>
      </c>
      <c r="J869" s="22">
        <v>42013</v>
      </c>
      <c r="K869" s="22">
        <v>55153</v>
      </c>
      <c r="L869" s="23">
        <f t="shared" si="138"/>
        <v>20</v>
      </c>
      <c r="M869" s="24">
        <f t="shared" si="139"/>
        <v>1</v>
      </c>
      <c r="N869" s="21">
        <v>20</v>
      </c>
      <c r="O869" s="21">
        <v>20</v>
      </c>
      <c r="P869" s="21" t="s">
        <v>187</v>
      </c>
      <c r="Q869" s="21" t="s">
        <v>188</v>
      </c>
      <c r="R869" s="25" t="s">
        <v>189</v>
      </c>
      <c r="S869" s="21" t="s">
        <v>182</v>
      </c>
      <c r="T869" s="21"/>
      <c r="U869" s="26"/>
      <c r="V869" s="26"/>
      <c r="W869" s="27">
        <f t="shared" si="130"/>
        <v>2015</v>
      </c>
      <c r="X869" s="27">
        <f t="shared" si="131"/>
        <v>2050</v>
      </c>
      <c r="Y869" s="28">
        <f t="shared" si="132"/>
        <v>0</v>
      </c>
      <c r="Z869" s="29" t="str">
        <f t="shared" si="133"/>
        <v>CAISO</v>
      </c>
      <c r="AA869" s="30">
        <f t="shared" si="134"/>
        <v>20</v>
      </c>
      <c r="AB869" s="31">
        <f>IF(AND(ISNUMBER(MATCH($S869,[3]Lists!$CU$8:$CU$37,0)),J869&gt;=DATE(2018,12,31)),$AH$6,$AH$5)</f>
        <v>1</v>
      </c>
      <c r="AC869" s="31">
        <f t="shared" si="135"/>
        <v>1</v>
      </c>
      <c r="AD869" s="31">
        <f t="shared" si="136"/>
        <v>1</v>
      </c>
      <c r="AE869" s="32" t="e">
        <f>MIN($K869,IF(AND(S869='[3]Resources - Baseline'!$C$25,$AH$3&gt;0),MIN(DATE(2050,12,31),MAX(DATE($AH$4,12,31),DATE(YEAR(J869)+$AH$3,MONTH(J869),DAY(J869)))),IF(AND(COUNTIFS('[3]Resources - Baseline'!$C$26:$C$37,S869)=1,$AH$2&gt;0),MIN(DATE($AH$4,12,31),DATE(YEAR(J869)+$AH$2,MONTH(J869),DAY(J869))),DATE(2050,12,31))))</f>
        <v>#VALUE!</v>
      </c>
      <c r="AF869" s="33">
        <f t="shared" si="137"/>
        <v>1</v>
      </c>
    </row>
    <row r="870" spans="1:32">
      <c r="A870" s="1">
        <v>870</v>
      </c>
      <c r="B870" s="21" t="s">
        <v>1983</v>
      </c>
      <c r="C870" s="21" t="s">
        <v>1984</v>
      </c>
      <c r="D870" s="21" t="s">
        <v>185</v>
      </c>
      <c r="E870" s="21" t="s">
        <v>175</v>
      </c>
      <c r="F870" s="21" t="s">
        <v>175</v>
      </c>
      <c r="G870" s="21" t="s">
        <v>186</v>
      </c>
      <c r="H870" s="21" t="s">
        <v>175</v>
      </c>
      <c r="I870" s="21" t="s">
        <v>178</v>
      </c>
      <c r="J870" s="22">
        <v>42147</v>
      </c>
      <c r="K870" s="22">
        <v>55153</v>
      </c>
      <c r="L870" s="23">
        <f t="shared" si="138"/>
        <v>11</v>
      </c>
      <c r="M870" s="24">
        <f t="shared" si="139"/>
        <v>1</v>
      </c>
      <c r="N870" s="21">
        <v>11</v>
      </c>
      <c r="O870" s="21">
        <v>11</v>
      </c>
      <c r="P870" s="21" t="s">
        <v>187</v>
      </c>
      <c r="Q870" s="21" t="s">
        <v>188</v>
      </c>
      <c r="R870" s="25" t="s">
        <v>189</v>
      </c>
      <c r="S870" s="21" t="s">
        <v>182</v>
      </c>
      <c r="T870" s="21"/>
      <c r="U870" s="26"/>
      <c r="V870" s="26"/>
      <c r="W870" s="27">
        <f t="shared" si="130"/>
        <v>2015</v>
      </c>
      <c r="X870" s="27">
        <f t="shared" si="131"/>
        <v>2050</v>
      </c>
      <c r="Y870" s="28">
        <f t="shared" si="132"/>
        <v>0</v>
      </c>
      <c r="Z870" s="29" t="str">
        <f t="shared" si="133"/>
        <v>CAISO</v>
      </c>
      <c r="AA870" s="30">
        <f t="shared" si="134"/>
        <v>11</v>
      </c>
      <c r="AB870" s="31">
        <f>IF(AND(ISNUMBER(MATCH($S870,[3]Lists!$CU$8:$CU$37,0)),J870&gt;=DATE(2018,12,31)),$AH$6,$AH$5)</f>
        <v>1</v>
      </c>
      <c r="AC870" s="31">
        <f t="shared" si="135"/>
        <v>1</v>
      </c>
      <c r="AD870" s="31">
        <f t="shared" si="136"/>
        <v>1</v>
      </c>
      <c r="AE870" s="32" t="e">
        <f>MIN($K870,IF(AND(S870='[3]Resources - Baseline'!$C$25,$AH$3&gt;0),MIN(DATE(2050,12,31),MAX(DATE($AH$4,12,31),DATE(YEAR(J870)+$AH$3,MONTH(J870),DAY(J870)))),IF(AND(COUNTIFS('[3]Resources - Baseline'!$C$26:$C$37,S870)=1,$AH$2&gt;0),MIN(DATE($AH$4,12,31),DATE(YEAR(J870)+$AH$2,MONTH(J870),DAY(J870))),DATE(2050,12,31))))</f>
        <v>#VALUE!</v>
      </c>
      <c r="AF870" s="33">
        <f t="shared" si="137"/>
        <v>1</v>
      </c>
    </row>
    <row r="871" spans="1:32">
      <c r="A871" s="1">
        <v>871</v>
      </c>
      <c r="B871" s="21" t="s">
        <v>1985</v>
      </c>
      <c r="C871" s="21" t="s">
        <v>1986</v>
      </c>
      <c r="D871" s="21" t="s">
        <v>163</v>
      </c>
      <c r="E871" s="22" t="s">
        <v>378</v>
      </c>
      <c r="F871" s="22" t="s">
        <v>378</v>
      </c>
      <c r="G871" s="22" t="s">
        <v>1348</v>
      </c>
      <c r="H871" s="22" t="s">
        <v>1349</v>
      </c>
      <c r="I871" s="22" t="s">
        <v>378</v>
      </c>
      <c r="J871" s="22">
        <v>40909</v>
      </c>
      <c r="K871" s="22">
        <v>54789</v>
      </c>
      <c r="L871" s="23">
        <f t="shared" si="138"/>
        <v>9.5</v>
      </c>
      <c r="M871" s="24">
        <f t="shared" si="139"/>
        <v>1</v>
      </c>
      <c r="N871" s="23">
        <v>9.5</v>
      </c>
      <c r="O871" s="23">
        <v>9.5</v>
      </c>
      <c r="P871" s="23" t="s">
        <v>240</v>
      </c>
      <c r="Q871" s="23" t="s">
        <v>207</v>
      </c>
      <c r="R871" s="25" t="s">
        <v>189</v>
      </c>
      <c r="S871" s="22" t="s">
        <v>1987</v>
      </c>
      <c r="T871" s="22"/>
      <c r="U871" s="26"/>
      <c r="V871" s="26"/>
      <c r="W871" s="27">
        <f t="shared" si="130"/>
        <v>2012</v>
      </c>
      <c r="X871" s="27">
        <f t="shared" si="131"/>
        <v>2049</v>
      </c>
      <c r="Y871" s="28">
        <f t="shared" si="132"/>
        <v>0</v>
      </c>
      <c r="Z871" s="29" t="str">
        <f t="shared" si="133"/>
        <v>BANC</v>
      </c>
      <c r="AA871" s="30">
        <f t="shared" si="134"/>
        <v>9.5</v>
      </c>
      <c r="AB871" s="31">
        <f>IF(AND(ISNUMBER(MATCH($S871,[3]Lists!$CU$8:$CU$37,0)),J871&gt;=DATE(2018,12,31)),$AH$6,$AH$5)</f>
        <v>1</v>
      </c>
      <c r="AC871" s="31">
        <f t="shared" si="135"/>
        <v>1</v>
      </c>
      <c r="AD871" s="31">
        <f t="shared" si="136"/>
        <v>1</v>
      </c>
      <c r="AE871" s="32" t="e">
        <f>MIN($K871,IF(AND(S871='[3]Resources - Baseline'!$C$25,$AH$3&gt;0),MIN(DATE(2050,12,31),MAX(DATE($AH$4,12,31),DATE(YEAR(J871)+$AH$3,MONTH(J871),DAY(J871)))),IF(AND(COUNTIFS('[3]Resources - Baseline'!$C$26:$C$37,S871)=1,$AH$2&gt;0),MIN(DATE($AH$4,12,31),DATE(YEAR(J871)+$AH$2,MONTH(J871),DAY(J871))),DATE(2050,12,31))))</f>
        <v>#VALUE!</v>
      </c>
      <c r="AF871" s="33">
        <f t="shared" si="137"/>
        <v>1</v>
      </c>
    </row>
    <row r="872" spans="1:32">
      <c r="A872" s="1">
        <v>872</v>
      </c>
      <c r="B872" s="21" t="s">
        <v>1988</v>
      </c>
      <c r="C872" s="21" t="s">
        <v>1989</v>
      </c>
      <c r="D872" s="21" t="s">
        <v>163</v>
      </c>
      <c r="E872" s="22" t="s">
        <v>277</v>
      </c>
      <c r="F872" s="22" t="s">
        <v>277</v>
      </c>
      <c r="G872" s="22" t="s">
        <v>278</v>
      </c>
      <c r="H872" s="22" t="s">
        <v>277</v>
      </c>
      <c r="I872" s="22" t="s">
        <v>195</v>
      </c>
      <c r="J872" s="22">
        <v>29190</v>
      </c>
      <c r="K872" s="22">
        <v>55153</v>
      </c>
      <c r="L872" s="23">
        <f t="shared" si="138"/>
        <v>380</v>
      </c>
      <c r="M872" s="24">
        <f t="shared" si="139"/>
        <v>1</v>
      </c>
      <c r="N872" s="23">
        <v>380</v>
      </c>
      <c r="O872" s="23">
        <v>380</v>
      </c>
      <c r="P872" s="23" t="s">
        <v>507</v>
      </c>
      <c r="Q872" s="23" t="s">
        <v>508</v>
      </c>
      <c r="R872" s="25" t="s">
        <v>509</v>
      </c>
      <c r="S872" s="22" t="s">
        <v>510</v>
      </c>
      <c r="T872" s="22"/>
      <c r="U872" s="26"/>
      <c r="V872" s="26"/>
      <c r="W872" s="27">
        <f t="shared" si="130"/>
        <v>1980</v>
      </c>
      <c r="X872" s="27">
        <f t="shared" si="131"/>
        <v>2050</v>
      </c>
      <c r="Y872" s="28">
        <f t="shared" si="132"/>
        <v>0</v>
      </c>
      <c r="Z872" s="29" t="str">
        <f t="shared" si="133"/>
        <v>SW</v>
      </c>
      <c r="AA872" s="30">
        <f t="shared" si="134"/>
        <v>380</v>
      </c>
      <c r="AB872" s="31">
        <f>IF(AND(ISNUMBER(MATCH($S872,[3]Lists!$CU$8:$CU$37,0)),J872&gt;=DATE(2018,12,31)),$AH$6,$AH$5)</f>
        <v>1</v>
      </c>
      <c r="AC872" s="31">
        <f t="shared" si="135"/>
        <v>1</v>
      </c>
      <c r="AD872" s="31">
        <f t="shared" si="136"/>
        <v>1</v>
      </c>
      <c r="AE872" s="32" t="e">
        <f>MIN($K872,IF(AND(S872='[3]Resources - Baseline'!$C$25,$AH$3&gt;0),MIN(DATE(2050,12,31),MAX(DATE($AH$4,12,31),DATE(YEAR(J872)+$AH$3,MONTH(J872),DAY(J872)))),IF(AND(COUNTIFS('[3]Resources - Baseline'!$C$26:$C$37,S872)=1,$AH$2&gt;0),MIN(DATE($AH$4,12,31),DATE(YEAR(J872)+$AH$2,MONTH(J872),DAY(J872))),DATE(2050,12,31))))</f>
        <v>#VALUE!</v>
      </c>
      <c r="AF872" s="33">
        <f t="shared" si="137"/>
        <v>1</v>
      </c>
    </row>
    <row r="873" spans="1:32">
      <c r="A873" s="1">
        <v>873</v>
      </c>
      <c r="B873" s="21" t="s">
        <v>1990</v>
      </c>
      <c r="C873" s="21" t="s">
        <v>1991</v>
      </c>
      <c r="D873" s="21" t="s">
        <v>163</v>
      </c>
      <c r="E873" s="22" t="s">
        <v>277</v>
      </c>
      <c r="F873" s="22" t="s">
        <v>277</v>
      </c>
      <c r="G873" s="22" t="s">
        <v>278</v>
      </c>
      <c r="H873" s="22" t="s">
        <v>277</v>
      </c>
      <c r="I873" s="22" t="s">
        <v>195</v>
      </c>
      <c r="J873" s="22">
        <v>29495</v>
      </c>
      <c r="K873" s="22">
        <v>55153</v>
      </c>
      <c r="L873" s="23">
        <f t="shared" si="138"/>
        <v>382</v>
      </c>
      <c r="M873" s="24">
        <f t="shared" si="139"/>
        <v>1</v>
      </c>
      <c r="N873" s="23">
        <v>382</v>
      </c>
      <c r="O873" s="23">
        <v>382</v>
      </c>
      <c r="P873" s="23" t="s">
        <v>507</v>
      </c>
      <c r="Q873" s="23" t="s">
        <v>508</v>
      </c>
      <c r="R873" s="25" t="s">
        <v>509</v>
      </c>
      <c r="S873" s="22" t="s">
        <v>510</v>
      </c>
      <c r="T873" s="22"/>
      <c r="U873" s="26"/>
      <c r="V873" s="26"/>
      <c r="W873" s="27">
        <f t="shared" si="130"/>
        <v>1981</v>
      </c>
      <c r="X873" s="27">
        <f t="shared" si="131"/>
        <v>2050</v>
      </c>
      <c r="Y873" s="28">
        <f t="shared" si="132"/>
        <v>0</v>
      </c>
      <c r="Z873" s="29" t="str">
        <f t="shared" si="133"/>
        <v>SW</v>
      </c>
      <c r="AA873" s="30">
        <f t="shared" si="134"/>
        <v>382</v>
      </c>
      <c r="AB873" s="31">
        <f>IF(AND(ISNUMBER(MATCH($S873,[3]Lists!$CU$8:$CU$37,0)),J873&gt;=DATE(2018,12,31)),$AH$6,$AH$5)</f>
        <v>1</v>
      </c>
      <c r="AC873" s="31">
        <f t="shared" si="135"/>
        <v>1</v>
      </c>
      <c r="AD873" s="31">
        <f t="shared" si="136"/>
        <v>1</v>
      </c>
      <c r="AE873" s="32" t="e">
        <f>MIN($K873,IF(AND(S873='[3]Resources - Baseline'!$C$25,$AH$3&gt;0),MIN(DATE(2050,12,31),MAX(DATE($AH$4,12,31),DATE(YEAR(J873)+$AH$3,MONTH(J873),DAY(J873)))),IF(AND(COUNTIFS('[3]Resources - Baseline'!$C$26:$C$37,S873)=1,$AH$2&gt;0),MIN(DATE($AH$4,12,31),DATE(YEAR(J873)+$AH$2,MONTH(J873),DAY(J873))),DATE(2050,12,31))))</f>
        <v>#VALUE!</v>
      </c>
      <c r="AF873" s="33">
        <f t="shared" si="137"/>
        <v>1</v>
      </c>
    </row>
    <row r="874" spans="1:32">
      <c r="A874" s="1">
        <v>874</v>
      </c>
      <c r="B874" s="21" t="s">
        <v>1992</v>
      </c>
      <c r="C874" s="21" t="s">
        <v>1993</v>
      </c>
      <c r="D874" s="21" t="s">
        <v>185</v>
      </c>
      <c r="E874" s="21" t="s">
        <v>176</v>
      </c>
      <c r="F874" s="21" t="s">
        <v>176</v>
      </c>
      <c r="G874" s="21" t="s">
        <v>177</v>
      </c>
      <c r="H874" s="21" t="s">
        <v>176</v>
      </c>
      <c r="I874" s="21" t="s">
        <v>178</v>
      </c>
      <c r="J874" s="22">
        <v>41388</v>
      </c>
      <c r="K874" s="22">
        <v>55153</v>
      </c>
      <c r="L874" s="23">
        <f t="shared" si="138"/>
        <v>0.99</v>
      </c>
      <c r="M874" s="24">
        <f t="shared" si="139"/>
        <v>1</v>
      </c>
      <c r="N874" s="21">
        <v>0.99</v>
      </c>
      <c r="O874" s="21">
        <v>0.99</v>
      </c>
      <c r="P874" s="21" t="s">
        <v>187</v>
      </c>
      <c r="Q874" s="21" t="s">
        <v>188</v>
      </c>
      <c r="R874" s="25" t="s">
        <v>189</v>
      </c>
      <c r="S874" s="21" t="s">
        <v>182</v>
      </c>
      <c r="T874" s="21"/>
      <c r="U874" s="26"/>
      <c r="V874" s="26"/>
      <c r="W874" s="27">
        <f t="shared" si="130"/>
        <v>2013</v>
      </c>
      <c r="X874" s="27">
        <f t="shared" si="131"/>
        <v>2050</v>
      </c>
      <c r="Y874" s="28">
        <f t="shared" si="132"/>
        <v>0</v>
      </c>
      <c r="Z874" s="29" t="str">
        <f t="shared" si="133"/>
        <v>CAISO</v>
      </c>
      <c r="AA874" s="30">
        <f t="shared" si="134"/>
        <v>0.99</v>
      </c>
      <c r="AB874" s="31">
        <f>IF(AND(ISNUMBER(MATCH($S874,[3]Lists!$CU$8:$CU$37,0)),J874&gt;=DATE(2018,12,31)),$AH$6,$AH$5)</f>
        <v>1</v>
      </c>
      <c r="AC874" s="31">
        <f t="shared" si="135"/>
        <v>1</v>
      </c>
      <c r="AD874" s="31">
        <f t="shared" si="136"/>
        <v>1</v>
      </c>
      <c r="AE874" s="32" t="e">
        <f>MIN($K874,IF(AND(S874='[3]Resources - Baseline'!$C$25,$AH$3&gt;0),MIN(DATE(2050,12,31),MAX(DATE($AH$4,12,31),DATE(YEAR(J874)+$AH$3,MONTH(J874),DAY(J874)))),IF(AND(COUNTIFS('[3]Resources - Baseline'!$C$26:$C$37,S874)=1,$AH$2&gt;0),MIN(DATE($AH$4,12,31),DATE(YEAR(J874)+$AH$2,MONTH(J874),DAY(J874))),DATE(2050,12,31))))</f>
        <v>#VALUE!</v>
      </c>
      <c r="AF874" s="33">
        <f t="shared" si="137"/>
        <v>1</v>
      </c>
    </row>
    <row r="875" spans="1:32">
      <c r="A875" s="1">
        <v>875</v>
      </c>
      <c r="B875" s="21" t="s">
        <v>1994</v>
      </c>
      <c r="C875" s="21" t="s">
        <v>1995</v>
      </c>
      <c r="D875" s="21" t="s">
        <v>185</v>
      </c>
      <c r="E875" s="21" t="s">
        <v>176</v>
      </c>
      <c r="F875" s="21" t="s">
        <v>176</v>
      </c>
      <c r="G875" s="21" t="s">
        <v>177</v>
      </c>
      <c r="H875" s="21" t="s">
        <v>176</v>
      </c>
      <c r="I875" s="21" t="s">
        <v>178</v>
      </c>
      <c r="J875" s="22">
        <v>38411</v>
      </c>
      <c r="K875" s="22">
        <v>55153</v>
      </c>
      <c r="L875" s="23">
        <f t="shared" si="138"/>
        <v>28</v>
      </c>
      <c r="M875" s="24">
        <f t="shared" si="139"/>
        <v>1</v>
      </c>
      <c r="N875" s="21">
        <v>28</v>
      </c>
      <c r="O875" s="21">
        <v>28</v>
      </c>
      <c r="P875" s="21" t="s">
        <v>533</v>
      </c>
      <c r="Q875" s="21" t="s">
        <v>258</v>
      </c>
      <c r="R875" s="25" t="s">
        <v>259</v>
      </c>
      <c r="S875" s="21" t="s">
        <v>274</v>
      </c>
      <c r="T875" s="21"/>
      <c r="U875" s="26"/>
      <c r="V875" s="26"/>
      <c r="W875" s="27">
        <f t="shared" si="130"/>
        <v>2005</v>
      </c>
      <c r="X875" s="27">
        <f t="shared" si="131"/>
        <v>2050</v>
      </c>
      <c r="Y875" s="28">
        <f t="shared" si="132"/>
        <v>0</v>
      </c>
      <c r="Z875" s="29" t="str">
        <f t="shared" si="133"/>
        <v>CAISO</v>
      </c>
      <c r="AA875" s="30">
        <f t="shared" si="134"/>
        <v>28</v>
      </c>
      <c r="AB875" s="31">
        <f>IF(AND(ISNUMBER(MATCH($S875,[3]Lists!$CU$8:$CU$37,0)),J875&gt;=DATE(2018,12,31)),$AH$6,$AH$5)</f>
        <v>1</v>
      </c>
      <c r="AC875" s="31">
        <f t="shared" si="135"/>
        <v>1</v>
      </c>
      <c r="AD875" s="31">
        <f t="shared" si="136"/>
        <v>1</v>
      </c>
      <c r="AE875" s="32" t="e">
        <f>MIN($K875,IF(AND(S875='[3]Resources - Baseline'!$C$25,$AH$3&gt;0),MIN(DATE(2050,12,31),MAX(DATE($AH$4,12,31),DATE(YEAR(J875)+$AH$3,MONTH(J875),DAY(J875)))),IF(AND(COUNTIFS('[3]Resources - Baseline'!$C$26:$C$37,S875)=1,$AH$2&gt;0),MIN(DATE($AH$4,12,31),DATE(YEAR(J875)+$AH$2,MONTH(J875),DAY(J875))),DATE(2050,12,31))))</f>
        <v>#VALUE!</v>
      </c>
      <c r="AF875" s="33">
        <f t="shared" si="137"/>
        <v>1</v>
      </c>
    </row>
    <row r="876" spans="1:32">
      <c r="A876" s="1">
        <v>876</v>
      </c>
      <c r="B876" s="21" t="s">
        <v>1996</v>
      </c>
      <c r="C876" s="21" t="s">
        <v>1997</v>
      </c>
      <c r="D876" s="21" t="s">
        <v>163</v>
      </c>
      <c r="E876" s="22" t="s">
        <v>164</v>
      </c>
      <c r="F876" s="22" t="s">
        <v>164</v>
      </c>
      <c r="G876" s="22" t="s">
        <v>165</v>
      </c>
      <c r="H876" s="22" t="s">
        <v>166</v>
      </c>
      <c r="I876" s="22" t="s">
        <v>167</v>
      </c>
      <c r="J876" s="22">
        <v>36475</v>
      </c>
      <c r="K876" s="22">
        <v>48669</v>
      </c>
      <c r="L876" s="23">
        <f t="shared" si="138"/>
        <v>17</v>
      </c>
      <c r="M876" s="24">
        <f t="shared" si="139"/>
        <v>1</v>
      </c>
      <c r="N876" s="23">
        <v>17</v>
      </c>
      <c r="O876" s="23">
        <v>17</v>
      </c>
      <c r="P876" s="23" t="s">
        <v>218</v>
      </c>
      <c r="Q876" s="23" t="s">
        <v>219</v>
      </c>
      <c r="R876" s="25" t="s">
        <v>218</v>
      </c>
      <c r="S876" s="22" t="s">
        <v>220</v>
      </c>
      <c r="T876" s="22"/>
      <c r="U876" s="26"/>
      <c r="V876" s="26"/>
      <c r="W876" s="27">
        <f t="shared" si="130"/>
        <v>2000</v>
      </c>
      <c r="X876" s="27">
        <f t="shared" si="131"/>
        <v>2032</v>
      </c>
      <c r="Y876" s="28">
        <f t="shared" si="132"/>
        <v>0</v>
      </c>
      <c r="Z876" s="29" t="str">
        <f t="shared" si="133"/>
        <v>Excluded</v>
      </c>
      <c r="AA876" s="30">
        <f t="shared" si="134"/>
        <v>17</v>
      </c>
      <c r="AB876" s="31">
        <f>IF(AND(ISNUMBER(MATCH($S876,[3]Lists!$CU$8:$CU$37,0)),J876&gt;=DATE(2018,12,31)),$AH$6,$AH$5)</f>
        <v>1</v>
      </c>
      <c r="AC876" s="31">
        <f t="shared" si="135"/>
        <v>1</v>
      </c>
      <c r="AD876" s="31">
        <f t="shared" si="136"/>
        <v>1</v>
      </c>
      <c r="AE876" s="32" t="e">
        <f>MIN($K876,IF(AND(S876='[3]Resources - Baseline'!$C$25,$AH$3&gt;0),MIN(DATE(2050,12,31),MAX(DATE($AH$4,12,31),DATE(YEAR(J876)+$AH$3,MONTH(J876),DAY(J876)))),IF(AND(COUNTIFS('[3]Resources - Baseline'!$C$26:$C$37,S876)=1,$AH$2&gt;0),MIN(DATE($AH$4,12,31),DATE(YEAR(J876)+$AH$2,MONTH(J876),DAY(J876))),DATE(2050,12,31))))</f>
        <v>#VALUE!</v>
      </c>
      <c r="AF876" s="33">
        <f t="shared" si="137"/>
        <v>1</v>
      </c>
    </row>
    <row r="877" spans="1:32">
      <c r="A877" s="1">
        <v>877</v>
      </c>
      <c r="B877" s="21" t="s">
        <v>1998</v>
      </c>
      <c r="C877" s="21" t="s">
        <v>1999</v>
      </c>
      <c r="D877" s="21" t="s">
        <v>163</v>
      </c>
      <c r="E877" s="22" t="s">
        <v>164</v>
      </c>
      <c r="F877" s="22" t="s">
        <v>164</v>
      </c>
      <c r="G877" s="22" t="s">
        <v>165</v>
      </c>
      <c r="H877" s="22" t="s">
        <v>166</v>
      </c>
      <c r="I877" s="22" t="s">
        <v>167</v>
      </c>
      <c r="J877" s="22">
        <v>36475</v>
      </c>
      <c r="K877" s="22">
        <v>48669</v>
      </c>
      <c r="L877" s="23">
        <f t="shared" si="138"/>
        <v>17</v>
      </c>
      <c r="M877" s="24">
        <f t="shared" si="139"/>
        <v>1</v>
      </c>
      <c r="N877" s="23">
        <v>17</v>
      </c>
      <c r="O877" s="23">
        <v>17</v>
      </c>
      <c r="P877" s="23" t="s">
        <v>218</v>
      </c>
      <c r="Q877" s="23" t="s">
        <v>219</v>
      </c>
      <c r="R877" s="25" t="s">
        <v>218</v>
      </c>
      <c r="S877" s="22" t="s">
        <v>220</v>
      </c>
      <c r="T877" s="22"/>
      <c r="U877" s="26"/>
      <c r="V877" s="26"/>
      <c r="W877" s="27">
        <f t="shared" si="130"/>
        <v>2000</v>
      </c>
      <c r="X877" s="27">
        <f t="shared" si="131"/>
        <v>2032</v>
      </c>
      <c r="Y877" s="28">
        <f t="shared" si="132"/>
        <v>0</v>
      </c>
      <c r="Z877" s="29" t="str">
        <f t="shared" si="133"/>
        <v>Excluded</v>
      </c>
      <c r="AA877" s="30">
        <f t="shared" si="134"/>
        <v>17</v>
      </c>
      <c r="AB877" s="31">
        <f>IF(AND(ISNUMBER(MATCH($S877,[3]Lists!$CU$8:$CU$37,0)),J877&gt;=DATE(2018,12,31)),$AH$6,$AH$5)</f>
        <v>1</v>
      </c>
      <c r="AC877" s="31">
        <f t="shared" si="135"/>
        <v>1</v>
      </c>
      <c r="AD877" s="31">
        <f t="shared" si="136"/>
        <v>1</v>
      </c>
      <c r="AE877" s="32" t="e">
        <f>MIN($K877,IF(AND(S877='[3]Resources - Baseline'!$C$25,$AH$3&gt;0),MIN(DATE(2050,12,31),MAX(DATE($AH$4,12,31),DATE(YEAR(J877)+$AH$3,MONTH(J877),DAY(J877)))),IF(AND(COUNTIFS('[3]Resources - Baseline'!$C$26:$C$37,S877)=1,$AH$2&gt;0),MIN(DATE($AH$4,12,31),DATE(YEAR(J877)+$AH$2,MONTH(J877),DAY(J877))),DATE(2050,12,31))))</f>
        <v>#VALUE!</v>
      </c>
      <c r="AF877" s="33">
        <f t="shared" si="137"/>
        <v>1</v>
      </c>
    </row>
    <row r="878" spans="1:32">
      <c r="A878" s="1">
        <v>878</v>
      </c>
      <c r="B878" s="21" t="s">
        <v>2000</v>
      </c>
      <c r="C878" s="21" t="s">
        <v>2001</v>
      </c>
      <c r="D878" s="21" t="s">
        <v>163</v>
      </c>
      <c r="E878" s="22" t="s">
        <v>164</v>
      </c>
      <c r="F878" s="22" t="s">
        <v>164</v>
      </c>
      <c r="G878" s="22" t="s">
        <v>165</v>
      </c>
      <c r="H878" s="22" t="s">
        <v>166</v>
      </c>
      <c r="I878" s="22" t="s">
        <v>167</v>
      </c>
      <c r="J878" s="22">
        <v>36475</v>
      </c>
      <c r="K878" s="22">
        <v>48669</v>
      </c>
      <c r="L878" s="23">
        <f t="shared" si="138"/>
        <v>17</v>
      </c>
      <c r="M878" s="24">
        <f t="shared" si="139"/>
        <v>1</v>
      </c>
      <c r="N878" s="23">
        <v>17</v>
      </c>
      <c r="O878" s="23">
        <v>17</v>
      </c>
      <c r="P878" s="23" t="s">
        <v>218</v>
      </c>
      <c r="Q878" s="23" t="s">
        <v>219</v>
      </c>
      <c r="R878" s="25" t="s">
        <v>218</v>
      </c>
      <c r="S878" s="22" t="s">
        <v>220</v>
      </c>
      <c r="T878" s="22"/>
      <c r="U878" s="26"/>
      <c r="V878" s="26"/>
      <c r="W878" s="27">
        <f t="shared" si="130"/>
        <v>2000</v>
      </c>
      <c r="X878" s="27">
        <f t="shared" si="131"/>
        <v>2032</v>
      </c>
      <c r="Y878" s="28">
        <f t="shared" si="132"/>
        <v>0</v>
      </c>
      <c r="Z878" s="29" t="str">
        <f t="shared" si="133"/>
        <v>Excluded</v>
      </c>
      <c r="AA878" s="30">
        <f t="shared" si="134"/>
        <v>17</v>
      </c>
      <c r="AB878" s="31">
        <f>IF(AND(ISNUMBER(MATCH($S878,[3]Lists!$CU$8:$CU$37,0)),J878&gt;=DATE(2018,12,31)),$AH$6,$AH$5)</f>
        <v>1</v>
      </c>
      <c r="AC878" s="31">
        <f t="shared" si="135"/>
        <v>1</v>
      </c>
      <c r="AD878" s="31">
        <f t="shared" si="136"/>
        <v>1</v>
      </c>
      <c r="AE878" s="32" t="e">
        <f>MIN($K878,IF(AND(S878='[3]Resources - Baseline'!$C$25,$AH$3&gt;0),MIN(DATE(2050,12,31),MAX(DATE($AH$4,12,31),DATE(YEAR(J878)+$AH$3,MONTH(J878),DAY(J878)))),IF(AND(COUNTIFS('[3]Resources - Baseline'!$C$26:$C$37,S878)=1,$AH$2&gt;0),MIN(DATE($AH$4,12,31),DATE(YEAR(J878)+$AH$2,MONTH(J878),DAY(J878))),DATE(2050,12,31))))</f>
        <v>#VALUE!</v>
      </c>
      <c r="AF878" s="33">
        <f t="shared" si="137"/>
        <v>1</v>
      </c>
    </row>
    <row r="879" spans="1:32">
      <c r="A879" s="1">
        <v>879</v>
      </c>
      <c r="B879" s="21" t="s">
        <v>2002</v>
      </c>
      <c r="C879" s="21" t="s">
        <v>2003</v>
      </c>
      <c r="D879" s="21" t="s">
        <v>185</v>
      </c>
      <c r="E879" s="21" t="s">
        <v>175</v>
      </c>
      <c r="F879" s="21" t="s">
        <v>175</v>
      </c>
      <c r="G879" s="21" t="s">
        <v>186</v>
      </c>
      <c r="H879" s="21" t="s">
        <v>175</v>
      </c>
      <c r="I879" s="21" t="s">
        <v>178</v>
      </c>
      <c r="J879" s="22">
        <v>41753</v>
      </c>
      <c r="K879" s="22">
        <v>55153</v>
      </c>
      <c r="L879" s="23">
        <f t="shared" si="138"/>
        <v>4.3</v>
      </c>
      <c r="M879" s="24">
        <f t="shared" si="139"/>
        <v>1</v>
      </c>
      <c r="N879" s="21">
        <v>4.3</v>
      </c>
      <c r="O879" s="21">
        <v>4.3</v>
      </c>
      <c r="P879" s="21" t="s">
        <v>187</v>
      </c>
      <c r="Q879" s="21" t="s">
        <v>1498</v>
      </c>
      <c r="R879" s="25" t="s">
        <v>1499</v>
      </c>
      <c r="S879" s="21" t="s">
        <v>913</v>
      </c>
      <c r="T879" s="21"/>
      <c r="U879" s="26"/>
      <c r="V879" s="26"/>
      <c r="W879" s="27">
        <f t="shared" si="130"/>
        <v>2014</v>
      </c>
      <c r="X879" s="27">
        <f t="shared" si="131"/>
        <v>2050</v>
      </c>
      <c r="Y879" s="28">
        <f t="shared" si="132"/>
        <v>0</v>
      </c>
      <c r="Z879" s="29" t="str">
        <f t="shared" si="133"/>
        <v>CAISO</v>
      </c>
      <c r="AA879" s="30">
        <f t="shared" si="134"/>
        <v>4.3</v>
      </c>
      <c r="AB879" s="31">
        <f>IF(AND(ISNUMBER(MATCH($S879,[3]Lists!$CU$8:$CU$37,0)),J879&gt;=DATE(2018,12,31)),$AH$6,$AH$5)</f>
        <v>1</v>
      </c>
      <c r="AC879" s="31">
        <f t="shared" si="135"/>
        <v>1</v>
      </c>
      <c r="AD879" s="31">
        <f t="shared" si="136"/>
        <v>1</v>
      </c>
      <c r="AE879" s="32" t="e">
        <f>MIN($K879,IF(AND(S879='[3]Resources - Baseline'!$C$25,$AH$3&gt;0),MIN(DATE(2050,12,31),MAX(DATE($AH$4,12,31),DATE(YEAR(J879)+$AH$3,MONTH(J879),DAY(J879)))),IF(AND(COUNTIFS('[3]Resources - Baseline'!$C$26:$C$37,S879)=1,$AH$2&gt;0),MIN(DATE($AH$4,12,31),DATE(YEAR(J879)+$AH$2,MONTH(J879),DAY(J879))),DATE(2050,12,31))))</f>
        <v>#VALUE!</v>
      </c>
      <c r="AF879" s="33">
        <f t="shared" si="137"/>
        <v>1</v>
      </c>
    </row>
    <row r="880" spans="1:32">
      <c r="A880" s="1">
        <v>880</v>
      </c>
      <c r="B880" s="21" t="s">
        <v>2004</v>
      </c>
      <c r="C880" s="21" t="s">
        <v>2005</v>
      </c>
      <c r="D880" s="21" t="s">
        <v>163</v>
      </c>
      <c r="E880" s="22" t="s">
        <v>210</v>
      </c>
      <c r="F880" s="22" t="s">
        <v>210</v>
      </c>
      <c r="G880" s="22" t="s">
        <v>211</v>
      </c>
      <c r="H880" s="22" t="s">
        <v>210</v>
      </c>
      <c r="I880" s="22" t="s">
        <v>212</v>
      </c>
      <c r="J880" s="22">
        <v>20821</v>
      </c>
      <c r="K880" s="22">
        <v>55153</v>
      </c>
      <c r="L880" s="23">
        <f t="shared" si="138"/>
        <v>17.2</v>
      </c>
      <c r="M880" s="24">
        <f t="shared" si="139"/>
        <v>1</v>
      </c>
      <c r="N880" s="23">
        <v>17.2</v>
      </c>
      <c r="O880" s="23">
        <v>17.2</v>
      </c>
      <c r="P880" s="23" t="s">
        <v>213</v>
      </c>
      <c r="Q880" s="23" t="s">
        <v>214</v>
      </c>
      <c r="R880" s="25" t="s">
        <v>215</v>
      </c>
      <c r="S880" s="22" t="s">
        <v>120</v>
      </c>
      <c r="T880" s="22"/>
      <c r="U880" s="26"/>
      <c r="V880" s="26"/>
      <c r="W880" s="27">
        <f t="shared" si="130"/>
        <v>1957</v>
      </c>
      <c r="X880" s="27">
        <f t="shared" si="131"/>
        <v>2050</v>
      </c>
      <c r="Y880" s="28">
        <f t="shared" si="132"/>
        <v>0</v>
      </c>
      <c r="Z880" s="29" t="str">
        <f t="shared" si="133"/>
        <v>NW</v>
      </c>
      <c r="AA880" s="30">
        <f t="shared" si="134"/>
        <v>17.2</v>
      </c>
      <c r="AB880" s="31">
        <f>IF(AND(ISNUMBER(MATCH($S880,[3]Lists!$CU$8:$CU$37,0)),J880&gt;=DATE(2018,12,31)),$AH$6,$AH$5)</f>
        <v>1</v>
      </c>
      <c r="AC880" s="31">
        <f t="shared" si="135"/>
        <v>1</v>
      </c>
      <c r="AD880" s="31">
        <f t="shared" si="136"/>
        <v>1</v>
      </c>
      <c r="AE880" s="32" t="e">
        <f>MIN($K880,IF(AND(S880='[3]Resources - Baseline'!$C$25,$AH$3&gt;0),MIN(DATE(2050,12,31),MAX(DATE($AH$4,12,31),DATE(YEAR(J880)+$AH$3,MONTH(J880),DAY(J880)))),IF(AND(COUNTIFS('[3]Resources - Baseline'!$C$26:$C$37,S880)=1,$AH$2&gt;0),MIN(DATE($AH$4,12,31),DATE(YEAR(J880)+$AH$2,MONTH(J880),DAY(J880))),DATE(2050,12,31))))</f>
        <v>#VALUE!</v>
      </c>
      <c r="AF880" s="33">
        <f t="shared" si="137"/>
        <v>1</v>
      </c>
    </row>
    <row r="881" spans="1:32">
      <c r="A881" s="1">
        <v>881</v>
      </c>
      <c r="B881" s="21" t="s">
        <v>2006</v>
      </c>
      <c r="C881" s="21" t="s">
        <v>2007</v>
      </c>
      <c r="D881" s="21" t="s">
        <v>163</v>
      </c>
      <c r="E881" s="22" t="s">
        <v>378</v>
      </c>
      <c r="F881" s="22" t="s">
        <v>378</v>
      </c>
      <c r="G881" s="22" t="s">
        <v>1348</v>
      </c>
      <c r="H881" s="22" t="s">
        <v>1349</v>
      </c>
      <c r="I881" s="22" t="s">
        <v>378</v>
      </c>
      <c r="J881" s="22">
        <v>38777</v>
      </c>
      <c r="K881" s="22">
        <v>55153</v>
      </c>
      <c r="L881" s="23">
        <f t="shared" si="138"/>
        <v>534.6</v>
      </c>
      <c r="M881" s="24">
        <f t="shared" si="139"/>
        <v>1</v>
      </c>
      <c r="N881" s="23">
        <v>534.6</v>
      </c>
      <c r="O881" s="23">
        <v>534.6</v>
      </c>
      <c r="P881" s="23" t="s">
        <v>533</v>
      </c>
      <c r="Q881" s="23" t="s">
        <v>258</v>
      </c>
      <c r="R881" s="25" t="s">
        <v>259</v>
      </c>
      <c r="S881" s="22" t="s">
        <v>1435</v>
      </c>
      <c r="T881" s="22"/>
      <c r="U881" s="26"/>
      <c r="V881" s="26"/>
      <c r="W881" s="27">
        <f t="shared" si="130"/>
        <v>2006</v>
      </c>
      <c r="X881" s="27">
        <f t="shared" si="131"/>
        <v>2050</v>
      </c>
      <c r="Y881" s="28">
        <f t="shared" si="132"/>
        <v>0</v>
      </c>
      <c r="Z881" s="29" t="str">
        <f t="shared" si="133"/>
        <v>BANC</v>
      </c>
      <c r="AA881" s="30">
        <f t="shared" si="134"/>
        <v>534.6</v>
      </c>
      <c r="AB881" s="31">
        <f>IF(AND(ISNUMBER(MATCH($S881,[3]Lists!$CU$8:$CU$37,0)),J881&gt;=DATE(2018,12,31)),$AH$6,$AH$5)</f>
        <v>1</v>
      </c>
      <c r="AC881" s="31">
        <f t="shared" si="135"/>
        <v>1</v>
      </c>
      <c r="AD881" s="31">
        <f t="shared" si="136"/>
        <v>1</v>
      </c>
      <c r="AE881" s="32" t="e">
        <f>MIN($K881,IF(AND(S881='[3]Resources - Baseline'!$C$25,$AH$3&gt;0),MIN(DATE(2050,12,31),MAX(DATE($AH$4,12,31),DATE(YEAR(J881)+$AH$3,MONTH(J881),DAY(J881)))),IF(AND(COUNTIFS('[3]Resources - Baseline'!$C$26:$C$37,S881)=1,$AH$2&gt;0),MIN(DATE($AH$4,12,31),DATE(YEAR(J881)+$AH$2,MONTH(J881),DAY(J881))),DATE(2050,12,31))))</f>
        <v>#VALUE!</v>
      </c>
      <c r="AF881" s="33">
        <f t="shared" si="137"/>
        <v>1</v>
      </c>
    </row>
    <row r="882" spans="1:32">
      <c r="A882" s="1">
        <v>882</v>
      </c>
      <c r="B882" s="21" t="s">
        <v>2008</v>
      </c>
      <c r="C882" s="21" t="s">
        <v>2009</v>
      </c>
      <c r="D882" s="21" t="s">
        <v>185</v>
      </c>
      <c r="E882" s="21" t="s">
        <v>175</v>
      </c>
      <c r="F882" s="21" t="s">
        <v>175</v>
      </c>
      <c r="G882" s="21" t="s">
        <v>186</v>
      </c>
      <c r="H882" s="21" t="s">
        <v>175</v>
      </c>
      <c r="I882" s="21" t="s">
        <v>178</v>
      </c>
      <c r="J882" s="22">
        <v>30359</v>
      </c>
      <c r="K882" s="22">
        <v>55153</v>
      </c>
      <c r="L882" s="23">
        <f t="shared" si="138"/>
        <v>5.3</v>
      </c>
      <c r="M882" s="24">
        <f t="shared" si="139"/>
        <v>1</v>
      </c>
      <c r="N882" s="21">
        <v>5.3</v>
      </c>
      <c r="O882" s="21">
        <v>5.3</v>
      </c>
      <c r="P882" s="21" t="s">
        <v>187</v>
      </c>
      <c r="Q882" s="21" t="s">
        <v>219</v>
      </c>
      <c r="R882" s="25" t="s">
        <v>218</v>
      </c>
      <c r="S882" s="21" t="s">
        <v>368</v>
      </c>
      <c r="T882" s="21" t="s">
        <v>378</v>
      </c>
      <c r="U882" s="26">
        <v>5.3</v>
      </c>
      <c r="V882" s="26"/>
      <c r="W882" s="27">
        <f t="shared" si="130"/>
        <v>1983</v>
      </c>
      <c r="X882" s="27">
        <f t="shared" si="131"/>
        <v>2050</v>
      </c>
      <c r="Y882" s="28">
        <f t="shared" si="132"/>
        <v>0</v>
      </c>
      <c r="Z882" s="29" t="str">
        <f t="shared" si="133"/>
        <v>BANC</v>
      </c>
      <c r="AA882" s="30">
        <f t="shared" si="134"/>
        <v>5.3</v>
      </c>
      <c r="AB882" s="31">
        <f>IF(AND(ISNUMBER(MATCH($S882,[3]Lists!$CU$8:$CU$37,0)),J882&gt;=DATE(2018,12,31)),$AH$6,$AH$5)</f>
        <v>1</v>
      </c>
      <c r="AC882" s="31">
        <f t="shared" si="135"/>
        <v>1</v>
      </c>
      <c r="AD882" s="31">
        <f t="shared" si="136"/>
        <v>1</v>
      </c>
      <c r="AE882" s="32" t="e">
        <f>MIN($K882,IF(AND(S882='[3]Resources - Baseline'!$C$25,$AH$3&gt;0),MIN(DATE(2050,12,31),MAX(DATE($AH$4,12,31),DATE(YEAR(J882)+$AH$3,MONTH(J882),DAY(J882)))),IF(AND(COUNTIFS('[3]Resources - Baseline'!$C$26:$C$37,S882)=1,$AH$2&gt;0),MIN(DATE($AH$4,12,31),DATE(YEAR(J882)+$AH$2,MONTH(J882),DAY(J882))),DATE(2050,12,31))))</f>
        <v>#VALUE!</v>
      </c>
      <c r="AF882" s="33">
        <f t="shared" si="137"/>
        <v>1</v>
      </c>
    </row>
    <row r="883" spans="1:32">
      <c r="A883" s="1">
        <v>883</v>
      </c>
      <c r="B883" s="21" t="s">
        <v>2010</v>
      </c>
      <c r="C883" s="21" t="s">
        <v>2011</v>
      </c>
      <c r="D883" s="21" t="s">
        <v>163</v>
      </c>
      <c r="E883" s="22" t="s">
        <v>232</v>
      </c>
      <c r="F883" s="22" t="s">
        <v>232</v>
      </c>
      <c r="G883" s="22" t="s">
        <v>233</v>
      </c>
      <c r="H883" s="22" t="s">
        <v>234</v>
      </c>
      <c r="I883" s="22" t="s">
        <v>232</v>
      </c>
      <c r="J883" s="22">
        <v>3228</v>
      </c>
      <c r="K883" s="22">
        <v>55153</v>
      </c>
      <c r="L883" s="23">
        <f t="shared" si="138"/>
        <v>0.75</v>
      </c>
      <c r="M883" s="24">
        <f t="shared" si="139"/>
        <v>1</v>
      </c>
      <c r="N883" s="23">
        <v>0.75</v>
      </c>
      <c r="O883" s="23">
        <v>0.75</v>
      </c>
      <c r="P883" s="23" t="s">
        <v>218</v>
      </c>
      <c r="Q883" s="23" t="s">
        <v>219</v>
      </c>
      <c r="R883" s="25" t="s">
        <v>218</v>
      </c>
      <c r="S883" s="22" t="s">
        <v>858</v>
      </c>
      <c r="T883" s="22"/>
      <c r="U883" s="26"/>
      <c r="V883" s="26"/>
      <c r="W883" s="27">
        <f t="shared" si="130"/>
        <v>1909</v>
      </c>
      <c r="X883" s="27">
        <f t="shared" si="131"/>
        <v>2050</v>
      </c>
      <c r="Y883" s="28">
        <f t="shared" si="132"/>
        <v>0</v>
      </c>
      <c r="Z883" s="29" t="str">
        <f t="shared" si="133"/>
        <v>LDWP</v>
      </c>
      <c r="AA883" s="30">
        <f t="shared" si="134"/>
        <v>0.75</v>
      </c>
      <c r="AB883" s="31">
        <f>IF(AND(ISNUMBER(MATCH($S883,[3]Lists!$CU$8:$CU$37,0)),J883&gt;=DATE(2018,12,31)),$AH$6,$AH$5)</f>
        <v>1</v>
      </c>
      <c r="AC883" s="31">
        <f t="shared" si="135"/>
        <v>1</v>
      </c>
      <c r="AD883" s="31">
        <f t="shared" si="136"/>
        <v>1</v>
      </c>
      <c r="AE883" s="32" t="e">
        <f>MIN($K883,IF(AND(S883='[3]Resources - Baseline'!$C$25,$AH$3&gt;0),MIN(DATE(2050,12,31),MAX(DATE($AH$4,12,31),DATE(YEAR(J883)+$AH$3,MONTH(J883),DAY(J883)))),IF(AND(COUNTIFS('[3]Resources - Baseline'!$C$26:$C$37,S883)=1,$AH$2&gt;0),MIN(DATE($AH$4,12,31),DATE(YEAR(J883)+$AH$2,MONTH(J883),DAY(J883))),DATE(2050,12,31))))</f>
        <v>#VALUE!</v>
      </c>
      <c r="AF883" s="33">
        <f t="shared" si="137"/>
        <v>1</v>
      </c>
    </row>
    <row r="884" spans="1:32">
      <c r="A884" s="1">
        <v>884</v>
      </c>
      <c r="B884" s="21" t="s">
        <v>2012</v>
      </c>
      <c r="C884" s="21" t="s">
        <v>2013</v>
      </c>
      <c r="D884" s="21" t="s">
        <v>163</v>
      </c>
      <c r="E884" s="22" t="s">
        <v>232</v>
      </c>
      <c r="F884" s="22" t="s">
        <v>232</v>
      </c>
      <c r="G884" s="22" t="s">
        <v>233</v>
      </c>
      <c r="H884" s="22" t="s">
        <v>234</v>
      </c>
      <c r="I884" s="22" t="s">
        <v>232</v>
      </c>
      <c r="J884" s="22">
        <v>3562</v>
      </c>
      <c r="K884" s="22">
        <v>55153</v>
      </c>
      <c r="L884" s="23">
        <f t="shared" si="138"/>
        <v>0.75</v>
      </c>
      <c r="M884" s="24">
        <f t="shared" si="139"/>
        <v>1</v>
      </c>
      <c r="N884" s="23">
        <v>0.75</v>
      </c>
      <c r="O884" s="23">
        <v>0.75</v>
      </c>
      <c r="P884" s="23" t="s">
        <v>218</v>
      </c>
      <c r="Q884" s="23" t="s">
        <v>219</v>
      </c>
      <c r="R884" s="25" t="s">
        <v>218</v>
      </c>
      <c r="S884" s="22" t="s">
        <v>858</v>
      </c>
      <c r="T884" s="22"/>
      <c r="U884" s="26"/>
      <c r="V884" s="26"/>
      <c r="W884" s="27">
        <f t="shared" si="130"/>
        <v>1910</v>
      </c>
      <c r="X884" s="27">
        <f t="shared" si="131"/>
        <v>2050</v>
      </c>
      <c r="Y884" s="28">
        <f t="shared" si="132"/>
        <v>0</v>
      </c>
      <c r="Z884" s="29" t="str">
        <f t="shared" si="133"/>
        <v>LDWP</v>
      </c>
      <c r="AA884" s="30">
        <f t="shared" si="134"/>
        <v>0.75</v>
      </c>
      <c r="AB884" s="31">
        <f>IF(AND(ISNUMBER(MATCH($S884,[3]Lists!$CU$8:$CU$37,0)),J884&gt;=DATE(2018,12,31)),$AH$6,$AH$5)</f>
        <v>1</v>
      </c>
      <c r="AC884" s="31">
        <f t="shared" si="135"/>
        <v>1</v>
      </c>
      <c r="AD884" s="31">
        <f t="shared" si="136"/>
        <v>1</v>
      </c>
      <c r="AE884" s="32" t="e">
        <f>MIN($K884,IF(AND(S884='[3]Resources - Baseline'!$C$25,$AH$3&gt;0),MIN(DATE(2050,12,31),MAX(DATE($AH$4,12,31),DATE(YEAR(J884)+$AH$3,MONTH(J884),DAY(J884)))),IF(AND(COUNTIFS('[3]Resources - Baseline'!$C$26:$C$37,S884)=1,$AH$2&gt;0),MIN(DATE($AH$4,12,31),DATE(YEAR(J884)+$AH$2,MONTH(J884),DAY(J884))),DATE(2050,12,31))))</f>
        <v>#VALUE!</v>
      </c>
      <c r="AF884" s="33">
        <f t="shared" si="137"/>
        <v>1</v>
      </c>
    </row>
    <row r="885" spans="1:32">
      <c r="A885" s="1">
        <v>885</v>
      </c>
      <c r="B885" s="21" t="s">
        <v>2014</v>
      </c>
      <c r="C885" s="21" t="s">
        <v>2015</v>
      </c>
      <c r="D885" s="21" t="s">
        <v>163</v>
      </c>
      <c r="E885" s="22" t="s">
        <v>210</v>
      </c>
      <c r="F885" s="22" t="s">
        <v>210</v>
      </c>
      <c r="G885" s="22" t="s">
        <v>211</v>
      </c>
      <c r="H885" s="22" t="s">
        <v>210</v>
      </c>
      <c r="I885" s="22" t="s">
        <v>212</v>
      </c>
      <c r="J885" s="22">
        <v>23468</v>
      </c>
      <c r="K885" s="22">
        <v>55153</v>
      </c>
      <c r="L885" s="23">
        <f t="shared" si="138"/>
        <v>14</v>
      </c>
      <c r="M885" s="24">
        <f t="shared" si="139"/>
        <v>1</v>
      </c>
      <c r="N885" s="23">
        <v>14</v>
      </c>
      <c r="O885" s="23">
        <v>14</v>
      </c>
      <c r="P885" s="23" t="s">
        <v>218</v>
      </c>
      <c r="Q885" s="23" t="s">
        <v>219</v>
      </c>
      <c r="R885" s="25" t="s">
        <v>218</v>
      </c>
      <c r="S885" s="22" t="s">
        <v>344</v>
      </c>
      <c r="T885" s="22"/>
      <c r="U885" s="26"/>
      <c r="V885" s="26"/>
      <c r="W885" s="27">
        <f t="shared" si="130"/>
        <v>1964</v>
      </c>
      <c r="X885" s="27">
        <f t="shared" si="131"/>
        <v>2050</v>
      </c>
      <c r="Y885" s="28">
        <f t="shared" si="132"/>
        <v>0</v>
      </c>
      <c r="Z885" s="29" t="str">
        <f t="shared" si="133"/>
        <v>NW</v>
      </c>
      <c r="AA885" s="30">
        <f t="shared" si="134"/>
        <v>14</v>
      </c>
      <c r="AB885" s="31">
        <f>IF(AND(ISNUMBER(MATCH($S885,[3]Lists!$CU$8:$CU$37,0)),J885&gt;=DATE(2018,12,31)),$AH$6,$AH$5)</f>
        <v>1</v>
      </c>
      <c r="AC885" s="31">
        <f t="shared" si="135"/>
        <v>1</v>
      </c>
      <c r="AD885" s="31">
        <f t="shared" si="136"/>
        <v>1</v>
      </c>
      <c r="AE885" s="32" t="e">
        <f>MIN($K885,IF(AND(S885='[3]Resources - Baseline'!$C$25,$AH$3&gt;0),MIN(DATE(2050,12,31),MAX(DATE($AH$4,12,31),DATE(YEAR(J885)+$AH$3,MONTH(J885),DAY(J885)))),IF(AND(COUNTIFS('[3]Resources - Baseline'!$C$26:$C$37,S885)=1,$AH$2&gt;0),MIN(DATE($AH$4,12,31),DATE(YEAR(J885)+$AH$2,MONTH(J885),DAY(J885))),DATE(2050,12,31))))</f>
        <v>#VALUE!</v>
      </c>
      <c r="AF885" s="33">
        <f t="shared" si="137"/>
        <v>1</v>
      </c>
    </row>
    <row r="886" spans="1:32">
      <c r="A886" s="1">
        <v>886</v>
      </c>
      <c r="B886" s="21" t="s">
        <v>2016</v>
      </c>
      <c r="C886" s="21" t="s">
        <v>2017</v>
      </c>
      <c r="D886" s="21" t="s">
        <v>163</v>
      </c>
      <c r="E886" s="22" t="s">
        <v>210</v>
      </c>
      <c r="F886" s="22" t="s">
        <v>210</v>
      </c>
      <c r="G886" s="22" t="s">
        <v>211</v>
      </c>
      <c r="H886" s="22" t="s">
        <v>210</v>
      </c>
      <c r="I886" s="22" t="s">
        <v>212</v>
      </c>
      <c r="J886" s="22">
        <v>23437</v>
      </c>
      <c r="K886" s="22">
        <v>55153</v>
      </c>
      <c r="L886" s="23">
        <f t="shared" si="138"/>
        <v>14</v>
      </c>
      <c r="M886" s="24">
        <f t="shared" si="139"/>
        <v>1</v>
      </c>
      <c r="N886" s="23">
        <v>14</v>
      </c>
      <c r="O886" s="23">
        <v>14</v>
      </c>
      <c r="P886" s="23" t="s">
        <v>218</v>
      </c>
      <c r="Q886" s="23" t="s">
        <v>219</v>
      </c>
      <c r="R886" s="25" t="s">
        <v>218</v>
      </c>
      <c r="S886" s="22" t="s">
        <v>344</v>
      </c>
      <c r="T886" s="22"/>
      <c r="U886" s="26"/>
      <c r="V886" s="26"/>
      <c r="W886" s="27">
        <f t="shared" si="130"/>
        <v>1964</v>
      </c>
      <c r="X886" s="27">
        <f t="shared" si="131"/>
        <v>2050</v>
      </c>
      <c r="Y886" s="28">
        <f t="shared" si="132"/>
        <v>0</v>
      </c>
      <c r="Z886" s="29" t="str">
        <f t="shared" si="133"/>
        <v>NW</v>
      </c>
      <c r="AA886" s="30">
        <f t="shared" si="134"/>
        <v>14</v>
      </c>
      <c r="AB886" s="31">
        <f>IF(AND(ISNUMBER(MATCH($S886,[3]Lists!$CU$8:$CU$37,0)),J886&gt;=DATE(2018,12,31)),$AH$6,$AH$5)</f>
        <v>1</v>
      </c>
      <c r="AC886" s="31">
        <f t="shared" si="135"/>
        <v>1</v>
      </c>
      <c r="AD886" s="31">
        <f t="shared" si="136"/>
        <v>1</v>
      </c>
      <c r="AE886" s="32" t="e">
        <f>MIN($K886,IF(AND(S886='[3]Resources - Baseline'!$C$25,$AH$3&gt;0),MIN(DATE(2050,12,31),MAX(DATE($AH$4,12,31),DATE(YEAR(J886)+$AH$3,MONTH(J886),DAY(J886)))),IF(AND(COUNTIFS('[3]Resources - Baseline'!$C$26:$C$37,S886)=1,$AH$2&gt;0),MIN(DATE($AH$4,12,31),DATE(YEAR(J886)+$AH$2,MONTH(J886),DAY(J886))),DATE(2050,12,31))))</f>
        <v>#VALUE!</v>
      </c>
      <c r="AF886" s="33">
        <f t="shared" si="137"/>
        <v>1</v>
      </c>
    </row>
    <row r="887" spans="1:32">
      <c r="A887" s="1">
        <v>887</v>
      </c>
      <c r="B887" s="21" t="s">
        <v>2018</v>
      </c>
      <c r="C887" s="21" t="s">
        <v>2019</v>
      </c>
      <c r="D887" s="21" t="s">
        <v>185</v>
      </c>
      <c r="E887" s="21" t="s">
        <v>175</v>
      </c>
      <c r="F887" s="21" t="s">
        <v>175</v>
      </c>
      <c r="G887" s="21" t="s">
        <v>186</v>
      </c>
      <c r="H887" s="21" t="s">
        <v>175</v>
      </c>
      <c r="I887" s="21" t="s">
        <v>178</v>
      </c>
      <c r="J887" s="22"/>
      <c r="K887" s="22">
        <v>55153</v>
      </c>
      <c r="L887" s="23">
        <f t="shared" si="138"/>
        <v>6.89</v>
      </c>
      <c r="M887" s="24">
        <f t="shared" si="139"/>
        <v>1</v>
      </c>
      <c r="N887" s="21">
        <v>6.89</v>
      </c>
      <c r="O887" s="21">
        <v>6.89</v>
      </c>
      <c r="P887" s="21" t="s">
        <v>264</v>
      </c>
      <c r="Q887" s="21" t="s">
        <v>219</v>
      </c>
      <c r="R887" s="25" t="s">
        <v>218</v>
      </c>
      <c r="S887" s="21" t="s">
        <v>265</v>
      </c>
      <c r="T887" s="21"/>
      <c r="U887" s="26"/>
      <c r="V887" s="26"/>
      <c r="W887" s="27">
        <f t="shared" si="130"/>
        <v>1900</v>
      </c>
      <c r="X887" s="27">
        <f t="shared" si="131"/>
        <v>2050</v>
      </c>
      <c r="Y887" s="28">
        <f t="shared" si="132"/>
        <v>0</v>
      </c>
      <c r="Z887" s="29" t="str">
        <f t="shared" si="133"/>
        <v>CAISO</v>
      </c>
      <c r="AA887" s="30">
        <f t="shared" si="134"/>
        <v>6.89</v>
      </c>
      <c r="AB887" s="31">
        <f>IF(AND(ISNUMBER(MATCH($S887,[3]Lists!$CU$8:$CU$37,0)),J887&gt;=DATE(2018,12,31)),$AH$6,$AH$5)</f>
        <v>1</v>
      </c>
      <c r="AC887" s="31">
        <f t="shared" si="135"/>
        <v>1</v>
      </c>
      <c r="AD887" s="31">
        <f t="shared" si="136"/>
        <v>1</v>
      </c>
      <c r="AE887" s="32" t="e">
        <f>MIN($K887,IF(AND(S887='[3]Resources - Baseline'!$C$25,$AH$3&gt;0),MIN(DATE(2050,12,31),MAX(DATE($AH$4,12,31),DATE(YEAR(J887)+$AH$3,MONTH(J887),DAY(J887)))),IF(AND(COUNTIFS('[3]Resources - Baseline'!$C$26:$C$37,S887)=1,$AH$2&gt;0),MIN(DATE($AH$4,12,31),DATE(YEAR(J887)+$AH$2,MONTH(J887),DAY(J887))),DATE(2050,12,31))))</f>
        <v>#VALUE!</v>
      </c>
      <c r="AF887" s="33">
        <f t="shared" si="137"/>
        <v>1</v>
      </c>
    </row>
    <row r="888" spans="1:32">
      <c r="A888" s="1">
        <v>888</v>
      </c>
      <c r="B888" s="21" t="s">
        <v>2020</v>
      </c>
      <c r="C888" s="21" t="s">
        <v>2021</v>
      </c>
      <c r="D888" s="21" t="s">
        <v>185</v>
      </c>
      <c r="E888" s="21" t="s">
        <v>175</v>
      </c>
      <c r="F888" s="21" t="s">
        <v>175</v>
      </c>
      <c r="G888" s="21" t="s">
        <v>186</v>
      </c>
      <c r="H888" s="21" t="s">
        <v>175</v>
      </c>
      <c r="I888" s="21" t="s">
        <v>178</v>
      </c>
      <c r="J888" s="22"/>
      <c r="K888" s="22">
        <v>55153</v>
      </c>
      <c r="L888" s="23">
        <f t="shared" si="138"/>
        <v>2.8</v>
      </c>
      <c r="M888" s="24">
        <f t="shared" si="139"/>
        <v>1</v>
      </c>
      <c r="N888" s="21">
        <v>2.8</v>
      </c>
      <c r="O888" s="21">
        <v>2.8</v>
      </c>
      <c r="P888" s="21" t="s">
        <v>264</v>
      </c>
      <c r="Q888" s="21" t="s">
        <v>219</v>
      </c>
      <c r="R888" s="25" t="s">
        <v>218</v>
      </c>
      <c r="S888" s="21" t="s">
        <v>265</v>
      </c>
      <c r="T888" s="21"/>
      <c r="U888" s="26"/>
      <c r="V888" s="26"/>
      <c r="W888" s="27">
        <f t="shared" si="130"/>
        <v>1900</v>
      </c>
      <c r="X888" s="27">
        <f t="shared" si="131"/>
        <v>2050</v>
      </c>
      <c r="Y888" s="28">
        <f t="shared" si="132"/>
        <v>0</v>
      </c>
      <c r="Z888" s="29" t="str">
        <f t="shared" si="133"/>
        <v>CAISO</v>
      </c>
      <c r="AA888" s="30">
        <f t="shared" si="134"/>
        <v>2.8</v>
      </c>
      <c r="AB888" s="31">
        <f>IF(AND(ISNUMBER(MATCH($S888,[3]Lists!$CU$8:$CU$37,0)),J888&gt;=DATE(2018,12,31)),$AH$6,$AH$5)</f>
        <v>1</v>
      </c>
      <c r="AC888" s="31">
        <f t="shared" si="135"/>
        <v>1</v>
      </c>
      <c r="AD888" s="31">
        <f t="shared" si="136"/>
        <v>1</v>
      </c>
      <c r="AE888" s="32" t="e">
        <f>MIN($K888,IF(AND(S888='[3]Resources - Baseline'!$C$25,$AH$3&gt;0),MIN(DATE(2050,12,31),MAX(DATE($AH$4,12,31),DATE(YEAR(J888)+$AH$3,MONTH(J888),DAY(J888)))),IF(AND(COUNTIFS('[3]Resources - Baseline'!$C$26:$C$37,S888)=1,$AH$2&gt;0),MIN(DATE($AH$4,12,31),DATE(YEAR(J888)+$AH$2,MONTH(J888),DAY(J888))),DATE(2050,12,31))))</f>
        <v>#VALUE!</v>
      </c>
      <c r="AF888" s="33">
        <f t="shared" si="137"/>
        <v>1</v>
      </c>
    </row>
    <row r="889" spans="1:32">
      <c r="A889" s="1">
        <v>889</v>
      </c>
      <c r="B889" s="21" t="s">
        <v>2022</v>
      </c>
      <c r="C889" s="21" t="s">
        <v>2023</v>
      </c>
      <c r="D889" s="21" t="s">
        <v>185</v>
      </c>
      <c r="E889" s="21" t="s">
        <v>175</v>
      </c>
      <c r="F889" s="21" t="s">
        <v>175</v>
      </c>
      <c r="G889" s="21" t="s">
        <v>186</v>
      </c>
      <c r="H889" s="21" t="s">
        <v>175</v>
      </c>
      <c r="I889" s="21" t="s">
        <v>178</v>
      </c>
      <c r="J889" s="22">
        <v>31782</v>
      </c>
      <c r="K889" s="22">
        <v>55153</v>
      </c>
      <c r="L889" s="23">
        <f t="shared" si="138"/>
        <v>5.75</v>
      </c>
      <c r="M889" s="24">
        <f t="shared" si="139"/>
        <v>1</v>
      </c>
      <c r="N889" s="21">
        <v>5.75</v>
      </c>
      <c r="O889" s="21">
        <v>5.75</v>
      </c>
      <c r="P889" s="21" t="s">
        <v>187</v>
      </c>
      <c r="Q889" s="21" t="s">
        <v>219</v>
      </c>
      <c r="R889" s="25" t="s">
        <v>218</v>
      </c>
      <c r="S889" s="21" t="s">
        <v>368</v>
      </c>
      <c r="T889" s="21"/>
      <c r="U889" s="26"/>
      <c r="V889" s="26"/>
      <c r="W889" s="27">
        <f t="shared" si="130"/>
        <v>1987</v>
      </c>
      <c r="X889" s="27">
        <f t="shared" si="131"/>
        <v>2050</v>
      </c>
      <c r="Y889" s="28">
        <f t="shared" si="132"/>
        <v>0</v>
      </c>
      <c r="Z889" s="29" t="str">
        <f t="shared" si="133"/>
        <v>CAISO</v>
      </c>
      <c r="AA889" s="30">
        <f t="shared" si="134"/>
        <v>5.75</v>
      </c>
      <c r="AB889" s="31">
        <f>IF(AND(ISNUMBER(MATCH($S889,[3]Lists!$CU$8:$CU$37,0)),J889&gt;=DATE(2018,12,31)),$AH$6,$AH$5)</f>
        <v>1</v>
      </c>
      <c r="AC889" s="31">
        <f t="shared" si="135"/>
        <v>1</v>
      </c>
      <c r="AD889" s="31">
        <f t="shared" si="136"/>
        <v>1</v>
      </c>
      <c r="AE889" s="32" t="e">
        <f>MIN($K889,IF(AND(S889='[3]Resources - Baseline'!$C$25,$AH$3&gt;0),MIN(DATE(2050,12,31),MAX(DATE($AH$4,12,31),DATE(YEAR(J889)+$AH$3,MONTH(J889),DAY(J889)))),IF(AND(COUNTIFS('[3]Resources - Baseline'!$C$26:$C$37,S889)=1,$AH$2&gt;0),MIN(DATE($AH$4,12,31),DATE(YEAR(J889)+$AH$2,MONTH(J889),DAY(J889))),DATE(2050,12,31))))</f>
        <v>#VALUE!</v>
      </c>
      <c r="AF889" s="33">
        <f t="shared" si="137"/>
        <v>1</v>
      </c>
    </row>
    <row r="890" spans="1:32">
      <c r="A890" s="1">
        <v>890</v>
      </c>
      <c r="B890" s="21" t="s">
        <v>2024</v>
      </c>
      <c r="C890" s="21" t="s">
        <v>2025</v>
      </c>
      <c r="D890" s="21" t="s">
        <v>185</v>
      </c>
      <c r="E890" s="21" t="s">
        <v>175</v>
      </c>
      <c r="F890" s="21" t="s">
        <v>175</v>
      </c>
      <c r="G890" s="21" t="s">
        <v>186</v>
      </c>
      <c r="H890" s="21" t="s">
        <v>175</v>
      </c>
      <c r="I890" s="21" t="s">
        <v>178</v>
      </c>
      <c r="J890" s="22"/>
      <c r="K890" s="22">
        <v>55153</v>
      </c>
      <c r="L890" s="23">
        <f t="shared" si="138"/>
        <v>2</v>
      </c>
      <c r="M890" s="24">
        <f t="shared" si="139"/>
        <v>1</v>
      </c>
      <c r="N890" s="21">
        <v>2</v>
      </c>
      <c r="O890" s="21">
        <v>2</v>
      </c>
      <c r="P890" s="21" t="s">
        <v>264</v>
      </c>
      <c r="Q890" s="21" t="s">
        <v>219</v>
      </c>
      <c r="R890" s="25" t="s">
        <v>218</v>
      </c>
      <c r="S890" s="21" t="s">
        <v>265</v>
      </c>
      <c r="T890" s="21"/>
      <c r="U890" s="26"/>
      <c r="V890" s="26"/>
      <c r="W890" s="27">
        <f t="shared" si="130"/>
        <v>1900</v>
      </c>
      <c r="X890" s="27">
        <f t="shared" si="131"/>
        <v>2050</v>
      </c>
      <c r="Y890" s="28">
        <f t="shared" si="132"/>
        <v>0</v>
      </c>
      <c r="Z890" s="29" t="str">
        <f t="shared" si="133"/>
        <v>CAISO</v>
      </c>
      <c r="AA890" s="30">
        <f t="shared" si="134"/>
        <v>2</v>
      </c>
      <c r="AB890" s="31">
        <f>IF(AND(ISNUMBER(MATCH($S890,[3]Lists!$CU$8:$CU$37,0)),J890&gt;=DATE(2018,12,31)),$AH$6,$AH$5)</f>
        <v>1</v>
      </c>
      <c r="AC890" s="31">
        <f t="shared" si="135"/>
        <v>1</v>
      </c>
      <c r="AD890" s="31">
        <f t="shared" si="136"/>
        <v>1</v>
      </c>
      <c r="AE890" s="32" t="e">
        <f>MIN($K890,IF(AND(S890='[3]Resources - Baseline'!$C$25,$AH$3&gt;0),MIN(DATE(2050,12,31),MAX(DATE($AH$4,12,31),DATE(YEAR(J890)+$AH$3,MONTH(J890),DAY(J890)))),IF(AND(COUNTIFS('[3]Resources - Baseline'!$C$26:$C$37,S890)=1,$AH$2&gt;0),MIN(DATE($AH$4,12,31),DATE(YEAR(J890)+$AH$2,MONTH(J890),DAY(J890))),DATE(2050,12,31))))</f>
        <v>#VALUE!</v>
      </c>
      <c r="AF890" s="33">
        <f t="shared" si="137"/>
        <v>1</v>
      </c>
    </row>
    <row r="891" spans="1:32">
      <c r="A891" s="1">
        <v>891</v>
      </c>
      <c r="B891" s="21" t="s">
        <v>2026</v>
      </c>
      <c r="C891" s="21" t="s">
        <v>2027</v>
      </c>
      <c r="D891" s="21" t="s">
        <v>185</v>
      </c>
      <c r="E891" s="21" t="s">
        <v>175</v>
      </c>
      <c r="F891" s="21" t="s">
        <v>175</v>
      </c>
      <c r="G891" s="21" t="s">
        <v>186</v>
      </c>
      <c r="H891" s="21" t="s">
        <v>175</v>
      </c>
      <c r="I891" s="21" t="s">
        <v>178</v>
      </c>
      <c r="J891" s="22">
        <v>2558</v>
      </c>
      <c r="K891" s="22">
        <v>55153</v>
      </c>
      <c r="L891" s="23">
        <f t="shared" si="138"/>
        <v>2</v>
      </c>
      <c r="M891" s="24">
        <f t="shared" si="139"/>
        <v>1</v>
      </c>
      <c r="N891" s="21">
        <v>2</v>
      </c>
      <c r="O891" s="21">
        <v>2</v>
      </c>
      <c r="P891" s="21" t="s">
        <v>187</v>
      </c>
      <c r="Q891" s="21" t="s">
        <v>219</v>
      </c>
      <c r="R891" s="25" t="s">
        <v>218</v>
      </c>
      <c r="S891" s="21" t="s">
        <v>368</v>
      </c>
      <c r="T891" s="21"/>
      <c r="U891" s="26"/>
      <c r="V891" s="26"/>
      <c r="W891" s="27">
        <f t="shared" si="130"/>
        <v>1907</v>
      </c>
      <c r="X891" s="27">
        <f t="shared" si="131"/>
        <v>2050</v>
      </c>
      <c r="Y891" s="28">
        <f t="shared" si="132"/>
        <v>0</v>
      </c>
      <c r="Z891" s="29" t="str">
        <f t="shared" si="133"/>
        <v>CAISO</v>
      </c>
      <c r="AA891" s="30">
        <f t="shared" si="134"/>
        <v>2</v>
      </c>
      <c r="AB891" s="31">
        <f>IF(AND(ISNUMBER(MATCH($S891,[3]Lists!$CU$8:$CU$37,0)),J891&gt;=DATE(2018,12,31)),$AH$6,$AH$5)</f>
        <v>1</v>
      </c>
      <c r="AC891" s="31">
        <f t="shared" si="135"/>
        <v>1</v>
      </c>
      <c r="AD891" s="31">
        <f t="shared" si="136"/>
        <v>1</v>
      </c>
      <c r="AE891" s="32" t="e">
        <f>MIN($K891,IF(AND(S891='[3]Resources - Baseline'!$C$25,$AH$3&gt;0),MIN(DATE(2050,12,31),MAX(DATE($AH$4,12,31),DATE(YEAR(J891)+$AH$3,MONTH(J891),DAY(J891)))),IF(AND(COUNTIFS('[3]Resources - Baseline'!$C$26:$C$37,S891)=1,$AH$2&gt;0),MIN(DATE($AH$4,12,31),DATE(YEAR(J891)+$AH$2,MONTH(J891),DAY(J891))),DATE(2050,12,31))))</f>
        <v>#VALUE!</v>
      </c>
      <c r="AF891" s="33">
        <f t="shared" si="137"/>
        <v>1</v>
      </c>
    </row>
    <row r="892" spans="1:32">
      <c r="A892" s="1">
        <v>892</v>
      </c>
      <c r="B892" s="21" t="s">
        <v>2028</v>
      </c>
      <c r="C892" s="21" t="s">
        <v>2029</v>
      </c>
      <c r="D892" s="21" t="s">
        <v>163</v>
      </c>
      <c r="E892" s="22" t="s">
        <v>298</v>
      </c>
      <c r="F892" s="22" t="s">
        <v>298</v>
      </c>
      <c r="G892" s="22" t="s">
        <v>299</v>
      </c>
      <c r="H892" s="22" t="s">
        <v>166</v>
      </c>
      <c r="I892" s="22" t="s">
        <v>167</v>
      </c>
      <c r="J892" s="22">
        <v>37135</v>
      </c>
      <c r="K892" s="22">
        <v>55153</v>
      </c>
      <c r="L892" s="23">
        <f t="shared" si="138"/>
        <v>21.4</v>
      </c>
      <c r="M892" s="24">
        <f t="shared" si="139"/>
        <v>1</v>
      </c>
      <c r="N892" s="23">
        <v>21.4</v>
      </c>
      <c r="O892" s="23">
        <v>21.4</v>
      </c>
      <c r="P892" s="23" t="s">
        <v>196</v>
      </c>
      <c r="Q892" s="23" t="s">
        <v>197</v>
      </c>
      <c r="R892" s="25" t="s">
        <v>198</v>
      </c>
      <c r="S892" s="22" t="s">
        <v>542</v>
      </c>
      <c r="T892" s="22"/>
      <c r="U892" s="26"/>
      <c r="V892" s="26"/>
      <c r="W892" s="27">
        <f t="shared" si="130"/>
        <v>2002</v>
      </c>
      <c r="X892" s="27">
        <f t="shared" si="131"/>
        <v>2050</v>
      </c>
      <c r="Y892" s="28">
        <f t="shared" si="132"/>
        <v>0</v>
      </c>
      <c r="Z892" s="29" t="str">
        <f t="shared" si="133"/>
        <v>Excluded</v>
      </c>
      <c r="AA892" s="30">
        <f t="shared" si="134"/>
        <v>21.4</v>
      </c>
      <c r="AB892" s="31">
        <f>IF(AND(ISNUMBER(MATCH($S892,[3]Lists!$CU$8:$CU$37,0)),J892&gt;=DATE(2018,12,31)),$AH$6,$AH$5)</f>
        <v>1</v>
      </c>
      <c r="AC892" s="31">
        <f t="shared" si="135"/>
        <v>1</v>
      </c>
      <c r="AD892" s="31">
        <f t="shared" si="136"/>
        <v>1</v>
      </c>
      <c r="AE892" s="32" t="e">
        <f>MIN($K892,IF(AND(S892='[3]Resources - Baseline'!$C$25,$AH$3&gt;0),MIN(DATE(2050,12,31),MAX(DATE($AH$4,12,31),DATE(YEAR(J892)+$AH$3,MONTH(J892),DAY(J892)))),IF(AND(COUNTIFS('[3]Resources - Baseline'!$C$26:$C$37,S892)=1,$AH$2&gt;0),MIN(DATE($AH$4,12,31),DATE(YEAR(J892)+$AH$2,MONTH(J892),DAY(J892))),DATE(2050,12,31))))</f>
        <v>#VALUE!</v>
      </c>
      <c r="AF892" s="33">
        <f t="shared" si="137"/>
        <v>1</v>
      </c>
    </row>
    <row r="893" spans="1:32">
      <c r="A893" s="1">
        <v>893</v>
      </c>
      <c r="B893" s="21" t="s">
        <v>2030</v>
      </c>
      <c r="C893" s="21" t="s">
        <v>2031</v>
      </c>
      <c r="D893" s="21" t="s">
        <v>163</v>
      </c>
      <c r="E893" s="22" t="s">
        <v>210</v>
      </c>
      <c r="F893" s="22" t="s">
        <v>210</v>
      </c>
      <c r="G893" s="22" t="s">
        <v>211</v>
      </c>
      <c r="H893" s="22" t="s">
        <v>210</v>
      </c>
      <c r="I893" s="22" t="s">
        <v>212</v>
      </c>
      <c r="J893" s="22">
        <v>34486</v>
      </c>
      <c r="K893" s="22">
        <v>55153</v>
      </c>
      <c r="L893" s="23">
        <f t="shared" si="138"/>
        <v>35</v>
      </c>
      <c r="M893" s="24">
        <f t="shared" si="139"/>
        <v>1</v>
      </c>
      <c r="N893" s="23">
        <v>35</v>
      </c>
      <c r="O893" s="23">
        <v>35</v>
      </c>
      <c r="P893" s="23" t="s">
        <v>218</v>
      </c>
      <c r="Q893" s="23" t="s">
        <v>219</v>
      </c>
      <c r="R893" s="25" t="s">
        <v>218</v>
      </c>
      <c r="S893" s="22" t="s">
        <v>344</v>
      </c>
      <c r="T893" s="22"/>
      <c r="U893" s="26"/>
      <c r="V893" s="26"/>
      <c r="W893" s="27">
        <f t="shared" si="130"/>
        <v>1994</v>
      </c>
      <c r="X893" s="27">
        <f t="shared" si="131"/>
        <v>2050</v>
      </c>
      <c r="Y893" s="28">
        <f t="shared" si="132"/>
        <v>0</v>
      </c>
      <c r="Z893" s="29" t="str">
        <f t="shared" si="133"/>
        <v>NW</v>
      </c>
      <c r="AA893" s="30">
        <f t="shared" si="134"/>
        <v>35</v>
      </c>
      <c r="AB893" s="31">
        <f>IF(AND(ISNUMBER(MATCH($S893,[3]Lists!$CU$8:$CU$37,0)),J893&gt;=DATE(2018,12,31)),$AH$6,$AH$5)</f>
        <v>1</v>
      </c>
      <c r="AC893" s="31">
        <f t="shared" si="135"/>
        <v>1</v>
      </c>
      <c r="AD893" s="31">
        <f t="shared" si="136"/>
        <v>1</v>
      </c>
      <c r="AE893" s="32" t="e">
        <f>MIN($K893,IF(AND(S893='[3]Resources - Baseline'!$C$25,$AH$3&gt;0),MIN(DATE(2050,12,31),MAX(DATE($AH$4,12,31),DATE(YEAR(J893)+$AH$3,MONTH(J893),DAY(J893)))),IF(AND(COUNTIFS('[3]Resources - Baseline'!$C$26:$C$37,S893)=1,$AH$2&gt;0),MIN(DATE($AH$4,12,31),DATE(YEAR(J893)+$AH$2,MONTH(J893),DAY(J893))),DATE(2050,12,31))))</f>
        <v>#VALUE!</v>
      </c>
      <c r="AF893" s="33">
        <f t="shared" si="137"/>
        <v>1</v>
      </c>
    </row>
    <row r="894" spans="1:32">
      <c r="A894" s="1">
        <v>894</v>
      </c>
      <c r="B894" s="21" t="s">
        <v>2032</v>
      </c>
      <c r="C894" s="21" t="s">
        <v>2033</v>
      </c>
      <c r="D894" s="21" t="s">
        <v>163</v>
      </c>
      <c r="E894" s="22" t="s">
        <v>210</v>
      </c>
      <c r="F894" s="22" t="s">
        <v>210</v>
      </c>
      <c r="G894" s="22" t="s">
        <v>211</v>
      </c>
      <c r="H894" s="22" t="s">
        <v>210</v>
      </c>
      <c r="I894" s="22" t="s">
        <v>212</v>
      </c>
      <c r="J894" s="22">
        <v>34486</v>
      </c>
      <c r="K894" s="22">
        <v>55153</v>
      </c>
      <c r="L894" s="23">
        <f t="shared" si="138"/>
        <v>35</v>
      </c>
      <c r="M894" s="24">
        <f t="shared" si="139"/>
        <v>1</v>
      </c>
      <c r="N894" s="23">
        <v>35</v>
      </c>
      <c r="O894" s="23">
        <v>35</v>
      </c>
      <c r="P894" s="23" t="s">
        <v>218</v>
      </c>
      <c r="Q894" s="23" t="s">
        <v>219</v>
      </c>
      <c r="R894" s="25" t="s">
        <v>218</v>
      </c>
      <c r="S894" s="22" t="s">
        <v>344</v>
      </c>
      <c r="T894" s="22"/>
      <c r="U894" s="26"/>
      <c r="V894" s="26"/>
      <c r="W894" s="27">
        <f t="shared" si="130"/>
        <v>1994</v>
      </c>
      <c r="X894" s="27">
        <f t="shared" si="131"/>
        <v>2050</v>
      </c>
      <c r="Y894" s="28">
        <f t="shared" si="132"/>
        <v>0</v>
      </c>
      <c r="Z894" s="29" t="str">
        <f t="shared" si="133"/>
        <v>NW</v>
      </c>
      <c r="AA894" s="30">
        <f t="shared" si="134"/>
        <v>35</v>
      </c>
      <c r="AB894" s="31">
        <f>IF(AND(ISNUMBER(MATCH($S894,[3]Lists!$CU$8:$CU$37,0)),J894&gt;=DATE(2018,12,31)),$AH$6,$AH$5)</f>
        <v>1</v>
      </c>
      <c r="AC894" s="31">
        <f t="shared" si="135"/>
        <v>1</v>
      </c>
      <c r="AD894" s="31">
        <f t="shared" si="136"/>
        <v>1</v>
      </c>
      <c r="AE894" s="32" t="e">
        <f>MIN($K894,IF(AND(S894='[3]Resources - Baseline'!$C$25,$AH$3&gt;0),MIN(DATE(2050,12,31),MAX(DATE($AH$4,12,31),DATE(YEAR(J894)+$AH$3,MONTH(J894),DAY(J894)))),IF(AND(COUNTIFS('[3]Resources - Baseline'!$C$26:$C$37,S894)=1,$AH$2&gt;0),MIN(DATE($AH$4,12,31),DATE(YEAR(J894)+$AH$2,MONTH(J894),DAY(J894))),DATE(2050,12,31))))</f>
        <v>#VALUE!</v>
      </c>
      <c r="AF894" s="33">
        <f t="shared" si="137"/>
        <v>1</v>
      </c>
    </row>
    <row r="895" spans="1:32">
      <c r="A895" s="1">
        <v>895</v>
      </c>
      <c r="B895" s="21" t="s">
        <v>2034</v>
      </c>
      <c r="C895" s="21" t="s">
        <v>2035</v>
      </c>
      <c r="D895" s="21" t="s">
        <v>163</v>
      </c>
      <c r="E895" s="22" t="s">
        <v>192</v>
      </c>
      <c r="F895" s="22" t="s">
        <v>192</v>
      </c>
      <c r="G895" s="22" t="s">
        <v>193</v>
      </c>
      <c r="H895" s="22" t="s">
        <v>194</v>
      </c>
      <c r="I895" s="22" t="s">
        <v>195</v>
      </c>
      <c r="J895" s="22">
        <v>41609</v>
      </c>
      <c r="K895" s="22">
        <v>55153</v>
      </c>
      <c r="L895" s="23">
        <f t="shared" si="138"/>
        <v>118</v>
      </c>
      <c r="M895" s="24">
        <f t="shared" si="139"/>
        <v>1</v>
      </c>
      <c r="N895" s="35">
        <v>118</v>
      </c>
      <c r="O895" s="35">
        <v>118</v>
      </c>
      <c r="P895" s="35" t="s">
        <v>196</v>
      </c>
      <c r="Q895" s="35" t="s">
        <v>197</v>
      </c>
      <c r="R895" s="25" t="s">
        <v>198</v>
      </c>
      <c r="S895" s="22" t="s">
        <v>199</v>
      </c>
      <c r="T895" s="22"/>
      <c r="U895" s="26"/>
      <c r="V895" s="26"/>
      <c r="W895" s="27">
        <f t="shared" si="130"/>
        <v>2014</v>
      </c>
      <c r="X895" s="27">
        <f t="shared" si="131"/>
        <v>2050</v>
      </c>
      <c r="Y895" s="28">
        <f t="shared" si="132"/>
        <v>0</v>
      </c>
      <c r="Z895" s="29" t="str">
        <f t="shared" si="133"/>
        <v>SW</v>
      </c>
      <c r="AA895" s="30">
        <f t="shared" si="134"/>
        <v>118</v>
      </c>
      <c r="AB895" s="31">
        <f>IF(AND(ISNUMBER(MATCH($S895,[3]Lists!$CU$8:$CU$37,0)),J895&gt;=DATE(2018,12,31)),$AH$6,$AH$5)</f>
        <v>1</v>
      </c>
      <c r="AC895" s="31">
        <f t="shared" si="135"/>
        <v>1</v>
      </c>
      <c r="AD895" s="31">
        <f t="shared" si="136"/>
        <v>1</v>
      </c>
      <c r="AE895" s="32" t="e">
        <f>MIN($K895,IF(AND(S895='[3]Resources - Baseline'!$C$25,$AH$3&gt;0),MIN(DATE(2050,12,31),MAX(DATE($AH$4,12,31),DATE(YEAR(J895)+$AH$3,MONTH(J895),DAY(J895)))),IF(AND(COUNTIFS('[3]Resources - Baseline'!$C$26:$C$37,S895)=1,$AH$2&gt;0),MIN(DATE($AH$4,12,31),DATE(YEAR(J895)+$AH$2,MONTH(J895),DAY(J895))),DATE(2050,12,31))))</f>
        <v>#VALUE!</v>
      </c>
      <c r="AF895" s="33">
        <f t="shared" si="137"/>
        <v>1</v>
      </c>
    </row>
    <row r="896" spans="1:32">
      <c r="A896" s="1">
        <v>896</v>
      </c>
      <c r="B896" s="21" t="s">
        <v>2036</v>
      </c>
      <c r="C896" s="21" t="s">
        <v>2037</v>
      </c>
      <c r="D896" s="21" t="s">
        <v>163</v>
      </c>
      <c r="E896" s="22" t="s">
        <v>802</v>
      </c>
      <c r="F896" s="22" t="s">
        <v>802</v>
      </c>
      <c r="G896" s="22" t="s">
        <v>803</v>
      </c>
      <c r="H896" s="22" t="s">
        <v>804</v>
      </c>
      <c r="I896" s="22" t="s">
        <v>212</v>
      </c>
      <c r="J896" s="22">
        <v>35004</v>
      </c>
      <c r="K896" s="22">
        <v>55153</v>
      </c>
      <c r="L896" s="23">
        <f t="shared" si="138"/>
        <v>246.1</v>
      </c>
      <c r="M896" s="24">
        <f t="shared" si="139"/>
        <v>1</v>
      </c>
      <c r="N896" s="23">
        <v>246.1</v>
      </c>
      <c r="O896" s="23">
        <v>246.1</v>
      </c>
      <c r="P896" s="23" t="s">
        <v>257</v>
      </c>
      <c r="Q896" s="23" t="s">
        <v>258</v>
      </c>
      <c r="R896" s="25" t="s">
        <v>259</v>
      </c>
      <c r="S896" s="22" t="s">
        <v>807</v>
      </c>
      <c r="T896" s="22"/>
      <c r="U896" s="26"/>
      <c r="V896" s="26"/>
      <c r="W896" s="27">
        <f t="shared" si="130"/>
        <v>1996</v>
      </c>
      <c r="X896" s="27">
        <f t="shared" si="131"/>
        <v>2050</v>
      </c>
      <c r="Y896" s="28">
        <f t="shared" si="132"/>
        <v>0</v>
      </c>
      <c r="Z896" s="29" t="str">
        <f t="shared" si="133"/>
        <v>NW</v>
      </c>
      <c r="AA896" s="30">
        <f t="shared" si="134"/>
        <v>246.1</v>
      </c>
      <c r="AB896" s="31">
        <f>IF(AND(ISNUMBER(MATCH($S896,[3]Lists!$CU$8:$CU$37,0)),J896&gt;=DATE(2018,12,31)),$AH$6,$AH$5)</f>
        <v>1</v>
      </c>
      <c r="AC896" s="31">
        <f t="shared" si="135"/>
        <v>1</v>
      </c>
      <c r="AD896" s="31">
        <f t="shared" si="136"/>
        <v>1</v>
      </c>
      <c r="AE896" s="32" t="e">
        <f>MIN($K896,IF(AND(S896='[3]Resources - Baseline'!$C$25,$AH$3&gt;0),MIN(DATE(2050,12,31),MAX(DATE($AH$4,12,31),DATE(YEAR(J896)+$AH$3,MONTH(J896),DAY(J896)))),IF(AND(COUNTIFS('[3]Resources - Baseline'!$C$26:$C$37,S896)=1,$AH$2&gt;0),MIN(DATE($AH$4,12,31),DATE(YEAR(J896)+$AH$2,MONTH(J896),DAY(J896))),DATE(2050,12,31))))</f>
        <v>#VALUE!</v>
      </c>
      <c r="AF896" s="33">
        <f t="shared" si="137"/>
        <v>1</v>
      </c>
    </row>
    <row r="897" spans="1:32">
      <c r="A897" s="1">
        <v>897</v>
      </c>
      <c r="B897" s="21" t="s">
        <v>2038</v>
      </c>
      <c r="C897" s="21" t="s">
        <v>2039</v>
      </c>
      <c r="D897" s="21" t="s">
        <v>163</v>
      </c>
      <c r="E897" s="22" t="s">
        <v>1097</v>
      </c>
      <c r="F897" s="22" t="s">
        <v>1097</v>
      </c>
      <c r="G897" s="22" t="s">
        <v>1098</v>
      </c>
      <c r="H897" s="22" t="s">
        <v>210</v>
      </c>
      <c r="I897" s="22" t="s">
        <v>212</v>
      </c>
      <c r="J897" s="22">
        <v>37803</v>
      </c>
      <c r="K897" s="22">
        <v>55153</v>
      </c>
      <c r="L897" s="23">
        <f t="shared" si="138"/>
        <v>286</v>
      </c>
      <c r="M897" s="24">
        <f t="shared" si="139"/>
        <v>1</v>
      </c>
      <c r="N897" s="23">
        <v>286</v>
      </c>
      <c r="O897" s="23">
        <v>286</v>
      </c>
      <c r="P897" s="23" t="s">
        <v>257</v>
      </c>
      <c r="Q897" s="23" t="s">
        <v>258</v>
      </c>
      <c r="R897" s="25" t="s">
        <v>259</v>
      </c>
      <c r="S897" s="22" t="s">
        <v>807</v>
      </c>
      <c r="T897" s="22"/>
      <c r="U897" s="26"/>
      <c r="V897" s="26"/>
      <c r="W897" s="27">
        <f t="shared" si="130"/>
        <v>2004</v>
      </c>
      <c r="X897" s="27">
        <f t="shared" si="131"/>
        <v>2050</v>
      </c>
      <c r="Y897" s="28">
        <f t="shared" si="132"/>
        <v>0</v>
      </c>
      <c r="Z897" s="29" t="str">
        <f t="shared" si="133"/>
        <v>NW</v>
      </c>
      <c r="AA897" s="30">
        <f t="shared" si="134"/>
        <v>286</v>
      </c>
      <c r="AB897" s="31">
        <f>IF(AND(ISNUMBER(MATCH($S897,[3]Lists!$CU$8:$CU$37,0)),J897&gt;=DATE(2018,12,31)),$AH$6,$AH$5)</f>
        <v>1</v>
      </c>
      <c r="AC897" s="31">
        <f t="shared" si="135"/>
        <v>1</v>
      </c>
      <c r="AD897" s="31">
        <f t="shared" si="136"/>
        <v>1</v>
      </c>
      <c r="AE897" s="32" t="e">
        <f>MIN($K897,IF(AND(S897='[3]Resources - Baseline'!$C$25,$AH$3&gt;0),MIN(DATE(2050,12,31),MAX(DATE($AH$4,12,31),DATE(YEAR(J897)+$AH$3,MONTH(J897),DAY(J897)))),IF(AND(COUNTIFS('[3]Resources - Baseline'!$C$26:$C$37,S897)=1,$AH$2&gt;0),MIN(DATE($AH$4,12,31),DATE(YEAR(J897)+$AH$2,MONTH(J897),DAY(J897))),DATE(2050,12,31))))</f>
        <v>#VALUE!</v>
      </c>
      <c r="AF897" s="33">
        <f t="shared" si="137"/>
        <v>1</v>
      </c>
    </row>
    <row r="898" spans="1:32">
      <c r="A898" s="1">
        <v>898</v>
      </c>
      <c r="B898" s="21" t="s">
        <v>2040</v>
      </c>
      <c r="C898" s="21" t="s">
        <v>2041</v>
      </c>
      <c r="D898" s="21" t="s">
        <v>163</v>
      </c>
      <c r="E898" s="22" t="s">
        <v>164</v>
      </c>
      <c r="F898" s="22" t="s">
        <v>164</v>
      </c>
      <c r="G898" s="22" t="s">
        <v>165</v>
      </c>
      <c r="H898" s="22" t="s">
        <v>166</v>
      </c>
      <c r="I898" s="22" t="s">
        <v>167</v>
      </c>
      <c r="J898" s="22">
        <v>42426</v>
      </c>
      <c r="K898" s="22">
        <v>54877</v>
      </c>
      <c r="L898" s="23">
        <f t="shared" si="138"/>
        <v>4</v>
      </c>
      <c r="M898" s="24">
        <f t="shared" si="139"/>
        <v>1</v>
      </c>
      <c r="N898" s="23">
        <v>4</v>
      </c>
      <c r="O898" s="23">
        <v>4</v>
      </c>
      <c r="P898" s="23" t="s">
        <v>313</v>
      </c>
      <c r="Q898" s="23" t="s">
        <v>219</v>
      </c>
      <c r="R898" s="25" t="s">
        <v>218</v>
      </c>
      <c r="S898" s="22" t="s">
        <v>220</v>
      </c>
      <c r="T898" s="22"/>
      <c r="U898" s="26"/>
      <c r="V898" s="26"/>
      <c r="W898" s="27">
        <f t="shared" si="130"/>
        <v>2016</v>
      </c>
      <c r="X898" s="27">
        <f t="shared" si="131"/>
        <v>2049</v>
      </c>
      <c r="Y898" s="28">
        <f t="shared" si="132"/>
        <v>0</v>
      </c>
      <c r="Z898" s="29" t="str">
        <f t="shared" si="133"/>
        <v>Excluded</v>
      </c>
      <c r="AA898" s="30">
        <f t="shared" si="134"/>
        <v>4</v>
      </c>
      <c r="AB898" s="31">
        <f>IF(AND(ISNUMBER(MATCH($S898,[3]Lists!$CU$8:$CU$37,0)),J898&gt;=DATE(2018,12,31)),$AH$6,$AH$5)</f>
        <v>1</v>
      </c>
      <c r="AC898" s="31">
        <f t="shared" si="135"/>
        <v>1</v>
      </c>
      <c r="AD898" s="31">
        <f t="shared" si="136"/>
        <v>1</v>
      </c>
      <c r="AE898" s="32" t="e">
        <f>MIN($K898,IF(AND(S898='[3]Resources - Baseline'!$C$25,$AH$3&gt;0),MIN(DATE(2050,12,31),MAX(DATE($AH$4,12,31),DATE(YEAR(J898)+$AH$3,MONTH(J898),DAY(J898)))),IF(AND(COUNTIFS('[3]Resources - Baseline'!$C$26:$C$37,S898)=1,$AH$2&gt;0),MIN(DATE($AH$4,12,31),DATE(YEAR(J898)+$AH$2,MONTH(J898),DAY(J898))),DATE(2050,12,31))))</f>
        <v>#VALUE!</v>
      </c>
      <c r="AF898" s="33">
        <f t="shared" si="137"/>
        <v>1</v>
      </c>
    </row>
    <row r="899" spans="1:32">
      <c r="A899" s="1">
        <v>899</v>
      </c>
      <c r="B899" s="21" t="s">
        <v>2042</v>
      </c>
      <c r="C899" s="21" t="s">
        <v>2043</v>
      </c>
      <c r="D899" s="21" t="s">
        <v>163</v>
      </c>
      <c r="E899" s="22" t="s">
        <v>164</v>
      </c>
      <c r="F899" s="22" t="s">
        <v>164</v>
      </c>
      <c r="G899" s="22" t="s">
        <v>165</v>
      </c>
      <c r="H899" s="22" t="s">
        <v>166</v>
      </c>
      <c r="I899" s="22" t="s">
        <v>167</v>
      </c>
      <c r="J899" s="22">
        <v>42277</v>
      </c>
      <c r="K899" s="22">
        <v>54877</v>
      </c>
      <c r="L899" s="23">
        <f t="shared" si="138"/>
        <v>1.8</v>
      </c>
      <c r="M899" s="24">
        <f t="shared" si="139"/>
        <v>1</v>
      </c>
      <c r="N899" s="23">
        <v>1.8</v>
      </c>
      <c r="O899" s="23">
        <v>1.8</v>
      </c>
      <c r="P899" s="23" t="s">
        <v>313</v>
      </c>
      <c r="Q899" s="23" t="s">
        <v>219</v>
      </c>
      <c r="R899" s="25" t="s">
        <v>218</v>
      </c>
      <c r="S899" s="22" t="s">
        <v>220</v>
      </c>
      <c r="T899" s="22"/>
      <c r="U899" s="26"/>
      <c r="V899" s="26"/>
      <c r="W899" s="27">
        <f t="shared" si="130"/>
        <v>2016</v>
      </c>
      <c r="X899" s="27">
        <f t="shared" si="131"/>
        <v>2049</v>
      </c>
      <c r="Y899" s="28">
        <f t="shared" si="132"/>
        <v>0</v>
      </c>
      <c r="Z899" s="29" t="str">
        <f t="shared" si="133"/>
        <v>Excluded</v>
      </c>
      <c r="AA899" s="30">
        <f t="shared" si="134"/>
        <v>1.8</v>
      </c>
      <c r="AB899" s="31">
        <f>IF(AND(ISNUMBER(MATCH($S899,[3]Lists!$CU$8:$CU$37,0)),J899&gt;=DATE(2018,12,31)),$AH$6,$AH$5)</f>
        <v>1</v>
      </c>
      <c r="AC899" s="31">
        <f t="shared" si="135"/>
        <v>1</v>
      </c>
      <c r="AD899" s="31">
        <f t="shared" si="136"/>
        <v>1</v>
      </c>
      <c r="AE899" s="32" t="e">
        <f>MIN($K899,IF(AND(S899='[3]Resources - Baseline'!$C$25,$AH$3&gt;0),MIN(DATE(2050,12,31),MAX(DATE($AH$4,12,31),DATE(YEAR(J899)+$AH$3,MONTH(J899),DAY(J899)))),IF(AND(COUNTIFS('[3]Resources - Baseline'!$C$26:$C$37,S899)=1,$AH$2&gt;0),MIN(DATE($AH$4,12,31),DATE(YEAR(J899)+$AH$2,MONTH(J899),DAY(J899))),DATE(2050,12,31))))</f>
        <v>#VALUE!</v>
      </c>
      <c r="AF899" s="33">
        <f t="shared" si="137"/>
        <v>1</v>
      </c>
    </row>
    <row r="900" spans="1:32">
      <c r="A900" s="1">
        <v>900</v>
      </c>
      <c r="B900" s="21" t="s">
        <v>2044</v>
      </c>
      <c r="C900" s="21"/>
      <c r="D900" s="21" t="s">
        <v>185</v>
      </c>
      <c r="E900" s="21" t="s">
        <v>205</v>
      </c>
      <c r="F900" s="21" t="s">
        <v>205</v>
      </c>
      <c r="G900" s="21" t="s">
        <v>204</v>
      </c>
      <c r="H900" s="21" t="s">
        <v>205</v>
      </c>
      <c r="I900" s="21" t="s">
        <v>178</v>
      </c>
      <c r="J900" s="22">
        <v>36161</v>
      </c>
      <c r="K900" s="22">
        <v>55153</v>
      </c>
      <c r="L900" s="23">
        <f t="shared" si="138"/>
        <v>5.83</v>
      </c>
      <c r="M900" s="24">
        <f t="shared" si="139"/>
        <v>0.95573770491803289</v>
      </c>
      <c r="N900" s="21">
        <v>5.83</v>
      </c>
      <c r="O900" s="21">
        <v>6.1</v>
      </c>
      <c r="P900" s="21" t="s">
        <v>187</v>
      </c>
      <c r="Q900" s="21" t="s">
        <v>537</v>
      </c>
      <c r="R900" s="25" t="s">
        <v>538</v>
      </c>
      <c r="S900" s="21" t="s">
        <v>539</v>
      </c>
      <c r="T900" s="21"/>
      <c r="U900" s="26"/>
      <c r="V900" s="26"/>
      <c r="W900" s="27">
        <f t="shared" si="130"/>
        <v>1999</v>
      </c>
      <c r="X900" s="27">
        <f t="shared" si="131"/>
        <v>2050</v>
      </c>
      <c r="Y900" s="28">
        <f t="shared" si="132"/>
        <v>0</v>
      </c>
      <c r="Z900" s="29" t="str">
        <f t="shared" si="133"/>
        <v>CAISO</v>
      </c>
      <c r="AA900" s="30">
        <f t="shared" si="134"/>
        <v>6.1</v>
      </c>
      <c r="AB900" s="31">
        <f>IF(AND(ISNUMBER(MATCH($S900,[3]Lists!$CU$8:$CU$37,0)),J900&gt;=DATE(2018,12,31)),$AH$6,$AH$5)</f>
        <v>1</v>
      </c>
      <c r="AC900" s="31">
        <f t="shared" si="135"/>
        <v>1</v>
      </c>
      <c r="AD900" s="31">
        <f t="shared" si="136"/>
        <v>1</v>
      </c>
      <c r="AE900" s="32" t="e">
        <f>MIN($K900,IF(AND(S900='[3]Resources - Baseline'!$C$25,$AH$3&gt;0),MIN(DATE(2050,12,31),MAX(DATE($AH$4,12,31),DATE(YEAR(J900)+$AH$3,MONTH(J900),DAY(J900)))),IF(AND(COUNTIFS('[3]Resources - Baseline'!$C$26:$C$37,S900)=1,$AH$2&gt;0),MIN(DATE($AH$4,12,31),DATE(YEAR(J900)+$AH$2,MONTH(J900),DAY(J900))),DATE(2050,12,31))))</f>
        <v>#VALUE!</v>
      </c>
      <c r="AF900" s="33">
        <f t="shared" si="137"/>
        <v>1</v>
      </c>
    </row>
    <row r="901" spans="1:32">
      <c r="A901" s="1">
        <v>901</v>
      </c>
      <c r="B901" s="21" t="s">
        <v>2045</v>
      </c>
      <c r="C901" s="21" t="s">
        <v>2046</v>
      </c>
      <c r="D901" s="21" t="s">
        <v>185</v>
      </c>
      <c r="E901" s="21" t="s">
        <v>205</v>
      </c>
      <c r="F901" s="21" t="s">
        <v>205</v>
      </c>
      <c r="G901" s="21" t="s">
        <v>204</v>
      </c>
      <c r="H901" s="21" t="s">
        <v>205</v>
      </c>
      <c r="I901" s="21" t="s">
        <v>178</v>
      </c>
      <c r="J901" s="22">
        <v>41569</v>
      </c>
      <c r="K901" s="22">
        <v>55153</v>
      </c>
      <c r="L901" s="23">
        <f t="shared" si="138"/>
        <v>139</v>
      </c>
      <c r="M901" s="24">
        <f t="shared" si="139"/>
        <v>1</v>
      </c>
      <c r="N901" s="21">
        <v>139</v>
      </c>
      <c r="O901" s="21">
        <v>139</v>
      </c>
      <c r="P901" s="21" t="s">
        <v>187</v>
      </c>
      <c r="Q901" s="21" t="s">
        <v>188</v>
      </c>
      <c r="R901" s="25" t="s">
        <v>189</v>
      </c>
      <c r="S901" s="21" t="s">
        <v>182</v>
      </c>
      <c r="T901" s="21"/>
      <c r="U901" s="26"/>
      <c r="V901" s="26"/>
      <c r="W901" s="27">
        <f t="shared" si="130"/>
        <v>2014</v>
      </c>
      <c r="X901" s="27">
        <f t="shared" si="131"/>
        <v>2050</v>
      </c>
      <c r="Y901" s="28">
        <f t="shared" si="132"/>
        <v>0</v>
      </c>
      <c r="Z901" s="29" t="str">
        <f t="shared" si="133"/>
        <v>CAISO</v>
      </c>
      <c r="AA901" s="30">
        <f t="shared" si="134"/>
        <v>139</v>
      </c>
      <c r="AB901" s="31">
        <f>IF(AND(ISNUMBER(MATCH($S901,[3]Lists!$CU$8:$CU$37,0)),J901&gt;=DATE(2018,12,31)),$AH$6,$AH$5)</f>
        <v>1</v>
      </c>
      <c r="AC901" s="31">
        <f t="shared" si="135"/>
        <v>1</v>
      </c>
      <c r="AD901" s="31">
        <f t="shared" si="136"/>
        <v>1</v>
      </c>
      <c r="AE901" s="32" t="e">
        <f>MIN($K901,IF(AND(S901='[3]Resources - Baseline'!$C$25,$AH$3&gt;0),MIN(DATE(2050,12,31),MAX(DATE($AH$4,12,31),DATE(YEAR(J901)+$AH$3,MONTH(J901),DAY(J901)))),IF(AND(COUNTIFS('[3]Resources - Baseline'!$C$26:$C$37,S901)=1,$AH$2&gt;0),MIN(DATE($AH$4,12,31),DATE(YEAR(J901)+$AH$2,MONTH(J901),DAY(J901))),DATE(2050,12,31))))</f>
        <v>#VALUE!</v>
      </c>
      <c r="AF901" s="33">
        <f t="shared" si="137"/>
        <v>1</v>
      </c>
    </row>
    <row r="902" spans="1:32">
      <c r="A902" s="1">
        <v>902</v>
      </c>
      <c r="B902" s="21" t="s">
        <v>2047</v>
      </c>
      <c r="C902" s="21" t="s">
        <v>2048</v>
      </c>
      <c r="D902" s="21" t="s">
        <v>163</v>
      </c>
      <c r="E902" s="22" t="s">
        <v>302</v>
      </c>
      <c r="F902" s="22" t="s">
        <v>302</v>
      </c>
      <c r="G902" s="22" t="s">
        <v>303</v>
      </c>
      <c r="H902" s="22" t="s">
        <v>302</v>
      </c>
      <c r="I902" s="22" t="s">
        <v>167</v>
      </c>
      <c r="J902" s="22">
        <v>29403</v>
      </c>
      <c r="K902" s="22">
        <v>55153</v>
      </c>
      <c r="L902" s="23">
        <f t="shared" si="138"/>
        <v>428</v>
      </c>
      <c r="M902" s="24">
        <f t="shared" si="139"/>
        <v>1</v>
      </c>
      <c r="N902" s="23">
        <v>428</v>
      </c>
      <c r="O902" s="23">
        <v>428</v>
      </c>
      <c r="P902" s="23" t="s">
        <v>507</v>
      </c>
      <c r="Q902" s="23" t="s">
        <v>508</v>
      </c>
      <c r="R902" s="25" t="s">
        <v>509</v>
      </c>
      <c r="S902" s="22" t="s">
        <v>776</v>
      </c>
      <c r="T902" s="22"/>
      <c r="U902" s="26"/>
      <c r="V902" s="26"/>
      <c r="W902" s="27">
        <f t="shared" si="130"/>
        <v>1981</v>
      </c>
      <c r="X902" s="27">
        <f t="shared" si="131"/>
        <v>2050</v>
      </c>
      <c r="Y902" s="28">
        <f t="shared" si="132"/>
        <v>0</v>
      </c>
      <c r="Z902" s="29" t="str">
        <f t="shared" si="133"/>
        <v>Excluded</v>
      </c>
      <c r="AA902" s="30">
        <f t="shared" si="134"/>
        <v>428</v>
      </c>
      <c r="AB902" s="31">
        <f>IF(AND(ISNUMBER(MATCH($S902,[3]Lists!$CU$8:$CU$37,0)),J902&gt;=DATE(2018,12,31)),$AH$6,$AH$5)</f>
        <v>1</v>
      </c>
      <c r="AC902" s="31">
        <f t="shared" si="135"/>
        <v>1</v>
      </c>
      <c r="AD902" s="31">
        <f t="shared" si="136"/>
        <v>1</v>
      </c>
      <c r="AE902" s="32" t="e">
        <f>MIN($K902,IF(AND(S902='[3]Resources - Baseline'!$C$25,$AH$3&gt;0),MIN(DATE(2050,12,31),MAX(DATE($AH$4,12,31),DATE(YEAR(J902)+$AH$3,MONTH(J902),DAY(J902)))),IF(AND(COUNTIFS('[3]Resources - Baseline'!$C$26:$C$37,S902)=1,$AH$2&gt;0),MIN(DATE($AH$4,12,31),DATE(YEAR(J902)+$AH$2,MONTH(J902),DAY(J902))),DATE(2050,12,31))))</f>
        <v>#VALUE!</v>
      </c>
      <c r="AF902" s="33">
        <f t="shared" si="137"/>
        <v>1</v>
      </c>
    </row>
    <row r="903" spans="1:32">
      <c r="A903" s="1">
        <v>903</v>
      </c>
      <c r="B903" s="21" t="s">
        <v>2049</v>
      </c>
      <c r="C903" s="21" t="s">
        <v>2050</v>
      </c>
      <c r="D903" s="21" t="s">
        <v>163</v>
      </c>
      <c r="E903" s="22" t="s">
        <v>353</v>
      </c>
      <c r="F903" s="22" t="s">
        <v>353</v>
      </c>
      <c r="G903" s="22" t="s">
        <v>354</v>
      </c>
      <c r="H903" s="22" t="s">
        <v>353</v>
      </c>
      <c r="I903" s="22" t="s">
        <v>167</v>
      </c>
      <c r="J903" s="22">
        <v>29190</v>
      </c>
      <c r="K903" s="22">
        <v>55153</v>
      </c>
      <c r="L903" s="23">
        <f t="shared" si="138"/>
        <v>428</v>
      </c>
      <c r="M903" s="24">
        <f t="shared" si="139"/>
        <v>1</v>
      </c>
      <c r="N903" s="23">
        <v>428</v>
      </c>
      <c r="O903" s="23">
        <v>428</v>
      </c>
      <c r="P903" s="23" t="s">
        <v>507</v>
      </c>
      <c r="Q903" s="23" t="s">
        <v>508</v>
      </c>
      <c r="R903" s="25" t="s">
        <v>509</v>
      </c>
      <c r="S903" s="22" t="s">
        <v>776</v>
      </c>
      <c r="T903" s="22"/>
      <c r="U903" s="26"/>
      <c r="V903" s="26"/>
      <c r="W903" s="27">
        <f t="shared" si="130"/>
        <v>1980</v>
      </c>
      <c r="X903" s="27">
        <f t="shared" si="131"/>
        <v>2050</v>
      </c>
      <c r="Y903" s="28">
        <f t="shared" si="132"/>
        <v>0</v>
      </c>
      <c r="Z903" s="29" t="str">
        <f t="shared" si="133"/>
        <v>Excluded</v>
      </c>
      <c r="AA903" s="30">
        <f t="shared" si="134"/>
        <v>428</v>
      </c>
      <c r="AB903" s="31">
        <f>IF(AND(ISNUMBER(MATCH($S903,[3]Lists!$CU$8:$CU$37,0)),J903&gt;=DATE(2018,12,31)),$AH$6,$AH$5)</f>
        <v>1</v>
      </c>
      <c r="AC903" s="31">
        <f t="shared" si="135"/>
        <v>1</v>
      </c>
      <c r="AD903" s="31">
        <f t="shared" si="136"/>
        <v>1</v>
      </c>
      <c r="AE903" s="32" t="e">
        <f>MIN($K903,IF(AND(S903='[3]Resources - Baseline'!$C$25,$AH$3&gt;0),MIN(DATE(2050,12,31),MAX(DATE($AH$4,12,31),DATE(YEAR(J903)+$AH$3,MONTH(J903),DAY(J903)))),IF(AND(COUNTIFS('[3]Resources - Baseline'!$C$26:$C$37,S903)=1,$AH$2&gt;0),MIN(DATE($AH$4,12,31),DATE(YEAR(J903)+$AH$2,MONTH(J903),DAY(J903))),DATE(2050,12,31))))</f>
        <v>#VALUE!</v>
      </c>
      <c r="AF903" s="33">
        <f t="shared" si="137"/>
        <v>1</v>
      </c>
    </row>
    <row r="904" spans="1:32">
      <c r="A904" s="1">
        <v>904</v>
      </c>
      <c r="B904" s="21" t="s">
        <v>2051</v>
      </c>
      <c r="C904" s="21" t="s">
        <v>2052</v>
      </c>
      <c r="D904" s="21" t="s">
        <v>163</v>
      </c>
      <c r="E904" s="22" t="s">
        <v>353</v>
      </c>
      <c r="F904" s="22" t="s">
        <v>353</v>
      </c>
      <c r="G904" s="22" t="s">
        <v>354</v>
      </c>
      <c r="H904" s="22" t="s">
        <v>353</v>
      </c>
      <c r="I904" s="22" t="s">
        <v>167</v>
      </c>
      <c r="J904" s="22">
        <v>30956</v>
      </c>
      <c r="K904" s="22">
        <v>55153</v>
      </c>
      <c r="L904" s="23">
        <f t="shared" si="138"/>
        <v>448</v>
      </c>
      <c r="M904" s="24">
        <f t="shared" si="139"/>
        <v>1</v>
      </c>
      <c r="N904" s="23">
        <v>448</v>
      </c>
      <c r="O904" s="23">
        <v>448</v>
      </c>
      <c r="P904" s="23" t="s">
        <v>507</v>
      </c>
      <c r="Q904" s="23" t="s">
        <v>508</v>
      </c>
      <c r="R904" s="25" t="s">
        <v>509</v>
      </c>
      <c r="S904" s="22" t="s">
        <v>776</v>
      </c>
      <c r="T904" s="22"/>
      <c r="U904" s="26"/>
      <c r="V904" s="26"/>
      <c r="W904" s="27">
        <f t="shared" si="130"/>
        <v>1985</v>
      </c>
      <c r="X904" s="27">
        <f t="shared" si="131"/>
        <v>2050</v>
      </c>
      <c r="Y904" s="28">
        <f t="shared" si="132"/>
        <v>0</v>
      </c>
      <c r="Z904" s="29" t="str">
        <f t="shared" si="133"/>
        <v>Excluded</v>
      </c>
      <c r="AA904" s="30">
        <f t="shared" si="134"/>
        <v>448</v>
      </c>
      <c r="AB904" s="31">
        <f>IF(AND(ISNUMBER(MATCH($S904,[3]Lists!$CU$8:$CU$37,0)),J904&gt;=DATE(2018,12,31)),$AH$6,$AH$5)</f>
        <v>1</v>
      </c>
      <c r="AC904" s="31">
        <f t="shared" si="135"/>
        <v>1</v>
      </c>
      <c r="AD904" s="31">
        <f t="shared" si="136"/>
        <v>1</v>
      </c>
      <c r="AE904" s="32" t="e">
        <f>MIN($K904,IF(AND(S904='[3]Resources - Baseline'!$C$25,$AH$3&gt;0),MIN(DATE(2050,12,31),MAX(DATE($AH$4,12,31),DATE(YEAR(J904)+$AH$3,MONTH(J904),DAY(J904)))),IF(AND(COUNTIFS('[3]Resources - Baseline'!$C$26:$C$37,S904)=1,$AH$2&gt;0),MIN(DATE($AH$4,12,31),DATE(YEAR(J904)+$AH$2,MONTH(J904),DAY(J904))),DATE(2050,12,31))))</f>
        <v>#VALUE!</v>
      </c>
      <c r="AF904" s="33">
        <f t="shared" si="137"/>
        <v>1</v>
      </c>
    </row>
    <row r="905" spans="1:32">
      <c r="A905" s="1">
        <v>905</v>
      </c>
      <c r="B905" s="21" t="s">
        <v>2053</v>
      </c>
      <c r="C905" s="21" t="s">
        <v>2054</v>
      </c>
      <c r="D905" s="21" t="s">
        <v>163</v>
      </c>
      <c r="E905" s="22" t="s">
        <v>164</v>
      </c>
      <c r="F905" s="22" t="s">
        <v>164</v>
      </c>
      <c r="G905" s="22" t="s">
        <v>165</v>
      </c>
      <c r="H905" s="22" t="s">
        <v>166</v>
      </c>
      <c r="I905" s="22" t="s">
        <v>167</v>
      </c>
      <c r="J905" s="22">
        <v>39487</v>
      </c>
      <c r="K905" s="22">
        <v>50445</v>
      </c>
      <c r="L905" s="23">
        <f t="shared" si="138"/>
        <v>2.83</v>
      </c>
      <c r="M905" s="24">
        <f t="shared" si="139"/>
        <v>1</v>
      </c>
      <c r="N905" s="23">
        <v>2.83</v>
      </c>
      <c r="O905" s="23">
        <v>2.83</v>
      </c>
      <c r="P905" s="23" t="s">
        <v>218</v>
      </c>
      <c r="Q905" s="23" t="s">
        <v>219</v>
      </c>
      <c r="R905" s="25" t="s">
        <v>218</v>
      </c>
      <c r="S905" s="22" t="s">
        <v>220</v>
      </c>
      <c r="T905" s="22"/>
      <c r="U905" s="26"/>
      <c r="V905" s="26"/>
      <c r="W905" s="27">
        <f t="shared" ref="W905:W968" si="140">IF(J905&lt;DATE(YEAR(J905),7,1),YEAR(J905),YEAR(J905)+1)</f>
        <v>2008</v>
      </c>
      <c r="X905" s="27">
        <f t="shared" ref="X905:X968" si="141">IF(K905&gt;=DATE(YEAR(K905),7,1),YEAR(K905),YEAR(K905)-1)</f>
        <v>2037</v>
      </c>
      <c r="Y905" s="28">
        <f t="shared" ref="Y905:Y968" si="142">IF(ISBLANK(U905),0,O905-U905)</f>
        <v>0</v>
      </c>
      <c r="Z905" s="29" t="str">
        <f t="shared" ref="Z905:Z968" si="143">IF(ISBLANK(T905),I905,T905)</f>
        <v>Excluded</v>
      </c>
      <c r="AA905" s="30">
        <f t="shared" ref="AA905:AA968" si="144">IF(ISBLANK(U905),O905,U905)</f>
        <v>2.83</v>
      </c>
      <c r="AB905" s="31">
        <f>IF(AND(ISNUMBER(MATCH($S905,[3]Lists!$CU$8:$CU$37,0)),J905&gt;=DATE(2018,12,31)),$AH$6,$AH$5)</f>
        <v>1</v>
      </c>
      <c r="AC905" s="31">
        <f t="shared" ref="AC905:AC968" si="145">IF(ISBLANK(S905),0,1)</f>
        <v>1</v>
      </c>
      <c r="AD905" s="31">
        <f t="shared" ref="AD905:AD968" si="146">AC905</f>
        <v>1</v>
      </c>
      <c r="AE905" s="32" t="e">
        <f>MIN($K905,IF(AND(S905='[3]Resources - Baseline'!$C$25,$AH$3&gt;0),MIN(DATE(2050,12,31),MAX(DATE($AH$4,12,31),DATE(YEAR(J905)+$AH$3,MONTH(J905),DAY(J905)))),IF(AND(COUNTIFS('[3]Resources - Baseline'!$C$26:$C$37,S905)=1,$AH$2&gt;0),MIN(DATE($AH$4,12,31),DATE(YEAR(J905)+$AH$2,MONTH(J905),DAY(J905))),DATE(2050,12,31))))</f>
        <v>#VALUE!</v>
      </c>
      <c r="AF905" s="33">
        <f t="shared" ref="AF905:AF968" si="147">SUMPRODUCT(($B$9:$B$3872=$B905)*1)</f>
        <v>1</v>
      </c>
    </row>
    <row r="906" spans="1:32">
      <c r="A906" s="1">
        <v>906</v>
      </c>
      <c r="B906" s="21" t="s">
        <v>2055</v>
      </c>
      <c r="C906" s="21" t="s">
        <v>2056</v>
      </c>
      <c r="D906" s="21" t="s">
        <v>163</v>
      </c>
      <c r="E906" s="22" t="s">
        <v>164</v>
      </c>
      <c r="F906" s="22" t="s">
        <v>164</v>
      </c>
      <c r="G906" s="22" t="s">
        <v>165</v>
      </c>
      <c r="H906" s="22" t="s">
        <v>166</v>
      </c>
      <c r="I906" s="22" t="s">
        <v>167</v>
      </c>
      <c r="J906" s="22">
        <v>39487</v>
      </c>
      <c r="K906" s="22">
        <v>50445</v>
      </c>
      <c r="L906" s="23">
        <f t="shared" ref="L906:L969" si="148">IFERROR(M906*O906,0)</f>
        <v>2.83</v>
      </c>
      <c r="M906" s="24">
        <f t="shared" ref="M906:M969" si="149">IFERROR(N906/O906,0)</f>
        <v>1</v>
      </c>
      <c r="N906" s="23">
        <v>2.83</v>
      </c>
      <c r="O906" s="23">
        <v>2.83</v>
      </c>
      <c r="P906" s="23" t="s">
        <v>218</v>
      </c>
      <c r="Q906" s="23" t="s">
        <v>219</v>
      </c>
      <c r="R906" s="25" t="s">
        <v>218</v>
      </c>
      <c r="S906" s="22" t="s">
        <v>220</v>
      </c>
      <c r="T906" s="22"/>
      <c r="U906" s="26"/>
      <c r="V906" s="26"/>
      <c r="W906" s="27">
        <f t="shared" si="140"/>
        <v>2008</v>
      </c>
      <c r="X906" s="27">
        <f t="shared" si="141"/>
        <v>2037</v>
      </c>
      <c r="Y906" s="28">
        <f t="shared" si="142"/>
        <v>0</v>
      </c>
      <c r="Z906" s="29" t="str">
        <f t="shared" si="143"/>
        <v>Excluded</v>
      </c>
      <c r="AA906" s="30">
        <f t="shared" si="144"/>
        <v>2.83</v>
      </c>
      <c r="AB906" s="31">
        <f>IF(AND(ISNUMBER(MATCH($S906,[3]Lists!$CU$8:$CU$37,0)),J906&gt;=DATE(2018,12,31)),$AH$6,$AH$5)</f>
        <v>1</v>
      </c>
      <c r="AC906" s="31">
        <f t="shared" si="145"/>
        <v>1</v>
      </c>
      <c r="AD906" s="31">
        <f t="shared" si="146"/>
        <v>1</v>
      </c>
      <c r="AE906" s="32" t="e">
        <f>MIN($K906,IF(AND(S906='[3]Resources - Baseline'!$C$25,$AH$3&gt;0),MIN(DATE(2050,12,31),MAX(DATE($AH$4,12,31),DATE(YEAR(J906)+$AH$3,MONTH(J906),DAY(J906)))),IF(AND(COUNTIFS('[3]Resources - Baseline'!$C$26:$C$37,S906)=1,$AH$2&gt;0),MIN(DATE($AH$4,12,31),DATE(YEAR(J906)+$AH$2,MONTH(J906),DAY(J906))),DATE(2050,12,31))))</f>
        <v>#VALUE!</v>
      </c>
      <c r="AF906" s="33">
        <f t="shared" si="147"/>
        <v>1</v>
      </c>
    </row>
    <row r="907" spans="1:32">
      <c r="A907" s="1">
        <v>907</v>
      </c>
      <c r="B907" s="21" t="s">
        <v>2057</v>
      </c>
      <c r="C907" s="21" t="s">
        <v>2058</v>
      </c>
      <c r="D907" s="21" t="s">
        <v>163</v>
      </c>
      <c r="E907" s="22" t="s">
        <v>164</v>
      </c>
      <c r="F907" s="22" t="s">
        <v>164</v>
      </c>
      <c r="G907" s="22" t="s">
        <v>165</v>
      </c>
      <c r="H907" s="22" t="s">
        <v>166</v>
      </c>
      <c r="I907" s="22" t="s">
        <v>167</v>
      </c>
      <c r="J907" s="22">
        <v>39487</v>
      </c>
      <c r="K907" s="22">
        <v>50445</v>
      </c>
      <c r="L907" s="23">
        <f t="shared" si="148"/>
        <v>2.83</v>
      </c>
      <c r="M907" s="24">
        <f t="shared" si="149"/>
        <v>1</v>
      </c>
      <c r="N907" s="23">
        <v>2.83</v>
      </c>
      <c r="O907" s="23">
        <v>2.83</v>
      </c>
      <c r="P907" s="23" t="s">
        <v>218</v>
      </c>
      <c r="Q907" s="23" t="s">
        <v>219</v>
      </c>
      <c r="R907" s="25" t="s">
        <v>218</v>
      </c>
      <c r="S907" s="22" t="s">
        <v>220</v>
      </c>
      <c r="T907" s="22"/>
      <c r="U907" s="26"/>
      <c r="V907" s="26"/>
      <c r="W907" s="27">
        <f t="shared" si="140"/>
        <v>2008</v>
      </c>
      <c r="X907" s="27">
        <f t="shared" si="141"/>
        <v>2037</v>
      </c>
      <c r="Y907" s="28">
        <f t="shared" si="142"/>
        <v>0</v>
      </c>
      <c r="Z907" s="29" t="str">
        <f t="shared" si="143"/>
        <v>Excluded</v>
      </c>
      <c r="AA907" s="30">
        <f t="shared" si="144"/>
        <v>2.83</v>
      </c>
      <c r="AB907" s="31">
        <f>IF(AND(ISNUMBER(MATCH($S907,[3]Lists!$CU$8:$CU$37,0)),J907&gt;=DATE(2018,12,31)),$AH$6,$AH$5)</f>
        <v>1</v>
      </c>
      <c r="AC907" s="31">
        <f t="shared" si="145"/>
        <v>1</v>
      </c>
      <c r="AD907" s="31">
        <f t="shared" si="146"/>
        <v>1</v>
      </c>
      <c r="AE907" s="32" t="e">
        <f>MIN($K907,IF(AND(S907='[3]Resources - Baseline'!$C$25,$AH$3&gt;0),MIN(DATE(2050,12,31),MAX(DATE($AH$4,12,31),DATE(YEAR(J907)+$AH$3,MONTH(J907),DAY(J907)))),IF(AND(COUNTIFS('[3]Resources - Baseline'!$C$26:$C$37,S907)=1,$AH$2&gt;0),MIN(DATE($AH$4,12,31),DATE(YEAR(J907)+$AH$2,MONTH(J907),DAY(J907))),DATE(2050,12,31))))</f>
        <v>#VALUE!</v>
      </c>
      <c r="AF907" s="33">
        <f t="shared" si="147"/>
        <v>1</v>
      </c>
    </row>
    <row r="908" spans="1:32">
      <c r="A908" s="1">
        <v>908</v>
      </c>
      <c r="B908" s="21" t="s">
        <v>2059</v>
      </c>
      <c r="C908" s="21" t="s">
        <v>2060</v>
      </c>
      <c r="D908" s="21" t="s">
        <v>163</v>
      </c>
      <c r="E908" s="22" t="s">
        <v>164</v>
      </c>
      <c r="F908" s="22" t="s">
        <v>164</v>
      </c>
      <c r="G908" s="22" t="s">
        <v>165</v>
      </c>
      <c r="H908" s="22" t="s">
        <v>166</v>
      </c>
      <c r="I908" s="22" t="s">
        <v>167</v>
      </c>
      <c r="J908" s="22">
        <v>42186</v>
      </c>
      <c r="K908" s="22">
        <v>53143</v>
      </c>
      <c r="L908" s="23">
        <f t="shared" si="148"/>
        <v>3</v>
      </c>
      <c r="M908" s="24">
        <f t="shared" si="149"/>
        <v>1</v>
      </c>
      <c r="N908" s="23">
        <v>3</v>
      </c>
      <c r="O908" s="23">
        <v>3</v>
      </c>
      <c r="P908" s="23" t="s">
        <v>218</v>
      </c>
      <c r="Q908" s="23" t="s">
        <v>219</v>
      </c>
      <c r="R908" s="25" t="s">
        <v>218</v>
      </c>
      <c r="S908" s="22" t="s">
        <v>220</v>
      </c>
      <c r="T908" s="22"/>
      <c r="U908" s="26"/>
      <c r="V908" s="26"/>
      <c r="W908" s="27">
        <f t="shared" si="140"/>
        <v>2016</v>
      </c>
      <c r="X908" s="27">
        <f t="shared" si="141"/>
        <v>2044</v>
      </c>
      <c r="Y908" s="28">
        <f t="shared" si="142"/>
        <v>0</v>
      </c>
      <c r="Z908" s="29" t="str">
        <f t="shared" si="143"/>
        <v>Excluded</v>
      </c>
      <c r="AA908" s="30">
        <f t="shared" si="144"/>
        <v>3</v>
      </c>
      <c r="AB908" s="31">
        <f>IF(AND(ISNUMBER(MATCH($S908,[3]Lists!$CU$8:$CU$37,0)),J908&gt;=DATE(2018,12,31)),$AH$6,$AH$5)</f>
        <v>1</v>
      </c>
      <c r="AC908" s="31">
        <f t="shared" si="145"/>
        <v>1</v>
      </c>
      <c r="AD908" s="31">
        <f t="shared" si="146"/>
        <v>1</v>
      </c>
      <c r="AE908" s="32" t="e">
        <f>MIN($K908,IF(AND(S908='[3]Resources - Baseline'!$C$25,$AH$3&gt;0),MIN(DATE(2050,12,31),MAX(DATE($AH$4,12,31),DATE(YEAR(J908)+$AH$3,MONTH(J908),DAY(J908)))),IF(AND(COUNTIFS('[3]Resources - Baseline'!$C$26:$C$37,S908)=1,$AH$2&gt;0),MIN(DATE($AH$4,12,31),DATE(YEAR(J908)+$AH$2,MONTH(J908),DAY(J908))),DATE(2050,12,31))))</f>
        <v>#VALUE!</v>
      </c>
      <c r="AF908" s="33">
        <f t="shared" si="147"/>
        <v>1</v>
      </c>
    </row>
    <row r="909" spans="1:32">
      <c r="A909" s="1">
        <v>909</v>
      </c>
      <c r="B909" s="21" t="s">
        <v>2061</v>
      </c>
      <c r="C909" s="21" t="s">
        <v>2062</v>
      </c>
      <c r="D909" s="21" t="s">
        <v>185</v>
      </c>
      <c r="E909" s="21" t="s">
        <v>205</v>
      </c>
      <c r="F909" s="21" t="s">
        <v>205</v>
      </c>
      <c r="G909" s="21" t="s">
        <v>204</v>
      </c>
      <c r="H909" s="21" t="s">
        <v>205</v>
      </c>
      <c r="I909" s="21" t="s">
        <v>178</v>
      </c>
      <c r="J909" s="22">
        <v>41639</v>
      </c>
      <c r="K909" s="22">
        <v>55153</v>
      </c>
      <c r="L909" s="23">
        <f t="shared" si="148"/>
        <v>2</v>
      </c>
      <c r="M909" s="24">
        <f t="shared" si="149"/>
        <v>1</v>
      </c>
      <c r="N909" s="21">
        <v>2</v>
      </c>
      <c r="O909" s="21">
        <v>2</v>
      </c>
      <c r="P909" s="21" t="s">
        <v>187</v>
      </c>
      <c r="Q909" s="21" t="s">
        <v>188</v>
      </c>
      <c r="R909" s="25" t="s">
        <v>189</v>
      </c>
      <c r="S909" s="21" t="s">
        <v>182</v>
      </c>
      <c r="T909" s="21"/>
      <c r="U909" s="26"/>
      <c r="V909" s="26"/>
      <c r="W909" s="27">
        <f t="shared" si="140"/>
        <v>2014</v>
      </c>
      <c r="X909" s="27">
        <f t="shared" si="141"/>
        <v>2050</v>
      </c>
      <c r="Y909" s="28">
        <f t="shared" si="142"/>
        <v>0</v>
      </c>
      <c r="Z909" s="29" t="str">
        <f t="shared" si="143"/>
        <v>CAISO</v>
      </c>
      <c r="AA909" s="30">
        <f t="shared" si="144"/>
        <v>2</v>
      </c>
      <c r="AB909" s="31">
        <f>IF(AND(ISNUMBER(MATCH($S909,[3]Lists!$CU$8:$CU$37,0)),J909&gt;=DATE(2018,12,31)),$AH$6,$AH$5)</f>
        <v>1</v>
      </c>
      <c r="AC909" s="31">
        <f t="shared" si="145"/>
        <v>1</v>
      </c>
      <c r="AD909" s="31">
        <f t="shared" si="146"/>
        <v>1</v>
      </c>
      <c r="AE909" s="32" t="e">
        <f>MIN($K909,IF(AND(S909='[3]Resources - Baseline'!$C$25,$AH$3&gt;0),MIN(DATE(2050,12,31),MAX(DATE($AH$4,12,31),DATE(YEAR(J909)+$AH$3,MONTH(J909),DAY(J909)))),IF(AND(COUNTIFS('[3]Resources - Baseline'!$C$26:$C$37,S909)=1,$AH$2&gt;0),MIN(DATE($AH$4,12,31),DATE(YEAR(J909)+$AH$2,MONTH(J909),DAY(J909))),DATE(2050,12,31))))</f>
        <v>#VALUE!</v>
      </c>
      <c r="AF909" s="33">
        <f t="shared" si="147"/>
        <v>1</v>
      </c>
    </row>
    <row r="910" spans="1:32">
      <c r="A910" s="1">
        <v>910</v>
      </c>
      <c r="B910" s="21" t="s">
        <v>2063</v>
      </c>
      <c r="C910" s="21" t="s">
        <v>2064</v>
      </c>
      <c r="D910" s="21" t="s">
        <v>185</v>
      </c>
      <c r="E910" s="21" t="s">
        <v>205</v>
      </c>
      <c r="F910" s="21" t="s">
        <v>205</v>
      </c>
      <c r="G910" s="21" t="s">
        <v>204</v>
      </c>
      <c r="H910" s="21" t="s">
        <v>205</v>
      </c>
      <c r="I910" s="21" t="s">
        <v>178</v>
      </c>
      <c r="J910" s="22">
        <v>41639</v>
      </c>
      <c r="K910" s="22">
        <v>55153</v>
      </c>
      <c r="L910" s="23">
        <f t="shared" si="148"/>
        <v>5</v>
      </c>
      <c r="M910" s="24">
        <f t="shared" si="149"/>
        <v>1</v>
      </c>
      <c r="N910" s="21">
        <v>5</v>
      </c>
      <c r="O910" s="21">
        <v>5</v>
      </c>
      <c r="P910" s="21" t="s">
        <v>187</v>
      </c>
      <c r="Q910" s="21" t="s">
        <v>188</v>
      </c>
      <c r="R910" s="25" t="s">
        <v>189</v>
      </c>
      <c r="S910" s="21" t="s">
        <v>182</v>
      </c>
      <c r="T910" s="21"/>
      <c r="U910" s="26"/>
      <c r="V910" s="26"/>
      <c r="W910" s="27">
        <f t="shared" si="140"/>
        <v>2014</v>
      </c>
      <c r="X910" s="27">
        <f t="shared" si="141"/>
        <v>2050</v>
      </c>
      <c r="Y910" s="28">
        <f t="shared" si="142"/>
        <v>0</v>
      </c>
      <c r="Z910" s="29" t="str">
        <f t="shared" si="143"/>
        <v>CAISO</v>
      </c>
      <c r="AA910" s="30">
        <f t="shared" si="144"/>
        <v>5</v>
      </c>
      <c r="AB910" s="31">
        <f>IF(AND(ISNUMBER(MATCH($S910,[3]Lists!$CU$8:$CU$37,0)),J910&gt;=DATE(2018,12,31)),$AH$6,$AH$5)</f>
        <v>1</v>
      </c>
      <c r="AC910" s="31">
        <f t="shared" si="145"/>
        <v>1</v>
      </c>
      <c r="AD910" s="31">
        <f t="shared" si="146"/>
        <v>1</v>
      </c>
      <c r="AE910" s="32" t="e">
        <f>MIN($K910,IF(AND(S910='[3]Resources - Baseline'!$C$25,$AH$3&gt;0),MIN(DATE(2050,12,31),MAX(DATE($AH$4,12,31),DATE(YEAR(J910)+$AH$3,MONTH(J910),DAY(J910)))),IF(AND(COUNTIFS('[3]Resources - Baseline'!$C$26:$C$37,S910)=1,$AH$2&gt;0),MIN(DATE($AH$4,12,31),DATE(YEAR(J910)+$AH$2,MONTH(J910),DAY(J910))),DATE(2050,12,31))))</f>
        <v>#VALUE!</v>
      </c>
      <c r="AF910" s="33">
        <f t="shared" si="147"/>
        <v>1</v>
      </c>
    </row>
    <row r="911" spans="1:32">
      <c r="A911" s="1">
        <v>911</v>
      </c>
      <c r="B911" s="21" t="s">
        <v>2065</v>
      </c>
      <c r="C911" s="21" t="s">
        <v>2066</v>
      </c>
      <c r="D911" s="21" t="s">
        <v>185</v>
      </c>
      <c r="E911" s="21" t="s">
        <v>205</v>
      </c>
      <c r="F911" s="21" t="s">
        <v>205</v>
      </c>
      <c r="G911" s="21" t="s">
        <v>204</v>
      </c>
      <c r="H911" s="21" t="s">
        <v>205</v>
      </c>
      <c r="I911" s="21" t="s">
        <v>178</v>
      </c>
      <c r="J911" s="22"/>
      <c r="K911" s="22">
        <v>55153</v>
      </c>
      <c r="L911" s="23">
        <f t="shared" si="148"/>
        <v>4.32</v>
      </c>
      <c r="M911" s="24">
        <f t="shared" si="149"/>
        <v>1</v>
      </c>
      <c r="N911" s="21">
        <v>4.32</v>
      </c>
      <c r="O911" s="21">
        <v>4.32</v>
      </c>
      <c r="P911" s="21" t="s">
        <v>365</v>
      </c>
      <c r="Q911" s="21" t="s">
        <v>188</v>
      </c>
      <c r="R911" s="25" t="s">
        <v>189</v>
      </c>
      <c r="S911" s="21" t="s">
        <v>182</v>
      </c>
      <c r="T911" s="21"/>
      <c r="U911" s="26"/>
      <c r="V911" s="26"/>
      <c r="W911" s="27">
        <f t="shared" si="140"/>
        <v>1900</v>
      </c>
      <c r="X911" s="27">
        <f t="shared" si="141"/>
        <v>2050</v>
      </c>
      <c r="Y911" s="28">
        <f t="shared" si="142"/>
        <v>0</v>
      </c>
      <c r="Z911" s="29" t="str">
        <f t="shared" si="143"/>
        <v>CAISO</v>
      </c>
      <c r="AA911" s="30">
        <f t="shared" si="144"/>
        <v>4.32</v>
      </c>
      <c r="AB911" s="31">
        <f>IF(AND(ISNUMBER(MATCH($S911,[3]Lists!$CU$8:$CU$37,0)),J911&gt;=DATE(2018,12,31)),$AH$6,$AH$5)</f>
        <v>1</v>
      </c>
      <c r="AC911" s="31">
        <f t="shared" si="145"/>
        <v>1</v>
      </c>
      <c r="AD911" s="31">
        <f t="shared" si="146"/>
        <v>1</v>
      </c>
      <c r="AE911" s="32" t="e">
        <f>MIN($K911,IF(AND(S911='[3]Resources - Baseline'!$C$25,$AH$3&gt;0),MIN(DATE(2050,12,31),MAX(DATE($AH$4,12,31),DATE(YEAR(J911)+$AH$3,MONTH(J911),DAY(J911)))),IF(AND(COUNTIFS('[3]Resources - Baseline'!$C$26:$C$37,S911)=1,$AH$2&gt;0),MIN(DATE($AH$4,12,31),DATE(YEAR(J911)+$AH$2,MONTH(J911),DAY(J911))),DATE(2050,12,31))))</f>
        <v>#VALUE!</v>
      </c>
      <c r="AF911" s="33">
        <f t="shared" si="147"/>
        <v>1</v>
      </c>
    </row>
    <row r="912" spans="1:32">
      <c r="A912" s="1">
        <v>912</v>
      </c>
      <c r="B912" s="21" t="s">
        <v>2067</v>
      </c>
      <c r="C912" s="21" t="s">
        <v>2068</v>
      </c>
      <c r="D912" s="21" t="s">
        <v>163</v>
      </c>
      <c r="E912" s="22" t="s">
        <v>524</v>
      </c>
      <c r="F912" s="22" t="s">
        <v>524</v>
      </c>
      <c r="G912" s="22" t="s">
        <v>519</v>
      </c>
      <c r="H912" s="22" t="s">
        <v>518</v>
      </c>
      <c r="I912" s="22" t="s">
        <v>195</v>
      </c>
      <c r="J912" s="22">
        <v>41609</v>
      </c>
      <c r="K912" s="22">
        <v>55153</v>
      </c>
      <c r="L912" s="23">
        <f t="shared" si="148"/>
        <v>120</v>
      </c>
      <c r="M912" s="24">
        <f t="shared" si="149"/>
        <v>1</v>
      </c>
      <c r="N912" s="23">
        <v>120</v>
      </c>
      <c r="O912" s="23">
        <v>120</v>
      </c>
      <c r="P912" s="23" t="s">
        <v>2069</v>
      </c>
      <c r="Q912" s="23" t="s">
        <v>2070</v>
      </c>
      <c r="R912" s="25" t="s">
        <v>2071</v>
      </c>
      <c r="S912" s="22" t="s">
        <v>337</v>
      </c>
      <c r="T912" s="22"/>
      <c r="U912" s="26"/>
      <c r="V912" s="26"/>
      <c r="W912" s="27">
        <f t="shared" si="140"/>
        <v>2014</v>
      </c>
      <c r="X912" s="27">
        <f t="shared" si="141"/>
        <v>2050</v>
      </c>
      <c r="Y912" s="28">
        <f t="shared" si="142"/>
        <v>0</v>
      </c>
      <c r="Z912" s="29" t="str">
        <f t="shared" si="143"/>
        <v>SW</v>
      </c>
      <c r="AA912" s="30">
        <f t="shared" si="144"/>
        <v>120</v>
      </c>
      <c r="AB912" s="31">
        <f>IF(AND(ISNUMBER(MATCH($S912,[3]Lists!$CU$8:$CU$37,0)),J912&gt;=DATE(2018,12,31)),$AH$6,$AH$5)</f>
        <v>1</v>
      </c>
      <c r="AC912" s="31">
        <f t="shared" si="145"/>
        <v>1</v>
      </c>
      <c r="AD912" s="31">
        <f t="shared" si="146"/>
        <v>1</v>
      </c>
      <c r="AE912" s="32" t="e">
        <f>MIN($K912,IF(AND(S912='[3]Resources - Baseline'!$C$25,$AH$3&gt;0),MIN(DATE(2050,12,31),MAX(DATE($AH$4,12,31),DATE(YEAR(J912)+$AH$3,MONTH(J912),DAY(J912)))),IF(AND(COUNTIFS('[3]Resources - Baseline'!$C$26:$C$37,S912)=1,$AH$2&gt;0),MIN(DATE($AH$4,12,31),DATE(YEAR(J912)+$AH$2,MONTH(J912),DAY(J912))),DATE(2050,12,31))))</f>
        <v>#VALUE!</v>
      </c>
      <c r="AF912" s="33">
        <f t="shared" si="147"/>
        <v>1</v>
      </c>
    </row>
    <row r="913" spans="1:32">
      <c r="A913" s="1">
        <v>913</v>
      </c>
      <c r="B913" s="21" t="s">
        <v>2072</v>
      </c>
      <c r="C913" s="21" t="s">
        <v>2073</v>
      </c>
      <c r="D913" s="21" t="s">
        <v>185</v>
      </c>
      <c r="E913" s="21" t="s">
        <v>175</v>
      </c>
      <c r="F913" s="21" t="s">
        <v>175</v>
      </c>
      <c r="G913" s="21" t="s">
        <v>186</v>
      </c>
      <c r="H913" s="21" t="s">
        <v>175</v>
      </c>
      <c r="I913" s="21" t="s">
        <v>178</v>
      </c>
      <c r="J913" s="22">
        <v>29852</v>
      </c>
      <c r="K913" s="22">
        <v>55153</v>
      </c>
      <c r="L913" s="23">
        <f t="shared" si="148"/>
        <v>2.83</v>
      </c>
      <c r="M913" s="24">
        <f t="shared" si="149"/>
        <v>1</v>
      </c>
      <c r="N913" s="21">
        <v>2.83</v>
      </c>
      <c r="O913" s="21">
        <v>2.83</v>
      </c>
      <c r="P913" s="21" t="s">
        <v>187</v>
      </c>
      <c r="Q913" s="21" t="s">
        <v>219</v>
      </c>
      <c r="R913" s="25" t="s">
        <v>218</v>
      </c>
      <c r="S913" s="21" t="s">
        <v>368</v>
      </c>
      <c r="T913" s="21"/>
      <c r="U913" s="26"/>
      <c r="V913" s="26"/>
      <c r="W913" s="27">
        <f t="shared" si="140"/>
        <v>1982</v>
      </c>
      <c r="X913" s="27">
        <f t="shared" si="141"/>
        <v>2050</v>
      </c>
      <c r="Y913" s="28">
        <f t="shared" si="142"/>
        <v>0</v>
      </c>
      <c r="Z913" s="29" t="str">
        <f t="shared" si="143"/>
        <v>CAISO</v>
      </c>
      <c r="AA913" s="30">
        <f t="shared" si="144"/>
        <v>2.83</v>
      </c>
      <c r="AB913" s="31">
        <f>IF(AND(ISNUMBER(MATCH($S913,[3]Lists!$CU$8:$CU$37,0)),J913&gt;=DATE(2018,12,31)),$AH$6,$AH$5)</f>
        <v>1</v>
      </c>
      <c r="AC913" s="31">
        <f t="shared" si="145"/>
        <v>1</v>
      </c>
      <c r="AD913" s="31">
        <f t="shared" si="146"/>
        <v>1</v>
      </c>
      <c r="AE913" s="32" t="e">
        <f>MIN($K913,IF(AND(S913='[3]Resources - Baseline'!$C$25,$AH$3&gt;0),MIN(DATE(2050,12,31),MAX(DATE($AH$4,12,31),DATE(YEAR(J913)+$AH$3,MONTH(J913),DAY(J913)))),IF(AND(COUNTIFS('[3]Resources - Baseline'!$C$26:$C$37,S913)=1,$AH$2&gt;0),MIN(DATE($AH$4,12,31),DATE(YEAR(J913)+$AH$2,MONTH(J913),DAY(J913))),DATE(2050,12,31))))</f>
        <v>#VALUE!</v>
      </c>
      <c r="AF913" s="33">
        <f t="shared" si="147"/>
        <v>1</v>
      </c>
    </row>
    <row r="914" spans="1:32">
      <c r="A914" s="1">
        <v>914</v>
      </c>
      <c r="B914" s="21" t="s">
        <v>2074</v>
      </c>
      <c r="C914" s="21" t="s">
        <v>2075</v>
      </c>
      <c r="D914" s="21" t="s">
        <v>185</v>
      </c>
      <c r="E914" s="21" t="s">
        <v>175</v>
      </c>
      <c r="F914" s="21" t="s">
        <v>175</v>
      </c>
      <c r="G914" s="21" t="s">
        <v>186</v>
      </c>
      <c r="H914" s="21" t="s">
        <v>175</v>
      </c>
      <c r="I914" s="21" t="s">
        <v>178</v>
      </c>
      <c r="J914" s="22">
        <v>17899</v>
      </c>
      <c r="K914" s="22">
        <v>55153</v>
      </c>
      <c r="L914" s="23">
        <f t="shared" si="148"/>
        <v>70.400000000000006</v>
      </c>
      <c r="M914" s="24">
        <f t="shared" si="149"/>
        <v>1</v>
      </c>
      <c r="N914" s="21">
        <v>70.400000000000006</v>
      </c>
      <c r="O914" s="21">
        <v>70.400000000000006</v>
      </c>
      <c r="P914" s="21" t="s">
        <v>187</v>
      </c>
      <c r="Q914" s="21" t="s">
        <v>219</v>
      </c>
      <c r="R914" s="25" t="s">
        <v>218</v>
      </c>
      <c r="S914" s="21" t="s">
        <v>265</v>
      </c>
      <c r="T914" s="21"/>
      <c r="U914" s="26"/>
      <c r="V914" s="26"/>
      <c r="W914" s="27">
        <f t="shared" si="140"/>
        <v>1949</v>
      </c>
      <c r="X914" s="27">
        <f t="shared" si="141"/>
        <v>2050</v>
      </c>
      <c r="Y914" s="28">
        <f t="shared" si="142"/>
        <v>0</v>
      </c>
      <c r="Z914" s="29" t="str">
        <f t="shared" si="143"/>
        <v>CAISO</v>
      </c>
      <c r="AA914" s="30">
        <f t="shared" si="144"/>
        <v>70.400000000000006</v>
      </c>
      <c r="AB914" s="31">
        <f>IF(AND(ISNUMBER(MATCH($S914,[3]Lists!$CU$8:$CU$37,0)),J914&gt;=DATE(2018,12,31)),$AH$6,$AH$5)</f>
        <v>1</v>
      </c>
      <c r="AC914" s="31">
        <f t="shared" si="145"/>
        <v>1</v>
      </c>
      <c r="AD914" s="31">
        <f t="shared" si="146"/>
        <v>1</v>
      </c>
      <c r="AE914" s="32" t="e">
        <f>MIN($K914,IF(AND(S914='[3]Resources - Baseline'!$C$25,$AH$3&gt;0),MIN(DATE(2050,12,31),MAX(DATE($AH$4,12,31),DATE(YEAR(J914)+$AH$3,MONTH(J914),DAY(J914)))),IF(AND(COUNTIFS('[3]Resources - Baseline'!$C$26:$C$37,S914)=1,$AH$2&gt;0),MIN(DATE($AH$4,12,31),DATE(YEAR(J914)+$AH$2,MONTH(J914),DAY(J914))),DATE(2050,12,31))))</f>
        <v>#VALUE!</v>
      </c>
      <c r="AF914" s="33">
        <f t="shared" si="147"/>
        <v>1</v>
      </c>
    </row>
    <row r="915" spans="1:32">
      <c r="A915" s="1">
        <v>915</v>
      </c>
      <c r="B915" s="21" t="s">
        <v>2076</v>
      </c>
      <c r="C915" s="21" t="s">
        <v>2077</v>
      </c>
      <c r="D915" s="21" t="s">
        <v>185</v>
      </c>
      <c r="E915" s="21" t="s">
        <v>175</v>
      </c>
      <c r="F915" s="21" t="s">
        <v>175</v>
      </c>
      <c r="G915" s="21" t="s">
        <v>186</v>
      </c>
      <c r="H915" s="21" t="s">
        <v>175</v>
      </c>
      <c r="I915" s="21" t="s">
        <v>178</v>
      </c>
      <c r="J915" s="22">
        <v>6941</v>
      </c>
      <c r="K915" s="22">
        <v>55153</v>
      </c>
      <c r="L915" s="23">
        <f t="shared" si="148"/>
        <v>0.9</v>
      </c>
      <c r="M915" s="24">
        <f t="shared" si="149"/>
        <v>1</v>
      </c>
      <c r="N915" s="21">
        <v>0.9</v>
      </c>
      <c r="O915" s="21">
        <v>0.9</v>
      </c>
      <c r="P915" s="21" t="s">
        <v>187</v>
      </c>
      <c r="Q915" s="21" t="s">
        <v>219</v>
      </c>
      <c r="R915" s="25" t="s">
        <v>218</v>
      </c>
      <c r="S915" s="21" t="s">
        <v>368</v>
      </c>
      <c r="T915" s="21"/>
      <c r="U915" s="26"/>
      <c r="V915" s="26"/>
      <c r="W915" s="27">
        <f t="shared" si="140"/>
        <v>1919</v>
      </c>
      <c r="X915" s="27">
        <f t="shared" si="141"/>
        <v>2050</v>
      </c>
      <c r="Y915" s="28">
        <f t="shared" si="142"/>
        <v>0</v>
      </c>
      <c r="Z915" s="29" t="str">
        <f t="shared" si="143"/>
        <v>CAISO</v>
      </c>
      <c r="AA915" s="30">
        <f t="shared" si="144"/>
        <v>0.9</v>
      </c>
      <c r="AB915" s="31">
        <f>IF(AND(ISNUMBER(MATCH($S915,[3]Lists!$CU$8:$CU$37,0)),J915&gt;=DATE(2018,12,31)),$AH$6,$AH$5)</f>
        <v>1</v>
      </c>
      <c r="AC915" s="31">
        <f t="shared" si="145"/>
        <v>1</v>
      </c>
      <c r="AD915" s="31">
        <f t="shared" si="146"/>
        <v>1</v>
      </c>
      <c r="AE915" s="32" t="e">
        <f>MIN($K915,IF(AND(S915='[3]Resources - Baseline'!$C$25,$AH$3&gt;0),MIN(DATE(2050,12,31),MAX(DATE($AH$4,12,31),DATE(YEAR(J915)+$AH$3,MONTH(J915),DAY(J915)))),IF(AND(COUNTIFS('[3]Resources - Baseline'!$C$26:$C$37,S915)=1,$AH$2&gt;0),MIN(DATE($AH$4,12,31),DATE(YEAR(J915)+$AH$2,MONTH(J915),DAY(J915))),DATE(2050,12,31))))</f>
        <v>#VALUE!</v>
      </c>
      <c r="AF915" s="33">
        <f t="shared" si="147"/>
        <v>1</v>
      </c>
    </row>
    <row r="916" spans="1:32">
      <c r="A916" s="1">
        <v>916</v>
      </c>
      <c r="B916" s="21" t="s">
        <v>2078</v>
      </c>
      <c r="C916" s="21" t="s">
        <v>2079</v>
      </c>
      <c r="D916" s="21" t="s">
        <v>185</v>
      </c>
      <c r="E916" s="21" t="s">
        <v>175</v>
      </c>
      <c r="F916" s="21" t="s">
        <v>175</v>
      </c>
      <c r="G916" s="21" t="s">
        <v>186</v>
      </c>
      <c r="H916" s="21" t="s">
        <v>175</v>
      </c>
      <c r="I916" s="21" t="s">
        <v>178</v>
      </c>
      <c r="J916" s="22">
        <v>6211</v>
      </c>
      <c r="K916" s="22">
        <v>55153</v>
      </c>
      <c r="L916" s="23">
        <f t="shared" si="148"/>
        <v>3.2</v>
      </c>
      <c r="M916" s="24">
        <f t="shared" si="149"/>
        <v>1</v>
      </c>
      <c r="N916" s="21">
        <v>3.2</v>
      </c>
      <c r="O916" s="21">
        <v>3.2</v>
      </c>
      <c r="P916" s="21" t="s">
        <v>187</v>
      </c>
      <c r="Q916" s="21" t="s">
        <v>219</v>
      </c>
      <c r="R916" s="25" t="s">
        <v>218</v>
      </c>
      <c r="S916" s="21" t="s">
        <v>265</v>
      </c>
      <c r="T916" s="21"/>
      <c r="U916" s="26"/>
      <c r="V916" s="26"/>
      <c r="W916" s="27">
        <f t="shared" si="140"/>
        <v>1917</v>
      </c>
      <c r="X916" s="27">
        <f t="shared" si="141"/>
        <v>2050</v>
      </c>
      <c r="Y916" s="28">
        <f t="shared" si="142"/>
        <v>0</v>
      </c>
      <c r="Z916" s="29" t="str">
        <f t="shared" si="143"/>
        <v>CAISO</v>
      </c>
      <c r="AA916" s="30">
        <f t="shared" si="144"/>
        <v>3.2</v>
      </c>
      <c r="AB916" s="31">
        <f>IF(AND(ISNUMBER(MATCH($S916,[3]Lists!$CU$8:$CU$37,0)),J916&gt;=DATE(2018,12,31)),$AH$6,$AH$5)</f>
        <v>1</v>
      </c>
      <c r="AC916" s="31">
        <f t="shared" si="145"/>
        <v>1</v>
      </c>
      <c r="AD916" s="31">
        <f t="shared" si="146"/>
        <v>1</v>
      </c>
      <c r="AE916" s="32" t="e">
        <f>MIN($K916,IF(AND(S916='[3]Resources - Baseline'!$C$25,$AH$3&gt;0),MIN(DATE(2050,12,31),MAX(DATE($AH$4,12,31),DATE(YEAR(J916)+$AH$3,MONTH(J916),DAY(J916)))),IF(AND(COUNTIFS('[3]Resources - Baseline'!$C$26:$C$37,S916)=1,$AH$2&gt;0),MIN(DATE($AH$4,12,31),DATE(YEAR(J916)+$AH$2,MONTH(J916),DAY(J916))),DATE(2050,12,31))))</f>
        <v>#VALUE!</v>
      </c>
      <c r="AF916" s="33">
        <f t="shared" si="147"/>
        <v>1</v>
      </c>
    </row>
    <row r="917" spans="1:32">
      <c r="A917" s="1">
        <v>917</v>
      </c>
      <c r="B917" s="21" t="s">
        <v>2080</v>
      </c>
      <c r="C917" s="21" t="s">
        <v>2081</v>
      </c>
      <c r="D917" s="21" t="s">
        <v>185</v>
      </c>
      <c r="E917" s="21" t="s">
        <v>175</v>
      </c>
      <c r="F917" s="21" t="s">
        <v>175</v>
      </c>
      <c r="G917" s="21" t="s">
        <v>186</v>
      </c>
      <c r="H917" s="21" t="s">
        <v>175</v>
      </c>
      <c r="I917" s="21" t="s">
        <v>178</v>
      </c>
      <c r="J917" s="22">
        <v>8402</v>
      </c>
      <c r="K917" s="22">
        <v>55153</v>
      </c>
      <c r="L917" s="23">
        <f t="shared" si="148"/>
        <v>4.2</v>
      </c>
      <c r="M917" s="24">
        <f t="shared" si="149"/>
        <v>1</v>
      </c>
      <c r="N917" s="21">
        <v>4.2</v>
      </c>
      <c r="O917" s="21">
        <v>4.2</v>
      </c>
      <c r="P917" s="21" t="s">
        <v>187</v>
      </c>
      <c r="Q917" s="21" t="s">
        <v>219</v>
      </c>
      <c r="R917" s="25" t="s">
        <v>218</v>
      </c>
      <c r="S917" s="21" t="s">
        <v>265</v>
      </c>
      <c r="T917" s="21"/>
      <c r="U917" s="26"/>
      <c r="V917" s="26"/>
      <c r="W917" s="27">
        <f t="shared" si="140"/>
        <v>1923</v>
      </c>
      <c r="X917" s="27">
        <f t="shared" si="141"/>
        <v>2050</v>
      </c>
      <c r="Y917" s="28">
        <f t="shared" si="142"/>
        <v>0</v>
      </c>
      <c r="Z917" s="29" t="str">
        <f t="shared" si="143"/>
        <v>CAISO</v>
      </c>
      <c r="AA917" s="30">
        <f t="shared" si="144"/>
        <v>4.2</v>
      </c>
      <c r="AB917" s="31">
        <f>IF(AND(ISNUMBER(MATCH($S917,[3]Lists!$CU$8:$CU$37,0)),J917&gt;=DATE(2018,12,31)),$AH$6,$AH$5)</f>
        <v>1</v>
      </c>
      <c r="AC917" s="31">
        <f t="shared" si="145"/>
        <v>1</v>
      </c>
      <c r="AD917" s="31">
        <f t="shared" si="146"/>
        <v>1</v>
      </c>
      <c r="AE917" s="32" t="e">
        <f>MIN($K917,IF(AND(S917='[3]Resources - Baseline'!$C$25,$AH$3&gt;0),MIN(DATE(2050,12,31),MAX(DATE($AH$4,12,31),DATE(YEAR(J917)+$AH$3,MONTH(J917),DAY(J917)))),IF(AND(COUNTIFS('[3]Resources - Baseline'!$C$26:$C$37,S917)=1,$AH$2&gt;0),MIN(DATE($AH$4,12,31),DATE(YEAR(J917)+$AH$2,MONTH(J917),DAY(J917))),DATE(2050,12,31))))</f>
        <v>#VALUE!</v>
      </c>
      <c r="AF917" s="33">
        <f t="shared" si="147"/>
        <v>1</v>
      </c>
    </row>
    <row r="918" spans="1:32">
      <c r="A918" s="1">
        <v>918</v>
      </c>
      <c r="B918" s="21" t="s">
        <v>2082</v>
      </c>
      <c r="C918" s="21" t="s">
        <v>2083</v>
      </c>
      <c r="D918" s="21" t="s">
        <v>163</v>
      </c>
      <c r="E918" s="22" t="s">
        <v>164</v>
      </c>
      <c r="F918" s="22" t="s">
        <v>164</v>
      </c>
      <c r="G918" s="22" t="s">
        <v>165</v>
      </c>
      <c r="H918" s="22" t="s">
        <v>166</v>
      </c>
      <c r="I918" s="22" t="s">
        <v>167</v>
      </c>
      <c r="J918" s="22">
        <v>38027</v>
      </c>
      <c r="K918" s="22">
        <v>51411</v>
      </c>
      <c r="L918" s="23">
        <f t="shared" si="148"/>
        <v>38.700000000000003</v>
      </c>
      <c r="M918" s="24">
        <f t="shared" si="149"/>
        <v>1</v>
      </c>
      <c r="N918" s="23">
        <v>38.700000000000003</v>
      </c>
      <c r="O918" s="23">
        <v>38.700000000000003</v>
      </c>
      <c r="P918" s="23" t="s">
        <v>213</v>
      </c>
      <c r="Q918" s="23" t="s">
        <v>214</v>
      </c>
      <c r="R918" s="25" t="s">
        <v>215</v>
      </c>
      <c r="S918" s="22" t="s">
        <v>390</v>
      </c>
      <c r="T918" s="22"/>
      <c r="U918" s="26"/>
      <c r="V918" s="26"/>
      <c r="W918" s="27">
        <f t="shared" si="140"/>
        <v>2004</v>
      </c>
      <c r="X918" s="27">
        <f t="shared" si="141"/>
        <v>2040</v>
      </c>
      <c r="Y918" s="28">
        <f t="shared" si="142"/>
        <v>0</v>
      </c>
      <c r="Z918" s="29" t="str">
        <f t="shared" si="143"/>
        <v>Excluded</v>
      </c>
      <c r="AA918" s="30">
        <f t="shared" si="144"/>
        <v>38.700000000000003</v>
      </c>
      <c r="AB918" s="31">
        <f>IF(AND(ISNUMBER(MATCH($S918,[3]Lists!$CU$8:$CU$37,0)),J918&gt;=DATE(2018,12,31)),$AH$6,$AH$5)</f>
        <v>1</v>
      </c>
      <c r="AC918" s="31">
        <f t="shared" si="145"/>
        <v>1</v>
      </c>
      <c r="AD918" s="31">
        <f t="shared" si="146"/>
        <v>1</v>
      </c>
      <c r="AE918" s="32" t="e">
        <f>MIN($K918,IF(AND(S918='[3]Resources - Baseline'!$C$25,$AH$3&gt;0),MIN(DATE(2050,12,31),MAX(DATE($AH$4,12,31),DATE(YEAR(J918)+$AH$3,MONTH(J918),DAY(J918)))),IF(AND(COUNTIFS('[3]Resources - Baseline'!$C$26:$C$37,S918)=1,$AH$2&gt;0),MIN(DATE($AH$4,12,31),DATE(YEAR(J918)+$AH$2,MONTH(J918),DAY(J918))),DATE(2050,12,31))))</f>
        <v>#VALUE!</v>
      </c>
      <c r="AF918" s="33">
        <f t="shared" si="147"/>
        <v>1</v>
      </c>
    </row>
    <row r="919" spans="1:32">
      <c r="A919" s="1">
        <v>919</v>
      </c>
      <c r="B919" s="21" t="s">
        <v>2084</v>
      </c>
      <c r="C919" s="21" t="s">
        <v>2085</v>
      </c>
      <c r="D919" s="21" t="s">
        <v>185</v>
      </c>
      <c r="E919" s="21" t="s">
        <v>246</v>
      </c>
      <c r="F919" s="21" t="s">
        <v>246</v>
      </c>
      <c r="G919" s="21" t="s">
        <v>247</v>
      </c>
      <c r="H919" s="21" t="s">
        <v>246</v>
      </c>
      <c r="I919" s="21" t="s">
        <v>178</v>
      </c>
      <c r="J919" s="22">
        <v>35053</v>
      </c>
      <c r="K919" s="22">
        <v>55153</v>
      </c>
      <c r="L919" s="23">
        <f t="shared" si="148"/>
        <v>166.72</v>
      </c>
      <c r="M919" s="24">
        <f t="shared" si="149"/>
        <v>0.69466666666666665</v>
      </c>
      <c r="N919" s="21">
        <v>166.72</v>
      </c>
      <c r="O919" s="21">
        <v>240</v>
      </c>
      <c r="P919" s="21" t="s">
        <v>2086</v>
      </c>
      <c r="Q919" s="21" t="s">
        <v>537</v>
      </c>
      <c r="R919" s="25" t="s">
        <v>538</v>
      </c>
      <c r="S919" s="21" t="s">
        <v>539</v>
      </c>
      <c r="T919" s="21"/>
      <c r="U919" s="26"/>
      <c r="V919" s="26"/>
      <c r="W919" s="27">
        <f t="shared" si="140"/>
        <v>1996</v>
      </c>
      <c r="X919" s="27">
        <f t="shared" si="141"/>
        <v>2050</v>
      </c>
      <c r="Y919" s="28">
        <f t="shared" si="142"/>
        <v>0</v>
      </c>
      <c r="Z919" s="29" t="str">
        <f t="shared" si="143"/>
        <v>CAISO</v>
      </c>
      <c r="AA919" s="30">
        <f t="shared" si="144"/>
        <v>240</v>
      </c>
      <c r="AB919" s="31">
        <f>IF(AND(ISNUMBER(MATCH($S919,[3]Lists!$CU$8:$CU$37,0)),J919&gt;=DATE(2018,12,31)),$AH$6,$AH$5)</f>
        <v>1</v>
      </c>
      <c r="AC919" s="31">
        <f t="shared" si="145"/>
        <v>1</v>
      </c>
      <c r="AD919" s="31">
        <f t="shared" si="146"/>
        <v>1</v>
      </c>
      <c r="AE919" s="32" t="e">
        <f>MIN($K919,IF(AND(S919='[3]Resources - Baseline'!$C$25,$AH$3&gt;0),MIN(DATE(2050,12,31),MAX(DATE($AH$4,12,31),DATE(YEAR(J919)+$AH$3,MONTH(J919),DAY(J919)))),IF(AND(COUNTIFS('[3]Resources - Baseline'!$C$26:$C$37,S919)=1,$AH$2&gt;0),MIN(DATE($AH$4,12,31),DATE(YEAR(J919)+$AH$2,MONTH(J919),DAY(J919))),DATE(2050,12,31))))</f>
        <v>#VALUE!</v>
      </c>
      <c r="AF919" s="33">
        <f t="shared" si="147"/>
        <v>1</v>
      </c>
    </row>
    <row r="920" spans="1:32">
      <c r="A920" s="1">
        <v>920</v>
      </c>
      <c r="B920" s="21" t="s">
        <v>2087</v>
      </c>
      <c r="C920" s="21" t="s">
        <v>2088</v>
      </c>
      <c r="D920" s="21" t="s">
        <v>163</v>
      </c>
      <c r="E920" s="22" t="s">
        <v>164</v>
      </c>
      <c r="F920" s="22" t="s">
        <v>164</v>
      </c>
      <c r="G920" s="22" t="s">
        <v>165</v>
      </c>
      <c r="H920" s="22" t="s">
        <v>166</v>
      </c>
      <c r="I920" s="22" t="s">
        <v>167</v>
      </c>
      <c r="J920" s="22">
        <v>41243</v>
      </c>
      <c r="K920" s="22">
        <v>48535</v>
      </c>
      <c r="L920" s="23">
        <f t="shared" si="148"/>
        <v>10.5</v>
      </c>
      <c r="M920" s="24">
        <f t="shared" si="149"/>
        <v>1</v>
      </c>
      <c r="N920" s="23">
        <v>10.5</v>
      </c>
      <c r="O920" s="23">
        <v>10.5</v>
      </c>
      <c r="P920" s="23" t="s">
        <v>168</v>
      </c>
      <c r="Q920" s="23" t="s">
        <v>169</v>
      </c>
      <c r="R920" s="25" t="s">
        <v>170</v>
      </c>
      <c r="S920" s="22" t="s">
        <v>171</v>
      </c>
      <c r="T920" s="22"/>
      <c r="U920" s="26"/>
      <c r="V920" s="26"/>
      <c r="W920" s="27">
        <f t="shared" si="140"/>
        <v>2013</v>
      </c>
      <c r="X920" s="27">
        <f t="shared" si="141"/>
        <v>2032</v>
      </c>
      <c r="Y920" s="28">
        <f t="shared" si="142"/>
        <v>0</v>
      </c>
      <c r="Z920" s="29" t="str">
        <f t="shared" si="143"/>
        <v>Excluded</v>
      </c>
      <c r="AA920" s="30">
        <f t="shared" si="144"/>
        <v>10.5</v>
      </c>
      <c r="AB920" s="31">
        <f>IF(AND(ISNUMBER(MATCH($S920,[3]Lists!$CU$8:$CU$37,0)),J920&gt;=DATE(2018,12,31)),$AH$6,$AH$5)</f>
        <v>1</v>
      </c>
      <c r="AC920" s="31">
        <f t="shared" si="145"/>
        <v>1</v>
      </c>
      <c r="AD920" s="31">
        <f t="shared" si="146"/>
        <v>1</v>
      </c>
      <c r="AE920" s="32" t="e">
        <f>MIN($K920,IF(AND(S920='[3]Resources - Baseline'!$C$25,$AH$3&gt;0),MIN(DATE(2050,12,31),MAX(DATE($AH$4,12,31),DATE(YEAR(J920)+$AH$3,MONTH(J920),DAY(J920)))),IF(AND(COUNTIFS('[3]Resources - Baseline'!$C$26:$C$37,S920)=1,$AH$2&gt;0),MIN(DATE($AH$4,12,31),DATE(YEAR(J920)+$AH$2,MONTH(J920),DAY(J920))),DATE(2050,12,31))))</f>
        <v>#VALUE!</v>
      </c>
      <c r="AF920" s="33">
        <f t="shared" si="147"/>
        <v>1</v>
      </c>
    </row>
    <row r="921" spans="1:32">
      <c r="A921" s="1">
        <v>921</v>
      </c>
      <c r="B921" s="21" t="s">
        <v>2089</v>
      </c>
      <c r="C921" s="21" t="s">
        <v>2090</v>
      </c>
      <c r="D921" s="21" t="s">
        <v>185</v>
      </c>
      <c r="E921" s="21" t="s">
        <v>205</v>
      </c>
      <c r="F921" s="21" t="s">
        <v>205</v>
      </c>
      <c r="G921" s="21" t="s">
        <v>204</v>
      </c>
      <c r="H921" s="21" t="s">
        <v>205</v>
      </c>
      <c r="I921" s="21" t="s">
        <v>178</v>
      </c>
      <c r="J921" s="22">
        <v>38707</v>
      </c>
      <c r="K921" s="22">
        <v>55153</v>
      </c>
      <c r="L921" s="23">
        <f t="shared" si="148"/>
        <v>50</v>
      </c>
      <c r="M921" s="24">
        <f t="shared" si="149"/>
        <v>1</v>
      </c>
      <c r="N921" s="21">
        <v>50</v>
      </c>
      <c r="O921" s="21">
        <v>50</v>
      </c>
      <c r="P921" s="21" t="s">
        <v>187</v>
      </c>
      <c r="Q921" s="21" t="s">
        <v>197</v>
      </c>
      <c r="R921" s="25" t="s">
        <v>198</v>
      </c>
      <c r="S921" s="21" t="s">
        <v>403</v>
      </c>
      <c r="T921" s="21"/>
      <c r="U921" s="26"/>
      <c r="V921" s="26"/>
      <c r="W921" s="27">
        <f t="shared" si="140"/>
        <v>2006</v>
      </c>
      <c r="X921" s="27">
        <f t="shared" si="141"/>
        <v>2050</v>
      </c>
      <c r="Y921" s="28">
        <f t="shared" si="142"/>
        <v>0</v>
      </c>
      <c r="Z921" s="29" t="str">
        <f t="shared" si="143"/>
        <v>CAISO</v>
      </c>
      <c r="AA921" s="30">
        <f t="shared" si="144"/>
        <v>50</v>
      </c>
      <c r="AB921" s="31">
        <f>IF(AND(ISNUMBER(MATCH($S921,[3]Lists!$CU$8:$CU$37,0)),J921&gt;=DATE(2018,12,31)),$AH$6,$AH$5)</f>
        <v>1</v>
      </c>
      <c r="AC921" s="31">
        <f t="shared" si="145"/>
        <v>1</v>
      </c>
      <c r="AD921" s="31">
        <f t="shared" si="146"/>
        <v>1</v>
      </c>
      <c r="AE921" s="32" t="e">
        <f>MIN($K921,IF(AND(S921='[3]Resources - Baseline'!$C$25,$AH$3&gt;0),MIN(DATE(2050,12,31),MAX(DATE($AH$4,12,31),DATE(YEAR(J921)+$AH$3,MONTH(J921),DAY(J921)))),IF(AND(COUNTIFS('[3]Resources - Baseline'!$C$26:$C$37,S921)=1,$AH$2&gt;0),MIN(DATE($AH$4,12,31),DATE(YEAR(J921)+$AH$2,MONTH(J921),DAY(J921))),DATE(2050,12,31))))</f>
        <v>#VALUE!</v>
      </c>
      <c r="AF921" s="33">
        <f t="shared" si="147"/>
        <v>1</v>
      </c>
    </row>
    <row r="922" spans="1:32">
      <c r="A922" s="1">
        <v>922</v>
      </c>
      <c r="B922" s="21" t="s">
        <v>2091</v>
      </c>
      <c r="C922" s="21" t="s">
        <v>2092</v>
      </c>
      <c r="D922" s="21" t="s">
        <v>185</v>
      </c>
      <c r="E922" s="21" t="s">
        <v>175</v>
      </c>
      <c r="F922" s="21" t="s">
        <v>175</v>
      </c>
      <c r="G922" s="21" t="s">
        <v>186</v>
      </c>
      <c r="H922" s="21" t="s">
        <v>175</v>
      </c>
      <c r="I922" s="21" t="s">
        <v>178</v>
      </c>
      <c r="J922" s="22">
        <v>42551</v>
      </c>
      <c r="K922" s="22">
        <v>55153</v>
      </c>
      <c r="L922" s="23">
        <f t="shared" si="148"/>
        <v>20</v>
      </c>
      <c r="M922" s="24">
        <f t="shared" si="149"/>
        <v>1</v>
      </c>
      <c r="N922" s="21">
        <v>20</v>
      </c>
      <c r="O922" s="21">
        <v>20</v>
      </c>
      <c r="P922" s="21" t="s">
        <v>187</v>
      </c>
      <c r="Q922" s="21" t="s">
        <v>188</v>
      </c>
      <c r="R922" s="25" t="s">
        <v>189</v>
      </c>
      <c r="S922" s="21" t="s">
        <v>182</v>
      </c>
      <c r="T922" s="21"/>
      <c r="U922" s="26"/>
      <c r="V922" s="26"/>
      <c r="W922" s="27">
        <f t="shared" si="140"/>
        <v>2016</v>
      </c>
      <c r="X922" s="27">
        <f t="shared" si="141"/>
        <v>2050</v>
      </c>
      <c r="Y922" s="28">
        <f t="shared" si="142"/>
        <v>0</v>
      </c>
      <c r="Z922" s="29" t="str">
        <f t="shared" si="143"/>
        <v>CAISO</v>
      </c>
      <c r="AA922" s="30">
        <f t="shared" si="144"/>
        <v>20</v>
      </c>
      <c r="AB922" s="31">
        <f>IF(AND(ISNUMBER(MATCH($S922,[3]Lists!$CU$8:$CU$37,0)),J922&gt;=DATE(2018,12,31)),$AH$6,$AH$5)</f>
        <v>1</v>
      </c>
      <c r="AC922" s="31">
        <f t="shared" si="145"/>
        <v>1</v>
      </c>
      <c r="AD922" s="31">
        <f t="shared" si="146"/>
        <v>1</v>
      </c>
      <c r="AE922" s="32" t="e">
        <f>MIN($K922,IF(AND(S922='[3]Resources - Baseline'!$C$25,$AH$3&gt;0),MIN(DATE(2050,12,31),MAX(DATE($AH$4,12,31),DATE(YEAR(J922)+$AH$3,MONTH(J922),DAY(J922)))),IF(AND(COUNTIFS('[3]Resources - Baseline'!$C$26:$C$37,S922)=1,$AH$2&gt;0),MIN(DATE($AH$4,12,31),DATE(YEAR(J922)+$AH$2,MONTH(J922),DAY(J922))),DATE(2050,12,31))))</f>
        <v>#VALUE!</v>
      </c>
      <c r="AF922" s="33">
        <f t="shared" si="147"/>
        <v>1</v>
      </c>
    </row>
    <row r="923" spans="1:32">
      <c r="A923" s="1">
        <v>923</v>
      </c>
      <c r="B923" s="21" t="s">
        <v>2093</v>
      </c>
      <c r="C923" s="21" t="s">
        <v>2094</v>
      </c>
      <c r="D923" s="21" t="s">
        <v>163</v>
      </c>
      <c r="E923" s="22" t="s">
        <v>353</v>
      </c>
      <c r="F923" s="22" t="s">
        <v>353</v>
      </c>
      <c r="G923" s="22" t="s">
        <v>354</v>
      </c>
      <c r="H923" s="22" t="s">
        <v>353</v>
      </c>
      <c r="I923" s="22" t="s">
        <v>167</v>
      </c>
      <c r="J923" s="22">
        <v>28703</v>
      </c>
      <c r="K923" s="22">
        <v>55153</v>
      </c>
      <c r="L923" s="23">
        <f t="shared" si="148"/>
        <v>35</v>
      </c>
      <c r="M923" s="24">
        <f t="shared" si="149"/>
        <v>1</v>
      </c>
      <c r="N923" s="23">
        <v>35</v>
      </c>
      <c r="O923" s="23">
        <v>35</v>
      </c>
      <c r="P923" s="23" t="s">
        <v>218</v>
      </c>
      <c r="Q923" s="23" t="s">
        <v>219</v>
      </c>
      <c r="R923" s="25" t="s">
        <v>218</v>
      </c>
      <c r="S923" s="22" t="s">
        <v>220</v>
      </c>
      <c r="T923" s="22"/>
      <c r="U923" s="26"/>
      <c r="V923" s="26"/>
      <c r="W923" s="27">
        <f t="shared" si="140"/>
        <v>1979</v>
      </c>
      <c r="X923" s="27">
        <f t="shared" si="141"/>
        <v>2050</v>
      </c>
      <c r="Y923" s="28">
        <f t="shared" si="142"/>
        <v>0</v>
      </c>
      <c r="Z923" s="29" t="str">
        <f t="shared" si="143"/>
        <v>Excluded</v>
      </c>
      <c r="AA923" s="30">
        <f t="shared" si="144"/>
        <v>35</v>
      </c>
      <c r="AB923" s="31">
        <f>IF(AND(ISNUMBER(MATCH($S923,[3]Lists!$CU$8:$CU$37,0)),J923&gt;=DATE(2018,12,31)),$AH$6,$AH$5)</f>
        <v>1</v>
      </c>
      <c r="AC923" s="31">
        <f t="shared" si="145"/>
        <v>1</v>
      </c>
      <c r="AD923" s="31">
        <f t="shared" si="146"/>
        <v>1</v>
      </c>
      <c r="AE923" s="32" t="e">
        <f>MIN($K923,IF(AND(S923='[3]Resources - Baseline'!$C$25,$AH$3&gt;0),MIN(DATE(2050,12,31),MAX(DATE($AH$4,12,31),DATE(YEAR(J923)+$AH$3,MONTH(J923),DAY(J923)))),IF(AND(COUNTIFS('[3]Resources - Baseline'!$C$26:$C$37,S923)=1,$AH$2&gt;0),MIN(DATE($AH$4,12,31),DATE(YEAR(J923)+$AH$2,MONTH(J923),DAY(J923))),DATE(2050,12,31))))</f>
        <v>#VALUE!</v>
      </c>
      <c r="AF923" s="33">
        <f t="shared" si="147"/>
        <v>1</v>
      </c>
    </row>
    <row r="924" spans="1:32">
      <c r="A924" s="1">
        <v>924</v>
      </c>
      <c r="B924" s="21" t="s">
        <v>2095</v>
      </c>
      <c r="C924" s="21" t="s">
        <v>2096</v>
      </c>
      <c r="D924" s="21" t="s">
        <v>163</v>
      </c>
      <c r="E924" s="22" t="s">
        <v>440</v>
      </c>
      <c r="F924" s="22" t="s">
        <v>440</v>
      </c>
      <c r="G924" s="22" t="s">
        <v>441</v>
      </c>
      <c r="H924" s="22" t="s">
        <v>434</v>
      </c>
      <c r="I924" s="22" t="s">
        <v>212</v>
      </c>
      <c r="J924" s="22">
        <v>31503</v>
      </c>
      <c r="K924" s="22">
        <v>55153</v>
      </c>
      <c r="L924" s="23">
        <f t="shared" si="148"/>
        <v>2.44</v>
      </c>
      <c r="M924" s="24">
        <f t="shared" si="149"/>
        <v>1</v>
      </c>
      <c r="N924" s="23">
        <v>2.44</v>
      </c>
      <c r="O924" s="23">
        <v>2.44</v>
      </c>
      <c r="P924" s="23" t="s">
        <v>218</v>
      </c>
      <c r="Q924" s="23" t="s">
        <v>219</v>
      </c>
      <c r="R924" s="25" t="s">
        <v>218</v>
      </c>
      <c r="S924" s="22" t="s">
        <v>344</v>
      </c>
      <c r="T924" s="22"/>
      <c r="U924" s="26"/>
      <c r="V924" s="26"/>
      <c r="W924" s="27">
        <f t="shared" si="140"/>
        <v>1986</v>
      </c>
      <c r="X924" s="27">
        <f t="shared" si="141"/>
        <v>2050</v>
      </c>
      <c r="Y924" s="28">
        <f t="shared" si="142"/>
        <v>0</v>
      </c>
      <c r="Z924" s="29" t="str">
        <f t="shared" si="143"/>
        <v>NW</v>
      </c>
      <c r="AA924" s="30">
        <f t="shared" si="144"/>
        <v>2.44</v>
      </c>
      <c r="AB924" s="31">
        <f>IF(AND(ISNUMBER(MATCH($S924,[3]Lists!$CU$8:$CU$37,0)),J924&gt;=DATE(2018,12,31)),$AH$6,$AH$5)</f>
        <v>1</v>
      </c>
      <c r="AC924" s="31">
        <f t="shared" si="145"/>
        <v>1</v>
      </c>
      <c r="AD924" s="31">
        <f t="shared" si="146"/>
        <v>1</v>
      </c>
      <c r="AE924" s="32" t="e">
        <f>MIN($K924,IF(AND(S924='[3]Resources - Baseline'!$C$25,$AH$3&gt;0),MIN(DATE(2050,12,31),MAX(DATE($AH$4,12,31),DATE(YEAR(J924)+$AH$3,MONTH(J924),DAY(J924)))),IF(AND(COUNTIFS('[3]Resources - Baseline'!$C$26:$C$37,S924)=1,$AH$2&gt;0),MIN(DATE($AH$4,12,31),DATE(YEAR(J924)+$AH$2,MONTH(J924),DAY(J924))),DATE(2050,12,31))))</f>
        <v>#VALUE!</v>
      </c>
      <c r="AF924" s="33">
        <f t="shared" si="147"/>
        <v>1</v>
      </c>
    </row>
    <row r="925" spans="1:32">
      <c r="A925" s="1">
        <v>925</v>
      </c>
      <c r="B925" s="21" t="s">
        <v>2097</v>
      </c>
      <c r="C925" s="21" t="s">
        <v>2098</v>
      </c>
      <c r="D925" s="21" t="s">
        <v>185</v>
      </c>
      <c r="E925" s="21" t="s">
        <v>246</v>
      </c>
      <c r="F925" s="21" t="s">
        <v>246</v>
      </c>
      <c r="G925" s="21" t="s">
        <v>247</v>
      </c>
      <c r="H925" s="21" t="s">
        <v>246</v>
      </c>
      <c r="I925" s="21" t="s">
        <v>178</v>
      </c>
      <c r="J925" s="22">
        <v>29587</v>
      </c>
      <c r="K925" s="22">
        <v>55153</v>
      </c>
      <c r="L925" s="23">
        <f t="shared" si="148"/>
        <v>6</v>
      </c>
      <c r="M925" s="24">
        <f t="shared" si="149"/>
        <v>0.8571428571428571</v>
      </c>
      <c r="N925" s="21">
        <v>6</v>
      </c>
      <c r="O925" s="21">
        <v>7</v>
      </c>
      <c r="P925" s="21" t="s">
        <v>268</v>
      </c>
      <c r="Q925" s="21" t="s">
        <v>537</v>
      </c>
      <c r="R925" s="25" t="s">
        <v>538</v>
      </c>
      <c r="S925" s="21" t="s">
        <v>539</v>
      </c>
      <c r="T925" s="21"/>
      <c r="U925" s="26"/>
      <c r="V925" s="26"/>
      <c r="W925" s="27">
        <f t="shared" si="140"/>
        <v>1981</v>
      </c>
      <c r="X925" s="27">
        <f t="shared" si="141"/>
        <v>2050</v>
      </c>
      <c r="Y925" s="28">
        <f t="shared" si="142"/>
        <v>0</v>
      </c>
      <c r="Z925" s="29" t="str">
        <f t="shared" si="143"/>
        <v>CAISO</v>
      </c>
      <c r="AA925" s="30">
        <f t="shared" si="144"/>
        <v>7</v>
      </c>
      <c r="AB925" s="31">
        <f>IF(AND(ISNUMBER(MATCH($S925,[3]Lists!$CU$8:$CU$37,0)),J925&gt;=DATE(2018,12,31)),$AH$6,$AH$5)</f>
        <v>1</v>
      </c>
      <c r="AC925" s="31">
        <f t="shared" si="145"/>
        <v>1</v>
      </c>
      <c r="AD925" s="31">
        <f t="shared" si="146"/>
        <v>1</v>
      </c>
      <c r="AE925" s="32" t="e">
        <f>MIN($K925,IF(AND(S925='[3]Resources - Baseline'!$C$25,$AH$3&gt;0),MIN(DATE(2050,12,31),MAX(DATE($AH$4,12,31),DATE(YEAR(J925)+$AH$3,MONTH(J925),DAY(J925)))),IF(AND(COUNTIFS('[3]Resources - Baseline'!$C$26:$C$37,S925)=1,$AH$2&gt;0),MIN(DATE($AH$4,12,31),DATE(YEAR(J925)+$AH$2,MONTH(J925),DAY(J925))),DATE(2050,12,31))))</f>
        <v>#VALUE!</v>
      </c>
      <c r="AF925" s="33">
        <f t="shared" si="147"/>
        <v>1</v>
      </c>
    </row>
    <row r="926" spans="1:32">
      <c r="A926" s="1">
        <v>926</v>
      </c>
      <c r="B926" s="21" t="s">
        <v>2099</v>
      </c>
      <c r="C926" s="21"/>
      <c r="D926" s="21" t="s">
        <v>185</v>
      </c>
      <c r="E926" s="21" t="s">
        <v>246</v>
      </c>
      <c r="F926" s="21" t="s">
        <v>246</v>
      </c>
      <c r="G926" s="21" t="s">
        <v>247</v>
      </c>
      <c r="H926" s="21" t="s">
        <v>246</v>
      </c>
      <c r="I926" s="21" t="s">
        <v>178</v>
      </c>
      <c r="J926" s="22">
        <v>31778</v>
      </c>
      <c r="K926" s="22">
        <v>55153</v>
      </c>
      <c r="L926" s="23">
        <f t="shared" si="148"/>
        <v>24</v>
      </c>
      <c r="M926" s="24">
        <f t="shared" si="149"/>
        <v>0.96969696969696972</v>
      </c>
      <c r="N926" s="21">
        <v>24</v>
      </c>
      <c r="O926" s="21">
        <v>24.75</v>
      </c>
      <c r="P926" s="21" t="s">
        <v>268</v>
      </c>
      <c r="Q926" s="21" t="s">
        <v>269</v>
      </c>
      <c r="R926" s="25" t="s">
        <v>270</v>
      </c>
      <c r="S926" s="21" t="s">
        <v>271</v>
      </c>
      <c r="T926" s="21"/>
      <c r="U926" s="26"/>
      <c r="V926" s="26"/>
      <c r="W926" s="27">
        <f t="shared" si="140"/>
        <v>1987</v>
      </c>
      <c r="X926" s="27">
        <f t="shared" si="141"/>
        <v>2050</v>
      </c>
      <c r="Y926" s="28">
        <f t="shared" si="142"/>
        <v>0</v>
      </c>
      <c r="Z926" s="29" t="str">
        <f t="shared" si="143"/>
        <v>CAISO</v>
      </c>
      <c r="AA926" s="30">
        <f t="shared" si="144"/>
        <v>24.75</v>
      </c>
      <c r="AB926" s="31">
        <f>IF(AND(ISNUMBER(MATCH($S926,[3]Lists!$CU$8:$CU$37,0)),J926&gt;=DATE(2018,12,31)),$AH$6,$AH$5)</f>
        <v>1</v>
      </c>
      <c r="AC926" s="31">
        <f t="shared" si="145"/>
        <v>1</v>
      </c>
      <c r="AD926" s="31">
        <f t="shared" si="146"/>
        <v>1</v>
      </c>
      <c r="AE926" s="32" t="e">
        <f>MIN($K926,IF(AND(S926='[3]Resources - Baseline'!$C$25,$AH$3&gt;0),MIN(DATE(2050,12,31),MAX(DATE($AH$4,12,31),DATE(YEAR(J926)+$AH$3,MONTH(J926),DAY(J926)))),IF(AND(COUNTIFS('[3]Resources - Baseline'!$C$26:$C$37,S926)=1,$AH$2&gt;0),MIN(DATE($AH$4,12,31),DATE(YEAR(J926)+$AH$2,MONTH(J926),DAY(J926))),DATE(2050,12,31))))</f>
        <v>#VALUE!</v>
      </c>
      <c r="AF926" s="33">
        <f t="shared" si="147"/>
        <v>1</v>
      </c>
    </row>
    <row r="927" spans="1:32">
      <c r="A927" s="1">
        <v>927</v>
      </c>
      <c r="B927" s="21" t="s">
        <v>2100</v>
      </c>
      <c r="C927" s="21"/>
      <c r="D927" s="21" t="s">
        <v>185</v>
      </c>
      <c r="E927" s="21" t="s">
        <v>246</v>
      </c>
      <c r="F927" s="21" t="s">
        <v>246</v>
      </c>
      <c r="G927" s="21" t="s">
        <v>247</v>
      </c>
      <c r="H927" s="21" t="s">
        <v>246</v>
      </c>
      <c r="I927" s="21" t="s">
        <v>178</v>
      </c>
      <c r="J927" s="22">
        <v>31413</v>
      </c>
      <c r="K927" s="22">
        <v>55153</v>
      </c>
      <c r="L927" s="23">
        <f t="shared" si="148"/>
        <v>24</v>
      </c>
      <c r="M927" s="24">
        <f t="shared" si="149"/>
        <v>0.96969696969696972</v>
      </c>
      <c r="N927" s="21">
        <v>24</v>
      </c>
      <c r="O927" s="21">
        <v>24.75</v>
      </c>
      <c r="P927" s="21" t="s">
        <v>268</v>
      </c>
      <c r="Q927" s="21" t="s">
        <v>269</v>
      </c>
      <c r="R927" s="25" t="s">
        <v>270</v>
      </c>
      <c r="S927" s="21" t="s">
        <v>271</v>
      </c>
      <c r="T927" s="21"/>
      <c r="U927" s="26"/>
      <c r="V927" s="26"/>
      <c r="W927" s="27">
        <f t="shared" si="140"/>
        <v>1986</v>
      </c>
      <c r="X927" s="27">
        <f t="shared" si="141"/>
        <v>2050</v>
      </c>
      <c r="Y927" s="28">
        <f t="shared" si="142"/>
        <v>0</v>
      </c>
      <c r="Z927" s="29" t="str">
        <f t="shared" si="143"/>
        <v>CAISO</v>
      </c>
      <c r="AA927" s="30">
        <f t="shared" si="144"/>
        <v>24.75</v>
      </c>
      <c r="AB927" s="31">
        <f>IF(AND(ISNUMBER(MATCH($S927,[3]Lists!$CU$8:$CU$37,0)),J927&gt;=DATE(2018,12,31)),$AH$6,$AH$5)</f>
        <v>1</v>
      </c>
      <c r="AC927" s="31">
        <f t="shared" si="145"/>
        <v>1</v>
      </c>
      <c r="AD927" s="31">
        <f t="shared" si="146"/>
        <v>1</v>
      </c>
      <c r="AE927" s="32" t="e">
        <f>MIN($K927,IF(AND(S927='[3]Resources - Baseline'!$C$25,$AH$3&gt;0),MIN(DATE(2050,12,31),MAX(DATE($AH$4,12,31),DATE(YEAR(J927)+$AH$3,MONTH(J927),DAY(J927)))),IF(AND(COUNTIFS('[3]Resources - Baseline'!$C$26:$C$37,S927)=1,$AH$2&gt;0),MIN(DATE($AH$4,12,31),DATE(YEAR(J927)+$AH$2,MONTH(J927),DAY(J927))),DATE(2050,12,31))))</f>
        <v>#VALUE!</v>
      </c>
      <c r="AF927" s="33">
        <f t="shared" si="147"/>
        <v>1</v>
      </c>
    </row>
    <row r="928" spans="1:32">
      <c r="A928" s="1">
        <v>928</v>
      </c>
      <c r="B928" s="21" t="s">
        <v>2101</v>
      </c>
      <c r="C928" s="21" t="s">
        <v>2102</v>
      </c>
      <c r="D928" s="21" t="s">
        <v>185</v>
      </c>
      <c r="E928" s="21" t="s">
        <v>205</v>
      </c>
      <c r="F928" s="21" t="s">
        <v>205</v>
      </c>
      <c r="G928" s="21" t="s">
        <v>204</v>
      </c>
      <c r="H928" s="21" t="s">
        <v>205</v>
      </c>
      <c r="I928" s="21" t="s">
        <v>178</v>
      </c>
      <c r="J928" s="22">
        <v>41558</v>
      </c>
      <c r="K928" s="22">
        <v>55153</v>
      </c>
      <c r="L928" s="23">
        <f t="shared" si="148"/>
        <v>130</v>
      </c>
      <c r="M928" s="24">
        <f t="shared" si="149"/>
        <v>1</v>
      </c>
      <c r="N928" s="21">
        <v>130</v>
      </c>
      <c r="O928" s="21">
        <v>130</v>
      </c>
      <c r="P928" s="21" t="s">
        <v>187</v>
      </c>
      <c r="Q928" s="21" t="s">
        <v>188</v>
      </c>
      <c r="R928" s="25" t="s">
        <v>189</v>
      </c>
      <c r="S928" s="21" t="s">
        <v>182</v>
      </c>
      <c r="T928" s="21"/>
      <c r="U928" s="26"/>
      <c r="V928" s="26"/>
      <c r="W928" s="27">
        <f t="shared" si="140"/>
        <v>2014</v>
      </c>
      <c r="X928" s="27">
        <f t="shared" si="141"/>
        <v>2050</v>
      </c>
      <c r="Y928" s="28">
        <f t="shared" si="142"/>
        <v>0</v>
      </c>
      <c r="Z928" s="29" t="str">
        <f t="shared" si="143"/>
        <v>CAISO</v>
      </c>
      <c r="AA928" s="30">
        <f t="shared" si="144"/>
        <v>130</v>
      </c>
      <c r="AB928" s="31">
        <f>IF(AND(ISNUMBER(MATCH($S928,[3]Lists!$CU$8:$CU$37,0)),J928&gt;=DATE(2018,12,31)),$AH$6,$AH$5)</f>
        <v>1</v>
      </c>
      <c r="AC928" s="31">
        <f t="shared" si="145"/>
        <v>1</v>
      </c>
      <c r="AD928" s="31">
        <f t="shared" si="146"/>
        <v>1</v>
      </c>
      <c r="AE928" s="32" t="e">
        <f>MIN($K928,IF(AND(S928='[3]Resources - Baseline'!$C$25,$AH$3&gt;0),MIN(DATE(2050,12,31),MAX(DATE($AH$4,12,31),DATE(YEAR(J928)+$AH$3,MONTH(J928),DAY(J928)))),IF(AND(COUNTIFS('[3]Resources - Baseline'!$C$26:$C$37,S928)=1,$AH$2&gt;0),MIN(DATE($AH$4,12,31),DATE(YEAR(J928)+$AH$2,MONTH(J928),DAY(J928))),DATE(2050,12,31))))</f>
        <v>#VALUE!</v>
      </c>
      <c r="AF928" s="33">
        <f t="shared" si="147"/>
        <v>1</v>
      </c>
    </row>
    <row r="929" spans="1:32">
      <c r="A929" s="1">
        <v>929</v>
      </c>
      <c r="B929" s="21" t="s">
        <v>2103</v>
      </c>
      <c r="C929" s="21" t="s">
        <v>2104</v>
      </c>
      <c r="D929" s="21" t="s">
        <v>185</v>
      </c>
      <c r="E929" s="21" t="s">
        <v>246</v>
      </c>
      <c r="F929" s="21" t="s">
        <v>246</v>
      </c>
      <c r="G929" s="21" t="s">
        <v>247</v>
      </c>
      <c r="H929" s="21" t="s">
        <v>246</v>
      </c>
      <c r="I929" s="21" t="s">
        <v>178</v>
      </c>
      <c r="J929" s="22">
        <v>41815</v>
      </c>
      <c r="K929" s="22">
        <v>55153</v>
      </c>
      <c r="L929" s="23">
        <f t="shared" si="148"/>
        <v>0</v>
      </c>
      <c r="M929" s="24">
        <f t="shared" si="149"/>
        <v>0</v>
      </c>
      <c r="N929" s="21"/>
      <c r="O929" s="21">
        <v>0.85</v>
      </c>
      <c r="P929" s="21" t="s">
        <v>187</v>
      </c>
      <c r="Q929" s="21" t="s">
        <v>1498</v>
      </c>
      <c r="R929" s="25" t="s">
        <v>1499</v>
      </c>
      <c r="S929" s="21" t="s">
        <v>913</v>
      </c>
      <c r="T929" s="21"/>
      <c r="U929" s="26"/>
      <c r="V929" s="26"/>
      <c r="W929" s="27">
        <f t="shared" si="140"/>
        <v>2014</v>
      </c>
      <c r="X929" s="27">
        <f t="shared" si="141"/>
        <v>2050</v>
      </c>
      <c r="Y929" s="28">
        <f t="shared" si="142"/>
        <v>0</v>
      </c>
      <c r="Z929" s="29" t="str">
        <f t="shared" si="143"/>
        <v>CAISO</v>
      </c>
      <c r="AA929" s="30">
        <f t="shared" si="144"/>
        <v>0.85</v>
      </c>
      <c r="AB929" s="31">
        <f>IF(AND(ISNUMBER(MATCH($S929,[3]Lists!$CU$8:$CU$37,0)),J929&gt;=DATE(2018,12,31)),$AH$6,$AH$5)</f>
        <v>1</v>
      </c>
      <c r="AC929" s="31">
        <f t="shared" si="145"/>
        <v>1</v>
      </c>
      <c r="AD929" s="31">
        <f t="shared" si="146"/>
        <v>1</v>
      </c>
      <c r="AE929" s="32" t="e">
        <f>MIN($K929,IF(AND(S929='[3]Resources - Baseline'!$C$25,$AH$3&gt;0),MIN(DATE(2050,12,31),MAX(DATE($AH$4,12,31),DATE(YEAR(J929)+$AH$3,MONTH(J929),DAY(J929)))),IF(AND(COUNTIFS('[3]Resources - Baseline'!$C$26:$C$37,S929)=1,$AH$2&gt;0),MIN(DATE($AH$4,12,31),DATE(YEAR(J929)+$AH$2,MONTH(J929),DAY(J929))),DATE(2050,12,31))))</f>
        <v>#VALUE!</v>
      </c>
      <c r="AF929" s="33">
        <f t="shared" si="147"/>
        <v>1</v>
      </c>
    </row>
    <row r="930" spans="1:32">
      <c r="A930" s="1">
        <v>930</v>
      </c>
      <c r="B930" s="21" t="s">
        <v>2105</v>
      </c>
      <c r="C930" s="21" t="s">
        <v>2106</v>
      </c>
      <c r="D930" s="21" t="s">
        <v>185</v>
      </c>
      <c r="E930" s="21" t="s">
        <v>246</v>
      </c>
      <c r="F930" s="21" t="s">
        <v>246</v>
      </c>
      <c r="G930" s="21" t="s">
        <v>247</v>
      </c>
      <c r="H930" s="21" t="s">
        <v>246</v>
      </c>
      <c r="I930" s="21" t="s">
        <v>178</v>
      </c>
      <c r="J930" s="22">
        <v>39326</v>
      </c>
      <c r="K930" s="22">
        <v>55153</v>
      </c>
      <c r="L930" s="23">
        <f t="shared" si="148"/>
        <v>4.17</v>
      </c>
      <c r="M930" s="24">
        <f t="shared" si="149"/>
        <v>0.92052980132450324</v>
      </c>
      <c r="N930" s="21">
        <v>4.17</v>
      </c>
      <c r="O930" s="21">
        <v>4.53</v>
      </c>
      <c r="P930" s="21" t="s">
        <v>187</v>
      </c>
      <c r="Q930" s="21" t="s">
        <v>2107</v>
      </c>
      <c r="R930" s="25" t="s">
        <v>1499</v>
      </c>
      <c r="S930" s="21" t="s">
        <v>913</v>
      </c>
      <c r="T930" s="21"/>
      <c r="U930" s="26"/>
      <c r="V930" s="26"/>
      <c r="W930" s="27">
        <f t="shared" si="140"/>
        <v>2008</v>
      </c>
      <c r="X930" s="27">
        <f t="shared" si="141"/>
        <v>2050</v>
      </c>
      <c r="Y930" s="28">
        <f t="shared" si="142"/>
        <v>0</v>
      </c>
      <c r="Z930" s="29" t="str">
        <f t="shared" si="143"/>
        <v>CAISO</v>
      </c>
      <c r="AA930" s="30">
        <f t="shared" si="144"/>
        <v>4.53</v>
      </c>
      <c r="AB930" s="31">
        <f>IF(AND(ISNUMBER(MATCH($S930,[3]Lists!$CU$8:$CU$37,0)),J930&gt;=DATE(2018,12,31)),$AH$6,$AH$5)</f>
        <v>1</v>
      </c>
      <c r="AC930" s="31">
        <f t="shared" si="145"/>
        <v>1</v>
      </c>
      <c r="AD930" s="31">
        <f t="shared" si="146"/>
        <v>1</v>
      </c>
      <c r="AE930" s="32" t="e">
        <f>MIN($K930,IF(AND(S930='[3]Resources - Baseline'!$C$25,$AH$3&gt;0),MIN(DATE(2050,12,31),MAX(DATE($AH$4,12,31),DATE(YEAR(J930)+$AH$3,MONTH(J930),DAY(J930)))),IF(AND(COUNTIFS('[3]Resources - Baseline'!$C$26:$C$37,S930)=1,$AH$2&gt;0),MIN(DATE($AH$4,12,31),DATE(YEAR(J930)+$AH$2,MONTH(J930),DAY(J930))),DATE(2050,12,31))))</f>
        <v>#VALUE!</v>
      </c>
      <c r="AF930" s="33">
        <f t="shared" si="147"/>
        <v>1</v>
      </c>
    </row>
    <row r="931" spans="1:32">
      <c r="A931" s="1">
        <v>931</v>
      </c>
      <c r="B931" s="21" t="s">
        <v>2108</v>
      </c>
      <c r="C931" s="21" t="s">
        <v>2109</v>
      </c>
      <c r="D931" s="21" t="s">
        <v>185</v>
      </c>
      <c r="E931" s="21" t="s">
        <v>175</v>
      </c>
      <c r="F931" s="21" t="s">
        <v>175</v>
      </c>
      <c r="G931" s="21" t="s">
        <v>186</v>
      </c>
      <c r="H931" s="21" t="s">
        <v>175</v>
      </c>
      <c r="I931" s="21" t="s">
        <v>178</v>
      </c>
      <c r="J931" s="22">
        <v>38869</v>
      </c>
      <c r="K931" s="22">
        <v>55153</v>
      </c>
      <c r="L931" s="23">
        <f t="shared" si="148"/>
        <v>0.09</v>
      </c>
      <c r="M931" s="24">
        <f t="shared" si="149"/>
        <v>4.4999999999999998E-2</v>
      </c>
      <c r="N931" s="21">
        <v>0.09</v>
      </c>
      <c r="O931" s="21">
        <v>2</v>
      </c>
      <c r="P931" s="21" t="s">
        <v>187</v>
      </c>
      <c r="Q931" s="21" t="s">
        <v>537</v>
      </c>
      <c r="R931" s="25" t="s">
        <v>538</v>
      </c>
      <c r="S931" s="21" t="s">
        <v>539</v>
      </c>
      <c r="T931" s="21"/>
      <c r="U931" s="26"/>
      <c r="V931" s="26"/>
      <c r="W931" s="27">
        <f t="shared" si="140"/>
        <v>2006</v>
      </c>
      <c r="X931" s="27">
        <f t="shared" si="141"/>
        <v>2050</v>
      </c>
      <c r="Y931" s="28">
        <f t="shared" si="142"/>
        <v>0</v>
      </c>
      <c r="Z931" s="29" t="str">
        <f t="shared" si="143"/>
        <v>CAISO</v>
      </c>
      <c r="AA931" s="30">
        <f t="shared" si="144"/>
        <v>2</v>
      </c>
      <c r="AB931" s="31">
        <f>IF(AND(ISNUMBER(MATCH($S931,[3]Lists!$CU$8:$CU$37,0)),J931&gt;=DATE(2018,12,31)),$AH$6,$AH$5)</f>
        <v>1</v>
      </c>
      <c r="AC931" s="31">
        <f t="shared" si="145"/>
        <v>1</v>
      </c>
      <c r="AD931" s="31">
        <f t="shared" si="146"/>
        <v>1</v>
      </c>
      <c r="AE931" s="32" t="e">
        <f>MIN($K931,IF(AND(S931='[3]Resources - Baseline'!$C$25,$AH$3&gt;0),MIN(DATE(2050,12,31),MAX(DATE($AH$4,12,31),DATE(YEAR(J931)+$AH$3,MONTH(J931),DAY(J931)))),IF(AND(COUNTIFS('[3]Resources - Baseline'!$C$26:$C$37,S931)=1,$AH$2&gt;0),MIN(DATE($AH$4,12,31),DATE(YEAR(J931)+$AH$2,MONTH(J931),DAY(J931))),DATE(2050,12,31))))</f>
        <v>#VALUE!</v>
      </c>
      <c r="AF931" s="33">
        <f t="shared" si="147"/>
        <v>1</v>
      </c>
    </row>
    <row r="932" spans="1:32">
      <c r="A932" s="1">
        <v>932</v>
      </c>
      <c r="B932" s="21" t="s">
        <v>2110</v>
      </c>
      <c r="C932" s="21" t="s">
        <v>2111</v>
      </c>
      <c r="D932" s="21" t="s">
        <v>185</v>
      </c>
      <c r="E932" s="21" t="s">
        <v>176</v>
      </c>
      <c r="F932" s="21" t="s">
        <v>176</v>
      </c>
      <c r="G932" s="21" t="s">
        <v>177</v>
      </c>
      <c r="H932" s="21" t="s">
        <v>176</v>
      </c>
      <c r="I932" s="21" t="s">
        <v>178</v>
      </c>
      <c r="J932" s="22">
        <v>29952</v>
      </c>
      <c r="K932" s="22">
        <v>55153</v>
      </c>
      <c r="L932" s="23">
        <f t="shared" si="148"/>
        <v>0.5</v>
      </c>
      <c r="M932" s="24">
        <f t="shared" si="149"/>
        <v>1</v>
      </c>
      <c r="N932" s="21">
        <v>0.5</v>
      </c>
      <c r="O932" s="21">
        <v>0.5</v>
      </c>
      <c r="P932" s="21" t="s">
        <v>187</v>
      </c>
      <c r="Q932" s="21" t="s">
        <v>219</v>
      </c>
      <c r="R932" s="25" t="s">
        <v>218</v>
      </c>
      <c r="S932" s="21" t="s">
        <v>368</v>
      </c>
      <c r="T932" s="21" t="s">
        <v>232</v>
      </c>
      <c r="U932" s="26">
        <v>0.5</v>
      </c>
      <c r="V932" s="26"/>
      <c r="W932" s="27">
        <f t="shared" si="140"/>
        <v>1982</v>
      </c>
      <c r="X932" s="27">
        <f t="shared" si="141"/>
        <v>2050</v>
      </c>
      <c r="Y932" s="28">
        <f t="shared" si="142"/>
        <v>0</v>
      </c>
      <c r="Z932" s="29" t="str">
        <f t="shared" si="143"/>
        <v>LDWP</v>
      </c>
      <c r="AA932" s="30">
        <f t="shared" si="144"/>
        <v>0.5</v>
      </c>
      <c r="AB932" s="31">
        <f>IF(AND(ISNUMBER(MATCH($S932,[3]Lists!$CU$8:$CU$37,0)),J932&gt;=DATE(2018,12,31)),$AH$6,$AH$5)</f>
        <v>1</v>
      </c>
      <c r="AC932" s="31">
        <f t="shared" si="145"/>
        <v>1</v>
      </c>
      <c r="AD932" s="31">
        <f t="shared" si="146"/>
        <v>1</v>
      </c>
      <c r="AE932" s="32" t="e">
        <f>MIN($K932,IF(AND(S932='[3]Resources - Baseline'!$C$25,$AH$3&gt;0),MIN(DATE(2050,12,31),MAX(DATE($AH$4,12,31),DATE(YEAR(J932)+$AH$3,MONTH(J932),DAY(J932)))),IF(AND(COUNTIFS('[3]Resources - Baseline'!$C$26:$C$37,S932)=1,$AH$2&gt;0),MIN(DATE($AH$4,12,31),DATE(YEAR(J932)+$AH$2,MONTH(J932),DAY(J932))),DATE(2050,12,31))))</f>
        <v>#VALUE!</v>
      </c>
      <c r="AF932" s="33">
        <f t="shared" si="147"/>
        <v>1</v>
      </c>
    </row>
    <row r="933" spans="1:32">
      <c r="A933" s="1">
        <v>933</v>
      </c>
      <c r="B933" s="21" t="s">
        <v>2112</v>
      </c>
      <c r="C933" s="21" t="s">
        <v>2113</v>
      </c>
      <c r="D933" s="21" t="s">
        <v>163</v>
      </c>
      <c r="E933" s="22" t="s">
        <v>164</v>
      </c>
      <c r="F933" s="22" t="s">
        <v>164</v>
      </c>
      <c r="G933" s="22" t="s">
        <v>165</v>
      </c>
      <c r="H933" s="22" t="s">
        <v>166</v>
      </c>
      <c r="I933" s="22" t="s">
        <v>167</v>
      </c>
      <c r="J933" s="22">
        <v>41913</v>
      </c>
      <c r="K933" s="22">
        <v>52870</v>
      </c>
      <c r="L933" s="23">
        <f t="shared" si="148"/>
        <v>7.5</v>
      </c>
      <c r="M933" s="24">
        <f t="shared" si="149"/>
        <v>1</v>
      </c>
      <c r="N933" s="23">
        <v>7.5</v>
      </c>
      <c r="O933" s="23">
        <v>7.5</v>
      </c>
      <c r="P933" s="23" t="s">
        <v>218</v>
      </c>
      <c r="Q933" s="23" t="s">
        <v>219</v>
      </c>
      <c r="R933" s="25" t="s">
        <v>218</v>
      </c>
      <c r="S933" s="22" t="s">
        <v>220</v>
      </c>
      <c r="T933" s="22"/>
      <c r="U933" s="26"/>
      <c r="V933" s="26"/>
      <c r="W933" s="27">
        <f t="shared" si="140"/>
        <v>2015</v>
      </c>
      <c r="X933" s="27">
        <f t="shared" si="141"/>
        <v>2044</v>
      </c>
      <c r="Y933" s="28">
        <f t="shared" si="142"/>
        <v>0</v>
      </c>
      <c r="Z933" s="29" t="str">
        <f t="shared" si="143"/>
        <v>Excluded</v>
      </c>
      <c r="AA933" s="30">
        <f t="shared" si="144"/>
        <v>7.5</v>
      </c>
      <c r="AB933" s="31">
        <f>IF(AND(ISNUMBER(MATCH($S933,[3]Lists!$CU$8:$CU$37,0)),J933&gt;=DATE(2018,12,31)),$AH$6,$AH$5)</f>
        <v>1</v>
      </c>
      <c r="AC933" s="31">
        <f t="shared" si="145"/>
        <v>1</v>
      </c>
      <c r="AD933" s="31">
        <f t="shared" si="146"/>
        <v>1</v>
      </c>
      <c r="AE933" s="32" t="e">
        <f>MIN($K933,IF(AND(S933='[3]Resources - Baseline'!$C$25,$AH$3&gt;0),MIN(DATE(2050,12,31),MAX(DATE($AH$4,12,31),DATE(YEAR(J933)+$AH$3,MONTH(J933),DAY(J933)))),IF(AND(COUNTIFS('[3]Resources - Baseline'!$C$26:$C$37,S933)=1,$AH$2&gt;0),MIN(DATE($AH$4,12,31),DATE(YEAR(J933)+$AH$2,MONTH(J933),DAY(J933))),DATE(2050,12,31))))</f>
        <v>#VALUE!</v>
      </c>
      <c r="AF933" s="33">
        <f t="shared" si="147"/>
        <v>1</v>
      </c>
    </row>
    <row r="934" spans="1:32">
      <c r="A934" s="1">
        <v>934</v>
      </c>
      <c r="B934" s="21" t="s">
        <v>2114</v>
      </c>
      <c r="C934" s="21" t="s">
        <v>2115</v>
      </c>
      <c r="D934" s="21" t="s">
        <v>163</v>
      </c>
      <c r="E934" s="22" t="s">
        <v>164</v>
      </c>
      <c r="F934" s="22" t="s">
        <v>164</v>
      </c>
      <c r="G934" s="22" t="s">
        <v>165</v>
      </c>
      <c r="H934" s="22" t="s">
        <v>166</v>
      </c>
      <c r="I934" s="22" t="s">
        <v>167</v>
      </c>
      <c r="J934" s="22">
        <v>41913</v>
      </c>
      <c r="K934" s="22">
        <v>52870</v>
      </c>
      <c r="L934" s="23">
        <f t="shared" si="148"/>
        <v>7.5</v>
      </c>
      <c r="M934" s="24">
        <f t="shared" si="149"/>
        <v>1</v>
      </c>
      <c r="N934" s="35">
        <v>7.5</v>
      </c>
      <c r="O934" s="35">
        <v>7.5</v>
      </c>
      <c r="P934" s="35" t="s">
        <v>218</v>
      </c>
      <c r="Q934" s="35" t="s">
        <v>219</v>
      </c>
      <c r="R934" s="25" t="s">
        <v>218</v>
      </c>
      <c r="S934" s="22" t="s">
        <v>220</v>
      </c>
      <c r="T934" s="22"/>
      <c r="U934" s="26"/>
      <c r="V934" s="26"/>
      <c r="W934" s="27">
        <f t="shared" si="140"/>
        <v>2015</v>
      </c>
      <c r="X934" s="27">
        <f t="shared" si="141"/>
        <v>2044</v>
      </c>
      <c r="Y934" s="28">
        <f t="shared" si="142"/>
        <v>0</v>
      </c>
      <c r="Z934" s="29" t="str">
        <f t="shared" si="143"/>
        <v>Excluded</v>
      </c>
      <c r="AA934" s="30">
        <f t="shared" si="144"/>
        <v>7.5</v>
      </c>
      <c r="AB934" s="31">
        <f>IF(AND(ISNUMBER(MATCH($S934,[3]Lists!$CU$8:$CU$37,0)),J934&gt;=DATE(2018,12,31)),$AH$6,$AH$5)</f>
        <v>1</v>
      </c>
      <c r="AC934" s="31">
        <f t="shared" si="145"/>
        <v>1</v>
      </c>
      <c r="AD934" s="31">
        <f t="shared" si="146"/>
        <v>1</v>
      </c>
      <c r="AE934" s="32" t="e">
        <f>MIN($K934,IF(AND(S934='[3]Resources - Baseline'!$C$25,$AH$3&gt;0),MIN(DATE(2050,12,31),MAX(DATE($AH$4,12,31),DATE(YEAR(J934)+$AH$3,MONTH(J934),DAY(J934)))),IF(AND(COUNTIFS('[3]Resources - Baseline'!$C$26:$C$37,S934)=1,$AH$2&gt;0),MIN(DATE($AH$4,12,31),DATE(YEAR(J934)+$AH$2,MONTH(J934),DAY(J934))),DATE(2050,12,31))))</f>
        <v>#VALUE!</v>
      </c>
      <c r="AF934" s="33">
        <f t="shared" si="147"/>
        <v>1</v>
      </c>
    </row>
    <row r="935" spans="1:32">
      <c r="A935" s="1">
        <v>935</v>
      </c>
      <c r="B935" s="21" t="s">
        <v>2116</v>
      </c>
      <c r="C935" s="21" t="s">
        <v>2117</v>
      </c>
      <c r="D935" s="21" t="s">
        <v>185</v>
      </c>
      <c r="E935" s="21" t="s">
        <v>246</v>
      </c>
      <c r="F935" s="21" t="s">
        <v>246</v>
      </c>
      <c r="G935" s="21" t="s">
        <v>247</v>
      </c>
      <c r="H935" s="21" t="s">
        <v>246</v>
      </c>
      <c r="I935" s="21" t="s">
        <v>178</v>
      </c>
      <c r="J935" s="22">
        <v>42298</v>
      </c>
      <c r="K935" s="22">
        <v>55153</v>
      </c>
      <c r="L935" s="23">
        <f t="shared" si="148"/>
        <v>19</v>
      </c>
      <c r="M935" s="24">
        <f t="shared" si="149"/>
        <v>1</v>
      </c>
      <c r="N935" s="21">
        <v>19</v>
      </c>
      <c r="O935" s="21">
        <v>19</v>
      </c>
      <c r="P935" s="21" t="s">
        <v>187</v>
      </c>
      <c r="Q935" s="21" t="s">
        <v>188</v>
      </c>
      <c r="R935" s="25" t="s">
        <v>189</v>
      </c>
      <c r="S935" s="21" t="s">
        <v>182</v>
      </c>
      <c r="T935" s="21"/>
      <c r="U935" s="26"/>
      <c r="V935" s="26"/>
      <c r="W935" s="27">
        <f t="shared" si="140"/>
        <v>2016</v>
      </c>
      <c r="X935" s="27">
        <f t="shared" si="141"/>
        <v>2050</v>
      </c>
      <c r="Y935" s="28">
        <f t="shared" si="142"/>
        <v>0</v>
      </c>
      <c r="Z935" s="29" t="str">
        <f t="shared" si="143"/>
        <v>CAISO</v>
      </c>
      <c r="AA935" s="30">
        <f t="shared" si="144"/>
        <v>19</v>
      </c>
      <c r="AB935" s="31">
        <f>IF(AND(ISNUMBER(MATCH($S935,[3]Lists!$CU$8:$CU$37,0)),J935&gt;=DATE(2018,12,31)),$AH$6,$AH$5)</f>
        <v>1</v>
      </c>
      <c r="AC935" s="31">
        <f t="shared" si="145"/>
        <v>1</v>
      </c>
      <c r="AD935" s="31">
        <f t="shared" si="146"/>
        <v>1</v>
      </c>
      <c r="AE935" s="32" t="e">
        <f>MIN($K935,IF(AND(S935='[3]Resources - Baseline'!$C$25,$AH$3&gt;0),MIN(DATE(2050,12,31),MAX(DATE($AH$4,12,31),DATE(YEAR(J935)+$AH$3,MONTH(J935),DAY(J935)))),IF(AND(COUNTIFS('[3]Resources - Baseline'!$C$26:$C$37,S935)=1,$AH$2&gt;0),MIN(DATE($AH$4,12,31),DATE(YEAR(J935)+$AH$2,MONTH(J935),DAY(J935))),DATE(2050,12,31))))</f>
        <v>#VALUE!</v>
      </c>
      <c r="AF935" s="33">
        <f t="shared" si="147"/>
        <v>1</v>
      </c>
    </row>
    <row r="936" spans="1:32">
      <c r="A936" s="1">
        <v>936</v>
      </c>
      <c r="B936" s="21" t="s">
        <v>2118</v>
      </c>
      <c r="C936" s="21" t="s">
        <v>2119</v>
      </c>
      <c r="D936" s="21" t="s">
        <v>185</v>
      </c>
      <c r="E936" s="21" t="s">
        <v>176</v>
      </c>
      <c r="F936" s="21" t="s">
        <v>176</v>
      </c>
      <c r="G936" s="21" t="s">
        <v>177</v>
      </c>
      <c r="H936" s="21" t="s">
        <v>176</v>
      </c>
      <c r="I936" s="21" t="s">
        <v>178</v>
      </c>
      <c r="J936" s="22">
        <v>1</v>
      </c>
      <c r="K936" s="22">
        <v>55153</v>
      </c>
      <c r="L936" s="23">
        <f t="shared" si="148"/>
        <v>3.4</v>
      </c>
      <c r="M936" s="24">
        <f t="shared" si="149"/>
        <v>0.85</v>
      </c>
      <c r="N936" s="21">
        <v>3.4</v>
      </c>
      <c r="O936" s="21">
        <v>4</v>
      </c>
      <c r="P936" s="21" t="s">
        <v>1547</v>
      </c>
      <c r="Q936" s="21" t="s">
        <v>537</v>
      </c>
      <c r="R936" s="25" t="s">
        <v>538</v>
      </c>
      <c r="S936" s="21" t="s">
        <v>539</v>
      </c>
      <c r="T936" s="21"/>
      <c r="U936" s="26"/>
      <c r="V936" s="26"/>
      <c r="W936" s="27">
        <f t="shared" si="140"/>
        <v>1900</v>
      </c>
      <c r="X936" s="27">
        <f t="shared" si="141"/>
        <v>2050</v>
      </c>
      <c r="Y936" s="28">
        <f t="shared" si="142"/>
        <v>0</v>
      </c>
      <c r="Z936" s="29" t="str">
        <f t="shared" si="143"/>
        <v>CAISO</v>
      </c>
      <c r="AA936" s="30">
        <f t="shared" si="144"/>
        <v>4</v>
      </c>
      <c r="AB936" s="31">
        <f>IF(AND(ISNUMBER(MATCH($S936,[3]Lists!$CU$8:$CU$37,0)),J936&gt;=DATE(2018,12,31)),$AH$6,$AH$5)</f>
        <v>1</v>
      </c>
      <c r="AC936" s="31">
        <f t="shared" si="145"/>
        <v>1</v>
      </c>
      <c r="AD936" s="31">
        <f t="shared" si="146"/>
        <v>1</v>
      </c>
      <c r="AE936" s="32" t="e">
        <f>MIN($K936,IF(AND(S936='[3]Resources - Baseline'!$C$25,$AH$3&gt;0),MIN(DATE(2050,12,31),MAX(DATE($AH$4,12,31),DATE(YEAR(J936)+$AH$3,MONTH(J936),DAY(J936)))),IF(AND(COUNTIFS('[3]Resources - Baseline'!$C$26:$C$37,S936)=1,$AH$2&gt;0),MIN(DATE($AH$4,12,31),DATE(YEAR(J936)+$AH$2,MONTH(J936),DAY(J936))),DATE(2050,12,31))))</f>
        <v>#VALUE!</v>
      </c>
      <c r="AF936" s="33">
        <f t="shared" si="147"/>
        <v>1</v>
      </c>
    </row>
    <row r="937" spans="1:32">
      <c r="A937" s="1">
        <v>937</v>
      </c>
      <c r="B937" s="21" t="s">
        <v>2120</v>
      </c>
      <c r="C937" s="21" t="s">
        <v>2121</v>
      </c>
      <c r="D937" s="21" t="s">
        <v>163</v>
      </c>
      <c r="E937" s="22" t="s">
        <v>745</v>
      </c>
      <c r="F937" s="22" t="s">
        <v>745</v>
      </c>
      <c r="G937" s="22" t="s">
        <v>746</v>
      </c>
      <c r="H937" s="22" t="s">
        <v>747</v>
      </c>
      <c r="I937" s="22" t="s">
        <v>212</v>
      </c>
      <c r="J937" s="22">
        <v>38838</v>
      </c>
      <c r="K937" s="22">
        <v>55153</v>
      </c>
      <c r="L937" s="23">
        <f t="shared" si="148"/>
        <v>529.70000000000005</v>
      </c>
      <c r="M937" s="24">
        <f t="shared" si="149"/>
        <v>1</v>
      </c>
      <c r="N937" s="23">
        <v>529.70000000000005</v>
      </c>
      <c r="O937" s="23">
        <v>529.70000000000005</v>
      </c>
      <c r="P937" s="23" t="s">
        <v>257</v>
      </c>
      <c r="Q937" s="23" t="s">
        <v>258</v>
      </c>
      <c r="R937" s="25" t="s">
        <v>259</v>
      </c>
      <c r="S937" s="22" t="s">
        <v>807</v>
      </c>
      <c r="T937" s="22"/>
      <c r="U937" s="26"/>
      <c r="V937" s="26"/>
      <c r="W937" s="27">
        <f t="shared" si="140"/>
        <v>2006</v>
      </c>
      <c r="X937" s="27">
        <f t="shared" si="141"/>
        <v>2050</v>
      </c>
      <c r="Y937" s="28">
        <f t="shared" si="142"/>
        <v>0</v>
      </c>
      <c r="Z937" s="29" t="str">
        <f t="shared" si="143"/>
        <v>NW</v>
      </c>
      <c r="AA937" s="30">
        <f t="shared" si="144"/>
        <v>529.70000000000005</v>
      </c>
      <c r="AB937" s="31">
        <f>IF(AND(ISNUMBER(MATCH($S937,[3]Lists!$CU$8:$CU$37,0)),J937&gt;=DATE(2018,12,31)),$AH$6,$AH$5)</f>
        <v>1</v>
      </c>
      <c r="AC937" s="31">
        <f t="shared" si="145"/>
        <v>1</v>
      </c>
      <c r="AD937" s="31">
        <f t="shared" si="146"/>
        <v>1</v>
      </c>
      <c r="AE937" s="32" t="e">
        <f>MIN($K937,IF(AND(S937='[3]Resources - Baseline'!$C$25,$AH$3&gt;0),MIN(DATE(2050,12,31),MAX(DATE($AH$4,12,31),DATE(YEAR(J937)+$AH$3,MONTH(J937),DAY(J937)))),IF(AND(COUNTIFS('[3]Resources - Baseline'!$C$26:$C$37,S937)=1,$AH$2&gt;0),MIN(DATE($AH$4,12,31),DATE(YEAR(J937)+$AH$2,MONTH(J937),DAY(J937))),DATE(2050,12,31))))</f>
        <v>#VALUE!</v>
      </c>
      <c r="AF937" s="33">
        <f t="shared" si="147"/>
        <v>1</v>
      </c>
    </row>
    <row r="938" spans="1:32">
      <c r="A938" s="1">
        <v>938</v>
      </c>
      <c r="B938" s="21" t="s">
        <v>2122</v>
      </c>
      <c r="C938" s="21" t="s">
        <v>2123</v>
      </c>
      <c r="D938" s="21" t="s">
        <v>163</v>
      </c>
      <c r="E938" s="22" t="s">
        <v>440</v>
      </c>
      <c r="F938" s="22" t="s">
        <v>440</v>
      </c>
      <c r="G938" s="22" t="s">
        <v>441</v>
      </c>
      <c r="H938" s="22" t="s">
        <v>434</v>
      </c>
      <c r="I938" s="22" t="s">
        <v>212</v>
      </c>
      <c r="J938" s="22">
        <v>30483</v>
      </c>
      <c r="K938" s="22">
        <v>47588</v>
      </c>
      <c r="L938" s="23">
        <f t="shared" si="148"/>
        <v>0.22</v>
      </c>
      <c r="M938" s="24">
        <f t="shared" si="149"/>
        <v>1</v>
      </c>
      <c r="N938" s="23">
        <v>0.22</v>
      </c>
      <c r="O938" s="23">
        <v>0.22</v>
      </c>
      <c r="P938" s="23" t="s">
        <v>218</v>
      </c>
      <c r="Q938" s="23" t="s">
        <v>219</v>
      </c>
      <c r="R938" s="25" t="s">
        <v>218</v>
      </c>
      <c r="S938" s="22" t="s">
        <v>344</v>
      </c>
      <c r="T938" s="22"/>
      <c r="U938" s="26"/>
      <c r="V938" s="26"/>
      <c r="W938" s="27">
        <f t="shared" si="140"/>
        <v>1983</v>
      </c>
      <c r="X938" s="27">
        <f t="shared" si="141"/>
        <v>2029</v>
      </c>
      <c r="Y938" s="28">
        <f t="shared" si="142"/>
        <v>0</v>
      </c>
      <c r="Z938" s="29" t="str">
        <f t="shared" si="143"/>
        <v>NW</v>
      </c>
      <c r="AA938" s="30">
        <f t="shared" si="144"/>
        <v>0.22</v>
      </c>
      <c r="AB938" s="31">
        <f>IF(AND(ISNUMBER(MATCH($S938,[3]Lists!$CU$8:$CU$37,0)),J938&gt;=DATE(2018,12,31)),$AH$6,$AH$5)</f>
        <v>1</v>
      </c>
      <c r="AC938" s="31">
        <f t="shared" si="145"/>
        <v>1</v>
      </c>
      <c r="AD938" s="31">
        <f t="shared" si="146"/>
        <v>1</v>
      </c>
      <c r="AE938" s="32" t="e">
        <f>MIN($K938,IF(AND(S938='[3]Resources - Baseline'!$C$25,$AH$3&gt;0),MIN(DATE(2050,12,31),MAX(DATE($AH$4,12,31),DATE(YEAR(J938)+$AH$3,MONTH(J938),DAY(J938)))),IF(AND(COUNTIFS('[3]Resources - Baseline'!$C$26:$C$37,S938)=1,$AH$2&gt;0),MIN(DATE($AH$4,12,31),DATE(YEAR(J938)+$AH$2,MONTH(J938),DAY(J938))),DATE(2050,12,31))))</f>
        <v>#VALUE!</v>
      </c>
      <c r="AF938" s="33">
        <f t="shared" si="147"/>
        <v>1</v>
      </c>
    </row>
    <row r="939" spans="1:32">
      <c r="A939" s="1">
        <v>939</v>
      </c>
      <c r="B939" s="21" t="s">
        <v>2124</v>
      </c>
      <c r="C939" s="21" t="s">
        <v>2125</v>
      </c>
      <c r="D939" s="21" t="s">
        <v>185</v>
      </c>
      <c r="E939" s="21" t="s">
        <v>175</v>
      </c>
      <c r="F939" s="21" t="s">
        <v>175</v>
      </c>
      <c r="G939" s="21" t="s">
        <v>186</v>
      </c>
      <c r="H939" s="21" t="s">
        <v>175</v>
      </c>
      <c r="I939" s="21" t="s">
        <v>178</v>
      </c>
      <c r="J939" s="22"/>
      <c r="K939" s="22">
        <v>55153</v>
      </c>
      <c r="L939" s="23">
        <f t="shared" si="148"/>
        <v>0.9</v>
      </c>
      <c r="M939" s="24">
        <f t="shared" si="149"/>
        <v>1</v>
      </c>
      <c r="N939" s="21">
        <v>0.9</v>
      </c>
      <c r="O939" s="21">
        <v>0.9</v>
      </c>
      <c r="P939" s="21" t="s">
        <v>264</v>
      </c>
      <c r="Q939" s="21" t="s">
        <v>219</v>
      </c>
      <c r="R939" s="25" t="s">
        <v>218</v>
      </c>
      <c r="S939" s="21" t="s">
        <v>368</v>
      </c>
      <c r="T939" s="21"/>
      <c r="U939" s="26"/>
      <c r="V939" s="26"/>
      <c r="W939" s="27">
        <f t="shared" si="140"/>
        <v>1900</v>
      </c>
      <c r="X939" s="27">
        <f t="shared" si="141"/>
        <v>2050</v>
      </c>
      <c r="Y939" s="28">
        <f t="shared" si="142"/>
        <v>0</v>
      </c>
      <c r="Z939" s="29" t="str">
        <f t="shared" si="143"/>
        <v>CAISO</v>
      </c>
      <c r="AA939" s="30">
        <f t="shared" si="144"/>
        <v>0.9</v>
      </c>
      <c r="AB939" s="31">
        <f>IF(AND(ISNUMBER(MATCH($S939,[3]Lists!$CU$8:$CU$37,0)),J939&gt;=DATE(2018,12,31)),$AH$6,$AH$5)</f>
        <v>1</v>
      </c>
      <c r="AC939" s="31">
        <f t="shared" si="145"/>
        <v>1</v>
      </c>
      <c r="AD939" s="31">
        <f t="shared" si="146"/>
        <v>1</v>
      </c>
      <c r="AE939" s="32" t="e">
        <f>MIN($K939,IF(AND(S939='[3]Resources - Baseline'!$C$25,$AH$3&gt;0),MIN(DATE(2050,12,31),MAX(DATE($AH$4,12,31),DATE(YEAR(J939)+$AH$3,MONTH(J939),DAY(J939)))),IF(AND(COUNTIFS('[3]Resources - Baseline'!$C$26:$C$37,S939)=1,$AH$2&gt;0),MIN(DATE($AH$4,12,31),DATE(YEAR(J939)+$AH$2,MONTH(J939),DAY(J939))),DATE(2050,12,31))))</f>
        <v>#VALUE!</v>
      </c>
      <c r="AF939" s="33">
        <f t="shared" si="147"/>
        <v>1</v>
      </c>
    </row>
    <row r="940" spans="1:32">
      <c r="A940" s="1">
        <v>940</v>
      </c>
      <c r="B940" s="21" t="s">
        <v>2126</v>
      </c>
      <c r="C940" s="21" t="s">
        <v>2127</v>
      </c>
      <c r="D940" s="21" t="s">
        <v>185</v>
      </c>
      <c r="E940" s="21" t="s">
        <v>175</v>
      </c>
      <c r="F940" s="21" t="s">
        <v>175</v>
      </c>
      <c r="G940" s="21" t="s">
        <v>186</v>
      </c>
      <c r="H940" s="21" t="s">
        <v>175</v>
      </c>
      <c r="I940" s="21" t="s">
        <v>178</v>
      </c>
      <c r="J940" s="22"/>
      <c r="K940" s="22">
        <v>55153</v>
      </c>
      <c r="L940" s="23">
        <f t="shared" si="148"/>
        <v>0.9</v>
      </c>
      <c r="M940" s="24">
        <f t="shared" si="149"/>
        <v>1</v>
      </c>
      <c r="N940" s="21">
        <v>0.9</v>
      </c>
      <c r="O940" s="21">
        <v>0.9</v>
      </c>
      <c r="P940" s="21" t="s">
        <v>264</v>
      </c>
      <c r="Q940" s="21" t="s">
        <v>219</v>
      </c>
      <c r="R940" s="25" t="s">
        <v>218</v>
      </c>
      <c r="S940" s="21" t="s">
        <v>368</v>
      </c>
      <c r="T940" s="21"/>
      <c r="U940" s="26"/>
      <c r="V940" s="26"/>
      <c r="W940" s="27">
        <f t="shared" si="140"/>
        <v>1900</v>
      </c>
      <c r="X940" s="27">
        <f t="shared" si="141"/>
        <v>2050</v>
      </c>
      <c r="Y940" s="28">
        <f t="shared" si="142"/>
        <v>0</v>
      </c>
      <c r="Z940" s="29" t="str">
        <f t="shared" si="143"/>
        <v>CAISO</v>
      </c>
      <c r="AA940" s="30">
        <f t="shared" si="144"/>
        <v>0.9</v>
      </c>
      <c r="AB940" s="31">
        <f>IF(AND(ISNUMBER(MATCH($S940,[3]Lists!$CU$8:$CU$37,0)),J940&gt;=DATE(2018,12,31)),$AH$6,$AH$5)</f>
        <v>1</v>
      </c>
      <c r="AC940" s="31">
        <f t="shared" si="145"/>
        <v>1</v>
      </c>
      <c r="AD940" s="31">
        <f t="shared" si="146"/>
        <v>1</v>
      </c>
      <c r="AE940" s="32" t="e">
        <f>MIN($K940,IF(AND(S940='[3]Resources - Baseline'!$C$25,$AH$3&gt;0),MIN(DATE(2050,12,31),MAX(DATE($AH$4,12,31),DATE(YEAR(J940)+$AH$3,MONTH(J940),DAY(J940)))),IF(AND(COUNTIFS('[3]Resources - Baseline'!$C$26:$C$37,S940)=1,$AH$2&gt;0),MIN(DATE($AH$4,12,31),DATE(YEAR(J940)+$AH$2,MONTH(J940),DAY(J940))),DATE(2050,12,31))))</f>
        <v>#VALUE!</v>
      </c>
      <c r="AF940" s="33">
        <f t="shared" si="147"/>
        <v>1</v>
      </c>
    </row>
    <row r="941" spans="1:32">
      <c r="A941" s="1">
        <v>941</v>
      </c>
      <c r="B941" s="21" t="s">
        <v>2128</v>
      </c>
      <c r="C941" s="21" t="s">
        <v>2129</v>
      </c>
      <c r="D941" s="21" t="s">
        <v>163</v>
      </c>
      <c r="E941" s="22" t="s">
        <v>359</v>
      </c>
      <c r="F941" s="22" t="s">
        <v>359</v>
      </c>
      <c r="G941" s="22" t="s">
        <v>360</v>
      </c>
      <c r="H941" s="22" t="s">
        <v>210</v>
      </c>
      <c r="I941" s="22" t="s">
        <v>212</v>
      </c>
      <c r="J941" s="22">
        <v>11293</v>
      </c>
      <c r="K941" s="22">
        <v>55153</v>
      </c>
      <c r="L941" s="23">
        <f t="shared" si="148"/>
        <v>27</v>
      </c>
      <c r="M941" s="24">
        <f t="shared" si="149"/>
        <v>1</v>
      </c>
      <c r="N941" s="23">
        <v>27</v>
      </c>
      <c r="O941" s="23">
        <v>27</v>
      </c>
      <c r="P941" s="23" t="s">
        <v>218</v>
      </c>
      <c r="Q941" s="23" t="s">
        <v>219</v>
      </c>
      <c r="R941" s="25" t="s">
        <v>218</v>
      </c>
      <c r="S941" s="22" t="s">
        <v>344</v>
      </c>
      <c r="T941" s="22"/>
      <c r="U941" s="26"/>
      <c r="V941" s="26"/>
      <c r="W941" s="27">
        <f t="shared" si="140"/>
        <v>1931</v>
      </c>
      <c r="X941" s="27">
        <f t="shared" si="141"/>
        <v>2050</v>
      </c>
      <c r="Y941" s="28">
        <f t="shared" si="142"/>
        <v>0</v>
      </c>
      <c r="Z941" s="29" t="str">
        <f t="shared" si="143"/>
        <v>NW</v>
      </c>
      <c r="AA941" s="30">
        <f t="shared" si="144"/>
        <v>27</v>
      </c>
      <c r="AB941" s="31">
        <f>IF(AND(ISNUMBER(MATCH($S941,[3]Lists!$CU$8:$CU$37,0)),J941&gt;=DATE(2018,12,31)),$AH$6,$AH$5)</f>
        <v>1</v>
      </c>
      <c r="AC941" s="31">
        <f t="shared" si="145"/>
        <v>1</v>
      </c>
      <c r="AD941" s="31">
        <f t="shared" si="146"/>
        <v>1</v>
      </c>
      <c r="AE941" s="32" t="e">
        <f>MIN($K941,IF(AND(S941='[3]Resources - Baseline'!$C$25,$AH$3&gt;0),MIN(DATE(2050,12,31),MAX(DATE($AH$4,12,31),DATE(YEAR(J941)+$AH$3,MONTH(J941),DAY(J941)))),IF(AND(COUNTIFS('[3]Resources - Baseline'!$C$26:$C$37,S941)=1,$AH$2&gt;0),MIN(DATE($AH$4,12,31),DATE(YEAR(J941)+$AH$2,MONTH(J941),DAY(J941))),DATE(2050,12,31))))</f>
        <v>#VALUE!</v>
      </c>
      <c r="AF941" s="33">
        <f t="shared" si="147"/>
        <v>1</v>
      </c>
    </row>
    <row r="942" spans="1:32">
      <c r="A942" s="1">
        <v>942</v>
      </c>
      <c r="B942" s="21" t="s">
        <v>2130</v>
      </c>
      <c r="C942" s="21" t="s">
        <v>2131</v>
      </c>
      <c r="D942" s="21" t="s">
        <v>163</v>
      </c>
      <c r="E942" s="22" t="s">
        <v>359</v>
      </c>
      <c r="F942" s="22" t="s">
        <v>359</v>
      </c>
      <c r="G942" s="22" t="s">
        <v>360</v>
      </c>
      <c r="H942" s="22" t="s">
        <v>210</v>
      </c>
      <c r="I942" s="22" t="s">
        <v>212</v>
      </c>
      <c r="J942" s="22">
        <v>11536</v>
      </c>
      <c r="K942" s="22">
        <v>55153</v>
      </c>
      <c r="L942" s="23">
        <f t="shared" si="148"/>
        <v>27</v>
      </c>
      <c r="M942" s="24">
        <f t="shared" si="149"/>
        <v>1</v>
      </c>
      <c r="N942" s="23">
        <v>27</v>
      </c>
      <c r="O942" s="23">
        <v>27</v>
      </c>
      <c r="P942" s="23" t="s">
        <v>218</v>
      </c>
      <c r="Q942" s="23" t="s">
        <v>219</v>
      </c>
      <c r="R942" s="25" t="s">
        <v>218</v>
      </c>
      <c r="S942" s="22" t="s">
        <v>344</v>
      </c>
      <c r="T942" s="22"/>
      <c r="U942" s="26"/>
      <c r="V942" s="26"/>
      <c r="W942" s="27">
        <f t="shared" si="140"/>
        <v>1932</v>
      </c>
      <c r="X942" s="27">
        <f t="shared" si="141"/>
        <v>2050</v>
      </c>
      <c r="Y942" s="28">
        <f t="shared" si="142"/>
        <v>0</v>
      </c>
      <c r="Z942" s="29" t="str">
        <f t="shared" si="143"/>
        <v>NW</v>
      </c>
      <c r="AA942" s="30">
        <f t="shared" si="144"/>
        <v>27</v>
      </c>
      <c r="AB942" s="31">
        <f>IF(AND(ISNUMBER(MATCH($S942,[3]Lists!$CU$8:$CU$37,0)),J942&gt;=DATE(2018,12,31)),$AH$6,$AH$5)</f>
        <v>1</v>
      </c>
      <c r="AC942" s="31">
        <f t="shared" si="145"/>
        <v>1</v>
      </c>
      <c r="AD942" s="31">
        <f t="shared" si="146"/>
        <v>1</v>
      </c>
      <c r="AE942" s="32" t="e">
        <f>MIN($K942,IF(AND(S942='[3]Resources - Baseline'!$C$25,$AH$3&gt;0),MIN(DATE(2050,12,31),MAX(DATE($AH$4,12,31),DATE(YEAR(J942)+$AH$3,MONTH(J942),DAY(J942)))),IF(AND(COUNTIFS('[3]Resources - Baseline'!$C$26:$C$37,S942)=1,$AH$2&gt;0),MIN(DATE($AH$4,12,31),DATE(YEAR(J942)+$AH$2,MONTH(J942),DAY(J942))),DATE(2050,12,31))))</f>
        <v>#VALUE!</v>
      </c>
      <c r="AF942" s="33">
        <f t="shared" si="147"/>
        <v>1</v>
      </c>
    </row>
    <row r="943" spans="1:32">
      <c r="A943" s="1">
        <v>943</v>
      </c>
      <c r="B943" s="21" t="s">
        <v>2132</v>
      </c>
      <c r="C943" s="21" t="s">
        <v>2133</v>
      </c>
      <c r="D943" s="21" t="s">
        <v>163</v>
      </c>
      <c r="E943" s="22" t="s">
        <v>359</v>
      </c>
      <c r="F943" s="22" t="s">
        <v>359</v>
      </c>
      <c r="G943" s="22" t="s">
        <v>360</v>
      </c>
      <c r="H943" s="22" t="s">
        <v>210</v>
      </c>
      <c r="I943" s="22" t="s">
        <v>212</v>
      </c>
      <c r="J943" s="22">
        <v>19329</v>
      </c>
      <c r="K943" s="22">
        <v>55153</v>
      </c>
      <c r="L943" s="23">
        <f t="shared" si="148"/>
        <v>27</v>
      </c>
      <c r="M943" s="24">
        <f t="shared" si="149"/>
        <v>1</v>
      </c>
      <c r="N943" s="23">
        <v>27</v>
      </c>
      <c r="O943" s="23">
        <v>27</v>
      </c>
      <c r="P943" s="23" t="s">
        <v>218</v>
      </c>
      <c r="Q943" s="23" t="s">
        <v>219</v>
      </c>
      <c r="R943" s="25" t="s">
        <v>218</v>
      </c>
      <c r="S943" s="22" t="s">
        <v>344</v>
      </c>
      <c r="T943" s="22"/>
      <c r="U943" s="26"/>
      <c r="V943" s="26"/>
      <c r="W943" s="27">
        <f t="shared" si="140"/>
        <v>1953</v>
      </c>
      <c r="X943" s="27">
        <f t="shared" si="141"/>
        <v>2050</v>
      </c>
      <c r="Y943" s="28">
        <f t="shared" si="142"/>
        <v>0</v>
      </c>
      <c r="Z943" s="29" t="str">
        <f t="shared" si="143"/>
        <v>NW</v>
      </c>
      <c r="AA943" s="30">
        <f t="shared" si="144"/>
        <v>27</v>
      </c>
      <c r="AB943" s="31">
        <f>IF(AND(ISNUMBER(MATCH($S943,[3]Lists!$CU$8:$CU$37,0)),J943&gt;=DATE(2018,12,31)),$AH$6,$AH$5)</f>
        <v>1</v>
      </c>
      <c r="AC943" s="31">
        <f t="shared" si="145"/>
        <v>1</v>
      </c>
      <c r="AD943" s="31">
        <f t="shared" si="146"/>
        <v>1</v>
      </c>
      <c r="AE943" s="32" t="e">
        <f>MIN($K943,IF(AND(S943='[3]Resources - Baseline'!$C$25,$AH$3&gt;0),MIN(DATE(2050,12,31),MAX(DATE($AH$4,12,31),DATE(YEAR(J943)+$AH$3,MONTH(J943),DAY(J943)))),IF(AND(COUNTIFS('[3]Resources - Baseline'!$C$26:$C$37,S943)=1,$AH$2&gt;0),MIN(DATE($AH$4,12,31),DATE(YEAR(J943)+$AH$2,MONTH(J943),DAY(J943))),DATE(2050,12,31))))</f>
        <v>#VALUE!</v>
      </c>
      <c r="AF943" s="33">
        <f t="shared" si="147"/>
        <v>1</v>
      </c>
    </row>
    <row r="944" spans="1:32">
      <c r="A944" s="1">
        <v>944</v>
      </c>
      <c r="B944" s="21" t="s">
        <v>2134</v>
      </c>
      <c r="C944" s="21" t="s">
        <v>2135</v>
      </c>
      <c r="D944" s="21" t="s">
        <v>163</v>
      </c>
      <c r="E944" s="22" t="s">
        <v>359</v>
      </c>
      <c r="F944" s="22" t="s">
        <v>359</v>
      </c>
      <c r="G944" s="22" t="s">
        <v>360</v>
      </c>
      <c r="H944" s="22" t="s">
        <v>210</v>
      </c>
      <c r="I944" s="22" t="s">
        <v>212</v>
      </c>
      <c r="J944" s="22">
        <v>9649</v>
      </c>
      <c r="K944" s="22">
        <v>55153</v>
      </c>
      <c r="L944" s="23">
        <f t="shared" si="148"/>
        <v>21.6</v>
      </c>
      <c r="M944" s="24">
        <f t="shared" si="149"/>
        <v>1</v>
      </c>
      <c r="N944" s="23">
        <v>21.6</v>
      </c>
      <c r="O944" s="23">
        <v>21.6</v>
      </c>
      <c r="P944" s="23" t="s">
        <v>218</v>
      </c>
      <c r="Q944" s="23" t="s">
        <v>219</v>
      </c>
      <c r="R944" s="25" t="s">
        <v>218</v>
      </c>
      <c r="S944" s="22" t="s">
        <v>344</v>
      </c>
      <c r="T944" s="22"/>
      <c r="U944" s="26"/>
      <c r="V944" s="26"/>
      <c r="W944" s="27">
        <f t="shared" si="140"/>
        <v>1926</v>
      </c>
      <c r="X944" s="27">
        <f t="shared" si="141"/>
        <v>2050</v>
      </c>
      <c r="Y944" s="28">
        <f t="shared" si="142"/>
        <v>0</v>
      </c>
      <c r="Z944" s="29" t="str">
        <f t="shared" si="143"/>
        <v>NW</v>
      </c>
      <c r="AA944" s="30">
        <f t="shared" si="144"/>
        <v>21.6</v>
      </c>
      <c r="AB944" s="31">
        <f>IF(AND(ISNUMBER(MATCH($S944,[3]Lists!$CU$8:$CU$37,0)),J944&gt;=DATE(2018,12,31)),$AH$6,$AH$5)</f>
        <v>1</v>
      </c>
      <c r="AC944" s="31">
        <f t="shared" si="145"/>
        <v>1</v>
      </c>
      <c r="AD944" s="31">
        <f t="shared" si="146"/>
        <v>1</v>
      </c>
      <c r="AE944" s="32" t="e">
        <f>MIN($K944,IF(AND(S944='[3]Resources - Baseline'!$C$25,$AH$3&gt;0),MIN(DATE(2050,12,31),MAX(DATE($AH$4,12,31),DATE(YEAR(J944)+$AH$3,MONTH(J944),DAY(J944)))),IF(AND(COUNTIFS('[3]Resources - Baseline'!$C$26:$C$37,S944)=1,$AH$2&gt;0),MIN(DATE($AH$4,12,31),DATE(YEAR(J944)+$AH$2,MONTH(J944),DAY(J944))),DATE(2050,12,31))))</f>
        <v>#VALUE!</v>
      </c>
      <c r="AF944" s="33">
        <f t="shared" si="147"/>
        <v>1</v>
      </c>
    </row>
    <row r="945" spans="1:32">
      <c r="A945" s="1">
        <v>945</v>
      </c>
      <c r="B945" s="21" t="s">
        <v>2136</v>
      </c>
      <c r="C945" s="21" t="s">
        <v>2137</v>
      </c>
      <c r="D945" s="21" t="s">
        <v>163</v>
      </c>
      <c r="E945" s="22" t="s">
        <v>359</v>
      </c>
      <c r="F945" s="22" t="s">
        <v>359</v>
      </c>
      <c r="G945" s="22" t="s">
        <v>360</v>
      </c>
      <c r="H945" s="22" t="s">
        <v>210</v>
      </c>
      <c r="I945" s="22" t="s">
        <v>212</v>
      </c>
      <c r="J945" s="22">
        <v>9679</v>
      </c>
      <c r="K945" s="22">
        <v>55153</v>
      </c>
      <c r="L945" s="23">
        <f t="shared" si="148"/>
        <v>21.6</v>
      </c>
      <c r="M945" s="24">
        <f t="shared" si="149"/>
        <v>1</v>
      </c>
      <c r="N945" s="23">
        <v>21.6</v>
      </c>
      <c r="O945" s="23">
        <v>21.6</v>
      </c>
      <c r="P945" s="23" t="s">
        <v>218</v>
      </c>
      <c r="Q945" s="23" t="s">
        <v>219</v>
      </c>
      <c r="R945" s="25" t="s">
        <v>218</v>
      </c>
      <c r="S945" s="22" t="s">
        <v>344</v>
      </c>
      <c r="T945" s="22"/>
      <c r="U945" s="26"/>
      <c r="V945" s="26"/>
      <c r="W945" s="27">
        <f t="shared" si="140"/>
        <v>1927</v>
      </c>
      <c r="X945" s="27">
        <f t="shared" si="141"/>
        <v>2050</v>
      </c>
      <c r="Y945" s="28">
        <f t="shared" si="142"/>
        <v>0</v>
      </c>
      <c r="Z945" s="29" t="str">
        <f t="shared" si="143"/>
        <v>NW</v>
      </c>
      <c r="AA945" s="30">
        <f t="shared" si="144"/>
        <v>21.6</v>
      </c>
      <c r="AB945" s="31">
        <f>IF(AND(ISNUMBER(MATCH($S945,[3]Lists!$CU$8:$CU$37,0)),J945&gt;=DATE(2018,12,31)),$AH$6,$AH$5)</f>
        <v>1</v>
      </c>
      <c r="AC945" s="31">
        <f t="shared" si="145"/>
        <v>1</v>
      </c>
      <c r="AD945" s="31">
        <f t="shared" si="146"/>
        <v>1</v>
      </c>
      <c r="AE945" s="32" t="e">
        <f>MIN($K945,IF(AND(S945='[3]Resources - Baseline'!$C$25,$AH$3&gt;0),MIN(DATE(2050,12,31),MAX(DATE($AH$4,12,31),DATE(YEAR(J945)+$AH$3,MONTH(J945),DAY(J945)))),IF(AND(COUNTIFS('[3]Resources - Baseline'!$C$26:$C$37,S945)=1,$AH$2&gt;0),MIN(DATE($AH$4,12,31),DATE(YEAR(J945)+$AH$2,MONTH(J945),DAY(J945))),DATE(2050,12,31))))</f>
        <v>#VALUE!</v>
      </c>
      <c r="AF945" s="33">
        <f t="shared" si="147"/>
        <v>1</v>
      </c>
    </row>
    <row r="946" spans="1:32">
      <c r="A946" s="1">
        <v>946</v>
      </c>
      <c r="B946" s="21" t="s">
        <v>2138</v>
      </c>
      <c r="C946" s="21" t="s">
        <v>2139</v>
      </c>
      <c r="D946" s="21" t="s">
        <v>163</v>
      </c>
      <c r="E946" s="22" t="s">
        <v>745</v>
      </c>
      <c r="F946" s="22" t="s">
        <v>745</v>
      </c>
      <c r="G946" s="22" t="s">
        <v>746</v>
      </c>
      <c r="H946" s="22" t="s">
        <v>747</v>
      </c>
      <c r="I946" s="22" t="s">
        <v>212</v>
      </c>
      <c r="J946" s="22">
        <v>9832</v>
      </c>
      <c r="K946" s="22">
        <v>55153</v>
      </c>
      <c r="L946" s="23">
        <f t="shared" si="148"/>
        <v>15</v>
      </c>
      <c r="M946" s="24">
        <f t="shared" si="149"/>
        <v>1</v>
      </c>
      <c r="N946" s="23">
        <v>15</v>
      </c>
      <c r="O946" s="23">
        <v>15</v>
      </c>
      <c r="P946" s="23" t="s">
        <v>218</v>
      </c>
      <c r="Q946" s="23" t="s">
        <v>219</v>
      </c>
      <c r="R946" s="25" t="s">
        <v>218</v>
      </c>
      <c r="S946" s="22" t="s">
        <v>344</v>
      </c>
      <c r="T946" s="22"/>
      <c r="U946" s="26"/>
      <c r="V946" s="26"/>
      <c r="W946" s="27">
        <f t="shared" si="140"/>
        <v>1927</v>
      </c>
      <c r="X946" s="27">
        <f t="shared" si="141"/>
        <v>2050</v>
      </c>
      <c r="Y946" s="28">
        <f t="shared" si="142"/>
        <v>0</v>
      </c>
      <c r="Z946" s="29" t="str">
        <f t="shared" si="143"/>
        <v>NW</v>
      </c>
      <c r="AA946" s="30">
        <f t="shared" si="144"/>
        <v>15</v>
      </c>
      <c r="AB946" s="31">
        <f>IF(AND(ISNUMBER(MATCH($S946,[3]Lists!$CU$8:$CU$37,0)),J946&gt;=DATE(2018,12,31)),$AH$6,$AH$5)</f>
        <v>1</v>
      </c>
      <c r="AC946" s="31">
        <f t="shared" si="145"/>
        <v>1</v>
      </c>
      <c r="AD946" s="31">
        <f t="shared" si="146"/>
        <v>1</v>
      </c>
      <c r="AE946" s="32" t="e">
        <f>MIN($K946,IF(AND(S946='[3]Resources - Baseline'!$C$25,$AH$3&gt;0),MIN(DATE(2050,12,31),MAX(DATE($AH$4,12,31),DATE(YEAR(J946)+$AH$3,MONTH(J946),DAY(J946)))),IF(AND(COUNTIFS('[3]Resources - Baseline'!$C$26:$C$37,S946)=1,$AH$2&gt;0),MIN(DATE($AH$4,12,31),DATE(YEAR(J946)+$AH$2,MONTH(J946),DAY(J946))),DATE(2050,12,31))))</f>
        <v>#VALUE!</v>
      </c>
      <c r="AF946" s="33">
        <f t="shared" si="147"/>
        <v>1</v>
      </c>
    </row>
    <row r="947" spans="1:32">
      <c r="A947" s="1">
        <v>947</v>
      </c>
      <c r="B947" s="21" t="s">
        <v>2140</v>
      </c>
      <c r="C947" s="21" t="s">
        <v>2141</v>
      </c>
      <c r="D947" s="21" t="s">
        <v>163</v>
      </c>
      <c r="E947" s="22" t="s">
        <v>745</v>
      </c>
      <c r="F947" s="22" t="s">
        <v>745</v>
      </c>
      <c r="G947" s="22" t="s">
        <v>746</v>
      </c>
      <c r="H947" s="22" t="s">
        <v>747</v>
      </c>
      <c r="I947" s="22" t="s">
        <v>212</v>
      </c>
      <c r="J947" s="22">
        <v>9832</v>
      </c>
      <c r="K947" s="22">
        <v>55153</v>
      </c>
      <c r="L947" s="23">
        <f t="shared" si="148"/>
        <v>15</v>
      </c>
      <c r="M947" s="24">
        <f t="shared" si="149"/>
        <v>1</v>
      </c>
      <c r="N947" s="23">
        <v>15</v>
      </c>
      <c r="O947" s="23">
        <v>15</v>
      </c>
      <c r="P947" s="23" t="s">
        <v>218</v>
      </c>
      <c r="Q947" s="23" t="s">
        <v>219</v>
      </c>
      <c r="R947" s="25" t="s">
        <v>218</v>
      </c>
      <c r="S947" s="22" t="s">
        <v>344</v>
      </c>
      <c r="T947" s="22"/>
      <c r="U947" s="26"/>
      <c r="V947" s="26"/>
      <c r="W947" s="27">
        <f t="shared" si="140"/>
        <v>1927</v>
      </c>
      <c r="X947" s="27">
        <f t="shared" si="141"/>
        <v>2050</v>
      </c>
      <c r="Y947" s="28">
        <f t="shared" si="142"/>
        <v>0</v>
      </c>
      <c r="Z947" s="29" t="str">
        <f t="shared" si="143"/>
        <v>NW</v>
      </c>
      <c r="AA947" s="30">
        <f t="shared" si="144"/>
        <v>15</v>
      </c>
      <c r="AB947" s="31">
        <f>IF(AND(ISNUMBER(MATCH($S947,[3]Lists!$CU$8:$CU$37,0)),J947&gt;=DATE(2018,12,31)),$AH$6,$AH$5)</f>
        <v>1</v>
      </c>
      <c r="AC947" s="31">
        <f t="shared" si="145"/>
        <v>1</v>
      </c>
      <c r="AD947" s="31">
        <f t="shared" si="146"/>
        <v>1</v>
      </c>
      <c r="AE947" s="32" t="e">
        <f>MIN($K947,IF(AND(S947='[3]Resources - Baseline'!$C$25,$AH$3&gt;0),MIN(DATE(2050,12,31),MAX(DATE($AH$4,12,31),DATE(YEAR(J947)+$AH$3,MONTH(J947),DAY(J947)))),IF(AND(COUNTIFS('[3]Resources - Baseline'!$C$26:$C$37,S947)=1,$AH$2&gt;0),MIN(DATE($AH$4,12,31),DATE(YEAR(J947)+$AH$2,MONTH(J947),DAY(J947))),DATE(2050,12,31))))</f>
        <v>#VALUE!</v>
      </c>
      <c r="AF947" s="33">
        <f t="shared" si="147"/>
        <v>1</v>
      </c>
    </row>
    <row r="948" spans="1:32">
      <c r="A948" s="1">
        <v>948</v>
      </c>
      <c r="B948" s="21" t="s">
        <v>2142</v>
      </c>
      <c r="C948" s="21"/>
      <c r="D948" s="21" t="s">
        <v>185</v>
      </c>
      <c r="E948" s="21" t="s">
        <v>175</v>
      </c>
      <c r="F948" s="21" t="s">
        <v>175</v>
      </c>
      <c r="G948" s="21" t="s">
        <v>186</v>
      </c>
      <c r="H948" s="21" t="s">
        <v>175</v>
      </c>
      <c r="I948" s="21" t="s">
        <v>178</v>
      </c>
      <c r="J948" s="22"/>
      <c r="K948" s="22">
        <v>55153</v>
      </c>
      <c r="L948" s="23">
        <f t="shared" si="148"/>
        <v>40</v>
      </c>
      <c r="M948" s="24">
        <f t="shared" si="149"/>
        <v>1</v>
      </c>
      <c r="N948" s="21">
        <v>40</v>
      </c>
      <c r="O948" s="21">
        <v>40</v>
      </c>
      <c r="P948" s="21" t="s">
        <v>180</v>
      </c>
      <c r="Q948" s="21" t="s">
        <v>180</v>
      </c>
      <c r="R948" s="25" t="s">
        <v>181</v>
      </c>
      <c r="S948" s="21" t="s">
        <v>182</v>
      </c>
      <c r="T948" s="21"/>
      <c r="U948" s="26"/>
      <c r="V948" s="26"/>
      <c r="W948" s="27">
        <f t="shared" si="140"/>
        <v>1900</v>
      </c>
      <c r="X948" s="27">
        <f t="shared" si="141"/>
        <v>2050</v>
      </c>
      <c r="Y948" s="28">
        <f t="shared" si="142"/>
        <v>0</v>
      </c>
      <c r="Z948" s="29" t="str">
        <f t="shared" si="143"/>
        <v>CAISO</v>
      </c>
      <c r="AA948" s="30">
        <f t="shared" si="144"/>
        <v>40</v>
      </c>
      <c r="AB948" s="31">
        <f>IF(AND(ISNUMBER(MATCH($S948,[3]Lists!$CU$8:$CU$37,0)),J948&gt;=DATE(2018,12,31)),$AH$6,$AH$5)</f>
        <v>1</v>
      </c>
      <c r="AC948" s="31">
        <f t="shared" si="145"/>
        <v>1</v>
      </c>
      <c r="AD948" s="31">
        <f t="shared" si="146"/>
        <v>1</v>
      </c>
      <c r="AE948" s="32" t="e">
        <f>MIN($K948,IF(AND(S948='[3]Resources - Baseline'!$C$25,$AH$3&gt;0),MIN(DATE(2050,12,31),MAX(DATE($AH$4,12,31),DATE(YEAR(J948)+$AH$3,MONTH(J948),DAY(J948)))),IF(AND(COUNTIFS('[3]Resources - Baseline'!$C$26:$C$37,S948)=1,$AH$2&gt;0),MIN(DATE($AH$4,12,31),DATE(YEAR(J948)+$AH$2,MONTH(J948),DAY(J948))),DATE(2050,12,31))))</f>
        <v>#VALUE!</v>
      </c>
      <c r="AF948" s="33">
        <f t="shared" si="147"/>
        <v>1</v>
      </c>
    </row>
    <row r="949" spans="1:32">
      <c r="A949" s="1">
        <v>949</v>
      </c>
      <c r="B949" s="21" t="s">
        <v>2143</v>
      </c>
      <c r="C949" s="21" t="s">
        <v>2144</v>
      </c>
      <c r="D949" s="21" t="s">
        <v>163</v>
      </c>
      <c r="E949" s="22" t="s">
        <v>164</v>
      </c>
      <c r="F949" s="22" t="s">
        <v>164</v>
      </c>
      <c r="G949" s="22" t="s">
        <v>165</v>
      </c>
      <c r="H949" s="22" t="s">
        <v>166</v>
      </c>
      <c r="I949" s="22" t="s">
        <v>167</v>
      </c>
      <c r="J949" s="22">
        <v>39927</v>
      </c>
      <c r="K949" s="22">
        <v>50982</v>
      </c>
      <c r="L949" s="23">
        <f t="shared" si="148"/>
        <v>2.83</v>
      </c>
      <c r="M949" s="24">
        <f t="shared" si="149"/>
        <v>1</v>
      </c>
      <c r="N949" s="23">
        <v>2.83</v>
      </c>
      <c r="O949" s="23">
        <v>2.83</v>
      </c>
      <c r="P949" s="23" t="s">
        <v>218</v>
      </c>
      <c r="Q949" s="23" t="s">
        <v>219</v>
      </c>
      <c r="R949" s="25" t="s">
        <v>218</v>
      </c>
      <c r="S949" s="22" t="s">
        <v>220</v>
      </c>
      <c r="T949" s="22"/>
      <c r="U949" s="26"/>
      <c r="V949" s="26"/>
      <c r="W949" s="27">
        <f t="shared" si="140"/>
        <v>2009</v>
      </c>
      <c r="X949" s="27">
        <f t="shared" si="141"/>
        <v>2039</v>
      </c>
      <c r="Y949" s="28">
        <f t="shared" si="142"/>
        <v>0</v>
      </c>
      <c r="Z949" s="29" t="str">
        <f t="shared" si="143"/>
        <v>Excluded</v>
      </c>
      <c r="AA949" s="30">
        <f t="shared" si="144"/>
        <v>2.83</v>
      </c>
      <c r="AB949" s="31">
        <f>IF(AND(ISNUMBER(MATCH($S949,[3]Lists!$CU$8:$CU$37,0)),J949&gt;=DATE(2018,12,31)),$AH$6,$AH$5)</f>
        <v>1</v>
      </c>
      <c r="AC949" s="31">
        <f t="shared" si="145"/>
        <v>1</v>
      </c>
      <c r="AD949" s="31">
        <f t="shared" si="146"/>
        <v>1</v>
      </c>
      <c r="AE949" s="32" t="e">
        <f>MIN($K949,IF(AND(S949='[3]Resources - Baseline'!$C$25,$AH$3&gt;0),MIN(DATE(2050,12,31),MAX(DATE($AH$4,12,31),DATE(YEAR(J949)+$AH$3,MONTH(J949),DAY(J949)))),IF(AND(COUNTIFS('[3]Resources - Baseline'!$C$26:$C$37,S949)=1,$AH$2&gt;0),MIN(DATE($AH$4,12,31),DATE(YEAR(J949)+$AH$2,MONTH(J949),DAY(J949))),DATE(2050,12,31))))</f>
        <v>#VALUE!</v>
      </c>
      <c r="AF949" s="33">
        <f t="shared" si="147"/>
        <v>1</v>
      </c>
    </row>
    <row r="950" spans="1:32">
      <c r="A950" s="1">
        <v>950</v>
      </c>
      <c r="B950" s="21" t="s">
        <v>2145</v>
      </c>
      <c r="C950" s="21" t="s">
        <v>2146</v>
      </c>
      <c r="D950" s="21" t="s">
        <v>185</v>
      </c>
      <c r="E950" s="21" t="s">
        <v>175</v>
      </c>
      <c r="F950" s="21" t="s">
        <v>175</v>
      </c>
      <c r="G950" s="21" t="s">
        <v>186</v>
      </c>
      <c r="H950" s="21" t="s">
        <v>175</v>
      </c>
      <c r="I950" s="21" t="s">
        <v>178</v>
      </c>
      <c r="J950" s="22"/>
      <c r="K950" s="22">
        <v>55153</v>
      </c>
      <c r="L950" s="23">
        <f t="shared" si="148"/>
        <v>1.5</v>
      </c>
      <c r="M950" s="24">
        <f t="shared" si="149"/>
        <v>1</v>
      </c>
      <c r="N950" s="21">
        <v>1.5</v>
      </c>
      <c r="O950" s="21">
        <v>1.5</v>
      </c>
      <c r="P950" s="21" t="s">
        <v>365</v>
      </c>
      <c r="Q950" s="21" t="s">
        <v>188</v>
      </c>
      <c r="R950" s="25" t="s">
        <v>189</v>
      </c>
      <c r="S950" s="21" t="s">
        <v>182</v>
      </c>
      <c r="T950" s="21"/>
      <c r="U950" s="26"/>
      <c r="V950" s="26"/>
      <c r="W950" s="27">
        <f t="shared" si="140"/>
        <v>1900</v>
      </c>
      <c r="X950" s="27">
        <f t="shared" si="141"/>
        <v>2050</v>
      </c>
      <c r="Y950" s="28">
        <f t="shared" si="142"/>
        <v>0</v>
      </c>
      <c r="Z950" s="29" t="str">
        <f t="shared" si="143"/>
        <v>CAISO</v>
      </c>
      <c r="AA950" s="30">
        <f t="shared" si="144"/>
        <v>1.5</v>
      </c>
      <c r="AB950" s="31">
        <f>IF(AND(ISNUMBER(MATCH($S950,[3]Lists!$CU$8:$CU$37,0)),J950&gt;=DATE(2018,12,31)),$AH$6,$AH$5)</f>
        <v>1</v>
      </c>
      <c r="AC950" s="31">
        <f t="shared" si="145"/>
        <v>1</v>
      </c>
      <c r="AD950" s="31">
        <f t="shared" si="146"/>
        <v>1</v>
      </c>
      <c r="AE950" s="32" t="e">
        <f>MIN($K950,IF(AND(S950='[3]Resources - Baseline'!$C$25,$AH$3&gt;0),MIN(DATE(2050,12,31),MAX(DATE($AH$4,12,31),DATE(YEAR(J950)+$AH$3,MONTH(J950),DAY(J950)))),IF(AND(COUNTIFS('[3]Resources - Baseline'!$C$26:$C$37,S950)=1,$AH$2&gt;0),MIN(DATE($AH$4,12,31),DATE(YEAR(J950)+$AH$2,MONTH(J950),DAY(J950))),DATE(2050,12,31))))</f>
        <v>#VALUE!</v>
      </c>
      <c r="AF950" s="33">
        <f t="shared" si="147"/>
        <v>1</v>
      </c>
    </row>
    <row r="951" spans="1:32">
      <c r="A951" s="1">
        <v>951</v>
      </c>
      <c r="B951" s="21" t="s">
        <v>2147</v>
      </c>
      <c r="C951" s="21"/>
      <c r="D951" s="21" t="s">
        <v>185</v>
      </c>
      <c r="E951" s="21" t="s">
        <v>175</v>
      </c>
      <c r="F951" s="21" t="s">
        <v>175</v>
      </c>
      <c r="G951" s="21" t="s">
        <v>186</v>
      </c>
      <c r="H951" s="21" t="s">
        <v>175</v>
      </c>
      <c r="I951" s="21" t="s">
        <v>178</v>
      </c>
      <c r="J951" s="22"/>
      <c r="K951" s="22">
        <v>55153</v>
      </c>
      <c r="L951" s="23">
        <f t="shared" si="148"/>
        <v>0</v>
      </c>
      <c r="M951" s="24">
        <f t="shared" si="149"/>
        <v>0</v>
      </c>
      <c r="N951" s="21"/>
      <c r="O951" s="21">
        <v>0.8</v>
      </c>
      <c r="P951" s="21" t="s">
        <v>214</v>
      </c>
      <c r="Q951" s="21" t="s">
        <v>214</v>
      </c>
      <c r="R951" s="25" t="s">
        <v>215</v>
      </c>
      <c r="S951" s="21" t="s">
        <v>913</v>
      </c>
      <c r="T951" s="21"/>
      <c r="U951" s="26"/>
      <c r="V951" s="26"/>
      <c r="W951" s="27">
        <f t="shared" si="140"/>
        <v>1900</v>
      </c>
      <c r="X951" s="27">
        <f t="shared" si="141"/>
        <v>2050</v>
      </c>
      <c r="Y951" s="28">
        <f t="shared" si="142"/>
        <v>0</v>
      </c>
      <c r="Z951" s="29" t="str">
        <f t="shared" si="143"/>
        <v>CAISO</v>
      </c>
      <c r="AA951" s="30">
        <f t="shared" si="144"/>
        <v>0.8</v>
      </c>
      <c r="AB951" s="31">
        <f>IF(AND(ISNUMBER(MATCH($S951,[3]Lists!$CU$8:$CU$37,0)),J951&gt;=DATE(2018,12,31)),$AH$6,$AH$5)</f>
        <v>1</v>
      </c>
      <c r="AC951" s="31">
        <f t="shared" si="145"/>
        <v>1</v>
      </c>
      <c r="AD951" s="31">
        <f t="shared" si="146"/>
        <v>1</v>
      </c>
      <c r="AE951" s="32" t="e">
        <f>MIN($K951,IF(AND(S951='[3]Resources - Baseline'!$C$25,$AH$3&gt;0),MIN(DATE(2050,12,31),MAX(DATE($AH$4,12,31),DATE(YEAR(J951)+$AH$3,MONTH(J951),DAY(J951)))),IF(AND(COUNTIFS('[3]Resources - Baseline'!$C$26:$C$37,S951)=1,$AH$2&gt;0),MIN(DATE($AH$4,12,31),DATE(YEAR(J951)+$AH$2,MONTH(J951),DAY(J951))),DATE(2050,12,31))))</f>
        <v>#VALUE!</v>
      </c>
      <c r="AF951" s="33">
        <f t="shared" si="147"/>
        <v>1</v>
      </c>
    </row>
    <row r="952" spans="1:32">
      <c r="A952" s="1">
        <v>952</v>
      </c>
      <c r="B952" s="21" t="s">
        <v>2148</v>
      </c>
      <c r="C952" s="21" t="s">
        <v>2149</v>
      </c>
      <c r="D952" s="21" t="s">
        <v>163</v>
      </c>
      <c r="E952" s="22" t="s">
        <v>298</v>
      </c>
      <c r="F952" s="22" t="s">
        <v>298</v>
      </c>
      <c r="G952" s="22" t="s">
        <v>299</v>
      </c>
      <c r="H952" s="22" t="s">
        <v>166</v>
      </c>
      <c r="I952" s="22" t="s">
        <v>167</v>
      </c>
      <c r="J952" s="22">
        <v>31517</v>
      </c>
      <c r="K952" s="22">
        <v>55123</v>
      </c>
      <c r="L952" s="23">
        <f t="shared" si="148"/>
        <v>40</v>
      </c>
      <c r="M952" s="24">
        <f t="shared" si="149"/>
        <v>1</v>
      </c>
      <c r="N952" s="23">
        <v>40</v>
      </c>
      <c r="O952" s="23">
        <v>40</v>
      </c>
      <c r="P952" s="23" t="s">
        <v>288</v>
      </c>
      <c r="Q952" s="23" t="s">
        <v>269</v>
      </c>
      <c r="R952" s="25" t="s">
        <v>270</v>
      </c>
      <c r="S952" s="22" t="s">
        <v>304</v>
      </c>
      <c r="T952" s="22"/>
      <c r="U952" s="26"/>
      <c r="V952" s="26"/>
      <c r="W952" s="27">
        <f t="shared" si="140"/>
        <v>1986</v>
      </c>
      <c r="X952" s="27">
        <f t="shared" si="141"/>
        <v>2050</v>
      </c>
      <c r="Y952" s="28">
        <f t="shared" si="142"/>
        <v>0</v>
      </c>
      <c r="Z952" s="29" t="str">
        <f t="shared" si="143"/>
        <v>Excluded</v>
      </c>
      <c r="AA952" s="30">
        <f t="shared" si="144"/>
        <v>40</v>
      </c>
      <c r="AB952" s="31">
        <f>IF(AND(ISNUMBER(MATCH($S952,[3]Lists!$CU$8:$CU$37,0)),J952&gt;=DATE(2018,12,31)),$AH$6,$AH$5)</f>
        <v>1</v>
      </c>
      <c r="AC952" s="31">
        <f t="shared" si="145"/>
        <v>1</v>
      </c>
      <c r="AD952" s="31">
        <f t="shared" si="146"/>
        <v>1</v>
      </c>
      <c r="AE952" s="32" t="e">
        <f>MIN($K952,IF(AND(S952='[3]Resources - Baseline'!$C$25,$AH$3&gt;0),MIN(DATE(2050,12,31),MAX(DATE($AH$4,12,31),DATE(YEAR(J952)+$AH$3,MONTH(J952),DAY(J952)))),IF(AND(COUNTIFS('[3]Resources - Baseline'!$C$26:$C$37,S952)=1,$AH$2&gt;0),MIN(DATE($AH$4,12,31),DATE(YEAR(J952)+$AH$2,MONTH(J952),DAY(J952))),DATE(2050,12,31))))</f>
        <v>#VALUE!</v>
      </c>
      <c r="AF952" s="33">
        <f t="shared" si="147"/>
        <v>1</v>
      </c>
    </row>
    <row r="953" spans="1:32">
      <c r="A953" s="1">
        <v>953</v>
      </c>
      <c r="B953" s="21" t="s">
        <v>2150</v>
      </c>
      <c r="C953" s="21" t="s">
        <v>2151</v>
      </c>
      <c r="D953" s="21" t="s">
        <v>163</v>
      </c>
      <c r="E953" s="22" t="s">
        <v>298</v>
      </c>
      <c r="F953" s="22" t="s">
        <v>298</v>
      </c>
      <c r="G953" s="22" t="s">
        <v>299</v>
      </c>
      <c r="H953" s="22" t="s">
        <v>166</v>
      </c>
      <c r="I953" s="22" t="s">
        <v>167</v>
      </c>
      <c r="J953" s="22">
        <v>40695</v>
      </c>
      <c r="K953" s="22">
        <v>55153</v>
      </c>
      <c r="L953" s="23">
        <f t="shared" si="148"/>
        <v>25.1</v>
      </c>
      <c r="M953" s="24">
        <f t="shared" si="149"/>
        <v>1</v>
      </c>
      <c r="N953" s="23">
        <v>25.1</v>
      </c>
      <c r="O953" s="23">
        <v>25.1</v>
      </c>
      <c r="P953" s="23" t="s">
        <v>213</v>
      </c>
      <c r="Q953" s="23" t="s">
        <v>214</v>
      </c>
      <c r="R953" s="25" t="s">
        <v>215</v>
      </c>
      <c r="S953" s="22" t="s">
        <v>390</v>
      </c>
      <c r="T953" s="22"/>
      <c r="U953" s="26"/>
      <c r="V953" s="26"/>
      <c r="W953" s="27">
        <f t="shared" si="140"/>
        <v>2011</v>
      </c>
      <c r="X953" s="27">
        <f t="shared" si="141"/>
        <v>2050</v>
      </c>
      <c r="Y953" s="28">
        <f t="shared" si="142"/>
        <v>0</v>
      </c>
      <c r="Z953" s="29" t="str">
        <f t="shared" si="143"/>
        <v>Excluded</v>
      </c>
      <c r="AA953" s="30">
        <f t="shared" si="144"/>
        <v>25.1</v>
      </c>
      <c r="AB953" s="31">
        <f>IF(AND(ISNUMBER(MATCH($S953,[3]Lists!$CU$8:$CU$37,0)),J953&gt;=DATE(2018,12,31)),$AH$6,$AH$5)</f>
        <v>1</v>
      </c>
      <c r="AC953" s="31">
        <f t="shared" si="145"/>
        <v>1</v>
      </c>
      <c r="AD953" s="31">
        <f t="shared" si="146"/>
        <v>1</v>
      </c>
      <c r="AE953" s="32" t="e">
        <f>MIN($K953,IF(AND(S953='[3]Resources - Baseline'!$C$25,$AH$3&gt;0),MIN(DATE(2050,12,31),MAX(DATE($AH$4,12,31),DATE(YEAR(J953)+$AH$3,MONTH(J953),DAY(J953)))),IF(AND(COUNTIFS('[3]Resources - Baseline'!$C$26:$C$37,S953)=1,$AH$2&gt;0),MIN(DATE($AH$4,12,31),DATE(YEAR(J953)+$AH$2,MONTH(J953),DAY(J953))),DATE(2050,12,31))))</f>
        <v>#VALUE!</v>
      </c>
      <c r="AF953" s="33">
        <f t="shared" si="147"/>
        <v>1</v>
      </c>
    </row>
    <row r="954" spans="1:32">
      <c r="A954" s="1">
        <v>954</v>
      </c>
      <c r="B954" s="21" t="s">
        <v>2152</v>
      </c>
      <c r="C954" s="21" t="s">
        <v>2153</v>
      </c>
      <c r="D954" s="21" t="s">
        <v>163</v>
      </c>
      <c r="E954" s="22" t="s">
        <v>192</v>
      </c>
      <c r="F954" s="22" t="s">
        <v>192</v>
      </c>
      <c r="G954" s="22" t="s">
        <v>193</v>
      </c>
      <c r="H954" s="22" t="s">
        <v>194</v>
      </c>
      <c r="I954" s="22" t="s">
        <v>195</v>
      </c>
      <c r="J954" s="22">
        <v>33359</v>
      </c>
      <c r="K954" s="22">
        <v>55153</v>
      </c>
      <c r="L954" s="23">
        <f t="shared" si="148"/>
        <v>6.5</v>
      </c>
      <c r="M954" s="24">
        <f t="shared" si="149"/>
        <v>1</v>
      </c>
      <c r="N954" s="23">
        <v>6.5</v>
      </c>
      <c r="O954" s="23">
        <v>6.5</v>
      </c>
      <c r="P954" s="23" t="s">
        <v>218</v>
      </c>
      <c r="Q954" s="23" t="s">
        <v>219</v>
      </c>
      <c r="R954" s="25" t="s">
        <v>218</v>
      </c>
      <c r="S954" s="22" t="s">
        <v>227</v>
      </c>
      <c r="T954" s="22"/>
      <c r="U954" s="26"/>
      <c r="V954" s="26"/>
      <c r="W954" s="27">
        <f t="shared" si="140"/>
        <v>1991</v>
      </c>
      <c r="X954" s="27">
        <f t="shared" si="141"/>
        <v>2050</v>
      </c>
      <c r="Y954" s="28">
        <f t="shared" si="142"/>
        <v>0</v>
      </c>
      <c r="Z954" s="29" t="str">
        <f t="shared" si="143"/>
        <v>SW</v>
      </c>
      <c r="AA954" s="30">
        <f t="shared" si="144"/>
        <v>6.5</v>
      </c>
      <c r="AB954" s="31">
        <f>IF(AND(ISNUMBER(MATCH($S954,[3]Lists!$CU$8:$CU$37,0)),J954&gt;=DATE(2018,12,31)),$AH$6,$AH$5)</f>
        <v>1</v>
      </c>
      <c r="AC954" s="31">
        <f t="shared" si="145"/>
        <v>1</v>
      </c>
      <c r="AD954" s="31">
        <f t="shared" si="146"/>
        <v>1</v>
      </c>
      <c r="AE954" s="32" t="e">
        <f>MIN($K954,IF(AND(S954='[3]Resources - Baseline'!$C$25,$AH$3&gt;0),MIN(DATE(2050,12,31),MAX(DATE($AH$4,12,31),DATE(YEAR(J954)+$AH$3,MONTH(J954),DAY(J954)))),IF(AND(COUNTIFS('[3]Resources - Baseline'!$C$26:$C$37,S954)=1,$AH$2&gt;0),MIN(DATE($AH$4,12,31),DATE(YEAR(J954)+$AH$2,MONTH(J954),DAY(J954))),DATE(2050,12,31))))</f>
        <v>#VALUE!</v>
      </c>
      <c r="AF954" s="33">
        <f t="shared" si="147"/>
        <v>1</v>
      </c>
    </row>
    <row r="955" spans="1:32">
      <c r="A955" s="1">
        <v>955</v>
      </c>
      <c r="B955" s="21" t="s">
        <v>2154</v>
      </c>
      <c r="C955" s="21"/>
      <c r="D955" s="21" t="s">
        <v>185</v>
      </c>
      <c r="E955" s="21" t="s">
        <v>175</v>
      </c>
      <c r="F955" s="21" t="s">
        <v>175</v>
      </c>
      <c r="G955" s="21" t="s">
        <v>186</v>
      </c>
      <c r="H955" s="21" t="s">
        <v>175</v>
      </c>
      <c r="I955" s="21" t="s">
        <v>178</v>
      </c>
      <c r="J955" s="22"/>
      <c r="K955" s="22">
        <v>55153</v>
      </c>
      <c r="L955" s="23">
        <f t="shared" si="148"/>
        <v>0</v>
      </c>
      <c r="M955" s="24">
        <f t="shared" si="149"/>
        <v>0</v>
      </c>
      <c r="N955" s="21"/>
      <c r="O955" s="21">
        <v>1.6</v>
      </c>
      <c r="P955" s="21" t="s">
        <v>214</v>
      </c>
      <c r="Q955" s="21" t="s">
        <v>214</v>
      </c>
      <c r="R955" s="25" t="s">
        <v>215</v>
      </c>
      <c r="S955" s="21" t="s">
        <v>913</v>
      </c>
      <c r="T955" s="21"/>
      <c r="U955" s="26"/>
      <c r="V955" s="26"/>
      <c r="W955" s="27">
        <f t="shared" si="140"/>
        <v>1900</v>
      </c>
      <c r="X955" s="27">
        <f t="shared" si="141"/>
        <v>2050</v>
      </c>
      <c r="Y955" s="28">
        <f t="shared" si="142"/>
        <v>0</v>
      </c>
      <c r="Z955" s="29" t="str">
        <f t="shared" si="143"/>
        <v>CAISO</v>
      </c>
      <c r="AA955" s="30">
        <f t="shared" si="144"/>
        <v>1.6</v>
      </c>
      <c r="AB955" s="31">
        <f>IF(AND(ISNUMBER(MATCH($S955,[3]Lists!$CU$8:$CU$37,0)),J955&gt;=DATE(2018,12,31)),$AH$6,$AH$5)</f>
        <v>1</v>
      </c>
      <c r="AC955" s="31">
        <f t="shared" si="145"/>
        <v>1</v>
      </c>
      <c r="AD955" s="31">
        <f t="shared" si="146"/>
        <v>1</v>
      </c>
      <c r="AE955" s="32" t="e">
        <f>MIN($K955,IF(AND(S955='[3]Resources - Baseline'!$C$25,$AH$3&gt;0),MIN(DATE(2050,12,31),MAX(DATE($AH$4,12,31),DATE(YEAR(J955)+$AH$3,MONTH(J955),DAY(J955)))),IF(AND(COUNTIFS('[3]Resources - Baseline'!$C$26:$C$37,S955)=1,$AH$2&gt;0),MIN(DATE($AH$4,12,31),DATE(YEAR(J955)+$AH$2,MONTH(J955),DAY(J955))),DATE(2050,12,31))))</f>
        <v>#VALUE!</v>
      </c>
      <c r="AF955" s="33">
        <f t="shared" si="147"/>
        <v>1</v>
      </c>
    </row>
    <row r="956" spans="1:32">
      <c r="A956" s="1">
        <v>956</v>
      </c>
      <c r="B956" s="21" t="s">
        <v>2155</v>
      </c>
      <c r="C956" s="21" t="s">
        <v>2156</v>
      </c>
      <c r="D956" s="21" t="s">
        <v>163</v>
      </c>
      <c r="E956" s="22" t="s">
        <v>192</v>
      </c>
      <c r="F956" s="22" t="s">
        <v>192</v>
      </c>
      <c r="G956" s="22" t="s">
        <v>193</v>
      </c>
      <c r="H956" s="22" t="s">
        <v>194</v>
      </c>
      <c r="I956" s="22" t="s">
        <v>195</v>
      </c>
      <c r="J956" s="22">
        <v>39052</v>
      </c>
      <c r="K956" s="22">
        <v>55153</v>
      </c>
      <c r="L956" s="23">
        <f t="shared" si="148"/>
        <v>4.5</v>
      </c>
      <c r="M956" s="24">
        <f t="shared" si="149"/>
        <v>1</v>
      </c>
      <c r="N956" s="23">
        <v>4.5</v>
      </c>
      <c r="O956" s="23">
        <v>4.5</v>
      </c>
      <c r="P956" s="23" t="s">
        <v>213</v>
      </c>
      <c r="Q956" s="23" t="s">
        <v>214</v>
      </c>
      <c r="R956" s="25" t="s">
        <v>215</v>
      </c>
      <c r="S956" s="22" t="s">
        <v>119</v>
      </c>
      <c r="T956" s="22"/>
      <c r="U956" s="26"/>
      <c r="V956" s="26"/>
      <c r="W956" s="27">
        <f t="shared" si="140"/>
        <v>2007</v>
      </c>
      <c r="X956" s="27">
        <f t="shared" si="141"/>
        <v>2050</v>
      </c>
      <c r="Y956" s="28">
        <f t="shared" si="142"/>
        <v>0</v>
      </c>
      <c r="Z956" s="29" t="str">
        <f t="shared" si="143"/>
        <v>SW</v>
      </c>
      <c r="AA956" s="30">
        <f t="shared" si="144"/>
        <v>4.5</v>
      </c>
      <c r="AB956" s="31">
        <f>IF(AND(ISNUMBER(MATCH($S956,[3]Lists!$CU$8:$CU$37,0)),J956&gt;=DATE(2018,12,31)),$AH$6,$AH$5)</f>
        <v>1</v>
      </c>
      <c r="AC956" s="31">
        <f t="shared" si="145"/>
        <v>1</v>
      </c>
      <c r="AD956" s="31">
        <f t="shared" si="146"/>
        <v>1</v>
      </c>
      <c r="AE956" s="32" t="e">
        <f>MIN($K956,IF(AND(S956='[3]Resources - Baseline'!$C$25,$AH$3&gt;0),MIN(DATE(2050,12,31),MAX(DATE($AH$4,12,31),DATE(YEAR(J956)+$AH$3,MONTH(J956),DAY(J956)))),IF(AND(COUNTIFS('[3]Resources - Baseline'!$C$26:$C$37,S956)=1,$AH$2&gt;0),MIN(DATE($AH$4,12,31),DATE(YEAR(J956)+$AH$2,MONTH(J956),DAY(J956))),DATE(2050,12,31))))</f>
        <v>#VALUE!</v>
      </c>
      <c r="AF956" s="33">
        <f t="shared" si="147"/>
        <v>1</v>
      </c>
    </row>
    <row r="957" spans="1:32">
      <c r="A957" s="1">
        <v>957</v>
      </c>
      <c r="B957" s="21" t="s">
        <v>2157</v>
      </c>
      <c r="C957" s="21" t="s">
        <v>2158</v>
      </c>
      <c r="D957" s="21" t="s">
        <v>163</v>
      </c>
      <c r="E957" s="22" t="s">
        <v>164</v>
      </c>
      <c r="F957" s="22" t="s">
        <v>164</v>
      </c>
      <c r="G957" s="22" t="s">
        <v>165</v>
      </c>
      <c r="H957" s="22" t="s">
        <v>166</v>
      </c>
      <c r="I957" s="22" t="s">
        <v>167</v>
      </c>
      <c r="J957" s="22">
        <v>41730</v>
      </c>
      <c r="K957" s="22">
        <v>56339</v>
      </c>
      <c r="L957" s="23">
        <f t="shared" si="148"/>
        <v>10.1</v>
      </c>
      <c r="M957" s="24">
        <f t="shared" si="149"/>
        <v>1</v>
      </c>
      <c r="N957" s="23">
        <v>10.1</v>
      </c>
      <c r="O957" s="23">
        <v>10.1</v>
      </c>
      <c r="P957" s="23" t="s">
        <v>218</v>
      </c>
      <c r="Q957" s="23" t="s">
        <v>219</v>
      </c>
      <c r="R957" s="25" t="s">
        <v>218</v>
      </c>
      <c r="S957" s="22" t="s">
        <v>220</v>
      </c>
      <c r="T957" s="22"/>
      <c r="U957" s="26"/>
      <c r="V957" s="26"/>
      <c r="W957" s="27">
        <f t="shared" si="140"/>
        <v>2014</v>
      </c>
      <c r="X957" s="27">
        <f t="shared" si="141"/>
        <v>2053</v>
      </c>
      <c r="Y957" s="28">
        <f t="shared" si="142"/>
        <v>0</v>
      </c>
      <c r="Z957" s="29" t="str">
        <f t="shared" si="143"/>
        <v>Excluded</v>
      </c>
      <c r="AA957" s="30">
        <f t="shared" si="144"/>
        <v>10.1</v>
      </c>
      <c r="AB957" s="31">
        <f>IF(AND(ISNUMBER(MATCH($S957,[3]Lists!$CU$8:$CU$37,0)),J957&gt;=DATE(2018,12,31)),$AH$6,$AH$5)</f>
        <v>1</v>
      </c>
      <c r="AC957" s="31">
        <f t="shared" si="145"/>
        <v>1</v>
      </c>
      <c r="AD957" s="31">
        <f t="shared" si="146"/>
        <v>1</v>
      </c>
      <c r="AE957" s="32" t="e">
        <f>MIN($K957,IF(AND(S957='[3]Resources - Baseline'!$C$25,$AH$3&gt;0),MIN(DATE(2050,12,31),MAX(DATE($AH$4,12,31),DATE(YEAR(J957)+$AH$3,MONTH(J957),DAY(J957)))),IF(AND(COUNTIFS('[3]Resources - Baseline'!$C$26:$C$37,S957)=1,$AH$2&gt;0),MIN(DATE($AH$4,12,31),DATE(YEAR(J957)+$AH$2,MONTH(J957),DAY(J957))),DATE(2050,12,31))))</f>
        <v>#VALUE!</v>
      </c>
      <c r="AF957" s="33">
        <f t="shared" si="147"/>
        <v>1</v>
      </c>
    </row>
    <row r="958" spans="1:32">
      <c r="A958" s="1">
        <v>958</v>
      </c>
      <c r="B958" s="21" t="s">
        <v>2159</v>
      </c>
      <c r="C958" s="21" t="s">
        <v>2160</v>
      </c>
      <c r="D958" s="21" t="s">
        <v>163</v>
      </c>
      <c r="E958" s="22" t="s">
        <v>302</v>
      </c>
      <c r="F958" s="22" t="s">
        <v>302</v>
      </c>
      <c r="G958" s="22" t="s">
        <v>303</v>
      </c>
      <c r="H958" s="22" t="s">
        <v>302</v>
      </c>
      <c r="I958" s="22" t="s">
        <v>167</v>
      </c>
      <c r="J958" s="22">
        <v>41730</v>
      </c>
      <c r="K958" s="22">
        <v>56339</v>
      </c>
      <c r="L958" s="23">
        <f t="shared" si="148"/>
        <v>5</v>
      </c>
      <c r="M958" s="24">
        <f t="shared" si="149"/>
        <v>1</v>
      </c>
      <c r="N958" s="23">
        <v>5</v>
      </c>
      <c r="O958" s="23">
        <v>5</v>
      </c>
      <c r="P958" s="23" t="s">
        <v>218</v>
      </c>
      <c r="Q958" s="23" t="s">
        <v>219</v>
      </c>
      <c r="R958" s="25" t="s">
        <v>218</v>
      </c>
      <c r="S958" s="22" t="s">
        <v>220</v>
      </c>
      <c r="T958" s="22"/>
      <c r="U958" s="26"/>
      <c r="V958" s="26"/>
      <c r="W958" s="27">
        <f t="shared" si="140"/>
        <v>2014</v>
      </c>
      <c r="X958" s="27">
        <f t="shared" si="141"/>
        <v>2053</v>
      </c>
      <c r="Y958" s="28">
        <f t="shared" si="142"/>
        <v>0</v>
      </c>
      <c r="Z958" s="29" t="str">
        <f t="shared" si="143"/>
        <v>Excluded</v>
      </c>
      <c r="AA958" s="30">
        <f t="shared" si="144"/>
        <v>5</v>
      </c>
      <c r="AB958" s="31">
        <f>IF(AND(ISNUMBER(MATCH($S958,[3]Lists!$CU$8:$CU$37,0)),J958&gt;=DATE(2018,12,31)),$AH$6,$AH$5)</f>
        <v>1</v>
      </c>
      <c r="AC958" s="31">
        <f t="shared" si="145"/>
        <v>1</v>
      </c>
      <c r="AD958" s="31">
        <f t="shared" si="146"/>
        <v>1</v>
      </c>
      <c r="AE958" s="32" t="e">
        <f>MIN($K958,IF(AND(S958='[3]Resources - Baseline'!$C$25,$AH$3&gt;0),MIN(DATE(2050,12,31),MAX(DATE($AH$4,12,31),DATE(YEAR(J958)+$AH$3,MONTH(J958),DAY(J958)))),IF(AND(COUNTIFS('[3]Resources - Baseline'!$C$26:$C$37,S958)=1,$AH$2&gt;0),MIN(DATE($AH$4,12,31),DATE(YEAR(J958)+$AH$2,MONTH(J958),DAY(J958))),DATE(2050,12,31))))</f>
        <v>#VALUE!</v>
      </c>
      <c r="AF958" s="33">
        <f t="shared" si="147"/>
        <v>1</v>
      </c>
    </row>
    <row r="959" spans="1:32">
      <c r="A959" s="1">
        <v>959</v>
      </c>
      <c r="B959" s="21" t="s">
        <v>2161</v>
      </c>
      <c r="C959" s="21" t="s">
        <v>2162</v>
      </c>
      <c r="D959" s="21" t="s">
        <v>163</v>
      </c>
      <c r="E959" s="22" t="s">
        <v>752</v>
      </c>
      <c r="F959" s="22" t="s">
        <v>752</v>
      </c>
      <c r="G959" s="22" t="s">
        <v>753</v>
      </c>
      <c r="H959" s="22" t="s">
        <v>754</v>
      </c>
      <c r="I959" s="22" t="s">
        <v>212</v>
      </c>
      <c r="J959" s="22">
        <v>40544</v>
      </c>
      <c r="K959" s="22">
        <v>51502</v>
      </c>
      <c r="L959" s="23">
        <f t="shared" si="148"/>
        <v>50</v>
      </c>
      <c r="M959" s="24">
        <f t="shared" si="149"/>
        <v>1</v>
      </c>
      <c r="N959" s="35">
        <v>50</v>
      </c>
      <c r="O959" s="35">
        <v>50</v>
      </c>
      <c r="P959" s="35" t="s">
        <v>268</v>
      </c>
      <c r="Q959" s="35" t="s">
        <v>269</v>
      </c>
      <c r="R959" s="25" t="s">
        <v>270</v>
      </c>
      <c r="S959" s="22" t="s">
        <v>755</v>
      </c>
      <c r="T959" s="22"/>
      <c r="U959" s="26"/>
      <c r="V959" s="26"/>
      <c r="W959" s="27">
        <f t="shared" si="140"/>
        <v>2011</v>
      </c>
      <c r="X959" s="27">
        <f t="shared" si="141"/>
        <v>2040</v>
      </c>
      <c r="Y959" s="28">
        <f t="shared" si="142"/>
        <v>0</v>
      </c>
      <c r="Z959" s="29" t="str">
        <f t="shared" si="143"/>
        <v>NW</v>
      </c>
      <c r="AA959" s="30">
        <f t="shared" si="144"/>
        <v>50</v>
      </c>
      <c r="AB959" s="31">
        <f>IF(AND(ISNUMBER(MATCH($S959,[3]Lists!$CU$8:$CU$37,0)),J959&gt;=DATE(2018,12,31)),$AH$6,$AH$5)</f>
        <v>1</v>
      </c>
      <c r="AC959" s="31">
        <f t="shared" si="145"/>
        <v>1</v>
      </c>
      <c r="AD959" s="31">
        <f t="shared" si="146"/>
        <v>1</v>
      </c>
      <c r="AE959" s="32" t="e">
        <f>MIN($K959,IF(AND(S959='[3]Resources - Baseline'!$C$25,$AH$3&gt;0),MIN(DATE(2050,12,31),MAX(DATE($AH$4,12,31),DATE(YEAR(J959)+$AH$3,MONTH(J959),DAY(J959)))),IF(AND(COUNTIFS('[3]Resources - Baseline'!$C$26:$C$37,S959)=1,$AH$2&gt;0),MIN(DATE($AH$4,12,31),DATE(YEAR(J959)+$AH$2,MONTH(J959),DAY(J959))),DATE(2050,12,31))))</f>
        <v>#VALUE!</v>
      </c>
      <c r="AF959" s="33">
        <f t="shared" si="147"/>
        <v>1</v>
      </c>
    </row>
    <row r="960" spans="1:32">
      <c r="A960" s="1">
        <v>960</v>
      </c>
      <c r="B960" s="21" t="s">
        <v>2163</v>
      </c>
      <c r="C960" s="21" t="s">
        <v>2164</v>
      </c>
      <c r="D960" s="21" t="s">
        <v>163</v>
      </c>
      <c r="E960" s="22" t="s">
        <v>752</v>
      </c>
      <c r="F960" s="22" t="s">
        <v>752</v>
      </c>
      <c r="G960" s="22" t="s">
        <v>753</v>
      </c>
      <c r="H960" s="22" t="s">
        <v>754</v>
      </c>
      <c r="I960" s="22" t="s">
        <v>212</v>
      </c>
      <c r="J960" s="22">
        <v>40544</v>
      </c>
      <c r="K960" s="22">
        <v>51502</v>
      </c>
      <c r="L960" s="23">
        <f t="shared" si="148"/>
        <v>50</v>
      </c>
      <c r="M960" s="24">
        <f t="shared" si="149"/>
        <v>1</v>
      </c>
      <c r="N960" s="23">
        <v>50</v>
      </c>
      <c r="O960" s="23">
        <v>50</v>
      </c>
      <c r="P960" s="23" t="s">
        <v>268</v>
      </c>
      <c r="Q960" s="23" t="s">
        <v>269</v>
      </c>
      <c r="R960" s="25" t="s">
        <v>270</v>
      </c>
      <c r="S960" s="22" t="s">
        <v>755</v>
      </c>
      <c r="T960" s="22"/>
      <c r="U960" s="26"/>
      <c r="V960" s="26"/>
      <c r="W960" s="27">
        <f t="shared" si="140"/>
        <v>2011</v>
      </c>
      <c r="X960" s="27">
        <f t="shared" si="141"/>
        <v>2040</v>
      </c>
      <c r="Y960" s="28">
        <f t="shared" si="142"/>
        <v>0</v>
      </c>
      <c r="Z960" s="29" t="str">
        <f t="shared" si="143"/>
        <v>NW</v>
      </c>
      <c r="AA960" s="30">
        <f t="shared" si="144"/>
        <v>50</v>
      </c>
      <c r="AB960" s="31">
        <f>IF(AND(ISNUMBER(MATCH($S960,[3]Lists!$CU$8:$CU$37,0)),J960&gt;=DATE(2018,12,31)),$AH$6,$AH$5)</f>
        <v>1</v>
      </c>
      <c r="AC960" s="31">
        <f t="shared" si="145"/>
        <v>1</v>
      </c>
      <c r="AD960" s="31">
        <f t="shared" si="146"/>
        <v>1</v>
      </c>
      <c r="AE960" s="32" t="e">
        <f>MIN($K960,IF(AND(S960='[3]Resources - Baseline'!$C$25,$AH$3&gt;0),MIN(DATE(2050,12,31),MAX(DATE($AH$4,12,31),DATE(YEAR(J960)+$AH$3,MONTH(J960),DAY(J960)))),IF(AND(COUNTIFS('[3]Resources - Baseline'!$C$26:$C$37,S960)=1,$AH$2&gt;0),MIN(DATE($AH$4,12,31),DATE(YEAR(J960)+$AH$2,MONTH(J960),DAY(J960))),DATE(2050,12,31))))</f>
        <v>#VALUE!</v>
      </c>
      <c r="AF960" s="33">
        <f t="shared" si="147"/>
        <v>1</v>
      </c>
    </row>
    <row r="961" spans="1:32">
      <c r="A961" s="1">
        <v>961</v>
      </c>
      <c r="B961" s="21" t="s">
        <v>2165</v>
      </c>
      <c r="C961" s="21" t="s">
        <v>2166</v>
      </c>
      <c r="D961" s="21" t="s">
        <v>163</v>
      </c>
      <c r="E961" s="22" t="s">
        <v>752</v>
      </c>
      <c r="F961" s="22" t="s">
        <v>752</v>
      </c>
      <c r="G961" s="22" t="s">
        <v>753</v>
      </c>
      <c r="H961" s="22" t="s">
        <v>754</v>
      </c>
      <c r="I961" s="22" t="s">
        <v>212</v>
      </c>
      <c r="J961" s="22">
        <v>40544</v>
      </c>
      <c r="K961" s="22">
        <v>51502</v>
      </c>
      <c r="L961" s="23">
        <f t="shared" si="148"/>
        <v>50</v>
      </c>
      <c r="M961" s="24">
        <f t="shared" si="149"/>
        <v>1</v>
      </c>
      <c r="N961" s="23">
        <v>50</v>
      </c>
      <c r="O961" s="23">
        <v>50</v>
      </c>
      <c r="P961" s="23" t="s">
        <v>268</v>
      </c>
      <c r="Q961" s="23" t="s">
        <v>269</v>
      </c>
      <c r="R961" s="25" t="s">
        <v>270</v>
      </c>
      <c r="S961" s="22" t="s">
        <v>755</v>
      </c>
      <c r="T961" s="22"/>
      <c r="U961" s="26"/>
      <c r="V961" s="26"/>
      <c r="W961" s="27">
        <f t="shared" si="140"/>
        <v>2011</v>
      </c>
      <c r="X961" s="27">
        <f t="shared" si="141"/>
        <v>2040</v>
      </c>
      <c r="Y961" s="28">
        <f t="shared" si="142"/>
        <v>0</v>
      </c>
      <c r="Z961" s="29" t="str">
        <f t="shared" si="143"/>
        <v>NW</v>
      </c>
      <c r="AA961" s="30">
        <f t="shared" si="144"/>
        <v>50</v>
      </c>
      <c r="AB961" s="31">
        <f>IF(AND(ISNUMBER(MATCH($S961,[3]Lists!$CU$8:$CU$37,0)),J961&gt;=DATE(2018,12,31)),$AH$6,$AH$5)</f>
        <v>1</v>
      </c>
      <c r="AC961" s="31">
        <f t="shared" si="145"/>
        <v>1</v>
      </c>
      <c r="AD961" s="31">
        <f t="shared" si="146"/>
        <v>1</v>
      </c>
      <c r="AE961" s="32" t="e">
        <f>MIN($K961,IF(AND(S961='[3]Resources - Baseline'!$C$25,$AH$3&gt;0),MIN(DATE(2050,12,31),MAX(DATE($AH$4,12,31),DATE(YEAR(J961)+$AH$3,MONTH(J961),DAY(J961)))),IF(AND(COUNTIFS('[3]Resources - Baseline'!$C$26:$C$37,S961)=1,$AH$2&gt;0),MIN(DATE($AH$4,12,31),DATE(YEAR(J961)+$AH$2,MONTH(J961),DAY(J961))),DATE(2050,12,31))))</f>
        <v>#VALUE!</v>
      </c>
      <c r="AF961" s="33">
        <f t="shared" si="147"/>
        <v>1</v>
      </c>
    </row>
    <row r="962" spans="1:32">
      <c r="A962" s="1">
        <v>962</v>
      </c>
      <c r="B962" s="21" t="s">
        <v>2167</v>
      </c>
      <c r="C962" s="21" t="s">
        <v>2168</v>
      </c>
      <c r="D962" s="21" t="s">
        <v>163</v>
      </c>
      <c r="E962" s="22" t="s">
        <v>1085</v>
      </c>
      <c r="F962" s="22" t="s">
        <v>1085</v>
      </c>
      <c r="G962" s="22" t="s">
        <v>1086</v>
      </c>
      <c r="H962" s="22" t="s">
        <v>747</v>
      </c>
      <c r="I962" s="22" t="s">
        <v>212</v>
      </c>
      <c r="J962" s="22">
        <v>21582</v>
      </c>
      <c r="K962" s="22">
        <v>46752</v>
      </c>
      <c r="L962" s="23">
        <f t="shared" si="148"/>
        <v>106</v>
      </c>
      <c r="M962" s="24">
        <f t="shared" si="149"/>
        <v>1</v>
      </c>
      <c r="N962" s="23">
        <v>106</v>
      </c>
      <c r="O962" s="23">
        <v>106</v>
      </c>
      <c r="P962" s="23" t="s">
        <v>507</v>
      </c>
      <c r="Q962" s="23" t="s">
        <v>508</v>
      </c>
      <c r="R962" s="25" t="s">
        <v>509</v>
      </c>
      <c r="S962" s="22" t="s">
        <v>1055</v>
      </c>
      <c r="T962" s="22"/>
      <c r="U962" s="26"/>
      <c r="V962" s="26"/>
      <c r="W962" s="27">
        <f t="shared" si="140"/>
        <v>1959</v>
      </c>
      <c r="X962" s="27">
        <f t="shared" si="141"/>
        <v>2027</v>
      </c>
      <c r="Y962" s="28">
        <f t="shared" si="142"/>
        <v>0</v>
      </c>
      <c r="Z962" s="29" t="str">
        <f t="shared" si="143"/>
        <v>NW</v>
      </c>
      <c r="AA962" s="30">
        <f t="shared" si="144"/>
        <v>106</v>
      </c>
      <c r="AB962" s="31">
        <f>IF(AND(ISNUMBER(MATCH($S962,[3]Lists!$CU$8:$CU$37,0)),J962&gt;=DATE(2018,12,31)),$AH$6,$AH$5)</f>
        <v>1</v>
      </c>
      <c r="AC962" s="31">
        <f t="shared" si="145"/>
        <v>1</v>
      </c>
      <c r="AD962" s="31">
        <f t="shared" si="146"/>
        <v>1</v>
      </c>
      <c r="AE962" s="32" t="e">
        <f>MIN($K962,IF(AND(S962='[3]Resources - Baseline'!$C$25,$AH$3&gt;0),MIN(DATE(2050,12,31),MAX(DATE($AH$4,12,31),DATE(YEAR(J962)+$AH$3,MONTH(J962),DAY(J962)))),IF(AND(COUNTIFS('[3]Resources - Baseline'!$C$26:$C$37,S962)=1,$AH$2&gt;0),MIN(DATE($AH$4,12,31),DATE(YEAR(J962)+$AH$2,MONTH(J962),DAY(J962))),DATE(2050,12,31))))</f>
        <v>#VALUE!</v>
      </c>
      <c r="AF962" s="33">
        <f t="shared" si="147"/>
        <v>1</v>
      </c>
    </row>
    <row r="963" spans="1:32">
      <c r="A963" s="1">
        <v>963</v>
      </c>
      <c r="B963" s="21" t="s">
        <v>2169</v>
      </c>
      <c r="C963" s="21" t="s">
        <v>2170</v>
      </c>
      <c r="D963" s="21" t="s">
        <v>163</v>
      </c>
      <c r="E963" s="22" t="s">
        <v>1085</v>
      </c>
      <c r="F963" s="22" t="s">
        <v>1085</v>
      </c>
      <c r="G963" s="22" t="s">
        <v>1086</v>
      </c>
      <c r="H963" s="22" t="s">
        <v>747</v>
      </c>
      <c r="I963" s="22" t="s">
        <v>212</v>
      </c>
      <c r="J963" s="22">
        <v>22282</v>
      </c>
      <c r="K963" s="22">
        <v>46752</v>
      </c>
      <c r="L963" s="23">
        <f t="shared" si="148"/>
        <v>106</v>
      </c>
      <c r="M963" s="24">
        <f t="shared" si="149"/>
        <v>1</v>
      </c>
      <c r="N963" s="23">
        <v>106</v>
      </c>
      <c r="O963" s="23">
        <v>106</v>
      </c>
      <c r="P963" s="23" t="s">
        <v>507</v>
      </c>
      <c r="Q963" s="23" t="s">
        <v>508</v>
      </c>
      <c r="R963" s="25" t="s">
        <v>509</v>
      </c>
      <c r="S963" s="22" t="s">
        <v>1055</v>
      </c>
      <c r="T963" s="22"/>
      <c r="U963" s="26"/>
      <c r="V963" s="26"/>
      <c r="W963" s="27">
        <f t="shared" si="140"/>
        <v>1961</v>
      </c>
      <c r="X963" s="27">
        <f t="shared" si="141"/>
        <v>2027</v>
      </c>
      <c r="Y963" s="28">
        <f t="shared" si="142"/>
        <v>0</v>
      </c>
      <c r="Z963" s="29" t="str">
        <f t="shared" si="143"/>
        <v>NW</v>
      </c>
      <c r="AA963" s="30">
        <f t="shared" si="144"/>
        <v>106</v>
      </c>
      <c r="AB963" s="31">
        <f>IF(AND(ISNUMBER(MATCH($S963,[3]Lists!$CU$8:$CU$37,0)),J963&gt;=DATE(2018,12,31)),$AH$6,$AH$5)</f>
        <v>1</v>
      </c>
      <c r="AC963" s="31">
        <f t="shared" si="145"/>
        <v>1</v>
      </c>
      <c r="AD963" s="31">
        <f t="shared" si="146"/>
        <v>1</v>
      </c>
      <c r="AE963" s="32" t="e">
        <f>MIN($K963,IF(AND(S963='[3]Resources - Baseline'!$C$25,$AH$3&gt;0),MIN(DATE(2050,12,31),MAX(DATE($AH$4,12,31),DATE(YEAR(J963)+$AH$3,MONTH(J963),DAY(J963)))),IF(AND(COUNTIFS('[3]Resources - Baseline'!$C$26:$C$37,S963)=1,$AH$2&gt;0),MIN(DATE($AH$4,12,31),DATE(YEAR(J963)+$AH$2,MONTH(J963),DAY(J963))),DATE(2050,12,31))))</f>
        <v>#VALUE!</v>
      </c>
      <c r="AF963" s="33">
        <f t="shared" si="147"/>
        <v>1</v>
      </c>
    </row>
    <row r="964" spans="1:32">
      <c r="A964" s="1">
        <v>964</v>
      </c>
      <c r="B964" s="21" t="s">
        <v>2171</v>
      </c>
      <c r="C964" s="21" t="s">
        <v>2172</v>
      </c>
      <c r="D964" s="21" t="s">
        <v>163</v>
      </c>
      <c r="E964" s="22" t="s">
        <v>1085</v>
      </c>
      <c r="F964" s="22" t="s">
        <v>1085</v>
      </c>
      <c r="G964" s="22" t="s">
        <v>1086</v>
      </c>
      <c r="H964" s="22" t="s">
        <v>747</v>
      </c>
      <c r="I964" s="22" t="s">
        <v>212</v>
      </c>
      <c r="J964" s="22">
        <v>23712</v>
      </c>
      <c r="K964" s="22">
        <v>46752</v>
      </c>
      <c r="L964" s="23">
        <f t="shared" si="148"/>
        <v>220</v>
      </c>
      <c r="M964" s="24">
        <f t="shared" si="149"/>
        <v>1</v>
      </c>
      <c r="N964" s="23">
        <v>220</v>
      </c>
      <c r="O964" s="23">
        <v>220</v>
      </c>
      <c r="P964" s="23" t="s">
        <v>507</v>
      </c>
      <c r="Q964" s="23" t="s">
        <v>508</v>
      </c>
      <c r="R964" s="25" t="s">
        <v>509</v>
      </c>
      <c r="S964" s="22" t="s">
        <v>1055</v>
      </c>
      <c r="T964" s="22"/>
      <c r="U964" s="26"/>
      <c r="V964" s="26"/>
      <c r="W964" s="27">
        <f t="shared" si="140"/>
        <v>1965</v>
      </c>
      <c r="X964" s="27">
        <f t="shared" si="141"/>
        <v>2027</v>
      </c>
      <c r="Y964" s="28">
        <f t="shared" si="142"/>
        <v>0</v>
      </c>
      <c r="Z964" s="29" t="str">
        <f t="shared" si="143"/>
        <v>NW</v>
      </c>
      <c r="AA964" s="30">
        <f t="shared" si="144"/>
        <v>220</v>
      </c>
      <c r="AB964" s="31">
        <f>IF(AND(ISNUMBER(MATCH($S964,[3]Lists!$CU$8:$CU$37,0)),J964&gt;=DATE(2018,12,31)),$AH$6,$AH$5)</f>
        <v>1</v>
      </c>
      <c r="AC964" s="31">
        <f t="shared" si="145"/>
        <v>1</v>
      </c>
      <c r="AD964" s="31">
        <f t="shared" si="146"/>
        <v>1</v>
      </c>
      <c r="AE964" s="32" t="e">
        <f>MIN($K964,IF(AND(S964='[3]Resources - Baseline'!$C$25,$AH$3&gt;0),MIN(DATE(2050,12,31),MAX(DATE($AH$4,12,31),DATE(YEAR(J964)+$AH$3,MONTH(J964),DAY(J964)))),IF(AND(COUNTIFS('[3]Resources - Baseline'!$C$26:$C$37,S964)=1,$AH$2&gt;0),MIN(DATE($AH$4,12,31),DATE(YEAR(J964)+$AH$2,MONTH(J964),DAY(J964))),DATE(2050,12,31))))</f>
        <v>#VALUE!</v>
      </c>
      <c r="AF964" s="33">
        <f t="shared" si="147"/>
        <v>1</v>
      </c>
    </row>
    <row r="965" spans="1:32">
      <c r="A965" s="1">
        <v>965</v>
      </c>
      <c r="B965" s="21" t="s">
        <v>2173</v>
      </c>
      <c r="C965" s="21" t="s">
        <v>2174</v>
      </c>
      <c r="D965" s="21" t="s">
        <v>163</v>
      </c>
      <c r="E965" s="22" t="s">
        <v>1085</v>
      </c>
      <c r="F965" s="22" t="s">
        <v>1085</v>
      </c>
      <c r="G965" s="22" t="s">
        <v>1086</v>
      </c>
      <c r="H965" s="22" t="s">
        <v>747</v>
      </c>
      <c r="I965" s="22" t="s">
        <v>212</v>
      </c>
      <c r="J965" s="22">
        <v>26481</v>
      </c>
      <c r="K965" s="22">
        <v>46752</v>
      </c>
      <c r="L965" s="23">
        <f t="shared" si="148"/>
        <v>330</v>
      </c>
      <c r="M965" s="24">
        <f t="shared" si="149"/>
        <v>1</v>
      </c>
      <c r="N965" s="23">
        <v>330</v>
      </c>
      <c r="O965" s="23">
        <v>330</v>
      </c>
      <c r="P965" s="23" t="s">
        <v>507</v>
      </c>
      <c r="Q965" s="23" t="s">
        <v>508</v>
      </c>
      <c r="R965" s="25" t="s">
        <v>509</v>
      </c>
      <c r="S965" s="22" t="s">
        <v>1055</v>
      </c>
      <c r="T965" s="22"/>
      <c r="U965" s="26"/>
      <c r="V965" s="26"/>
      <c r="W965" s="27">
        <f t="shared" si="140"/>
        <v>1973</v>
      </c>
      <c r="X965" s="27">
        <f t="shared" si="141"/>
        <v>2027</v>
      </c>
      <c r="Y965" s="28">
        <f t="shared" si="142"/>
        <v>0</v>
      </c>
      <c r="Z965" s="29" t="str">
        <f t="shared" si="143"/>
        <v>NW</v>
      </c>
      <c r="AA965" s="30">
        <f t="shared" si="144"/>
        <v>330</v>
      </c>
      <c r="AB965" s="31">
        <f>IF(AND(ISNUMBER(MATCH($S965,[3]Lists!$CU$8:$CU$37,0)),J965&gt;=DATE(2018,12,31)),$AH$6,$AH$5)</f>
        <v>1</v>
      </c>
      <c r="AC965" s="31">
        <f t="shared" si="145"/>
        <v>1</v>
      </c>
      <c r="AD965" s="31">
        <f t="shared" si="146"/>
        <v>1</v>
      </c>
      <c r="AE965" s="32" t="e">
        <f>MIN($K965,IF(AND(S965='[3]Resources - Baseline'!$C$25,$AH$3&gt;0),MIN(DATE(2050,12,31),MAX(DATE($AH$4,12,31),DATE(YEAR(J965)+$AH$3,MONTH(J965),DAY(J965)))),IF(AND(COUNTIFS('[3]Resources - Baseline'!$C$26:$C$37,S965)=1,$AH$2&gt;0),MIN(DATE($AH$4,12,31),DATE(YEAR(J965)+$AH$2,MONTH(J965),DAY(J965))),DATE(2050,12,31))))</f>
        <v>#VALUE!</v>
      </c>
      <c r="AF965" s="33">
        <f t="shared" si="147"/>
        <v>1</v>
      </c>
    </row>
    <row r="966" spans="1:32">
      <c r="A966" s="1">
        <v>966</v>
      </c>
      <c r="B966" s="21" t="s">
        <v>2175</v>
      </c>
      <c r="C966" s="21" t="s">
        <v>2176</v>
      </c>
      <c r="D966" s="21" t="s">
        <v>174</v>
      </c>
      <c r="E966" s="22" t="s">
        <v>175</v>
      </c>
      <c r="F966" s="22" t="s">
        <v>175</v>
      </c>
      <c r="G966" s="22" t="s">
        <v>186</v>
      </c>
      <c r="H966" s="22" t="s">
        <v>175</v>
      </c>
      <c r="I966" s="22" t="s">
        <v>178</v>
      </c>
      <c r="J966" s="22">
        <v>43646</v>
      </c>
      <c r="K966" s="22">
        <v>55153</v>
      </c>
      <c r="L966" s="23">
        <f t="shared" si="148"/>
        <v>0</v>
      </c>
      <c r="M966" s="24">
        <f t="shared" si="149"/>
        <v>0</v>
      </c>
      <c r="N966" s="23"/>
      <c r="O966" s="23">
        <v>1</v>
      </c>
      <c r="P966" s="23" t="s">
        <v>2177</v>
      </c>
      <c r="Q966" s="23" t="s">
        <v>1498</v>
      </c>
      <c r="R966" s="25" t="s">
        <v>1499</v>
      </c>
      <c r="S966" s="22" t="s">
        <v>913</v>
      </c>
      <c r="T966" s="22"/>
      <c r="U966" s="26"/>
      <c r="V966" s="26"/>
      <c r="W966" s="27">
        <f t="shared" si="140"/>
        <v>2019</v>
      </c>
      <c r="X966" s="27">
        <f t="shared" si="141"/>
        <v>2050</v>
      </c>
      <c r="Y966" s="28">
        <f t="shared" si="142"/>
        <v>0</v>
      </c>
      <c r="Z966" s="29" t="str">
        <f t="shared" si="143"/>
        <v>CAISO</v>
      </c>
      <c r="AA966" s="30">
        <f t="shared" si="144"/>
        <v>1</v>
      </c>
      <c r="AB966" s="31">
        <f>IF(AND(ISNUMBER(MATCH($S966,[3]Lists!$CU$8:$CU$37,0)),J966&gt;=DATE(2018,12,31)),$AH$6,$AH$5)</f>
        <v>0.95</v>
      </c>
      <c r="AC966" s="31">
        <f t="shared" si="145"/>
        <v>1</v>
      </c>
      <c r="AD966" s="31">
        <f t="shared" si="146"/>
        <v>1</v>
      </c>
      <c r="AE966" s="32" t="e">
        <f>MIN($K966,IF(AND(S966='[3]Resources - Baseline'!$C$25,$AH$3&gt;0),MIN(DATE(2050,12,31),MAX(DATE($AH$4,12,31),DATE(YEAR(J966)+$AH$3,MONTH(J966),DAY(J966)))),IF(AND(COUNTIFS('[3]Resources - Baseline'!$C$26:$C$37,S966)=1,$AH$2&gt;0),MIN(DATE($AH$4,12,31),DATE(YEAR(J966)+$AH$2,MONTH(J966),DAY(J966))),DATE(2050,12,31))))</f>
        <v>#VALUE!</v>
      </c>
      <c r="AF966" s="33">
        <f t="shared" si="147"/>
        <v>1</v>
      </c>
    </row>
    <row r="967" spans="1:32">
      <c r="A967" s="1">
        <v>967</v>
      </c>
      <c r="B967" s="21" t="s">
        <v>2178</v>
      </c>
      <c r="C967" s="21" t="s">
        <v>2179</v>
      </c>
      <c r="D967" s="21" t="s">
        <v>185</v>
      </c>
      <c r="E967" s="21" t="s">
        <v>175</v>
      </c>
      <c r="F967" s="21" t="s">
        <v>175</v>
      </c>
      <c r="G967" s="21" t="s">
        <v>186</v>
      </c>
      <c r="H967" s="21" t="s">
        <v>175</v>
      </c>
      <c r="I967" s="21" t="s">
        <v>178</v>
      </c>
      <c r="J967" s="22">
        <v>41456</v>
      </c>
      <c r="K967" s="22">
        <v>55153</v>
      </c>
      <c r="L967" s="23">
        <f t="shared" si="148"/>
        <v>1</v>
      </c>
      <c r="M967" s="24">
        <f t="shared" si="149"/>
        <v>1</v>
      </c>
      <c r="N967" s="21">
        <v>1</v>
      </c>
      <c r="O967" s="21">
        <v>1</v>
      </c>
      <c r="P967" s="21" t="s">
        <v>187</v>
      </c>
      <c r="Q967" s="21" t="s">
        <v>188</v>
      </c>
      <c r="R967" s="25" t="s">
        <v>189</v>
      </c>
      <c r="S967" s="21" t="s">
        <v>182</v>
      </c>
      <c r="T967" s="21"/>
      <c r="U967" s="26"/>
      <c r="V967" s="26"/>
      <c r="W967" s="27">
        <f t="shared" si="140"/>
        <v>2014</v>
      </c>
      <c r="X967" s="27">
        <f t="shared" si="141"/>
        <v>2050</v>
      </c>
      <c r="Y967" s="28">
        <f t="shared" si="142"/>
        <v>0</v>
      </c>
      <c r="Z967" s="29" t="str">
        <f t="shared" si="143"/>
        <v>CAISO</v>
      </c>
      <c r="AA967" s="30">
        <f t="shared" si="144"/>
        <v>1</v>
      </c>
      <c r="AB967" s="31">
        <f>IF(AND(ISNUMBER(MATCH($S967,[3]Lists!$CU$8:$CU$37,0)),J967&gt;=DATE(2018,12,31)),$AH$6,$AH$5)</f>
        <v>1</v>
      </c>
      <c r="AC967" s="31">
        <f t="shared" si="145"/>
        <v>1</v>
      </c>
      <c r="AD967" s="31">
        <f t="shared" si="146"/>
        <v>1</v>
      </c>
      <c r="AE967" s="32" t="e">
        <f>MIN($K967,IF(AND(S967='[3]Resources - Baseline'!$C$25,$AH$3&gt;0),MIN(DATE(2050,12,31),MAX(DATE($AH$4,12,31),DATE(YEAR(J967)+$AH$3,MONTH(J967),DAY(J967)))),IF(AND(COUNTIFS('[3]Resources - Baseline'!$C$26:$C$37,S967)=1,$AH$2&gt;0),MIN(DATE($AH$4,12,31),DATE(YEAR(J967)+$AH$2,MONTH(J967),DAY(J967))),DATE(2050,12,31))))</f>
        <v>#VALUE!</v>
      </c>
      <c r="AF967" s="33">
        <f t="shared" si="147"/>
        <v>1</v>
      </c>
    </row>
    <row r="968" spans="1:32">
      <c r="A968" s="1">
        <v>968</v>
      </c>
      <c r="B968" s="21" t="s">
        <v>2180</v>
      </c>
      <c r="C968" s="21" t="s">
        <v>2181</v>
      </c>
      <c r="D968" s="21" t="s">
        <v>185</v>
      </c>
      <c r="E968" s="21" t="s">
        <v>175</v>
      </c>
      <c r="F968" s="21" t="s">
        <v>175</v>
      </c>
      <c r="G968" s="21" t="s">
        <v>186</v>
      </c>
      <c r="H968" s="21" t="s">
        <v>175</v>
      </c>
      <c r="I968" s="21" t="s">
        <v>178</v>
      </c>
      <c r="J968" s="22">
        <v>41491</v>
      </c>
      <c r="K968" s="22">
        <v>55153</v>
      </c>
      <c r="L968" s="23">
        <f t="shared" si="148"/>
        <v>1</v>
      </c>
      <c r="M968" s="24">
        <f t="shared" si="149"/>
        <v>1</v>
      </c>
      <c r="N968" s="21">
        <v>1</v>
      </c>
      <c r="O968" s="21">
        <v>1</v>
      </c>
      <c r="P968" s="21" t="s">
        <v>187</v>
      </c>
      <c r="Q968" s="21" t="s">
        <v>188</v>
      </c>
      <c r="R968" s="25" t="s">
        <v>189</v>
      </c>
      <c r="S968" s="21" t="s">
        <v>182</v>
      </c>
      <c r="T968" s="21"/>
      <c r="U968" s="26"/>
      <c r="V968" s="26"/>
      <c r="W968" s="27">
        <f t="shared" si="140"/>
        <v>2014</v>
      </c>
      <c r="X968" s="27">
        <f t="shared" si="141"/>
        <v>2050</v>
      </c>
      <c r="Y968" s="28">
        <f t="shared" si="142"/>
        <v>0</v>
      </c>
      <c r="Z968" s="29" t="str">
        <f t="shared" si="143"/>
        <v>CAISO</v>
      </c>
      <c r="AA968" s="30">
        <f t="shared" si="144"/>
        <v>1</v>
      </c>
      <c r="AB968" s="31">
        <f>IF(AND(ISNUMBER(MATCH($S968,[3]Lists!$CU$8:$CU$37,0)),J968&gt;=DATE(2018,12,31)),$AH$6,$AH$5)</f>
        <v>1</v>
      </c>
      <c r="AC968" s="31">
        <f t="shared" si="145"/>
        <v>1</v>
      </c>
      <c r="AD968" s="31">
        <f t="shared" si="146"/>
        <v>1</v>
      </c>
      <c r="AE968" s="32" t="e">
        <f>MIN($K968,IF(AND(S968='[3]Resources - Baseline'!$C$25,$AH$3&gt;0),MIN(DATE(2050,12,31),MAX(DATE($AH$4,12,31),DATE(YEAR(J968)+$AH$3,MONTH(J968),DAY(J968)))),IF(AND(COUNTIFS('[3]Resources - Baseline'!$C$26:$C$37,S968)=1,$AH$2&gt;0),MIN(DATE($AH$4,12,31),DATE(YEAR(J968)+$AH$2,MONTH(J968),DAY(J968))),DATE(2050,12,31))))</f>
        <v>#VALUE!</v>
      </c>
      <c r="AF968" s="33">
        <f t="shared" si="147"/>
        <v>1</v>
      </c>
    </row>
    <row r="969" spans="1:32">
      <c r="A969" s="1">
        <v>969</v>
      </c>
      <c r="B969" s="21" t="s">
        <v>2182</v>
      </c>
      <c r="C969" s="21" t="s">
        <v>2183</v>
      </c>
      <c r="D969" s="21" t="s">
        <v>185</v>
      </c>
      <c r="E969" s="21" t="s">
        <v>175</v>
      </c>
      <c r="F969" s="21" t="s">
        <v>175</v>
      </c>
      <c r="G969" s="21" t="s">
        <v>186</v>
      </c>
      <c r="H969" s="21" t="s">
        <v>175</v>
      </c>
      <c r="I969" s="21" t="s">
        <v>178</v>
      </c>
      <c r="J969" s="22">
        <v>35431</v>
      </c>
      <c r="K969" s="22">
        <v>55153</v>
      </c>
      <c r="L969" s="23">
        <f t="shared" si="148"/>
        <v>1.69</v>
      </c>
      <c r="M969" s="24">
        <f t="shared" si="149"/>
        <v>0.42249999999999999</v>
      </c>
      <c r="N969" s="21">
        <v>1.69</v>
      </c>
      <c r="O969" s="21">
        <v>4</v>
      </c>
      <c r="P969" s="21" t="s">
        <v>187</v>
      </c>
      <c r="Q969" s="21" t="s">
        <v>1498</v>
      </c>
      <c r="R969" s="25" t="s">
        <v>1499</v>
      </c>
      <c r="S969" s="21" t="s">
        <v>913</v>
      </c>
      <c r="T969" s="21" t="s">
        <v>378</v>
      </c>
      <c r="U969" s="26">
        <v>4</v>
      </c>
      <c r="V969" s="26"/>
      <c r="W969" s="27">
        <f t="shared" ref="W969:W1032" si="150">IF(J969&lt;DATE(YEAR(J969),7,1),YEAR(J969),YEAR(J969)+1)</f>
        <v>1997</v>
      </c>
      <c r="X969" s="27">
        <f t="shared" ref="X969:X1032" si="151">IF(K969&gt;=DATE(YEAR(K969),7,1),YEAR(K969),YEAR(K969)-1)</f>
        <v>2050</v>
      </c>
      <c r="Y969" s="28">
        <f t="shared" ref="Y969:Y1032" si="152">IF(ISBLANK(U969),0,O969-U969)</f>
        <v>0</v>
      </c>
      <c r="Z969" s="29" t="str">
        <f t="shared" ref="Z969:Z1032" si="153">IF(ISBLANK(T969),I969,T969)</f>
        <v>BANC</v>
      </c>
      <c r="AA969" s="30">
        <f t="shared" ref="AA969:AA1032" si="154">IF(ISBLANK(U969),O969,U969)</f>
        <v>4</v>
      </c>
      <c r="AB969" s="31">
        <f>IF(AND(ISNUMBER(MATCH($S969,[3]Lists!$CU$8:$CU$37,0)),J969&gt;=DATE(2018,12,31)),$AH$6,$AH$5)</f>
        <v>1</v>
      </c>
      <c r="AC969" s="31">
        <f t="shared" ref="AC969:AC1032" si="155">IF(ISBLANK(S969),0,1)</f>
        <v>1</v>
      </c>
      <c r="AD969" s="31">
        <f t="shared" ref="AD969:AD1032" si="156">AC969</f>
        <v>1</v>
      </c>
      <c r="AE969" s="32" t="e">
        <f>MIN($K969,IF(AND(S969='[3]Resources - Baseline'!$C$25,$AH$3&gt;0),MIN(DATE(2050,12,31),MAX(DATE($AH$4,12,31),DATE(YEAR(J969)+$AH$3,MONTH(J969),DAY(J969)))),IF(AND(COUNTIFS('[3]Resources - Baseline'!$C$26:$C$37,S969)=1,$AH$2&gt;0),MIN(DATE($AH$4,12,31),DATE(YEAR(J969)+$AH$2,MONTH(J969),DAY(J969))),DATE(2050,12,31))))</f>
        <v>#VALUE!</v>
      </c>
      <c r="AF969" s="33">
        <f t="shared" ref="AF969:AF1032" si="157">SUMPRODUCT(($B$9:$B$3872=$B969)*1)</f>
        <v>1</v>
      </c>
    </row>
    <row r="970" spans="1:32">
      <c r="A970" s="1">
        <v>970</v>
      </c>
      <c r="B970" s="21" t="s">
        <v>2184</v>
      </c>
      <c r="C970" s="21" t="s">
        <v>2185</v>
      </c>
      <c r="D970" s="21" t="s">
        <v>163</v>
      </c>
      <c r="E970" s="22" t="s">
        <v>497</v>
      </c>
      <c r="F970" s="22" t="s">
        <v>497</v>
      </c>
      <c r="G970" s="22" t="s">
        <v>498</v>
      </c>
      <c r="H970" s="22" t="s">
        <v>497</v>
      </c>
      <c r="I970" s="22" t="s">
        <v>195</v>
      </c>
      <c r="J970" s="22">
        <v>18629</v>
      </c>
      <c r="K970" s="22">
        <v>55153</v>
      </c>
      <c r="L970" s="23">
        <f t="shared" ref="L970:L1033" si="158">IFERROR(M970*O970,0)</f>
        <v>52</v>
      </c>
      <c r="M970" s="24">
        <f t="shared" ref="M970:M1033" si="159">IFERROR(N970/O970,0)</f>
        <v>1</v>
      </c>
      <c r="N970" s="23">
        <v>52</v>
      </c>
      <c r="O970" s="23">
        <v>52</v>
      </c>
      <c r="P970" s="23" t="s">
        <v>218</v>
      </c>
      <c r="Q970" s="23" t="s">
        <v>219</v>
      </c>
      <c r="R970" s="25" t="s">
        <v>218</v>
      </c>
      <c r="S970" s="22" t="s">
        <v>227</v>
      </c>
      <c r="T970" s="22"/>
      <c r="U970" s="26"/>
      <c r="V970" s="26"/>
      <c r="W970" s="27">
        <f t="shared" si="150"/>
        <v>1951</v>
      </c>
      <c r="X970" s="27">
        <f t="shared" si="151"/>
        <v>2050</v>
      </c>
      <c r="Y970" s="28">
        <f t="shared" si="152"/>
        <v>0</v>
      </c>
      <c r="Z970" s="29" t="str">
        <f t="shared" si="153"/>
        <v>SW</v>
      </c>
      <c r="AA970" s="30">
        <f t="shared" si="154"/>
        <v>52</v>
      </c>
      <c r="AB970" s="31">
        <f>IF(AND(ISNUMBER(MATCH($S970,[3]Lists!$CU$8:$CU$37,0)),J970&gt;=DATE(2018,12,31)),$AH$6,$AH$5)</f>
        <v>1</v>
      </c>
      <c r="AC970" s="31">
        <f t="shared" si="155"/>
        <v>1</v>
      </c>
      <c r="AD970" s="31">
        <f t="shared" si="156"/>
        <v>1</v>
      </c>
      <c r="AE970" s="32" t="e">
        <f>MIN($K970,IF(AND(S970='[3]Resources - Baseline'!$C$25,$AH$3&gt;0),MIN(DATE(2050,12,31),MAX(DATE($AH$4,12,31),DATE(YEAR(J970)+$AH$3,MONTH(J970),DAY(J970)))),IF(AND(COUNTIFS('[3]Resources - Baseline'!$C$26:$C$37,S970)=1,$AH$2&gt;0),MIN(DATE($AH$4,12,31),DATE(YEAR(J970)+$AH$2,MONTH(J970),DAY(J970))),DATE(2050,12,31))))</f>
        <v>#VALUE!</v>
      </c>
      <c r="AF970" s="33">
        <f t="shared" si="157"/>
        <v>1</v>
      </c>
    </row>
    <row r="971" spans="1:32">
      <c r="A971" s="1">
        <v>971</v>
      </c>
      <c r="B971" s="21" t="s">
        <v>2186</v>
      </c>
      <c r="C971" s="21" t="s">
        <v>2187</v>
      </c>
      <c r="D971" s="21" t="s">
        <v>163</v>
      </c>
      <c r="E971" s="22" t="s">
        <v>497</v>
      </c>
      <c r="F971" s="22" t="s">
        <v>497</v>
      </c>
      <c r="G971" s="22" t="s">
        <v>498</v>
      </c>
      <c r="H971" s="22" t="s">
        <v>497</v>
      </c>
      <c r="I971" s="22" t="s">
        <v>195</v>
      </c>
      <c r="J971" s="22">
        <v>18719</v>
      </c>
      <c r="K971" s="22">
        <v>55153</v>
      </c>
      <c r="L971" s="23">
        <f t="shared" si="158"/>
        <v>52</v>
      </c>
      <c r="M971" s="24">
        <f t="shared" si="159"/>
        <v>1</v>
      </c>
      <c r="N971" s="23">
        <v>52</v>
      </c>
      <c r="O971" s="23">
        <v>52</v>
      </c>
      <c r="P971" s="23" t="s">
        <v>218</v>
      </c>
      <c r="Q971" s="23" t="s">
        <v>219</v>
      </c>
      <c r="R971" s="25" t="s">
        <v>218</v>
      </c>
      <c r="S971" s="22" t="s">
        <v>227</v>
      </c>
      <c r="T971" s="22"/>
      <c r="U971" s="26"/>
      <c r="V971" s="26"/>
      <c r="W971" s="27">
        <f t="shared" si="150"/>
        <v>1951</v>
      </c>
      <c r="X971" s="27">
        <f t="shared" si="151"/>
        <v>2050</v>
      </c>
      <c r="Y971" s="28">
        <f t="shared" si="152"/>
        <v>0</v>
      </c>
      <c r="Z971" s="29" t="str">
        <f t="shared" si="153"/>
        <v>SW</v>
      </c>
      <c r="AA971" s="30">
        <f t="shared" si="154"/>
        <v>52</v>
      </c>
      <c r="AB971" s="31">
        <f>IF(AND(ISNUMBER(MATCH($S971,[3]Lists!$CU$8:$CU$37,0)),J971&gt;=DATE(2018,12,31)),$AH$6,$AH$5)</f>
        <v>1</v>
      </c>
      <c r="AC971" s="31">
        <f t="shared" si="155"/>
        <v>1</v>
      </c>
      <c r="AD971" s="31">
        <f t="shared" si="156"/>
        <v>1</v>
      </c>
      <c r="AE971" s="32" t="e">
        <f>MIN($K971,IF(AND(S971='[3]Resources - Baseline'!$C$25,$AH$3&gt;0),MIN(DATE(2050,12,31),MAX(DATE($AH$4,12,31),DATE(YEAR(J971)+$AH$3,MONTH(J971),DAY(J971)))),IF(AND(COUNTIFS('[3]Resources - Baseline'!$C$26:$C$37,S971)=1,$AH$2&gt;0),MIN(DATE($AH$4,12,31),DATE(YEAR(J971)+$AH$2,MONTH(J971),DAY(J971))),DATE(2050,12,31))))</f>
        <v>#VALUE!</v>
      </c>
      <c r="AF971" s="33">
        <f t="shared" si="157"/>
        <v>1</v>
      </c>
    </row>
    <row r="972" spans="1:32">
      <c r="A972" s="1">
        <v>972</v>
      </c>
      <c r="B972" s="21" t="s">
        <v>2188</v>
      </c>
      <c r="C972" s="21" t="s">
        <v>2189</v>
      </c>
      <c r="D972" s="21" t="s">
        <v>163</v>
      </c>
      <c r="E972" s="22" t="s">
        <v>497</v>
      </c>
      <c r="F972" s="22" t="s">
        <v>497</v>
      </c>
      <c r="G972" s="22" t="s">
        <v>498</v>
      </c>
      <c r="H972" s="22" t="s">
        <v>497</v>
      </c>
      <c r="I972" s="22" t="s">
        <v>195</v>
      </c>
      <c r="J972" s="22">
        <v>18719</v>
      </c>
      <c r="K972" s="22">
        <v>55153</v>
      </c>
      <c r="L972" s="23">
        <f t="shared" si="158"/>
        <v>48</v>
      </c>
      <c r="M972" s="24">
        <f t="shared" si="159"/>
        <v>1</v>
      </c>
      <c r="N972" s="23">
        <v>48</v>
      </c>
      <c r="O972" s="23">
        <v>48</v>
      </c>
      <c r="P972" s="23" t="s">
        <v>218</v>
      </c>
      <c r="Q972" s="23" t="s">
        <v>219</v>
      </c>
      <c r="R972" s="25" t="s">
        <v>218</v>
      </c>
      <c r="S972" s="22" t="s">
        <v>227</v>
      </c>
      <c r="T972" s="22"/>
      <c r="U972" s="26"/>
      <c r="V972" s="26"/>
      <c r="W972" s="27">
        <f t="shared" si="150"/>
        <v>1951</v>
      </c>
      <c r="X972" s="27">
        <f t="shared" si="151"/>
        <v>2050</v>
      </c>
      <c r="Y972" s="28">
        <f t="shared" si="152"/>
        <v>0</v>
      </c>
      <c r="Z972" s="29" t="str">
        <f t="shared" si="153"/>
        <v>SW</v>
      </c>
      <c r="AA972" s="30">
        <f t="shared" si="154"/>
        <v>48</v>
      </c>
      <c r="AB972" s="31">
        <f>IF(AND(ISNUMBER(MATCH($S972,[3]Lists!$CU$8:$CU$37,0)),J972&gt;=DATE(2018,12,31)),$AH$6,$AH$5)</f>
        <v>1</v>
      </c>
      <c r="AC972" s="31">
        <f t="shared" si="155"/>
        <v>1</v>
      </c>
      <c r="AD972" s="31">
        <f t="shared" si="156"/>
        <v>1</v>
      </c>
      <c r="AE972" s="32" t="e">
        <f>MIN($K972,IF(AND(S972='[3]Resources - Baseline'!$C$25,$AH$3&gt;0),MIN(DATE(2050,12,31),MAX(DATE($AH$4,12,31),DATE(YEAR(J972)+$AH$3,MONTH(J972),DAY(J972)))),IF(AND(COUNTIFS('[3]Resources - Baseline'!$C$26:$C$37,S972)=1,$AH$2&gt;0),MIN(DATE($AH$4,12,31),DATE(YEAR(J972)+$AH$2,MONTH(J972),DAY(J972))),DATE(2050,12,31))))</f>
        <v>#VALUE!</v>
      </c>
      <c r="AF972" s="33">
        <f t="shared" si="157"/>
        <v>1</v>
      </c>
    </row>
    <row r="973" spans="1:32">
      <c r="A973" s="1">
        <v>973</v>
      </c>
      <c r="B973" s="21" t="s">
        <v>2190</v>
      </c>
      <c r="C973" s="21" t="s">
        <v>2191</v>
      </c>
      <c r="D973" s="21" t="s">
        <v>163</v>
      </c>
      <c r="E973" s="22" t="s">
        <v>497</v>
      </c>
      <c r="F973" s="22" t="s">
        <v>497</v>
      </c>
      <c r="G973" s="22" t="s">
        <v>498</v>
      </c>
      <c r="H973" s="22" t="s">
        <v>497</v>
      </c>
      <c r="I973" s="22" t="s">
        <v>195</v>
      </c>
      <c r="J973" s="22">
        <v>18749</v>
      </c>
      <c r="K973" s="22">
        <v>55153</v>
      </c>
      <c r="L973" s="23">
        <f t="shared" si="158"/>
        <v>52</v>
      </c>
      <c r="M973" s="24">
        <f t="shared" si="159"/>
        <v>1</v>
      </c>
      <c r="N973" s="23">
        <v>52</v>
      </c>
      <c r="O973" s="23">
        <v>52</v>
      </c>
      <c r="P973" s="23" t="s">
        <v>218</v>
      </c>
      <c r="Q973" s="23" t="s">
        <v>219</v>
      </c>
      <c r="R973" s="25" t="s">
        <v>218</v>
      </c>
      <c r="S973" s="22" t="s">
        <v>227</v>
      </c>
      <c r="T973" s="22"/>
      <c r="U973" s="26"/>
      <c r="V973" s="26"/>
      <c r="W973" s="27">
        <f t="shared" si="150"/>
        <v>1951</v>
      </c>
      <c r="X973" s="27">
        <f t="shared" si="151"/>
        <v>2050</v>
      </c>
      <c r="Y973" s="28">
        <f t="shared" si="152"/>
        <v>0</v>
      </c>
      <c r="Z973" s="29" t="str">
        <f t="shared" si="153"/>
        <v>SW</v>
      </c>
      <c r="AA973" s="30">
        <f t="shared" si="154"/>
        <v>52</v>
      </c>
      <c r="AB973" s="31">
        <f>IF(AND(ISNUMBER(MATCH($S973,[3]Lists!$CU$8:$CU$37,0)),J973&gt;=DATE(2018,12,31)),$AH$6,$AH$5)</f>
        <v>1</v>
      </c>
      <c r="AC973" s="31">
        <f t="shared" si="155"/>
        <v>1</v>
      </c>
      <c r="AD973" s="31">
        <f t="shared" si="156"/>
        <v>1</v>
      </c>
      <c r="AE973" s="32" t="e">
        <f>MIN($K973,IF(AND(S973='[3]Resources - Baseline'!$C$25,$AH$3&gt;0),MIN(DATE(2050,12,31),MAX(DATE($AH$4,12,31),DATE(YEAR(J973)+$AH$3,MONTH(J973),DAY(J973)))),IF(AND(COUNTIFS('[3]Resources - Baseline'!$C$26:$C$37,S973)=1,$AH$2&gt;0),MIN(DATE($AH$4,12,31),DATE(YEAR(J973)+$AH$2,MONTH(J973),DAY(J973))),DATE(2050,12,31))))</f>
        <v>#VALUE!</v>
      </c>
      <c r="AF973" s="33">
        <f t="shared" si="157"/>
        <v>1</v>
      </c>
    </row>
    <row r="974" spans="1:32">
      <c r="A974" s="1">
        <v>974</v>
      </c>
      <c r="B974" s="21" t="s">
        <v>2192</v>
      </c>
      <c r="C974" s="21" t="s">
        <v>2193</v>
      </c>
      <c r="D974" s="21" t="s">
        <v>163</v>
      </c>
      <c r="E974" s="22" t="s">
        <v>497</v>
      </c>
      <c r="F974" s="22" t="s">
        <v>497</v>
      </c>
      <c r="G974" s="22" t="s">
        <v>498</v>
      </c>
      <c r="H974" s="22" t="s">
        <v>497</v>
      </c>
      <c r="I974" s="22" t="s">
        <v>195</v>
      </c>
      <c r="J974" s="22">
        <v>18780</v>
      </c>
      <c r="K974" s="22">
        <v>55153</v>
      </c>
      <c r="L974" s="23">
        <f t="shared" si="158"/>
        <v>52</v>
      </c>
      <c r="M974" s="24">
        <f t="shared" si="159"/>
        <v>1</v>
      </c>
      <c r="N974" s="23">
        <v>52</v>
      </c>
      <c r="O974" s="23">
        <v>52</v>
      </c>
      <c r="P974" s="23" t="s">
        <v>218</v>
      </c>
      <c r="Q974" s="23" t="s">
        <v>219</v>
      </c>
      <c r="R974" s="25" t="s">
        <v>218</v>
      </c>
      <c r="S974" s="22" t="s">
        <v>227</v>
      </c>
      <c r="T974" s="22"/>
      <c r="U974" s="26"/>
      <c r="V974" s="26"/>
      <c r="W974" s="27">
        <f t="shared" si="150"/>
        <v>1951</v>
      </c>
      <c r="X974" s="27">
        <f t="shared" si="151"/>
        <v>2050</v>
      </c>
      <c r="Y974" s="28">
        <f t="shared" si="152"/>
        <v>0</v>
      </c>
      <c r="Z974" s="29" t="str">
        <f t="shared" si="153"/>
        <v>SW</v>
      </c>
      <c r="AA974" s="30">
        <f t="shared" si="154"/>
        <v>52</v>
      </c>
      <c r="AB974" s="31">
        <f>IF(AND(ISNUMBER(MATCH($S974,[3]Lists!$CU$8:$CU$37,0)),J974&gt;=DATE(2018,12,31)),$AH$6,$AH$5)</f>
        <v>1</v>
      </c>
      <c r="AC974" s="31">
        <f t="shared" si="155"/>
        <v>1</v>
      </c>
      <c r="AD974" s="31">
        <f t="shared" si="156"/>
        <v>1</v>
      </c>
      <c r="AE974" s="32" t="e">
        <f>MIN($K974,IF(AND(S974='[3]Resources - Baseline'!$C$25,$AH$3&gt;0),MIN(DATE(2050,12,31),MAX(DATE($AH$4,12,31),DATE(YEAR(J974)+$AH$3,MONTH(J974),DAY(J974)))),IF(AND(COUNTIFS('[3]Resources - Baseline'!$C$26:$C$37,S974)=1,$AH$2&gt;0),MIN(DATE($AH$4,12,31),DATE(YEAR(J974)+$AH$2,MONTH(J974),DAY(J974))),DATE(2050,12,31))))</f>
        <v>#VALUE!</v>
      </c>
      <c r="AF974" s="33">
        <f t="shared" si="157"/>
        <v>1</v>
      </c>
    </row>
    <row r="975" spans="1:32">
      <c r="A975" s="1">
        <v>975</v>
      </c>
      <c r="B975" s="21" t="s">
        <v>2194</v>
      </c>
      <c r="C975" s="21" t="s">
        <v>2195</v>
      </c>
      <c r="D975" s="21" t="s">
        <v>163</v>
      </c>
      <c r="E975" s="22" t="s">
        <v>192</v>
      </c>
      <c r="F975" s="22" t="s">
        <v>192</v>
      </c>
      <c r="G975" s="22" t="s">
        <v>193</v>
      </c>
      <c r="H975" s="22" t="s">
        <v>194</v>
      </c>
      <c r="I975" s="22" t="s">
        <v>195</v>
      </c>
      <c r="J975" s="22">
        <v>31517</v>
      </c>
      <c r="K975" s="22">
        <v>55153</v>
      </c>
      <c r="L975" s="23">
        <f t="shared" si="158"/>
        <v>200</v>
      </c>
      <c r="M975" s="24">
        <f t="shared" si="159"/>
        <v>1</v>
      </c>
      <c r="N975" s="23">
        <v>200</v>
      </c>
      <c r="O975" s="23">
        <v>200</v>
      </c>
      <c r="P975" s="23" t="s">
        <v>990</v>
      </c>
      <c r="Q975" s="23" t="s">
        <v>991</v>
      </c>
      <c r="R975" s="25" t="s">
        <v>50</v>
      </c>
      <c r="S975" s="22" t="s">
        <v>992</v>
      </c>
      <c r="T975" s="22"/>
      <c r="U975" s="26"/>
      <c r="V975" s="26"/>
      <c r="W975" s="27">
        <f t="shared" si="150"/>
        <v>1986</v>
      </c>
      <c r="X975" s="27">
        <f t="shared" si="151"/>
        <v>2050</v>
      </c>
      <c r="Y975" s="28">
        <f t="shared" si="152"/>
        <v>0</v>
      </c>
      <c r="Z975" s="29" t="str">
        <f t="shared" si="153"/>
        <v>SW</v>
      </c>
      <c r="AA975" s="30">
        <f t="shared" si="154"/>
        <v>200</v>
      </c>
      <c r="AB975" s="31">
        <f>IF(AND(ISNUMBER(MATCH($S975,[3]Lists!$CU$8:$CU$37,0)),J975&gt;=DATE(2018,12,31)),$AH$6,$AH$5)</f>
        <v>1</v>
      </c>
      <c r="AC975" s="31">
        <f t="shared" si="155"/>
        <v>1</v>
      </c>
      <c r="AD975" s="31">
        <f t="shared" si="156"/>
        <v>1</v>
      </c>
      <c r="AE975" s="32" t="e">
        <f>MIN($K975,IF(AND(S975='[3]Resources - Baseline'!$C$25,$AH$3&gt;0),MIN(DATE(2050,12,31),MAX(DATE($AH$4,12,31),DATE(YEAR(J975)+$AH$3,MONTH(J975),DAY(J975)))),IF(AND(COUNTIFS('[3]Resources - Baseline'!$C$26:$C$37,S975)=1,$AH$2&gt;0),MIN(DATE($AH$4,12,31),DATE(YEAR(J975)+$AH$2,MONTH(J975),DAY(J975))),DATE(2050,12,31))))</f>
        <v>#VALUE!</v>
      </c>
      <c r="AF975" s="33">
        <f t="shared" si="157"/>
        <v>1</v>
      </c>
    </row>
    <row r="976" spans="1:32">
      <c r="A976" s="1">
        <v>976</v>
      </c>
      <c r="B976" s="21" t="s">
        <v>2196</v>
      </c>
      <c r="C976" s="21" t="s">
        <v>2197</v>
      </c>
      <c r="D976" s="21" t="s">
        <v>163</v>
      </c>
      <c r="E976" s="22" t="s">
        <v>331</v>
      </c>
      <c r="F976" s="22" t="s">
        <v>331</v>
      </c>
      <c r="G976" s="22" t="s">
        <v>177</v>
      </c>
      <c r="H976" s="22" t="s">
        <v>176</v>
      </c>
      <c r="I976" s="22" t="s">
        <v>178</v>
      </c>
      <c r="J976" s="22">
        <v>38718</v>
      </c>
      <c r="K976" s="22">
        <v>55153</v>
      </c>
      <c r="L976" s="23">
        <f t="shared" si="158"/>
        <v>200</v>
      </c>
      <c r="M976" s="24">
        <f t="shared" si="159"/>
        <v>1</v>
      </c>
      <c r="N976" s="23">
        <v>200</v>
      </c>
      <c r="O976" s="23">
        <v>200</v>
      </c>
      <c r="P976" s="23" t="s">
        <v>990</v>
      </c>
      <c r="Q976" s="23" t="s">
        <v>991</v>
      </c>
      <c r="R976" s="25" t="s">
        <v>50</v>
      </c>
      <c r="S976" s="22" t="s">
        <v>783</v>
      </c>
      <c r="T976" s="22"/>
      <c r="U976" s="26"/>
      <c r="V976" s="26"/>
      <c r="W976" s="27">
        <f t="shared" si="150"/>
        <v>2006</v>
      </c>
      <c r="X976" s="27">
        <f t="shared" si="151"/>
        <v>2050</v>
      </c>
      <c r="Y976" s="28">
        <f t="shared" si="152"/>
        <v>0</v>
      </c>
      <c r="Z976" s="29" t="str">
        <f t="shared" si="153"/>
        <v>CAISO</v>
      </c>
      <c r="AA976" s="30">
        <f t="shared" si="154"/>
        <v>200</v>
      </c>
      <c r="AB976" s="31">
        <f>IF(AND(ISNUMBER(MATCH($S976,[3]Lists!$CU$8:$CU$37,0)),J976&gt;=DATE(2018,12,31)),$AH$6,$AH$5)</f>
        <v>1</v>
      </c>
      <c r="AC976" s="31">
        <f t="shared" si="155"/>
        <v>1</v>
      </c>
      <c r="AD976" s="31">
        <f t="shared" si="156"/>
        <v>1</v>
      </c>
      <c r="AE976" s="32" t="e">
        <f>MIN($K976,IF(AND(S976='[3]Resources - Baseline'!$C$25,$AH$3&gt;0),MIN(DATE(2050,12,31),MAX(DATE($AH$4,12,31),DATE(YEAR(J976)+$AH$3,MONTH(J976),DAY(J976)))),IF(AND(COUNTIFS('[3]Resources - Baseline'!$C$26:$C$37,S976)=1,$AH$2&gt;0),MIN(DATE($AH$4,12,31),DATE(YEAR(J976)+$AH$2,MONTH(J976),DAY(J976))),DATE(2050,12,31))))</f>
        <v>#VALUE!</v>
      </c>
      <c r="AF976" s="33">
        <f t="shared" si="157"/>
        <v>1</v>
      </c>
    </row>
    <row r="977" spans="1:32">
      <c r="A977" s="1">
        <v>977</v>
      </c>
      <c r="B977" s="21" t="s">
        <v>2198</v>
      </c>
      <c r="C977" s="21" t="s">
        <v>2198</v>
      </c>
      <c r="D977" s="21" t="s">
        <v>185</v>
      </c>
      <c r="E977" s="21" t="s">
        <v>175</v>
      </c>
      <c r="F977" s="21" t="s">
        <v>175</v>
      </c>
      <c r="G977" s="21" t="s">
        <v>186</v>
      </c>
      <c r="H977" s="21" t="s">
        <v>175</v>
      </c>
      <c r="I977" s="21" t="s">
        <v>178</v>
      </c>
      <c r="J977" s="22">
        <v>32902</v>
      </c>
      <c r="K977" s="22">
        <v>55153</v>
      </c>
      <c r="L977" s="23">
        <f t="shared" si="158"/>
        <v>2</v>
      </c>
      <c r="M977" s="24">
        <f t="shared" si="159"/>
        <v>1</v>
      </c>
      <c r="N977" s="21">
        <v>2</v>
      </c>
      <c r="O977" s="21">
        <v>2</v>
      </c>
      <c r="P977" s="21" t="s">
        <v>187</v>
      </c>
      <c r="Q977" s="21" t="s">
        <v>219</v>
      </c>
      <c r="R977" s="25" t="s">
        <v>218</v>
      </c>
      <c r="S977" s="21" t="s">
        <v>368</v>
      </c>
      <c r="T977" s="21"/>
      <c r="U977" s="26"/>
      <c r="V977" s="26"/>
      <c r="W977" s="27">
        <f t="shared" si="150"/>
        <v>1990</v>
      </c>
      <c r="X977" s="27">
        <f t="shared" si="151"/>
        <v>2050</v>
      </c>
      <c r="Y977" s="28">
        <f t="shared" si="152"/>
        <v>0</v>
      </c>
      <c r="Z977" s="29" t="str">
        <f t="shared" si="153"/>
        <v>CAISO</v>
      </c>
      <c r="AA977" s="30">
        <f t="shared" si="154"/>
        <v>2</v>
      </c>
      <c r="AB977" s="31">
        <f>IF(AND(ISNUMBER(MATCH($S977,[3]Lists!$CU$8:$CU$37,0)),J977&gt;=DATE(2018,12,31)),$AH$6,$AH$5)</f>
        <v>1</v>
      </c>
      <c r="AC977" s="31">
        <f t="shared" si="155"/>
        <v>1</v>
      </c>
      <c r="AD977" s="31">
        <f t="shared" si="156"/>
        <v>1</v>
      </c>
      <c r="AE977" s="32" t="e">
        <f>MIN($K977,IF(AND(S977='[3]Resources - Baseline'!$C$25,$AH$3&gt;0),MIN(DATE(2050,12,31),MAX(DATE($AH$4,12,31),DATE(YEAR(J977)+$AH$3,MONTH(J977),DAY(J977)))),IF(AND(COUNTIFS('[3]Resources - Baseline'!$C$26:$C$37,S977)=1,$AH$2&gt;0),MIN(DATE($AH$4,12,31),DATE(YEAR(J977)+$AH$2,MONTH(J977),DAY(J977))),DATE(2050,12,31))))</f>
        <v>#VALUE!</v>
      </c>
      <c r="AF977" s="33">
        <f t="shared" si="157"/>
        <v>1</v>
      </c>
    </row>
    <row r="978" spans="1:32">
      <c r="A978" s="1">
        <v>978</v>
      </c>
      <c r="B978" s="21" t="s">
        <v>2199</v>
      </c>
      <c r="C978" s="21" t="s">
        <v>2200</v>
      </c>
      <c r="D978" s="21" t="s">
        <v>185</v>
      </c>
      <c r="E978" s="21" t="s">
        <v>175</v>
      </c>
      <c r="F978" s="21" t="s">
        <v>175</v>
      </c>
      <c r="G978" s="21" t="s">
        <v>186</v>
      </c>
      <c r="H978" s="21" t="s">
        <v>175</v>
      </c>
      <c r="I978" s="21" t="s">
        <v>178</v>
      </c>
      <c r="J978" s="22">
        <v>2923</v>
      </c>
      <c r="K978" s="22">
        <v>55153</v>
      </c>
      <c r="L978" s="23">
        <f t="shared" si="158"/>
        <v>7</v>
      </c>
      <c r="M978" s="24">
        <f t="shared" si="159"/>
        <v>1</v>
      </c>
      <c r="N978" s="21">
        <v>7</v>
      </c>
      <c r="O978" s="21">
        <v>7</v>
      </c>
      <c r="P978" s="21" t="s">
        <v>187</v>
      </c>
      <c r="Q978" s="21" t="s">
        <v>219</v>
      </c>
      <c r="R978" s="25" t="s">
        <v>218</v>
      </c>
      <c r="S978" s="21" t="s">
        <v>265</v>
      </c>
      <c r="T978" s="21"/>
      <c r="U978" s="26"/>
      <c r="V978" s="26"/>
      <c r="W978" s="27">
        <f t="shared" si="150"/>
        <v>1908</v>
      </c>
      <c r="X978" s="27">
        <f t="shared" si="151"/>
        <v>2050</v>
      </c>
      <c r="Y978" s="28">
        <f t="shared" si="152"/>
        <v>0</v>
      </c>
      <c r="Z978" s="29" t="str">
        <f t="shared" si="153"/>
        <v>CAISO</v>
      </c>
      <c r="AA978" s="30">
        <f t="shared" si="154"/>
        <v>7</v>
      </c>
      <c r="AB978" s="31">
        <f>IF(AND(ISNUMBER(MATCH($S978,[3]Lists!$CU$8:$CU$37,0)),J978&gt;=DATE(2018,12,31)),$AH$6,$AH$5)</f>
        <v>1</v>
      </c>
      <c r="AC978" s="31">
        <f t="shared" si="155"/>
        <v>1</v>
      </c>
      <c r="AD978" s="31">
        <f t="shared" si="156"/>
        <v>1</v>
      </c>
      <c r="AE978" s="32" t="e">
        <f>MIN($K978,IF(AND(S978='[3]Resources - Baseline'!$C$25,$AH$3&gt;0),MIN(DATE(2050,12,31),MAX(DATE($AH$4,12,31),DATE(YEAR(J978)+$AH$3,MONTH(J978),DAY(J978)))),IF(AND(COUNTIFS('[3]Resources - Baseline'!$C$26:$C$37,S978)=1,$AH$2&gt;0),MIN(DATE($AH$4,12,31),DATE(YEAR(J978)+$AH$2,MONTH(J978),DAY(J978))),DATE(2050,12,31))))</f>
        <v>#VALUE!</v>
      </c>
      <c r="AF978" s="33">
        <f t="shared" si="157"/>
        <v>1</v>
      </c>
    </row>
    <row r="979" spans="1:32">
      <c r="A979" s="1">
        <v>979</v>
      </c>
      <c r="B979" s="21" t="s">
        <v>2201</v>
      </c>
      <c r="C979" s="21" t="s">
        <v>2202</v>
      </c>
      <c r="D979" s="21" t="s">
        <v>163</v>
      </c>
      <c r="E979" s="22" t="s">
        <v>202</v>
      </c>
      <c r="F979" s="22" t="s">
        <v>202</v>
      </c>
      <c r="G979" s="22" t="s">
        <v>1785</v>
      </c>
      <c r="H979" s="22" t="s">
        <v>202</v>
      </c>
      <c r="I979" s="22" t="s">
        <v>202</v>
      </c>
      <c r="J979" s="22">
        <v>18476</v>
      </c>
      <c r="K979" s="22">
        <v>55153</v>
      </c>
      <c r="L979" s="23">
        <f t="shared" si="158"/>
        <v>42</v>
      </c>
      <c r="M979" s="24">
        <f t="shared" si="159"/>
        <v>1</v>
      </c>
      <c r="N979" s="23">
        <v>42</v>
      </c>
      <c r="O979" s="23">
        <v>42</v>
      </c>
      <c r="P979" s="23" t="s">
        <v>2203</v>
      </c>
      <c r="Q979" s="23" t="s">
        <v>248</v>
      </c>
      <c r="R979" s="25" t="s">
        <v>249</v>
      </c>
      <c r="S979" s="22" t="s">
        <v>2204</v>
      </c>
      <c r="T979" s="22"/>
      <c r="U979" s="26"/>
      <c r="V979" s="26"/>
      <c r="W979" s="27">
        <f t="shared" si="150"/>
        <v>1951</v>
      </c>
      <c r="X979" s="27">
        <f t="shared" si="151"/>
        <v>2050</v>
      </c>
      <c r="Y979" s="28">
        <f t="shared" si="152"/>
        <v>0</v>
      </c>
      <c r="Z979" s="29" t="str">
        <f t="shared" si="153"/>
        <v>IID</v>
      </c>
      <c r="AA979" s="30">
        <f t="shared" si="154"/>
        <v>42</v>
      </c>
      <c r="AB979" s="31">
        <f>IF(AND(ISNUMBER(MATCH($S979,[3]Lists!$CU$8:$CU$37,0)),J979&gt;=DATE(2018,12,31)),$AH$6,$AH$5)</f>
        <v>1</v>
      </c>
      <c r="AC979" s="31">
        <f t="shared" si="155"/>
        <v>1</v>
      </c>
      <c r="AD979" s="31">
        <f t="shared" si="156"/>
        <v>1</v>
      </c>
      <c r="AE979" s="32" t="e">
        <f>MIN($K979,IF(AND(S979='[3]Resources - Baseline'!$C$25,$AH$3&gt;0),MIN(DATE(2050,12,31),MAX(DATE($AH$4,12,31),DATE(YEAR(J979)+$AH$3,MONTH(J979),DAY(J979)))),IF(AND(COUNTIFS('[3]Resources - Baseline'!$C$26:$C$37,S979)=1,$AH$2&gt;0),MIN(DATE($AH$4,12,31),DATE(YEAR(J979)+$AH$2,MONTH(J979),DAY(J979))),DATE(2050,12,31))))</f>
        <v>#VALUE!</v>
      </c>
      <c r="AF979" s="33">
        <f t="shared" si="157"/>
        <v>1</v>
      </c>
    </row>
    <row r="980" spans="1:32">
      <c r="A980" s="1">
        <v>980</v>
      </c>
      <c r="B980" s="21" t="s">
        <v>2205</v>
      </c>
      <c r="C980" s="21" t="s">
        <v>2206</v>
      </c>
      <c r="D980" s="21" t="s">
        <v>185</v>
      </c>
      <c r="E980" s="21" t="s">
        <v>176</v>
      </c>
      <c r="F980" s="21" t="s">
        <v>176</v>
      </c>
      <c r="G980" s="21" t="s">
        <v>177</v>
      </c>
      <c r="H980" s="21" t="s">
        <v>176</v>
      </c>
      <c r="I980" s="21" t="s">
        <v>178</v>
      </c>
      <c r="J980" s="22">
        <v>42116</v>
      </c>
      <c r="K980" s="22">
        <v>55153</v>
      </c>
      <c r="L980" s="23">
        <f t="shared" si="158"/>
        <v>1.5</v>
      </c>
      <c r="M980" s="24">
        <f t="shared" si="159"/>
        <v>1</v>
      </c>
      <c r="N980" s="21">
        <v>1.5</v>
      </c>
      <c r="O980" s="21">
        <v>1.5</v>
      </c>
      <c r="P980" s="21" t="s">
        <v>187</v>
      </c>
      <c r="Q980" s="21" t="s">
        <v>188</v>
      </c>
      <c r="R980" s="25" t="s">
        <v>189</v>
      </c>
      <c r="S980" s="21" t="s">
        <v>182</v>
      </c>
      <c r="T980" s="21"/>
      <c r="U980" s="26"/>
      <c r="V980" s="26"/>
      <c r="W980" s="27">
        <f t="shared" si="150"/>
        <v>2015</v>
      </c>
      <c r="X980" s="27">
        <f t="shared" si="151"/>
        <v>2050</v>
      </c>
      <c r="Y980" s="28">
        <f t="shared" si="152"/>
        <v>0</v>
      </c>
      <c r="Z980" s="29" t="str">
        <f t="shared" si="153"/>
        <v>CAISO</v>
      </c>
      <c r="AA980" s="30">
        <f t="shared" si="154"/>
        <v>1.5</v>
      </c>
      <c r="AB980" s="31">
        <f>IF(AND(ISNUMBER(MATCH($S980,[3]Lists!$CU$8:$CU$37,0)),J980&gt;=DATE(2018,12,31)),$AH$6,$AH$5)</f>
        <v>1</v>
      </c>
      <c r="AC980" s="31">
        <f t="shared" si="155"/>
        <v>1</v>
      </c>
      <c r="AD980" s="31">
        <f t="shared" si="156"/>
        <v>1</v>
      </c>
      <c r="AE980" s="32" t="e">
        <f>MIN($K980,IF(AND(S980='[3]Resources - Baseline'!$C$25,$AH$3&gt;0),MIN(DATE(2050,12,31),MAX(DATE($AH$4,12,31),DATE(YEAR(J980)+$AH$3,MONTH(J980),DAY(J980)))),IF(AND(COUNTIFS('[3]Resources - Baseline'!$C$26:$C$37,S980)=1,$AH$2&gt;0),MIN(DATE($AH$4,12,31),DATE(YEAR(J980)+$AH$2,MONTH(J980),DAY(J980))),DATE(2050,12,31))))</f>
        <v>#VALUE!</v>
      </c>
      <c r="AF980" s="33">
        <f t="shared" si="157"/>
        <v>1</v>
      </c>
    </row>
    <row r="981" spans="1:32">
      <c r="A981" s="1">
        <v>981</v>
      </c>
      <c r="B981" s="21" t="s">
        <v>2207</v>
      </c>
      <c r="C981" s="21" t="s">
        <v>2208</v>
      </c>
      <c r="D981" s="21" t="s">
        <v>185</v>
      </c>
      <c r="E981" s="21" t="s">
        <v>176</v>
      </c>
      <c r="F981" s="21" t="s">
        <v>176</v>
      </c>
      <c r="G981" s="21" t="s">
        <v>177</v>
      </c>
      <c r="H981" s="21" t="s">
        <v>176</v>
      </c>
      <c r="I981" s="21" t="s">
        <v>178</v>
      </c>
      <c r="J981" s="22">
        <v>42095</v>
      </c>
      <c r="K981" s="22">
        <v>55153</v>
      </c>
      <c r="L981" s="23">
        <f t="shared" si="158"/>
        <v>1.75</v>
      </c>
      <c r="M981" s="24">
        <f t="shared" si="159"/>
        <v>1</v>
      </c>
      <c r="N981" s="21">
        <v>1.75</v>
      </c>
      <c r="O981" s="21">
        <v>1.75</v>
      </c>
      <c r="P981" s="21" t="s">
        <v>187</v>
      </c>
      <c r="Q981" s="21" t="s">
        <v>188</v>
      </c>
      <c r="R981" s="25" t="s">
        <v>189</v>
      </c>
      <c r="S981" s="21" t="s">
        <v>182</v>
      </c>
      <c r="T981" s="21"/>
      <c r="U981" s="26"/>
      <c r="V981" s="26"/>
      <c r="W981" s="27">
        <f t="shared" si="150"/>
        <v>2015</v>
      </c>
      <c r="X981" s="27">
        <f t="shared" si="151"/>
        <v>2050</v>
      </c>
      <c r="Y981" s="28">
        <f t="shared" si="152"/>
        <v>0</v>
      </c>
      <c r="Z981" s="29" t="str">
        <f t="shared" si="153"/>
        <v>CAISO</v>
      </c>
      <c r="AA981" s="30">
        <f t="shared" si="154"/>
        <v>1.75</v>
      </c>
      <c r="AB981" s="31">
        <f>IF(AND(ISNUMBER(MATCH($S981,[3]Lists!$CU$8:$CU$37,0)),J981&gt;=DATE(2018,12,31)),$AH$6,$AH$5)</f>
        <v>1</v>
      </c>
      <c r="AC981" s="31">
        <f t="shared" si="155"/>
        <v>1</v>
      </c>
      <c r="AD981" s="31">
        <f t="shared" si="156"/>
        <v>1</v>
      </c>
      <c r="AE981" s="32" t="e">
        <f>MIN($K981,IF(AND(S981='[3]Resources - Baseline'!$C$25,$AH$3&gt;0),MIN(DATE(2050,12,31),MAX(DATE($AH$4,12,31),DATE(YEAR(J981)+$AH$3,MONTH(J981),DAY(J981)))),IF(AND(COUNTIFS('[3]Resources - Baseline'!$C$26:$C$37,S981)=1,$AH$2&gt;0),MIN(DATE($AH$4,12,31),DATE(YEAR(J981)+$AH$2,MONTH(J981),DAY(J981))),DATE(2050,12,31))))</f>
        <v>#VALUE!</v>
      </c>
      <c r="AF981" s="33">
        <f t="shared" si="157"/>
        <v>1</v>
      </c>
    </row>
    <row r="982" spans="1:32">
      <c r="A982" s="1">
        <v>982</v>
      </c>
      <c r="B982" s="21" t="s">
        <v>2209</v>
      </c>
      <c r="C982" s="21" t="s">
        <v>2210</v>
      </c>
      <c r="D982" s="21" t="s">
        <v>185</v>
      </c>
      <c r="E982" s="21" t="s">
        <v>176</v>
      </c>
      <c r="F982" s="21" t="s">
        <v>176</v>
      </c>
      <c r="G982" s="21" t="s">
        <v>177</v>
      </c>
      <c r="H982" s="21" t="s">
        <v>176</v>
      </c>
      <c r="I982" s="21" t="s">
        <v>178</v>
      </c>
      <c r="J982" s="22"/>
      <c r="K982" s="22">
        <v>55153</v>
      </c>
      <c r="L982" s="23">
        <f t="shared" si="158"/>
        <v>1.25</v>
      </c>
      <c r="M982" s="24">
        <f t="shared" si="159"/>
        <v>1</v>
      </c>
      <c r="N982" s="21">
        <v>1.25</v>
      </c>
      <c r="O982" s="21">
        <v>1.25</v>
      </c>
      <c r="P982" s="21" t="s">
        <v>188</v>
      </c>
      <c r="Q982" s="21" t="s">
        <v>188</v>
      </c>
      <c r="R982" s="25" t="s">
        <v>189</v>
      </c>
      <c r="S982" s="21" t="s">
        <v>182</v>
      </c>
      <c r="T982" s="21"/>
      <c r="U982" s="26"/>
      <c r="V982" s="26"/>
      <c r="W982" s="27">
        <f t="shared" si="150"/>
        <v>1900</v>
      </c>
      <c r="X982" s="27">
        <f t="shared" si="151"/>
        <v>2050</v>
      </c>
      <c r="Y982" s="28">
        <f t="shared" si="152"/>
        <v>0</v>
      </c>
      <c r="Z982" s="29" t="str">
        <f t="shared" si="153"/>
        <v>CAISO</v>
      </c>
      <c r="AA982" s="30">
        <f t="shared" si="154"/>
        <v>1.25</v>
      </c>
      <c r="AB982" s="31">
        <f>IF(AND(ISNUMBER(MATCH($S982,[3]Lists!$CU$8:$CU$37,0)),J982&gt;=DATE(2018,12,31)),$AH$6,$AH$5)</f>
        <v>1</v>
      </c>
      <c r="AC982" s="31">
        <f t="shared" si="155"/>
        <v>1</v>
      </c>
      <c r="AD982" s="31">
        <f t="shared" si="156"/>
        <v>1</v>
      </c>
      <c r="AE982" s="32" t="e">
        <f>MIN($K982,IF(AND(S982='[3]Resources - Baseline'!$C$25,$AH$3&gt;0),MIN(DATE(2050,12,31),MAX(DATE($AH$4,12,31),DATE(YEAR(J982)+$AH$3,MONTH(J982),DAY(J982)))),IF(AND(COUNTIFS('[3]Resources - Baseline'!$C$26:$C$37,S982)=1,$AH$2&gt;0),MIN(DATE($AH$4,12,31),DATE(YEAR(J982)+$AH$2,MONTH(J982),DAY(J982))),DATE(2050,12,31))))</f>
        <v>#VALUE!</v>
      </c>
      <c r="AF982" s="33">
        <f t="shared" si="157"/>
        <v>1</v>
      </c>
    </row>
    <row r="983" spans="1:32">
      <c r="A983" s="1">
        <v>983</v>
      </c>
      <c r="B983" s="21" t="s">
        <v>2211</v>
      </c>
      <c r="C983" s="21" t="s">
        <v>2212</v>
      </c>
      <c r="D983" s="21" t="s">
        <v>185</v>
      </c>
      <c r="E983" s="21" t="s">
        <v>176</v>
      </c>
      <c r="F983" s="21" t="s">
        <v>176</v>
      </c>
      <c r="G983" s="21" t="s">
        <v>177</v>
      </c>
      <c r="H983" s="21" t="s">
        <v>176</v>
      </c>
      <c r="I983" s="21" t="s">
        <v>178</v>
      </c>
      <c r="J983" s="22"/>
      <c r="K983" s="22">
        <v>55153</v>
      </c>
      <c r="L983" s="23">
        <f t="shared" si="158"/>
        <v>1.3</v>
      </c>
      <c r="M983" s="24">
        <f t="shared" si="159"/>
        <v>1</v>
      </c>
      <c r="N983" s="21">
        <v>1.3</v>
      </c>
      <c r="O983" s="21">
        <v>1.3</v>
      </c>
      <c r="P983" s="21" t="s">
        <v>188</v>
      </c>
      <c r="Q983" s="21" t="s">
        <v>188</v>
      </c>
      <c r="R983" s="25" t="s">
        <v>189</v>
      </c>
      <c r="S983" s="21" t="s">
        <v>182</v>
      </c>
      <c r="T983" s="21"/>
      <c r="U983" s="26"/>
      <c r="V983" s="26"/>
      <c r="W983" s="27">
        <f t="shared" si="150"/>
        <v>1900</v>
      </c>
      <c r="X983" s="27">
        <f t="shared" si="151"/>
        <v>2050</v>
      </c>
      <c r="Y983" s="28">
        <f t="shared" si="152"/>
        <v>0</v>
      </c>
      <c r="Z983" s="29" t="str">
        <f t="shared" si="153"/>
        <v>CAISO</v>
      </c>
      <c r="AA983" s="30">
        <f t="shared" si="154"/>
        <v>1.3</v>
      </c>
      <c r="AB983" s="31">
        <f>IF(AND(ISNUMBER(MATCH($S983,[3]Lists!$CU$8:$CU$37,0)),J983&gt;=DATE(2018,12,31)),$AH$6,$AH$5)</f>
        <v>1</v>
      </c>
      <c r="AC983" s="31">
        <f t="shared" si="155"/>
        <v>1</v>
      </c>
      <c r="AD983" s="31">
        <f t="shared" si="156"/>
        <v>1</v>
      </c>
      <c r="AE983" s="32" t="e">
        <f>MIN($K983,IF(AND(S983='[3]Resources - Baseline'!$C$25,$AH$3&gt;0),MIN(DATE(2050,12,31),MAX(DATE($AH$4,12,31),DATE(YEAR(J983)+$AH$3,MONTH(J983),DAY(J983)))),IF(AND(COUNTIFS('[3]Resources - Baseline'!$C$26:$C$37,S983)=1,$AH$2&gt;0),MIN(DATE($AH$4,12,31),DATE(YEAR(J983)+$AH$2,MONTH(J983),DAY(J983))),DATE(2050,12,31))))</f>
        <v>#VALUE!</v>
      </c>
      <c r="AF983" s="33">
        <f t="shared" si="157"/>
        <v>1</v>
      </c>
    </row>
    <row r="984" spans="1:32">
      <c r="A984" s="1">
        <v>984</v>
      </c>
      <c r="B984" s="21" t="s">
        <v>2213</v>
      </c>
      <c r="C984" s="21" t="s">
        <v>2214</v>
      </c>
      <c r="D984" s="21" t="s">
        <v>185</v>
      </c>
      <c r="E984" s="21" t="s">
        <v>176</v>
      </c>
      <c r="F984" s="21" t="s">
        <v>176</v>
      </c>
      <c r="G984" s="21" t="s">
        <v>177</v>
      </c>
      <c r="H984" s="21" t="s">
        <v>176</v>
      </c>
      <c r="I984" s="21" t="s">
        <v>178</v>
      </c>
      <c r="J984" s="22"/>
      <c r="K984" s="22">
        <v>55153</v>
      </c>
      <c r="L984" s="23">
        <f t="shared" si="158"/>
        <v>1</v>
      </c>
      <c r="M984" s="24">
        <f t="shared" si="159"/>
        <v>1</v>
      </c>
      <c r="N984" s="21">
        <v>1</v>
      </c>
      <c r="O984" s="21">
        <v>1</v>
      </c>
      <c r="P984" s="21" t="s">
        <v>188</v>
      </c>
      <c r="Q984" s="21" t="s">
        <v>188</v>
      </c>
      <c r="R984" s="25" t="s">
        <v>189</v>
      </c>
      <c r="S984" s="21" t="s">
        <v>182</v>
      </c>
      <c r="T984" s="21"/>
      <c r="U984" s="26"/>
      <c r="V984" s="26"/>
      <c r="W984" s="27">
        <f t="shared" si="150"/>
        <v>1900</v>
      </c>
      <c r="X984" s="27">
        <f t="shared" si="151"/>
        <v>2050</v>
      </c>
      <c r="Y984" s="28">
        <f t="shared" si="152"/>
        <v>0</v>
      </c>
      <c r="Z984" s="29" t="str">
        <f t="shared" si="153"/>
        <v>CAISO</v>
      </c>
      <c r="AA984" s="30">
        <f t="shared" si="154"/>
        <v>1</v>
      </c>
      <c r="AB984" s="31">
        <f>IF(AND(ISNUMBER(MATCH($S984,[3]Lists!$CU$8:$CU$37,0)),J984&gt;=DATE(2018,12,31)),$AH$6,$AH$5)</f>
        <v>1</v>
      </c>
      <c r="AC984" s="31">
        <f t="shared" si="155"/>
        <v>1</v>
      </c>
      <c r="AD984" s="31">
        <f t="shared" si="156"/>
        <v>1</v>
      </c>
      <c r="AE984" s="32" t="e">
        <f>MIN($K984,IF(AND(S984='[3]Resources - Baseline'!$C$25,$AH$3&gt;0),MIN(DATE(2050,12,31),MAX(DATE($AH$4,12,31),DATE(YEAR(J984)+$AH$3,MONTH(J984),DAY(J984)))),IF(AND(COUNTIFS('[3]Resources - Baseline'!$C$26:$C$37,S984)=1,$AH$2&gt;0),MIN(DATE($AH$4,12,31),DATE(YEAR(J984)+$AH$2,MONTH(J984),DAY(J984))),DATE(2050,12,31))))</f>
        <v>#VALUE!</v>
      </c>
      <c r="AF984" s="33">
        <f t="shared" si="157"/>
        <v>1</v>
      </c>
    </row>
    <row r="985" spans="1:32">
      <c r="A985" s="1">
        <v>985</v>
      </c>
      <c r="B985" s="21" t="s">
        <v>2215</v>
      </c>
      <c r="C985" s="21" t="s">
        <v>2216</v>
      </c>
      <c r="D985" s="21" t="s">
        <v>185</v>
      </c>
      <c r="E985" s="21" t="s">
        <v>176</v>
      </c>
      <c r="F985" s="21" t="s">
        <v>176</v>
      </c>
      <c r="G985" s="21" t="s">
        <v>177</v>
      </c>
      <c r="H985" s="21" t="s">
        <v>176</v>
      </c>
      <c r="I985" s="21" t="s">
        <v>178</v>
      </c>
      <c r="J985" s="22"/>
      <c r="K985" s="22">
        <v>55153</v>
      </c>
      <c r="L985" s="23">
        <f t="shared" si="158"/>
        <v>2</v>
      </c>
      <c r="M985" s="24">
        <f t="shared" si="159"/>
        <v>1</v>
      </c>
      <c r="N985" s="21">
        <v>2</v>
      </c>
      <c r="O985" s="21">
        <v>2</v>
      </c>
      <c r="P985" s="21" t="s">
        <v>188</v>
      </c>
      <c r="Q985" s="21" t="s">
        <v>188</v>
      </c>
      <c r="R985" s="25" t="s">
        <v>189</v>
      </c>
      <c r="S985" s="21" t="s">
        <v>182</v>
      </c>
      <c r="T985" s="21"/>
      <c r="U985" s="26"/>
      <c r="V985" s="26"/>
      <c r="W985" s="27">
        <f t="shared" si="150"/>
        <v>1900</v>
      </c>
      <c r="X985" s="27">
        <f t="shared" si="151"/>
        <v>2050</v>
      </c>
      <c r="Y985" s="28">
        <f t="shared" si="152"/>
        <v>0</v>
      </c>
      <c r="Z985" s="29" t="str">
        <f t="shared" si="153"/>
        <v>CAISO</v>
      </c>
      <c r="AA985" s="30">
        <f t="shared" si="154"/>
        <v>2</v>
      </c>
      <c r="AB985" s="31">
        <f>IF(AND(ISNUMBER(MATCH($S985,[3]Lists!$CU$8:$CU$37,0)),J985&gt;=DATE(2018,12,31)),$AH$6,$AH$5)</f>
        <v>1</v>
      </c>
      <c r="AC985" s="31">
        <f t="shared" si="155"/>
        <v>1</v>
      </c>
      <c r="AD985" s="31">
        <f t="shared" si="156"/>
        <v>1</v>
      </c>
      <c r="AE985" s="32" t="e">
        <f>MIN($K985,IF(AND(S985='[3]Resources - Baseline'!$C$25,$AH$3&gt;0),MIN(DATE(2050,12,31),MAX(DATE($AH$4,12,31),DATE(YEAR(J985)+$AH$3,MONTH(J985),DAY(J985)))),IF(AND(COUNTIFS('[3]Resources - Baseline'!$C$26:$C$37,S985)=1,$AH$2&gt;0),MIN(DATE($AH$4,12,31),DATE(YEAR(J985)+$AH$2,MONTH(J985),DAY(J985))),DATE(2050,12,31))))</f>
        <v>#VALUE!</v>
      </c>
      <c r="AF985" s="33">
        <f t="shared" si="157"/>
        <v>1</v>
      </c>
    </row>
    <row r="986" spans="1:32">
      <c r="A986" s="1">
        <v>986</v>
      </c>
      <c r="B986" s="21" t="s">
        <v>2217</v>
      </c>
      <c r="C986" s="21" t="s">
        <v>2218</v>
      </c>
      <c r="D986" s="21" t="s">
        <v>185</v>
      </c>
      <c r="E986" s="21" t="s">
        <v>176</v>
      </c>
      <c r="F986" s="21" t="s">
        <v>176</v>
      </c>
      <c r="G986" s="21" t="s">
        <v>177</v>
      </c>
      <c r="H986" s="21" t="s">
        <v>176</v>
      </c>
      <c r="I986" s="21" t="s">
        <v>178</v>
      </c>
      <c r="J986" s="22">
        <v>40949</v>
      </c>
      <c r="K986" s="22">
        <v>55153</v>
      </c>
      <c r="L986" s="23">
        <f t="shared" si="158"/>
        <v>1.1599999999999999</v>
      </c>
      <c r="M986" s="24">
        <f t="shared" si="159"/>
        <v>1</v>
      </c>
      <c r="N986" s="21">
        <v>1.1599999999999999</v>
      </c>
      <c r="O986" s="21">
        <v>1.1599999999999999</v>
      </c>
      <c r="P986" s="21" t="s">
        <v>187</v>
      </c>
      <c r="Q986" s="21" t="s">
        <v>188</v>
      </c>
      <c r="R986" s="25" t="s">
        <v>189</v>
      </c>
      <c r="S986" s="21" t="s">
        <v>182</v>
      </c>
      <c r="T986" s="21"/>
      <c r="U986" s="26"/>
      <c r="V986" s="26"/>
      <c r="W986" s="27">
        <f t="shared" si="150"/>
        <v>2012</v>
      </c>
      <c r="X986" s="27">
        <f t="shared" si="151"/>
        <v>2050</v>
      </c>
      <c r="Y986" s="28">
        <f t="shared" si="152"/>
        <v>0</v>
      </c>
      <c r="Z986" s="29" t="str">
        <f t="shared" si="153"/>
        <v>CAISO</v>
      </c>
      <c r="AA986" s="30">
        <f t="shared" si="154"/>
        <v>1.1599999999999999</v>
      </c>
      <c r="AB986" s="31">
        <f>IF(AND(ISNUMBER(MATCH($S986,[3]Lists!$CU$8:$CU$37,0)),J986&gt;=DATE(2018,12,31)),$AH$6,$AH$5)</f>
        <v>1</v>
      </c>
      <c r="AC986" s="31">
        <f t="shared" si="155"/>
        <v>1</v>
      </c>
      <c r="AD986" s="31">
        <f t="shared" si="156"/>
        <v>1</v>
      </c>
      <c r="AE986" s="32" t="e">
        <f>MIN($K986,IF(AND(S986='[3]Resources - Baseline'!$C$25,$AH$3&gt;0),MIN(DATE(2050,12,31),MAX(DATE($AH$4,12,31),DATE(YEAR(J986)+$AH$3,MONTH(J986),DAY(J986)))),IF(AND(COUNTIFS('[3]Resources - Baseline'!$C$26:$C$37,S986)=1,$AH$2&gt;0),MIN(DATE($AH$4,12,31),DATE(YEAR(J986)+$AH$2,MONTH(J986),DAY(J986))),DATE(2050,12,31))))</f>
        <v>#VALUE!</v>
      </c>
      <c r="AF986" s="33">
        <f t="shared" si="157"/>
        <v>1</v>
      </c>
    </row>
    <row r="987" spans="1:32">
      <c r="A987" s="1">
        <v>987</v>
      </c>
      <c r="B987" s="21" t="s">
        <v>2219</v>
      </c>
      <c r="C987" s="21" t="s">
        <v>2220</v>
      </c>
      <c r="D987" s="21" t="s">
        <v>185</v>
      </c>
      <c r="E987" s="21" t="s">
        <v>176</v>
      </c>
      <c r="F987" s="21" t="s">
        <v>176</v>
      </c>
      <c r="G987" s="21" t="s">
        <v>177</v>
      </c>
      <c r="H987" s="21" t="s">
        <v>176</v>
      </c>
      <c r="I987" s="21" t="s">
        <v>178</v>
      </c>
      <c r="J987" s="22">
        <v>41001</v>
      </c>
      <c r="K987" s="22">
        <v>55153</v>
      </c>
      <c r="L987" s="23">
        <f t="shared" si="158"/>
        <v>1.25</v>
      </c>
      <c r="M987" s="24">
        <f t="shared" si="159"/>
        <v>1</v>
      </c>
      <c r="N987" s="21">
        <v>1.25</v>
      </c>
      <c r="O987" s="21">
        <v>1.25</v>
      </c>
      <c r="P987" s="21" t="s">
        <v>187</v>
      </c>
      <c r="Q987" s="21" t="s">
        <v>188</v>
      </c>
      <c r="R987" s="25" t="s">
        <v>189</v>
      </c>
      <c r="S987" s="21" t="s">
        <v>182</v>
      </c>
      <c r="T987" s="21"/>
      <c r="U987" s="26"/>
      <c r="V987" s="26"/>
      <c r="W987" s="27">
        <f t="shared" si="150"/>
        <v>2012</v>
      </c>
      <c r="X987" s="27">
        <f t="shared" si="151"/>
        <v>2050</v>
      </c>
      <c r="Y987" s="28">
        <f t="shared" si="152"/>
        <v>0</v>
      </c>
      <c r="Z987" s="29" t="str">
        <f t="shared" si="153"/>
        <v>CAISO</v>
      </c>
      <c r="AA987" s="30">
        <f t="shared" si="154"/>
        <v>1.25</v>
      </c>
      <c r="AB987" s="31">
        <f>IF(AND(ISNUMBER(MATCH($S987,[3]Lists!$CU$8:$CU$37,0)),J987&gt;=DATE(2018,12,31)),$AH$6,$AH$5)</f>
        <v>1</v>
      </c>
      <c r="AC987" s="31">
        <f t="shared" si="155"/>
        <v>1</v>
      </c>
      <c r="AD987" s="31">
        <f t="shared" si="156"/>
        <v>1</v>
      </c>
      <c r="AE987" s="32" t="e">
        <f>MIN($K987,IF(AND(S987='[3]Resources - Baseline'!$C$25,$AH$3&gt;0),MIN(DATE(2050,12,31),MAX(DATE($AH$4,12,31),DATE(YEAR(J987)+$AH$3,MONTH(J987),DAY(J987)))),IF(AND(COUNTIFS('[3]Resources - Baseline'!$C$26:$C$37,S987)=1,$AH$2&gt;0),MIN(DATE($AH$4,12,31),DATE(YEAR(J987)+$AH$2,MONTH(J987),DAY(J987))),DATE(2050,12,31))))</f>
        <v>#VALUE!</v>
      </c>
      <c r="AF987" s="33">
        <f t="shared" si="157"/>
        <v>1</v>
      </c>
    </row>
    <row r="988" spans="1:32">
      <c r="A988" s="1">
        <v>988</v>
      </c>
      <c r="B988" s="21" t="s">
        <v>2221</v>
      </c>
      <c r="C988" s="21" t="s">
        <v>2222</v>
      </c>
      <c r="D988" s="21" t="s">
        <v>185</v>
      </c>
      <c r="E988" s="21" t="s">
        <v>176</v>
      </c>
      <c r="F988" s="21" t="s">
        <v>176</v>
      </c>
      <c r="G988" s="21" t="s">
        <v>177</v>
      </c>
      <c r="H988" s="21" t="s">
        <v>176</v>
      </c>
      <c r="I988" s="21" t="s">
        <v>178</v>
      </c>
      <c r="J988" s="22"/>
      <c r="K988" s="22">
        <v>55153</v>
      </c>
      <c r="L988" s="23">
        <f t="shared" si="158"/>
        <v>3</v>
      </c>
      <c r="M988" s="24">
        <f t="shared" si="159"/>
        <v>1</v>
      </c>
      <c r="N988" s="21">
        <v>3</v>
      </c>
      <c r="O988" s="21">
        <v>3</v>
      </c>
      <c r="P988" s="21" t="s">
        <v>188</v>
      </c>
      <c r="Q988" s="21" t="s">
        <v>188</v>
      </c>
      <c r="R988" s="25" t="s">
        <v>189</v>
      </c>
      <c r="S988" s="21" t="s">
        <v>182</v>
      </c>
      <c r="T988" s="21"/>
      <c r="U988" s="26"/>
      <c r="V988" s="26"/>
      <c r="W988" s="27">
        <f t="shared" si="150"/>
        <v>1900</v>
      </c>
      <c r="X988" s="27">
        <f t="shared" si="151"/>
        <v>2050</v>
      </c>
      <c r="Y988" s="28">
        <f t="shared" si="152"/>
        <v>0</v>
      </c>
      <c r="Z988" s="29" t="str">
        <f t="shared" si="153"/>
        <v>CAISO</v>
      </c>
      <c r="AA988" s="30">
        <f t="shared" si="154"/>
        <v>3</v>
      </c>
      <c r="AB988" s="31">
        <f>IF(AND(ISNUMBER(MATCH($S988,[3]Lists!$CU$8:$CU$37,0)),J988&gt;=DATE(2018,12,31)),$AH$6,$AH$5)</f>
        <v>1</v>
      </c>
      <c r="AC988" s="31">
        <f t="shared" si="155"/>
        <v>1</v>
      </c>
      <c r="AD988" s="31">
        <f t="shared" si="156"/>
        <v>1</v>
      </c>
      <c r="AE988" s="32" t="e">
        <f>MIN($K988,IF(AND(S988='[3]Resources - Baseline'!$C$25,$AH$3&gt;0),MIN(DATE(2050,12,31),MAX(DATE($AH$4,12,31),DATE(YEAR(J988)+$AH$3,MONTH(J988),DAY(J988)))),IF(AND(COUNTIFS('[3]Resources - Baseline'!$C$26:$C$37,S988)=1,$AH$2&gt;0),MIN(DATE($AH$4,12,31),DATE(YEAR(J988)+$AH$2,MONTH(J988),DAY(J988))),DATE(2050,12,31))))</f>
        <v>#VALUE!</v>
      </c>
      <c r="AF988" s="33">
        <f t="shared" si="157"/>
        <v>1</v>
      </c>
    </row>
    <row r="989" spans="1:32">
      <c r="A989" s="1">
        <v>989</v>
      </c>
      <c r="B989" s="21" t="s">
        <v>2223</v>
      </c>
      <c r="C989" s="21" t="s">
        <v>2224</v>
      </c>
      <c r="D989" s="21" t="s">
        <v>185</v>
      </c>
      <c r="E989" s="21" t="s">
        <v>176</v>
      </c>
      <c r="F989" s="21" t="s">
        <v>176</v>
      </c>
      <c r="G989" s="21" t="s">
        <v>177</v>
      </c>
      <c r="H989" s="21" t="s">
        <v>176</v>
      </c>
      <c r="I989" s="21" t="s">
        <v>178</v>
      </c>
      <c r="J989" s="22"/>
      <c r="K989" s="22">
        <v>55153</v>
      </c>
      <c r="L989" s="23">
        <f t="shared" si="158"/>
        <v>10</v>
      </c>
      <c r="M989" s="24">
        <f t="shared" si="159"/>
        <v>1</v>
      </c>
      <c r="N989" s="21">
        <v>10</v>
      </c>
      <c r="O989" s="21">
        <v>10</v>
      </c>
      <c r="P989" s="21" t="s">
        <v>187</v>
      </c>
      <c r="Q989" s="21" t="s">
        <v>188</v>
      </c>
      <c r="R989" s="25" t="s">
        <v>189</v>
      </c>
      <c r="S989" s="21" t="s">
        <v>182</v>
      </c>
      <c r="T989" s="21"/>
      <c r="U989" s="26"/>
      <c r="V989" s="26"/>
      <c r="W989" s="27">
        <f t="shared" si="150"/>
        <v>1900</v>
      </c>
      <c r="X989" s="27">
        <f t="shared" si="151"/>
        <v>2050</v>
      </c>
      <c r="Y989" s="28">
        <f t="shared" si="152"/>
        <v>0</v>
      </c>
      <c r="Z989" s="29" t="str">
        <f t="shared" si="153"/>
        <v>CAISO</v>
      </c>
      <c r="AA989" s="30">
        <f t="shared" si="154"/>
        <v>10</v>
      </c>
      <c r="AB989" s="31">
        <f>IF(AND(ISNUMBER(MATCH($S989,[3]Lists!$CU$8:$CU$37,0)),J989&gt;=DATE(2018,12,31)),$AH$6,$AH$5)</f>
        <v>1</v>
      </c>
      <c r="AC989" s="31">
        <f t="shared" si="155"/>
        <v>1</v>
      </c>
      <c r="AD989" s="31">
        <f t="shared" si="156"/>
        <v>1</v>
      </c>
      <c r="AE989" s="32" t="e">
        <f>MIN($K989,IF(AND(S989='[3]Resources - Baseline'!$C$25,$AH$3&gt;0),MIN(DATE(2050,12,31),MAX(DATE($AH$4,12,31),DATE(YEAR(J989)+$AH$3,MONTH(J989),DAY(J989)))),IF(AND(COUNTIFS('[3]Resources - Baseline'!$C$26:$C$37,S989)=1,$AH$2&gt;0),MIN(DATE($AH$4,12,31),DATE(YEAR(J989)+$AH$2,MONTH(J989),DAY(J989))),DATE(2050,12,31))))</f>
        <v>#VALUE!</v>
      </c>
      <c r="AF989" s="33">
        <f t="shared" si="157"/>
        <v>1</v>
      </c>
    </row>
    <row r="990" spans="1:32">
      <c r="A990" s="1">
        <v>990</v>
      </c>
      <c r="B990" s="21" t="s">
        <v>2225</v>
      </c>
      <c r="C990" s="21" t="s">
        <v>2226</v>
      </c>
      <c r="D990" s="21" t="s">
        <v>185</v>
      </c>
      <c r="E990" s="21" t="s">
        <v>176</v>
      </c>
      <c r="F990" s="21" t="s">
        <v>176</v>
      </c>
      <c r="G990" s="21" t="s">
        <v>177</v>
      </c>
      <c r="H990" s="21" t="s">
        <v>176</v>
      </c>
      <c r="I990" s="21" t="s">
        <v>178</v>
      </c>
      <c r="J990" s="22">
        <v>41964</v>
      </c>
      <c r="K990" s="22">
        <v>55153</v>
      </c>
      <c r="L990" s="23">
        <f t="shared" si="158"/>
        <v>5</v>
      </c>
      <c r="M990" s="24">
        <f t="shared" si="159"/>
        <v>1</v>
      </c>
      <c r="N990" s="21">
        <v>5</v>
      </c>
      <c r="O990" s="21">
        <v>5</v>
      </c>
      <c r="P990" s="21" t="s">
        <v>187</v>
      </c>
      <c r="Q990" s="21" t="s">
        <v>188</v>
      </c>
      <c r="R990" s="25" t="s">
        <v>189</v>
      </c>
      <c r="S990" s="21" t="s">
        <v>182</v>
      </c>
      <c r="T990" s="21"/>
      <c r="U990" s="26"/>
      <c r="V990" s="26"/>
      <c r="W990" s="27">
        <f t="shared" si="150"/>
        <v>2015</v>
      </c>
      <c r="X990" s="27">
        <f t="shared" si="151"/>
        <v>2050</v>
      </c>
      <c r="Y990" s="28">
        <f t="shared" si="152"/>
        <v>0</v>
      </c>
      <c r="Z990" s="29" t="str">
        <f t="shared" si="153"/>
        <v>CAISO</v>
      </c>
      <c r="AA990" s="30">
        <f t="shared" si="154"/>
        <v>5</v>
      </c>
      <c r="AB990" s="31">
        <f>IF(AND(ISNUMBER(MATCH($S990,[3]Lists!$CU$8:$CU$37,0)),J990&gt;=DATE(2018,12,31)),$AH$6,$AH$5)</f>
        <v>1</v>
      </c>
      <c r="AC990" s="31">
        <f t="shared" si="155"/>
        <v>1</v>
      </c>
      <c r="AD990" s="31">
        <f t="shared" si="156"/>
        <v>1</v>
      </c>
      <c r="AE990" s="32" t="e">
        <f>MIN($K990,IF(AND(S990='[3]Resources - Baseline'!$C$25,$AH$3&gt;0),MIN(DATE(2050,12,31),MAX(DATE($AH$4,12,31),DATE(YEAR(J990)+$AH$3,MONTH(J990),DAY(J990)))),IF(AND(COUNTIFS('[3]Resources - Baseline'!$C$26:$C$37,S990)=1,$AH$2&gt;0),MIN(DATE($AH$4,12,31),DATE(YEAR(J990)+$AH$2,MONTH(J990),DAY(J990))),DATE(2050,12,31))))</f>
        <v>#VALUE!</v>
      </c>
      <c r="AF990" s="33">
        <f t="shared" si="157"/>
        <v>1</v>
      </c>
    </row>
    <row r="991" spans="1:32">
      <c r="A991" s="1">
        <v>991</v>
      </c>
      <c r="B991" s="21" t="s">
        <v>2227</v>
      </c>
      <c r="C991" s="21" t="s">
        <v>2228</v>
      </c>
      <c r="D991" s="21" t="s">
        <v>185</v>
      </c>
      <c r="E991" s="21" t="s">
        <v>176</v>
      </c>
      <c r="F991" s="21" t="s">
        <v>176</v>
      </c>
      <c r="G991" s="21" t="s">
        <v>177</v>
      </c>
      <c r="H991" s="21" t="s">
        <v>176</v>
      </c>
      <c r="I991" s="21" t="s">
        <v>178</v>
      </c>
      <c r="J991" s="22">
        <v>42158</v>
      </c>
      <c r="K991" s="22">
        <v>55153</v>
      </c>
      <c r="L991" s="23">
        <f t="shared" si="158"/>
        <v>6.5</v>
      </c>
      <c r="M991" s="24">
        <f t="shared" si="159"/>
        <v>1</v>
      </c>
      <c r="N991" s="21">
        <v>6.5</v>
      </c>
      <c r="O991" s="21">
        <v>6.5</v>
      </c>
      <c r="P991" s="21" t="s">
        <v>187</v>
      </c>
      <c r="Q991" s="21" t="s">
        <v>188</v>
      </c>
      <c r="R991" s="25" t="s">
        <v>189</v>
      </c>
      <c r="S991" s="21" t="s">
        <v>182</v>
      </c>
      <c r="T991" s="21"/>
      <c r="U991" s="26"/>
      <c r="V991" s="26"/>
      <c r="W991" s="27">
        <f t="shared" si="150"/>
        <v>2015</v>
      </c>
      <c r="X991" s="27">
        <f t="shared" si="151"/>
        <v>2050</v>
      </c>
      <c r="Y991" s="28">
        <f t="shared" si="152"/>
        <v>0</v>
      </c>
      <c r="Z991" s="29" t="str">
        <f t="shared" si="153"/>
        <v>CAISO</v>
      </c>
      <c r="AA991" s="30">
        <f t="shared" si="154"/>
        <v>6.5</v>
      </c>
      <c r="AB991" s="31">
        <f>IF(AND(ISNUMBER(MATCH($S991,[3]Lists!$CU$8:$CU$37,0)),J991&gt;=DATE(2018,12,31)),$AH$6,$AH$5)</f>
        <v>1</v>
      </c>
      <c r="AC991" s="31">
        <f t="shared" si="155"/>
        <v>1</v>
      </c>
      <c r="AD991" s="31">
        <f t="shared" si="156"/>
        <v>1</v>
      </c>
      <c r="AE991" s="32" t="e">
        <f>MIN($K991,IF(AND(S991='[3]Resources - Baseline'!$C$25,$AH$3&gt;0),MIN(DATE(2050,12,31),MAX(DATE($AH$4,12,31),DATE(YEAR(J991)+$AH$3,MONTH(J991),DAY(J991)))),IF(AND(COUNTIFS('[3]Resources - Baseline'!$C$26:$C$37,S991)=1,$AH$2&gt;0),MIN(DATE($AH$4,12,31),DATE(YEAR(J991)+$AH$2,MONTH(J991),DAY(J991))),DATE(2050,12,31))))</f>
        <v>#VALUE!</v>
      </c>
      <c r="AF991" s="33">
        <f t="shared" si="157"/>
        <v>1</v>
      </c>
    </row>
    <row r="992" spans="1:32">
      <c r="A992" s="1">
        <v>992</v>
      </c>
      <c r="B992" s="21" t="s">
        <v>2229</v>
      </c>
      <c r="C992" s="21"/>
      <c r="D992" s="21" t="s">
        <v>185</v>
      </c>
      <c r="E992" s="21" t="s">
        <v>176</v>
      </c>
      <c r="F992" s="21" t="s">
        <v>176</v>
      </c>
      <c r="G992" s="21" t="s">
        <v>177</v>
      </c>
      <c r="H992" s="21" t="s">
        <v>176</v>
      </c>
      <c r="I992" s="21" t="s">
        <v>178</v>
      </c>
      <c r="J992" s="22"/>
      <c r="K992" s="22">
        <v>55153</v>
      </c>
      <c r="L992" s="23">
        <f t="shared" si="158"/>
        <v>1.5</v>
      </c>
      <c r="M992" s="24">
        <f t="shared" si="159"/>
        <v>1</v>
      </c>
      <c r="N992" s="21">
        <v>1.5</v>
      </c>
      <c r="O992" s="21">
        <v>1.5</v>
      </c>
      <c r="P992" s="21" t="s">
        <v>188</v>
      </c>
      <c r="Q992" s="21" t="s">
        <v>188</v>
      </c>
      <c r="R992" s="25" t="s">
        <v>189</v>
      </c>
      <c r="S992" s="21" t="s">
        <v>182</v>
      </c>
      <c r="T992" s="21"/>
      <c r="U992" s="26"/>
      <c r="V992" s="26"/>
      <c r="W992" s="27">
        <f t="shared" si="150"/>
        <v>1900</v>
      </c>
      <c r="X992" s="27">
        <f t="shared" si="151"/>
        <v>2050</v>
      </c>
      <c r="Y992" s="28">
        <f t="shared" si="152"/>
        <v>0</v>
      </c>
      <c r="Z992" s="29" t="str">
        <f t="shared" si="153"/>
        <v>CAISO</v>
      </c>
      <c r="AA992" s="30">
        <f t="shared" si="154"/>
        <v>1.5</v>
      </c>
      <c r="AB992" s="31">
        <f>IF(AND(ISNUMBER(MATCH($S992,[3]Lists!$CU$8:$CU$37,0)),J992&gt;=DATE(2018,12,31)),$AH$6,$AH$5)</f>
        <v>1</v>
      </c>
      <c r="AC992" s="31">
        <f t="shared" si="155"/>
        <v>1</v>
      </c>
      <c r="AD992" s="31">
        <f t="shared" si="156"/>
        <v>1</v>
      </c>
      <c r="AE992" s="32" t="e">
        <f>MIN($K992,IF(AND(S992='[3]Resources - Baseline'!$C$25,$AH$3&gt;0),MIN(DATE(2050,12,31),MAX(DATE($AH$4,12,31),DATE(YEAR(J992)+$AH$3,MONTH(J992),DAY(J992)))),IF(AND(COUNTIFS('[3]Resources - Baseline'!$C$26:$C$37,S992)=1,$AH$2&gt;0),MIN(DATE($AH$4,12,31),DATE(YEAR(J992)+$AH$2,MONTH(J992),DAY(J992))),DATE(2050,12,31))))</f>
        <v>#VALUE!</v>
      </c>
      <c r="AF992" s="33">
        <f t="shared" si="157"/>
        <v>1</v>
      </c>
    </row>
    <row r="993" spans="1:32">
      <c r="A993" s="1">
        <v>993</v>
      </c>
      <c r="B993" s="21" t="s">
        <v>2230</v>
      </c>
      <c r="C993" s="21"/>
      <c r="D993" s="21" t="s">
        <v>185</v>
      </c>
      <c r="E993" s="21" t="s">
        <v>176</v>
      </c>
      <c r="F993" s="21" t="s">
        <v>176</v>
      </c>
      <c r="G993" s="21" t="s">
        <v>177</v>
      </c>
      <c r="H993" s="21" t="s">
        <v>176</v>
      </c>
      <c r="I993" s="21" t="s">
        <v>178</v>
      </c>
      <c r="J993" s="22"/>
      <c r="K993" s="22">
        <v>55153</v>
      </c>
      <c r="L993" s="23">
        <f t="shared" si="158"/>
        <v>1.5</v>
      </c>
      <c r="M993" s="24">
        <f t="shared" si="159"/>
        <v>1</v>
      </c>
      <c r="N993" s="21">
        <v>1.5</v>
      </c>
      <c r="O993" s="21">
        <v>1.5</v>
      </c>
      <c r="P993" s="21" t="s">
        <v>188</v>
      </c>
      <c r="Q993" s="21" t="s">
        <v>188</v>
      </c>
      <c r="R993" s="25" t="s">
        <v>189</v>
      </c>
      <c r="S993" s="21" t="s">
        <v>182</v>
      </c>
      <c r="T993" s="21"/>
      <c r="U993" s="26"/>
      <c r="V993" s="26"/>
      <c r="W993" s="27">
        <f t="shared" si="150"/>
        <v>1900</v>
      </c>
      <c r="X993" s="27">
        <f t="shared" si="151"/>
        <v>2050</v>
      </c>
      <c r="Y993" s="28">
        <f t="shared" si="152"/>
        <v>0</v>
      </c>
      <c r="Z993" s="29" t="str">
        <f t="shared" si="153"/>
        <v>CAISO</v>
      </c>
      <c r="AA993" s="30">
        <f t="shared" si="154"/>
        <v>1.5</v>
      </c>
      <c r="AB993" s="31">
        <f>IF(AND(ISNUMBER(MATCH($S993,[3]Lists!$CU$8:$CU$37,0)),J993&gt;=DATE(2018,12,31)),$AH$6,$AH$5)</f>
        <v>1</v>
      </c>
      <c r="AC993" s="31">
        <f t="shared" si="155"/>
        <v>1</v>
      </c>
      <c r="AD993" s="31">
        <f t="shared" si="156"/>
        <v>1</v>
      </c>
      <c r="AE993" s="32" t="e">
        <f>MIN($K993,IF(AND(S993='[3]Resources - Baseline'!$C$25,$AH$3&gt;0),MIN(DATE(2050,12,31),MAX(DATE($AH$4,12,31),DATE(YEAR(J993)+$AH$3,MONTH(J993),DAY(J993)))),IF(AND(COUNTIFS('[3]Resources - Baseline'!$C$26:$C$37,S993)=1,$AH$2&gt;0),MIN(DATE($AH$4,12,31),DATE(YEAR(J993)+$AH$2,MONTH(J993),DAY(J993))),DATE(2050,12,31))))</f>
        <v>#VALUE!</v>
      </c>
      <c r="AF993" s="33">
        <f t="shared" si="157"/>
        <v>1</v>
      </c>
    </row>
    <row r="994" spans="1:32">
      <c r="A994" s="1">
        <v>994</v>
      </c>
      <c r="B994" s="21" t="s">
        <v>2231</v>
      </c>
      <c r="C994" s="21" t="s">
        <v>2232</v>
      </c>
      <c r="D994" s="21" t="s">
        <v>185</v>
      </c>
      <c r="E994" s="21" t="s">
        <v>246</v>
      </c>
      <c r="F994" s="21" t="s">
        <v>246</v>
      </c>
      <c r="G994" s="21" t="s">
        <v>247</v>
      </c>
      <c r="H994" s="21" t="s">
        <v>246</v>
      </c>
      <c r="I994" s="21" t="s">
        <v>178</v>
      </c>
      <c r="J994" s="22">
        <v>37424</v>
      </c>
      <c r="K994" s="22">
        <v>55153</v>
      </c>
      <c r="L994" s="23">
        <f t="shared" si="158"/>
        <v>813</v>
      </c>
      <c r="M994" s="24">
        <f t="shared" si="159"/>
        <v>0.92386363636363633</v>
      </c>
      <c r="N994" s="21">
        <v>813</v>
      </c>
      <c r="O994" s="21">
        <v>880</v>
      </c>
      <c r="P994" s="21" t="s">
        <v>257</v>
      </c>
      <c r="Q994" s="21" t="s">
        <v>258</v>
      </c>
      <c r="R994" s="25" t="s">
        <v>259</v>
      </c>
      <c r="S994" s="21" t="s">
        <v>332</v>
      </c>
      <c r="T994" s="21"/>
      <c r="U994" s="26"/>
      <c r="V994" s="26"/>
      <c r="W994" s="27">
        <f t="shared" si="150"/>
        <v>2002</v>
      </c>
      <c r="X994" s="27">
        <f t="shared" si="151"/>
        <v>2050</v>
      </c>
      <c r="Y994" s="28">
        <f t="shared" si="152"/>
        <v>0</v>
      </c>
      <c r="Z994" s="29" t="str">
        <f t="shared" si="153"/>
        <v>CAISO</v>
      </c>
      <c r="AA994" s="30">
        <f t="shared" si="154"/>
        <v>880</v>
      </c>
      <c r="AB994" s="31">
        <f>IF(AND(ISNUMBER(MATCH($S994,[3]Lists!$CU$8:$CU$37,0)),J994&gt;=DATE(2018,12,31)),$AH$6,$AH$5)</f>
        <v>1</v>
      </c>
      <c r="AC994" s="31">
        <f t="shared" si="155"/>
        <v>1</v>
      </c>
      <c r="AD994" s="31">
        <f t="shared" si="156"/>
        <v>1</v>
      </c>
      <c r="AE994" s="32" t="e">
        <f>MIN($K994,IF(AND(S994='[3]Resources - Baseline'!$C$25,$AH$3&gt;0),MIN(DATE(2050,12,31),MAX(DATE($AH$4,12,31),DATE(YEAR(J994)+$AH$3,MONTH(J994),DAY(J994)))),IF(AND(COUNTIFS('[3]Resources - Baseline'!$C$26:$C$37,S994)=1,$AH$2&gt;0),MIN(DATE($AH$4,12,31),DATE(YEAR(J994)+$AH$2,MONTH(J994),DAY(J994))),DATE(2050,12,31))))</f>
        <v>#VALUE!</v>
      </c>
      <c r="AF994" s="33">
        <f t="shared" si="157"/>
        <v>1</v>
      </c>
    </row>
    <row r="995" spans="1:32">
      <c r="A995" s="1">
        <v>995</v>
      </c>
      <c r="B995" s="21" t="s">
        <v>2233</v>
      </c>
      <c r="C995" s="21" t="s">
        <v>2234</v>
      </c>
      <c r="D995" s="21" t="s">
        <v>163</v>
      </c>
      <c r="E995" s="22" t="s">
        <v>192</v>
      </c>
      <c r="F995" s="22" t="s">
        <v>192</v>
      </c>
      <c r="G995" s="22" t="s">
        <v>193</v>
      </c>
      <c r="H995" s="22" t="s">
        <v>194</v>
      </c>
      <c r="I995" s="22" t="s">
        <v>195</v>
      </c>
      <c r="J995" s="22">
        <v>41608</v>
      </c>
      <c r="K995" s="22">
        <v>55153</v>
      </c>
      <c r="L995" s="23">
        <f t="shared" si="158"/>
        <v>9</v>
      </c>
      <c r="M995" s="24">
        <f t="shared" si="159"/>
        <v>1</v>
      </c>
      <c r="N995" s="23">
        <v>9</v>
      </c>
      <c r="O995" s="23">
        <v>9</v>
      </c>
      <c r="P995" s="23" t="s">
        <v>240</v>
      </c>
      <c r="Q995" s="23" t="s">
        <v>207</v>
      </c>
      <c r="R995" s="25" t="s">
        <v>189</v>
      </c>
      <c r="S995" s="22" t="s">
        <v>337</v>
      </c>
      <c r="T995" s="22"/>
      <c r="U995" s="26"/>
      <c r="V995" s="26"/>
      <c r="W995" s="27">
        <f t="shared" si="150"/>
        <v>2014</v>
      </c>
      <c r="X995" s="27">
        <f t="shared" si="151"/>
        <v>2050</v>
      </c>
      <c r="Y995" s="28">
        <f t="shared" si="152"/>
        <v>0</v>
      </c>
      <c r="Z995" s="29" t="str">
        <f t="shared" si="153"/>
        <v>SW</v>
      </c>
      <c r="AA995" s="30">
        <f t="shared" si="154"/>
        <v>9</v>
      </c>
      <c r="AB995" s="31">
        <f>IF(AND(ISNUMBER(MATCH($S995,[3]Lists!$CU$8:$CU$37,0)),J995&gt;=DATE(2018,12,31)),$AH$6,$AH$5)</f>
        <v>1</v>
      </c>
      <c r="AC995" s="31">
        <f t="shared" si="155"/>
        <v>1</v>
      </c>
      <c r="AD995" s="31">
        <f t="shared" si="156"/>
        <v>1</v>
      </c>
      <c r="AE995" s="32" t="e">
        <f>MIN($K995,IF(AND(S995='[3]Resources - Baseline'!$C$25,$AH$3&gt;0),MIN(DATE(2050,12,31),MAX(DATE($AH$4,12,31),DATE(YEAR(J995)+$AH$3,MONTH(J995),DAY(J995)))),IF(AND(COUNTIFS('[3]Resources - Baseline'!$C$26:$C$37,S995)=1,$AH$2&gt;0),MIN(DATE($AH$4,12,31),DATE(YEAR(J995)+$AH$2,MONTH(J995),DAY(J995))),DATE(2050,12,31))))</f>
        <v>#VALUE!</v>
      </c>
      <c r="AF995" s="33">
        <f t="shared" si="157"/>
        <v>1</v>
      </c>
    </row>
    <row r="996" spans="1:32">
      <c r="A996" s="1">
        <v>996</v>
      </c>
      <c r="B996" s="21" t="s">
        <v>2235</v>
      </c>
      <c r="C996" s="21" t="s">
        <v>2236</v>
      </c>
      <c r="D996" s="21" t="s">
        <v>163</v>
      </c>
      <c r="E996" s="22" t="s">
        <v>591</v>
      </c>
      <c r="F996" s="22" t="s">
        <v>591</v>
      </c>
      <c r="G996" s="22" t="s">
        <v>592</v>
      </c>
      <c r="H996" s="22" t="s">
        <v>591</v>
      </c>
      <c r="I996" s="22" t="s">
        <v>195</v>
      </c>
      <c r="J996" s="22">
        <v>37043</v>
      </c>
      <c r="K996" s="22">
        <v>55153</v>
      </c>
      <c r="L996" s="23">
        <f t="shared" si="158"/>
        <v>75</v>
      </c>
      <c r="M996" s="24">
        <f t="shared" si="159"/>
        <v>1</v>
      </c>
      <c r="N996" s="23">
        <v>75</v>
      </c>
      <c r="O996" s="23">
        <v>75</v>
      </c>
      <c r="P996" s="23" t="s">
        <v>268</v>
      </c>
      <c r="Q996" s="23" t="s">
        <v>269</v>
      </c>
      <c r="R996" s="25" t="s">
        <v>270</v>
      </c>
      <c r="S996" s="22" t="s">
        <v>289</v>
      </c>
      <c r="T996" s="22"/>
      <c r="U996" s="26"/>
      <c r="V996" s="26"/>
      <c r="W996" s="27">
        <f t="shared" si="150"/>
        <v>2001</v>
      </c>
      <c r="X996" s="27">
        <f t="shared" si="151"/>
        <v>2050</v>
      </c>
      <c r="Y996" s="28">
        <f t="shared" si="152"/>
        <v>0</v>
      </c>
      <c r="Z996" s="29" t="str">
        <f t="shared" si="153"/>
        <v>SW</v>
      </c>
      <c r="AA996" s="30">
        <f t="shared" si="154"/>
        <v>75</v>
      </c>
      <c r="AB996" s="31">
        <f>IF(AND(ISNUMBER(MATCH($S996,[3]Lists!$CU$8:$CU$37,0)),J996&gt;=DATE(2018,12,31)),$AH$6,$AH$5)</f>
        <v>1</v>
      </c>
      <c r="AC996" s="31">
        <f t="shared" si="155"/>
        <v>1</v>
      </c>
      <c r="AD996" s="31">
        <f t="shared" si="156"/>
        <v>1</v>
      </c>
      <c r="AE996" s="32" t="e">
        <f>MIN($K996,IF(AND(S996='[3]Resources - Baseline'!$C$25,$AH$3&gt;0),MIN(DATE(2050,12,31),MAX(DATE($AH$4,12,31),DATE(YEAR(J996)+$AH$3,MONTH(J996),DAY(J996)))),IF(AND(COUNTIFS('[3]Resources - Baseline'!$C$26:$C$37,S996)=1,$AH$2&gt;0),MIN(DATE($AH$4,12,31),DATE(YEAR(J996)+$AH$2,MONTH(J996),DAY(J996))),DATE(2050,12,31))))</f>
        <v>#VALUE!</v>
      </c>
      <c r="AF996" s="33">
        <f t="shared" si="157"/>
        <v>1</v>
      </c>
    </row>
    <row r="997" spans="1:32">
      <c r="A997" s="1">
        <v>997</v>
      </c>
      <c r="B997" s="21" t="s">
        <v>2237</v>
      </c>
      <c r="C997" s="21" t="s">
        <v>2238</v>
      </c>
      <c r="D997" s="21" t="s">
        <v>163</v>
      </c>
      <c r="E997" s="22" t="s">
        <v>440</v>
      </c>
      <c r="F997" s="22" t="s">
        <v>440</v>
      </c>
      <c r="G997" s="22" t="s">
        <v>441</v>
      </c>
      <c r="H997" s="22" t="s">
        <v>434</v>
      </c>
      <c r="I997" s="22" t="s">
        <v>212</v>
      </c>
      <c r="J997" s="22">
        <v>40966</v>
      </c>
      <c r="K997" s="22">
        <v>55153</v>
      </c>
      <c r="L997" s="23">
        <f t="shared" si="158"/>
        <v>23</v>
      </c>
      <c r="M997" s="24">
        <f t="shared" si="159"/>
        <v>1</v>
      </c>
      <c r="N997" s="23">
        <v>23</v>
      </c>
      <c r="O997" s="23">
        <v>23</v>
      </c>
      <c r="P997" s="23" t="s">
        <v>196</v>
      </c>
      <c r="Q997" s="23" t="s">
        <v>197</v>
      </c>
      <c r="R997" s="25" t="s">
        <v>198</v>
      </c>
      <c r="S997" s="22" t="s">
        <v>551</v>
      </c>
      <c r="T997" s="22"/>
      <c r="U997" s="26"/>
      <c r="V997" s="26"/>
      <c r="W997" s="27">
        <f t="shared" si="150"/>
        <v>2012</v>
      </c>
      <c r="X997" s="27">
        <f t="shared" si="151"/>
        <v>2050</v>
      </c>
      <c r="Y997" s="28">
        <f t="shared" si="152"/>
        <v>0</v>
      </c>
      <c r="Z997" s="29" t="str">
        <f t="shared" si="153"/>
        <v>NW</v>
      </c>
      <c r="AA997" s="30">
        <f t="shared" si="154"/>
        <v>23</v>
      </c>
      <c r="AB997" s="31">
        <f>IF(AND(ISNUMBER(MATCH($S997,[3]Lists!$CU$8:$CU$37,0)),J997&gt;=DATE(2018,12,31)),$AH$6,$AH$5)</f>
        <v>1</v>
      </c>
      <c r="AC997" s="31">
        <f t="shared" si="155"/>
        <v>1</v>
      </c>
      <c r="AD997" s="31">
        <f t="shared" si="156"/>
        <v>1</v>
      </c>
      <c r="AE997" s="32" t="e">
        <f>MIN($K997,IF(AND(S997='[3]Resources - Baseline'!$C$25,$AH$3&gt;0),MIN(DATE(2050,12,31),MAX(DATE($AH$4,12,31),DATE(YEAR(J997)+$AH$3,MONTH(J997),DAY(J997)))),IF(AND(COUNTIFS('[3]Resources - Baseline'!$C$26:$C$37,S997)=1,$AH$2&gt;0),MIN(DATE($AH$4,12,31),DATE(YEAR(J997)+$AH$2,MONTH(J997),DAY(J997))),DATE(2050,12,31))))</f>
        <v>#VALUE!</v>
      </c>
      <c r="AF997" s="33">
        <f t="shared" si="157"/>
        <v>1</v>
      </c>
    </row>
    <row r="998" spans="1:32">
      <c r="A998" s="1">
        <v>998</v>
      </c>
      <c r="B998" s="21" t="s">
        <v>2239</v>
      </c>
      <c r="C998" s="21" t="s">
        <v>2240</v>
      </c>
      <c r="D998" s="21" t="s">
        <v>163</v>
      </c>
      <c r="E998" s="22" t="s">
        <v>524</v>
      </c>
      <c r="F998" s="22" t="s">
        <v>524</v>
      </c>
      <c r="G998" s="22" t="s">
        <v>519</v>
      </c>
      <c r="H998" s="22" t="s">
        <v>518</v>
      </c>
      <c r="I998" s="22" t="s">
        <v>195</v>
      </c>
      <c r="J998" s="22">
        <v>39203</v>
      </c>
      <c r="K998" s="22">
        <v>55153</v>
      </c>
      <c r="L998" s="23">
        <f t="shared" si="158"/>
        <v>13.5</v>
      </c>
      <c r="M998" s="24">
        <f t="shared" si="159"/>
        <v>1</v>
      </c>
      <c r="N998" s="23">
        <v>13.5</v>
      </c>
      <c r="O998" s="23">
        <v>13.5</v>
      </c>
      <c r="P998" s="23" t="s">
        <v>848</v>
      </c>
      <c r="Q998" s="23" t="s">
        <v>248</v>
      </c>
      <c r="R998" s="25" t="s">
        <v>249</v>
      </c>
      <c r="S998" s="22" t="s">
        <v>845</v>
      </c>
      <c r="T998" s="22"/>
      <c r="U998" s="26"/>
      <c r="V998" s="26"/>
      <c r="W998" s="27">
        <f t="shared" si="150"/>
        <v>2007</v>
      </c>
      <c r="X998" s="27">
        <f t="shared" si="151"/>
        <v>2050</v>
      </c>
      <c r="Y998" s="28">
        <f t="shared" si="152"/>
        <v>0</v>
      </c>
      <c r="Z998" s="29" t="str">
        <f t="shared" si="153"/>
        <v>SW</v>
      </c>
      <c r="AA998" s="30">
        <f t="shared" si="154"/>
        <v>13.5</v>
      </c>
      <c r="AB998" s="31">
        <f>IF(AND(ISNUMBER(MATCH($S998,[3]Lists!$CU$8:$CU$37,0)),J998&gt;=DATE(2018,12,31)),$AH$6,$AH$5)</f>
        <v>1</v>
      </c>
      <c r="AC998" s="31">
        <f t="shared" si="155"/>
        <v>1</v>
      </c>
      <c r="AD998" s="31">
        <f t="shared" si="156"/>
        <v>1</v>
      </c>
      <c r="AE998" s="32" t="e">
        <f>MIN($K998,IF(AND(S998='[3]Resources - Baseline'!$C$25,$AH$3&gt;0),MIN(DATE(2050,12,31),MAX(DATE($AH$4,12,31),DATE(YEAR(J998)+$AH$3,MONTH(J998),DAY(J998)))),IF(AND(COUNTIFS('[3]Resources - Baseline'!$C$26:$C$37,S998)=1,$AH$2&gt;0),MIN(DATE($AH$4,12,31),DATE(YEAR(J998)+$AH$2,MONTH(J998),DAY(J998))),DATE(2050,12,31))))</f>
        <v>#VALUE!</v>
      </c>
      <c r="AF998" s="33">
        <f t="shared" si="157"/>
        <v>1</v>
      </c>
    </row>
    <row r="999" spans="1:32">
      <c r="A999" s="1">
        <v>999</v>
      </c>
      <c r="B999" s="21" t="s">
        <v>2241</v>
      </c>
      <c r="C999" s="21" t="s">
        <v>2242</v>
      </c>
      <c r="D999" s="21" t="s">
        <v>163</v>
      </c>
      <c r="E999" s="22" t="s">
        <v>202</v>
      </c>
      <c r="F999" s="22" t="s">
        <v>202</v>
      </c>
      <c r="G999" s="22" t="s">
        <v>1785</v>
      </c>
      <c r="H999" s="22" t="s">
        <v>202</v>
      </c>
      <c r="I999" s="22" t="s">
        <v>202</v>
      </c>
      <c r="J999" s="22">
        <v>40283</v>
      </c>
      <c r="K999" s="22">
        <v>55153</v>
      </c>
      <c r="L999" s="23">
        <f t="shared" si="158"/>
        <v>50</v>
      </c>
      <c r="M999" s="24">
        <f t="shared" si="159"/>
        <v>1</v>
      </c>
      <c r="N999" s="23">
        <v>50</v>
      </c>
      <c r="O999" s="23">
        <v>50</v>
      </c>
      <c r="P999" s="23" t="s">
        <v>2203</v>
      </c>
      <c r="Q999" s="23" t="s">
        <v>248</v>
      </c>
      <c r="R999" s="25" t="s">
        <v>249</v>
      </c>
      <c r="S999" s="22" t="s">
        <v>2204</v>
      </c>
      <c r="T999" s="22"/>
      <c r="U999" s="26"/>
      <c r="V999" s="26"/>
      <c r="W999" s="27">
        <f t="shared" si="150"/>
        <v>2010</v>
      </c>
      <c r="X999" s="27">
        <f t="shared" si="151"/>
        <v>2050</v>
      </c>
      <c r="Y999" s="28">
        <f t="shared" si="152"/>
        <v>0</v>
      </c>
      <c r="Z999" s="29" t="str">
        <f t="shared" si="153"/>
        <v>IID</v>
      </c>
      <c r="AA999" s="30">
        <f t="shared" si="154"/>
        <v>50</v>
      </c>
      <c r="AB999" s="31">
        <f>IF(AND(ISNUMBER(MATCH($S999,[3]Lists!$CU$8:$CU$37,0)),J999&gt;=DATE(2018,12,31)),$AH$6,$AH$5)</f>
        <v>1</v>
      </c>
      <c r="AC999" s="31">
        <f t="shared" si="155"/>
        <v>1</v>
      </c>
      <c r="AD999" s="31">
        <f t="shared" si="156"/>
        <v>1</v>
      </c>
      <c r="AE999" s="32" t="e">
        <f>MIN($K999,IF(AND(S999='[3]Resources - Baseline'!$C$25,$AH$3&gt;0),MIN(DATE(2050,12,31),MAX(DATE($AH$4,12,31),DATE(YEAR(J999)+$AH$3,MONTH(J999),DAY(J999)))),IF(AND(COUNTIFS('[3]Resources - Baseline'!$C$26:$C$37,S999)=1,$AH$2&gt;0),MIN(DATE($AH$4,12,31),DATE(YEAR(J999)+$AH$2,MONTH(J999),DAY(J999))),DATE(2050,12,31))))</f>
        <v>#VALUE!</v>
      </c>
      <c r="AF999" s="33">
        <f t="shared" si="157"/>
        <v>1</v>
      </c>
    </row>
    <row r="1000" spans="1:32">
      <c r="A1000" s="1">
        <v>1000</v>
      </c>
      <c r="B1000" s="21" t="s">
        <v>2243</v>
      </c>
      <c r="C1000" s="21" t="s">
        <v>2244</v>
      </c>
      <c r="D1000" s="21" t="s">
        <v>163</v>
      </c>
      <c r="E1000" s="22" t="s">
        <v>202</v>
      </c>
      <c r="F1000" s="22" t="s">
        <v>202</v>
      </c>
      <c r="G1000" s="22" t="s">
        <v>1785</v>
      </c>
      <c r="H1000" s="22" t="s">
        <v>202</v>
      </c>
      <c r="I1000" s="22" t="s">
        <v>202</v>
      </c>
      <c r="J1000" s="22">
        <v>33208</v>
      </c>
      <c r="K1000" s="22">
        <v>55153</v>
      </c>
      <c r="L1000" s="23">
        <f t="shared" si="158"/>
        <v>50</v>
      </c>
      <c r="M1000" s="24">
        <f t="shared" si="159"/>
        <v>1</v>
      </c>
      <c r="N1000" s="23">
        <v>50</v>
      </c>
      <c r="O1000" s="23">
        <v>50</v>
      </c>
      <c r="P1000" s="23" t="s">
        <v>213</v>
      </c>
      <c r="Q1000" s="23" t="s">
        <v>214</v>
      </c>
      <c r="R1000" s="25" t="s">
        <v>215</v>
      </c>
      <c r="S1000" s="22" t="s">
        <v>2245</v>
      </c>
      <c r="T1000" s="22"/>
      <c r="U1000" s="26"/>
      <c r="V1000" s="26"/>
      <c r="W1000" s="27">
        <f t="shared" si="150"/>
        <v>1991</v>
      </c>
      <c r="X1000" s="27">
        <f t="shared" si="151"/>
        <v>2050</v>
      </c>
      <c r="Y1000" s="28">
        <f t="shared" si="152"/>
        <v>0</v>
      </c>
      <c r="Z1000" s="29" t="str">
        <f t="shared" si="153"/>
        <v>IID</v>
      </c>
      <c r="AA1000" s="30">
        <f t="shared" si="154"/>
        <v>50</v>
      </c>
      <c r="AB1000" s="31">
        <f>IF(AND(ISNUMBER(MATCH($S1000,[3]Lists!$CU$8:$CU$37,0)),J1000&gt;=DATE(2018,12,31)),$AH$6,$AH$5)</f>
        <v>1</v>
      </c>
      <c r="AC1000" s="31">
        <f t="shared" si="155"/>
        <v>1</v>
      </c>
      <c r="AD1000" s="31">
        <f t="shared" si="156"/>
        <v>1</v>
      </c>
      <c r="AE1000" s="32" t="e">
        <f>MIN($K1000,IF(AND(S1000='[3]Resources - Baseline'!$C$25,$AH$3&gt;0),MIN(DATE(2050,12,31),MAX(DATE($AH$4,12,31),DATE(YEAR(J1000)+$AH$3,MONTH(J1000),DAY(J1000)))),IF(AND(COUNTIFS('[3]Resources - Baseline'!$C$26:$C$37,S1000)=1,$AH$2&gt;0),MIN(DATE($AH$4,12,31),DATE(YEAR(J1000)+$AH$2,MONTH(J1000),DAY(J1000))),DATE(2050,12,31))))</f>
        <v>#VALUE!</v>
      </c>
      <c r="AF1000" s="33">
        <f t="shared" si="157"/>
        <v>1</v>
      </c>
    </row>
    <row r="1001" spans="1:32">
      <c r="A1001" s="1">
        <v>1001</v>
      </c>
      <c r="B1001" s="21" t="s">
        <v>2246</v>
      </c>
      <c r="C1001" s="21" t="s">
        <v>2247</v>
      </c>
      <c r="D1001" s="21" t="s">
        <v>163</v>
      </c>
      <c r="E1001" s="22" t="s">
        <v>277</v>
      </c>
      <c r="F1001" s="22" t="s">
        <v>277</v>
      </c>
      <c r="G1001" s="22" t="s">
        <v>278</v>
      </c>
      <c r="H1001" s="22" t="s">
        <v>277</v>
      </c>
      <c r="I1001" s="22" t="s">
        <v>195</v>
      </c>
      <c r="J1001" s="22">
        <v>41730</v>
      </c>
      <c r="K1001" s="22">
        <v>55153</v>
      </c>
      <c r="L1001" s="23">
        <f t="shared" si="158"/>
        <v>591.1</v>
      </c>
      <c r="M1001" s="24">
        <f t="shared" si="159"/>
        <v>1</v>
      </c>
      <c r="N1001" s="23">
        <v>591.1</v>
      </c>
      <c r="O1001" s="23">
        <v>591.1</v>
      </c>
      <c r="P1001" s="23" t="s">
        <v>257</v>
      </c>
      <c r="Q1001" s="23" t="s">
        <v>258</v>
      </c>
      <c r="R1001" s="25" t="s">
        <v>259</v>
      </c>
      <c r="S1001" s="22" t="s">
        <v>260</v>
      </c>
      <c r="T1001" s="22"/>
      <c r="U1001" s="26"/>
      <c r="V1001" s="26"/>
      <c r="W1001" s="27">
        <f t="shared" si="150"/>
        <v>2014</v>
      </c>
      <c r="X1001" s="27">
        <f t="shared" si="151"/>
        <v>2050</v>
      </c>
      <c r="Y1001" s="28">
        <f t="shared" si="152"/>
        <v>0</v>
      </c>
      <c r="Z1001" s="29" t="str">
        <f t="shared" si="153"/>
        <v>SW</v>
      </c>
      <c r="AA1001" s="30">
        <f t="shared" si="154"/>
        <v>591.1</v>
      </c>
      <c r="AB1001" s="31">
        <f>IF(AND(ISNUMBER(MATCH($S1001,[3]Lists!$CU$8:$CU$37,0)),J1001&gt;=DATE(2018,12,31)),$AH$6,$AH$5)</f>
        <v>1</v>
      </c>
      <c r="AC1001" s="31">
        <f t="shared" si="155"/>
        <v>1</v>
      </c>
      <c r="AD1001" s="31">
        <f t="shared" si="156"/>
        <v>1</v>
      </c>
      <c r="AE1001" s="32" t="e">
        <f>MIN($K1001,IF(AND(S1001='[3]Resources - Baseline'!$C$25,$AH$3&gt;0),MIN(DATE(2050,12,31),MAX(DATE($AH$4,12,31),DATE(YEAR(J1001)+$AH$3,MONTH(J1001),DAY(J1001)))),IF(AND(COUNTIFS('[3]Resources - Baseline'!$C$26:$C$37,S1001)=1,$AH$2&gt;0),MIN(DATE($AH$4,12,31),DATE(YEAR(J1001)+$AH$2,MONTH(J1001),DAY(J1001))),DATE(2050,12,31))))</f>
        <v>#VALUE!</v>
      </c>
      <c r="AF1001" s="33">
        <f t="shared" si="157"/>
        <v>1</v>
      </c>
    </row>
    <row r="1002" spans="1:32">
      <c r="A1002" s="1">
        <v>1002</v>
      </c>
      <c r="B1002" s="21" t="s">
        <v>2248</v>
      </c>
      <c r="C1002" s="21" t="s">
        <v>2249</v>
      </c>
      <c r="D1002" s="21" t="s">
        <v>163</v>
      </c>
      <c r="E1002" s="22" t="s">
        <v>524</v>
      </c>
      <c r="F1002" s="22" t="s">
        <v>524</v>
      </c>
      <c r="G1002" s="22" t="s">
        <v>519</v>
      </c>
      <c r="H1002" s="22" t="s">
        <v>518</v>
      </c>
      <c r="I1002" s="22" t="s">
        <v>195</v>
      </c>
      <c r="J1002" s="22">
        <v>38718</v>
      </c>
      <c r="K1002" s="22">
        <v>55153</v>
      </c>
      <c r="L1002" s="23">
        <f t="shared" si="158"/>
        <v>11</v>
      </c>
      <c r="M1002" s="24">
        <f t="shared" si="159"/>
        <v>1</v>
      </c>
      <c r="N1002" s="23">
        <v>11</v>
      </c>
      <c r="O1002" s="23">
        <v>11</v>
      </c>
      <c r="P1002" s="23" t="s">
        <v>844</v>
      </c>
      <c r="Q1002" s="23" t="s">
        <v>248</v>
      </c>
      <c r="R1002" s="25" t="s">
        <v>249</v>
      </c>
      <c r="S1002" s="22" t="s">
        <v>845</v>
      </c>
      <c r="T1002" s="22"/>
      <c r="U1002" s="26"/>
      <c r="V1002" s="26"/>
      <c r="W1002" s="27">
        <f t="shared" si="150"/>
        <v>2006</v>
      </c>
      <c r="X1002" s="27">
        <f t="shared" si="151"/>
        <v>2050</v>
      </c>
      <c r="Y1002" s="28">
        <f t="shared" si="152"/>
        <v>0</v>
      </c>
      <c r="Z1002" s="29" t="str">
        <f t="shared" si="153"/>
        <v>SW</v>
      </c>
      <c r="AA1002" s="30">
        <f t="shared" si="154"/>
        <v>11</v>
      </c>
      <c r="AB1002" s="31">
        <f>IF(AND(ISNUMBER(MATCH($S1002,[3]Lists!$CU$8:$CU$37,0)),J1002&gt;=DATE(2018,12,31)),$AH$6,$AH$5)</f>
        <v>1</v>
      </c>
      <c r="AC1002" s="31">
        <f t="shared" si="155"/>
        <v>1</v>
      </c>
      <c r="AD1002" s="31">
        <f t="shared" si="156"/>
        <v>1</v>
      </c>
      <c r="AE1002" s="32" t="e">
        <f>MIN($K1002,IF(AND(S1002='[3]Resources - Baseline'!$C$25,$AH$3&gt;0),MIN(DATE(2050,12,31),MAX(DATE($AH$4,12,31),DATE(YEAR(J1002)+$AH$3,MONTH(J1002),DAY(J1002)))),IF(AND(COUNTIFS('[3]Resources - Baseline'!$C$26:$C$37,S1002)=1,$AH$2&gt;0),MIN(DATE($AH$4,12,31),DATE(YEAR(J1002)+$AH$2,MONTH(J1002),DAY(J1002))),DATE(2050,12,31))))</f>
        <v>#VALUE!</v>
      </c>
      <c r="AF1002" s="33">
        <f t="shared" si="157"/>
        <v>1</v>
      </c>
    </row>
    <row r="1003" spans="1:32">
      <c r="A1003" s="1">
        <v>1003</v>
      </c>
      <c r="B1003" s="21" t="s">
        <v>2250</v>
      </c>
      <c r="C1003" s="21" t="s">
        <v>2251</v>
      </c>
      <c r="D1003" s="21" t="s">
        <v>163</v>
      </c>
      <c r="E1003" s="22" t="s">
        <v>210</v>
      </c>
      <c r="F1003" s="22" t="s">
        <v>210</v>
      </c>
      <c r="G1003" s="22" t="s">
        <v>211</v>
      </c>
      <c r="H1003" s="22" t="s">
        <v>210</v>
      </c>
      <c r="I1003" s="22" t="s">
        <v>212</v>
      </c>
      <c r="J1003" s="22">
        <v>19664</v>
      </c>
      <c r="K1003" s="22">
        <v>55153</v>
      </c>
      <c r="L1003" s="23">
        <f t="shared" si="158"/>
        <v>50</v>
      </c>
      <c r="M1003" s="24">
        <f t="shared" si="159"/>
        <v>1</v>
      </c>
      <c r="N1003" s="23">
        <v>50</v>
      </c>
      <c r="O1003" s="23">
        <v>50</v>
      </c>
      <c r="P1003" s="23" t="s">
        <v>218</v>
      </c>
      <c r="Q1003" s="23" t="s">
        <v>219</v>
      </c>
      <c r="R1003" s="25" t="s">
        <v>218</v>
      </c>
      <c r="S1003" s="22" t="s">
        <v>344</v>
      </c>
      <c r="T1003" s="22"/>
      <c r="U1003" s="26"/>
      <c r="V1003" s="26"/>
      <c r="W1003" s="27">
        <f t="shared" si="150"/>
        <v>1954</v>
      </c>
      <c r="X1003" s="27">
        <f t="shared" si="151"/>
        <v>2050</v>
      </c>
      <c r="Y1003" s="28">
        <f t="shared" si="152"/>
        <v>0</v>
      </c>
      <c r="Z1003" s="29" t="str">
        <f t="shared" si="153"/>
        <v>NW</v>
      </c>
      <c r="AA1003" s="30">
        <f t="shared" si="154"/>
        <v>50</v>
      </c>
      <c r="AB1003" s="31">
        <f>IF(AND(ISNUMBER(MATCH($S1003,[3]Lists!$CU$8:$CU$37,0)),J1003&gt;=DATE(2018,12,31)),$AH$6,$AH$5)</f>
        <v>1</v>
      </c>
      <c r="AC1003" s="31">
        <f t="shared" si="155"/>
        <v>1</v>
      </c>
      <c r="AD1003" s="31">
        <f t="shared" si="156"/>
        <v>1</v>
      </c>
      <c r="AE1003" s="32" t="e">
        <f>MIN($K1003,IF(AND(S1003='[3]Resources - Baseline'!$C$25,$AH$3&gt;0),MIN(DATE(2050,12,31),MAX(DATE($AH$4,12,31),DATE(YEAR(J1003)+$AH$3,MONTH(J1003),DAY(J1003)))),IF(AND(COUNTIFS('[3]Resources - Baseline'!$C$26:$C$37,S1003)=1,$AH$2&gt;0),MIN(DATE($AH$4,12,31),DATE(YEAR(J1003)+$AH$2,MONTH(J1003),DAY(J1003))),DATE(2050,12,31))))</f>
        <v>#VALUE!</v>
      </c>
      <c r="AF1003" s="33">
        <f t="shared" si="157"/>
        <v>1</v>
      </c>
    </row>
    <row r="1004" spans="1:32">
      <c r="A1004" s="1">
        <v>1004</v>
      </c>
      <c r="B1004" s="21" t="s">
        <v>2252</v>
      </c>
      <c r="C1004" s="21" t="s">
        <v>2253</v>
      </c>
      <c r="D1004" s="21" t="s">
        <v>163</v>
      </c>
      <c r="E1004" s="22" t="s">
        <v>210</v>
      </c>
      <c r="F1004" s="22" t="s">
        <v>210</v>
      </c>
      <c r="G1004" s="22" t="s">
        <v>211</v>
      </c>
      <c r="H1004" s="22" t="s">
        <v>210</v>
      </c>
      <c r="I1004" s="22" t="s">
        <v>212</v>
      </c>
      <c r="J1004" s="22">
        <v>19541</v>
      </c>
      <c r="K1004" s="22">
        <v>55153</v>
      </c>
      <c r="L1004" s="23">
        <f t="shared" si="158"/>
        <v>50</v>
      </c>
      <c r="M1004" s="24">
        <f t="shared" si="159"/>
        <v>1</v>
      </c>
      <c r="N1004" s="23">
        <v>50</v>
      </c>
      <c r="O1004" s="23">
        <v>50</v>
      </c>
      <c r="P1004" s="23" t="s">
        <v>218</v>
      </c>
      <c r="Q1004" s="23" t="s">
        <v>219</v>
      </c>
      <c r="R1004" s="25" t="s">
        <v>218</v>
      </c>
      <c r="S1004" s="22" t="s">
        <v>344</v>
      </c>
      <c r="T1004" s="22"/>
      <c r="U1004" s="26"/>
      <c r="V1004" s="26"/>
      <c r="W1004" s="27">
        <f t="shared" si="150"/>
        <v>1954</v>
      </c>
      <c r="X1004" s="27">
        <f t="shared" si="151"/>
        <v>2050</v>
      </c>
      <c r="Y1004" s="28">
        <f t="shared" si="152"/>
        <v>0</v>
      </c>
      <c r="Z1004" s="29" t="str">
        <f t="shared" si="153"/>
        <v>NW</v>
      </c>
      <c r="AA1004" s="30">
        <f t="shared" si="154"/>
        <v>50</v>
      </c>
      <c r="AB1004" s="31">
        <f>IF(AND(ISNUMBER(MATCH($S1004,[3]Lists!$CU$8:$CU$37,0)),J1004&gt;=DATE(2018,12,31)),$AH$6,$AH$5)</f>
        <v>1</v>
      </c>
      <c r="AC1004" s="31">
        <f t="shared" si="155"/>
        <v>1</v>
      </c>
      <c r="AD1004" s="31">
        <f t="shared" si="156"/>
        <v>1</v>
      </c>
      <c r="AE1004" s="32" t="e">
        <f>MIN($K1004,IF(AND(S1004='[3]Resources - Baseline'!$C$25,$AH$3&gt;0),MIN(DATE(2050,12,31),MAX(DATE($AH$4,12,31),DATE(YEAR(J1004)+$AH$3,MONTH(J1004),DAY(J1004)))),IF(AND(COUNTIFS('[3]Resources - Baseline'!$C$26:$C$37,S1004)=1,$AH$2&gt;0),MIN(DATE($AH$4,12,31),DATE(YEAR(J1004)+$AH$2,MONTH(J1004),DAY(J1004))),DATE(2050,12,31))))</f>
        <v>#VALUE!</v>
      </c>
      <c r="AF1004" s="33">
        <f t="shared" si="157"/>
        <v>1</v>
      </c>
    </row>
    <row r="1005" spans="1:32">
      <c r="A1005" s="1">
        <v>1005</v>
      </c>
      <c r="B1005" s="21" t="s">
        <v>2254</v>
      </c>
      <c r="C1005" s="21" t="s">
        <v>2255</v>
      </c>
      <c r="D1005" s="21" t="s">
        <v>185</v>
      </c>
      <c r="E1005" s="21" t="s">
        <v>176</v>
      </c>
      <c r="F1005" s="21" t="s">
        <v>176</v>
      </c>
      <c r="G1005" s="21" t="s">
        <v>177</v>
      </c>
      <c r="H1005" s="21" t="s">
        <v>176</v>
      </c>
      <c r="I1005" s="21" t="s">
        <v>178</v>
      </c>
      <c r="J1005" s="22">
        <v>30317</v>
      </c>
      <c r="K1005" s="22">
        <v>55153</v>
      </c>
      <c r="L1005" s="23">
        <f t="shared" si="158"/>
        <v>71.63</v>
      </c>
      <c r="M1005" s="24">
        <f t="shared" si="159"/>
        <v>1</v>
      </c>
      <c r="N1005" s="21">
        <v>71.63</v>
      </c>
      <c r="O1005" s="21">
        <v>71.63</v>
      </c>
      <c r="P1005" s="21" t="s">
        <v>187</v>
      </c>
      <c r="Q1005" s="21" t="s">
        <v>197</v>
      </c>
      <c r="R1005" s="25" t="s">
        <v>198</v>
      </c>
      <c r="S1005" s="21" t="s">
        <v>403</v>
      </c>
      <c r="T1005" s="21"/>
      <c r="U1005" s="26"/>
      <c r="V1005" s="26"/>
      <c r="W1005" s="27">
        <f t="shared" si="150"/>
        <v>1983</v>
      </c>
      <c r="X1005" s="27">
        <f t="shared" si="151"/>
        <v>2050</v>
      </c>
      <c r="Y1005" s="28">
        <f t="shared" si="152"/>
        <v>0</v>
      </c>
      <c r="Z1005" s="29" t="str">
        <f t="shared" si="153"/>
        <v>CAISO</v>
      </c>
      <c r="AA1005" s="30">
        <f t="shared" si="154"/>
        <v>71.63</v>
      </c>
      <c r="AB1005" s="31">
        <f>IF(AND(ISNUMBER(MATCH($S1005,[3]Lists!$CU$8:$CU$37,0)),J1005&gt;=DATE(2018,12,31)),$AH$6,$AH$5)</f>
        <v>1</v>
      </c>
      <c r="AC1005" s="31">
        <f t="shared" si="155"/>
        <v>1</v>
      </c>
      <c r="AD1005" s="31">
        <f t="shared" si="156"/>
        <v>1</v>
      </c>
      <c r="AE1005" s="32" t="e">
        <f>MIN($K1005,IF(AND(S1005='[3]Resources - Baseline'!$C$25,$AH$3&gt;0),MIN(DATE(2050,12,31),MAX(DATE($AH$4,12,31),DATE(YEAR(J1005)+$AH$3,MONTH(J1005),DAY(J1005)))),IF(AND(COUNTIFS('[3]Resources - Baseline'!$C$26:$C$37,S1005)=1,$AH$2&gt;0),MIN(DATE($AH$4,12,31),DATE(YEAR(J1005)+$AH$2,MONTH(J1005),DAY(J1005))),DATE(2050,12,31))))</f>
        <v>#VALUE!</v>
      </c>
      <c r="AF1005" s="33">
        <f t="shared" si="157"/>
        <v>1</v>
      </c>
    </row>
    <row r="1006" spans="1:32">
      <c r="A1006" s="1">
        <v>1006</v>
      </c>
      <c r="B1006" s="21" t="s">
        <v>2256</v>
      </c>
      <c r="C1006" s="21" t="s">
        <v>2257</v>
      </c>
      <c r="D1006" s="21" t="s">
        <v>185</v>
      </c>
      <c r="E1006" s="21" t="s">
        <v>176</v>
      </c>
      <c r="F1006" s="21" t="s">
        <v>176</v>
      </c>
      <c r="G1006" s="21" t="s">
        <v>177</v>
      </c>
      <c r="H1006" s="21" t="s">
        <v>176</v>
      </c>
      <c r="I1006" s="21" t="s">
        <v>178</v>
      </c>
      <c r="J1006" s="22">
        <v>41039</v>
      </c>
      <c r="K1006" s="22">
        <v>55153</v>
      </c>
      <c r="L1006" s="23">
        <f t="shared" si="158"/>
        <v>2</v>
      </c>
      <c r="M1006" s="24">
        <f t="shared" si="159"/>
        <v>1</v>
      </c>
      <c r="N1006" s="21">
        <v>2</v>
      </c>
      <c r="O1006" s="21">
        <v>2</v>
      </c>
      <c r="P1006" s="21" t="s">
        <v>187</v>
      </c>
      <c r="Q1006" s="21" t="s">
        <v>188</v>
      </c>
      <c r="R1006" s="25" t="s">
        <v>189</v>
      </c>
      <c r="S1006" s="21" t="s">
        <v>182</v>
      </c>
      <c r="T1006" s="21"/>
      <c r="U1006" s="26"/>
      <c r="V1006" s="26"/>
      <c r="W1006" s="27">
        <f t="shared" si="150"/>
        <v>2012</v>
      </c>
      <c r="X1006" s="27">
        <f t="shared" si="151"/>
        <v>2050</v>
      </c>
      <c r="Y1006" s="28">
        <f t="shared" si="152"/>
        <v>0</v>
      </c>
      <c r="Z1006" s="29" t="str">
        <f t="shared" si="153"/>
        <v>CAISO</v>
      </c>
      <c r="AA1006" s="30">
        <f t="shared" si="154"/>
        <v>2</v>
      </c>
      <c r="AB1006" s="31">
        <f>IF(AND(ISNUMBER(MATCH($S1006,[3]Lists!$CU$8:$CU$37,0)),J1006&gt;=DATE(2018,12,31)),$AH$6,$AH$5)</f>
        <v>1</v>
      </c>
      <c r="AC1006" s="31">
        <f t="shared" si="155"/>
        <v>1</v>
      </c>
      <c r="AD1006" s="31">
        <f t="shared" si="156"/>
        <v>1</v>
      </c>
      <c r="AE1006" s="32" t="e">
        <f>MIN($K1006,IF(AND(S1006='[3]Resources - Baseline'!$C$25,$AH$3&gt;0),MIN(DATE(2050,12,31),MAX(DATE($AH$4,12,31),DATE(YEAR(J1006)+$AH$3,MONTH(J1006),DAY(J1006)))),IF(AND(COUNTIFS('[3]Resources - Baseline'!$C$26:$C$37,S1006)=1,$AH$2&gt;0),MIN(DATE($AH$4,12,31),DATE(YEAR(J1006)+$AH$2,MONTH(J1006),DAY(J1006))),DATE(2050,12,31))))</f>
        <v>#VALUE!</v>
      </c>
      <c r="AF1006" s="33">
        <f t="shared" si="157"/>
        <v>1</v>
      </c>
    </row>
    <row r="1007" spans="1:32">
      <c r="A1007" s="1">
        <v>1007</v>
      </c>
      <c r="B1007" s="21" t="s">
        <v>2258</v>
      </c>
      <c r="C1007" s="21" t="s">
        <v>2259</v>
      </c>
      <c r="D1007" s="21" t="s">
        <v>185</v>
      </c>
      <c r="E1007" s="21" t="s">
        <v>176</v>
      </c>
      <c r="F1007" s="21" t="s">
        <v>176</v>
      </c>
      <c r="G1007" s="21" t="s">
        <v>177</v>
      </c>
      <c r="H1007" s="21" t="s">
        <v>176</v>
      </c>
      <c r="I1007" s="21" t="s">
        <v>178</v>
      </c>
      <c r="J1007" s="22">
        <v>41608</v>
      </c>
      <c r="K1007" s="22">
        <v>55153</v>
      </c>
      <c r="L1007" s="23">
        <f t="shared" si="158"/>
        <v>18.5</v>
      </c>
      <c r="M1007" s="24">
        <f t="shared" si="159"/>
        <v>1</v>
      </c>
      <c r="N1007" s="21">
        <v>18.5</v>
      </c>
      <c r="O1007" s="21">
        <v>18.5</v>
      </c>
      <c r="P1007" s="21" t="s">
        <v>187</v>
      </c>
      <c r="Q1007" s="21" t="s">
        <v>188</v>
      </c>
      <c r="R1007" s="25" t="s">
        <v>189</v>
      </c>
      <c r="S1007" s="21" t="s">
        <v>182</v>
      </c>
      <c r="T1007" s="21"/>
      <c r="U1007" s="26"/>
      <c r="V1007" s="26"/>
      <c r="W1007" s="27">
        <f t="shared" si="150"/>
        <v>2014</v>
      </c>
      <c r="X1007" s="27">
        <f t="shared" si="151"/>
        <v>2050</v>
      </c>
      <c r="Y1007" s="28">
        <f t="shared" si="152"/>
        <v>0</v>
      </c>
      <c r="Z1007" s="29" t="str">
        <f t="shared" si="153"/>
        <v>CAISO</v>
      </c>
      <c r="AA1007" s="30">
        <f t="shared" si="154"/>
        <v>18.5</v>
      </c>
      <c r="AB1007" s="31">
        <f>IF(AND(ISNUMBER(MATCH($S1007,[3]Lists!$CU$8:$CU$37,0)),J1007&gt;=DATE(2018,12,31)),$AH$6,$AH$5)</f>
        <v>1</v>
      </c>
      <c r="AC1007" s="31">
        <f t="shared" si="155"/>
        <v>1</v>
      </c>
      <c r="AD1007" s="31">
        <f t="shared" si="156"/>
        <v>1</v>
      </c>
      <c r="AE1007" s="32" t="e">
        <f>MIN($K1007,IF(AND(S1007='[3]Resources - Baseline'!$C$25,$AH$3&gt;0),MIN(DATE(2050,12,31),MAX(DATE($AH$4,12,31),DATE(YEAR(J1007)+$AH$3,MONTH(J1007),DAY(J1007)))),IF(AND(COUNTIFS('[3]Resources - Baseline'!$C$26:$C$37,S1007)=1,$AH$2&gt;0),MIN(DATE($AH$4,12,31),DATE(YEAR(J1007)+$AH$2,MONTH(J1007),DAY(J1007))),DATE(2050,12,31))))</f>
        <v>#VALUE!</v>
      </c>
      <c r="AF1007" s="33">
        <f t="shared" si="157"/>
        <v>1</v>
      </c>
    </row>
    <row r="1008" spans="1:32">
      <c r="A1008" s="1">
        <v>1008</v>
      </c>
      <c r="B1008" s="21" t="s">
        <v>2260</v>
      </c>
      <c r="C1008" s="21" t="s">
        <v>2261</v>
      </c>
      <c r="D1008" s="21" t="s">
        <v>185</v>
      </c>
      <c r="E1008" s="21" t="s">
        <v>176</v>
      </c>
      <c r="F1008" s="21" t="s">
        <v>176</v>
      </c>
      <c r="G1008" s="21" t="s">
        <v>177</v>
      </c>
      <c r="H1008" s="21" t="s">
        <v>176</v>
      </c>
      <c r="I1008" s="21" t="s">
        <v>178</v>
      </c>
      <c r="J1008" s="22">
        <v>41426</v>
      </c>
      <c r="K1008" s="22">
        <v>55153</v>
      </c>
      <c r="L1008" s="23">
        <f t="shared" si="158"/>
        <v>12</v>
      </c>
      <c r="M1008" s="24">
        <f t="shared" si="159"/>
        <v>1</v>
      </c>
      <c r="N1008" s="21">
        <v>12</v>
      </c>
      <c r="O1008" s="21">
        <v>12</v>
      </c>
      <c r="P1008" s="21" t="s">
        <v>187</v>
      </c>
      <c r="Q1008" s="21" t="s">
        <v>188</v>
      </c>
      <c r="R1008" s="25" t="s">
        <v>189</v>
      </c>
      <c r="S1008" s="21" t="s">
        <v>182</v>
      </c>
      <c r="T1008" s="21"/>
      <c r="U1008" s="26"/>
      <c r="V1008" s="26"/>
      <c r="W1008" s="27">
        <f t="shared" si="150"/>
        <v>2013</v>
      </c>
      <c r="X1008" s="27">
        <f t="shared" si="151"/>
        <v>2050</v>
      </c>
      <c r="Y1008" s="28">
        <f t="shared" si="152"/>
        <v>0</v>
      </c>
      <c r="Z1008" s="29" t="str">
        <f t="shared" si="153"/>
        <v>CAISO</v>
      </c>
      <c r="AA1008" s="30">
        <f t="shared" si="154"/>
        <v>12</v>
      </c>
      <c r="AB1008" s="31">
        <f>IF(AND(ISNUMBER(MATCH($S1008,[3]Lists!$CU$8:$CU$37,0)),J1008&gt;=DATE(2018,12,31)),$AH$6,$AH$5)</f>
        <v>1</v>
      </c>
      <c r="AC1008" s="31">
        <f t="shared" si="155"/>
        <v>1</v>
      </c>
      <c r="AD1008" s="31">
        <f t="shared" si="156"/>
        <v>1</v>
      </c>
      <c r="AE1008" s="32" t="e">
        <f>MIN($K1008,IF(AND(S1008='[3]Resources - Baseline'!$C$25,$AH$3&gt;0),MIN(DATE(2050,12,31),MAX(DATE($AH$4,12,31),DATE(YEAR(J1008)+$AH$3,MONTH(J1008),DAY(J1008)))),IF(AND(COUNTIFS('[3]Resources - Baseline'!$C$26:$C$37,S1008)=1,$AH$2&gt;0),MIN(DATE($AH$4,12,31),DATE(YEAR(J1008)+$AH$2,MONTH(J1008),DAY(J1008))),DATE(2050,12,31))))</f>
        <v>#VALUE!</v>
      </c>
      <c r="AF1008" s="33">
        <f t="shared" si="157"/>
        <v>1</v>
      </c>
    </row>
    <row r="1009" spans="1:32">
      <c r="A1009" s="1">
        <v>1009</v>
      </c>
      <c r="B1009" s="21" t="s">
        <v>2262</v>
      </c>
      <c r="C1009" s="21" t="s">
        <v>2263</v>
      </c>
      <c r="D1009" s="21" t="s">
        <v>185</v>
      </c>
      <c r="E1009" s="21" t="s">
        <v>176</v>
      </c>
      <c r="F1009" s="21" t="s">
        <v>176</v>
      </c>
      <c r="G1009" s="21" t="s">
        <v>177</v>
      </c>
      <c r="H1009" s="21" t="s">
        <v>176</v>
      </c>
      <c r="I1009" s="21" t="s">
        <v>178</v>
      </c>
      <c r="J1009" s="22">
        <v>41426</v>
      </c>
      <c r="K1009" s="22">
        <v>55153</v>
      </c>
      <c r="L1009" s="23">
        <f t="shared" si="158"/>
        <v>9</v>
      </c>
      <c r="M1009" s="24">
        <f t="shared" si="159"/>
        <v>1</v>
      </c>
      <c r="N1009" s="21">
        <v>9</v>
      </c>
      <c r="O1009" s="21">
        <v>9</v>
      </c>
      <c r="P1009" s="21" t="s">
        <v>187</v>
      </c>
      <c r="Q1009" s="21" t="s">
        <v>188</v>
      </c>
      <c r="R1009" s="25" t="s">
        <v>189</v>
      </c>
      <c r="S1009" s="21" t="s">
        <v>182</v>
      </c>
      <c r="T1009" s="21"/>
      <c r="U1009" s="26"/>
      <c r="V1009" s="26"/>
      <c r="W1009" s="27">
        <f t="shared" si="150"/>
        <v>2013</v>
      </c>
      <c r="X1009" s="27">
        <f t="shared" si="151"/>
        <v>2050</v>
      </c>
      <c r="Y1009" s="28">
        <f t="shared" si="152"/>
        <v>0</v>
      </c>
      <c r="Z1009" s="29" t="str">
        <f t="shared" si="153"/>
        <v>CAISO</v>
      </c>
      <c r="AA1009" s="30">
        <f t="shared" si="154"/>
        <v>9</v>
      </c>
      <c r="AB1009" s="31">
        <f>IF(AND(ISNUMBER(MATCH($S1009,[3]Lists!$CU$8:$CU$37,0)),J1009&gt;=DATE(2018,12,31)),$AH$6,$AH$5)</f>
        <v>1</v>
      </c>
      <c r="AC1009" s="31">
        <f t="shared" si="155"/>
        <v>1</v>
      </c>
      <c r="AD1009" s="31">
        <f t="shared" si="156"/>
        <v>1</v>
      </c>
      <c r="AE1009" s="32" t="e">
        <f>MIN($K1009,IF(AND(S1009='[3]Resources - Baseline'!$C$25,$AH$3&gt;0),MIN(DATE(2050,12,31),MAX(DATE($AH$4,12,31),DATE(YEAR(J1009)+$AH$3,MONTH(J1009),DAY(J1009)))),IF(AND(COUNTIFS('[3]Resources - Baseline'!$C$26:$C$37,S1009)=1,$AH$2&gt;0),MIN(DATE($AH$4,12,31),DATE(YEAR(J1009)+$AH$2,MONTH(J1009),DAY(J1009))),DATE(2050,12,31))))</f>
        <v>#VALUE!</v>
      </c>
      <c r="AF1009" s="33">
        <f t="shared" si="157"/>
        <v>1</v>
      </c>
    </row>
    <row r="1010" spans="1:32">
      <c r="A1010" s="1">
        <v>1010</v>
      </c>
      <c r="B1010" s="21" t="s">
        <v>2264</v>
      </c>
      <c r="C1010" s="21" t="s">
        <v>2265</v>
      </c>
      <c r="D1010" s="21" t="s">
        <v>185</v>
      </c>
      <c r="E1010" s="21" t="s">
        <v>176</v>
      </c>
      <c r="F1010" s="21" t="s">
        <v>176</v>
      </c>
      <c r="G1010" s="21" t="s">
        <v>177</v>
      </c>
      <c r="H1010" s="21" t="s">
        <v>176</v>
      </c>
      <c r="I1010" s="21" t="s">
        <v>178</v>
      </c>
      <c r="J1010" s="22"/>
      <c r="K1010" s="22">
        <v>55153</v>
      </c>
      <c r="L1010" s="23">
        <f t="shared" si="158"/>
        <v>0.91</v>
      </c>
      <c r="M1010" s="24">
        <f t="shared" si="159"/>
        <v>1</v>
      </c>
      <c r="N1010" s="21">
        <v>0.91</v>
      </c>
      <c r="O1010" s="21">
        <v>0.91</v>
      </c>
      <c r="P1010" s="21" t="s">
        <v>365</v>
      </c>
      <c r="Q1010" s="21" t="s">
        <v>188</v>
      </c>
      <c r="R1010" s="25" t="s">
        <v>189</v>
      </c>
      <c r="S1010" s="21" t="s">
        <v>182</v>
      </c>
      <c r="T1010" s="21"/>
      <c r="U1010" s="26"/>
      <c r="V1010" s="26"/>
      <c r="W1010" s="27">
        <f t="shared" si="150"/>
        <v>1900</v>
      </c>
      <c r="X1010" s="27">
        <f t="shared" si="151"/>
        <v>2050</v>
      </c>
      <c r="Y1010" s="28">
        <f t="shared" si="152"/>
        <v>0</v>
      </c>
      <c r="Z1010" s="29" t="str">
        <f t="shared" si="153"/>
        <v>CAISO</v>
      </c>
      <c r="AA1010" s="30">
        <f t="shared" si="154"/>
        <v>0.91</v>
      </c>
      <c r="AB1010" s="31">
        <f>IF(AND(ISNUMBER(MATCH($S1010,[3]Lists!$CU$8:$CU$37,0)),J1010&gt;=DATE(2018,12,31)),$AH$6,$AH$5)</f>
        <v>1</v>
      </c>
      <c r="AC1010" s="31">
        <f t="shared" si="155"/>
        <v>1</v>
      </c>
      <c r="AD1010" s="31">
        <f t="shared" si="156"/>
        <v>1</v>
      </c>
      <c r="AE1010" s="32" t="e">
        <f>MIN($K1010,IF(AND(S1010='[3]Resources - Baseline'!$C$25,$AH$3&gt;0),MIN(DATE(2050,12,31),MAX(DATE($AH$4,12,31),DATE(YEAR(J1010)+$AH$3,MONTH(J1010),DAY(J1010)))),IF(AND(COUNTIFS('[3]Resources - Baseline'!$C$26:$C$37,S1010)=1,$AH$2&gt;0),MIN(DATE($AH$4,12,31),DATE(YEAR(J1010)+$AH$2,MONTH(J1010),DAY(J1010))),DATE(2050,12,31))))</f>
        <v>#VALUE!</v>
      </c>
      <c r="AF1010" s="33">
        <f t="shared" si="157"/>
        <v>1</v>
      </c>
    </row>
    <row r="1011" spans="1:32">
      <c r="A1011" s="1">
        <v>1011</v>
      </c>
      <c r="B1011" s="21" t="s">
        <v>2266</v>
      </c>
      <c r="C1011" s="21" t="s">
        <v>2267</v>
      </c>
      <c r="D1011" s="21" t="s">
        <v>185</v>
      </c>
      <c r="E1011" s="21" t="s">
        <v>176</v>
      </c>
      <c r="F1011" s="21" t="s">
        <v>176</v>
      </c>
      <c r="G1011" s="21" t="s">
        <v>177</v>
      </c>
      <c r="H1011" s="21" t="s">
        <v>176</v>
      </c>
      <c r="I1011" s="21" t="s">
        <v>178</v>
      </c>
      <c r="J1011" s="22"/>
      <c r="K1011" s="22">
        <v>55153</v>
      </c>
      <c r="L1011" s="23">
        <f t="shared" si="158"/>
        <v>1.4</v>
      </c>
      <c r="M1011" s="24">
        <f t="shared" si="159"/>
        <v>1</v>
      </c>
      <c r="N1011" s="21">
        <v>1.4</v>
      </c>
      <c r="O1011" s="21">
        <v>1.4</v>
      </c>
      <c r="P1011" s="21" t="s">
        <v>365</v>
      </c>
      <c r="Q1011" s="21" t="s">
        <v>188</v>
      </c>
      <c r="R1011" s="25" t="s">
        <v>189</v>
      </c>
      <c r="S1011" s="21" t="s">
        <v>182</v>
      </c>
      <c r="T1011" s="21"/>
      <c r="U1011" s="26"/>
      <c r="V1011" s="26"/>
      <c r="W1011" s="27">
        <f t="shared" si="150"/>
        <v>1900</v>
      </c>
      <c r="X1011" s="27">
        <f t="shared" si="151"/>
        <v>2050</v>
      </c>
      <c r="Y1011" s="28">
        <f t="shared" si="152"/>
        <v>0</v>
      </c>
      <c r="Z1011" s="29" t="str">
        <f t="shared" si="153"/>
        <v>CAISO</v>
      </c>
      <c r="AA1011" s="30">
        <f t="shared" si="154"/>
        <v>1.4</v>
      </c>
      <c r="AB1011" s="31">
        <f>IF(AND(ISNUMBER(MATCH($S1011,[3]Lists!$CU$8:$CU$37,0)),J1011&gt;=DATE(2018,12,31)),$AH$6,$AH$5)</f>
        <v>1</v>
      </c>
      <c r="AC1011" s="31">
        <f t="shared" si="155"/>
        <v>1</v>
      </c>
      <c r="AD1011" s="31">
        <f t="shared" si="156"/>
        <v>1</v>
      </c>
      <c r="AE1011" s="32" t="e">
        <f>MIN($K1011,IF(AND(S1011='[3]Resources - Baseline'!$C$25,$AH$3&gt;0),MIN(DATE(2050,12,31),MAX(DATE($AH$4,12,31),DATE(YEAR(J1011)+$AH$3,MONTH(J1011),DAY(J1011)))),IF(AND(COUNTIFS('[3]Resources - Baseline'!$C$26:$C$37,S1011)=1,$AH$2&gt;0),MIN(DATE($AH$4,12,31),DATE(YEAR(J1011)+$AH$2,MONTH(J1011),DAY(J1011))),DATE(2050,12,31))))</f>
        <v>#VALUE!</v>
      </c>
      <c r="AF1011" s="33">
        <f t="shared" si="157"/>
        <v>1</v>
      </c>
    </row>
    <row r="1012" spans="1:32">
      <c r="A1012" s="1">
        <v>1012</v>
      </c>
      <c r="B1012" s="21" t="s">
        <v>2268</v>
      </c>
      <c r="C1012" s="21" t="s">
        <v>2269</v>
      </c>
      <c r="D1012" s="21" t="s">
        <v>163</v>
      </c>
      <c r="E1012" s="22" t="s">
        <v>210</v>
      </c>
      <c r="F1012" s="22" t="s">
        <v>210</v>
      </c>
      <c r="G1012" s="22" t="s">
        <v>211</v>
      </c>
      <c r="H1012" s="22" t="s">
        <v>210</v>
      </c>
      <c r="I1012" s="22" t="s">
        <v>212</v>
      </c>
      <c r="J1012" s="22">
        <v>20241</v>
      </c>
      <c r="K1012" s="22">
        <v>55153</v>
      </c>
      <c r="L1012" s="23">
        <f t="shared" si="158"/>
        <v>15</v>
      </c>
      <c r="M1012" s="24">
        <f t="shared" si="159"/>
        <v>1</v>
      </c>
      <c r="N1012" s="23">
        <v>15</v>
      </c>
      <c r="O1012" s="23">
        <v>15</v>
      </c>
      <c r="P1012" s="23" t="s">
        <v>218</v>
      </c>
      <c r="Q1012" s="23" t="s">
        <v>219</v>
      </c>
      <c r="R1012" s="25" t="s">
        <v>218</v>
      </c>
      <c r="S1012" s="22" t="s">
        <v>344</v>
      </c>
      <c r="T1012" s="22"/>
      <c r="U1012" s="26"/>
      <c r="V1012" s="26"/>
      <c r="W1012" s="27">
        <f t="shared" si="150"/>
        <v>1955</v>
      </c>
      <c r="X1012" s="27">
        <f t="shared" si="151"/>
        <v>2050</v>
      </c>
      <c r="Y1012" s="28">
        <f t="shared" si="152"/>
        <v>0</v>
      </c>
      <c r="Z1012" s="29" t="str">
        <f t="shared" si="153"/>
        <v>NW</v>
      </c>
      <c r="AA1012" s="30">
        <f t="shared" si="154"/>
        <v>15</v>
      </c>
      <c r="AB1012" s="31">
        <f>IF(AND(ISNUMBER(MATCH($S1012,[3]Lists!$CU$8:$CU$37,0)),J1012&gt;=DATE(2018,12,31)),$AH$6,$AH$5)</f>
        <v>1</v>
      </c>
      <c r="AC1012" s="31">
        <f t="shared" si="155"/>
        <v>1</v>
      </c>
      <c r="AD1012" s="31">
        <f t="shared" si="156"/>
        <v>1</v>
      </c>
      <c r="AE1012" s="32" t="e">
        <f>MIN($K1012,IF(AND(S1012='[3]Resources - Baseline'!$C$25,$AH$3&gt;0),MIN(DATE(2050,12,31),MAX(DATE($AH$4,12,31),DATE(YEAR(J1012)+$AH$3,MONTH(J1012),DAY(J1012)))),IF(AND(COUNTIFS('[3]Resources - Baseline'!$C$26:$C$37,S1012)=1,$AH$2&gt;0),MIN(DATE($AH$4,12,31),DATE(YEAR(J1012)+$AH$2,MONTH(J1012),DAY(J1012))),DATE(2050,12,31))))</f>
        <v>#VALUE!</v>
      </c>
      <c r="AF1012" s="33">
        <f t="shared" si="157"/>
        <v>1</v>
      </c>
    </row>
    <row r="1013" spans="1:32">
      <c r="A1013" s="1">
        <v>1013</v>
      </c>
      <c r="B1013" s="21" t="s">
        <v>2270</v>
      </c>
      <c r="C1013" s="21" t="s">
        <v>2271</v>
      </c>
      <c r="D1013" s="21" t="s">
        <v>185</v>
      </c>
      <c r="E1013" s="21" t="s">
        <v>175</v>
      </c>
      <c r="F1013" s="21" t="s">
        <v>175</v>
      </c>
      <c r="G1013" s="21" t="s">
        <v>186</v>
      </c>
      <c r="H1013" s="21" t="s">
        <v>175</v>
      </c>
      <c r="I1013" s="21" t="s">
        <v>178</v>
      </c>
      <c r="J1013" s="22">
        <v>32842</v>
      </c>
      <c r="K1013" s="22">
        <v>55153</v>
      </c>
      <c r="L1013" s="23">
        <f t="shared" si="158"/>
        <v>11.79</v>
      </c>
      <c r="M1013" s="24">
        <f t="shared" si="159"/>
        <v>0.58949999999999991</v>
      </c>
      <c r="N1013" s="21">
        <v>11.79</v>
      </c>
      <c r="O1013" s="21">
        <v>20</v>
      </c>
      <c r="P1013" s="21" t="s">
        <v>187</v>
      </c>
      <c r="Q1013" s="21" t="s">
        <v>537</v>
      </c>
      <c r="R1013" s="25" t="s">
        <v>538</v>
      </c>
      <c r="S1013" s="21" t="s">
        <v>539</v>
      </c>
      <c r="T1013" s="21"/>
      <c r="U1013" s="26"/>
      <c r="V1013" s="26"/>
      <c r="W1013" s="27">
        <f t="shared" si="150"/>
        <v>1990</v>
      </c>
      <c r="X1013" s="27">
        <f t="shared" si="151"/>
        <v>2050</v>
      </c>
      <c r="Y1013" s="28">
        <f t="shared" si="152"/>
        <v>0</v>
      </c>
      <c r="Z1013" s="29" t="str">
        <f t="shared" si="153"/>
        <v>CAISO</v>
      </c>
      <c r="AA1013" s="30">
        <f t="shared" si="154"/>
        <v>20</v>
      </c>
      <c r="AB1013" s="31">
        <f>IF(AND(ISNUMBER(MATCH($S1013,[3]Lists!$CU$8:$CU$37,0)),J1013&gt;=DATE(2018,12,31)),$AH$6,$AH$5)</f>
        <v>1</v>
      </c>
      <c r="AC1013" s="31">
        <f t="shared" si="155"/>
        <v>1</v>
      </c>
      <c r="AD1013" s="31">
        <f t="shared" si="156"/>
        <v>1</v>
      </c>
      <c r="AE1013" s="32" t="e">
        <f>MIN($K1013,IF(AND(S1013='[3]Resources - Baseline'!$C$25,$AH$3&gt;0),MIN(DATE(2050,12,31),MAX(DATE($AH$4,12,31),DATE(YEAR(J1013)+$AH$3,MONTH(J1013),DAY(J1013)))),IF(AND(COUNTIFS('[3]Resources - Baseline'!$C$26:$C$37,S1013)=1,$AH$2&gt;0),MIN(DATE($AH$4,12,31),DATE(YEAR(J1013)+$AH$2,MONTH(J1013),DAY(J1013))),DATE(2050,12,31))))</f>
        <v>#VALUE!</v>
      </c>
      <c r="AF1013" s="33">
        <f t="shared" si="157"/>
        <v>1</v>
      </c>
    </row>
    <row r="1014" spans="1:32">
      <c r="A1014" s="1">
        <v>1014</v>
      </c>
      <c r="B1014" s="21" t="s">
        <v>2272</v>
      </c>
      <c r="C1014" s="21" t="s">
        <v>2273</v>
      </c>
      <c r="D1014" s="21" t="s">
        <v>185</v>
      </c>
      <c r="E1014" s="21" t="s">
        <v>246</v>
      </c>
      <c r="F1014" s="21" t="s">
        <v>246</v>
      </c>
      <c r="G1014" s="21" t="s">
        <v>247</v>
      </c>
      <c r="H1014" s="21" t="s">
        <v>246</v>
      </c>
      <c r="I1014" s="21" t="s">
        <v>178</v>
      </c>
      <c r="J1014" s="22">
        <v>31048</v>
      </c>
      <c r="K1014" s="22">
        <v>45598</v>
      </c>
      <c r="L1014" s="23">
        <f t="shared" si="158"/>
        <v>1150</v>
      </c>
      <c r="M1014" s="24">
        <f t="shared" si="159"/>
        <v>1</v>
      </c>
      <c r="N1014" s="21">
        <v>1150</v>
      </c>
      <c r="O1014" s="21">
        <v>1150</v>
      </c>
      <c r="P1014" s="21" t="s">
        <v>476</v>
      </c>
      <c r="Q1014" s="21" t="s">
        <v>477</v>
      </c>
      <c r="R1014" s="25" t="s">
        <v>478</v>
      </c>
      <c r="S1014" s="21" t="s">
        <v>2274</v>
      </c>
      <c r="T1014" s="21"/>
      <c r="U1014" s="26"/>
      <c r="V1014" s="26"/>
      <c r="W1014" s="27">
        <f t="shared" si="150"/>
        <v>1985</v>
      </c>
      <c r="X1014" s="27">
        <f t="shared" si="151"/>
        <v>2024</v>
      </c>
      <c r="Y1014" s="28">
        <f t="shared" si="152"/>
        <v>0</v>
      </c>
      <c r="Z1014" s="29" t="str">
        <f t="shared" si="153"/>
        <v>CAISO</v>
      </c>
      <c r="AA1014" s="30">
        <f t="shared" si="154"/>
        <v>1150</v>
      </c>
      <c r="AB1014" s="31">
        <f>IF(AND(ISNUMBER(MATCH($S1014,[3]Lists!$CU$8:$CU$37,0)),J1014&gt;=DATE(2018,12,31)),$AH$6,$AH$5)</f>
        <v>1</v>
      </c>
      <c r="AC1014" s="31">
        <f t="shared" si="155"/>
        <v>1</v>
      </c>
      <c r="AD1014" s="31">
        <f t="shared" si="156"/>
        <v>1</v>
      </c>
      <c r="AE1014" s="32" t="e">
        <f>MIN($K1014,IF(AND(S1014='[3]Resources - Baseline'!$C$25,$AH$3&gt;0),MIN(DATE(2050,12,31),MAX(DATE($AH$4,12,31),DATE(YEAR(J1014)+$AH$3,MONTH(J1014),DAY(J1014)))),IF(AND(COUNTIFS('[3]Resources - Baseline'!$C$26:$C$37,S1014)=1,$AH$2&gt;0),MIN(DATE($AH$4,12,31),DATE(YEAR(J1014)+$AH$2,MONTH(J1014),DAY(J1014))),DATE(2050,12,31))))</f>
        <v>#VALUE!</v>
      </c>
      <c r="AF1014" s="33">
        <f t="shared" si="157"/>
        <v>1</v>
      </c>
    </row>
    <row r="1015" spans="1:32">
      <c r="A1015" s="1">
        <v>1015</v>
      </c>
      <c r="B1015" s="21" t="s">
        <v>2275</v>
      </c>
      <c r="C1015" s="21" t="s">
        <v>2276</v>
      </c>
      <c r="D1015" s="21" t="s">
        <v>185</v>
      </c>
      <c r="E1015" s="21" t="s">
        <v>246</v>
      </c>
      <c r="F1015" s="21" t="s">
        <v>246</v>
      </c>
      <c r="G1015" s="21" t="s">
        <v>247</v>
      </c>
      <c r="H1015" s="21" t="s">
        <v>246</v>
      </c>
      <c r="I1015" s="21" t="s">
        <v>178</v>
      </c>
      <c r="J1015" s="22">
        <v>31413</v>
      </c>
      <c r="K1015" s="22">
        <v>45895</v>
      </c>
      <c r="L1015" s="23">
        <f t="shared" si="158"/>
        <v>1150</v>
      </c>
      <c r="M1015" s="24">
        <f t="shared" si="159"/>
        <v>1</v>
      </c>
      <c r="N1015" s="21">
        <v>1150</v>
      </c>
      <c r="O1015" s="21">
        <v>1150</v>
      </c>
      <c r="P1015" s="21" t="s">
        <v>476</v>
      </c>
      <c r="Q1015" s="21" t="s">
        <v>477</v>
      </c>
      <c r="R1015" s="25" t="s">
        <v>478</v>
      </c>
      <c r="S1015" s="21" t="s">
        <v>2274</v>
      </c>
      <c r="T1015" s="21"/>
      <c r="U1015" s="26"/>
      <c r="V1015" s="26"/>
      <c r="W1015" s="27">
        <f t="shared" si="150"/>
        <v>1986</v>
      </c>
      <c r="X1015" s="27">
        <f t="shared" si="151"/>
        <v>2025</v>
      </c>
      <c r="Y1015" s="28">
        <f t="shared" si="152"/>
        <v>0</v>
      </c>
      <c r="Z1015" s="29" t="str">
        <f t="shared" si="153"/>
        <v>CAISO</v>
      </c>
      <c r="AA1015" s="30">
        <f t="shared" si="154"/>
        <v>1150</v>
      </c>
      <c r="AB1015" s="31">
        <f>IF(AND(ISNUMBER(MATCH($S1015,[3]Lists!$CU$8:$CU$37,0)),J1015&gt;=DATE(2018,12,31)),$AH$6,$AH$5)</f>
        <v>1</v>
      </c>
      <c r="AC1015" s="31">
        <f t="shared" si="155"/>
        <v>1</v>
      </c>
      <c r="AD1015" s="31">
        <f t="shared" si="156"/>
        <v>1</v>
      </c>
      <c r="AE1015" s="32" t="e">
        <f>MIN($K1015,IF(AND(S1015='[3]Resources - Baseline'!$C$25,$AH$3&gt;0),MIN(DATE(2050,12,31),MAX(DATE($AH$4,12,31),DATE(YEAR(J1015)+$AH$3,MONTH(J1015),DAY(J1015)))),IF(AND(COUNTIFS('[3]Resources - Baseline'!$C$26:$C$37,S1015)=1,$AH$2&gt;0),MIN(DATE($AH$4,12,31),DATE(YEAR(J1015)+$AH$2,MONTH(J1015),DAY(J1015))),DATE(2050,12,31))))</f>
        <v>#VALUE!</v>
      </c>
      <c r="AF1015" s="33">
        <f t="shared" si="157"/>
        <v>1</v>
      </c>
    </row>
    <row r="1016" spans="1:32">
      <c r="A1016" s="1">
        <v>1016</v>
      </c>
      <c r="B1016" s="21" t="s">
        <v>2277</v>
      </c>
      <c r="C1016" s="21" t="s">
        <v>2278</v>
      </c>
      <c r="D1016" s="21" t="s">
        <v>163</v>
      </c>
      <c r="E1016" s="22" t="s">
        <v>1111</v>
      </c>
      <c r="F1016" s="22" t="s">
        <v>1111</v>
      </c>
      <c r="G1016" s="22" t="s">
        <v>1112</v>
      </c>
      <c r="H1016" s="22" t="s">
        <v>210</v>
      </c>
      <c r="I1016" s="22" t="s">
        <v>212</v>
      </c>
      <c r="J1016" s="22">
        <v>13606</v>
      </c>
      <c r="K1016" s="22">
        <v>55153</v>
      </c>
      <c r="L1016" s="23">
        <f t="shared" si="158"/>
        <v>83</v>
      </c>
      <c r="M1016" s="24">
        <f t="shared" si="159"/>
        <v>1</v>
      </c>
      <c r="N1016" s="23">
        <v>83</v>
      </c>
      <c r="O1016" s="23">
        <v>83</v>
      </c>
      <c r="P1016" s="23" t="s">
        <v>218</v>
      </c>
      <c r="Q1016" s="23" t="s">
        <v>219</v>
      </c>
      <c r="R1016" s="25" t="s">
        <v>218</v>
      </c>
      <c r="S1016" s="22" t="s">
        <v>344</v>
      </c>
      <c r="T1016" s="22"/>
      <c r="U1016" s="26"/>
      <c r="V1016" s="26"/>
      <c r="W1016" s="27">
        <f t="shared" si="150"/>
        <v>1937</v>
      </c>
      <c r="X1016" s="27">
        <f t="shared" si="151"/>
        <v>2050</v>
      </c>
      <c r="Y1016" s="28">
        <f t="shared" si="152"/>
        <v>0</v>
      </c>
      <c r="Z1016" s="29" t="str">
        <f t="shared" si="153"/>
        <v>NW</v>
      </c>
      <c r="AA1016" s="30">
        <f t="shared" si="154"/>
        <v>83</v>
      </c>
      <c r="AB1016" s="31">
        <f>IF(AND(ISNUMBER(MATCH($S1016,[3]Lists!$CU$8:$CU$37,0)),J1016&gt;=DATE(2018,12,31)),$AH$6,$AH$5)</f>
        <v>1</v>
      </c>
      <c r="AC1016" s="31">
        <f t="shared" si="155"/>
        <v>1</v>
      </c>
      <c r="AD1016" s="31">
        <f t="shared" si="156"/>
        <v>1</v>
      </c>
      <c r="AE1016" s="32" t="e">
        <f>MIN($K1016,IF(AND(S1016='[3]Resources - Baseline'!$C$25,$AH$3&gt;0),MIN(DATE(2050,12,31),MAX(DATE($AH$4,12,31),DATE(YEAR(J1016)+$AH$3,MONTH(J1016),DAY(J1016)))),IF(AND(COUNTIFS('[3]Resources - Baseline'!$C$26:$C$37,S1016)=1,$AH$2&gt;0),MIN(DATE($AH$4,12,31),DATE(YEAR(J1016)+$AH$2,MONTH(J1016),DAY(J1016))),DATE(2050,12,31))))</f>
        <v>#VALUE!</v>
      </c>
      <c r="AF1016" s="33">
        <f t="shared" si="157"/>
        <v>1</v>
      </c>
    </row>
    <row r="1017" spans="1:32">
      <c r="A1017" s="1">
        <v>1017</v>
      </c>
      <c r="B1017" s="21" t="s">
        <v>2279</v>
      </c>
      <c r="C1017" s="21" t="s">
        <v>2280</v>
      </c>
      <c r="D1017" s="21" t="s">
        <v>163</v>
      </c>
      <c r="E1017" s="22" t="s">
        <v>1111</v>
      </c>
      <c r="F1017" s="22" t="s">
        <v>1111</v>
      </c>
      <c r="G1017" s="22" t="s">
        <v>1112</v>
      </c>
      <c r="H1017" s="22" t="s">
        <v>210</v>
      </c>
      <c r="I1017" s="22" t="s">
        <v>212</v>
      </c>
      <c r="J1017" s="22">
        <v>13424</v>
      </c>
      <c r="K1017" s="22">
        <v>55153</v>
      </c>
      <c r="L1017" s="23">
        <f t="shared" si="158"/>
        <v>83</v>
      </c>
      <c r="M1017" s="24">
        <f t="shared" si="159"/>
        <v>1</v>
      </c>
      <c r="N1017" s="23">
        <v>83</v>
      </c>
      <c r="O1017" s="23">
        <v>83</v>
      </c>
      <c r="P1017" s="23" t="s">
        <v>218</v>
      </c>
      <c r="Q1017" s="23" t="s">
        <v>219</v>
      </c>
      <c r="R1017" s="25" t="s">
        <v>218</v>
      </c>
      <c r="S1017" s="22" t="s">
        <v>344</v>
      </c>
      <c r="T1017" s="22"/>
      <c r="U1017" s="26"/>
      <c r="V1017" s="26"/>
      <c r="W1017" s="27">
        <f t="shared" si="150"/>
        <v>1937</v>
      </c>
      <c r="X1017" s="27">
        <f t="shared" si="151"/>
        <v>2050</v>
      </c>
      <c r="Y1017" s="28">
        <f t="shared" si="152"/>
        <v>0</v>
      </c>
      <c r="Z1017" s="29" t="str">
        <f t="shared" si="153"/>
        <v>NW</v>
      </c>
      <c r="AA1017" s="30">
        <f t="shared" si="154"/>
        <v>83</v>
      </c>
      <c r="AB1017" s="31">
        <f>IF(AND(ISNUMBER(MATCH($S1017,[3]Lists!$CU$8:$CU$37,0)),J1017&gt;=DATE(2018,12,31)),$AH$6,$AH$5)</f>
        <v>1</v>
      </c>
      <c r="AC1017" s="31">
        <f t="shared" si="155"/>
        <v>1</v>
      </c>
      <c r="AD1017" s="31">
        <f t="shared" si="156"/>
        <v>1</v>
      </c>
      <c r="AE1017" s="32" t="e">
        <f>MIN($K1017,IF(AND(S1017='[3]Resources - Baseline'!$C$25,$AH$3&gt;0),MIN(DATE(2050,12,31),MAX(DATE($AH$4,12,31),DATE(YEAR(J1017)+$AH$3,MONTH(J1017),DAY(J1017)))),IF(AND(COUNTIFS('[3]Resources - Baseline'!$C$26:$C$37,S1017)=1,$AH$2&gt;0),MIN(DATE($AH$4,12,31),DATE(YEAR(J1017)+$AH$2,MONTH(J1017),DAY(J1017))),DATE(2050,12,31))))</f>
        <v>#VALUE!</v>
      </c>
      <c r="AF1017" s="33">
        <f t="shared" si="157"/>
        <v>1</v>
      </c>
    </row>
    <row r="1018" spans="1:32">
      <c r="A1018" s="1">
        <v>1018</v>
      </c>
      <c r="B1018" s="21" t="s">
        <v>2281</v>
      </c>
      <c r="C1018" s="21" t="s">
        <v>2282</v>
      </c>
      <c r="D1018" s="21" t="s">
        <v>174</v>
      </c>
      <c r="E1018" s="22" t="s">
        <v>175</v>
      </c>
      <c r="F1018" s="22" t="s">
        <v>175</v>
      </c>
      <c r="G1018" s="22" t="s">
        <v>186</v>
      </c>
      <c r="H1018" s="22" t="s">
        <v>175</v>
      </c>
      <c r="I1018" s="22" t="s">
        <v>178</v>
      </c>
      <c r="J1018" s="22">
        <v>43647</v>
      </c>
      <c r="K1018" s="22">
        <v>55153</v>
      </c>
      <c r="L1018" s="23">
        <f t="shared" si="158"/>
        <v>0</v>
      </c>
      <c r="M1018" s="24">
        <f t="shared" si="159"/>
        <v>0</v>
      </c>
      <c r="N1018" s="23"/>
      <c r="O1018" s="23">
        <v>2</v>
      </c>
      <c r="P1018" s="23" t="s">
        <v>2177</v>
      </c>
      <c r="Q1018" s="23" t="s">
        <v>1498</v>
      </c>
      <c r="R1018" s="25" t="s">
        <v>1499</v>
      </c>
      <c r="S1018" s="22" t="s">
        <v>913</v>
      </c>
      <c r="T1018" s="22"/>
      <c r="U1018" s="26"/>
      <c r="V1018" s="26"/>
      <c r="W1018" s="27">
        <f t="shared" si="150"/>
        <v>2020</v>
      </c>
      <c r="X1018" s="27">
        <f t="shared" si="151"/>
        <v>2050</v>
      </c>
      <c r="Y1018" s="28">
        <f t="shared" si="152"/>
        <v>0</v>
      </c>
      <c r="Z1018" s="29" t="str">
        <f t="shared" si="153"/>
        <v>CAISO</v>
      </c>
      <c r="AA1018" s="30">
        <f t="shared" si="154"/>
        <v>2</v>
      </c>
      <c r="AB1018" s="31">
        <f>IF(AND(ISNUMBER(MATCH($S1018,[3]Lists!$CU$8:$CU$37,0)),J1018&gt;=DATE(2018,12,31)),$AH$6,$AH$5)</f>
        <v>0.95</v>
      </c>
      <c r="AC1018" s="31">
        <f t="shared" si="155"/>
        <v>1</v>
      </c>
      <c r="AD1018" s="31">
        <f t="shared" si="156"/>
        <v>1</v>
      </c>
      <c r="AE1018" s="32" t="e">
        <f>MIN($K1018,IF(AND(S1018='[3]Resources - Baseline'!$C$25,$AH$3&gt;0),MIN(DATE(2050,12,31),MAX(DATE($AH$4,12,31),DATE(YEAR(J1018)+$AH$3,MONTH(J1018),DAY(J1018)))),IF(AND(COUNTIFS('[3]Resources - Baseline'!$C$26:$C$37,S1018)=1,$AH$2&gt;0),MIN(DATE($AH$4,12,31),DATE(YEAR(J1018)+$AH$2,MONTH(J1018),DAY(J1018))),DATE(2050,12,31))))</f>
        <v>#VALUE!</v>
      </c>
      <c r="AF1018" s="33">
        <f t="shared" si="157"/>
        <v>1</v>
      </c>
    </row>
    <row r="1019" spans="1:32">
      <c r="A1019" s="1">
        <v>1019</v>
      </c>
      <c r="B1019" s="21" t="s">
        <v>2283</v>
      </c>
      <c r="C1019" s="21" t="s">
        <v>2284</v>
      </c>
      <c r="D1019" s="21" t="s">
        <v>163</v>
      </c>
      <c r="E1019" s="22" t="s">
        <v>298</v>
      </c>
      <c r="F1019" s="22" t="s">
        <v>298</v>
      </c>
      <c r="G1019" s="22" t="s">
        <v>299</v>
      </c>
      <c r="H1019" s="22" t="s">
        <v>166</v>
      </c>
      <c r="I1019" s="22" t="s">
        <v>167</v>
      </c>
      <c r="J1019" s="22">
        <v>33619</v>
      </c>
      <c r="K1019" s="22">
        <v>55123</v>
      </c>
      <c r="L1019" s="23">
        <f t="shared" si="158"/>
        <v>5.6</v>
      </c>
      <c r="M1019" s="24">
        <f t="shared" si="159"/>
        <v>1</v>
      </c>
      <c r="N1019" s="23">
        <v>5.6</v>
      </c>
      <c r="O1019" s="23">
        <v>5.6</v>
      </c>
      <c r="P1019" s="23" t="s">
        <v>218</v>
      </c>
      <c r="Q1019" s="23" t="s">
        <v>219</v>
      </c>
      <c r="R1019" s="25" t="s">
        <v>218</v>
      </c>
      <c r="S1019" s="22" t="s">
        <v>220</v>
      </c>
      <c r="T1019" s="22"/>
      <c r="U1019" s="26"/>
      <c r="V1019" s="26"/>
      <c r="W1019" s="27">
        <f t="shared" si="150"/>
        <v>1992</v>
      </c>
      <c r="X1019" s="27">
        <f t="shared" si="151"/>
        <v>2050</v>
      </c>
      <c r="Y1019" s="28">
        <f t="shared" si="152"/>
        <v>0</v>
      </c>
      <c r="Z1019" s="29" t="str">
        <f t="shared" si="153"/>
        <v>Excluded</v>
      </c>
      <c r="AA1019" s="30">
        <f t="shared" si="154"/>
        <v>5.6</v>
      </c>
      <c r="AB1019" s="31">
        <f>IF(AND(ISNUMBER(MATCH($S1019,[3]Lists!$CU$8:$CU$37,0)),J1019&gt;=DATE(2018,12,31)),$AH$6,$AH$5)</f>
        <v>1</v>
      </c>
      <c r="AC1019" s="31">
        <f t="shared" si="155"/>
        <v>1</v>
      </c>
      <c r="AD1019" s="31">
        <f t="shared" si="156"/>
        <v>1</v>
      </c>
      <c r="AE1019" s="32" t="e">
        <f>MIN($K1019,IF(AND(S1019='[3]Resources - Baseline'!$C$25,$AH$3&gt;0),MIN(DATE(2050,12,31),MAX(DATE($AH$4,12,31),DATE(YEAR(J1019)+$AH$3,MONTH(J1019),DAY(J1019)))),IF(AND(COUNTIFS('[3]Resources - Baseline'!$C$26:$C$37,S1019)=1,$AH$2&gt;0),MIN(DATE($AH$4,12,31),DATE(YEAR(J1019)+$AH$2,MONTH(J1019),DAY(J1019))),DATE(2050,12,31))))</f>
        <v>#VALUE!</v>
      </c>
      <c r="AF1019" s="33">
        <f t="shared" si="157"/>
        <v>1</v>
      </c>
    </row>
    <row r="1020" spans="1:32">
      <c r="A1020" s="1">
        <v>1020</v>
      </c>
      <c r="B1020" s="21" t="s">
        <v>2285</v>
      </c>
      <c r="C1020" s="21" t="s">
        <v>2286</v>
      </c>
      <c r="D1020" s="21" t="s">
        <v>163</v>
      </c>
      <c r="E1020" s="22" t="s">
        <v>298</v>
      </c>
      <c r="F1020" s="22" t="s">
        <v>298</v>
      </c>
      <c r="G1020" s="22" t="s">
        <v>299</v>
      </c>
      <c r="H1020" s="22" t="s">
        <v>166</v>
      </c>
      <c r="I1020" s="22" t="s">
        <v>167</v>
      </c>
      <c r="J1020" s="22">
        <v>33619</v>
      </c>
      <c r="K1020" s="22">
        <v>55123</v>
      </c>
      <c r="L1020" s="23">
        <f t="shared" si="158"/>
        <v>5.6</v>
      </c>
      <c r="M1020" s="24">
        <f t="shared" si="159"/>
        <v>1</v>
      </c>
      <c r="N1020" s="23">
        <v>5.6</v>
      </c>
      <c r="O1020" s="23">
        <v>5.6</v>
      </c>
      <c r="P1020" s="23" t="s">
        <v>218</v>
      </c>
      <c r="Q1020" s="23" t="s">
        <v>219</v>
      </c>
      <c r="R1020" s="25" t="s">
        <v>218</v>
      </c>
      <c r="S1020" s="22" t="s">
        <v>220</v>
      </c>
      <c r="T1020" s="22"/>
      <c r="U1020" s="26"/>
      <c r="V1020" s="26"/>
      <c r="W1020" s="27">
        <f t="shared" si="150"/>
        <v>1992</v>
      </c>
      <c r="X1020" s="27">
        <f t="shared" si="151"/>
        <v>2050</v>
      </c>
      <c r="Y1020" s="28">
        <f t="shared" si="152"/>
        <v>0</v>
      </c>
      <c r="Z1020" s="29" t="str">
        <f t="shared" si="153"/>
        <v>Excluded</v>
      </c>
      <c r="AA1020" s="30">
        <f t="shared" si="154"/>
        <v>5.6</v>
      </c>
      <c r="AB1020" s="31">
        <f>IF(AND(ISNUMBER(MATCH($S1020,[3]Lists!$CU$8:$CU$37,0)),J1020&gt;=DATE(2018,12,31)),$AH$6,$AH$5)</f>
        <v>1</v>
      </c>
      <c r="AC1020" s="31">
        <f t="shared" si="155"/>
        <v>1</v>
      </c>
      <c r="AD1020" s="31">
        <f t="shared" si="156"/>
        <v>1</v>
      </c>
      <c r="AE1020" s="32" t="e">
        <f>MIN($K1020,IF(AND(S1020='[3]Resources - Baseline'!$C$25,$AH$3&gt;0),MIN(DATE(2050,12,31),MAX(DATE($AH$4,12,31),DATE(YEAR(J1020)+$AH$3,MONTH(J1020),DAY(J1020)))),IF(AND(COUNTIFS('[3]Resources - Baseline'!$C$26:$C$37,S1020)=1,$AH$2&gt;0),MIN(DATE($AH$4,12,31),DATE(YEAR(J1020)+$AH$2,MONTH(J1020),DAY(J1020))),DATE(2050,12,31))))</f>
        <v>#VALUE!</v>
      </c>
      <c r="AF1020" s="33">
        <f t="shared" si="157"/>
        <v>1</v>
      </c>
    </row>
    <row r="1021" spans="1:32">
      <c r="A1021" s="1">
        <v>1021</v>
      </c>
      <c r="B1021" s="21" t="s">
        <v>2287</v>
      </c>
      <c r="C1021" s="21" t="s">
        <v>2288</v>
      </c>
      <c r="D1021" s="21" t="s">
        <v>163</v>
      </c>
      <c r="E1021" s="22" t="s">
        <v>298</v>
      </c>
      <c r="F1021" s="22" t="s">
        <v>298</v>
      </c>
      <c r="G1021" s="22" t="s">
        <v>299</v>
      </c>
      <c r="H1021" s="22" t="s">
        <v>166</v>
      </c>
      <c r="I1021" s="22" t="s">
        <v>167</v>
      </c>
      <c r="J1021" s="22">
        <v>33619</v>
      </c>
      <c r="K1021" s="22">
        <v>55123</v>
      </c>
      <c r="L1021" s="23">
        <f t="shared" si="158"/>
        <v>5.6</v>
      </c>
      <c r="M1021" s="24">
        <f t="shared" si="159"/>
        <v>1</v>
      </c>
      <c r="N1021" s="23">
        <v>5.6</v>
      </c>
      <c r="O1021" s="23">
        <v>5.6</v>
      </c>
      <c r="P1021" s="23" t="s">
        <v>218</v>
      </c>
      <c r="Q1021" s="23" t="s">
        <v>219</v>
      </c>
      <c r="R1021" s="25" t="s">
        <v>218</v>
      </c>
      <c r="S1021" s="22" t="s">
        <v>220</v>
      </c>
      <c r="T1021" s="22"/>
      <c r="U1021" s="26"/>
      <c r="V1021" s="26"/>
      <c r="W1021" s="27">
        <f t="shared" si="150"/>
        <v>1992</v>
      </c>
      <c r="X1021" s="27">
        <f t="shared" si="151"/>
        <v>2050</v>
      </c>
      <c r="Y1021" s="28">
        <f t="shared" si="152"/>
        <v>0</v>
      </c>
      <c r="Z1021" s="29" t="str">
        <f t="shared" si="153"/>
        <v>Excluded</v>
      </c>
      <c r="AA1021" s="30">
        <f t="shared" si="154"/>
        <v>5.6</v>
      </c>
      <c r="AB1021" s="31">
        <f>IF(AND(ISNUMBER(MATCH($S1021,[3]Lists!$CU$8:$CU$37,0)),J1021&gt;=DATE(2018,12,31)),$AH$6,$AH$5)</f>
        <v>1</v>
      </c>
      <c r="AC1021" s="31">
        <f t="shared" si="155"/>
        <v>1</v>
      </c>
      <c r="AD1021" s="31">
        <f t="shared" si="156"/>
        <v>1</v>
      </c>
      <c r="AE1021" s="32" t="e">
        <f>MIN($K1021,IF(AND(S1021='[3]Resources - Baseline'!$C$25,$AH$3&gt;0),MIN(DATE(2050,12,31),MAX(DATE($AH$4,12,31),DATE(YEAR(J1021)+$AH$3,MONTH(J1021),DAY(J1021)))),IF(AND(COUNTIFS('[3]Resources - Baseline'!$C$26:$C$37,S1021)=1,$AH$2&gt;0),MIN(DATE($AH$4,12,31),DATE(YEAR(J1021)+$AH$2,MONTH(J1021),DAY(J1021))),DATE(2050,12,31))))</f>
        <v>#VALUE!</v>
      </c>
      <c r="AF1021" s="33">
        <f t="shared" si="157"/>
        <v>1</v>
      </c>
    </row>
    <row r="1022" spans="1:32">
      <c r="A1022" s="1">
        <v>1022</v>
      </c>
      <c r="B1022" s="21" t="s">
        <v>2289</v>
      </c>
      <c r="C1022" s="21" t="s">
        <v>2290</v>
      </c>
      <c r="D1022" s="21" t="s">
        <v>163</v>
      </c>
      <c r="E1022" s="22" t="s">
        <v>440</v>
      </c>
      <c r="F1022" s="22" t="s">
        <v>440</v>
      </c>
      <c r="G1022" s="22" t="s">
        <v>441</v>
      </c>
      <c r="H1022" s="22" t="s">
        <v>434</v>
      </c>
      <c r="I1022" s="22" t="s">
        <v>212</v>
      </c>
      <c r="J1022" s="22">
        <v>32384</v>
      </c>
      <c r="K1022" s="22">
        <v>55153</v>
      </c>
      <c r="L1022" s="23">
        <f t="shared" si="158"/>
        <v>4.5</v>
      </c>
      <c r="M1022" s="24">
        <f t="shared" si="159"/>
        <v>1</v>
      </c>
      <c r="N1022" s="23">
        <v>4.5</v>
      </c>
      <c r="O1022" s="23">
        <v>4.5</v>
      </c>
      <c r="P1022" s="23" t="s">
        <v>218</v>
      </c>
      <c r="Q1022" s="23" t="s">
        <v>219</v>
      </c>
      <c r="R1022" s="25" t="s">
        <v>218</v>
      </c>
      <c r="S1022" s="22" t="s">
        <v>344</v>
      </c>
      <c r="T1022" s="22"/>
      <c r="U1022" s="26"/>
      <c r="V1022" s="26"/>
      <c r="W1022" s="27">
        <f t="shared" si="150"/>
        <v>1989</v>
      </c>
      <c r="X1022" s="27">
        <f t="shared" si="151"/>
        <v>2050</v>
      </c>
      <c r="Y1022" s="28">
        <f t="shared" si="152"/>
        <v>0</v>
      </c>
      <c r="Z1022" s="29" t="str">
        <f t="shared" si="153"/>
        <v>NW</v>
      </c>
      <c r="AA1022" s="30">
        <f t="shared" si="154"/>
        <v>4.5</v>
      </c>
      <c r="AB1022" s="31">
        <f>IF(AND(ISNUMBER(MATCH($S1022,[3]Lists!$CU$8:$CU$37,0)),J1022&gt;=DATE(2018,12,31)),$AH$6,$AH$5)</f>
        <v>1</v>
      </c>
      <c r="AC1022" s="31">
        <f t="shared" si="155"/>
        <v>1</v>
      </c>
      <c r="AD1022" s="31">
        <f t="shared" si="156"/>
        <v>1</v>
      </c>
      <c r="AE1022" s="32" t="e">
        <f>MIN($K1022,IF(AND(S1022='[3]Resources - Baseline'!$C$25,$AH$3&gt;0),MIN(DATE(2050,12,31),MAX(DATE($AH$4,12,31),DATE(YEAR(J1022)+$AH$3,MONTH(J1022),DAY(J1022)))),IF(AND(COUNTIFS('[3]Resources - Baseline'!$C$26:$C$37,S1022)=1,$AH$2&gt;0),MIN(DATE($AH$4,12,31),DATE(YEAR(J1022)+$AH$2,MONTH(J1022),DAY(J1022))),DATE(2050,12,31))))</f>
        <v>#VALUE!</v>
      </c>
      <c r="AF1022" s="33">
        <f t="shared" si="157"/>
        <v>1</v>
      </c>
    </row>
    <row r="1023" spans="1:32">
      <c r="A1023" s="1">
        <v>1023</v>
      </c>
      <c r="B1023" s="21" t="s">
        <v>2291</v>
      </c>
      <c r="C1023" s="21" t="s">
        <v>2292</v>
      </c>
      <c r="D1023" s="21" t="s">
        <v>163</v>
      </c>
      <c r="E1023" s="22" t="s">
        <v>192</v>
      </c>
      <c r="F1023" s="22" t="s">
        <v>192</v>
      </c>
      <c r="G1023" s="22" t="s">
        <v>193</v>
      </c>
      <c r="H1023" s="22" t="s">
        <v>194</v>
      </c>
      <c r="I1023" s="22" t="s">
        <v>195</v>
      </c>
      <c r="J1023" s="22">
        <v>20090</v>
      </c>
      <c r="K1023" s="22">
        <v>55153</v>
      </c>
      <c r="L1023" s="23">
        <f t="shared" si="158"/>
        <v>11.5</v>
      </c>
      <c r="M1023" s="24">
        <f t="shared" si="159"/>
        <v>1</v>
      </c>
      <c r="N1023" s="23">
        <v>11.5</v>
      </c>
      <c r="O1023" s="23">
        <v>11.5</v>
      </c>
      <c r="P1023" s="23" t="s">
        <v>213</v>
      </c>
      <c r="Q1023" s="23" t="s">
        <v>214</v>
      </c>
      <c r="R1023" s="25" t="s">
        <v>215</v>
      </c>
      <c r="S1023" s="22" t="s">
        <v>119</v>
      </c>
      <c r="T1023" s="22"/>
      <c r="U1023" s="26"/>
      <c r="V1023" s="26"/>
      <c r="W1023" s="27">
        <f t="shared" si="150"/>
        <v>1955</v>
      </c>
      <c r="X1023" s="27">
        <f t="shared" si="151"/>
        <v>2050</v>
      </c>
      <c r="Y1023" s="28">
        <f t="shared" si="152"/>
        <v>0</v>
      </c>
      <c r="Z1023" s="29" t="str">
        <f t="shared" si="153"/>
        <v>SW</v>
      </c>
      <c r="AA1023" s="30">
        <f t="shared" si="154"/>
        <v>11.5</v>
      </c>
      <c r="AB1023" s="31">
        <f>IF(AND(ISNUMBER(MATCH($S1023,[3]Lists!$CU$8:$CU$37,0)),J1023&gt;=DATE(2018,12,31)),$AH$6,$AH$5)</f>
        <v>1</v>
      </c>
      <c r="AC1023" s="31">
        <f t="shared" si="155"/>
        <v>1</v>
      </c>
      <c r="AD1023" s="31">
        <f t="shared" si="156"/>
        <v>1</v>
      </c>
      <c r="AE1023" s="32" t="e">
        <f>MIN($K1023,IF(AND(S1023='[3]Resources - Baseline'!$C$25,$AH$3&gt;0),MIN(DATE(2050,12,31),MAX(DATE($AH$4,12,31),DATE(YEAR(J1023)+$AH$3,MONTH(J1023),DAY(J1023)))),IF(AND(COUNTIFS('[3]Resources - Baseline'!$C$26:$C$37,S1023)=1,$AH$2&gt;0),MIN(DATE($AH$4,12,31),DATE(YEAR(J1023)+$AH$2,MONTH(J1023),DAY(J1023))),DATE(2050,12,31))))</f>
        <v>#VALUE!</v>
      </c>
      <c r="AF1023" s="33">
        <f t="shared" si="157"/>
        <v>1</v>
      </c>
    </row>
    <row r="1024" spans="1:32">
      <c r="A1024" s="1">
        <v>1024</v>
      </c>
      <c r="B1024" s="21" t="s">
        <v>2293</v>
      </c>
      <c r="C1024" s="21" t="s">
        <v>2294</v>
      </c>
      <c r="D1024" s="21" t="s">
        <v>163</v>
      </c>
      <c r="E1024" s="22" t="s">
        <v>192</v>
      </c>
      <c r="F1024" s="22" t="s">
        <v>192</v>
      </c>
      <c r="G1024" s="22" t="s">
        <v>193</v>
      </c>
      <c r="H1024" s="22" t="s">
        <v>194</v>
      </c>
      <c r="I1024" s="22" t="s">
        <v>195</v>
      </c>
      <c r="J1024" s="22">
        <v>20090</v>
      </c>
      <c r="K1024" s="22">
        <v>55153</v>
      </c>
      <c r="L1024" s="23">
        <f t="shared" si="158"/>
        <v>11.5</v>
      </c>
      <c r="M1024" s="24">
        <f t="shared" si="159"/>
        <v>1</v>
      </c>
      <c r="N1024" s="23">
        <v>11.5</v>
      </c>
      <c r="O1024" s="23">
        <v>11.5</v>
      </c>
      <c r="P1024" s="23" t="s">
        <v>213</v>
      </c>
      <c r="Q1024" s="23" t="s">
        <v>214</v>
      </c>
      <c r="R1024" s="25" t="s">
        <v>215</v>
      </c>
      <c r="S1024" s="22" t="s">
        <v>119</v>
      </c>
      <c r="T1024" s="22"/>
      <c r="U1024" s="26"/>
      <c r="V1024" s="26"/>
      <c r="W1024" s="27">
        <f t="shared" si="150"/>
        <v>1955</v>
      </c>
      <c r="X1024" s="27">
        <f t="shared" si="151"/>
        <v>2050</v>
      </c>
      <c r="Y1024" s="28">
        <f t="shared" si="152"/>
        <v>0</v>
      </c>
      <c r="Z1024" s="29" t="str">
        <f t="shared" si="153"/>
        <v>SW</v>
      </c>
      <c r="AA1024" s="30">
        <f t="shared" si="154"/>
        <v>11.5</v>
      </c>
      <c r="AB1024" s="31">
        <f>IF(AND(ISNUMBER(MATCH($S1024,[3]Lists!$CU$8:$CU$37,0)),J1024&gt;=DATE(2018,12,31)),$AH$6,$AH$5)</f>
        <v>1</v>
      </c>
      <c r="AC1024" s="31">
        <f t="shared" si="155"/>
        <v>1</v>
      </c>
      <c r="AD1024" s="31">
        <f t="shared" si="156"/>
        <v>1</v>
      </c>
      <c r="AE1024" s="32" t="e">
        <f>MIN($K1024,IF(AND(S1024='[3]Resources - Baseline'!$C$25,$AH$3&gt;0),MIN(DATE(2050,12,31),MAX(DATE($AH$4,12,31),DATE(YEAR(J1024)+$AH$3,MONTH(J1024),DAY(J1024)))),IF(AND(COUNTIFS('[3]Resources - Baseline'!$C$26:$C$37,S1024)=1,$AH$2&gt;0),MIN(DATE($AH$4,12,31),DATE(YEAR(J1024)+$AH$2,MONTH(J1024),DAY(J1024))),DATE(2050,12,31))))</f>
        <v>#VALUE!</v>
      </c>
      <c r="AF1024" s="33">
        <f t="shared" si="157"/>
        <v>1</v>
      </c>
    </row>
    <row r="1025" spans="1:32">
      <c r="A1025" s="1">
        <v>1025</v>
      </c>
      <c r="B1025" s="21" t="s">
        <v>2295</v>
      </c>
      <c r="C1025" s="21" t="s">
        <v>2296</v>
      </c>
      <c r="D1025" s="21" t="s">
        <v>163</v>
      </c>
      <c r="E1025" s="22" t="s">
        <v>302</v>
      </c>
      <c r="F1025" s="22" t="s">
        <v>302</v>
      </c>
      <c r="G1025" s="22" t="s">
        <v>303</v>
      </c>
      <c r="H1025" s="22" t="s">
        <v>302</v>
      </c>
      <c r="I1025" s="22" t="s">
        <v>167</v>
      </c>
      <c r="J1025" s="22">
        <v>32051</v>
      </c>
      <c r="K1025" s="22">
        <v>55153</v>
      </c>
      <c r="L1025" s="23">
        <f t="shared" si="158"/>
        <v>1.8</v>
      </c>
      <c r="M1025" s="24">
        <f t="shared" si="159"/>
        <v>1</v>
      </c>
      <c r="N1025" s="23">
        <v>1.8</v>
      </c>
      <c r="O1025" s="23">
        <v>1.8</v>
      </c>
      <c r="P1025" s="23" t="s">
        <v>218</v>
      </c>
      <c r="Q1025" s="23" t="s">
        <v>219</v>
      </c>
      <c r="R1025" s="25" t="s">
        <v>218</v>
      </c>
      <c r="S1025" s="22" t="s">
        <v>220</v>
      </c>
      <c r="T1025" s="22"/>
      <c r="U1025" s="26"/>
      <c r="V1025" s="26"/>
      <c r="W1025" s="27">
        <f t="shared" si="150"/>
        <v>1988</v>
      </c>
      <c r="X1025" s="27">
        <f t="shared" si="151"/>
        <v>2050</v>
      </c>
      <c r="Y1025" s="28">
        <f t="shared" si="152"/>
        <v>0</v>
      </c>
      <c r="Z1025" s="29" t="str">
        <f t="shared" si="153"/>
        <v>Excluded</v>
      </c>
      <c r="AA1025" s="30">
        <f t="shared" si="154"/>
        <v>1.8</v>
      </c>
      <c r="AB1025" s="31">
        <f>IF(AND(ISNUMBER(MATCH($S1025,[3]Lists!$CU$8:$CU$37,0)),J1025&gt;=DATE(2018,12,31)),$AH$6,$AH$5)</f>
        <v>1</v>
      </c>
      <c r="AC1025" s="31">
        <f t="shared" si="155"/>
        <v>1</v>
      </c>
      <c r="AD1025" s="31">
        <f t="shared" si="156"/>
        <v>1</v>
      </c>
      <c r="AE1025" s="32" t="e">
        <f>MIN($K1025,IF(AND(S1025='[3]Resources - Baseline'!$C$25,$AH$3&gt;0),MIN(DATE(2050,12,31),MAX(DATE($AH$4,12,31),DATE(YEAR(J1025)+$AH$3,MONTH(J1025),DAY(J1025)))),IF(AND(COUNTIFS('[3]Resources - Baseline'!$C$26:$C$37,S1025)=1,$AH$2&gt;0),MIN(DATE($AH$4,12,31),DATE(YEAR(J1025)+$AH$2,MONTH(J1025),DAY(J1025))),DATE(2050,12,31))))</f>
        <v>#VALUE!</v>
      </c>
      <c r="AF1025" s="33">
        <f t="shared" si="157"/>
        <v>1</v>
      </c>
    </row>
    <row r="1026" spans="1:32">
      <c r="A1026" s="1">
        <v>1026</v>
      </c>
      <c r="B1026" s="21" t="s">
        <v>2297</v>
      </c>
      <c r="C1026" s="21" t="s">
        <v>2298</v>
      </c>
      <c r="D1026" s="21" t="s">
        <v>185</v>
      </c>
      <c r="E1026" s="21" t="s">
        <v>175</v>
      </c>
      <c r="F1026" s="21" t="s">
        <v>175</v>
      </c>
      <c r="G1026" s="21" t="s">
        <v>186</v>
      </c>
      <c r="H1026" s="21" t="s">
        <v>175</v>
      </c>
      <c r="I1026" s="21" t="s">
        <v>178</v>
      </c>
      <c r="J1026" s="22">
        <v>37077</v>
      </c>
      <c r="K1026" s="22">
        <v>55153</v>
      </c>
      <c r="L1026" s="23">
        <f t="shared" si="158"/>
        <v>2.34</v>
      </c>
      <c r="M1026" s="24">
        <f t="shared" si="159"/>
        <v>0.19499999999999998</v>
      </c>
      <c r="N1026" s="21">
        <v>2.34</v>
      </c>
      <c r="O1026" s="21">
        <v>12</v>
      </c>
      <c r="P1026" s="21" t="s">
        <v>1041</v>
      </c>
      <c r="Q1026" s="21" t="s">
        <v>214</v>
      </c>
      <c r="R1026" s="25" t="s">
        <v>215</v>
      </c>
      <c r="S1026" s="21" t="s">
        <v>913</v>
      </c>
      <c r="T1026" s="21"/>
      <c r="U1026" s="26"/>
      <c r="V1026" s="26"/>
      <c r="W1026" s="27">
        <f t="shared" si="150"/>
        <v>2002</v>
      </c>
      <c r="X1026" s="27">
        <f t="shared" si="151"/>
        <v>2050</v>
      </c>
      <c r="Y1026" s="28">
        <f t="shared" si="152"/>
        <v>0</v>
      </c>
      <c r="Z1026" s="29" t="str">
        <f t="shared" si="153"/>
        <v>CAISO</v>
      </c>
      <c r="AA1026" s="30">
        <f t="shared" si="154"/>
        <v>12</v>
      </c>
      <c r="AB1026" s="31">
        <f>IF(AND(ISNUMBER(MATCH($S1026,[3]Lists!$CU$8:$CU$37,0)),J1026&gt;=DATE(2018,12,31)),$AH$6,$AH$5)</f>
        <v>1</v>
      </c>
      <c r="AC1026" s="31">
        <f t="shared" si="155"/>
        <v>1</v>
      </c>
      <c r="AD1026" s="31">
        <f t="shared" si="156"/>
        <v>1</v>
      </c>
      <c r="AE1026" s="32" t="e">
        <f>MIN($K1026,IF(AND(S1026='[3]Resources - Baseline'!$C$25,$AH$3&gt;0),MIN(DATE(2050,12,31),MAX(DATE($AH$4,12,31),DATE(YEAR(J1026)+$AH$3,MONTH(J1026),DAY(J1026)))),IF(AND(COUNTIFS('[3]Resources - Baseline'!$C$26:$C$37,S1026)=1,$AH$2&gt;0),MIN(DATE($AH$4,12,31),DATE(YEAR(J1026)+$AH$2,MONTH(J1026),DAY(J1026))),DATE(2050,12,31))))</f>
        <v>#VALUE!</v>
      </c>
      <c r="AF1026" s="33">
        <f t="shared" si="157"/>
        <v>1</v>
      </c>
    </row>
    <row r="1027" spans="1:32">
      <c r="A1027" s="1">
        <v>1027</v>
      </c>
      <c r="B1027" s="21" t="s">
        <v>2299</v>
      </c>
      <c r="C1027" s="21" t="s">
        <v>2300</v>
      </c>
      <c r="D1027" s="21" t="s">
        <v>185</v>
      </c>
      <c r="E1027" s="21" t="s">
        <v>175</v>
      </c>
      <c r="F1027" s="21" t="s">
        <v>175</v>
      </c>
      <c r="G1027" s="21" t="s">
        <v>186</v>
      </c>
      <c r="H1027" s="21" t="s">
        <v>175</v>
      </c>
      <c r="I1027" s="21" t="s">
        <v>178</v>
      </c>
      <c r="J1027" s="22">
        <v>32307</v>
      </c>
      <c r="K1027" s="22">
        <v>55153</v>
      </c>
      <c r="L1027" s="23">
        <f t="shared" si="158"/>
        <v>3.74</v>
      </c>
      <c r="M1027" s="24">
        <f t="shared" si="159"/>
        <v>7.6639344262295087E-2</v>
      </c>
      <c r="N1027" s="21">
        <v>3.74</v>
      </c>
      <c r="O1027" s="21">
        <v>48.8</v>
      </c>
      <c r="P1027" s="21" t="s">
        <v>268</v>
      </c>
      <c r="Q1027" s="21" t="s">
        <v>537</v>
      </c>
      <c r="R1027" s="25" t="s">
        <v>538</v>
      </c>
      <c r="S1027" s="21" t="s">
        <v>539</v>
      </c>
      <c r="T1027" s="21"/>
      <c r="U1027" s="26"/>
      <c r="V1027" s="26"/>
      <c r="W1027" s="27">
        <f t="shared" si="150"/>
        <v>1988</v>
      </c>
      <c r="X1027" s="27">
        <f t="shared" si="151"/>
        <v>2050</v>
      </c>
      <c r="Y1027" s="28">
        <f t="shared" si="152"/>
        <v>0</v>
      </c>
      <c r="Z1027" s="29" t="str">
        <f t="shared" si="153"/>
        <v>CAISO</v>
      </c>
      <c r="AA1027" s="30">
        <f t="shared" si="154"/>
        <v>48.8</v>
      </c>
      <c r="AB1027" s="31">
        <f>IF(AND(ISNUMBER(MATCH($S1027,[3]Lists!$CU$8:$CU$37,0)),J1027&gt;=DATE(2018,12,31)),$AH$6,$AH$5)</f>
        <v>1</v>
      </c>
      <c r="AC1027" s="31">
        <f t="shared" si="155"/>
        <v>1</v>
      </c>
      <c r="AD1027" s="31">
        <f t="shared" si="156"/>
        <v>1</v>
      </c>
      <c r="AE1027" s="32" t="e">
        <f>MIN($K1027,IF(AND(S1027='[3]Resources - Baseline'!$C$25,$AH$3&gt;0),MIN(DATE(2050,12,31),MAX(DATE($AH$4,12,31),DATE(YEAR(J1027)+$AH$3,MONTH(J1027),DAY(J1027)))),IF(AND(COUNTIFS('[3]Resources - Baseline'!$C$26:$C$37,S1027)=1,$AH$2&gt;0),MIN(DATE($AH$4,12,31),DATE(YEAR(J1027)+$AH$2,MONTH(J1027),DAY(J1027))),DATE(2050,12,31))))</f>
        <v>#VALUE!</v>
      </c>
      <c r="AF1027" s="33">
        <f t="shared" si="157"/>
        <v>1</v>
      </c>
    </row>
    <row r="1028" spans="1:32">
      <c r="A1028" s="1">
        <v>1028</v>
      </c>
      <c r="B1028" s="21" t="s">
        <v>2301</v>
      </c>
      <c r="C1028" s="21" t="s">
        <v>2302</v>
      </c>
      <c r="D1028" s="21" t="s">
        <v>163</v>
      </c>
      <c r="E1028" s="22" t="s">
        <v>232</v>
      </c>
      <c r="F1028" s="22" t="s">
        <v>232</v>
      </c>
      <c r="G1028" s="22" t="s">
        <v>233</v>
      </c>
      <c r="H1028" s="22" t="s">
        <v>234</v>
      </c>
      <c r="I1028" s="22" t="s">
        <v>232</v>
      </c>
      <c r="J1028" s="22">
        <v>3348</v>
      </c>
      <c r="K1028" s="22">
        <v>55153</v>
      </c>
      <c r="L1028" s="23">
        <f t="shared" si="158"/>
        <v>0.6</v>
      </c>
      <c r="M1028" s="24">
        <f t="shared" si="159"/>
        <v>1</v>
      </c>
      <c r="N1028" s="23">
        <v>0.6</v>
      </c>
      <c r="O1028" s="23">
        <v>0.6</v>
      </c>
      <c r="P1028" s="23" t="s">
        <v>218</v>
      </c>
      <c r="Q1028" s="23" t="s">
        <v>219</v>
      </c>
      <c r="R1028" s="25" t="s">
        <v>218</v>
      </c>
      <c r="S1028" s="22" t="s">
        <v>858</v>
      </c>
      <c r="T1028" s="22"/>
      <c r="U1028" s="26"/>
      <c r="V1028" s="26"/>
      <c r="W1028" s="27">
        <f t="shared" si="150"/>
        <v>1909</v>
      </c>
      <c r="X1028" s="27">
        <f t="shared" si="151"/>
        <v>2050</v>
      </c>
      <c r="Y1028" s="28">
        <f t="shared" si="152"/>
        <v>0</v>
      </c>
      <c r="Z1028" s="29" t="str">
        <f t="shared" si="153"/>
        <v>LDWP</v>
      </c>
      <c r="AA1028" s="30">
        <f t="shared" si="154"/>
        <v>0.6</v>
      </c>
      <c r="AB1028" s="31">
        <f>IF(AND(ISNUMBER(MATCH($S1028,[3]Lists!$CU$8:$CU$37,0)),J1028&gt;=DATE(2018,12,31)),$AH$6,$AH$5)</f>
        <v>1</v>
      </c>
      <c r="AC1028" s="31">
        <f t="shared" si="155"/>
        <v>1</v>
      </c>
      <c r="AD1028" s="31">
        <f t="shared" si="156"/>
        <v>1</v>
      </c>
      <c r="AE1028" s="32" t="e">
        <f>MIN($K1028,IF(AND(S1028='[3]Resources - Baseline'!$C$25,$AH$3&gt;0),MIN(DATE(2050,12,31),MAX(DATE($AH$4,12,31),DATE(YEAR(J1028)+$AH$3,MONTH(J1028),DAY(J1028)))),IF(AND(COUNTIFS('[3]Resources - Baseline'!$C$26:$C$37,S1028)=1,$AH$2&gt;0),MIN(DATE($AH$4,12,31),DATE(YEAR(J1028)+$AH$2,MONTH(J1028),DAY(J1028))),DATE(2050,12,31))))</f>
        <v>#VALUE!</v>
      </c>
      <c r="AF1028" s="33">
        <f t="shared" si="157"/>
        <v>1</v>
      </c>
    </row>
    <row r="1029" spans="1:32">
      <c r="A1029" s="1">
        <v>1029</v>
      </c>
      <c r="B1029" s="21" t="s">
        <v>2303</v>
      </c>
      <c r="C1029" s="21"/>
      <c r="D1029" s="21" t="s">
        <v>185</v>
      </c>
      <c r="E1029" s="21" t="s">
        <v>205</v>
      </c>
      <c r="F1029" s="21" t="s">
        <v>205</v>
      </c>
      <c r="G1029" s="21" t="s">
        <v>204</v>
      </c>
      <c r="H1029" s="21" t="s">
        <v>205</v>
      </c>
      <c r="I1029" s="21" t="s">
        <v>178</v>
      </c>
      <c r="J1029" s="22">
        <v>32509</v>
      </c>
      <c r="K1029" s="22">
        <v>43465</v>
      </c>
      <c r="L1029" s="23">
        <f t="shared" si="158"/>
        <v>0</v>
      </c>
      <c r="M1029" s="24">
        <f t="shared" si="159"/>
        <v>0</v>
      </c>
      <c r="N1029" s="21"/>
      <c r="O1029" s="21">
        <v>47</v>
      </c>
      <c r="P1029" s="21" t="s">
        <v>533</v>
      </c>
      <c r="Q1029" s="21" t="s">
        <v>537</v>
      </c>
      <c r="R1029" s="25" t="s">
        <v>538</v>
      </c>
      <c r="S1029" s="21" t="s">
        <v>539</v>
      </c>
      <c r="T1029" s="21"/>
      <c r="U1029" s="26"/>
      <c r="V1029" s="26"/>
      <c r="W1029" s="27">
        <f t="shared" si="150"/>
        <v>1989</v>
      </c>
      <c r="X1029" s="27">
        <f t="shared" si="151"/>
        <v>2018</v>
      </c>
      <c r="Y1029" s="28">
        <f t="shared" si="152"/>
        <v>0</v>
      </c>
      <c r="Z1029" s="29" t="str">
        <f t="shared" si="153"/>
        <v>CAISO</v>
      </c>
      <c r="AA1029" s="30">
        <f t="shared" si="154"/>
        <v>47</v>
      </c>
      <c r="AB1029" s="31">
        <f>IF(AND(ISNUMBER(MATCH($S1029,[3]Lists!$CU$8:$CU$37,0)),J1029&gt;=DATE(2018,12,31)),$AH$6,$AH$5)</f>
        <v>1</v>
      </c>
      <c r="AC1029" s="31">
        <f t="shared" si="155"/>
        <v>1</v>
      </c>
      <c r="AD1029" s="31">
        <f t="shared" si="156"/>
        <v>1</v>
      </c>
      <c r="AE1029" s="32" t="e">
        <f>MIN($K1029,IF(AND(S1029='[3]Resources - Baseline'!$C$25,$AH$3&gt;0),MIN(DATE(2050,12,31),MAX(DATE($AH$4,12,31),DATE(YEAR(J1029)+$AH$3,MONTH(J1029),DAY(J1029)))),IF(AND(COUNTIFS('[3]Resources - Baseline'!$C$26:$C$37,S1029)=1,$AH$2&gt;0),MIN(DATE($AH$4,12,31),DATE(YEAR(J1029)+$AH$2,MONTH(J1029),DAY(J1029))),DATE(2050,12,31))))</f>
        <v>#VALUE!</v>
      </c>
      <c r="AF1029" s="33">
        <f t="shared" si="157"/>
        <v>1</v>
      </c>
    </row>
    <row r="1030" spans="1:32">
      <c r="A1030" s="1">
        <v>1030</v>
      </c>
      <c r="B1030" s="21" t="s">
        <v>2304</v>
      </c>
      <c r="C1030" s="21" t="s">
        <v>2305</v>
      </c>
      <c r="D1030" s="21" t="s">
        <v>163</v>
      </c>
      <c r="E1030" s="22" t="s">
        <v>524</v>
      </c>
      <c r="F1030" s="22" t="s">
        <v>524</v>
      </c>
      <c r="G1030" s="22" t="s">
        <v>519</v>
      </c>
      <c r="H1030" s="22" t="s">
        <v>518</v>
      </c>
      <c r="I1030" s="22" t="s">
        <v>195</v>
      </c>
      <c r="J1030" s="22">
        <v>44197</v>
      </c>
      <c r="K1030" s="22">
        <v>55153</v>
      </c>
      <c r="L1030" s="23">
        <f t="shared" si="158"/>
        <v>22.5</v>
      </c>
      <c r="M1030" s="24">
        <f t="shared" si="159"/>
        <v>1</v>
      </c>
      <c r="N1030" s="23">
        <v>22.5</v>
      </c>
      <c r="O1030" s="23">
        <v>22.5</v>
      </c>
      <c r="P1030" s="23" t="s">
        <v>844</v>
      </c>
      <c r="Q1030" s="23" t="s">
        <v>248</v>
      </c>
      <c r="R1030" s="25" t="s">
        <v>249</v>
      </c>
      <c r="S1030" s="22" t="s">
        <v>845</v>
      </c>
      <c r="T1030" s="22"/>
      <c r="U1030" s="26"/>
      <c r="V1030" s="26"/>
      <c r="W1030" s="27">
        <f t="shared" si="150"/>
        <v>2021</v>
      </c>
      <c r="X1030" s="27">
        <f t="shared" si="151"/>
        <v>2050</v>
      </c>
      <c r="Y1030" s="28">
        <f t="shared" si="152"/>
        <v>0</v>
      </c>
      <c r="Z1030" s="29" t="str">
        <f t="shared" si="153"/>
        <v>SW</v>
      </c>
      <c r="AA1030" s="30">
        <f t="shared" si="154"/>
        <v>22.5</v>
      </c>
      <c r="AB1030" s="31">
        <f>IF(AND(ISNUMBER(MATCH($S1030,[3]Lists!$CU$8:$CU$37,0)),J1030&gt;=DATE(2018,12,31)),$AH$6,$AH$5)</f>
        <v>0.95</v>
      </c>
      <c r="AC1030" s="31">
        <f t="shared" si="155"/>
        <v>1</v>
      </c>
      <c r="AD1030" s="31">
        <f t="shared" si="156"/>
        <v>1</v>
      </c>
      <c r="AE1030" s="32" t="e">
        <f>MIN($K1030,IF(AND(S1030='[3]Resources - Baseline'!$C$25,$AH$3&gt;0),MIN(DATE(2050,12,31),MAX(DATE($AH$4,12,31),DATE(YEAR(J1030)+$AH$3,MONTH(J1030),DAY(J1030)))),IF(AND(COUNTIFS('[3]Resources - Baseline'!$C$26:$C$37,S1030)=1,$AH$2&gt;0),MIN(DATE($AH$4,12,31),DATE(YEAR(J1030)+$AH$2,MONTH(J1030),DAY(J1030))),DATE(2050,12,31))))</f>
        <v>#VALUE!</v>
      </c>
      <c r="AF1030" s="33">
        <f t="shared" si="157"/>
        <v>1</v>
      </c>
    </row>
    <row r="1031" spans="1:32">
      <c r="A1031" s="1">
        <v>1031</v>
      </c>
      <c r="B1031" s="21" t="s">
        <v>2306</v>
      </c>
      <c r="C1031" s="21" t="s">
        <v>2305</v>
      </c>
      <c r="D1031" s="21" t="s">
        <v>163</v>
      </c>
      <c r="E1031" s="22" t="s">
        <v>524</v>
      </c>
      <c r="F1031" s="22" t="s">
        <v>524</v>
      </c>
      <c r="G1031" s="22" t="s">
        <v>519</v>
      </c>
      <c r="H1031" s="22" t="s">
        <v>518</v>
      </c>
      <c r="I1031" s="22" t="s">
        <v>195</v>
      </c>
      <c r="J1031" s="22">
        <v>44197</v>
      </c>
      <c r="K1031" s="22">
        <v>55153</v>
      </c>
      <c r="L1031" s="23">
        <f t="shared" si="158"/>
        <v>22.5</v>
      </c>
      <c r="M1031" s="24">
        <f t="shared" si="159"/>
        <v>1</v>
      </c>
      <c r="N1031" s="23">
        <v>22.5</v>
      </c>
      <c r="O1031" s="23">
        <v>22.5</v>
      </c>
      <c r="P1031" s="23" t="s">
        <v>844</v>
      </c>
      <c r="Q1031" s="23" t="s">
        <v>248</v>
      </c>
      <c r="R1031" s="25" t="s">
        <v>249</v>
      </c>
      <c r="S1031" s="22" t="s">
        <v>845</v>
      </c>
      <c r="T1031" s="22"/>
      <c r="U1031" s="26"/>
      <c r="V1031" s="26"/>
      <c r="W1031" s="27">
        <f t="shared" si="150"/>
        <v>2021</v>
      </c>
      <c r="X1031" s="27">
        <f t="shared" si="151"/>
        <v>2050</v>
      </c>
      <c r="Y1031" s="28">
        <f t="shared" si="152"/>
        <v>0</v>
      </c>
      <c r="Z1031" s="29" t="str">
        <f t="shared" si="153"/>
        <v>SW</v>
      </c>
      <c r="AA1031" s="30">
        <f t="shared" si="154"/>
        <v>22.5</v>
      </c>
      <c r="AB1031" s="31">
        <f>IF(AND(ISNUMBER(MATCH($S1031,[3]Lists!$CU$8:$CU$37,0)),J1031&gt;=DATE(2018,12,31)),$AH$6,$AH$5)</f>
        <v>0.95</v>
      </c>
      <c r="AC1031" s="31">
        <f t="shared" si="155"/>
        <v>1</v>
      </c>
      <c r="AD1031" s="31">
        <f t="shared" si="156"/>
        <v>1</v>
      </c>
      <c r="AE1031" s="32" t="e">
        <f>MIN($K1031,IF(AND(S1031='[3]Resources - Baseline'!$C$25,$AH$3&gt;0),MIN(DATE(2050,12,31),MAX(DATE($AH$4,12,31),DATE(YEAR(J1031)+$AH$3,MONTH(J1031),DAY(J1031)))),IF(AND(COUNTIFS('[3]Resources - Baseline'!$C$26:$C$37,S1031)=1,$AH$2&gt;0),MIN(DATE($AH$4,12,31),DATE(YEAR(J1031)+$AH$2,MONTH(J1031),DAY(J1031))),DATE(2050,12,31))))</f>
        <v>#VALUE!</v>
      </c>
      <c r="AF1031" s="33">
        <f t="shared" si="157"/>
        <v>1</v>
      </c>
    </row>
    <row r="1032" spans="1:32">
      <c r="A1032" s="1">
        <v>1032</v>
      </c>
      <c r="B1032" s="21" t="s">
        <v>2307</v>
      </c>
      <c r="C1032" s="21" t="s">
        <v>2308</v>
      </c>
      <c r="D1032" s="21" t="s">
        <v>163</v>
      </c>
      <c r="E1032" s="22" t="s">
        <v>524</v>
      </c>
      <c r="F1032" s="22" t="s">
        <v>524</v>
      </c>
      <c r="G1032" s="22" t="s">
        <v>519</v>
      </c>
      <c r="H1032" s="22" t="s">
        <v>518</v>
      </c>
      <c r="I1032" s="22" t="s">
        <v>195</v>
      </c>
      <c r="J1032" s="22">
        <v>32308</v>
      </c>
      <c r="K1032" s="22">
        <v>55153</v>
      </c>
      <c r="L1032" s="23">
        <f t="shared" si="158"/>
        <v>13.3</v>
      </c>
      <c r="M1032" s="24">
        <f t="shared" si="159"/>
        <v>1</v>
      </c>
      <c r="N1032" s="23">
        <v>13.3</v>
      </c>
      <c r="O1032" s="23">
        <v>13.3</v>
      </c>
      <c r="P1032" s="23" t="s">
        <v>848</v>
      </c>
      <c r="Q1032" s="23" t="s">
        <v>248</v>
      </c>
      <c r="R1032" s="25" t="s">
        <v>249</v>
      </c>
      <c r="S1032" s="22" t="s">
        <v>845</v>
      </c>
      <c r="T1032" s="22"/>
      <c r="U1032" s="26"/>
      <c r="V1032" s="26"/>
      <c r="W1032" s="27">
        <f t="shared" si="150"/>
        <v>1988</v>
      </c>
      <c r="X1032" s="27">
        <f t="shared" si="151"/>
        <v>2050</v>
      </c>
      <c r="Y1032" s="28">
        <f t="shared" si="152"/>
        <v>0</v>
      </c>
      <c r="Z1032" s="29" t="str">
        <f t="shared" si="153"/>
        <v>SW</v>
      </c>
      <c r="AA1032" s="30">
        <f t="shared" si="154"/>
        <v>13.3</v>
      </c>
      <c r="AB1032" s="31">
        <f>IF(AND(ISNUMBER(MATCH($S1032,[3]Lists!$CU$8:$CU$37,0)),J1032&gt;=DATE(2018,12,31)),$AH$6,$AH$5)</f>
        <v>1</v>
      </c>
      <c r="AC1032" s="31">
        <f t="shared" si="155"/>
        <v>1</v>
      </c>
      <c r="AD1032" s="31">
        <f t="shared" si="156"/>
        <v>1</v>
      </c>
      <c r="AE1032" s="32" t="e">
        <f>MIN($K1032,IF(AND(S1032='[3]Resources - Baseline'!$C$25,$AH$3&gt;0),MIN(DATE(2050,12,31),MAX(DATE($AH$4,12,31),DATE(YEAR(J1032)+$AH$3,MONTH(J1032),DAY(J1032)))),IF(AND(COUNTIFS('[3]Resources - Baseline'!$C$26:$C$37,S1032)=1,$AH$2&gt;0),MIN(DATE($AH$4,12,31),DATE(YEAR(J1032)+$AH$2,MONTH(J1032),DAY(J1032))),DATE(2050,12,31))))</f>
        <v>#VALUE!</v>
      </c>
      <c r="AF1032" s="33">
        <f t="shared" si="157"/>
        <v>1</v>
      </c>
    </row>
    <row r="1033" spans="1:32">
      <c r="A1033" s="1">
        <v>1033</v>
      </c>
      <c r="B1033" s="21" t="s">
        <v>2309</v>
      </c>
      <c r="C1033" s="21" t="s">
        <v>2310</v>
      </c>
      <c r="D1033" s="21" t="s">
        <v>163</v>
      </c>
      <c r="E1033" s="22" t="s">
        <v>524</v>
      </c>
      <c r="F1033" s="22" t="s">
        <v>524</v>
      </c>
      <c r="G1033" s="22" t="s">
        <v>519</v>
      </c>
      <c r="H1033" s="22" t="s">
        <v>518</v>
      </c>
      <c r="I1033" s="22" t="s">
        <v>195</v>
      </c>
      <c r="J1033" s="22">
        <v>32308</v>
      </c>
      <c r="K1033" s="22">
        <v>55153</v>
      </c>
      <c r="L1033" s="23">
        <f t="shared" si="158"/>
        <v>10.1</v>
      </c>
      <c r="M1033" s="24">
        <f t="shared" si="159"/>
        <v>1</v>
      </c>
      <c r="N1033" s="23">
        <v>10.1</v>
      </c>
      <c r="O1033" s="23">
        <v>10.1</v>
      </c>
      <c r="P1033" s="23" t="s">
        <v>848</v>
      </c>
      <c r="Q1033" s="23" t="s">
        <v>248</v>
      </c>
      <c r="R1033" s="25" t="s">
        <v>249</v>
      </c>
      <c r="S1033" s="22" t="s">
        <v>845</v>
      </c>
      <c r="T1033" s="22"/>
      <c r="U1033" s="26"/>
      <c r="V1033" s="26"/>
      <c r="W1033" s="27">
        <f t="shared" ref="W1033:W1096" si="160">IF(J1033&lt;DATE(YEAR(J1033),7,1),YEAR(J1033),YEAR(J1033)+1)</f>
        <v>1988</v>
      </c>
      <c r="X1033" s="27">
        <f t="shared" ref="X1033:X1096" si="161">IF(K1033&gt;=DATE(YEAR(K1033),7,1),YEAR(K1033),YEAR(K1033)-1)</f>
        <v>2050</v>
      </c>
      <c r="Y1033" s="28">
        <f t="shared" ref="Y1033:Y1096" si="162">IF(ISBLANK(U1033),0,O1033-U1033)</f>
        <v>0</v>
      </c>
      <c r="Z1033" s="29" t="str">
        <f t="shared" ref="Z1033:Z1096" si="163">IF(ISBLANK(T1033),I1033,T1033)</f>
        <v>SW</v>
      </c>
      <c r="AA1033" s="30">
        <f t="shared" ref="AA1033:AA1096" si="164">IF(ISBLANK(U1033),O1033,U1033)</f>
        <v>10.1</v>
      </c>
      <c r="AB1033" s="31">
        <f>IF(AND(ISNUMBER(MATCH($S1033,[3]Lists!$CU$8:$CU$37,0)),J1033&gt;=DATE(2018,12,31)),$AH$6,$AH$5)</f>
        <v>1</v>
      </c>
      <c r="AC1033" s="31">
        <f t="shared" ref="AC1033:AC1096" si="165">IF(ISBLANK(S1033),0,1)</f>
        <v>1</v>
      </c>
      <c r="AD1033" s="31">
        <f t="shared" ref="AD1033:AD1096" si="166">AC1033</f>
        <v>1</v>
      </c>
      <c r="AE1033" s="32" t="e">
        <f>MIN($K1033,IF(AND(S1033='[3]Resources - Baseline'!$C$25,$AH$3&gt;0),MIN(DATE(2050,12,31),MAX(DATE($AH$4,12,31),DATE(YEAR(J1033)+$AH$3,MONTH(J1033),DAY(J1033)))),IF(AND(COUNTIFS('[3]Resources - Baseline'!$C$26:$C$37,S1033)=1,$AH$2&gt;0),MIN(DATE($AH$4,12,31),DATE(YEAR(J1033)+$AH$2,MONTH(J1033),DAY(J1033))),DATE(2050,12,31))))</f>
        <v>#VALUE!</v>
      </c>
      <c r="AF1033" s="33">
        <f t="shared" ref="AF1033:AF1096" si="167">SUMPRODUCT(($B$9:$B$3872=$B1033)*1)</f>
        <v>1</v>
      </c>
    </row>
    <row r="1034" spans="1:32">
      <c r="A1034" s="1">
        <v>1034</v>
      </c>
      <c r="B1034" s="21" t="s">
        <v>2311</v>
      </c>
      <c r="C1034" s="21" t="s">
        <v>2312</v>
      </c>
      <c r="D1034" s="21" t="s">
        <v>163</v>
      </c>
      <c r="E1034" s="22" t="s">
        <v>524</v>
      </c>
      <c r="F1034" s="22" t="s">
        <v>524</v>
      </c>
      <c r="G1034" s="22" t="s">
        <v>519</v>
      </c>
      <c r="H1034" s="22" t="s">
        <v>518</v>
      </c>
      <c r="I1034" s="22" t="s">
        <v>195</v>
      </c>
      <c r="J1034" s="22">
        <v>32308</v>
      </c>
      <c r="K1034" s="22">
        <v>55153</v>
      </c>
      <c r="L1034" s="23">
        <f t="shared" ref="L1034:L1097" si="168">IFERROR(M1034*O1034,0)</f>
        <v>19.2</v>
      </c>
      <c r="M1034" s="24">
        <f t="shared" ref="M1034:M1097" si="169">IFERROR(N1034/O1034,0)</f>
        <v>1</v>
      </c>
      <c r="N1034" s="23">
        <v>19.2</v>
      </c>
      <c r="O1034" s="23">
        <v>19.2</v>
      </c>
      <c r="P1034" s="23" t="s">
        <v>848</v>
      </c>
      <c r="Q1034" s="23" t="s">
        <v>248</v>
      </c>
      <c r="R1034" s="25" t="s">
        <v>249</v>
      </c>
      <c r="S1034" s="22" t="s">
        <v>845</v>
      </c>
      <c r="T1034" s="22"/>
      <c r="U1034" s="26"/>
      <c r="V1034" s="26"/>
      <c r="W1034" s="27">
        <f t="shared" si="160"/>
        <v>1988</v>
      </c>
      <c r="X1034" s="27">
        <f t="shared" si="161"/>
        <v>2050</v>
      </c>
      <c r="Y1034" s="28">
        <f t="shared" si="162"/>
        <v>0</v>
      </c>
      <c r="Z1034" s="29" t="str">
        <f t="shared" si="163"/>
        <v>SW</v>
      </c>
      <c r="AA1034" s="30">
        <f t="shared" si="164"/>
        <v>19.2</v>
      </c>
      <c r="AB1034" s="31">
        <f>IF(AND(ISNUMBER(MATCH($S1034,[3]Lists!$CU$8:$CU$37,0)),J1034&gt;=DATE(2018,12,31)),$AH$6,$AH$5)</f>
        <v>1</v>
      </c>
      <c r="AC1034" s="31">
        <f t="shared" si="165"/>
        <v>1</v>
      </c>
      <c r="AD1034" s="31">
        <f t="shared" si="166"/>
        <v>1</v>
      </c>
      <c r="AE1034" s="32" t="e">
        <f>MIN($K1034,IF(AND(S1034='[3]Resources - Baseline'!$C$25,$AH$3&gt;0),MIN(DATE(2050,12,31),MAX(DATE($AH$4,12,31),DATE(YEAR(J1034)+$AH$3,MONTH(J1034),DAY(J1034)))),IF(AND(COUNTIFS('[3]Resources - Baseline'!$C$26:$C$37,S1034)=1,$AH$2&gt;0),MIN(DATE($AH$4,12,31),DATE(YEAR(J1034)+$AH$2,MONTH(J1034),DAY(J1034))),DATE(2050,12,31))))</f>
        <v>#VALUE!</v>
      </c>
      <c r="AF1034" s="33">
        <f t="shared" si="167"/>
        <v>1</v>
      </c>
    </row>
    <row r="1035" spans="1:32">
      <c r="A1035" s="1">
        <v>1035</v>
      </c>
      <c r="B1035" s="21" t="s">
        <v>2313</v>
      </c>
      <c r="C1035" s="21" t="s">
        <v>2314</v>
      </c>
      <c r="D1035" s="21" t="s">
        <v>185</v>
      </c>
      <c r="E1035" s="21" t="s">
        <v>246</v>
      </c>
      <c r="F1035" s="21" t="s">
        <v>246</v>
      </c>
      <c r="G1035" s="21" t="s">
        <v>247</v>
      </c>
      <c r="H1035" s="21" t="s">
        <v>246</v>
      </c>
      <c r="I1035" s="21" t="s">
        <v>178</v>
      </c>
      <c r="J1035" s="22">
        <v>42321</v>
      </c>
      <c r="K1035" s="22">
        <v>55153</v>
      </c>
      <c r="L1035" s="23">
        <f t="shared" si="168"/>
        <v>0.87999999999999989</v>
      </c>
      <c r="M1035" s="24">
        <f t="shared" si="169"/>
        <v>0.54999999999999993</v>
      </c>
      <c r="N1035" s="21">
        <v>0.88</v>
      </c>
      <c r="O1035" s="21">
        <v>1.6</v>
      </c>
      <c r="P1035" s="21" t="s">
        <v>187</v>
      </c>
      <c r="Q1035" s="21" t="s">
        <v>1649</v>
      </c>
      <c r="R1035" s="25" t="s">
        <v>215</v>
      </c>
      <c r="S1035" s="21" t="s">
        <v>913</v>
      </c>
      <c r="T1035" s="21"/>
      <c r="U1035" s="26"/>
      <c r="V1035" s="26"/>
      <c r="W1035" s="27">
        <f t="shared" si="160"/>
        <v>2016</v>
      </c>
      <c r="X1035" s="27">
        <f t="shared" si="161"/>
        <v>2050</v>
      </c>
      <c r="Y1035" s="28">
        <f t="shared" si="162"/>
        <v>0</v>
      </c>
      <c r="Z1035" s="29" t="str">
        <f t="shared" si="163"/>
        <v>CAISO</v>
      </c>
      <c r="AA1035" s="30">
        <f t="shared" si="164"/>
        <v>1.6</v>
      </c>
      <c r="AB1035" s="31">
        <f>IF(AND(ISNUMBER(MATCH($S1035,[3]Lists!$CU$8:$CU$37,0)),J1035&gt;=DATE(2018,12,31)),$AH$6,$AH$5)</f>
        <v>1</v>
      </c>
      <c r="AC1035" s="31">
        <f t="shared" si="165"/>
        <v>1</v>
      </c>
      <c r="AD1035" s="31">
        <f t="shared" si="166"/>
        <v>1</v>
      </c>
      <c r="AE1035" s="32" t="e">
        <f>MIN($K1035,IF(AND(S1035='[3]Resources - Baseline'!$C$25,$AH$3&gt;0),MIN(DATE(2050,12,31),MAX(DATE($AH$4,12,31),DATE(YEAR(J1035)+$AH$3,MONTH(J1035),DAY(J1035)))),IF(AND(COUNTIFS('[3]Resources - Baseline'!$C$26:$C$37,S1035)=1,$AH$2&gt;0),MIN(DATE($AH$4,12,31),DATE(YEAR(J1035)+$AH$2,MONTH(J1035),DAY(J1035))),DATE(2050,12,31))))</f>
        <v>#VALUE!</v>
      </c>
      <c r="AF1035" s="33">
        <f t="shared" si="167"/>
        <v>1</v>
      </c>
    </row>
    <row r="1036" spans="1:32">
      <c r="A1036" s="1">
        <v>1036</v>
      </c>
      <c r="B1036" s="21" t="s">
        <v>2315</v>
      </c>
      <c r="C1036" s="21" t="s">
        <v>2316</v>
      </c>
      <c r="D1036" s="21" t="s">
        <v>185</v>
      </c>
      <c r="E1036" s="21" t="s">
        <v>176</v>
      </c>
      <c r="F1036" s="21" t="s">
        <v>176</v>
      </c>
      <c r="G1036" s="21" t="s">
        <v>177</v>
      </c>
      <c r="H1036" s="21" t="s">
        <v>176</v>
      </c>
      <c r="I1036" s="21" t="s">
        <v>178</v>
      </c>
      <c r="J1036" s="22">
        <v>36892</v>
      </c>
      <c r="K1036" s="22">
        <v>55153</v>
      </c>
      <c r="L1036" s="23">
        <f t="shared" si="168"/>
        <v>21</v>
      </c>
      <c r="M1036" s="24">
        <f t="shared" si="169"/>
        <v>1</v>
      </c>
      <c r="N1036" s="21">
        <v>21</v>
      </c>
      <c r="O1036" s="21">
        <v>21</v>
      </c>
      <c r="P1036" s="21" t="s">
        <v>187</v>
      </c>
      <c r="Q1036" s="21" t="s">
        <v>219</v>
      </c>
      <c r="R1036" s="25" t="s">
        <v>218</v>
      </c>
      <c r="S1036" s="21" t="s">
        <v>265</v>
      </c>
      <c r="T1036" s="21"/>
      <c r="U1036" s="26"/>
      <c r="V1036" s="26"/>
      <c r="W1036" s="27">
        <f t="shared" si="160"/>
        <v>2001</v>
      </c>
      <c r="X1036" s="27">
        <f t="shared" si="161"/>
        <v>2050</v>
      </c>
      <c r="Y1036" s="28">
        <f t="shared" si="162"/>
        <v>0</v>
      </c>
      <c r="Z1036" s="29" t="str">
        <f t="shared" si="163"/>
        <v>CAISO</v>
      </c>
      <c r="AA1036" s="30">
        <f t="shared" si="164"/>
        <v>21</v>
      </c>
      <c r="AB1036" s="31">
        <f>IF(AND(ISNUMBER(MATCH($S1036,[3]Lists!$CU$8:$CU$37,0)),J1036&gt;=DATE(2018,12,31)),$AH$6,$AH$5)</f>
        <v>1</v>
      </c>
      <c r="AC1036" s="31">
        <f t="shared" si="165"/>
        <v>1</v>
      </c>
      <c r="AD1036" s="31">
        <f t="shared" si="166"/>
        <v>1</v>
      </c>
      <c r="AE1036" s="32" t="e">
        <f>MIN($K1036,IF(AND(S1036='[3]Resources - Baseline'!$C$25,$AH$3&gt;0),MIN(DATE(2050,12,31),MAX(DATE($AH$4,12,31),DATE(YEAR(J1036)+$AH$3,MONTH(J1036),DAY(J1036)))),IF(AND(COUNTIFS('[3]Resources - Baseline'!$C$26:$C$37,S1036)=1,$AH$2&gt;0),MIN(DATE($AH$4,12,31),DATE(YEAR(J1036)+$AH$2,MONTH(J1036),DAY(J1036))),DATE(2050,12,31))))</f>
        <v>#VALUE!</v>
      </c>
      <c r="AF1036" s="33">
        <f t="shared" si="167"/>
        <v>1</v>
      </c>
    </row>
    <row r="1037" spans="1:32">
      <c r="A1037" s="1">
        <v>1037</v>
      </c>
      <c r="B1037" s="21" t="s">
        <v>2317</v>
      </c>
      <c r="C1037" s="21"/>
      <c r="D1037" s="21" t="s">
        <v>163</v>
      </c>
      <c r="E1037" s="22" t="s">
        <v>524</v>
      </c>
      <c r="F1037" s="22" t="s">
        <v>524</v>
      </c>
      <c r="G1037" s="22" t="s">
        <v>519</v>
      </c>
      <c r="H1037" s="22" t="s">
        <v>518</v>
      </c>
      <c r="I1037" s="22" t="s">
        <v>195</v>
      </c>
      <c r="J1037" s="22">
        <v>44561</v>
      </c>
      <c r="K1037" s="22">
        <v>55153</v>
      </c>
      <c r="L1037" s="23">
        <f t="shared" si="168"/>
        <v>26</v>
      </c>
      <c r="M1037" s="24">
        <f t="shared" si="169"/>
        <v>1</v>
      </c>
      <c r="N1037" s="23">
        <v>26</v>
      </c>
      <c r="O1037" s="23">
        <v>26</v>
      </c>
      <c r="P1037" s="23" t="s">
        <v>408</v>
      </c>
      <c r="Q1037" s="23" t="s">
        <v>180</v>
      </c>
      <c r="R1037" s="25" t="s">
        <v>181</v>
      </c>
      <c r="S1037" s="22" t="s">
        <v>337</v>
      </c>
      <c r="T1037" s="22"/>
      <c r="U1037" s="26"/>
      <c r="V1037" s="26"/>
      <c r="W1037" s="27">
        <f t="shared" si="160"/>
        <v>2022</v>
      </c>
      <c r="X1037" s="27">
        <f t="shared" si="161"/>
        <v>2050</v>
      </c>
      <c r="Y1037" s="28">
        <f t="shared" si="162"/>
        <v>0</v>
      </c>
      <c r="Z1037" s="29" t="str">
        <f t="shared" si="163"/>
        <v>SW</v>
      </c>
      <c r="AA1037" s="30">
        <f t="shared" si="164"/>
        <v>26</v>
      </c>
      <c r="AB1037" s="31">
        <f>IF(AND(ISNUMBER(MATCH($S1037,[3]Lists!$CU$8:$CU$37,0)),J1037&gt;=DATE(2018,12,31)),$AH$6,$AH$5)</f>
        <v>0.95</v>
      </c>
      <c r="AC1037" s="31">
        <f t="shared" si="165"/>
        <v>1</v>
      </c>
      <c r="AD1037" s="31">
        <f t="shared" si="166"/>
        <v>1</v>
      </c>
      <c r="AE1037" s="32" t="e">
        <f>MIN($K1037,IF(AND(S1037='[3]Resources - Baseline'!$C$25,$AH$3&gt;0),MIN(DATE(2050,12,31),MAX(DATE($AH$4,12,31),DATE(YEAR(J1037)+$AH$3,MONTH(J1037),DAY(J1037)))),IF(AND(COUNTIFS('[3]Resources - Baseline'!$C$26:$C$37,S1037)=1,$AH$2&gt;0),MIN(DATE($AH$4,12,31),DATE(YEAR(J1037)+$AH$2,MONTH(J1037),DAY(J1037))),DATE(2050,12,31))))</f>
        <v>#VALUE!</v>
      </c>
      <c r="AF1037" s="33">
        <f t="shared" si="167"/>
        <v>1</v>
      </c>
    </row>
    <row r="1038" spans="1:32">
      <c r="A1038" s="1">
        <v>1038</v>
      </c>
      <c r="B1038" s="21" t="s">
        <v>2318</v>
      </c>
      <c r="C1038" s="21" t="s">
        <v>2319</v>
      </c>
      <c r="D1038" s="21" t="s">
        <v>163</v>
      </c>
      <c r="E1038" s="22" t="s">
        <v>164</v>
      </c>
      <c r="F1038" s="22" t="s">
        <v>164</v>
      </c>
      <c r="G1038" s="22" t="s">
        <v>165</v>
      </c>
      <c r="H1038" s="22" t="s">
        <v>166</v>
      </c>
      <c r="I1038" s="22" t="s">
        <v>167</v>
      </c>
      <c r="J1038" s="22">
        <v>40602</v>
      </c>
      <c r="K1038" s="22">
        <v>49721</v>
      </c>
      <c r="L1038" s="23">
        <f t="shared" si="168"/>
        <v>24</v>
      </c>
      <c r="M1038" s="24">
        <f t="shared" si="169"/>
        <v>1</v>
      </c>
      <c r="N1038" s="23">
        <v>24</v>
      </c>
      <c r="O1038" s="23">
        <v>24</v>
      </c>
      <c r="P1038" s="23" t="s">
        <v>196</v>
      </c>
      <c r="Q1038" s="23" t="s">
        <v>197</v>
      </c>
      <c r="R1038" s="25" t="s">
        <v>198</v>
      </c>
      <c r="S1038" s="22" t="s">
        <v>542</v>
      </c>
      <c r="T1038" s="22" t="s">
        <v>178</v>
      </c>
      <c r="U1038" s="26">
        <v>24</v>
      </c>
      <c r="V1038" s="26"/>
      <c r="W1038" s="27">
        <f t="shared" si="160"/>
        <v>2011</v>
      </c>
      <c r="X1038" s="27">
        <f t="shared" si="161"/>
        <v>2035</v>
      </c>
      <c r="Y1038" s="28">
        <f t="shared" si="162"/>
        <v>0</v>
      </c>
      <c r="Z1038" s="29" t="str">
        <f t="shared" si="163"/>
        <v>CAISO</v>
      </c>
      <c r="AA1038" s="30">
        <f t="shared" si="164"/>
        <v>24</v>
      </c>
      <c r="AB1038" s="31">
        <f>IF(AND(ISNUMBER(MATCH($S1038,[3]Lists!$CU$8:$CU$37,0)),J1038&gt;=DATE(2018,12,31)),$AH$6,$AH$5)</f>
        <v>1</v>
      </c>
      <c r="AC1038" s="31">
        <f t="shared" si="165"/>
        <v>1</v>
      </c>
      <c r="AD1038" s="31">
        <f t="shared" si="166"/>
        <v>1</v>
      </c>
      <c r="AE1038" s="32" t="e">
        <f>MIN($K1038,IF(AND(S1038='[3]Resources - Baseline'!$C$25,$AH$3&gt;0),MIN(DATE(2050,12,31),MAX(DATE($AH$4,12,31),DATE(YEAR(J1038)+$AH$3,MONTH(J1038),DAY(J1038)))),IF(AND(COUNTIFS('[3]Resources - Baseline'!$C$26:$C$37,S1038)=1,$AH$2&gt;0),MIN(DATE($AH$4,12,31),DATE(YEAR(J1038)+$AH$2,MONTH(J1038),DAY(J1038))),DATE(2050,12,31))))</f>
        <v>#VALUE!</v>
      </c>
      <c r="AF1038" s="33">
        <f t="shared" si="167"/>
        <v>1</v>
      </c>
    </row>
    <row r="1039" spans="1:32">
      <c r="A1039" s="1">
        <v>1039</v>
      </c>
      <c r="B1039" s="21" t="s">
        <v>2320</v>
      </c>
      <c r="C1039" s="21" t="s">
        <v>2321</v>
      </c>
      <c r="D1039" s="21" t="s">
        <v>163</v>
      </c>
      <c r="E1039" s="22" t="s">
        <v>164</v>
      </c>
      <c r="F1039" s="22" t="s">
        <v>164</v>
      </c>
      <c r="G1039" s="22" t="s">
        <v>165</v>
      </c>
      <c r="H1039" s="22" t="s">
        <v>166</v>
      </c>
      <c r="I1039" s="22" t="s">
        <v>167</v>
      </c>
      <c r="J1039" s="22">
        <v>40602</v>
      </c>
      <c r="K1039" s="22">
        <v>49721</v>
      </c>
      <c r="L1039" s="23">
        <f t="shared" si="168"/>
        <v>24</v>
      </c>
      <c r="M1039" s="24">
        <f t="shared" si="169"/>
        <v>1</v>
      </c>
      <c r="N1039" s="23">
        <v>24</v>
      </c>
      <c r="O1039" s="23">
        <v>24</v>
      </c>
      <c r="P1039" s="23" t="s">
        <v>196</v>
      </c>
      <c r="Q1039" s="23" t="s">
        <v>197</v>
      </c>
      <c r="R1039" s="25" t="s">
        <v>198</v>
      </c>
      <c r="S1039" s="22" t="s">
        <v>542</v>
      </c>
      <c r="T1039" s="22" t="s">
        <v>178</v>
      </c>
      <c r="U1039" s="26">
        <v>24</v>
      </c>
      <c r="V1039" s="26"/>
      <c r="W1039" s="27">
        <f t="shared" si="160"/>
        <v>2011</v>
      </c>
      <c r="X1039" s="27">
        <f t="shared" si="161"/>
        <v>2035</v>
      </c>
      <c r="Y1039" s="28">
        <f t="shared" si="162"/>
        <v>0</v>
      </c>
      <c r="Z1039" s="29" t="str">
        <f t="shared" si="163"/>
        <v>CAISO</v>
      </c>
      <c r="AA1039" s="30">
        <f t="shared" si="164"/>
        <v>24</v>
      </c>
      <c r="AB1039" s="31">
        <f>IF(AND(ISNUMBER(MATCH($S1039,[3]Lists!$CU$8:$CU$37,0)),J1039&gt;=DATE(2018,12,31)),$AH$6,$AH$5)</f>
        <v>1</v>
      </c>
      <c r="AC1039" s="31">
        <f t="shared" si="165"/>
        <v>1</v>
      </c>
      <c r="AD1039" s="31">
        <f t="shared" si="166"/>
        <v>1</v>
      </c>
      <c r="AE1039" s="32" t="e">
        <f>MIN($K1039,IF(AND(S1039='[3]Resources - Baseline'!$C$25,$AH$3&gt;0),MIN(DATE(2050,12,31),MAX(DATE($AH$4,12,31),DATE(YEAR(J1039)+$AH$3,MONTH(J1039),DAY(J1039)))),IF(AND(COUNTIFS('[3]Resources - Baseline'!$C$26:$C$37,S1039)=1,$AH$2&gt;0),MIN(DATE($AH$4,12,31),DATE(YEAR(J1039)+$AH$2,MONTH(J1039),DAY(J1039))),DATE(2050,12,31))))</f>
        <v>#VALUE!</v>
      </c>
      <c r="AF1039" s="33">
        <f t="shared" si="167"/>
        <v>1</v>
      </c>
    </row>
    <row r="1040" spans="1:32">
      <c r="A1040" s="1">
        <v>1040</v>
      </c>
      <c r="B1040" s="21" t="s">
        <v>2322</v>
      </c>
      <c r="C1040" s="21" t="s">
        <v>2323</v>
      </c>
      <c r="D1040" s="21" t="s">
        <v>163</v>
      </c>
      <c r="E1040" s="22" t="s">
        <v>164</v>
      </c>
      <c r="F1040" s="22" t="s">
        <v>164</v>
      </c>
      <c r="G1040" s="22" t="s">
        <v>165</v>
      </c>
      <c r="H1040" s="22" t="s">
        <v>166</v>
      </c>
      <c r="I1040" s="22" t="s">
        <v>167</v>
      </c>
      <c r="J1040" s="22">
        <v>40602</v>
      </c>
      <c r="K1040" s="22">
        <v>49721</v>
      </c>
      <c r="L1040" s="23">
        <f t="shared" si="168"/>
        <v>24</v>
      </c>
      <c r="M1040" s="24">
        <f t="shared" si="169"/>
        <v>1</v>
      </c>
      <c r="N1040" s="23">
        <v>24</v>
      </c>
      <c r="O1040" s="23">
        <v>24</v>
      </c>
      <c r="P1040" s="23" t="s">
        <v>196</v>
      </c>
      <c r="Q1040" s="23" t="s">
        <v>197</v>
      </c>
      <c r="R1040" s="25" t="s">
        <v>198</v>
      </c>
      <c r="S1040" s="22" t="s">
        <v>542</v>
      </c>
      <c r="T1040" s="22" t="s">
        <v>178</v>
      </c>
      <c r="U1040" s="26">
        <v>24</v>
      </c>
      <c r="V1040" s="26"/>
      <c r="W1040" s="27">
        <f t="shared" si="160"/>
        <v>2011</v>
      </c>
      <c r="X1040" s="27">
        <f t="shared" si="161"/>
        <v>2035</v>
      </c>
      <c r="Y1040" s="28">
        <f t="shared" si="162"/>
        <v>0</v>
      </c>
      <c r="Z1040" s="29" t="str">
        <f t="shared" si="163"/>
        <v>CAISO</v>
      </c>
      <c r="AA1040" s="30">
        <f t="shared" si="164"/>
        <v>24</v>
      </c>
      <c r="AB1040" s="31">
        <f>IF(AND(ISNUMBER(MATCH($S1040,[3]Lists!$CU$8:$CU$37,0)),J1040&gt;=DATE(2018,12,31)),$AH$6,$AH$5)</f>
        <v>1</v>
      </c>
      <c r="AC1040" s="31">
        <f t="shared" si="165"/>
        <v>1</v>
      </c>
      <c r="AD1040" s="31">
        <f t="shared" si="166"/>
        <v>1</v>
      </c>
      <c r="AE1040" s="32" t="e">
        <f>MIN($K1040,IF(AND(S1040='[3]Resources - Baseline'!$C$25,$AH$3&gt;0),MIN(DATE(2050,12,31),MAX(DATE($AH$4,12,31),DATE(YEAR(J1040)+$AH$3,MONTH(J1040),DAY(J1040)))),IF(AND(COUNTIFS('[3]Resources - Baseline'!$C$26:$C$37,S1040)=1,$AH$2&gt;0),MIN(DATE($AH$4,12,31),DATE(YEAR(J1040)+$AH$2,MONTH(J1040),DAY(J1040))),DATE(2050,12,31))))</f>
        <v>#VALUE!</v>
      </c>
      <c r="AF1040" s="33">
        <f t="shared" si="167"/>
        <v>1</v>
      </c>
    </row>
    <row r="1041" spans="1:32">
      <c r="A1041" s="1">
        <v>1041</v>
      </c>
      <c r="B1041" s="21" t="s">
        <v>2324</v>
      </c>
      <c r="C1041" s="21" t="s">
        <v>2325</v>
      </c>
      <c r="D1041" s="21" t="s">
        <v>163</v>
      </c>
      <c r="E1041" s="22" t="s">
        <v>164</v>
      </c>
      <c r="F1041" s="22" t="s">
        <v>164</v>
      </c>
      <c r="G1041" s="22" t="s">
        <v>165</v>
      </c>
      <c r="H1041" s="22" t="s">
        <v>166</v>
      </c>
      <c r="I1041" s="22" t="s">
        <v>167</v>
      </c>
      <c r="J1041" s="22">
        <v>40602</v>
      </c>
      <c r="K1041" s="22">
        <v>49721</v>
      </c>
      <c r="L1041" s="23">
        <f t="shared" si="168"/>
        <v>27</v>
      </c>
      <c r="M1041" s="24">
        <f t="shared" si="169"/>
        <v>1</v>
      </c>
      <c r="N1041" s="23">
        <v>27</v>
      </c>
      <c r="O1041" s="23">
        <v>27</v>
      </c>
      <c r="P1041" s="23" t="s">
        <v>196</v>
      </c>
      <c r="Q1041" s="23" t="s">
        <v>197</v>
      </c>
      <c r="R1041" s="25" t="s">
        <v>198</v>
      </c>
      <c r="S1041" s="22" t="s">
        <v>542</v>
      </c>
      <c r="T1041" s="22" t="s">
        <v>178</v>
      </c>
      <c r="U1041" s="26">
        <v>27</v>
      </c>
      <c r="V1041" s="26"/>
      <c r="W1041" s="27">
        <f t="shared" si="160"/>
        <v>2011</v>
      </c>
      <c r="X1041" s="27">
        <f t="shared" si="161"/>
        <v>2035</v>
      </c>
      <c r="Y1041" s="28">
        <f t="shared" si="162"/>
        <v>0</v>
      </c>
      <c r="Z1041" s="29" t="str">
        <f t="shared" si="163"/>
        <v>CAISO</v>
      </c>
      <c r="AA1041" s="30">
        <f t="shared" si="164"/>
        <v>27</v>
      </c>
      <c r="AB1041" s="31">
        <f>IF(AND(ISNUMBER(MATCH($S1041,[3]Lists!$CU$8:$CU$37,0)),J1041&gt;=DATE(2018,12,31)),$AH$6,$AH$5)</f>
        <v>1</v>
      </c>
      <c r="AC1041" s="31">
        <f t="shared" si="165"/>
        <v>1</v>
      </c>
      <c r="AD1041" s="31">
        <f t="shared" si="166"/>
        <v>1</v>
      </c>
      <c r="AE1041" s="32" t="e">
        <f>MIN($K1041,IF(AND(S1041='[3]Resources - Baseline'!$C$25,$AH$3&gt;0),MIN(DATE(2050,12,31),MAX(DATE($AH$4,12,31),DATE(YEAR(J1041)+$AH$3,MONTH(J1041),DAY(J1041)))),IF(AND(COUNTIFS('[3]Resources - Baseline'!$C$26:$C$37,S1041)=1,$AH$2&gt;0),MIN(DATE($AH$4,12,31),DATE(YEAR(J1041)+$AH$2,MONTH(J1041),DAY(J1041))),DATE(2050,12,31))))</f>
        <v>#VALUE!</v>
      </c>
      <c r="AF1041" s="33">
        <f t="shared" si="167"/>
        <v>1</v>
      </c>
    </row>
    <row r="1042" spans="1:32">
      <c r="A1042" s="1">
        <v>1042</v>
      </c>
      <c r="B1042" s="21" t="s">
        <v>2326</v>
      </c>
      <c r="C1042" s="21" t="s">
        <v>2327</v>
      </c>
      <c r="D1042" s="21" t="s">
        <v>163</v>
      </c>
      <c r="E1042" s="22" t="s">
        <v>164</v>
      </c>
      <c r="F1042" s="22" t="s">
        <v>164</v>
      </c>
      <c r="G1042" s="22" t="s">
        <v>165</v>
      </c>
      <c r="H1042" s="22" t="s">
        <v>166</v>
      </c>
      <c r="I1042" s="22" t="s">
        <v>167</v>
      </c>
      <c r="J1042" s="22">
        <v>40602</v>
      </c>
      <c r="K1042" s="22">
        <v>49721</v>
      </c>
      <c r="L1042" s="23">
        <f t="shared" si="168"/>
        <v>24</v>
      </c>
      <c r="M1042" s="24">
        <f t="shared" si="169"/>
        <v>1</v>
      </c>
      <c r="N1042" s="23">
        <v>24</v>
      </c>
      <c r="O1042" s="23">
        <v>24</v>
      </c>
      <c r="P1042" s="23" t="s">
        <v>196</v>
      </c>
      <c r="Q1042" s="23" t="s">
        <v>197</v>
      </c>
      <c r="R1042" s="25" t="s">
        <v>198</v>
      </c>
      <c r="S1042" s="22" t="s">
        <v>542</v>
      </c>
      <c r="T1042" s="22" t="s">
        <v>178</v>
      </c>
      <c r="U1042" s="26">
        <v>24</v>
      </c>
      <c r="V1042" s="26"/>
      <c r="W1042" s="27">
        <f t="shared" si="160"/>
        <v>2011</v>
      </c>
      <c r="X1042" s="27">
        <f t="shared" si="161"/>
        <v>2035</v>
      </c>
      <c r="Y1042" s="28">
        <f t="shared" si="162"/>
        <v>0</v>
      </c>
      <c r="Z1042" s="29" t="str">
        <f t="shared" si="163"/>
        <v>CAISO</v>
      </c>
      <c r="AA1042" s="30">
        <f t="shared" si="164"/>
        <v>24</v>
      </c>
      <c r="AB1042" s="31">
        <f>IF(AND(ISNUMBER(MATCH($S1042,[3]Lists!$CU$8:$CU$37,0)),J1042&gt;=DATE(2018,12,31)),$AH$6,$AH$5)</f>
        <v>1</v>
      </c>
      <c r="AC1042" s="31">
        <f t="shared" si="165"/>
        <v>1</v>
      </c>
      <c r="AD1042" s="31">
        <f t="shared" si="166"/>
        <v>1</v>
      </c>
      <c r="AE1042" s="32" t="e">
        <f>MIN($K1042,IF(AND(S1042='[3]Resources - Baseline'!$C$25,$AH$3&gt;0),MIN(DATE(2050,12,31),MAX(DATE($AH$4,12,31),DATE(YEAR(J1042)+$AH$3,MONTH(J1042),DAY(J1042)))),IF(AND(COUNTIFS('[3]Resources - Baseline'!$C$26:$C$37,S1042)=1,$AH$2&gt;0),MIN(DATE($AH$4,12,31),DATE(YEAR(J1042)+$AH$2,MONTH(J1042),DAY(J1042))),DATE(2050,12,31))))</f>
        <v>#VALUE!</v>
      </c>
      <c r="AF1042" s="33">
        <f t="shared" si="167"/>
        <v>1</v>
      </c>
    </row>
    <row r="1043" spans="1:32">
      <c r="A1043" s="1">
        <v>1043</v>
      </c>
      <c r="B1043" s="21" t="s">
        <v>2328</v>
      </c>
      <c r="C1043" s="21" t="s">
        <v>2329</v>
      </c>
      <c r="D1043" s="21" t="s">
        <v>163</v>
      </c>
      <c r="E1043" s="22" t="s">
        <v>164</v>
      </c>
      <c r="F1043" s="22" t="s">
        <v>164</v>
      </c>
      <c r="G1043" s="22" t="s">
        <v>165</v>
      </c>
      <c r="H1043" s="22" t="s">
        <v>166</v>
      </c>
      <c r="I1043" s="22" t="s">
        <v>167</v>
      </c>
      <c r="J1043" s="22">
        <v>40602</v>
      </c>
      <c r="K1043" s="22">
        <v>49721</v>
      </c>
      <c r="L1043" s="23">
        <f t="shared" si="168"/>
        <v>21</v>
      </c>
      <c r="M1043" s="24">
        <f t="shared" si="169"/>
        <v>1</v>
      </c>
      <c r="N1043" s="23">
        <v>21</v>
      </c>
      <c r="O1043" s="23">
        <v>21</v>
      </c>
      <c r="P1043" s="23" t="s">
        <v>196</v>
      </c>
      <c r="Q1043" s="23" t="s">
        <v>197</v>
      </c>
      <c r="R1043" s="25" t="s">
        <v>198</v>
      </c>
      <c r="S1043" s="22" t="s">
        <v>542</v>
      </c>
      <c r="T1043" s="22" t="s">
        <v>178</v>
      </c>
      <c r="U1043" s="26">
        <v>21</v>
      </c>
      <c r="V1043" s="26"/>
      <c r="W1043" s="27">
        <f t="shared" si="160"/>
        <v>2011</v>
      </c>
      <c r="X1043" s="27">
        <f t="shared" si="161"/>
        <v>2035</v>
      </c>
      <c r="Y1043" s="28">
        <f t="shared" si="162"/>
        <v>0</v>
      </c>
      <c r="Z1043" s="29" t="str">
        <f t="shared" si="163"/>
        <v>CAISO</v>
      </c>
      <c r="AA1043" s="30">
        <f t="shared" si="164"/>
        <v>21</v>
      </c>
      <c r="AB1043" s="31">
        <f>IF(AND(ISNUMBER(MATCH($S1043,[3]Lists!$CU$8:$CU$37,0)),J1043&gt;=DATE(2018,12,31)),$AH$6,$AH$5)</f>
        <v>1</v>
      </c>
      <c r="AC1043" s="31">
        <f t="shared" si="165"/>
        <v>1</v>
      </c>
      <c r="AD1043" s="31">
        <f t="shared" si="166"/>
        <v>1</v>
      </c>
      <c r="AE1043" s="32" t="e">
        <f>MIN($K1043,IF(AND(S1043='[3]Resources - Baseline'!$C$25,$AH$3&gt;0),MIN(DATE(2050,12,31),MAX(DATE($AH$4,12,31),DATE(YEAR(J1043)+$AH$3,MONTH(J1043),DAY(J1043)))),IF(AND(COUNTIFS('[3]Resources - Baseline'!$C$26:$C$37,S1043)=1,$AH$2&gt;0),MIN(DATE($AH$4,12,31),DATE(YEAR(J1043)+$AH$2,MONTH(J1043),DAY(J1043))),DATE(2050,12,31))))</f>
        <v>#VALUE!</v>
      </c>
      <c r="AF1043" s="33">
        <f t="shared" si="167"/>
        <v>1</v>
      </c>
    </row>
    <row r="1044" spans="1:32">
      <c r="A1044" s="1">
        <v>1044</v>
      </c>
      <c r="B1044" s="21" t="s">
        <v>2330</v>
      </c>
      <c r="C1044" s="21" t="s">
        <v>2331</v>
      </c>
      <c r="D1044" s="21" t="s">
        <v>163</v>
      </c>
      <c r="E1044" s="22" t="s">
        <v>375</v>
      </c>
      <c r="F1044" s="22" t="s">
        <v>375</v>
      </c>
      <c r="G1044" s="22" t="s">
        <v>376</v>
      </c>
      <c r="H1044" s="22" t="s">
        <v>377</v>
      </c>
      <c r="I1044" s="22" t="s">
        <v>378</v>
      </c>
      <c r="J1044" s="22">
        <v>26054</v>
      </c>
      <c r="K1044" s="22">
        <v>55153</v>
      </c>
      <c r="L1044" s="23">
        <f t="shared" si="168"/>
        <v>55</v>
      </c>
      <c r="M1044" s="24">
        <f t="shared" si="169"/>
        <v>1</v>
      </c>
      <c r="N1044" s="23">
        <v>55</v>
      </c>
      <c r="O1044" s="23">
        <v>55</v>
      </c>
      <c r="P1044" s="23" t="s">
        <v>218</v>
      </c>
      <c r="Q1044" s="23" t="s">
        <v>219</v>
      </c>
      <c r="R1044" s="25" t="s">
        <v>218</v>
      </c>
      <c r="S1044" s="22" t="s">
        <v>1350</v>
      </c>
      <c r="T1044" s="22"/>
      <c r="U1044" s="26"/>
      <c r="V1044" s="26"/>
      <c r="W1044" s="27">
        <f t="shared" si="160"/>
        <v>1971</v>
      </c>
      <c r="X1044" s="27">
        <f t="shared" si="161"/>
        <v>2050</v>
      </c>
      <c r="Y1044" s="28">
        <f t="shared" si="162"/>
        <v>0</v>
      </c>
      <c r="Z1044" s="29" t="str">
        <f t="shared" si="163"/>
        <v>BANC</v>
      </c>
      <c r="AA1044" s="30">
        <f t="shared" si="164"/>
        <v>55</v>
      </c>
      <c r="AB1044" s="31">
        <f>IF(AND(ISNUMBER(MATCH($S1044,[3]Lists!$CU$8:$CU$37,0)),J1044&gt;=DATE(2018,12,31)),$AH$6,$AH$5)</f>
        <v>1</v>
      </c>
      <c r="AC1044" s="31">
        <f t="shared" si="165"/>
        <v>1</v>
      </c>
      <c r="AD1044" s="31">
        <f t="shared" si="166"/>
        <v>1</v>
      </c>
      <c r="AE1044" s="32" t="e">
        <f>MIN($K1044,IF(AND(S1044='[3]Resources - Baseline'!$C$25,$AH$3&gt;0),MIN(DATE(2050,12,31),MAX(DATE($AH$4,12,31),DATE(YEAR(J1044)+$AH$3,MONTH(J1044),DAY(J1044)))),IF(AND(COUNTIFS('[3]Resources - Baseline'!$C$26:$C$37,S1044)=1,$AH$2&gt;0),MIN(DATE($AH$4,12,31),DATE(YEAR(J1044)+$AH$2,MONTH(J1044),DAY(J1044))),DATE(2050,12,31))))</f>
        <v>#VALUE!</v>
      </c>
      <c r="AF1044" s="33">
        <f t="shared" si="167"/>
        <v>1</v>
      </c>
    </row>
    <row r="1045" spans="1:32">
      <c r="A1045" s="1">
        <v>1045</v>
      </c>
      <c r="B1045" s="21" t="s">
        <v>2332</v>
      </c>
      <c r="C1045" s="21" t="s">
        <v>2333</v>
      </c>
      <c r="D1045" s="21" t="s">
        <v>163</v>
      </c>
      <c r="E1045" s="22" t="s">
        <v>375</v>
      </c>
      <c r="F1045" s="22" t="s">
        <v>375</v>
      </c>
      <c r="G1045" s="22" t="s">
        <v>376</v>
      </c>
      <c r="H1045" s="22" t="s">
        <v>377</v>
      </c>
      <c r="I1045" s="22" t="s">
        <v>378</v>
      </c>
      <c r="J1045" s="22">
        <v>26054</v>
      </c>
      <c r="K1045" s="22">
        <v>55153</v>
      </c>
      <c r="L1045" s="23">
        <f t="shared" si="168"/>
        <v>55</v>
      </c>
      <c r="M1045" s="24">
        <f t="shared" si="169"/>
        <v>1</v>
      </c>
      <c r="N1045" s="23">
        <v>55</v>
      </c>
      <c r="O1045" s="23">
        <v>55</v>
      </c>
      <c r="P1045" s="23" t="s">
        <v>218</v>
      </c>
      <c r="Q1045" s="23" t="s">
        <v>219</v>
      </c>
      <c r="R1045" s="25" t="s">
        <v>218</v>
      </c>
      <c r="S1045" s="22" t="s">
        <v>1350</v>
      </c>
      <c r="T1045" s="22"/>
      <c r="U1045" s="26"/>
      <c r="V1045" s="26"/>
      <c r="W1045" s="27">
        <f t="shared" si="160"/>
        <v>1971</v>
      </c>
      <c r="X1045" s="27">
        <f t="shared" si="161"/>
        <v>2050</v>
      </c>
      <c r="Y1045" s="28">
        <f t="shared" si="162"/>
        <v>0</v>
      </c>
      <c r="Z1045" s="29" t="str">
        <f t="shared" si="163"/>
        <v>BANC</v>
      </c>
      <c r="AA1045" s="30">
        <f t="shared" si="164"/>
        <v>55</v>
      </c>
      <c r="AB1045" s="31">
        <f>IF(AND(ISNUMBER(MATCH($S1045,[3]Lists!$CU$8:$CU$37,0)),J1045&gt;=DATE(2018,12,31)),$AH$6,$AH$5)</f>
        <v>1</v>
      </c>
      <c r="AC1045" s="31">
        <f t="shared" si="165"/>
        <v>1</v>
      </c>
      <c r="AD1045" s="31">
        <f t="shared" si="166"/>
        <v>1</v>
      </c>
      <c r="AE1045" s="32" t="e">
        <f>MIN($K1045,IF(AND(S1045='[3]Resources - Baseline'!$C$25,$AH$3&gt;0),MIN(DATE(2050,12,31),MAX(DATE($AH$4,12,31),DATE(YEAR(J1045)+$AH$3,MONTH(J1045),DAY(J1045)))),IF(AND(COUNTIFS('[3]Resources - Baseline'!$C$26:$C$37,S1045)=1,$AH$2&gt;0),MIN(DATE($AH$4,12,31),DATE(YEAR(J1045)+$AH$2,MONTH(J1045),DAY(J1045))),DATE(2050,12,31))))</f>
        <v>#VALUE!</v>
      </c>
      <c r="AF1045" s="33">
        <f t="shared" si="167"/>
        <v>1</v>
      </c>
    </row>
    <row r="1046" spans="1:32">
      <c r="A1046" s="1">
        <v>1046</v>
      </c>
      <c r="B1046" s="21" t="s">
        <v>2334</v>
      </c>
      <c r="C1046" s="21" t="s">
        <v>2335</v>
      </c>
      <c r="D1046" s="21" t="s">
        <v>163</v>
      </c>
      <c r="E1046" s="22" t="s">
        <v>378</v>
      </c>
      <c r="F1046" s="22" t="s">
        <v>378</v>
      </c>
      <c r="G1046" s="22" t="s">
        <v>1348</v>
      </c>
      <c r="H1046" s="22" t="s">
        <v>1349</v>
      </c>
      <c r="I1046" s="22" t="s">
        <v>378</v>
      </c>
      <c r="J1046" s="22">
        <v>26054</v>
      </c>
      <c r="K1046" s="22">
        <v>55153</v>
      </c>
      <c r="L1046" s="23">
        <f t="shared" si="168"/>
        <v>55</v>
      </c>
      <c r="M1046" s="24">
        <f t="shared" si="169"/>
        <v>1</v>
      </c>
      <c r="N1046" s="23">
        <v>55</v>
      </c>
      <c r="O1046" s="23">
        <v>55</v>
      </c>
      <c r="P1046" s="23" t="s">
        <v>218</v>
      </c>
      <c r="Q1046" s="23" t="s">
        <v>219</v>
      </c>
      <c r="R1046" s="25" t="s">
        <v>218</v>
      </c>
      <c r="S1046" s="22" t="s">
        <v>1350</v>
      </c>
      <c r="T1046" s="22"/>
      <c r="U1046" s="26"/>
      <c r="V1046" s="26"/>
      <c r="W1046" s="27">
        <f t="shared" si="160"/>
        <v>1971</v>
      </c>
      <c r="X1046" s="27">
        <f t="shared" si="161"/>
        <v>2050</v>
      </c>
      <c r="Y1046" s="28">
        <f t="shared" si="162"/>
        <v>0</v>
      </c>
      <c r="Z1046" s="29" t="str">
        <f t="shared" si="163"/>
        <v>BANC</v>
      </c>
      <c r="AA1046" s="30">
        <f t="shared" si="164"/>
        <v>55</v>
      </c>
      <c r="AB1046" s="31">
        <f>IF(AND(ISNUMBER(MATCH($S1046,[3]Lists!$CU$8:$CU$37,0)),J1046&gt;=DATE(2018,12,31)),$AH$6,$AH$5)</f>
        <v>1</v>
      </c>
      <c r="AC1046" s="31">
        <f t="shared" si="165"/>
        <v>1</v>
      </c>
      <c r="AD1046" s="31">
        <f t="shared" si="166"/>
        <v>1</v>
      </c>
      <c r="AE1046" s="32" t="e">
        <f>MIN($K1046,IF(AND(S1046='[3]Resources - Baseline'!$C$25,$AH$3&gt;0),MIN(DATE(2050,12,31),MAX(DATE($AH$4,12,31),DATE(YEAR(J1046)+$AH$3,MONTH(J1046),DAY(J1046)))),IF(AND(COUNTIFS('[3]Resources - Baseline'!$C$26:$C$37,S1046)=1,$AH$2&gt;0),MIN(DATE($AH$4,12,31),DATE(YEAR(J1046)+$AH$2,MONTH(J1046),DAY(J1046))),DATE(2050,12,31))))</f>
        <v>#VALUE!</v>
      </c>
      <c r="AF1046" s="33">
        <f t="shared" si="167"/>
        <v>1</v>
      </c>
    </row>
    <row r="1047" spans="1:32">
      <c r="A1047" s="1">
        <v>1047</v>
      </c>
      <c r="B1047" s="21" t="s">
        <v>2336</v>
      </c>
      <c r="C1047" s="21" t="s">
        <v>2337</v>
      </c>
      <c r="D1047" s="21" t="s">
        <v>163</v>
      </c>
      <c r="E1047" s="22" t="s">
        <v>375</v>
      </c>
      <c r="F1047" s="22" t="s">
        <v>375</v>
      </c>
      <c r="G1047" s="22" t="s">
        <v>376</v>
      </c>
      <c r="H1047" s="22" t="s">
        <v>377</v>
      </c>
      <c r="I1047" s="22" t="s">
        <v>378</v>
      </c>
      <c r="J1047" s="22">
        <v>32599</v>
      </c>
      <c r="K1047" s="22">
        <v>55153</v>
      </c>
      <c r="L1047" s="23">
        <f t="shared" si="168"/>
        <v>38.200000000000003</v>
      </c>
      <c r="M1047" s="24">
        <f t="shared" si="169"/>
        <v>1</v>
      </c>
      <c r="N1047" s="23">
        <v>38.200000000000003</v>
      </c>
      <c r="O1047" s="23">
        <v>38.200000000000003</v>
      </c>
      <c r="P1047" s="23" t="s">
        <v>218</v>
      </c>
      <c r="Q1047" s="23" t="s">
        <v>219</v>
      </c>
      <c r="R1047" s="25" t="s">
        <v>218</v>
      </c>
      <c r="S1047" s="22" t="s">
        <v>1350</v>
      </c>
      <c r="T1047" s="22"/>
      <c r="U1047" s="26"/>
      <c r="V1047" s="26"/>
      <c r="W1047" s="27">
        <f t="shared" si="160"/>
        <v>1989</v>
      </c>
      <c r="X1047" s="27">
        <f t="shared" si="161"/>
        <v>2050</v>
      </c>
      <c r="Y1047" s="28">
        <f t="shared" si="162"/>
        <v>0</v>
      </c>
      <c r="Z1047" s="29" t="str">
        <f t="shared" si="163"/>
        <v>BANC</v>
      </c>
      <c r="AA1047" s="30">
        <f t="shared" si="164"/>
        <v>38.200000000000003</v>
      </c>
      <c r="AB1047" s="31">
        <f>IF(AND(ISNUMBER(MATCH($S1047,[3]Lists!$CU$8:$CU$37,0)),J1047&gt;=DATE(2018,12,31)),$AH$6,$AH$5)</f>
        <v>1</v>
      </c>
      <c r="AC1047" s="31">
        <f t="shared" si="165"/>
        <v>1</v>
      </c>
      <c r="AD1047" s="31">
        <f t="shared" si="166"/>
        <v>1</v>
      </c>
      <c r="AE1047" s="32" t="e">
        <f>MIN($K1047,IF(AND(S1047='[3]Resources - Baseline'!$C$25,$AH$3&gt;0),MIN(DATE(2050,12,31),MAX(DATE($AH$4,12,31),DATE(YEAR(J1047)+$AH$3,MONTH(J1047),DAY(J1047)))),IF(AND(COUNTIFS('[3]Resources - Baseline'!$C$26:$C$37,S1047)=1,$AH$2&gt;0),MIN(DATE($AH$4,12,31),DATE(YEAR(J1047)+$AH$2,MONTH(J1047),DAY(J1047))),DATE(2050,12,31))))</f>
        <v>#VALUE!</v>
      </c>
      <c r="AF1047" s="33">
        <f t="shared" si="167"/>
        <v>1</v>
      </c>
    </row>
    <row r="1048" spans="1:32">
      <c r="A1048" s="1">
        <v>1048</v>
      </c>
      <c r="B1048" s="21" t="s">
        <v>2338</v>
      </c>
      <c r="C1048" s="21"/>
      <c r="D1048" s="21" t="s">
        <v>185</v>
      </c>
      <c r="E1048" s="21" t="s">
        <v>175</v>
      </c>
      <c r="F1048" s="21" t="s">
        <v>175</v>
      </c>
      <c r="G1048" s="21" t="s">
        <v>186</v>
      </c>
      <c r="H1048" s="21" t="s">
        <v>175</v>
      </c>
      <c r="I1048" s="21" t="s">
        <v>178</v>
      </c>
      <c r="J1048" s="22">
        <v>20821</v>
      </c>
      <c r="K1048" s="22">
        <v>55153</v>
      </c>
      <c r="L1048" s="23">
        <f t="shared" si="168"/>
        <v>72</v>
      </c>
      <c r="M1048" s="24">
        <f t="shared" si="169"/>
        <v>1</v>
      </c>
      <c r="N1048" s="21">
        <v>72</v>
      </c>
      <c r="O1048" s="21">
        <v>72</v>
      </c>
      <c r="P1048" s="21" t="s">
        <v>187</v>
      </c>
      <c r="Q1048" s="21" t="s">
        <v>219</v>
      </c>
      <c r="R1048" s="25" t="s">
        <v>218</v>
      </c>
      <c r="S1048" s="21" t="s">
        <v>265</v>
      </c>
      <c r="T1048" s="21"/>
      <c r="U1048" s="26"/>
      <c r="V1048" s="26"/>
      <c r="W1048" s="27">
        <f t="shared" si="160"/>
        <v>1957</v>
      </c>
      <c r="X1048" s="27">
        <f t="shared" si="161"/>
        <v>2050</v>
      </c>
      <c r="Y1048" s="28">
        <f t="shared" si="162"/>
        <v>0</v>
      </c>
      <c r="Z1048" s="29" t="str">
        <f t="shared" si="163"/>
        <v>CAISO</v>
      </c>
      <c r="AA1048" s="30">
        <f t="shared" si="164"/>
        <v>72</v>
      </c>
      <c r="AB1048" s="31">
        <f>IF(AND(ISNUMBER(MATCH($S1048,[3]Lists!$CU$8:$CU$37,0)),J1048&gt;=DATE(2018,12,31)),$AH$6,$AH$5)</f>
        <v>1</v>
      </c>
      <c r="AC1048" s="31">
        <f t="shared" si="165"/>
        <v>1</v>
      </c>
      <c r="AD1048" s="31">
        <f t="shared" si="166"/>
        <v>1</v>
      </c>
      <c r="AE1048" s="32" t="e">
        <f>MIN($K1048,IF(AND(S1048='[3]Resources - Baseline'!$C$25,$AH$3&gt;0),MIN(DATE(2050,12,31),MAX(DATE($AH$4,12,31),DATE(YEAR(J1048)+$AH$3,MONTH(J1048),DAY(J1048)))),IF(AND(COUNTIFS('[3]Resources - Baseline'!$C$26:$C$37,S1048)=1,$AH$2&gt;0),MIN(DATE($AH$4,12,31),DATE(YEAR(J1048)+$AH$2,MONTH(J1048),DAY(J1048))),DATE(2050,12,31))))</f>
        <v>#VALUE!</v>
      </c>
      <c r="AF1048" s="33">
        <f t="shared" si="167"/>
        <v>1</v>
      </c>
    </row>
    <row r="1049" spans="1:32">
      <c r="A1049" s="1">
        <v>1049</v>
      </c>
      <c r="B1049" s="21" t="s">
        <v>2339</v>
      </c>
      <c r="C1049" s="21" t="s">
        <v>2340</v>
      </c>
      <c r="D1049" s="21" t="s">
        <v>163</v>
      </c>
      <c r="E1049" s="22" t="s">
        <v>164</v>
      </c>
      <c r="F1049" s="22" t="s">
        <v>164</v>
      </c>
      <c r="G1049" s="22" t="s">
        <v>165</v>
      </c>
      <c r="H1049" s="22" t="s">
        <v>166</v>
      </c>
      <c r="I1049" s="22" t="s">
        <v>167</v>
      </c>
      <c r="J1049" s="22">
        <v>35254</v>
      </c>
      <c r="K1049" s="22">
        <v>49864</v>
      </c>
      <c r="L1049" s="23">
        <f t="shared" si="168"/>
        <v>5.6</v>
      </c>
      <c r="M1049" s="24">
        <f t="shared" si="169"/>
        <v>1</v>
      </c>
      <c r="N1049" s="23">
        <v>5.6</v>
      </c>
      <c r="O1049" s="23">
        <v>5.6</v>
      </c>
      <c r="P1049" s="23" t="s">
        <v>218</v>
      </c>
      <c r="Q1049" s="23" t="s">
        <v>219</v>
      </c>
      <c r="R1049" s="25" t="s">
        <v>218</v>
      </c>
      <c r="S1049" s="22" t="s">
        <v>220</v>
      </c>
      <c r="T1049" s="22"/>
      <c r="U1049" s="26"/>
      <c r="V1049" s="26"/>
      <c r="W1049" s="27">
        <f t="shared" si="160"/>
        <v>1997</v>
      </c>
      <c r="X1049" s="27">
        <f t="shared" si="161"/>
        <v>2036</v>
      </c>
      <c r="Y1049" s="28">
        <f t="shared" si="162"/>
        <v>0</v>
      </c>
      <c r="Z1049" s="29" t="str">
        <f t="shared" si="163"/>
        <v>Excluded</v>
      </c>
      <c r="AA1049" s="30">
        <f t="shared" si="164"/>
        <v>5.6</v>
      </c>
      <c r="AB1049" s="31">
        <f>IF(AND(ISNUMBER(MATCH($S1049,[3]Lists!$CU$8:$CU$37,0)),J1049&gt;=DATE(2018,12,31)),$AH$6,$AH$5)</f>
        <v>1</v>
      </c>
      <c r="AC1049" s="31">
        <f t="shared" si="165"/>
        <v>1</v>
      </c>
      <c r="AD1049" s="31">
        <f t="shared" si="166"/>
        <v>1</v>
      </c>
      <c r="AE1049" s="32" t="e">
        <f>MIN($K1049,IF(AND(S1049='[3]Resources - Baseline'!$C$25,$AH$3&gt;0),MIN(DATE(2050,12,31),MAX(DATE($AH$4,12,31),DATE(YEAR(J1049)+$AH$3,MONTH(J1049),DAY(J1049)))),IF(AND(COUNTIFS('[3]Resources - Baseline'!$C$26:$C$37,S1049)=1,$AH$2&gt;0),MIN(DATE($AH$4,12,31),DATE(YEAR(J1049)+$AH$2,MONTH(J1049),DAY(J1049))),DATE(2050,12,31))))</f>
        <v>#VALUE!</v>
      </c>
      <c r="AF1049" s="33">
        <f t="shared" si="167"/>
        <v>1</v>
      </c>
    </row>
    <row r="1050" spans="1:32">
      <c r="A1050" s="1">
        <v>1050</v>
      </c>
      <c r="B1050" s="21" t="s">
        <v>2341</v>
      </c>
      <c r="C1050" s="21" t="s">
        <v>2342</v>
      </c>
      <c r="D1050" s="21" t="s">
        <v>163</v>
      </c>
      <c r="E1050" s="22" t="s">
        <v>164</v>
      </c>
      <c r="F1050" s="22" t="s">
        <v>164</v>
      </c>
      <c r="G1050" s="22" t="s">
        <v>165</v>
      </c>
      <c r="H1050" s="22" t="s">
        <v>166</v>
      </c>
      <c r="I1050" s="22" t="s">
        <v>167</v>
      </c>
      <c r="J1050" s="22">
        <v>35254</v>
      </c>
      <c r="K1050" s="22">
        <v>49864</v>
      </c>
      <c r="L1050" s="23">
        <f t="shared" si="168"/>
        <v>2.8</v>
      </c>
      <c r="M1050" s="24">
        <f t="shared" si="169"/>
        <v>1</v>
      </c>
      <c r="N1050" s="23">
        <v>2.8</v>
      </c>
      <c r="O1050" s="23">
        <v>2.8</v>
      </c>
      <c r="P1050" s="23" t="s">
        <v>218</v>
      </c>
      <c r="Q1050" s="23" t="s">
        <v>219</v>
      </c>
      <c r="R1050" s="25" t="s">
        <v>218</v>
      </c>
      <c r="S1050" s="22" t="s">
        <v>220</v>
      </c>
      <c r="T1050" s="22"/>
      <c r="U1050" s="26"/>
      <c r="V1050" s="26"/>
      <c r="W1050" s="27">
        <f t="shared" si="160"/>
        <v>1997</v>
      </c>
      <c r="X1050" s="27">
        <f t="shared" si="161"/>
        <v>2036</v>
      </c>
      <c r="Y1050" s="28">
        <f t="shared" si="162"/>
        <v>0</v>
      </c>
      <c r="Z1050" s="29" t="str">
        <f t="shared" si="163"/>
        <v>Excluded</v>
      </c>
      <c r="AA1050" s="30">
        <f t="shared" si="164"/>
        <v>2.8</v>
      </c>
      <c r="AB1050" s="31">
        <f>IF(AND(ISNUMBER(MATCH($S1050,[3]Lists!$CU$8:$CU$37,0)),J1050&gt;=DATE(2018,12,31)),$AH$6,$AH$5)</f>
        <v>1</v>
      </c>
      <c r="AC1050" s="31">
        <f t="shared" si="165"/>
        <v>1</v>
      </c>
      <c r="AD1050" s="31">
        <f t="shared" si="166"/>
        <v>1</v>
      </c>
      <c r="AE1050" s="32" t="e">
        <f>MIN($K1050,IF(AND(S1050='[3]Resources - Baseline'!$C$25,$AH$3&gt;0),MIN(DATE(2050,12,31),MAX(DATE($AH$4,12,31),DATE(YEAR(J1050)+$AH$3,MONTH(J1050),DAY(J1050)))),IF(AND(COUNTIFS('[3]Resources - Baseline'!$C$26:$C$37,S1050)=1,$AH$2&gt;0),MIN(DATE($AH$4,12,31),DATE(YEAR(J1050)+$AH$2,MONTH(J1050),DAY(J1050))),DATE(2050,12,31))))</f>
        <v>#VALUE!</v>
      </c>
      <c r="AF1050" s="33">
        <f t="shared" si="167"/>
        <v>1</v>
      </c>
    </row>
    <row r="1051" spans="1:32">
      <c r="A1051" s="1">
        <v>1051</v>
      </c>
      <c r="B1051" s="21" t="s">
        <v>2343</v>
      </c>
      <c r="C1051" s="21" t="s">
        <v>2344</v>
      </c>
      <c r="D1051" s="21" t="s">
        <v>185</v>
      </c>
      <c r="E1051" s="21" t="s">
        <v>175</v>
      </c>
      <c r="F1051" s="21" t="s">
        <v>175</v>
      </c>
      <c r="G1051" s="21" t="s">
        <v>186</v>
      </c>
      <c r="H1051" s="21" t="s">
        <v>175</v>
      </c>
      <c r="I1051" s="21" t="s">
        <v>178</v>
      </c>
      <c r="J1051" s="22">
        <v>32581</v>
      </c>
      <c r="K1051" s="22">
        <v>55153</v>
      </c>
      <c r="L1051" s="23">
        <f t="shared" si="168"/>
        <v>52.23</v>
      </c>
      <c r="M1051" s="24">
        <f t="shared" si="169"/>
        <v>1</v>
      </c>
      <c r="N1051" s="21">
        <v>52.23</v>
      </c>
      <c r="O1051" s="21">
        <v>52.23</v>
      </c>
      <c r="P1051" s="21" t="s">
        <v>268</v>
      </c>
      <c r="Q1051" s="21" t="s">
        <v>269</v>
      </c>
      <c r="R1051" s="25" t="s">
        <v>270</v>
      </c>
      <c r="S1051" s="21" t="s">
        <v>271</v>
      </c>
      <c r="T1051" s="21"/>
      <c r="U1051" s="26"/>
      <c r="V1051" s="26"/>
      <c r="W1051" s="27">
        <f t="shared" si="160"/>
        <v>1989</v>
      </c>
      <c r="X1051" s="27">
        <f t="shared" si="161"/>
        <v>2050</v>
      </c>
      <c r="Y1051" s="28">
        <f t="shared" si="162"/>
        <v>0</v>
      </c>
      <c r="Z1051" s="29" t="str">
        <f t="shared" si="163"/>
        <v>CAISO</v>
      </c>
      <c r="AA1051" s="30">
        <f t="shared" si="164"/>
        <v>52.23</v>
      </c>
      <c r="AB1051" s="31">
        <f>IF(AND(ISNUMBER(MATCH($S1051,[3]Lists!$CU$8:$CU$37,0)),J1051&gt;=DATE(2018,12,31)),$AH$6,$AH$5)</f>
        <v>1</v>
      </c>
      <c r="AC1051" s="31">
        <f t="shared" si="165"/>
        <v>1</v>
      </c>
      <c r="AD1051" s="31">
        <f t="shared" si="166"/>
        <v>1</v>
      </c>
      <c r="AE1051" s="32" t="e">
        <f>MIN($K1051,IF(AND(S1051='[3]Resources - Baseline'!$C$25,$AH$3&gt;0),MIN(DATE(2050,12,31),MAX(DATE($AH$4,12,31),DATE(YEAR(J1051)+$AH$3,MONTH(J1051),DAY(J1051)))),IF(AND(COUNTIFS('[3]Resources - Baseline'!$C$26:$C$37,S1051)=1,$AH$2&gt;0),MIN(DATE($AH$4,12,31),DATE(YEAR(J1051)+$AH$2,MONTH(J1051),DAY(J1051))),DATE(2050,12,31))))</f>
        <v>#VALUE!</v>
      </c>
      <c r="AF1051" s="33">
        <f t="shared" si="167"/>
        <v>1</v>
      </c>
    </row>
    <row r="1052" spans="1:32">
      <c r="A1052" s="1">
        <v>1052</v>
      </c>
      <c r="B1052" s="21" t="s">
        <v>2345</v>
      </c>
      <c r="C1052" s="21" t="s">
        <v>2346</v>
      </c>
      <c r="D1052" s="21" t="s">
        <v>163</v>
      </c>
      <c r="E1052" s="22" t="s">
        <v>331</v>
      </c>
      <c r="F1052" s="22" t="s">
        <v>331</v>
      </c>
      <c r="G1052" s="22" t="s">
        <v>177</v>
      </c>
      <c r="H1052" s="22" t="s">
        <v>176</v>
      </c>
      <c r="I1052" s="22" t="s">
        <v>178</v>
      </c>
      <c r="J1052" s="22">
        <v>40878</v>
      </c>
      <c r="K1052" s="22">
        <v>47588</v>
      </c>
      <c r="L1052" s="23">
        <f t="shared" si="168"/>
        <v>0</v>
      </c>
      <c r="M1052" s="24">
        <f t="shared" si="169"/>
        <v>0</v>
      </c>
      <c r="N1052" s="23"/>
      <c r="O1052" s="23">
        <v>1.5</v>
      </c>
      <c r="P1052" s="23" t="s">
        <v>911</v>
      </c>
      <c r="Q1052" s="23" t="s">
        <v>912</v>
      </c>
      <c r="R1052" s="25" t="s">
        <v>215</v>
      </c>
      <c r="S1052" s="22" t="s">
        <v>913</v>
      </c>
      <c r="T1052" s="22"/>
      <c r="U1052" s="26"/>
      <c r="V1052" s="26"/>
      <c r="W1052" s="27">
        <f t="shared" si="160"/>
        <v>2012</v>
      </c>
      <c r="X1052" s="27">
        <f t="shared" si="161"/>
        <v>2029</v>
      </c>
      <c r="Y1052" s="28">
        <f t="shared" si="162"/>
        <v>0</v>
      </c>
      <c r="Z1052" s="29" t="str">
        <f t="shared" si="163"/>
        <v>CAISO</v>
      </c>
      <c r="AA1052" s="30">
        <f t="shared" si="164"/>
        <v>1.5</v>
      </c>
      <c r="AB1052" s="31">
        <f>IF(AND(ISNUMBER(MATCH($S1052,[3]Lists!$CU$8:$CU$37,0)),J1052&gt;=DATE(2018,12,31)),$AH$6,$AH$5)</f>
        <v>1</v>
      </c>
      <c r="AC1052" s="31">
        <f t="shared" si="165"/>
        <v>1</v>
      </c>
      <c r="AD1052" s="31">
        <f t="shared" si="166"/>
        <v>1</v>
      </c>
      <c r="AE1052" s="32" t="e">
        <f>MIN($K1052,IF(AND(S1052='[3]Resources - Baseline'!$C$25,$AH$3&gt;0),MIN(DATE(2050,12,31),MAX(DATE($AH$4,12,31),DATE(YEAR(J1052)+$AH$3,MONTH(J1052),DAY(J1052)))),IF(AND(COUNTIFS('[3]Resources - Baseline'!$C$26:$C$37,S1052)=1,$AH$2&gt;0),MIN(DATE($AH$4,12,31),DATE(YEAR(J1052)+$AH$2,MONTH(J1052),DAY(J1052))),DATE(2050,12,31))))</f>
        <v>#VALUE!</v>
      </c>
      <c r="AF1052" s="33">
        <f t="shared" si="167"/>
        <v>1</v>
      </c>
    </row>
    <row r="1053" spans="1:32">
      <c r="A1053" s="1">
        <v>1053</v>
      </c>
      <c r="B1053" s="21" t="s">
        <v>2347</v>
      </c>
      <c r="C1053" s="21" t="s">
        <v>2348</v>
      </c>
      <c r="D1053" s="21" t="s">
        <v>163</v>
      </c>
      <c r="E1053" s="22" t="s">
        <v>331</v>
      </c>
      <c r="F1053" s="22" t="s">
        <v>331</v>
      </c>
      <c r="G1053" s="22" t="s">
        <v>177</v>
      </c>
      <c r="H1053" s="22" t="s">
        <v>176</v>
      </c>
      <c r="I1053" s="22" t="s">
        <v>178</v>
      </c>
      <c r="J1053" s="22">
        <v>40909</v>
      </c>
      <c r="K1053" s="22">
        <v>55153</v>
      </c>
      <c r="L1053" s="23">
        <f t="shared" si="168"/>
        <v>0</v>
      </c>
      <c r="M1053" s="24">
        <f t="shared" si="169"/>
        <v>0</v>
      </c>
      <c r="N1053" s="23"/>
      <c r="O1053" s="23">
        <v>1.5</v>
      </c>
      <c r="P1053" s="23" t="s">
        <v>911</v>
      </c>
      <c r="Q1053" s="23" t="s">
        <v>912</v>
      </c>
      <c r="R1053" s="25" t="s">
        <v>215</v>
      </c>
      <c r="S1053" s="22" t="s">
        <v>913</v>
      </c>
      <c r="T1053" s="22"/>
      <c r="U1053" s="26"/>
      <c r="V1053" s="26"/>
      <c r="W1053" s="27">
        <f t="shared" si="160"/>
        <v>2012</v>
      </c>
      <c r="X1053" s="27">
        <f t="shared" si="161"/>
        <v>2050</v>
      </c>
      <c r="Y1053" s="28">
        <f t="shared" si="162"/>
        <v>0</v>
      </c>
      <c r="Z1053" s="29" t="str">
        <f t="shared" si="163"/>
        <v>CAISO</v>
      </c>
      <c r="AA1053" s="30">
        <f t="shared" si="164"/>
        <v>1.5</v>
      </c>
      <c r="AB1053" s="31">
        <f>IF(AND(ISNUMBER(MATCH($S1053,[3]Lists!$CU$8:$CU$37,0)),J1053&gt;=DATE(2018,12,31)),$AH$6,$AH$5)</f>
        <v>1</v>
      </c>
      <c r="AC1053" s="31">
        <f t="shared" si="165"/>
        <v>1</v>
      </c>
      <c r="AD1053" s="31">
        <f t="shared" si="166"/>
        <v>1</v>
      </c>
      <c r="AE1053" s="32" t="e">
        <f>MIN($K1053,IF(AND(S1053='[3]Resources - Baseline'!$C$25,$AH$3&gt;0),MIN(DATE(2050,12,31),MAX(DATE($AH$4,12,31),DATE(YEAR(J1053)+$AH$3,MONTH(J1053),DAY(J1053)))),IF(AND(COUNTIFS('[3]Resources - Baseline'!$C$26:$C$37,S1053)=1,$AH$2&gt;0),MIN(DATE($AH$4,12,31),DATE(YEAR(J1053)+$AH$2,MONTH(J1053),DAY(J1053))),DATE(2050,12,31))))</f>
        <v>#VALUE!</v>
      </c>
      <c r="AF1053" s="33">
        <f t="shared" si="167"/>
        <v>1</v>
      </c>
    </row>
    <row r="1054" spans="1:32">
      <c r="A1054" s="1">
        <v>1054</v>
      </c>
      <c r="B1054" s="21" t="s">
        <v>2349</v>
      </c>
      <c r="C1054" s="21" t="s">
        <v>2350</v>
      </c>
      <c r="D1054" s="21" t="s">
        <v>163</v>
      </c>
      <c r="E1054" s="22" t="s">
        <v>331</v>
      </c>
      <c r="F1054" s="22" t="s">
        <v>331</v>
      </c>
      <c r="G1054" s="22" t="s">
        <v>177</v>
      </c>
      <c r="H1054" s="22" t="s">
        <v>176</v>
      </c>
      <c r="I1054" s="22" t="s">
        <v>178</v>
      </c>
      <c r="J1054" s="22">
        <v>40940</v>
      </c>
      <c r="K1054" s="22">
        <v>55153</v>
      </c>
      <c r="L1054" s="23">
        <f t="shared" si="168"/>
        <v>0</v>
      </c>
      <c r="M1054" s="24">
        <f t="shared" si="169"/>
        <v>0</v>
      </c>
      <c r="N1054" s="23"/>
      <c r="O1054" s="23">
        <v>1.5</v>
      </c>
      <c r="P1054" s="23" t="s">
        <v>911</v>
      </c>
      <c r="Q1054" s="23" t="s">
        <v>912</v>
      </c>
      <c r="R1054" s="25" t="s">
        <v>215</v>
      </c>
      <c r="S1054" s="22" t="s">
        <v>913</v>
      </c>
      <c r="T1054" s="22"/>
      <c r="U1054" s="26"/>
      <c r="V1054" s="26"/>
      <c r="W1054" s="27">
        <f t="shared" si="160"/>
        <v>2012</v>
      </c>
      <c r="X1054" s="27">
        <f t="shared" si="161"/>
        <v>2050</v>
      </c>
      <c r="Y1054" s="28">
        <f t="shared" si="162"/>
        <v>0</v>
      </c>
      <c r="Z1054" s="29" t="str">
        <f t="shared" si="163"/>
        <v>CAISO</v>
      </c>
      <c r="AA1054" s="30">
        <f t="shared" si="164"/>
        <v>1.5</v>
      </c>
      <c r="AB1054" s="31">
        <f>IF(AND(ISNUMBER(MATCH($S1054,[3]Lists!$CU$8:$CU$37,0)),J1054&gt;=DATE(2018,12,31)),$AH$6,$AH$5)</f>
        <v>1</v>
      </c>
      <c r="AC1054" s="31">
        <f t="shared" si="165"/>
        <v>1</v>
      </c>
      <c r="AD1054" s="31">
        <f t="shared" si="166"/>
        <v>1</v>
      </c>
      <c r="AE1054" s="32" t="e">
        <f>MIN($K1054,IF(AND(S1054='[3]Resources - Baseline'!$C$25,$AH$3&gt;0),MIN(DATE(2050,12,31),MAX(DATE($AH$4,12,31),DATE(YEAR(J1054)+$AH$3,MONTH(J1054),DAY(J1054)))),IF(AND(COUNTIFS('[3]Resources - Baseline'!$C$26:$C$37,S1054)=1,$AH$2&gt;0),MIN(DATE($AH$4,12,31),DATE(YEAR(J1054)+$AH$2,MONTH(J1054),DAY(J1054))),DATE(2050,12,31))))</f>
        <v>#VALUE!</v>
      </c>
      <c r="AF1054" s="33">
        <f t="shared" si="167"/>
        <v>1</v>
      </c>
    </row>
    <row r="1055" spans="1:32">
      <c r="A1055" s="1">
        <v>1055</v>
      </c>
      <c r="B1055" s="21" t="s">
        <v>2351</v>
      </c>
      <c r="C1055" s="21" t="s">
        <v>2352</v>
      </c>
      <c r="D1055" s="21" t="s">
        <v>163</v>
      </c>
      <c r="E1055" s="22" t="s">
        <v>263</v>
      </c>
      <c r="F1055" s="22" t="s">
        <v>263</v>
      </c>
      <c r="G1055" s="22" t="s">
        <v>2353</v>
      </c>
      <c r="H1055" s="22" t="s">
        <v>263</v>
      </c>
      <c r="I1055" s="22" t="s">
        <v>195</v>
      </c>
      <c r="J1055" s="22">
        <v>26420</v>
      </c>
      <c r="K1055" s="22">
        <v>55153</v>
      </c>
      <c r="L1055" s="23">
        <f t="shared" si="168"/>
        <v>16</v>
      </c>
      <c r="M1055" s="24">
        <f t="shared" si="169"/>
        <v>1</v>
      </c>
      <c r="N1055" s="23">
        <v>16</v>
      </c>
      <c r="O1055" s="23">
        <v>16</v>
      </c>
      <c r="P1055" s="23" t="s">
        <v>631</v>
      </c>
      <c r="Q1055" s="23" t="s">
        <v>632</v>
      </c>
      <c r="R1055" s="25" t="s">
        <v>270</v>
      </c>
      <c r="S1055" s="22" t="s">
        <v>289</v>
      </c>
      <c r="T1055" s="22"/>
      <c r="U1055" s="26"/>
      <c r="V1055" s="26"/>
      <c r="W1055" s="27">
        <f t="shared" si="160"/>
        <v>1972</v>
      </c>
      <c r="X1055" s="27">
        <f t="shared" si="161"/>
        <v>2050</v>
      </c>
      <c r="Y1055" s="28">
        <f t="shared" si="162"/>
        <v>0</v>
      </c>
      <c r="Z1055" s="29" t="str">
        <f t="shared" si="163"/>
        <v>SW</v>
      </c>
      <c r="AA1055" s="30">
        <f t="shared" si="164"/>
        <v>16</v>
      </c>
      <c r="AB1055" s="31">
        <f>IF(AND(ISNUMBER(MATCH($S1055,[3]Lists!$CU$8:$CU$37,0)),J1055&gt;=DATE(2018,12,31)),$AH$6,$AH$5)</f>
        <v>1</v>
      </c>
      <c r="AC1055" s="31">
        <f t="shared" si="165"/>
        <v>1</v>
      </c>
      <c r="AD1055" s="31">
        <f t="shared" si="166"/>
        <v>1</v>
      </c>
      <c r="AE1055" s="32" t="e">
        <f>MIN($K1055,IF(AND(S1055='[3]Resources - Baseline'!$C$25,$AH$3&gt;0),MIN(DATE(2050,12,31),MAX(DATE($AH$4,12,31),DATE(YEAR(J1055)+$AH$3,MONTH(J1055),DAY(J1055)))),IF(AND(COUNTIFS('[3]Resources - Baseline'!$C$26:$C$37,S1055)=1,$AH$2&gt;0),MIN(DATE($AH$4,12,31),DATE(YEAR(J1055)+$AH$2,MONTH(J1055),DAY(J1055))),DATE(2050,12,31))))</f>
        <v>#VALUE!</v>
      </c>
      <c r="AF1055" s="33">
        <f t="shared" si="167"/>
        <v>1</v>
      </c>
    </row>
    <row r="1056" spans="1:32">
      <c r="A1056" s="1">
        <v>1056</v>
      </c>
      <c r="B1056" s="21" t="s">
        <v>2354</v>
      </c>
      <c r="C1056" s="21" t="s">
        <v>2355</v>
      </c>
      <c r="D1056" s="21" t="s">
        <v>163</v>
      </c>
      <c r="E1056" s="22" t="s">
        <v>164</v>
      </c>
      <c r="F1056" s="22" t="s">
        <v>164</v>
      </c>
      <c r="G1056" s="22" t="s">
        <v>165</v>
      </c>
      <c r="H1056" s="22" t="s">
        <v>166</v>
      </c>
      <c r="I1056" s="22" t="s">
        <v>167</v>
      </c>
      <c r="J1056" s="22">
        <v>40129</v>
      </c>
      <c r="K1056" s="22">
        <v>54715</v>
      </c>
      <c r="L1056" s="23">
        <f t="shared" si="168"/>
        <v>14.38</v>
      </c>
      <c r="M1056" s="24">
        <f t="shared" si="169"/>
        <v>1</v>
      </c>
      <c r="N1056" s="23">
        <v>14.38</v>
      </c>
      <c r="O1056" s="23">
        <v>14.38</v>
      </c>
      <c r="P1056" s="23" t="s">
        <v>218</v>
      </c>
      <c r="Q1056" s="23" t="s">
        <v>219</v>
      </c>
      <c r="R1056" s="25" t="s">
        <v>218</v>
      </c>
      <c r="S1056" s="22" t="s">
        <v>220</v>
      </c>
      <c r="T1056" s="22"/>
      <c r="U1056" s="26"/>
      <c r="V1056" s="26"/>
      <c r="W1056" s="27">
        <f t="shared" si="160"/>
        <v>2010</v>
      </c>
      <c r="X1056" s="27">
        <f t="shared" si="161"/>
        <v>2049</v>
      </c>
      <c r="Y1056" s="28">
        <f t="shared" si="162"/>
        <v>0</v>
      </c>
      <c r="Z1056" s="29" t="str">
        <f t="shared" si="163"/>
        <v>Excluded</v>
      </c>
      <c r="AA1056" s="30">
        <f t="shared" si="164"/>
        <v>14.38</v>
      </c>
      <c r="AB1056" s="31">
        <f>IF(AND(ISNUMBER(MATCH($S1056,[3]Lists!$CU$8:$CU$37,0)),J1056&gt;=DATE(2018,12,31)),$AH$6,$AH$5)</f>
        <v>1</v>
      </c>
      <c r="AC1056" s="31">
        <f t="shared" si="165"/>
        <v>1</v>
      </c>
      <c r="AD1056" s="31">
        <f t="shared" si="166"/>
        <v>1</v>
      </c>
      <c r="AE1056" s="32" t="e">
        <f>MIN($K1056,IF(AND(S1056='[3]Resources - Baseline'!$C$25,$AH$3&gt;0),MIN(DATE(2050,12,31),MAX(DATE($AH$4,12,31),DATE(YEAR(J1056)+$AH$3,MONTH(J1056),DAY(J1056)))),IF(AND(COUNTIFS('[3]Resources - Baseline'!$C$26:$C$37,S1056)=1,$AH$2&gt;0),MIN(DATE($AH$4,12,31),DATE(YEAR(J1056)+$AH$2,MONTH(J1056),DAY(J1056))),DATE(2050,12,31))))</f>
        <v>#VALUE!</v>
      </c>
      <c r="AF1056" s="33">
        <f t="shared" si="167"/>
        <v>1</v>
      </c>
    </row>
    <row r="1057" spans="1:32">
      <c r="A1057" s="1">
        <v>1057</v>
      </c>
      <c r="B1057" s="21" t="s">
        <v>2356</v>
      </c>
      <c r="C1057" s="21" t="s">
        <v>2357</v>
      </c>
      <c r="D1057" s="21" t="s">
        <v>163</v>
      </c>
      <c r="E1057" s="22" t="s">
        <v>164</v>
      </c>
      <c r="F1057" s="22" t="s">
        <v>164</v>
      </c>
      <c r="G1057" s="22" t="s">
        <v>165</v>
      </c>
      <c r="H1057" s="22" t="s">
        <v>166</v>
      </c>
      <c r="I1057" s="22" t="s">
        <v>167</v>
      </c>
      <c r="J1057" s="22">
        <v>40129</v>
      </c>
      <c r="K1057" s="22">
        <v>54715</v>
      </c>
      <c r="L1057" s="23">
        <f t="shared" si="168"/>
        <v>14.38</v>
      </c>
      <c r="M1057" s="24">
        <f t="shared" si="169"/>
        <v>1</v>
      </c>
      <c r="N1057" s="23">
        <v>14.38</v>
      </c>
      <c r="O1057" s="23">
        <v>14.38</v>
      </c>
      <c r="P1057" s="23" t="s">
        <v>218</v>
      </c>
      <c r="Q1057" s="23" t="s">
        <v>219</v>
      </c>
      <c r="R1057" s="25" t="s">
        <v>218</v>
      </c>
      <c r="S1057" s="22" t="s">
        <v>220</v>
      </c>
      <c r="T1057" s="22"/>
      <c r="U1057" s="26"/>
      <c r="V1057" s="26"/>
      <c r="W1057" s="27">
        <f t="shared" si="160"/>
        <v>2010</v>
      </c>
      <c r="X1057" s="27">
        <f t="shared" si="161"/>
        <v>2049</v>
      </c>
      <c r="Y1057" s="28">
        <f t="shared" si="162"/>
        <v>0</v>
      </c>
      <c r="Z1057" s="29" t="str">
        <f t="shared" si="163"/>
        <v>Excluded</v>
      </c>
      <c r="AA1057" s="30">
        <f t="shared" si="164"/>
        <v>14.38</v>
      </c>
      <c r="AB1057" s="31">
        <f>IF(AND(ISNUMBER(MATCH($S1057,[3]Lists!$CU$8:$CU$37,0)),J1057&gt;=DATE(2018,12,31)),$AH$6,$AH$5)</f>
        <v>1</v>
      </c>
      <c r="AC1057" s="31">
        <f t="shared" si="165"/>
        <v>1</v>
      </c>
      <c r="AD1057" s="31">
        <f t="shared" si="166"/>
        <v>1</v>
      </c>
      <c r="AE1057" s="32" t="e">
        <f>MIN($K1057,IF(AND(S1057='[3]Resources - Baseline'!$C$25,$AH$3&gt;0),MIN(DATE(2050,12,31),MAX(DATE($AH$4,12,31),DATE(YEAR(J1057)+$AH$3,MONTH(J1057),DAY(J1057)))),IF(AND(COUNTIFS('[3]Resources - Baseline'!$C$26:$C$37,S1057)=1,$AH$2&gt;0),MIN(DATE($AH$4,12,31),DATE(YEAR(J1057)+$AH$2,MONTH(J1057),DAY(J1057))),DATE(2050,12,31))))</f>
        <v>#VALUE!</v>
      </c>
      <c r="AF1057" s="33">
        <f t="shared" si="167"/>
        <v>1</v>
      </c>
    </row>
    <row r="1058" spans="1:32">
      <c r="A1058" s="1">
        <v>1058</v>
      </c>
      <c r="B1058" s="21" t="s">
        <v>2358</v>
      </c>
      <c r="C1058" s="21" t="s">
        <v>2359</v>
      </c>
      <c r="D1058" s="21" t="s">
        <v>163</v>
      </c>
      <c r="E1058" s="22" t="s">
        <v>298</v>
      </c>
      <c r="F1058" s="22" t="s">
        <v>298</v>
      </c>
      <c r="G1058" s="22" t="s">
        <v>299</v>
      </c>
      <c r="H1058" s="22" t="s">
        <v>166</v>
      </c>
      <c r="I1058" s="22" t="s">
        <v>167</v>
      </c>
      <c r="J1058" s="22">
        <v>36434</v>
      </c>
      <c r="K1058" s="22">
        <v>55123</v>
      </c>
      <c r="L1058" s="23">
        <f t="shared" si="168"/>
        <v>129.5</v>
      </c>
      <c r="M1058" s="24">
        <f t="shared" si="169"/>
        <v>1</v>
      </c>
      <c r="N1058" s="23">
        <v>129.5</v>
      </c>
      <c r="O1058" s="23">
        <v>129.5</v>
      </c>
      <c r="P1058" s="23" t="s">
        <v>257</v>
      </c>
      <c r="Q1058" s="23" t="s">
        <v>258</v>
      </c>
      <c r="R1058" s="25" t="s">
        <v>259</v>
      </c>
      <c r="S1058" s="22" t="s">
        <v>534</v>
      </c>
      <c r="T1058" s="22"/>
      <c r="U1058" s="26"/>
      <c r="V1058" s="26"/>
      <c r="W1058" s="27">
        <f t="shared" si="160"/>
        <v>2000</v>
      </c>
      <c r="X1058" s="27">
        <f t="shared" si="161"/>
        <v>2050</v>
      </c>
      <c r="Y1058" s="28">
        <f t="shared" si="162"/>
        <v>0</v>
      </c>
      <c r="Z1058" s="29" t="str">
        <f t="shared" si="163"/>
        <v>Excluded</v>
      </c>
      <c r="AA1058" s="30">
        <f t="shared" si="164"/>
        <v>129.5</v>
      </c>
      <c r="AB1058" s="31">
        <f>IF(AND(ISNUMBER(MATCH($S1058,[3]Lists!$CU$8:$CU$37,0)),J1058&gt;=DATE(2018,12,31)),$AH$6,$AH$5)</f>
        <v>1</v>
      </c>
      <c r="AC1058" s="31">
        <f t="shared" si="165"/>
        <v>1</v>
      </c>
      <c r="AD1058" s="31">
        <f t="shared" si="166"/>
        <v>1</v>
      </c>
      <c r="AE1058" s="32" t="e">
        <f>MIN($K1058,IF(AND(S1058='[3]Resources - Baseline'!$C$25,$AH$3&gt;0),MIN(DATE(2050,12,31),MAX(DATE($AH$4,12,31),DATE(YEAR(J1058)+$AH$3,MONTH(J1058),DAY(J1058)))),IF(AND(COUNTIFS('[3]Resources - Baseline'!$C$26:$C$37,S1058)=1,$AH$2&gt;0),MIN(DATE($AH$4,12,31),DATE(YEAR(J1058)+$AH$2,MONTH(J1058),DAY(J1058))),DATE(2050,12,31))))</f>
        <v>#VALUE!</v>
      </c>
      <c r="AF1058" s="33">
        <f t="shared" si="167"/>
        <v>1</v>
      </c>
    </row>
    <row r="1059" spans="1:32">
      <c r="A1059" s="1">
        <v>1059</v>
      </c>
      <c r="B1059" s="21" t="s">
        <v>2360</v>
      </c>
      <c r="C1059" s="21" t="s">
        <v>2361</v>
      </c>
      <c r="D1059" s="21" t="s">
        <v>163</v>
      </c>
      <c r="E1059" s="22" t="s">
        <v>298</v>
      </c>
      <c r="F1059" s="22" t="s">
        <v>298</v>
      </c>
      <c r="G1059" s="22" t="s">
        <v>299</v>
      </c>
      <c r="H1059" s="22" t="s">
        <v>166</v>
      </c>
      <c r="I1059" s="22" t="s">
        <v>167</v>
      </c>
      <c r="J1059" s="22">
        <v>36161</v>
      </c>
      <c r="K1059" s="22">
        <v>55123</v>
      </c>
      <c r="L1059" s="23">
        <f t="shared" si="168"/>
        <v>110</v>
      </c>
      <c r="M1059" s="24">
        <f t="shared" si="169"/>
        <v>1</v>
      </c>
      <c r="N1059" s="23">
        <v>110</v>
      </c>
      <c r="O1059" s="23">
        <v>110</v>
      </c>
      <c r="P1059" s="23" t="s">
        <v>1365</v>
      </c>
      <c r="Q1059" s="23" t="s">
        <v>537</v>
      </c>
      <c r="R1059" s="25" t="s">
        <v>538</v>
      </c>
      <c r="S1059" s="22" t="s">
        <v>791</v>
      </c>
      <c r="T1059" s="22"/>
      <c r="U1059" s="26"/>
      <c r="V1059" s="26"/>
      <c r="W1059" s="27">
        <f t="shared" si="160"/>
        <v>1999</v>
      </c>
      <c r="X1059" s="27">
        <f t="shared" si="161"/>
        <v>2050</v>
      </c>
      <c r="Y1059" s="28">
        <f t="shared" si="162"/>
        <v>0</v>
      </c>
      <c r="Z1059" s="29" t="str">
        <f t="shared" si="163"/>
        <v>Excluded</v>
      </c>
      <c r="AA1059" s="30">
        <f t="shared" si="164"/>
        <v>110</v>
      </c>
      <c r="AB1059" s="31">
        <f>IF(AND(ISNUMBER(MATCH($S1059,[3]Lists!$CU$8:$CU$37,0)),J1059&gt;=DATE(2018,12,31)),$AH$6,$AH$5)</f>
        <v>1</v>
      </c>
      <c r="AC1059" s="31">
        <f t="shared" si="165"/>
        <v>1</v>
      </c>
      <c r="AD1059" s="31">
        <f t="shared" si="166"/>
        <v>1</v>
      </c>
      <c r="AE1059" s="32" t="e">
        <f>MIN($K1059,IF(AND(S1059='[3]Resources - Baseline'!$C$25,$AH$3&gt;0),MIN(DATE(2050,12,31),MAX(DATE($AH$4,12,31),DATE(YEAR(J1059)+$AH$3,MONTH(J1059),DAY(J1059)))),IF(AND(COUNTIFS('[3]Resources - Baseline'!$C$26:$C$37,S1059)=1,$AH$2&gt;0),MIN(DATE($AH$4,12,31),DATE(YEAR(J1059)+$AH$2,MONTH(J1059),DAY(J1059))),DATE(2050,12,31))))</f>
        <v>#VALUE!</v>
      </c>
      <c r="AF1059" s="33">
        <f t="shared" si="167"/>
        <v>1</v>
      </c>
    </row>
    <row r="1060" spans="1:32">
      <c r="A1060" s="1">
        <v>1060</v>
      </c>
      <c r="B1060" s="21" t="s">
        <v>2362</v>
      </c>
      <c r="C1060" s="21" t="s">
        <v>2363</v>
      </c>
      <c r="D1060" s="21" t="s">
        <v>163</v>
      </c>
      <c r="E1060" s="22" t="s">
        <v>298</v>
      </c>
      <c r="F1060" s="22" t="s">
        <v>298</v>
      </c>
      <c r="G1060" s="22" t="s">
        <v>299</v>
      </c>
      <c r="H1060" s="22" t="s">
        <v>166</v>
      </c>
      <c r="I1060" s="22" t="s">
        <v>167</v>
      </c>
      <c r="J1060" s="22">
        <v>36161</v>
      </c>
      <c r="K1060" s="22">
        <v>55123</v>
      </c>
      <c r="L1060" s="23">
        <f t="shared" si="168"/>
        <v>110</v>
      </c>
      <c r="M1060" s="24">
        <f t="shared" si="169"/>
        <v>1</v>
      </c>
      <c r="N1060" s="23">
        <v>110</v>
      </c>
      <c r="O1060" s="23">
        <v>110</v>
      </c>
      <c r="P1060" s="23" t="s">
        <v>1365</v>
      </c>
      <c r="Q1060" s="23" t="s">
        <v>537</v>
      </c>
      <c r="R1060" s="25" t="s">
        <v>538</v>
      </c>
      <c r="S1060" s="22" t="s">
        <v>791</v>
      </c>
      <c r="T1060" s="22"/>
      <c r="U1060" s="26"/>
      <c r="V1060" s="26"/>
      <c r="W1060" s="27">
        <f t="shared" si="160"/>
        <v>1999</v>
      </c>
      <c r="X1060" s="27">
        <f t="shared" si="161"/>
        <v>2050</v>
      </c>
      <c r="Y1060" s="28">
        <f t="shared" si="162"/>
        <v>0</v>
      </c>
      <c r="Z1060" s="29" t="str">
        <f t="shared" si="163"/>
        <v>Excluded</v>
      </c>
      <c r="AA1060" s="30">
        <f t="shared" si="164"/>
        <v>110</v>
      </c>
      <c r="AB1060" s="31">
        <f>IF(AND(ISNUMBER(MATCH($S1060,[3]Lists!$CU$8:$CU$37,0)),J1060&gt;=DATE(2018,12,31)),$AH$6,$AH$5)</f>
        <v>1</v>
      </c>
      <c r="AC1060" s="31">
        <f t="shared" si="165"/>
        <v>1</v>
      </c>
      <c r="AD1060" s="31">
        <f t="shared" si="166"/>
        <v>1</v>
      </c>
      <c r="AE1060" s="32" t="e">
        <f>MIN($K1060,IF(AND(S1060='[3]Resources - Baseline'!$C$25,$AH$3&gt;0),MIN(DATE(2050,12,31),MAX(DATE($AH$4,12,31),DATE(YEAR(J1060)+$AH$3,MONTH(J1060),DAY(J1060)))),IF(AND(COUNTIFS('[3]Resources - Baseline'!$C$26:$C$37,S1060)=1,$AH$2&gt;0),MIN(DATE($AH$4,12,31),DATE(YEAR(J1060)+$AH$2,MONTH(J1060),DAY(J1060))),DATE(2050,12,31))))</f>
        <v>#VALUE!</v>
      </c>
      <c r="AF1060" s="33">
        <f t="shared" si="167"/>
        <v>1</v>
      </c>
    </row>
    <row r="1061" spans="1:32">
      <c r="A1061" s="1">
        <v>1061</v>
      </c>
      <c r="B1061" s="21" t="s">
        <v>2364</v>
      </c>
      <c r="C1061" s="21" t="s">
        <v>2365</v>
      </c>
      <c r="D1061" s="21" t="s">
        <v>185</v>
      </c>
      <c r="E1061" s="21" t="s">
        <v>176</v>
      </c>
      <c r="F1061" s="21" t="s">
        <v>176</v>
      </c>
      <c r="G1061" s="21" t="s">
        <v>177</v>
      </c>
      <c r="H1061" s="21" t="s">
        <v>176</v>
      </c>
      <c r="I1061" s="21" t="s">
        <v>178</v>
      </c>
      <c r="J1061" s="22">
        <v>42492</v>
      </c>
      <c r="K1061" s="22">
        <v>55153</v>
      </c>
      <c r="L1061" s="23">
        <f t="shared" si="168"/>
        <v>110</v>
      </c>
      <c r="M1061" s="24">
        <f t="shared" si="169"/>
        <v>1</v>
      </c>
      <c r="N1061" s="21">
        <v>110</v>
      </c>
      <c r="O1061" s="21">
        <v>110</v>
      </c>
      <c r="P1061" s="21" t="s">
        <v>187</v>
      </c>
      <c r="Q1061" s="21" t="s">
        <v>188</v>
      </c>
      <c r="R1061" s="25" t="s">
        <v>189</v>
      </c>
      <c r="S1061" s="21" t="s">
        <v>182</v>
      </c>
      <c r="T1061" s="21"/>
      <c r="U1061" s="26"/>
      <c r="V1061" s="26"/>
      <c r="W1061" s="27">
        <f t="shared" si="160"/>
        <v>2016</v>
      </c>
      <c r="X1061" s="27">
        <f t="shared" si="161"/>
        <v>2050</v>
      </c>
      <c r="Y1061" s="28">
        <f t="shared" si="162"/>
        <v>0</v>
      </c>
      <c r="Z1061" s="29" t="str">
        <f t="shared" si="163"/>
        <v>CAISO</v>
      </c>
      <c r="AA1061" s="30">
        <f t="shared" si="164"/>
        <v>110</v>
      </c>
      <c r="AB1061" s="31">
        <f>IF(AND(ISNUMBER(MATCH($S1061,[3]Lists!$CU$8:$CU$37,0)),J1061&gt;=DATE(2018,12,31)),$AH$6,$AH$5)</f>
        <v>1</v>
      </c>
      <c r="AC1061" s="31">
        <f t="shared" si="165"/>
        <v>1</v>
      </c>
      <c r="AD1061" s="31">
        <f t="shared" si="166"/>
        <v>1</v>
      </c>
      <c r="AE1061" s="32" t="e">
        <f>MIN($K1061,IF(AND(S1061='[3]Resources - Baseline'!$C$25,$AH$3&gt;0),MIN(DATE(2050,12,31),MAX(DATE($AH$4,12,31),DATE(YEAR(J1061)+$AH$3,MONTH(J1061),DAY(J1061)))),IF(AND(COUNTIFS('[3]Resources - Baseline'!$C$26:$C$37,S1061)=1,$AH$2&gt;0),MIN(DATE($AH$4,12,31),DATE(YEAR(J1061)+$AH$2,MONTH(J1061),DAY(J1061))),DATE(2050,12,31))))</f>
        <v>#VALUE!</v>
      </c>
      <c r="AF1061" s="33">
        <f t="shared" si="167"/>
        <v>1</v>
      </c>
    </row>
    <row r="1062" spans="1:32">
      <c r="A1062" s="1">
        <v>1062</v>
      </c>
      <c r="B1062" s="21" t="s">
        <v>2366</v>
      </c>
      <c r="C1062" s="21" t="s">
        <v>2367</v>
      </c>
      <c r="D1062" s="21" t="s">
        <v>185</v>
      </c>
      <c r="E1062" s="21" t="s">
        <v>176</v>
      </c>
      <c r="F1062" s="21" t="s">
        <v>176</v>
      </c>
      <c r="G1062" s="21" t="s">
        <v>177</v>
      </c>
      <c r="H1062" s="21" t="s">
        <v>176</v>
      </c>
      <c r="I1062" s="21" t="s">
        <v>178</v>
      </c>
      <c r="J1062" s="22">
        <v>42671</v>
      </c>
      <c r="K1062" s="22">
        <v>55153</v>
      </c>
      <c r="L1062" s="23">
        <f t="shared" si="168"/>
        <v>125</v>
      </c>
      <c r="M1062" s="24">
        <f t="shared" si="169"/>
        <v>1</v>
      </c>
      <c r="N1062" s="21">
        <v>125</v>
      </c>
      <c r="O1062" s="21">
        <v>125</v>
      </c>
      <c r="P1062" s="21" t="s">
        <v>187</v>
      </c>
      <c r="Q1062" s="21" t="s">
        <v>188</v>
      </c>
      <c r="R1062" s="25" t="s">
        <v>189</v>
      </c>
      <c r="S1062" s="21" t="s">
        <v>182</v>
      </c>
      <c r="T1062" s="21"/>
      <c r="U1062" s="26"/>
      <c r="V1062" s="26"/>
      <c r="W1062" s="27">
        <f t="shared" si="160"/>
        <v>2017</v>
      </c>
      <c r="X1062" s="27">
        <f t="shared" si="161"/>
        <v>2050</v>
      </c>
      <c r="Y1062" s="28">
        <f t="shared" si="162"/>
        <v>0</v>
      </c>
      <c r="Z1062" s="29" t="str">
        <f t="shared" si="163"/>
        <v>CAISO</v>
      </c>
      <c r="AA1062" s="30">
        <f t="shared" si="164"/>
        <v>125</v>
      </c>
      <c r="AB1062" s="31">
        <f>IF(AND(ISNUMBER(MATCH($S1062,[3]Lists!$CU$8:$CU$37,0)),J1062&gt;=DATE(2018,12,31)),$AH$6,$AH$5)</f>
        <v>1</v>
      </c>
      <c r="AC1062" s="31">
        <f t="shared" si="165"/>
        <v>1</v>
      </c>
      <c r="AD1062" s="31">
        <f t="shared" si="166"/>
        <v>1</v>
      </c>
      <c r="AE1062" s="32" t="e">
        <f>MIN($K1062,IF(AND(S1062='[3]Resources - Baseline'!$C$25,$AH$3&gt;0),MIN(DATE(2050,12,31),MAX(DATE($AH$4,12,31),DATE(YEAR(J1062)+$AH$3,MONTH(J1062),DAY(J1062)))),IF(AND(COUNTIFS('[3]Resources - Baseline'!$C$26:$C$37,S1062)=1,$AH$2&gt;0),MIN(DATE($AH$4,12,31),DATE(YEAR(J1062)+$AH$2,MONTH(J1062),DAY(J1062))),DATE(2050,12,31))))</f>
        <v>#VALUE!</v>
      </c>
      <c r="AF1062" s="33">
        <f t="shared" si="167"/>
        <v>1</v>
      </c>
    </row>
    <row r="1063" spans="1:32">
      <c r="A1063" s="1">
        <v>1063</v>
      </c>
      <c r="B1063" s="21" t="s">
        <v>2368</v>
      </c>
      <c r="C1063" s="21" t="s">
        <v>2369</v>
      </c>
      <c r="D1063" s="21" t="s">
        <v>185</v>
      </c>
      <c r="E1063" s="21" t="s">
        <v>176</v>
      </c>
      <c r="F1063" s="21" t="s">
        <v>176</v>
      </c>
      <c r="G1063" s="21" t="s">
        <v>177</v>
      </c>
      <c r="H1063" s="21" t="s">
        <v>176</v>
      </c>
      <c r="I1063" s="21" t="s">
        <v>178</v>
      </c>
      <c r="J1063" s="22">
        <v>37117</v>
      </c>
      <c r="K1063" s="22">
        <v>55153</v>
      </c>
      <c r="L1063" s="23">
        <f t="shared" si="168"/>
        <v>36</v>
      </c>
      <c r="M1063" s="24">
        <f t="shared" si="169"/>
        <v>0.86956521739130432</v>
      </c>
      <c r="N1063" s="21">
        <v>36</v>
      </c>
      <c r="O1063" s="21">
        <v>41.4</v>
      </c>
      <c r="P1063" s="21" t="s">
        <v>268</v>
      </c>
      <c r="Q1063" s="21" t="s">
        <v>269</v>
      </c>
      <c r="R1063" s="25" t="s">
        <v>270</v>
      </c>
      <c r="S1063" s="21" t="s">
        <v>271</v>
      </c>
      <c r="T1063" s="21"/>
      <c r="U1063" s="26"/>
      <c r="V1063" s="26"/>
      <c r="W1063" s="27">
        <f t="shared" si="160"/>
        <v>2002</v>
      </c>
      <c r="X1063" s="27">
        <f t="shared" si="161"/>
        <v>2050</v>
      </c>
      <c r="Y1063" s="28">
        <f t="shared" si="162"/>
        <v>0</v>
      </c>
      <c r="Z1063" s="29" t="str">
        <f t="shared" si="163"/>
        <v>CAISO</v>
      </c>
      <c r="AA1063" s="30">
        <f t="shared" si="164"/>
        <v>41.4</v>
      </c>
      <c r="AB1063" s="31">
        <f>IF(AND(ISNUMBER(MATCH($S1063,[3]Lists!$CU$8:$CU$37,0)),J1063&gt;=DATE(2018,12,31)),$AH$6,$AH$5)</f>
        <v>1</v>
      </c>
      <c r="AC1063" s="31">
        <f t="shared" si="165"/>
        <v>1</v>
      </c>
      <c r="AD1063" s="31">
        <f t="shared" si="166"/>
        <v>1</v>
      </c>
      <c r="AE1063" s="32" t="e">
        <f>MIN($K1063,IF(AND(S1063='[3]Resources - Baseline'!$C$25,$AH$3&gt;0),MIN(DATE(2050,12,31),MAX(DATE($AH$4,12,31),DATE(YEAR(J1063)+$AH$3,MONTH(J1063),DAY(J1063)))),IF(AND(COUNTIFS('[3]Resources - Baseline'!$C$26:$C$37,S1063)=1,$AH$2&gt;0),MIN(DATE($AH$4,12,31),DATE(YEAR(J1063)+$AH$2,MONTH(J1063),DAY(J1063))),DATE(2050,12,31))))</f>
        <v>#VALUE!</v>
      </c>
      <c r="AF1063" s="33">
        <f t="shared" si="167"/>
        <v>1</v>
      </c>
    </row>
    <row r="1064" spans="1:32">
      <c r="A1064" s="1">
        <v>1064</v>
      </c>
      <c r="B1064" s="21" t="s">
        <v>2370</v>
      </c>
      <c r="C1064" s="21" t="s">
        <v>2371</v>
      </c>
      <c r="D1064" s="21" t="s">
        <v>163</v>
      </c>
      <c r="E1064" s="22" t="s">
        <v>202</v>
      </c>
      <c r="F1064" s="22" t="s">
        <v>202</v>
      </c>
      <c r="G1064" s="22" t="s">
        <v>1785</v>
      </c>
      <c r="H1064" s="22" t="s">
        <v>202</v>
      </c>
      <c r="I1064" s="22" t="s">
        <v>202</v>
      </c>
      <c r="J1064" s="22">
        <v>40283</v>
      </c>
      <c r="K1064" s="22">
        <v>55153</v>
      </c>
      <c r="L1064" s="23">
        <f t="shared" si="168"/>
        <v>5.8</v>
      </c>
      <c r="M1064" s="24">
        <f t="shared" si="169"/>
        <v>1</v>
      </c>
      <c r="N1064" s="23">
        <v>5.8</v>
      </c>
      <c r="O1064" s="23">
        <v>5.8</v>
      </c>
      <c r="P1064" s="23" t="s">
        <v>218</v>
      </c>
      <c r="Q1064" s="23" t="s">
        <v>219</v>
      </c>
      <c r="R1064" s="25" t="s">
        <v>218</v>
      </c>
      <c r="S1064" s="22" t="s">
        <v>2372</v>
      </c>
      <c r="T1064" s="22"/>
      <c r="U1064" s="26"/>
      <c r="V1064" s="26"/>
      <c r="W1064" s="27">
        <f t="shared" si="160"/>
        <v>2010</v>
      </c>
      <c r="X1064" s="27">
        <f t="shared" si="161"/>
        <v>2050</v>
      </c>
      <c r="Y1064" s="28">
        <f t="shared" si="162"/>
        <v>0</v>
      </c>
      <c r="Z1064" s="29" t="str">
        <f t="shared" si="163"/>
        <v>IID</v>
      </c>
      <c r="AA1064" s="30">
        <f t="shared" si="164"/>
        <v>5.8</v>
      </c>
      <c r="AB1064" s="31">
        <f>IF(AND(ISNUMBER(MATCH($S1064,[3]Lists!$CU$8:$CU$37,0)),J1064&gt;=DATE(2018,12,31)),$AH$6,$AH$5)</f>
        <v>1</v>
      </c>
      <c r="AC1064" s="31">
        <f t="shared" si="165"/>
        <v>1</v>
      </c>
      <c r="AD1064" s="31">
        <f t="shared" si="166"/>
        <v>1</v>
      </c>
      <c r="AE1064" s="32" t="e">
        <f>MIN($K1064,IF(AND(S1064='[3]Resources - Baseline'!$C$25,$AH$3&gt;0),MIN(DATE(2050,12,31),MAX(DATE($AH$4,12,31),DATE(YEAR(J1064)+$AH$3,MONTH(J1064),DAY(J1064)))),IF(AND(COUNTIFS('[3]Resources - Baseline'!$C$26:$C$37,S1064)=1,$AH$2&gt;0),MIN(DATE($AH$4,12,31),DATE(YEAR(J1064)+$AH$2,MONTH(J1064),DAY(J1064))),DATE(2050,12,31))))</f>
        <v>#VALUE!</v>
      </c>
      <c r="AF1064" s="33">
        <f t="shared" si="167"/>
        <v>1</v>
      </c>
    </row>
    <row r="1065" spans="1:32">
      <c r="A1065" s="1">
        <v>1065</v>
      </c>
      <c r="B1065" s="21" t="s">
        <v>2373</v>
      </c>
      <c r="C1065" s="21" t="s">
        <v>2374</v>
      </c>
      <c r="D1065" s="21" t="s">
        <v>163</v>
      </c>
      <c r="E1065" s="22" t="s">
        <v>202</v>
      </c>
      <c r="F1065" s="22" t="s">
        <v>202</v>
      </c>
      <c r="G1065" s="22" t="s">
        <v>1785</v>
      </c>
      <c r="H1065" s="22" t="s">
        <v>202</v>
      </c>
      <c r="I1065" s="22" t="s">
        <v>202</v>
      </c>
      <c r="J1065" s="22">
        <v>40283</v>
      </c>
      <c r="K1065" s="22">
        <v>55153</v>
      </c>
      <c r="L1065" s="23">
        <f t="shared" si="168"/>
        <v>5</v>
      </c>
      <c r="M1065" s="24">
        <f t="shared" si="169"/>
        <v>1</v>
      </c>
      <c r="N1065" s="23">
        <v>5</v>
      </c>
      <c r="O1065" s="23">
        <v>5</v>
      </c>
      <c r="P1065" s="23" t="s">
        <v>218</v>
      </c>
      <c r="Q1065" s="23" t="s">
        <v>219</v>
      </c>
      <c r="R1065" s="25" t="s">
        <v>218</v>
      </c>
      <c r="S1065" s="22" t="s">
        <v>2372</v>
      </c>
      <c r="T1065" s="22"/>
      <c r="U1065" s="26"/>
      <c r="V1065" s="26"/>
      <c r="W1065" s="27">
        <f t="shared" si="160"/>
        <v>2010</v>
      </c>
      <c r="X1065" s="27">
        <f t="shared" si="161"/>
        <v>2050</v>
      </c>
      <c r="Y1065" s="28">
        <f t="shared" si="162"/>
        <v>0</v>
      </c>
      <c r="Z1065" s="29" t="str">
        <f t="shared" si="163"/>
        <v>IID</v>
      </c>
      <c r="AA1065" s="30">
        <f t="shared" si="164"/>
        <v>5</v>
      </c>
      <c r="AB1065" s="31">
        <f>IF(AND(ISNUMBER(MATCH($S1065,[3]Lists!$CU$8:$CU$37,0)),J1065&gt;=DATE(2018,12,31)),$AH$6,$AH$5)</f>
        <v>1</v>
      </c>
      <c r="AC1065" s="31">
        <f t="shared" si="165"/>
        <v>1</v>
      </c>
      <c r="AD1065" s="31">
        <f t="shared" si="166"/>
        <v>1</v>
      </c>
      <c r="AE1065" s="32" t="e">
        <f>MIN($K1065,IF(AND(S1065='[3]Resources - Baseline'!$C$25,$AH$3&gt;0),MIN(DATE(2050,12,31),MAX(DATE($AH$4,12,31),DATE(YEAR(J1065)+$AH$3,MONTH(J1065),DAY(J1065)))),IF(AND(COUNTIFS('[3]Resources - Baseline'!$C$26:$C$37,S1065)=1,$AH$2&gt;0),MIN(DATE($AH$4,12,31),DATE(YEAR(J1065)+$AH$2,MONTH(J1065),DAY(J1065))),DATE(2050,12,31))))</f>
        <v>#VALUE!</v>
      </c>
      <c r="AF1065" s="33">
        <f t="shared" si="167"/>
        <v>1</v>
      </c>
    </row>
    <row r="1066" spans="1:32">
      <c r="A1066" s="1">
        <v>1066</v>
      </c>
      <c r="B1066" s="21" t="s">
        <v>2375</v>
      </c>
      <c r="C1066" s="21" t="s">
        <v>2376</v>
      </c>
      <c r="D1066" s="21" t="s">
        <v>163</v>
      </c>
      <c r="E1066" s="22" t="s">
        <v>202</v>
      </c>
      <c r="F1066" s="22" t="s">
        <v>202</v>
      </c>
      <c r="G1066" s="22" t="s">
        <v>1785</v>
      </c>
      <c r="H1066" s="22" t="s">
        <v>202</v>
      </c>
      <c r="I1066" s="22" t="s">
        <v>202</v>
      </c>
      <c r="J1066" s="22">
        <v>40283</v>
      </c>
      <c r="K1066" s="22">
        <v>55153</v>
      </c>
      <c r="L1066" s="23">
        <f t="shared" si="168"/>
        <v>5</v>
      </c>
      <c r="M1066" s="24">
        <f t="shared" si="169"/>
        <v>1</v>
      </c>
      <c r="N1066" s="23">
        <v>5</v>
      </c>
      <c r="O1066" s="23">
        <v>5</v>
      </c>
      <c r="P1066" s="23" t="s">
        <v>218</v>
      </c>
      <c r="Q1066" s="23" t="s">
        <v>219</v>
      </c>
      <c r="R1066" s="25" t="s">
        <v>218</v>
      </c>
      <c r="S1066" s="22" t="s">
        <v>2372</v>
      </c>
      <c r="T1066" s="22"/>
      <c r="U1066" s="26"/>
      <c r="V1066" s="26"/>
      <c r="W1066" s="27">
        <f t="shared" si="160"/>
        <v>2010</v>
      </c>
      <c r="X1066" s="27">
        <f t="shared" si="161"/>
        <v>2050</v>
      </c>
      <c r="Y1066" s="28">
        <f t="shared" si="162"/>
        <v>0</v>
      </c>
      <c r="Z1066" s="29" t="str">
        <f t="shared" si="163"/>
        <v>IID</v>
      </c>
      <c r="AA1066" s="30">
        <f t="shared" si="164"/>
        <v>5</v>
      </c>
      <c r="AB1066" s="31">
        <f>IF(AND(ISNUMBER(MATCH($S1066,[3]Lists!$CU$8:$CU$37,0)),J1066&gt;=DATE(2018,12,31)),$AH$6,$AH$5)</f>
        <v>1</v>
      </c>
      <c r="AC1066" s="31">
        <f t="shared" si="165"/>
        <v>1</v>
      </c>
      <c r="AD1066" s="31">
        <f t="shared" si="166"/>
        <v>1</v>
      </c>
      <c r="AE1066" s="32" t="e">
        <f>MIN($K1066,IF(AND(S1066='[3]Resources - Baseline'!$C$25,$AH$3&gt;0),MIN(DATE(2050,12,31),MAX(DATE($AH$4,12,31),DATE(YEAR(J1066)+$AH$3,MONTH(J1066),DAY(J1066)))),IF(AND(COUNTIFS('[3]Resources - Baseline'!$C$26:$C$37,S1066)=1,$AH$2&gt;0),MIN(DATE($AH$4,12,31),DATE(YEAR(J1066)+$AH$2,MONTH(J1066),DAY(J1066))),DATE(2050,12,31))))</f>
        <v>#VALUE!</v>
      </c>
      <c r="AF1066" s="33">
        <f t="shared" si="167"/>
        <v>1</v>
      </c>
    </row>
    <row r="1067" spans="1:32">
      <c r="A1067" s="1">
        <v>1067</v>
      </c>
      <c r="B1067" s="21" t="s">
        <v>2377</v>
      </c>
      <c r="C1067" s="21" t="s">
        <v>2378</v>
      </c>
      <c r="D1067" s="21" t="s">
        <v>163</v>
      </c>
      <c r="E1067" s="22" t="s">
        <v>202</v>
      </c>
      <c r="F1067" s="22" t="s">
        <v>202</v>
      </c>
      <c r="G1067" s="22" t="s">
        <v>1785</v>
      </c>
      <c r="H1067" s="22" t="s">
        <v>202</v>
      </c>
      <c r="I1067" s="22" t="s">
        <v>202</v>
      </c>
      <c r="J1067" s="22">
        <v>34335</v>
      </c>
      <c r="K1067" s="22">
        <v>55153</v>
      </c>
      <c r="L1067" s="23">
        <f t="shared" si="168"/>
        <v>6</v>
      </c>
      <c r="M1067" s="24">
        <f t="shared" si="169"/>
        <v>1</v>
      </c>
      <c r="N1067" s="23">
        <v>6</v>
      </c>
      <c r="O1067" s="23">
        <v>6</v>
      </c>
      <c r="P1067" s="23" t="s">
        <v>218</v>
      </c>
      <c r="Q1067" s="23" t="s">
        <v>219</v>
      </c>
      <c r="R1067" s="25" t="s">
        <v>218</v>
      </c>
      <c r="S1067" s="22" t="s">
        <v>2372</v>
      </c>
      <c r="T1067" s="22"/>
      <c r="U1067" s="26"/>
      <c r="V1067" s="26"/>
      <c r="W1067" s="27">
        <f t="shared" si="160"/>
        <v>1994</v>
      </c>
      <c r="X1067" s="27">
        <f t="shared" si="161"/>
        <v>2050</v>
      </c>
      <c r="Y1067" s="28">
        <f t="shared" si="162"/>
        <v>0</v>
      </c>
      <c r="Z1067" s="29" t="str">
        <f t="shared" si="163"/>
        <v>IID</v>
      </c>
      <c r="AA1067" s="30">
        <f t="shared" si="164"/>
        <v>6</v>
      </c>
      <c r="AB1067" s="31">
        <f>IF(AND(ISNUMBER(MATCH($S1067,[3]Lists!$CU$8:$CU$37,0)),J1067&gt;=DATE(2018,12,31)),$AH$6,$AH$5)</f>
        <v>1</v>
      </c>
      <c r="AC1067" s="31">
        <f t="shared" si="165"/>
        <v>1</v>
      </c>
      <c r="AD1067" s="31">
        <f t="shared" si="166"/>
        <v>1</v>
      </c>
      <c r="AE1067" s="32" t="e">
        <f>MIN($K1067,IF(AND(S1067='[3]Resources - Baseline'!$C$25,$AH$3&gt;0),MIN(DATE(2050,12,31),MAX(DATE($AH$4,12,31),DATE(YEAR(J1067)+$AH$3,MONTH(J1067),DAY(J1067)))),IF(AND(COUNTIFS('[3]Resources - Baseline'!$C$26:$C$37,S1067)=1,$AH$2&gt;0),MIN(DATE($AH$4,12,31),DATE(YEAR(J1067)+$AH$2,MONTH(J1067),DAY(J1067))),DATE(2050,12,31))))</f>
        <v>#VALUE!</v>
      </c>
      <c r="AF1067" s="33">
        <f t="shared" si="167"/>
        <v>1</v>
      </c>
    </row>
    <row r="1068" spans="1:32">
      <c r="A1068" s="1">
        <v>1068</v>
      </c>
      <c r="B1068" s="21" t="s">
        <v>2379</v>
      </c>
      <c r="C1068" s="21" t="s">
        <v>2380</v>
      </c>
      <c r="D1068" s="21" t="s">
        <v>163</v>
      </c>
      <c r="E1068" s="22" t="s">
        <v>202</v>
      </c>
      <c r="F1068" s="22" t="s">
        <v>202</v>
      </c>
      <c r="G1068" s="22" t="s">
        <v>1785</v>
      </c>
      <c r="H1068" s="22" t="s">
        <v>202</v>
      </c>
      <c r="I1068" s="22" t="s">
        <v>202</v>
      </c>
      <c r="J1068" s="22">
        <v>15008</v>
      </c>
      <c r="K1068" s="22">
        <v>55153</v>
      </c>
      <c r="L1068" s="23">
        <f t="shared" si="168"/>
        <v>4</v>
      </c>
      <c r="M1068" s="24">
        <f t="shared" si="169"/>
        <v>1</v>
      </c>
      <c r="N1068" s="23">
        <v>4</v>
      </c>
      <c r="O1068" s="23">
        <v>4</v>
      </c>
      <c r="P1068" s="23" t="s">
        <v>218</v>
      </c>
      <c r="Q1068" s="23" t="s">
        <v>219</v>
      </c>
      <c r="R1068" s="25" t="s">
        <v>218</v>
      </c>
      <c r="S1068" s="22" t="s">
        <v>2372</v>
      </c>
      <c r="T1068" s="22"/>
      <c r="U1068" s="26"/>
      <c r="V1068" s="26"/>
      <c r="W1068" s="27">
        <f t="shared" si="160"/>
        <v>1941</v>
      </c>
      <c r="X1068" s="27">
        <f t="shared" si="161"/>
        <v>2050</v>
      </c>
      <c r="Y1068" s="28">
        <f t="shared" si="162"/>
        <v>0</v>
      </c>
      <c r="Z1068" s="29" t="str">
        <f t="shared" si="163"/>
        <v>IID</v>
      </c>
      <c r="AA1068" s="30">
        <f t="shared" si="164"/>
        <v>4</v>
      </c>
      <c r="AB1068" s="31">
        <f>IF(AND(ISNUMBER(MATCH($S1068,[3]Lists!$CU$8:$CU$37,0)),J1068&gt;=DATE(2018,12,31)),$AH$6,$AH$5)</f>
        <v>1</v>
      </c>
      <c r="AC1068" s="31">
        <f t="shared" si="165"/>
        <v>1</v>
      </c>
      <c r="AD1068" s="31">
        <f t="shared" si="166"/>
        <v>1</v>
      </c>
      <c r="AE1068" s="32" t="e">
        <f>MIN($K1068,IF(AND(S1068='[3]Resources - Baseline'!$C$25,$AH$3&gt;0),MIN(DATE(2050,12,31),MAX(DATE($AH$4,12,31),DATE(YEAR(J1068)+$AH$3,MONTH(J1068),DAY(J1068)))),IF(AND(COUNTIFS('[3]Resources - Baseline'!$C$26:$C$37,S1068)=1,$AH$2&gt;0),MIN(DATE($AH$4,12,31),DATE(YEAR(J1068)+$AH$2,MONTH(J1068),DAY(J1068))),DATE(2050,12,31))))</f>
        <v>#VALUE!</v>
      </c>
      <c r="AF1068" s="33">
        <f t="shared" si="167"/>
        <v>1</v>
      </c>
    </row>
    <row r="1069" spans="1:32">
      <c r="A1069" s="1">
        <v>1069</v>
      </c>
      <c r="B1069" s="21" t="s">
        <v>2381</v>
      </c>
      <c r="C1069" s="21" t="s">
        <v>2382</v>
      </c>
      <c r="D1069" s="21" t="s">
        <v>163</v>
      </c>
      <c r="E1069" s="22" t="s">
        <v>202</v>
      </c>
      <c r="F1069" s="22" t="s">
        <v>202</v>
      </c>
      <c r="G1069" s="22" t="s">
        <v>1785</v>
      </c>
      <c r="H1069" s="22" t="s">
        <v>202</v>
      </c>
      <c r="I1069" s="22" t="s">
        <v>202</v>
      </c>
      <c r="J1069" s="22">
        <v>25051</v>
      </c>
      <c r="K1069" s="22">
        <v>55153</v>
      </c>
      <c r="L1069" s="23">
        <f t="shared" si="168"/>
        <v>9.8000000000000007</v>
      </c>
      <c r="M1069" s="24">
        <f t="shared" si="169"/>
        <v>1</v>
      </c>
      <c r="N1069" s="23">
        <v>9.8000000000000007</v>
      </c>
      <c r="O1069" s="23">
        <v>9.8000000000000007</v>
      </c>
      <c r="P1069" s="23" t="s">
        <v>218</v>
      </c>
      <c r="Q1069" s="23" t="s">
        <v>219</v>
      </c>
      <c r="R1069" s="25" t="s">
        <v>218</v>
      </c>
      <c r="S1069" s="22" t="s">
        <v>2372</v>
      </c>
      <c r="T1069" s="22"/>
      <c r="U1069" s="26"/>
      <c r="V1069" s="26"/>
      <c r="W1069" s="27">
        <f t="shared" si="160"/>
        <v>1969</v>
      </c>
      <c r="X1069" s="27">
        <f t="shared" si="161"/>
        <v>2050</v>
      </c>
      <c r="Y1069" s="28">
        <f t="shared" si="162"/>
        <v>0</v>
      </c>
      <c r="Z1069" s="29" t="str">
        <f t="shared" si="163"/>
        <v>IID</v>
      </c>
      <c r="AA1069" s="30">
        <f t="shared" si="164"/>
        <v>9.8000000000000007</v>
      </c>
      <c r="AB1069" s="31">
        <f>IF(AND(ISNUMBER(MATCH($S1069,[3]Lists!$CU$8:$CU$37,0)),J1069&gt;=DATE(2018,12,31)),$AH$6,$AH$5)</f>
        <v>1</v>
      </c>
      <c r="AC1069" s="31">
        <f t="shared" si="165"/>
        <v>1</v>
      </c>
      <c r="AD1069" s="31">
        <f t="shared" si="166"/>
        <v>1</v>
      </c>
      <c r="AE1069" s="32" t="e">
        <f>MIN($K1069,IF(AND(S1069='[3]Resources - Baseline'!$C$25,$AH$3&gt;0),MIN(DATE(2050,12,31),MAX(DATE($AH$4,12,31),DATE(YEAR(J1069)+$AH$3,MONTH(J1069),DAY(J1069)))),IF(AND(COUNTIFS('[3]Resources - Baseline'!$C$26:$C$37,S1069)=1,$AH$2&gt;0),MIN(DATE($AH$4,12,31),DATE(YEAR(J1069)+$AH$2,MONTH(J1069),DAY(J1069))),DATE(2050,12,31))))</f>
        <v>#VALUE!</v>
      </c>
      <c r="AF1069" s="33">
        <f t="shared" si="167"/>
        <v>1</v>
      </c>
    </row>
    <row r="1070" spans="1:32">
      <c r="A1070" s="1">
        <v>1070</v>
      </c>
      <c r="B1070" s="21" t="s">
        <v>2383</v>
      </c>
      <c r="C1070" s="21" t="s">
        <v>2384</v>
      </c>
      <c r="D1070" s="21" t="s">
        <v>163</v>
      </c>
      <c r="E1070" s="22" t="s">
        <v>202</v>
      </c>
      <c r="F1070" s="22" t="s">
        <v>202</v>
      </c>
      <c r="G1070" s="22" t="s">
        <v>1785</v>
      </c>
      <c r="H1070" s="22" t="s">
        <v>202</v>
      </c>
      <c r="I1070" s="22" t="s">
        <v>202</v>
      </c>
      <c r="J1070" s="22">
        <v>40283</v>
      </c>
      <c r="K1070" s="22">
        <v>55153</v>
      </c>
      <c r="L1070" s="23">
        <f t="shared" si="168"/>
        <v>9.8000000000000007</v>
      </c>
      <c r="M1070" s="24">
        <f t="shared" si="169"/>
        <v>1</v>
      </c>
      <c r="N1070" s="23">
        <v>9.8000000000000007</v>
      </c>
      <c r="O1070" s="23">
        <v>9.8000000000000007</v>
      </c>
      <c r="P1070" s="23" t="s">
        <v>218</v>
      </c>
      <c r="Q1070" s="23" t="s">
        <v>219</v>
      </c>
      <c r="R1070" s="25" t="s">
        <v>218</v>
      </c>
      <c r="S1070" s="22" t="s">
        <v>2372</v>
      </c>
      <c r="T1070" s="22"/>
      <c r="U1070" s="26"/>
      <c r="V1070" s="26"/>
      <c r="W1070" s="27">
        <f t="shared" si="160"/>
        <v>2010</v>
      </c>
      <c r="X1070" s="27">
        <f t="shared" si="161"/>
        <v>2050</v>
      </c>
      <c r="Y1070" s="28">
        <f t="shared" si="162"/>
        <v>0</v>
      </c>
      <c r="Z1070" s="29" t="str">
        <f t="shared" si="163"/>
        <v>IID</v>
      </c>
      <c r="AA1070" s="30">
        <f t="shared" si="164"/>
        <v>9.8000000000000007</v>
      </c>
      <c r="AB1070" s="31">
        <f>IF(AND(ISNUMBER(MATCH($S1070,[3]Lists!$CU$8:$CU$37,0)),J1070&gt;=DATE(2018,12,31)),$AH$6,$AH$5)</f>
        <v>1</v>
      </c>
      <c r="AC1070" s="31">
        <f t="shared" si="165"/>
        <v>1</v>
      </c>
      <c r="AD1070" s="31">
        <f t="shared" si="166"/>
        <v>1</v>
      </c>
      <c r="AE1070" s="32" t="e">
        <f>MIN($K1070,IF(AND(S1070='[3]Resources - Baseline'!$C$25,$AH$3&gt;0),MIN(DATE(2050,12,31),MAX(DATE($AH$4,12,31),DATE(YEAR(J1070)+$AH$3,MONTH(J1070),DAY(J1070)))),IF(AND(COUNTIFS('[3]Resources - Baseline'!$C$26:$C$37,S1070)=1,$AH$2&gt;0),MIN(DATE($AH$4,12,31),DATE(YEAR(J1070)+$AH$2,MONTH(J1070),DAY(J1070))),DATE(2050,12,31))))</f>
        <v>#VALUE!</v>
      </c>
      <c r="AF1070" s="33">
        <f t="shared" si="167"/>
        <v>1</v>
      </c>
    </row>
    <row r="1071" spans="1:32">
      <c r="A1071" s="1">
        <v>1071</v>
      </c>
      <c r="B1071" s="21" t="s">
        <v>2385</v>
      </c>
      <c r="C1071" s="21" t="s">
        <v>2386</v>
      </c>
      <c r="D1071" s="21" t="s">
        <v>163</v>
      </c>
      <c r="E1071" s="22" t="s">
        <v>202</v>
      </c>
      <c r="F1071" s="22" t="s">
        <v>202</v>
      </c>
      <c r="G1071" s="22" t="s">
        <v>1785</v>
      </c>
      <c r="H1071" s="22" t="s">
        <v>202</v>
      </c>
      <c r="I1071" s="22" t="s">
        <v>202</v>
      </c>
      <c r="J1071" s="22">
        <v>40283</v>
      </c>
      <c r="K1071" s="22">
        <v>55153</v>
      </c>
      <c r="L1071" s="23">
        <f t="shared" si="168"/>
        <v>4</v>
      </c>
      <c r="M1071" s="24">
        <f t="shared" si="169"/>
        <v>1</v>
      </c>
      <c r="N1071" s="23">
        <v>4</v>
      </c>
      <c r="O1071" s="23">
        <v>4</v>
      </c>
      <c r="P1071" s="23" t="s">
        <v>218</v>
      </c>
      <c r="Q1071" s="23" t="s">
        <v>219</v>
      </c>
      <c r="R1071" s="25" t="s">
        <v>218</v>
      </c>
      <c r="S1071" s="22" t="s">
        <v>2372</v>
      </c>
      <c r="T1071" s="22"/>
      <c r="U1071" s="26"/>
      <c r="V1071" s="26"/>
      <c r="W1071" s="27">
        <f t="shared" si="160"/>
        <v>2010</v>
      </c>
      <c r="X1071" s="27">
        <f t="shared" si="161"/>
        <v>2050</v>
      </c>
      <c r="Y1071" s="28">
        <f t="shared" si="162"/>
        <v>0</v>
      </c>
      <c r="Z1071" s="29" t="str">
        <f t="shared" si="163"/>
        <v>IID</v>
      </c>
      <c r="AA1071" s="30">
        <f t="shared" si="164"/>
        <v>4</v>
      </c>
      <c r="AB1071" s="31">
        <f>IF(AND(ISNUMBER(MATCH($S1071,[3]Lists!$CU$8:$CU$37,0)),J1071&gt;=DATE(2018,12,31)),$AH$6,$AH$5)</f>
        <v>1</v>
      </c>
      <c r="AC1071" s="31">
        <f t="shared" si="165"/>
        <v>1</v>
      </c>
      <c r="AD1071" s="31">
        <f t="shared" si="166"/>
        <v>1</v>
      </c>
      <c r="AE1071" s="32" t="e">
        <f>MIN($K1071,IF(AND(S1071='[3]Resources - Baseline'!$C$25,$AH$3&gt;0),MIN(DATE(2050,12,31),MAX(DATE($AH$4,12,31),DATE(YEAR(J1071)+$AH$3,MONTH(J1071),DAY(J1071)))),IF(AND(COUNTIFS('[3]Resources - Baseline'!$C$26:$C$37,S1071)=1,$AH$2&gt;0),MIN(DATE($AH$4,12,31),DATE(YEAR(J1071)+$AH$2,MONTH(J1071),DAY(J1071))),DATE(2050,12,31))))</f>
        <v>#VALUE!</v>
      </c>
      <c r="AF1071" s="33">
        <f t="shared" si="167"/>
        <v>1</v>
      </c>
    </row>
    <row r="1072" spans="1:32">
      <c r="A1072" s="1">
        <v>1072</v>
      </c>
      <c r="B1072" s="21" t="s">
        <v>2387</v>
      </c>
      <c r="C1072" s="21" t="s">
        <v>2388</v>
      </c>
      <c r="D1072" s="21" t="s">
        <v>185</v>
      </c>
      <c r="E1072" s="21" t="s">
        <v>175</v>
      </c>
      <c r="F1072" s="21" t="s">
        <v>175</v>
      </c>
      <c r="G1072" s="21" t="s">
        <v>186</v>
      </c>
      <c r="H1072" s="21" t="s">
        <v>175</v>
      </c>
      <c r="I1072" s="21" t="s">
        <v>178</v>
      </c>
      <c r="J1072" s="22">
        <v>4750</v>
      </c>
      <c r="K1072" s="22">
        <v>55153</v>
      </c>
      <c r="L1072" s="23">
        <f t="shared" si="168"/>
        <v>26</v>
      </c>
      <c r="M1072" s="24">
        <f t="shared" si="169"/>
        <v>1</v>
      </c>
      <c r="N1072" s="21">
        <v>26</v>
      </c>
      <c r="O1072" s="21">
        <v>26</v>
      </c>
      <c r="P1072" s="21" t="s">
        <v>187</v>
      </c>
      <c r="Q1072" s="21" t="s">
        <v>219</v>
      </c>
      <c r="R1072" s="25" t="s">
        <v>218</v>
      </c>
      <c r="S1072" s="21" t="s">
        <v>265</v>
      </c>
      <c r="T1072" s="21"/>
      <c r="U1072" s="26"/>
      <c r="V1072" s="26"/>
      <c r="W1072" s="27">
        <f t="shared" si="160"/>
        <v>1913</v>
      </c>
      <c r="X1072" s="27">
        <f t="shared" si="161"/>
        <v>2050</v>
      </c>
      <c r="Y1072" s="28">
        <f t="shared" si="162"/>
        <v>0</v>
      </c>
      <c r="Z1072" s="29" t="str">
        <f t="shared" si="163"/>
        <v>CAISO</v>
      </c>
      <c r="AA1072" s="30">
        <f t="shared" si="164"/>
        <v>26</v>
      </c>
      <c r="AB1072" s="31">
        <f>IF(AND(ISNUMBER(MATCH($S1072,[3]Lists!$CU$8:$CU$37,0)),J1072&gt;=DATE(2018,12,31)),$AH$6,$AH$5)</f>
        <v>1</v>
      </c>
      <c r="AC1072" s="31">
        <f t="shared" si="165"/>
        <v>1</v>
      </c>
      <c r="AD1072" s="31">
        <f t="shared" si="166"/>
        <v>1</v>
      </c>
      <c r="AE1072" s="32" t="e">
        <f>MIN($K1072,IF(AND(S1072='[3]Resources - Baseline'!$C$25,$AH$3&gt;0),MIN(DATE(2050,12,31),MAX(DATE($AH$4,12,31),DATE(YEAR(J1072)+$AH$3,MONTH(J1072),DAY(J1072)))),IF(AND(COUNTIFS('[3]Resources - Baseline'!$C$26:$C$37,S1072)=1,$AH$2&gt;0),MIN(DATE($AH$4,12,31),DATE(YEAR(J1072)+$AH$2,MONTH(J1072),DAY(J1072))),DATE(2050,12,31))))</f>
        <v>#VALUE!</v>
      </c>
      <c r="AF1072" s="33">
        <f t="shared" si="167"/>
        <v>1</v>
      </c>
    </row>
    <row r="1073" spans="1:32">
      <c r="A1073" s="1">
        <v>1073</v>
      </c>
      <c r="B1073" s="21" t="s">
        <v>2389</v>
      </c>
      <c r="C1073" s="21" t="s">
        <v>2390</v>
      </c>
      <c r="D1073" s="21" t="s">
        <v>185</v>
      </c>
      <c r="E1073" s="21" t="s">
        <v>175</v>
      </c>
      <c r="F1073" s="21" t="s">
        <v>175</v>
      </c>
      <c r="G1073" s="21" t="s">
        <v>186</v>
      </c>
      <c r="H1073" s="21" t="s">
        <v>175</v>
      </c>
      <c r="I1073" s="21" t="s">
        <v>178</v>
      </c>
      <c r="J1073" s="22">
        <v>8037</v>
      </c>
      <c r="K1073" s="22">
        <v>55153</v>
      </c>
      <c r="L1073" s="23">
        <f t="shared" si="168"/>
        <v>28.9</v>
      </c>
      <c r="M1073" s="24">
        <f t="shared" si="169"/>
        <v>1</v>
      </c>
      <c r="N1073" s="21">
        <v>28.9</v>
      </c>
      <c r="O1073" s="21">
        <v>28.9</v>
      </c>
      <c r="P1073" s="21" t="s">
        <v>187</v>
      </c>
      <c r="Q1073" s="21" t="s">
        <v>219</v>
      </c>
      <c r="R1073" s="25" t="s">
        <v>218</v>
      </c>
      <c r="S1073" s="21" t="s">
        <v>265</v>
      </c>
      <c r="T1073" s="21"/>
      <c r="U1073" s="26"/>
      <c r="V1073" s="26"/>
      <c r="W1073" s="27">
        <f t="shared" si="160"/>
        <v>1922</v>
      </c>
      <c r="X1073" s="27">
        <f t="shared" si="161"/>
        <v>2050</v>
      </c>
      <c r="Y1073" s="28">
        <f t="shared" si="162"/>
        <v>0</v>
      </c>
      <c r="Z1073" s="29" t="str">
        <f t="shared" si="163"/>
        <v>CAISO</v>
      </c>
      <c r="AA1073" s="30">
        <f t="shared" si="164"/>
        <v>28.9</v>
      </c>
      <c r="AB1073" s="31">
        <f>IF(AND(ISNUMBER(MATCH($S1073,[3]Lists!$CU$8:$CU$37,0)),J1073&gt;=DATE(2018,12,31)),$AH$6,$AH$5)</f>
        <v>1</v>
      </c>
      <c r="AC1073" s="31">
        <f t="shared" si="165"/>
        <v>1</v>
      </c>
      <c r="AD1073" s="31">
        <f t="shared" si="166"/>
        <v>1</v>
      </c>
      <c r="AE1073" s="32" t="e">
        <f>MIN($K1073,IF(AND(S1073='[3]Resources - Baseline'!$C$25,$AH$3&gt;0),MIN(DATE(2050,12,31),MAX(DATE($AH$4,12,31),DATE(YEAR(J1073)+$AH$3,MONTH(J1073),DAY(J1073)))),IF(AND(COUNTIFS('[3]Resources - Baseline'!$C$26:$C$37,S1073)=1,$AH$2&gt;0),MIN(DATE($AH$4,12,31),DATE(YEAR(J1073)+$AH$2,MONTH(J1073),DAY(J1073))),DATE(2050,12,31))))</f>
        <v>#VALUE!</v>
      </c>
      <c r="AF1073" s="33">
        <f t="shared" si="167"/>
        <v>1</v>
      </c>
    </row>
    <row r="1074" spans="1:32">
      <c r="A1074" s="1">
        <v>1074</v>
      </c>
      <c r="B1074" s="21" t="s">
        <v>2391</v>
      </c>
      <c r="C1074" s="21" t="s">
        <v>2392</v>
      </c>
      <c r="D1074" s="21" t="s">
        <v>185</v>
      </c>
      <c r="E1074" s="21" t="s">
        <v>175</v>
      </c>
      <c r="F1074" s="21" t="s">
        <v>175</v>
      </c>
      <c r="G1074" s="21" t="s">
        <v>186</v>
      </c>
      <c r="H1074" s="21" t="s">
        <v>175</v>
      </c>
      <c r="I1074" s="21" t="s">
        <v>178</v>
      </c>
      <c r="J1074" s="22">
        <v>23743</v>
      </c>
      <c r="K1074" s="22">
        <v>55153</v>
      </c>
      <c r="L1074" s="23">
        <f t="shared" si="168"/>
        <v>50</v>
      </c>
      <c r="M1074" s="24">
        <f t="shared" si="169"/>
        <v>1</v>
      </c>
      <c r="N1074" s="21">
        <v>50</v>
      </c>
      <c r="O1074" s="21">
        <v>50</v>
      </c>
      <c r="P1074" s="21" t="s">
        <v>187</v>
      </c>
      <c r="Q1074" s="21" t="s">
        <v>219</v>
      </c>
      <c r="R1074" s="25" t="s">
        <v>218</v>
      </c>
      <c r="S1074" s="21" t="s">
        <v>265</v>
      </c>
      <c r="T1074" s="21"/>
      <c r="U1074" s="26"/>
      <c r="V1074" s="26"/>
      <c r="W1074" s="27">
        <f t="shared" si="160"/>
        <v>1965</v>
      </c>
      <c r="X1074" s="27">
        <f t="shared" si="161"/>
        <v>2050</v>
      </c>
      <c r="Y1074" s="28">
        <f t="shared" si="162"/>
        <v>0</v>
      </c>
      <c r="Z1074" s="29" t="str">
        <f t="shared" si="163"/>
        <v>CAISO</v>
      </c>
      <c r="AA1074" s="30">
        <f t="shared" si="164"/>
        <v>50</v>
      </c>
      <c r="AB1074" s="31">
        <f>IF(AND(ISNUMBER(MATCH($S1074,[3]Lists!$CU$8:$CU$37,0)),J1074&gt;=DATE(2018,12,31)),$AH$6,$AH$5)</f>
        <v>1</v>
      </c>
      <c r="AC1074" s="31">
        <f t="shared" si="165"/>
        <v>1</v>
      </c>
      <c r="AD1074" s="31">
        <f t="shared" si="166"/>
        <v>1</v>
      </c>
      <c r="AE1074" s="32" t="e">
        <f>MIN($K1074,IF(AND(S1074='[3]Resources - Baseline'!$C$25,$AH$3&gt;0),MIN(DATE(2050,12,31),MAX(DATE($AH$4,12,31),DATE(YEAR(J1074)+$AH$3,MONTH(J1074),DAY(J1074)))),IF(AND(COUNTIFS('[3]Resources - Baseline'!$C$26:$C$37,S1074)=1,$AH$2&gt;0),MIN(DATE($AH$4,12,31),DATE(YEAR(J1074)+$AH$2,MONTH(J1074),DAY(J1074))),DATE(2050,12,31))))</f>
        <v>#VALUE!</v>
      </c>
      <c r="AF1074" s="33">
        <f t="shared" si="167"/>
        <v>1</v>
      </c>
    </row>
    <row r="1075" spans="1:32">
      <c r="A1075" s="1">
        <v>1075</v>
      </c>
      <c r="B1075" s="21" t="s">
        <v>2393</v>
      </c>
      <c r="C1075" s="21" t="s">
        <v>2394</v>
      </c>
      <c r="D1075" s="21" t="s">
        <v>163</v>
      </c>
      <c r="E1075" s="22" t="s">
        <v>353</v>
      </c>
      <c r="F1075" s="22" t="s">
        <v>353</v>
      </c>
      <c r="G1075" s="22" t="s">
        <v>354</v>
      </c>
      <c r="H1075" s="22" t="s">
        <v>353</v>
      </c>
      <c r="I1075" s="22" t="s">
        <v>167</v>
      </c>
      <c r="J1075" s="22">
        <v>40848</v>
      </c>
      <c r="K1075" s="22">
        <v>55153</v>
      </c>
      <c r="L1075" s="23">
        <f t="shared" si="168"/>
        <v>440</v>
      </c>
      <c r="M1075" s="24">
        <f t="shared" si="169"/>
        <v>1</v>
      </c>
      <c r="N1075" s="23">
        <v>440</v>
      </c>
      <c r="O1075" s="23">
        <v>440</v>
      </c>
      <c r="P1075" s="23" t="s">
        <v>507</v>
      </c>
      <c r="Q1075" s="23" t="s">
        <v>508</v>
      </c>
      <c r="R1075" s="25" t="s">
        <v>509</v>
      </c>
      <c r="S1075" s="22" t="s">
        <v>776</v>
      </c>
      <c r="T1075" s="22"/>
      <c r="U1075" s="26"/>
      <c r="V1075" s="26"/>
      <c r="W1075" s="27">
        <f t="shared" si="160"/>
        <v>2012</v>
      </c>
      <c r="X1075" s="27">
        <f t="shared" si="161"/>
        <v>2050</v>
      </c>
      <c r="Y1075" s="28">
        <f t="shared" si="162"/>
        <v>0</v>
      </c>
      <c r="Z1075" s="29" t="str">
        <f t="shared" si="163"/>
        <v>Excluded</v>
      </c>
      <c r="AA1075" s="30">
        <f t="shared" si="164"/>
        <v>440</v>
      </c>
      <c r="AB1075" s="31">
        <f>IF(AND(ISNUMBER(MATCH($S1075,[3]Lists!$CU$8:$CU$37,0)),J1075&gt;=DATE(2018,12,31)),$AH$6,$AH$5)</f>
        <v>1</v>
      </c>
      <c r="AC1075" s="31">
        <f t="shared" si="165"/>
        <v>1</v>
      </c>
      <c r="AD1075" s="31">
        <f t="shared" si="166"/>
        <v>1</v>
      </c>
      <c r="AE1075" s="32" t="e">
        <f>MIN($K1075,IF(AND(S1075='[3]Resources - Baseline'!$C$25,$AH$3&gt;0),MIN(DATE(2050,12,31),MAX(DATE($AH$4,12,31),DATE(YEAR(J1075)+$AH$3,MONTH(J1075),DAY(J1075)))),IF(AND(COUNTIFS('[3]Resources - Baseline'!$C$26:$C$37,S1075)=1,$AH$2&gt;0),MIN(DATE($AH$4,12,31),DATE(YEAR(J1075)+$AH$2,MONTH(J1075),DAY(J1075))),DATE(2050,12,31))))</f>
        <v>#VALUE!</v>
      </c>
      <c r="AF1075" s="33">
        <f t="shared" si="167"/>
        <v>1</v>
      </c>
    </row>
    <row r="1076" spans="1:32">
      <c r="A1076" s="1">
        <v>1076</v>
      </c>
      <c r="B1076" s="21" t="s">
        <v>2395</v>
      </c>
      <c r="C1076" s="21" t="s">
        <v>2396</v>
      </c>
      <c r="D1076" s="21" t="s">
        <v>163</v>
      </c>
      <c r="E1076" s="22" t="s">
        <v>263</v>
      </c>
      <c r="F1076" s="22" t="s">
        <v>263</v>
      </c>
      <c r="G1076" s="22" t="s">
        <v>2353</v>
      </c>
      <c r="H1076" s="22" t="s">
        <v>263</v>
      </c>
      <c r="I1076" s="22" t="s">
        <v>195</v>
      </c>
      <c r="J1076" s="22">
        <v>40513</v>
      </c>
      <c r="K1076" s="22">
        <v>55153</v>
      </c>
      <c r="L1076" s="23">
        <f t="shared" si="168"/>
        <v>21</v>
      </c>
      <c r="M1076" s="24">
        <f t="shared" si="169"/>
        <v>1</v>
      </c>
      <c r="N1076" s="23">
        <v>21</v>
      </c>
      <c r="O1076" s="23">
        <v>21</v>
      </c>
      <c r="P1076" s="23" t="s">
        <v>196</v>
      </c>
      <c r="Q1076" s="23" t="s">
        <v>197</v>
      </c>
      <c r="R1076" s="25" t="s">
        <v>198</v>
      </c>
      <c r="S1076" s="22" t="s">
        <v>199</v>
      </c>
      <c r="T1076" s="22"/>
      <c r="U1076" s="26"/>
      <c r="V1076" s="26"/>
      <c r="W1076" s="27">
        <f t="shared" si="160"/>
        <v>2011</v>
      </c>
      <c r="X1076" s="27">
        <f t="shared" si="161"/>
        <v>2050</v>
      </c>
      <c r="Y1076" s="28">
        <f t="shared" si="162"/>
        <v>0</v>
      </c>
      <c r="Z1076" s="29" t="str">
        <f t="shared" si="163"/>
        <v>SW</v>
      </c>
      <c r="AA1076" s="30">
        <f t="shared" si="164"/>
        <v>21</v>
      </c>
      <c r="AB1076" s="31">
        <f>IF(AND(ISNUMBER(MATCH($S1076,[3]Lists!$CU$8:$CU$37,0)),J1076&gt;=DATE(2018,12,31)),$AH$6,$AH$5)</f>
        <v>1</v>
      </c>
      <c r="AC1076" s="31">
        <f t="shared" si="165"/>
        <v>1</v>
      </c>
      <c r="AD1076" s="31">
        <f t="shared" si="166"/>
        <v>1</v>
      </c>
      <c r="AE1076" s="32" t="e">
        <f>MIN($K1076,IF(AND(S1076='[3]Resources - Baseline'!$C$25,$AH$3&gt;0),MIN(DATE(2050,12,31),MAX(DATE($AH$4,12,31),DATE(YEAR(J1076)+$AH$3,MONTH(J1076),DAY(J1076)))),IF(AND(COUNTIFS('[3]Resources - Baseline'!$C$26:$C$37,S1076)=1,$AH$2&gt;0),MIN(DATE($AH$4,12,31),DATE(YEAR(J1076)+$AH$2,MONTH(J1076),DAY(J1076))),DATE(2050,12,31))))</f>
        <v>#VALUE!</v>
      </c>
      <c r="AF1076" s="33">
        <f t="shared" si="167"/>
        <v>1</v>
      </c>
    </row>
    <row r="1077" spans="1:32">
      <c r="A1077" s="1">
        <v>1077</v>
      </c>
      <c r="B1077" s="21" t="s">
        <v>2397</v>
      </c>
      <c r="C1077" s="21" t="s">
        <v>2398</v>
      </c>
      <c r="D1077" s="21" t="s">
        <v>163</v>
      </c>
      <c r="E1077" s="22" t="s">
        <v>263</v>
      </c>
      <c r="F1077" s="22" t="s">
        <v>263</v>
      </c>
      <c r="G1077" s="22" t="s">
        <v>2353</v>
      </c>
      <c r="H1077" s="22" t="s">
        <v>263</v>
      </c>
      <c r="I1077" s="22" t="s">
        <v>195</v>
      </c>
      <c r="J1077" s="22">
        <v>40060</v>
      </c>
      <c r="K1077" s="22">
        <v>55153</v>
      </c>
      <c r="L1077" s="23">
        <f t="shared" si="168"/>
        <v>21</v>
      </c>
      <c r="M1077" s="24">
        <f t="shared" si="169"/>
        <v>1</v>
      </c>
      <c r="N1077" s="23">
        <v>21</v>
      </c>
      <c r="O1077" s="23">
        <v>21</v>
      </c>
      <c r="P1077" s="23" t="s">
        <v>196</v>
      </c>
      <c r="Q1077" s="23" t="s">
        <v>197</v>
      </c>
      <c r="R1077" s="25" t="s">
        <v>198</v>
      </c>
      <c r="S1077" s="22" t="s">
        <v>199</v>
      </c>
      <c r="T1077" s="22"/>
      <c r="U1077" s="26"/>
      <c r="V1077" s="26"/>
      <c r="W1077" s="27">
        <f t="shared" si="160"/>
        <v>2010</v>
      </c>
      <c r="X1077" s="27">
        <f t="shared" si="161"/>
        <v>2050</v>
      </c>
      <c r="Y1077" s="28">
        <f t="shared" si="162"/>
        <v>0</v>
      </c>
      <c r="Z1077" s="29" t="str">
        <f t="shared" si="163"/>
        <v>SW</v>
      </c>
      <c r="AA1077" s="30">
        <f t="shared" si="164"/>
        <v>21</v>
      </c>
      <c r="AB1077" s="31">
        <f>IF(AND(ISNUMBER(MATCH($S1077,[3]Lists!$CU$8:$CU$37,0)),J1077&gt;=DATE(2018,12,31)),$AH$6,$AH$5)</f>
        <v>1</v>
      </c>
      <c r="AC1077" s="31">
        <f t="shared" si="165"/>
        <v>1</v>
      </c>
      <c r="AD1077" s="31">
        <f t="shared" si="166"/>
        <v>1</v>
      </c>
      <c r="AE1077" s="32" t="e">
        <f>MIN($K1077,IF(AND(S1077='[3]Resources - Baseline'!$C$25,$AH$3&gt;0),MIN(DATE(2050,12,31),MAX(DATE($AH$4,12,31),DATE(YEAR(J1077)+$AH$3,MONTH(J1077),DAY(J1077)))),IF(AND(COUNTIFS('[3]Resources - Baseline'!$C$26:$C$37,S1077)=1,$AH$2&gt;0),MIN(DATE($AH$4,12,31),DATE(YEAR(J1077)+$AH$2,MONTH(J1077),DAY(J1077))),DATE(2050,12,31))))</f>
        <v>#VALUE!</v>
      </c>
      <c r="AF1077" s="33">
        <f t="shared" si="167"/>
        <v>1</v>
      </c>
    </row>
    <row r="1078" spans="1:32">
      <c r="A1078" s="1">
        <v>1078</v>
      </c>
      <c r="B1078" s="21" t="s">
        <v>2399</v>
      </c>
      <c r="C1078" s="21" t="s">
        <v>2400</v>
      </c>
      <c r="D1078" s="21" t="s">
        <v>163</v>
      </c>
      <c r="E1078" s="22" t="s">
        <v>263</v>
      </c>
      <c r="F1078" s="22" t="s">
        <v>263</v>
      </c>
      <c r="G1078" s="22" t="s">
        <v>2353</v>
      </c>
      <c r="H1078" s="22" t="s">
        <v>263</v>
      </c>
      <c r="I1078" s="22" t="s">
        <v>195</v>
      </c>
      <c r="J1078" s="22">
        <v>40060</v>
      </c>
      <c r="K1078" s="22">
        <v>55153</v>
      </c>
      <c r="L1078" s="23">
        <f t="shared" si="168"/>
        <v>21</v>
      </c>
      <c r="M1078" s="24">
        <f t="shared" si="169"/>
        <v>1</v>
      </c>
      <c r="N1078" s="23">
        <v>21</v>
      </c>
      <c r="O1078" s="23">
        <v>21</v>
      </c>
      <c r="P1078" s="23" t="s">
        <v>196</v>
      </c>
      <c r="Q1078" s="23" t="s">
        <v>197</v>
      </c>
      <c r="R1078" s="25" t="s">
        <v>198</v>
      </c>
      <c r="S1078" s="22" t="s">
        <v>199</v>
      </c>
      <c r="T1078" s="22"/>
      <c r="U1078" s="26"/>
      <c r="V1078" s="26"/>
      <c r="W1078" s="27">
        <f t="shared" si="160"/>
        <v>2010</v>
      </c>
      <c r="X1078" s="27">
        <f t="shared" si="161"/>
        <v>2050</v>
      </c>
      <c r="Y1078" s="28">
        <f t="shared" si="162"/>
        <v>0</v>
      </c>
      <c r="Z1078" s="29" t="str">
        <f t="shared" si="163"/>
        <v>SW</v>
      </c>
      <c r="AA1078" s="30">
        <f t="shared" si="164"/>
        <v>21</v>
      </c>
      <c r="AB1078" s="31">
        <f>IF(AND(ISNUMBER(MATCH($S1078,[3]Lists!$CU$8:$CU$37,0)),J1078&gt;=DATE(2018,12,31)),$AH$6,$AH$5)</f>
        <v>1</v>
      </c>
      <c r="AC1078" s="31">
        <f t="shared" si="165"/>
        <v>1</v>
      </c>
      <c r="AD1078" s="31">
        <f t="shared" si="166"/>
        <v>1</v>
      </c>
      <c r="AE1078" s="32" t="e">
        <f>MIN($K1078,IF(AND(S1078='[3]Resources - Baseline'!$C$25,$AH$3&gt;0),MIN(DATE(2050,12,31),MAX(DATE($AH$4,12,31),DATE(YEAR(J1078)+$AH$3,MONTH(J1078),DAY(J1078)))),IF(AND(COUNTIFS('[3]Resources - Baseline'!$C$26:$C$37,S1078)=1,$AH$2&gt;0),MIN(DATE($AH$4,12,31),DATE(YEAR(J1078)+$AH$2,MONTH(J1078),DAY(J1078))),DATE(2050,12,31))))</f>
        <v>#VALUE!</v>
      </c>
      <c r="AF1078" s="33">
        <f t="shared" si="167"/>
        <v>1</v>
      </c>
    </row>
    <row r="1079" spans="1:32">
      <c r="A1079" s="1">
        <v>1079</v>
      </c>
      <c r="B1079" s="21" t="s">
        <v>2401</v>
      </c>
      <c r="C1079" s="21" t="s">
        <v>2402</v>
      </c>
      <c r="D1079" s="21" t="s">
        <v>163</v>
      </c>
      <c r="E1079" s="22" t="s">
        <v>263</v>
      </c>
      <c r="F1079" s="22" t="s">
        <v>263</v>
      </c>
      <c r="G1079" s="22" t="s">
        <v>2353</v>
      </c>
      <c r="H1079" s="22" t="s">
        <v>263</v>
      </c>
      <c r="I1079" s="22" t="s">
        <v>195</v>
      </c>
      <c r="J1079" s="22">
        <v>40513</v>
      </c>
      <c r="K1079" s="22">
        <v>55153</v>
      </c>
      <c r="L1079" s="23">
        <f t="shared" si="168"/>
        <v>21</v>
      </c>
      <c r="M1079" s="24">
        <f t="shared" si="169"/>
        <v>1</v>
      </c>
      <c r="N1079" s="23">
        <v>21</v>
      </c>
      <c r="O1079" s="23">
        <v>21</v>
      </c>
      <c r="P1079" s="23" t="s">
        <v>196</v>
      </c>
      <c r="Q1079" s="23" t="s">
        <v>197</v>
      </c>
      <c r="R1079" s="25" t="s">
        <v>198</v>
      </c>
      <c r="S1079" s="22" t="s">
        <v>199</v>
      </c>
      <c r="T1079" s="22"/>
      <c r="U1079" s="26"/>
      <c r="V1079" s="26"/>
      <c r="W1079" s="27">
        <f t="shared" si="160"/>
        <v>2011</v>
      </c>
      <c r="X1079" s="27">
        <f t="shared" si="161"/>
        <v>2050</v>
      </c>
      <c r="Y1079" s="28">
        <f t="shared" si="162"/>
        <v>0</v>
      </c>
      <c r="Z1079" s="29" t="str">
        <f t="shared" si="163"/>
        <v>SW</v>
      </c>
      <c r="AA1079" s="30">
        <f t="shared" si="164"/>
        <v>21</v>
      </c>
      <c r="AB1079" s="31">
        <f>IF(AND(ISNUMBER(MATCH($S1079,[3]Lists!$CU$8:$CU$37,0)),J1079&gt;=DATE(2018,12,31)),$AH$6,$AH$5)</f>
        <v>1</v>
      </c>
      <c r="AC1079" s="31">
        <f t="shared" si="165"/>
        <v>1</v>
      </c>
      <c r="AD1079" s="31">
        <f t="shared" si="166"/>
        <v>1</v>
      </c>
      <c r="AE1079" s="32" t="e">
        <f>MIN($K1079,IF(AND(S1079='[3]Resources - Baseline'!$C$25,$AH$3&gt;0),MIN(DATE(2050,12,31),MAX(DATE($AH$4,12,31),DATE(YEAR(J1079)+$AH$3,MONTH(J1079),DAY(J1079)))),IF(AND(COUNTIFS('[3]Resources - Baseline'!$C$26:$C$37,S1079)=1,$AH$2&gt;0),MIN(DATE($AH$4,12,31),DATE(YEAR(J1079)+$AH$2,MONTH(J1079),DAY(J1079))),DATE(2050,12,31))))</f>
        <v>#VALUE!</v>
      </c>
      <c r="AF1079" s="33">
        <f t="shared" si="167"/>
        <v>1</v>
      </c>
    </row>
    <row r="1080" spans="1:32">
      <c r="A1080" s="1">
        <v>1080</v>
      </c>
      <c r="B1080" s="21" t="s">
        <v>2403</v>
      </c>
      <c r="C1080" s="21" t="s">
        <v>2404</v>
      </c>
      <c r="D1080" s="21" t="s">
        <v>163</v>
      </c>
      <c r="E1080" s="22" t="s">
        <v>263</v>
      </c>
      <c r="F1080" s="22" t="s">
        <v>263</v>
      </c>
      <c r="G1080" s="22" t="s">
        <v>2353</v>
      </c>
      <c r="H1080" s="22" t="s">
        <v>263</v>
      </c>
      <c r="I1080" s="22" t="s">
        <v>195</v>
      </c>
      <c r="J1080" s="22">
        <v>40513</v>
      </c>
      <c r="K1080" s="22">
        <v>55153</v>
      </c>
      <c r="L1080" s="23">
        <f t="shared" si="168"/>
        <v>21</v>
      </c>
      <c r="M1080" s="24">
        <f t="shared" si="169"/>
        <v>1</v>
      </c>
      <c r="N1080" s="23">
        <v>21</v>
      </c>
      <c r="O1080" s="23">
        <v>21</v>
      </c>
      <c r="P1080" s="23" t="s">
        <v>196</v>
      </c>
      <c r="Q1080" s="23" t="s">
        <v>197</v>
      </c>
      <c r="R1080" s="25" t="s">
        <v>198</v>
      </c>
      <c r="S1080" s="22" t="s">
        <v>199</v>
      </c>
      <c r="T1080" s="22"/>
      <c r="U1080" s="26"/>
      <c r="V1080" s="26"/>
      <c r="W1080" s="27">
        <f t="shared" si="160"/>
        <v>2011</v>
      </c>
      <c r="X1080" s="27">
        <f t="shared" si="161"/>
        <v>2050</v>
      </c>
      <c r="Y1080" s="28">
        <f t="shared" si="162"/>
        <v>0</v>
      </c>
      <c r="Z1080" s="29" t="str">
        <f t="shared" si="163"/>
        <v>SW</v>
      </c>
      <c r="AA1080" s="30">
        <f t="shared" si="164"/>
        <v>21</v>
      </c>
      <c r="AB1080" s="31">
        <f>IF(AND(ISNUMBER(MATCH($S1080,[3]Lists!$CU$8:$CU$37,0)),J1080&gt;=DATE(2018,12,31)),$AH$6,$AH$5)</f>
        <v>1</v>
      </c>
      <c r="AC1080" s="31">
        <f t="shared" si="165"/>
        <v>1</v>
      </c>
      <c r="AD1080" s="31">
        <f t="shared" si="166"/>
        <v>1</v>
      </c>
      <c r="AE1080" s="32" t="e">
        <f>MIN($K1080,IF(AND(S1080='[3]Resources - Baseline'!$C$25,$AH$3&gt;0),MIN(DATE(2050,12,31),MAX(DATE($AH$4,12,31),DATE(YEAR(J1080)+$AH$3,MONTH(J1080),DAY(J1080)))),IF(AND(COUNTIFS('[3]Resources - Baseline'!$C$26:$C$37,S1080)=1,$AH$2&gt;0),MIN(DATE($AH$4,12,31),DATE(YEAR(J1080)+$AH$2,MONTH(J1080),DAY(J1080))),DATE(2050,12,31))))</f>
        <v>#VALUE!</v>
      </c>
      <c r="AF1080" s="33">
        <f t="shared" si="167"/>
        <v>1</v>
      </c>
    </row>
    <row r="1081" spans="1:32">
      <c r="A1081" s="1">
        <v>1081</v>
      </c>
      <c r="B1081" s="21" t="s">
        <v>2405</v>
      </c>
      <c r="C1081" s="21" t="s">
        <v>2406</v>
      </c>
      <c r="D1081" s="21" t="s">
        <v>163</v>
      </c>
      <c r="E1081" s="22" t="s">
        <v>263</v>
      </c>
      <c r="F1081" s="22" t="s">
        <v>263</v>
      </c>
      <c r="G1081" s="22" t="s">
        <v>2353</v>
      </c>
      <c r="H1081" s="22" t="s">
        <v>263</v>
      </c>
      <c r="I1081" s="22" t="s">
        <v>195</v>
      </c>
      <c r="J1081" s="22">
        <v>42522</v>
      </c>
      <c r="K1081" s="22">
        <v>55153</v>
      </c>
      <c r="L1081" s="23">
        <f t="shared" si="168"/>
        <v>21</v>
      </c>
      <c r="M1081" s="24">
        <f t="shared" si="169"/>
        <v>1</v>
      </c>
      <c r="N1081" s="23">
        <v>21</v>
      </c>
      <c r="O1081" s="23">
        <v>21</v>
      </c>
      <c r="P1081" s="23" t="s">
        <v>196</v>
      </c>
      <c r="Q1081" s="23" t="s">
        <v>197</v>
      </c>
      <c r="R1081" s="25" t="s">
        <v>198</v>
      </c>
      <c r="S1081" s="22" t="s">
        <v>199</v>
      </c>
      <c r="T1081" s="22"/>
      <c r="U1081" s="26"/>
      <c r="V1081" s="26"/>
      <c r="W1081" s="27">
        <f t="shared" si="160"/>
        <v>2016</v>
      </c>
      <c r="X1081" s="27">
        <f t="shared" si="161"/>
        <v>2050</v>
      </c>
      <c r="Y1081" s="28">
        <f t="shared" si="162"/>
        <v>0</v>
      </c>
      <c r="Z1081" s="29" t="str">
        <f t="shared" si="163"/>
        <v>SW</v>
      </c>
      <c r="AA1081" s="30">
        <f t="shared" si="164"/>
        <v>21</v>
      </c>
      <c r="AB1081" s="31">
        <f>IF(AND(ISNUMBER(MATCH($S1081,[3]Lists!$CU$8:$CU$37,0)),J1081&gt;=DATE(2018,12,31)),$AH$6,$AH$5)</f>
        <v>1</v>
      </c>
      <c r="AC1081" s="31">
        <f t="shared" si="165"/>
        <v>1</v>
      </c>
      <c r="AD1081" s="31">
        <f t="shared" si="166"/>
        <v>1</v>
      </c>
      <c r="AE1081" s="32" t="e">
        <f>MIN($K1081,IF(AND(S1081='[3]Resources - Baseline'!$C$25,$AH$3&gt;0),MIN(DATE(2050,12,31),MAX(DATE($AH$4,12,31),DATE(YEAR(J1081)+$AH$3,MONTH(J1081),DAY(J1081)))),IF(AND(COUNTIFS('[3]Resources - Baseline'!$C$26:$C$37,S1081)=1,$AH$2&gt;0),MIN(DATE($AH$4,12,31),DATE(YEAR(J1081)+$AH$2,MONTH(J1081),DAY(J1081))),DATE(2050,12,31))))</f>
        <v>#VALUE!</v>
      </c>
      <c r="AF1081" s="33">
        <f t="shared" si="167"/>
        <v>1</v>
      </c>
    </row>
    <row r="1082" spans="1:32">
      <c r="A1082" s="1">
        <v>1082</v>
      </c>
      <c r="B1082" s="21" t="s">
        <v>2407</v>
      </c>
      <c r="C1082" s="21" t="s">
        <v>2408</v>
      </c>
      <c r="D1082" s="21" t="s">
        <v>163</v>
      </c>
      <c r="E1082" s="22" t="s">
        <v>298</v>
      </c>
      <c r="F1082" s="22" t="s">
        <v>298</v>
      </c>
      <c r="G1082" s="22" t="s">
        <v>299</v>
      </c>
      <c r="H1082" s="22" t="s">
        <v>166</v>
      </c>
      <c r="I1082" s="22" t="s">
        <v>167</v>
      </c>
      <c r="J1082" s="22">
        <v>36434</v>
      </c>
      <c r="K1082" s="22">
        <v>55123</v>
      </c>
      <c r="L1082" s="23">
        <f t="shared" si="168"/>
        <v>3</v>
      </c>
      <c r="M1082" s="24">
        <f t="shared" si="169"/>
        <v>1</v>
      </c>
      <c r="N1082" s="23">
        <v>3</v>
      </c>
      <c r="O1082" s="23">
        <v>3</v>
      </c>
      <c r="P1082" s="23" t="s">
        <v>288</v>
      </c>
      <c r="Q1082" s="23" t="s">
        <v>269</v>
      </c>
      <c r="R1082" s="25" t="s">
        <v>270</v>
      </c>
      <c r="S1082" s="22" t="s">
        <v>304</v>
      </c>
      <c r="T1082" s="22"/>
      <c r="U1082" s="26"/>
      <c r="V1082" s="26"/>
      <c r="W1082" s="27">
        <f t="shared" si="160"/>
        <v>2000</v>
      </c>
      <c r="X1082" s="27">
        <f t="shared" si="161"/>
        <v>2050</v>
      </c>
      <c r="Y1082" s="28">
        <f t="shared" si="162"/>
        <v>0</v>
      </c>
      <c r="Z1082" s="29" t="str">
        <f t="shared" si="163"/>
        <v>Excluded</v>
      </c>
      <c r="AA1082" s="30">
        <f t="shared" si="164"/>
        <v>3</v>
      </c>
      <c r="AB1082" s="31">
        <f>IF(AND(ISNUMBER(MATCH($S1082,[3]Lists!$CU$8:$CU$37,0)),J1082&gt;=DATE(2018,12,31)),$AH$6,$AH$5)</f>
        <v>1</v>
      </c>
      <c r="AC1082" s="31">
        <f t="shared" si="165"/>
        <v>1</v>
      </c>
      <c r="AD1082" s="31">
        <f t="shared" si="166"/>
        <v>1</v>
      </c>
      <c r="AE1082" s="32" t="e">
        <f>MIN($K1082,IF(AND(S1082='[3]Resources - Baseline'!$C$25,$AH$3&gt;0),MIN(DATE(2050,12,31),MAX(DATE($AH$4,12,31),DATE(YEAR(J1082)+$AH$3,MONTH(J1082),DAY(J1082)))),IF(AND(COUNTIFS('[3]Resources - Baseline'!$C$26:$C$37,S1082)=1,$AH$2&gt;0),MIN(DATE($AH$4,12,31),DATE(YEAR(J1082)+$AH$2,MONTH(J1082),DAY(J1082))),DATE(2050,12,31))))</f>
        <v>#VALUE!</v>
      </c>
      <c r="AF1082" s="33">
        <f t="shared" si="167"/>
        <v>1</v>
      </c>
    </row>
    <row r="1083" spans="1:32">
      <c r="A1083" s="1">
        <v>1083</v>
      </c>
      <c r="B1083" s="21" t="s">
        <v>2409</v>
      </c>
      <c r="C1083" s="21" t="s">
        <v>2410</v>
      </c>
      <c r="D1083" s="21" t="s">
        <v>163</v>
      </c>
      <c r="E1083" s="22" t="s">
        <v>298</v>
      </c>
      <c r="F1083" s="22" t="s">
        <v>298</v>
      </c>
      <c r="G1083" s="22" t="s">
        <v>299</v>
      </c>
      <c r="H1083" s="22" t="s">
        <v>166</v>
      </c>
      <c r="I1083" s="22" t="s">
        <v>167</v>
      </c>
      <c r="J1083" s="22">
        <v>36434</v>
      </c>
      <c r="K1083" s="22">
        <v>55123</v>
      </c>
      <c r="L1083" s="23">
        <f t="shared" si="168"/>
        <v>3</v>
      </c>
      <c r="M1083" s="24">
        <f t="shared" si="169"/>
        <v>1</v>
      </c>
      <c r="N1083" s="23">
        <v>3</v>
      </c>
      <c r="O1083" s="23">
        <v>3</v>
      </c>
      <c r="P1083" s="23" t="s">
        <v>288</v>
      </c>
      <c r="Q1083" s="23" t="s">
        <v>269</v>
      </c>
      <c r="R1083" s="25" t="s">
        <v>270</v>
      </c>
      <c r="S1083" s="22" t="s">
        <v>304</v>
      </c>
      <c r="T1083" s="22"/>
      <c r="U1083" s="26"/>
      <c r="V1083" s="26"/>
      <c r="W1083" s="27">
        <f t="shared" si="160"/>
        <v>2000</v>
      </c>
      <c r="X1083" s="27">
        <f t="shared" si="161"/>
        <v>2050</v>
      </c>
      <c r="Y1083" s="28">
        <f t="shared" si="162"/>
        <v>0</v>
      </c>
      <c r="Z1083" s="29" t="str">
        <f t="shared" si="163"/>
        <v>Excluded</v>
      </c>
      <c r="AA1083" s="30">
        <f t="shared" si="164"/>
        <v>3</v>
      </c>
      <c r="AB1083" s="31">
        <f>IF(AND(ISNUMBER(MATCH($S1083,[3]Lists!$CU$8:$CU$37,0)),J1083&gt;=DATE(2018,12,31)),$AH$6,$AH$5)</f>
        <v>1</v>
      </c>
      <c r="AC1083" s="31">
        <f t="shared" si="165"/>
        <v>1</v>
      </c>
      <c r="AD1083" s="31">
        <f t="shared" si="166"/>
        <v>1</v>
      </c>
      <c r="AE1083" s="32" t="e">
        <f>MIN($K1083,IF(AND(S1083='[3]Resources - Baseline'!$C$25,$AH$3&gt;0),MIN(DATE(2050,12,31),MAX(DATE($AH$4,12,31),DATE(YEAR(J1083)+$AH$3,MONTH(J1083),DAY(J1083)))),IF(AND(COUNTIFS('[3]Resources - Baseline'!$C$26:$C$37,S1083)=1,$AH$2&gt;0),MIN(DATE($AH$4,12,31),DATE(YEAR(J1083)+$AH$2,MONTH(J1083),DAY(J1083))),DATE(2050,12,31))))</f>
        <v>#VALUE!</v>
      </c>
      <c r="AF1083" s="33">
        <f t="shared" si="167"/>
        <v>1</v>
      </c>
    </row>
    <row r="1084" spans="1:32">
      <c r="A1084" s="1">
        <v>1084</v>
      </c>
      <c r="B1084" s="21" t="s">
        <v>2411</v>
      </c>
      <c r="C1084" s="21" t="s">
        <v>2412</v>
      </c>
      <c r="D1084" s="21" t="s">
        <v>185</v>
      </c>
      <c r="E1084" s="21" t="s">
        <v>175</v>
      </c>
      <c r="F1084" s="21" t="s">
        <v>175</v>
      </c>
      <c r="G1084" s="21" t="s">
        <v>186</v>
      </c>
      <c r="H1084" s="21" t="s">
        <v>175</v>
      </c>
      <c r="I1084" s="21" t="s">
        <v>178</v>
      </c>
      <c r="J1084" s="22">
        <v>23012</v>
      </c>
      <c r="K1084" s="22">
        <v>55153</v>
      </c>
      <c r="L1084" s="23">
        <f t="shared" si="168"/>
        <v>18.5</v>
      </c>
      <c r="M1084" s="24">
        <f t="shared" si="169"/>
        <v>1</v>
      </c>
      <c r="N1084" s="21">
        <v>18.5</v>
      </c>
      <c r="O1084" s="21">
        <v>18.5</v>
      </c>
      <c r="P1084" s="21" t="s">
        <v>187</v>
      </c>
      <c r="Q1084" s="21" t="s">
        <v>219</v>
      </c>
      <c r="R1084" s="25" t="s">
        <v>218</v>
      </c>
      <c r="S1084" s="21" t="s">
        <v>368</v>
      </c>
      <c r="T1084" s="21"/>
      <c r="U1084" s="26"/>
      <c r="V1084" s="26"/>
      <c r="W1084" s="27">
        <f t="shared" si="160"/>
        <v>1963</v>
      </c>
      <c r="X1084" s="27">
        <f t="shared" si="161"/>
        <v>2050</v>
      </c>
      <c r="Y1084" s="28">
        <f t="shared" si="162"/>
        <v>0</v>
      </c>
      <c r="Z1084" s="29" t="str">
        <f t="shared" si="163"/>
        <v>CAISO</v>
      </c>
      <c r="AA1084" s="30">
        <f t="shared" si="164"/>
        <v>18.5</v>
      </c>
      <c r="AB1084" s="31">
        <f>IF(AND(ISNUMBER(MATCH($S1084,[3]Lists!$CU$8:$CU$37,0)),J1084&gt;=DATE(2018,12,31)),$AH$6,$AH$5)</f>
        <v>1</v>
      </c>
      <c r="AC1084" s="31">
        <f t="shared" si="165"/>
        <v>1</v>
      </c>
      <c r="AD1084" s="31">
        <f t="shared" si="166"/>
        <v>1</v>
      </c>
      <c r="AE1084" s="32" t="e">
        <f>MIN($K1084,IF(AND(S1084='[3]Resources - Baseline'!$C$25,$AH$3&gt;0),MIN(DATE(2050,12,31),MAX(DATE($AH$4,12,31),DATE(YEAR(J1084)+$AH$3,MONTH(J1084),DAY(J1084)))),IF(AND(COUNTIFS('[3]Resources - Baseline'!$C$26:$C$37,S1084)=1,$AH$2&gt;0),MIN(DATE($AH$4,12,31),DATE(YEAR(J1084)+$AH$2,MONTH(J1084),DAY(J1084))),DATE(2050,12,31))))</f>
        <v>#VALUE!</v>
      </c>
      <c r="AF1084" s="33">
        <f t="shared" si="167"/>
        <v>1</v>
      </c>
    </row>
    <row r="1085" spans="1:32">
      <c r="A1085" s="1">
        <v>1085</v>
      </c>
      <c r="B1085" s="21" t="s">
        <v>2413</v>
      </c>
      <c r="C1085" s="21"/>
      <c r="D1085" s="21" t="s">
        <v>185</v>
      </c>
      <c r="E1085" s="21" t="s">
        <v>176</v>
      </c>
      <c r="F1085" s="21" t="s">
        <v>176</v>
      </c>
      <c r="G1085" s="21" t="s">
        <v>177</v>
      </c>
      <c r="H1085" s="21" t="s">
        <v>176</v>
      </c>
      <c r="I1085" s="21" t="s">
        <v>178</v>
      </c>
      <c r="J1085" s="22"/>
      <c r="K1085" s="22">
        <v>55153</v>
      </c>
      <c r="L1085" s="23">
        <f t="shared" si="168"/>
        <v>100</v>
      </c>
      <c r="M1085" s="24">
        <f t="shared" si="169"/>
        <v>1</v>
      </c>
      <c r="N1085" s="21">
        <v>100</v>
      </c>
      <c r="O1085" s="21">
        <v>100</v>
      </c>
      <c r="P1085" s="21" t="s">
        <v>188</v>
      </c>
      <c r="Q1085" s="21" t="s">
        <v>188</v>
      </c>
      <c r="R1085" s="25" t="s">
        <v>189</v>
      </c>
      <c r="S1085" s="21" t="s">
        <v>182</v>
      </c>
      <c r="T1085" s="21"/>
      <c r="U1085" s="26"/>
      <c r="V1085" s="26"/>
      <c r="W1085" s="27">
        <f t="shared" si="160"/>
        <v>1900</v>
      </c>
      <c r="X1085" s="27">
        <f t="shared" si="161"/>
        <v>2050</v>
      </c>
      <c r="Y1085" s="28">
        <f t="shared" si="162"/>
        <v>0</v>
      </c>
      <c r="Z1085" s="29" t="str">
        <f t="shared" si="163"/>
        <v>CAISO</v>
      </c>
      <c r="AA1085" s="30">
        <f t="shared" si="164"/>
        <v>100</v>
      </c>
      <c r="AB1085" s="31">
        <f>IF(AND(ISNUMBER(MATCH($S1085,[3]Lists!$CU$8:$CU$37,0)),J1085&gt;=DATE(2018,12,31)),$AH$6,$AH$5)</f>
        <v>1</v>
      </c>
      <c r="AC1085" s="31">
        <f t="shared" si="165"/>
        <v>1</v>
      </c>
      <c r="AD1085" s="31">
        <f t="shared" si="166"/>
        <v>1</v>
      </c>
      <c r="AE1085" s="32" t="e">
        <f>MIN($K1085,IF(AND(S1085='[3]Resources - Baseline'!$C$25,$AH$3&gt;0),MIN(DATE(2050,12,31),MAX(DATE($AH$4,12,31),DATE(YEAR(J1085)+$AH$3,MONTH(J1085),DAY(J1085)))),IF(AND(COUNTIFS('[3]Resources - Baseline'!$C$26:$C$37,S1085)=1,$AH$2&gt;0),MIN(DATE($AH$4,12,31),DATE(YEAR(J1085)+$AH$2,MONTH(J1085),DAY(J1085))),DATE(2050,12,31))))</f>
        <v>#VALUE!</v>
      </c>
      <c r="AF1085" s="33">
        <f t="shared" si="167"/>
        <v>1</v>
      </c>
    </row>
    <row r="1086" spans="1:32">
      <c r="A1086" s="1">
        <v>1086</v>
      </c>
      <c r="B1086" s="21" t="s">
        <v>2414</v>
      </c>
      <c r="C1086" s="21" t="s">
        <v>2415</v>
      </c>
      <c r="D1086" s="21" t="s">
        <v>185</v>
      </c>
      <c r="E1086" s="21" t="s">
        <v>176</v>
      </c>
      <c r="F1086" s="21" t="s">
        <v>176</v>
      </c>
      <c r="G1086" s="21" t="s">
        <v>177</v>
      </c>
      <c r="H1086" s="21" t="s">
        <v>176</v>
      </c>
      <c r="I1086" s="21" t="s">
        <v>178</v>
      </c>
      <c r="J1086" s="22">
        <v>42612</v>
      </c>
      <c r="K1086" s="22">
        <v>55153</v>
      </c>
      <c r="L1086" s="23">
        <f t="shared" si="168"/>
        <v>296.19</v>
      </c>
      <c r="M1086" s="24">
        <f t="shared" si="169"/>
        <v>1</v>
      </c>
      <c r="N1086" s="21">
        <v>296.19</v>
      </c>
      <c r="O1086" s="21">
        <v>296.19</v>
      </c>
      <c r="P1086" s="21" t="s">
        <v>187</v>
      </c>
      <c r="Q1086" s="21" t="s">
        <v>188</v>
      </c>
      <c r="R1086" s="25" t="s">
        <v>189</v>
      </c>
      <c r="S1086" s="21" t="s">
        <v>182</v>
      </c>
      <c r="T1086" s="21"/>
      <c r="U1086" s="26"/>
      <c r="V1086" s="26"/>
      <c r="W1086" s="27">
        <f t="shared" si="160"/>
        <v>2017</v>
      </c>
      <c r="X1086" s="27">
        <f t="shared" si="161"/>
        <v>2050</v>
      </c>
      <c r="Y1086" s="28">
        <f t="shared" si="162"/>
        <v>0</v>
      </c>
      <c r="Z1086" s="29" t="str">
        <f t="shared" si="163"/>
        <v>CAISO</v>
      </c>
      <c r="AA1086" s="30">
        <f t="shared" si="164"/>
        <v>296.19</v>
      </c>
      <c r="AB1086" s="31">
        <f>IF(AND(ISNUMBER(MATCH($S1086,[3]Lists!$CU$8:$CU$37,0)),J1086&gt;=DATE(2018,12,31)),$AH$6,$AH$5)</f>
        <v>1</v>
      </c>
      <c r="AC1086" s="31">
        <f t="shared" si="165"/>
        <v>1</v>
      </c>
      <c r="AD1086" s="31">
        <f t="shared" si="166"/>
        <v>1</v>
      </c>
      <c r="AE1086" s="32" t="e">
        <f>MIN($K1086,IF(AND(S1086='[3]Resources - Baseline'!$C$25,$AH$3&gt;0),MIN(DATE(2050,12,31),MAX(DATE($AH$4,12,31),DATE(YEAR(J1086)+$AH$3,MONTH(J1086),DAY(J1086)))),IF(AND(COUNTIFS('[3]Resources - Baseline'!$C$26:$C$37,S1086)=1,$AH$2&gt;0),MIN(DATE($AH$4,12,31),DATE(YEAR(J1086)+$AH$2,MONTH(J1086),DAY(J1086))),DATE(2050,12,31))))</f>
        <v>#VALUE!</v>
      </c>
      <c r="AF1086" s="33">
        <f t="shared" si="167"/>
        <v>1</v>
      </c>
    </row>
    <row r="1087" spans="1:32">
      <c r="A1087" s="1">
        <v>1087</v>
      </c>
      <c r="B1087" s="21" t="s">
        <v>2416</v>
      </c>
      <c r="C1087" s="21" t="s">
        <v>2417</v>
      </c>
      <c r="D1087" s="21" t="s">
        <v>185</v>
      </c>
      <c r="E1087" s="21" t="s">
        <v>176</v>
      </c>
      <c r="F1087" s="21" t="s">
        <v>176</v>
      </c>
      <c r="G1087" s="21" t="s">
        <v>177</v>
      </c>
      <c r="H1087" s="21" t="s">
        <v>176</v>
      </c>
      <c r="I1087" s="21" t="s">
        <v>178</v>
      </c>
      <c r="J1087" s="22">
        <v>41978</v>
      </c>
      <c r="K1087" s="22">
        <v>55153</v>
      </c>
      <c r="L1087" s="23">
        <f t="shared" si="168"/>
        <v>300</v>
      </c>
      <c r="M1087" s="24">
        <f t="shared" si="169"/>
        <v>1</v>
      </c>
      <c r="N1087" s="21">
        <v>300</v>
      </c>
      <c r="O1087" s="21">
        <v>300</v>
      </c>
      <c r="P1087" s="21" t="s">
        <v>187</v>
      </c>
      <c r="Q1087" s="21" t="s">
        <v>188</v>
      </c>
      <c r="R1087" s="25" t="s">
        <v>189</v>
      </c>
      <c r="S1087" s="21" t="s">
        <v>182</v>
      </c>
      <c r="T1087" s="21"/>
      <c r="U1087" s="26"/>
      <c r="V1087" s="26"/>
      <c r="W1087" s="27">
        <f t="shared" si="160"/>
        <v>2015</v>
      </c>
      <c r="X1087" s="27">
        <f t="shared" si="161"/>
        <v>2050</v>
      </c>
      <c r="Y1087" s="28">
        <f t="shared" si="162"/>
        <v>0</v>
      </c>
      <c r="Z1087" s="29" t="str">
        <f t="shared" si="163"/>
        <v>CAISO</v>
      </c>
      <c r="AA1087" s="30">
        <f t="shared" si="164"/>
        <v>300</v>
      </c>
      <c r="AB1087" s="31">
        <f>IF(AND(ISNUMBER(MATCH($S1087,[3]Lists!$CU$8:$CU$37,0)),J1087&gt;=DATE(2018,12,31)),$AH$6,$AH$5)</f>
        <v>1</v>
      </c>
      <c r="AC1087" s="31">
        <f t="shared" si="165"/>
        <v>1</v>
      </c>
      <c r="AD1087" s="31">
        <f t="shared" si="166"/>
        <v>1</v>
      </c>
      <c r="AE1087" s="32" t="e">
        <f>MIN($K1087,IF(AND(S1087='[3]Resources - Baseline'!$C$25,$AH$3&gt;0),MIN(DATE(2050,12,31),MAX(DATE($AH$4,12,31),DATE(YEAR(J1087)+$AH$3,MONTH(J1087),DAY(J1087)))),IF(AND(COUNTIFS('[3]Resources - Baseline'!$C$26:$C$37,S1087)=1,$AH$2&gt;0),MIN(DATE($AH$4,12,31),DATE(YEAR(J1087)+$AH$2,MONTH(J1087),DAY(J1087))),DATE(2050,12,31))))</f>
        <v>#VALUE!</v>
      </c>
      <c r="AF1087" s="33">
        <f t="shared" si="167"/>
        <v>1</v>
      </c>
    </row>
    <row r="1088" spans="1:32">
      <c r="A1088" s="1">
        <v>1088</v>
      </c>
      <c r="B1088" s="21" t="s">
        <v>2418</v>
      </c>
      <c r="C1088" s="21" t="s">
        <v>2419</v>
      </c>
      <c r="D1088" s="21" t="s">
        <v>185</v>
      </c>
      <c r="E1088" s="21" t="s">
        <v>176</v>
      </c>
      <c r="F1088" s="21" t="s">
        <v>176</v>
      </c>
      <c r="G1088" s="21" t="s">
        <v>177</v>
      </c>
      <c r="H1088" s="21" t="s">
        <v>176</v>
      </c>
      <c r="I1088" s="21" t="s">
        <v>178</v>
      </c>
      <c r="J1088" s="22">
        <v>41978</v>
      </c>
      <c r="K1088" s="22">
        <v>55153</v>
      </c>
      <c r="L1088" s="23">
        <f t="shared" si="168"/>
        <v>250</v>
      </c>
      <c r="M1088" s="24">
        <f t="shared" si="169"/>
        <v>1</v>
      </c>
      <c r="N1088" s="21">
        <v>250</v>
      </c>
      <c r="O1088" s="21">
        <v>250</v>
      </c>
      <c r="P1088" s="21" t="s">
        <v>187</v>
      </c>
      <c r="Q1088" s="21" t="s">
        <v>188</v>
      </c>
      <c r="R1088" s="25" t="s">
        <v>189</v>
      </c>
      <c r="S1088" s="21" t="s">
        <v>182</v>
      </c>
      <c r="T1088" s="21"/>
      <c r="U1088" s="26"/>
      <c r="V1088" s="26"/>
      <c r="W1088" s="27">
        <f t="shared" si="160"/>
        <v>2015</v>
      </c>
      <c r="X1088" s="27">
        <f t="shared" si="161"/>
        <v>2050</v>
      </c>
      <c r="Y1088" s="28">
        <f t="shared" si="162"/>
        <v>0</v>
      </c>
      <c r="Z1088" s="29" t="str">
        <f t="shared" si="163"/>
        <v>CAISO</v>
      </c>
      <c r="AA1088" s="30">
        <f t="shared" si="164"/>
        <v>250</v>
      </c>
      <c r="AB1088" s="31">
        <f>IF(AND(ISNUMBER(MATCH($S1088,[3]Lists!$CU$8:$CU$37,0)),J1088&gt;=DATE(2018,12,31)),$AH$6,$AH$5)</f>
        <v>1</v>
      </c>
      <c r="AC1088" s="31">
        <f t="shared" si="165"/>
        <v>1</v>
      </c>
      <c r="AD1088" s="31">
        <f t="shared" si="166"/>
        <v>1</v>
      </c>
      <c r="AE1088" s="32" t="e">
        <f>MIN($K1088,IF(AND(S1088='[3]Resources - Baseline'!$C$25,$AH$3&gt;0),MIN(DATE(2050,12,31),MAX(DATE($AH$4,12,31),DATE(YEAR(J1088)+$AH$3,MONTH(J1088),DAY(J1088)))),IF(AND(COUNTIFS('[3]Resources - Baseline'!$C$26:$C$37,S1088)=1,$AH$2&gt;0),MIN(DATE($AH$4,12,31),DATE(YEAR(J1088)+$AH$2,MONTH(J1088),DAY(J1088))),DATE(2050,12,31))))</f>
        <v>#VALUE!</v>
      </c>
      <c r="AF1088" s="33">
        <f t="shared" si="167"/>
        <v>1</v>
      </c>
    </row>
    <row r="1089" spans="1:32">
      <c r="A1089" s="1">
        <v>1089</v>
      </c>
      <c r="B1089" s="21" t="s">
        <v>2420</v>
      </c>
      <c r="C1089" s="21" t="s">
        <v>2421</v>
      </c>
      <c r="D1089" s="21" t="s">
        <v>185</v>
      </c>
      <c r="E1089" s="21" t="s">
        <v>176</v>
      </c>
      <c r="F1089" s="21" t="s">
        <v>176</v>
      </c>
      <c r="G1089" s="21" t="s">
        <v>177</v>
      </c>
      <c r="H1089" s="21" t="s">
        <v>176</v>
      </c>
      <c r="I1089" s="21" t="s">
        <v>178</v>
      </c>
      <c r="J1089" s="22">
        <v>31524</v>
      </c>
      <c r="K1089" s="22">
        <v>55153</v>
      </c>
      <c r="L1089" s="23">
        <f t="shared" si="168"/>
        <v>4.5</v>
      </c>
      <c r="M1089" s="24">
        <f t="shared" si="169"/>
        <v>1</v>
      </c>
      <c r="N1089" s="21">
        <v>4.5</v>
      </c>
      <c r="O1089" s="21">
        <v>4.5</v>
      </c>
      <c r="P1089" s="21" t="s">
        <v>187</v>
      </c>
      <c r="Q1089" s="21" t="s">
        <v>197</v>
      </c>
      <c r="R1089" s="25" t="s">
        <v>198</v>
      </c>
      <c r="S1089" s="21" t="s">
        <v>403</v>
      </c>
      <c r="T1089" s="21"/>
      <c r="U1089" s="26"/>
      <c r="V1089" s="26"/>
      <c r="W1089" s="27">
        <f t="shared" si="160"/>
        <v>1986</v>
      </c>
      <c r="X1089" s="27">
        <f t="shared" si="161"/>
        <v>2050</v>
      </c>
      <c r="Y1089" s="28">
        <f t="shared" si="162"/>
        <v>0</v>
      </c>
      <c r="Z1089" s="29" t="str">
        <f t="shared" si="163"/>
        <v>CAISO</v>
      </c>
      <c r="AA1089" s="30">
        <f t="shared" si="164"/>
        <v>4.5</v>
      </c>
      <c r="AB1089" s="31">
        <f>IF(AND(ISNUMBER(MATCH($S1089,[3]Lists!$CU$8:$CU$37,0)),J1089&gt;=DATE(2018,12,31)),$AH$6,$AH$5)</f>
        <v>1</v>
      </c>
      <c r="AC1089" s="31">
        <f t="shared" si="165"/>
        <v>1</v>
      </c>
      <c r="AD1089" s="31">
        <f t="shared" si="166"/>
        <v>1</v>
      </c>
      <c r="AE1089" s="32" t="e">
        <f>MIN($K1089,IF(AND(S1089='[3]Resources - Baseline'!$C$25,$AH$3&gt;0),MIN(DATE(2050,12,31),MAX(DATE($AH$4,12,31),DATE(YEAR(J1089)+$AH$3,MONTH(J1089),DAY(J1089)))),IF(AND(COUNTIFS('[3]Resources - Baseline'!$C$26:$C$37,S1089)=1,$AH$2&gt;0),MIN(DATE($AH$4,12,31),DATE(YEAR(J1089)+$AH$2,MONTH(J1089),DAY(J1089))),DATE(2050,12,31))))</f>
        <v>#VALUE!</v>
      </c>
      <c r="AF1089" s="33">
        <f t="shared" si="167"/>
        <v>1</v>
      </c>
    </row>
    <row r="1090" spans="1:32">
      <c r="A1090" s="1">
        <v>1090</v>
      </c>
      <c r="B1090" s="21" t="s">
        <v>2422</v>
      </c>
      <c r="C1090" s="21" t="s">
        <v>2423</v>
      </c>
      <c r="D1090" s="21" t="s">
        <v>185</v>
      </c>
      <c r="E1090" s="21" t="s">
        <v>176</v>
      </c>
      <c r="F1090" s="21" t="s">
        <v>176</v>
      </c>
      <c r="G1090" s="21" t="s">
        <v>177</v>
      </c>
      <c r="H1090" s="21" t="s">
        <v>176</v>
      </c>
      <c r="I1090" s="21" t="s">
        <v>178</v>
      </c>
      <c r="J1090" s="22">
        <v>31524</v>
      </c>
      <c r="K1090" s="22">
        <v>55153</v>
      </c>
      <c r="L1090" s="23">
        <f t="shared" si="168"/>
        <v>6.52</v>
      </c>
      <c r="M1090" s="24">
        <f t="shared" si="169"/>
        <v>1</v>
      </c>
      <c r="N1090" s="21">
        <v>6.52</v>
      </c>
      <c r="O1090" s="21">
        <v>6.52</v>
      </c>
      <c r="P1090" s="21" t="s">
        <v>187</v>
      </c>
      <c r="Q1090" s="21" t="s">
        <v>197</v>
      </c>
      <c r="R1090" s="25" t="s">
        <v>198</v>
      </c>
      <c r="S1090" s="21" t="s">
        <v>403</v>
      </c>
      <c r="T1090" s="21"/>
      <c r="U1090" s="26"/>
      <c r="V1090" s="26"/>
      <c r="W1090" s="27">
        <f t="shared" si="160"/>
        <v>1986</v>
      </c>
      <c r="X1090" s="27">
        <f t="shared" si="161"/>
        <v>2050</v>
      </c>
      <c r="Y1090" s="28">
        <f t="shared" si="162"/>
        <v>0</v>
      </c>
      <c r="Z1090" s="29" t="str">
        <f t="shared" si="163"/>
        <v>CAISO</v>
      </c>
      <c r="AA1090" s="30">
        <f t="shared" si="164"/>
        <v>6.52</v>
      </c>
      <c r="AB1090" s="31">
        <f>IF(AND(ISNUMBER(MATCH($S1090,[3]Lists!$CU$8:$CU$37,0)),J1090&gt;=DATE(2018,12,31)),$AH$6,$AH$5)</f>
        <v>1</v>
      </c>
      <c r="AC1090" s="31">
        <f t="shared" si="165"/>
        <v>1</v>
      </c>
      <c r="AD1090" s="31">
        <f t="shared" si="166"/>
        <v>1</v>
      </c>
      <c r="AE1090" s="32" t="e">
        <f>MIN($K1090,IF(AND(S1090='[3]Resources - Baseline'!$C$25,$AH$3&gt;0),MIN(DATE(2050,12,31),MAX(DATE($AH$4,12,31),DATE(YEAR(J1090)+$AH$3,MONTH(J1090),DAY(J1090)))),IF(AND(COUNTIFS('[3]Resources - Baseline'!$C$26:$C$37,S1090)=1,$AH$2&gt;0),MIN(DATE($AH$4,12,31),DATE(YEAR(J1090)+$AH$2,MONTH(J1090),DAY(J1090))),DATE(2050,12,31))))</f>
        <v>#VALUE!</v>
      </c>
      <c r="AF1090" s="33">
        <f t="shared" si="167"/>
        <v>1</v>
      </c>
    </row>
    <row r="1091" spans="1:32">
      <c r="A1091" s="1">
        <v>1091</v>
      </c>
      <c r="B1091" s="21" t="s">
        <v>2424</v>
      </c>
      <c r="C1091" s="21" t="s">
        <v>2425</v>
      </c>
      <c r="D1091" s="21" t="s">
        <v>185</v>
      </c>
      <c r="E1091" s="21" t="s">
        <v>246</v>
      </c>
      <c r="F1091" s="21" t="s">
        <v>246</v>
      </c>
      <c r="G1091" s="21" t="s">
        <v>247</v>
      </c>
      <c r="H1091" s="21" t="s">
        <v>246</v>
      </c>
      <c r="I1091" s="21" t="s">
        <v>178</v>
      </c>
      <c r="J1091" s="22">
        <v>38435</v>
      </c>
      <c r="K1091" s="22">
        <v>55153</v>
      </c>
      <c r="L1091" s="23">
        <f t="shared" si="168"/>
        <v>147.80000000000001</v>
      </c>
      <c r="M1091" s="24">
        <f t="shared" si="169"/>
        <v>1</v>
      </c>
      <c r="N1091" s="21">
        <v>147.80000000000001</v>
      </c>
      <c r="O1091" s="21">
        <v>147.80000000000001</v>
      </c>
      <c r="P1091" s="21" t="s">
        <v>257</v>
      </c>
      <c r="Q1091" s="21" t="s">
        <v>258</v>
      </c>
      <c r="R1091" s="25" t="s">
        <v>259</v>
      </c>
      <c r="S1091" s="21" t="s">
        <v>274</v>
      </c>
      <c r="T1091" s="21"/>
      <c r="U1091" s="26"/>
      <c r="V1091" s="26"/>
      <c r="W1091" s="27">
        <f t="shared" si="160"/>
        <v>2005</v>
      </c>
      <c r="X1091" s="27">
        <f t="shared" si="161"/>
        <v>2050</v>
      </c>
      <c r="Y1091" s="28">
        <f t="shared" si="162"/>
        <v>0</v>
      </c>
      <c r="Z1091" s="29" t="str">
        <f t="shared" si="163"/>
        <v>CAISO</v>
      </c>
      <c r="AA1091" s="30">
        <f t="shared" si="164"/>
        <v>147.80000000000001</v>
      </c>
      <c r="AB1091" s="31">
        <f>IF(AND(ISNUMBER(MATCH($S1091,[3]Lists!$CU$8:$CU$37,0)),J1091&gt;=DATE(2018,12,31)),$AH$6,$AH$5)</f>
        <v>1</v>
      </c>
      <c r="AC1091" s="31">
        <f t="shared" si="165"/>
        <v>1</v>
      </c>
      <c r="AD1091" s="31">
        <f t="shared" si="166"/>
        <v>1</v>
      </c>
      <c r="AE1091" s="32" t="e">
        <f>MIN($K1091,IF(AND(S1091='[3]Resources - Baseline'!$C$25,$AH$3&gt;0),MIN(DATE(2050,12,31),MAX(DATE($AH$4,12,31),DATE(YEAR(J1091)+$AH$3,MONTH(J1091),DAY(J1091)))),IF(AND(COUNTIFS('[3]Resources - Baseline'!$C$26:$C$37,S1091)=1,$AH$2&gt;0),MIN(DATE($AH$4,12,31),DATE(YEAR(J1091)+$AH$2,MONTH(J1091),DAY(J1091))),DATE(2050,12,31))))</f>
        <v>#VALUE!</v>
      </c>
      <c r="AF1091" s="33">
        <f t="shared" si="167"/>
        <v>1</v>
      </c>
    </row>
    <row r="1092" spans="1:32">
      <c r="A1092" s="1">
        <v>1092</v>
      </c>
      <c r="B1092" s="21" t="s">
        <v>2426</v>
      </c>
      <c r="C1092" s="21" t="s">
        <v>2427</v>
      </c>
      <c r="D1092" s="21" t="s">
        <v>163</v>
      </c>
      <c r="E1092" s="22" t="s">
        <v>164</v>
      </c>
      <c r="F1092" s="22" t="s">
        <v>164</v>
      </c>
      <c r="G1092" s="22" t="s">
        <v>165</v>
      </c>
      <c r="H1092" s="22" t="s">
        <v>166</v>
      </c>
      <c r="I1092" s="22" t="s">
        <v>167</v>
      </c>
      <c r="J1092" s="22">
        <v>41936</v>
      </c>
      <c r="K1092" s="22">
        <v>55153</v>
      </c>
      <c r="L1092" s="23">
        <f t="shared" si="168"/>
        <v>25</v>
      </c>
      <c r="M1092" s="24">
        <f t="shared" si="169"/>
        <v>1</v>
      </c>
      <c r="N1092" s="23">
        <v>25</v>
      </c>
      <c r="O1092" s="23">
        <v>25</v>
      </c>
      <c r="P1092" s="23" t="s">
        <v>288</v>
      </c>
      <c r="Q1092" s="23" t="s">
        <v>269</v>
      </c>
      <c r="R1092" s="25" t="s">
        <v>270</v>
      </c>
      <c r="S1092" s="22" t="s">
        <v>304</v>
      </c>
      <c r="T1092" s="22"/>
      <c r="U1092" s="26"/>
      <c r="V1092" s="26"/>
      <c r="W1092" s="27">
        <f t="shared" si="160"/>
        <v>2015</v>
      </c>
      <c r="X1092" s="27">
        <f t="shared" si="161"/>
        <v>2050</v>
      </c>
      <c r="Y1092" s="28">
        <f t="shared" si="162"/>
        <v>0</v>
      </c>
      <c r="Z1092" s="29" t="str">
        <f t="shared" si="163"/>
        <v>Excluded</v>
      </c>
      <c r="AA1092" s="30">
        <f t="shared" si="164"/>
        <v>25</v>
      </c>
      <c r="AB1092" s="31">
        <f>IF(AND(ISNUMBER(MATCH($S1092,[3]Lists!$CU$8:$CU$37,0)),J1092&gt;=DATE(2018,12,31)),$AH$6,$AH$5)</f>
        <v>1</v>
      </c>
      <c r="AC1092" s="31">
        <f t="shared" si="165"/>
        <v>1</v>
      </c>
      <c r="AD1092" s="31">
        <f t="shared" si="166"/>
        <v>1</v>
      </c>
      <c r="AE1092" s="32" t="e">
        <f>MIN($K1092,IF(AND(S1092='[3]Resources - Baseline'!$C$25,$AH$3&gt;0),MIN(DATE(2050,12,31),MAX(DATE($AH$4,12,31),DATE(YEAR(J1092)+$AH$3,MONTH(J1092),DAY(J1092)))),IF(AND(COUNTIFS('[3]Resources - Baseline'!$C$26:$C$37,S1092)=1,$AH$2&gt;0),MIN(DATE($AH$4,12,31),DATE(YEAR(J1092)+$AH$2,MONTH(J1092),DAY(J1092))),DATE(2050,12,31))))</f>
        <v>#VALUE!</v>
      </c>
      <c r="AF1092" s="33">
        <f t="shared" si="167"/>
        <v>1</v>
      </c>
    </row>
    <row r="1093" spans="1:32">
      <c r="A1093" s="1">
        <v>1093</v>
      </c>
      <c r="B1093" s="21" t="s">
        <v>2428</v>
      </c>
      <c r="C1093" s="21" t="s">
        <v>2429</v>
      </c>
      <c r="D1093" s="21" t="s">
        <v>163</v>
      </c>
      <c r="E1093" s="22" t="s">
        <v>1085</v>
      </c>
      <c r="F1093" s="22" t="s">
        <v>1085</v>
      </c>
      <c r="G1093" s="22" t="s">
        <v>1086</v>
      </c>
      <c r="H1093" s="22" t="s">
        <v>747</v>
      </c>
      <c r="I1093" s="22" t="s">
        <v>212</v>
      </c>
      <c r="J1093" s="22">
        <v>40451</v>
      </c>
      <c r="K1093" s="22">
        <v>55153</v>
      </c>
      <c r="L1093" s="23">
        <f t="shared" si="168"/>
        <v>111</v>
      </c>
      <c r="M1093" s="24">
        <f t="shared" si="169"/>
        <v>1</v>
      </c>
      <c r="N1093" s="23">
        <v>111</v>
      </c>
      <c r="O1093" s="23">
        <v>111</v>
      </c>
      <c r="P1093" s="23" t="s">
        <v>196</v>
      </c>
      <c r="Q1093" s="23" t="s">
        <v>197</v>
      </c>
      <c r="R1093" s="25" t="s">
        <v>198</v>
      </c>
      <c r="S1093" s="22" t="s">
        <v>551</v>
      </c>
      <c r="T1093" s="22"/>
      <c r="U1093" s="26"/>
      <c r="V1093" s="26"/>
      <c r="W1093" s="27">
        <f t="shared" si="160"/>
        <v>2011</v>
      </c>
      <c r="X1093" s="27">
        <f t="shared" si="161"/>
        <v>2050</v>
      </c>
      <c r="Y1093" s="28">
        <f t="shared" si="162"/>
        <v>0</v>
      </c>
      <c r="Z1093" s="29" t="str">
        <f t="shared" si="163"/>
        <v>NW</v>
      </c>
      <c r="AA1093" s="30">
        <f t="shared" si="164"/>
        <v>111</v>
      </c>
      <c r="AB1093" s="31">
        <f>IF(AND(ISNUMBER(MATCH($S1093,[3]Lists!$CU$8:$CU$37,0)),J1093&gt;=DATE(2018,12,31)),$AH$6,$AH$5)</f>
        <v>1</v>
      </c>
      <c r="AC1093" s="31">
        <f t="shared" si="165"/>
        <v>1</v>
      </c>
      <c r="AD1093" s="31">
        <f t="shared" si="166"/>
        <v>1</v>
      </c>
      <c r="AE1093" s="32" t="e">
        <f>MIN($K1093,IF(AND(S1093='[3]Resources - Baseline'!$C$25,$AH$3&gt;0),MIN(DATE(2050,12,31),MAX(DATE($AH$4,12,31),DATE(YEAR(J1093)+$AH$3,MONTH(J1093),DAY(J1093)))),IF(AND(COUNTIFS('[3]Resources - Baseline'!$C$26:$C$37,S1093)=1,$AH$2&gt;0),MIN(DATE($AH$4,12,31),DATE(YEAR(J1093)+$AH$2,MONTH(J1093),DAY(J1093))),DATE(2050,12,31))))</f>
        <v>#VALUE!</v>
      </c>
      <c r="AF1093" s="33">
        <f t="shared" si="167"/>
        <v>1</v>
      </c>
    </row>
    <row r="1094" spans="1:32">
      <c r="A1094" s="1">
        <v>1094</v>
      </c>
      <c r="B1094" s="21" t="s">
        <v>2430</v>
      </c>
      <c r="C1094" s="21" t="s">
        <v>2431</v>
      </c>
      <c r="D1094" s="21" t="s">
        <v>163</v>
      </c>
      <c r="E1094" s="22" t="s">
        <v>440</v>
      </c>
      <c r="F1094" s="22" t="s">
        <v>440</v>
      </c>
      <c r="G1094" s="22" t="s">
        <v>441</v>
      </c>
      <c r="H1094" s="22" t="s">
        <v>434</v>
      </c>
      <c r="I1094" s="22" t="s">
        <v>212</v>
      </c>
      <c r="J1094" s="22">
        <v>42735</v>
      </c>
      <c r="K1094" s="22">
        <v>55153</v>
      </c>
      <c r="L1094" s="23">
        <f t="shared" si="168"/>
        <v>40</v>
      </c>
      <c r="M1094" s="24">
        <f t="shared" si="169"/>
        <v>1</v>
      </c>
      <c r="N1094" s="23">
        <v>40</v>
      </c>
      <c r="O1094" s="23">
        <v>40</v>
      </c>
      <c r="P1094" s="23" t="s">
        <v>196</v>
      </c>
      <c r="Q1094" s="23" t="s">
        <v>197</v>
      </c>
      <c r="R1094" s="25" t="s">
        <v>198</v>
      </c>
      <c r="S1094" s="22" t="s">
        <v>551</v>
      </c>
      <c r="T1094" s="22"/>
      <c r="U1094" s="26"/>
      <c r="V1094" s="26"/>
      <c r="W1094" s="27">
        <f t="shared" si="160"/>
        <v>2017</v>
      </c>
      <c r="X1094" s="27">
        <f t="shared" si="161"/>
        <v>2050</v>
      </c>
      <c r="Y1094" s="28">
        <f t="shared" si="162"/>
        <v>0</v>
      </c>
      <c r="Z1094" s="29" t="str">
        <f t="shared" si="163"/>
        <v>NW</v>
      </c>
      <c r="AA1094" s="30">
        <f t="shared" si="164"/>
        <v>40</v>
      </c>
      <c r="AB1094" s="31">
        <f>IF(AND(ISNUMBER(MATCH($S1094,[3]Lists!$CU$8:$CU$37,0)),J1094&gt;=DATE(2018,12,31)),$AH$6,$AH$5)</f>
        <v>1</v>
      </c>
      <c r="AC1094" s="31">
        <f t="shared" si="165"/>
        <v>1</v>
      </c>
      <c r="AD1094" s="31">
        <f t="shared" si="166"/>
        <v>1</v>
      </c>
      <c r="AE1094" s="32" t="e">
        <f>MIN($K1094,IF(AND(S1094='[3]Resources - Baseline'!$C$25,$AH$3&gt;0),MIN(DATE(2050,12,31),MAX(DATE($AH$4,12,31),DATE(YEAR(J1094)+$AH$3,MONTH(J1094),DAY(J1094)))),IF(AND(COUNTIFS('[3]Resources - Baseline'!$C$26:$C$37,S1094)=1,$AH$2&gt;0),MIN(DATE($AH$4,12,31),DATE(YEAR(J1094)+$AH$2,MONTH(J1094),DAY(J1094))),DATE(2050,12,31))))</f>
        <v>#VALUE!</v>
      </c>
      <c r="AF1094" s="33">
        <f t="shared" si="167"/>
        <v>1</v>
      </c>
    </row>
    <row r="1095" spans="1:32">
      <c r="A1095" s="1">
        <v>1095</v>
      </c>
      <c r="B1095" s="21" t="s">
        <v>2432</v>
      </c>
      <c r="C1095" s="21" t="s">
        <v>2433</v>
      </c>
      <c r="D1095" s="21" t="s">
        <v>185</v>
      </c>
      <c r="E1095" s="21" t="s">
        <v>175</v>
      </c>
      <c r="F1095" s="21" t="s">
        <v>175</v>
      </c>
      <c r="G1095" s="21" t="s">
        <v>186</v>
      </c>
      <c r="H1095" s="21" t="s">
        <v>175</v>
      </c>
      <c r="I1095" s="21" t="s">
        <v>178</v>
      </c>
      <c r="J1095" s="22">
        <v>15707</v>
      </c>
      <c r="K1095" s="22">
        <v>55153</v>
      </c>
      <c r="L1095" s="23">
        <f t="shared" si="168"/>
        <v>22</v>
      </c>
      <c r="M1095" s="24">
        <f t="shared" si="169"/>
        <v>1</v>
      </c>
      <c r="N1095" s="21">
        <v>22</v>
      </c>
      <c r="O1095" s="21">
        <v>22</v>
      </c>
      <c r="P1095" s="21" t="s">
        <v>187</v>
      </c>
      <c r="Q1095" s="21" t="s">
        <v>219</v>
      </c>
      <c r="R1095" s="25" t="s">
        <v>218</v>
      </c>
      <c r="S1095" s="21" t="s">
        <v>265</v>
      </c>
      <c r="T1095" s="21"/>
      <c r="U1095" s="26"/>
      <c r="V1095" s="26"/>
      <c r="W1095" s="27">
        <f t="shared" si="160"/>
        <v>1943</v>
      </c>
      <c r="X1095" s="27">
        <f t="shared" si="161"/>
        <v>2050</v>
      </c>
      <c r="Y1095" s="28">
        <f t="shared" si="162"/>
        <v>0</v>
      </c>
      <c r="Z1095" s="29" t="str">
        <f t="shared" si="163"/>
        <v>CAISO</v>
      </c>
      <c r="AA1095" s="30">
        <f t="shared" si="164"/>
        <v>22</v>
      </c>
      <c r="AB1095" s="31">
        <f>IF(AND(ISNUMBER(MATCH($S1095,[3]Lists!$CU$8:$CU$37,0)),J1095&gt;=DATE(2018,12,31)),$AH$6,$AH$5)</f>
        <v>1</v>
      </c>
      <c r="AC1095" s="31">
        <f t="shared" si="165"/>
        <v>1</v>
      </c>
      <c r="AD1095" s="31">
        <f t="shared" si="166"/>
        <v>1</v>
      </c>
      <c r="AE1095" s="32" t="e">
        <f>MIN($K1095,IF(AND(S1095='[3]Resources - Baseline'!$C$25,$AH$3&gt;0),MIN(DATE(2050,12,31),MAX(DATE($AH$4,12,31),DATE(YEAR(J1095)+$AH$3,MONTH(J1095),DAY(J1095)))),IF(AND(COUNTIFS('[3]Resources - Baseline'!$C$26:$C$37,S1095)=1,$AH$2&gt;0),MIN(DATE($AH$4,12,31),DATE(YEAR(J1095)+$AH$2,MONTH(J1095),DAY(J1095))),DATE(2050,12,31))))</f>
        <v>#VALUE!</v>
      </c>
      <c r="AF1095" s="33">
        <f t="shared" si="167"/>
        <v>1</v>
      </c>
    </row>
    <row r="1096" spans="1:32">
      <c r="A1096" s="1">
        <v>1096</v>
      </c>
      <c r="B1096" s="21" t="s">
        <v>2434</v>
      </c>
      <c r="C1096" s="21" t="s">
        <v>2435</v>
      </c>
      <c r="D1096" s="21" t="s">
        <v>185</v>
      </c>
      <c r="E1096" s="21" t="s">
        <v>175</v>
      </c>
      <c r="F1096" s="21" t="s">
        <v>175</v>
      </c>
      <c r="G1096" s="21" t="s">
        <v>186</v>
      </c>
      <c r="H1096" s="21" t="s">
        <v>175</v>
      </c>
      <c r="I1096" s="21" t="s">
        <v>178</v>
      </c>
      <c r="J1096" s="22">
        <v>23743</v>
      </c>
      <c r="K1096" s="22">
        <v>55153</v>
      </c>
      <c r="L1096" s="23">
        <f t="shared" si="168"/>
        <v>26</v>
      </c>
      <c r="M1096" s="24">
        <f t="shared" si="169"/>
        <v>1</v>
      </c>
      <c r="N1096" s="21">
        <v>26</v>
      </c>
      <c r="O1096" s="21">
        <v>26</v>
      </c>
      <c r="P1096" s="21" t="s">
        <v>187</v>
      </c>
      <c r="Q1096" s="21" t="s">
        <v>219</v>
      </c>
      <c r="R1096" s="25" t="s">
        <v>218</v>
      </c>
      <c r="S1096" s="21" t="s">
        <v>265</v>
      </c>
      <c r="T1096" s="21"/>
      <c r="U1096" s="26"/>
      <c r="V1096" s="26"/>
      <c r="W1096" s="27">
        <f t="shared" si="160"/>
        <v>1965</v>
      </c>
      <c r="X1096" s="27">
        <f t="shared" si="161"/>
        <v>2050</v>
      </c>
      <c r="Y1096" s="28">
        <f t="shared" si="162"/>
        <v>0</v>
      </c>
      <c r="Z1096" s="29" t="str">
        <f t="shared" si="163"/>
        <v>CAISO</v>
      </c>
      <c r="AA1096" s="30">
        <f t="shared" si="164"/>
        <v>26</v>
      </c>
      <c r="AB1096" s="31">
        <f>IF(AND(ISNUMBER(MATCH($S1096,[3]Lists!$CU$8:$CU$37,0)),J1096&gt;=DATE(2018,12,31)),$AH$6,$AH$5)</f>
        <v>1</v>
      </c>
      <c r="AC1096" s="31">
        <f t="shared" si="165"/>
        <v>1</v>
      </c>
      <c r="AD1096" s="31">
        <f t="shared" si="166"/>
        <v>1</v>
      </c>
      <c r="AE1096" s="32" t="e">
        <f>MIN($K1096,IF(AND(S1096='[3]Resources - Baseline'!$C$25,$AH$3&gt;0),MIN(DATE(2050,12,31),MAX(DATE($AH$4,12,31),DATE(YEAR(J1096)+$AH$3,MONTH(J1096),DAY(J1096)))),IF(AND(COUNTIFS('[3]Resources - Baseline'!$C$26:$C$37,S1096)=1,$AH$2&gt;0),MIN(DATE($AH$4,12,31),DATE(YEAR(J1096)+$AH$2,MONTH(J1096),DAY(J1096))),DATE(2050,12,31))))</f>
        <v>#VALUE!</v>
      </c>
      <c r="AF1096" s="33">
        <f t="shared" si="167"/>
        <v>1</v>
      </c>
    </row>
    <row r="1097" spans="1:32">
      <c r="A1097" s="1">
        <v>1097</v>
      </c>
      <c r="B1097" s="21" t="s">
        <v>2436</v>
      </c>
      <c r="C1097" s="21" t="s">
        <v>2437</v>
      </c>
      <c r="D1097" s="21" t="s">
        <v>185</v>
      </c>
      <c r="E1097" s="21" t="s">
        <v>176</v>
      </c>
      <c r="F1097" s="21" t="s">
        <v>176</v>
      </c>
      <c r="G1097" s="21" t="s">
        <v>177</v>
      </c>
      <c r="H1097" s="21" t="s">
        <v>176</v>
      </c>
      <c r="I1097" s="21" t="s">
        <v>178</v>
      </c>
      <c r="J1097" s="22">
        <v>26299</v>
      </c>
      <c r="K1097" s="22">
        <v>55153</v>
      </c>
      <c r="L1097" s="23">
        <f t="shared" si="168"/>
        <v>236.8</v>
      </c>
      <c r="M1097" s="24">
        <f t="shared" si="169"/>
        <v>1</v>
      </c>
      <c r="N1097" s="21">
        <v>236.8</v>
      </c>
      <c r="O1097" s="21">
        <v>236.8</v>
      </c>
      <c r="P1097" s="21" t="s">
        <v>187</v>
      </c>
      <c r="Q1097" s="21" t="s">
        <v>219</v>
      </c>
      <c r="R1097" s="25" t="s">
        <v>218</v>
      </c>
      <c r="S1097" s="21" t="s">
        <v>265</v>
      </c>
      <c r="T1097" s="21"/>
      <c r="U1097" s="26"/>
      <c r="V1097" s="26"/>
      <c r="W1097" s="27">
        <f t="shared" ref="W1097:W1160" si="170">IF(J1097&lt;DATE(YEAR(J1097),7,1),YEAR(J1097),YEAR(J1097)+1)</f>
        <v>1972</v>
      </c>
      <c r="X1097" s="27">
        <f t="shared" ref="X1097:X1160" si="171">IF(K1097&gt;=DATE(YEAR(K1097),7,1),YEAR(K1097),YEAR(K1097)-1)</f>
        <v>2050</v>
      </c>
      <c r="Y1097" s="28">
        <f t="shared" ref="Y1097:Y1160" si="172">IF(ISBLANK(U1097),0,O1097-U1097)</f>
        <v>0</v>
      </c>
      <c r="Z1097" s="29" t="str">
        <f t="shared" ref="Z1097:Z1160" si="173">IF(ISBLANK(T1097),I1097,T1097)</f>
        <v>CAISO</v>
      </c>
      <c r="AA1097" s="30">
        <f t="shared" ref="AA1097:AA1160" si="174">IF(ISBLANK(U1097),O1097,U1097)</f>
        <v>236.8</v>
      </c>
      <c r="AB1097" s="31">
        <f>IF(AND(ISNUMBER(MATCH($S1097,[3]Lists!$CU$8:$CU$37,0)),J1097&gt;=DATE(2018,12,31)),$AH$6,$AH$5)</f>
        <v>1</v>
      </c>
      <c r="AC1097" s="31">
        <f t="shared" ref="AC1097:AC1160" si="175">IF(ISBLANK(S1097),0,1)</f>
        <v>1</v>
      </c>
      <c r="AD1097" s="31">
        <f t="shared" ref="AD1097:AD1160" si="176">AC1097</f>
        <v>1</v>
      </c>
      <c r="AE1097" s="32" t="e">
        <f>MIN($K1097,IF(AND(S1097='[3]Resources - Baseline'!$C$25,$AH$3&gt;0),MIN(DATE(2050,12,31),MAX(DATE($AH$4,12,31),DATE(YEAR(J1097)+$AH$3,MONTH(J1097),DAY(J1097)))),IF(AND(COUNTIFS('[3]Resources - Baseline'!$C$26:$C$37,S1097)=1,$AH$2&gt;0),MIN(DATE($AH$4,12,31),DATE(YEAR(J1097)+$AH$2,MONTH(J1097),DAY(J1097))),DATE(2050,12,31))))</f>
        <v>#VALUE!</v>
      </c>
      <c r="AF1097" s="33">
        <f t="shared" ref="AF1097:AF1160" si="177">SUMPRODUCT(($B$9:$B$3872=$B1097)*1)</f>
        <v>1</v>
      </c>
    </row>
    <row r="1098" spans="1:32">
      <c r="A1098" s="1">
        <v>1098</v>
      </c>
      <c r="B1098" s="21" t="s">
        <v>2438</v>
      </c>
      <c r="C1098" s="21" t="s">
        <v>2439</v>
      </c>
      <c r="D1098" s="21" t="s">
        <v>163</v>
      </c>
      <c r="E1098" s="22" t="s">
        <v>298</v>
      </c>
      <c r="F1098" s="22" t="s">
        <v>298</v>
      </c>
      <c r="G1098" s="22" t="s">
        <v>299</v>
      </c>
      <c r="H1098" s="22" t="s">
        <v>166</v>
      </c>
      <c r="I1098" s="22" t="s">
        <v>167</v>
      </c>
      <c r="J1098" s="22">
        <v>34700</v>
      </c>
      <c r="K1098" s="22">
        <v>55153</v>
      </c>
      <c r="L1098" s="23">
        <f t="shared" ref="L1098:L1161" si="178">IFERROR(M1098*O1098,0)</f>
        <v>11.6</v>
      </c>
      <c r="M1098" s="24">
        <f t="shared" ref="M1098:M1161" si="179">IFERROR(N1098/O1098,0)</f>
        <v>1</v>
      </c>
      <c r="N1098" s="23">
        <v>11.6</v>
      </c>
      <c r="O1098" s="23">
        <v>11.6</v>
      </c>
      <c r="P1098" s="23" t="s">
        <v>213</v>
      </c>
      <c r="Q1098" s="23" t="s">
        <v>214</v>
      </c>
      <c r="R1098" s="25" t="s">
        <v>215</v>
      </c>
      <c r="S1098" s="22" t="s">
        <v>390</v>
      </c>
      <c r="T1098" s="22"/>
      <c r="U1098" s="26"/>
      <c r="V1098" s="26"/>
      <c r="W1098" s="27">
        <f t="shared" si="170"/>
        <v>1995</v>
      </c>
      <c r="X1098" s="27">
        <f t="shared" si="171"/>
        <v>2050</v>
      </c>
      <c r="Y1098" s="28">
        <f t="shared" si="172"/>
        <v>0</v>
      </c>
      <c r="Z1098" s="29" t="str">
        <f t="shared" si="173"/>
        <v>Excluded</v>
      </c>
      <c r="AA1098" s="30">
        <f t="shared" si="174"/>
        <v>11.6</v>
      </c>
      <c r="AB1098" s="31">
        <f>IF(AND(ISNUMBER(MATCH($S1098,[3]Lists!$CU$8:$CU$37,0)),J1098&gt;=DATE(2018,12,31)),$AH$6,$AH$5)</f>
        <v>1</v>
      </c>
      <c r="AC1098" s="31">
        <f t="shared" si="175"/>
        <v>1</v>
      </c>
      <c r="AD1098" s="31">
        <f t="shared" si="176"/>
        <v>1</v>
      </c>
      <c r="AE1098" s="32" t="e">
        <f>MIN($K1098,IF(AND(S1098='[3]Resources - Baseline'!$C$25,$AH$3&gt;0),MIN(DATE(2050,12,31),MAX(DATE($AH$4,12,31),DATE(YEAR(J1098)+$AH$3,MONTH(J1098),DAY(J1098)))),IF(AND(COUNTIFS('[3]Resources - Baseline'!$C$26:$C$37,S1098)=1,$AH$2&gt;0),MIN(DATE($AH$4,12,31),DATE(YEAR(J1098)+$AH$2,MONTH(J1098),DAY(J1098))),DATE(2050,12,31))))</f>
        <v>#VALUE!</v>
      </c>
      <c r="AF1098" s="33">
        <f t="shared" si="177"/>
        <v>1</v>
      </c>
    </row>
    <row r="1099" spans="1:32">
      <c r="A1099" s="1">
        <v>1099</v>
      </c>
      <c r="B1099" s="21" t="s">
        <v>2440</v>
      </c>
      <c r="C1099" s="21" t="s">
        <v>2441</v>
      </c>
      <c r="D1099" s="21" t="s">
        <v>163</v>
      </c>
      <c r="E1099" s="22" t="s">
        <v>210</v>
      </c>
      <c r="F1099" s="22" t="s">
        <v>210</v>
      </c>
      <c r="G1099" s="22" t="s">
        <v>211</v>
      </c>
      <c r="H1099" s="22" t="s">
        <v>210</v>
      </c>
      <c r="I1099" s="22" t="s">
        <v>212</v>
      </c>
      <c r="J1099" s="22">
        <v>27546</v>
      </c>
      <c r="K1099" s="22">
        <v>55153</v>
      </c>
      <c r="L1099" s="23">
        <f t="shared" si="178"/>
        <v>90</v>
      </c>
      <c r="M1099" s="24">
        <f t="shared" si="179"/>
        <v>1</v>
      </c>
      <c r="N1099" s="23">
        <v>90</v>
      </c>
      <c r="O1099" s="23">
        <v>90</v>
      </c>
      <c r="P1099" s="23" t="s">
        <v>218</v>
      </c>
      <c r="Q1099" s="23" t="s">
        <v>219</v>
      </c>
      <c r="R1099" s="25" t="s">
        <v>218</v>
      </c>
      <c r="S1099" s="22" t="s">
        <v>344</v>
      </c>
      <c r="T1099" s="22"/>
      <c r="U1099" s="26"/>
      <c r="V1099" s="26"/>
      <c r="W1099" s="27">
        <f t="shared" si="170"/>
        <v>1975</v>
      </c>
      <c r="X1099" s="27">
        <f t="shared" si="171"/>
        <v>2050</v>
      </c>
      <c r="Y1099" s="28">
        <f t="shared" si="172"/>
        <v>0</v>
      </c>
      <c r="Z1099" s="29" t="str">
        <f t="shared" si="173"/>
        <v>NW</v>
      </c>
      <c r="AA1099" s="30">
        <f t="shared" si="174"/>
        <v>90</v>
      </c>
      <c r="AB1099" s="31">
        <f>IF(AND(ISNUMBER(MATCH($S1099,[3]Lists!$CU$8:$CU$37,0)),J1099&gt;=DATE(2018,12,31)),$AH$6,$AH$5)</f>
        <v>1</v>
      </c>
      <c r="AC1099" s="31">
        <f t="shared" si="175"/>
        <v>1</v>
      </c>
      <c r="AD1099" s="31">
        <f t="shared" si="176"/>
        <v>1</v>
      </c>
      <c r="AE1099" s="32" t="e">
        <f>MIN($K1099,IF(AND(S1099='[3]Resources - Baseline'!$C$25,$AH$3&gt;0),MIN(DATE(2050,12,31),MAX(DATE($AH$4,12,31),DATE(YEAR(J1099)+$AH$3,MONTH(J1099),DAY(J1099)))),IF(AND(COUNTIFS('[3]Resources - Baseline'!$C$26:$C$37,S1099)=1,$AH$2&gt;0),MIN(DATE($AH$4,12,31),DATE(YEAR(J1099)+$AH$2,MONTH(J1099),DAY(J1099))),DATE(2050,12,31))))</f>
        <v>#VALUE!</v>
      </c>
      <c r="AF1099" s="33">
        <f t="shared" si="177"/>
        <v>1</v>
      </c>
    </row>
    <row r="1100" spans="1:32">
      <c r="A1100" s="1">
        <v>1100</v>
      </c>
      <c r="B1100" s="21" t="s">
        <v>2442</v>
      </c>
      <c r="C1100" s="21" t="s">
        <v>2443</v>
      </c>
      <c r="D1100" s="21" t="s">
        <v>163</v>
      </c>
      <c r="E1100" s="22" t="s">
        <v>210</v>
      </c>
      <c r="F1100" s="22" t="s">
        <v>210</v>
      </c>
      <c r="G1100" s="22" t="s">
        <v>211</v>
      </c>
      <c r="H1100" s="22" t="s">
        <v>210</v>
      </c>
      <c r="I1100" s="22" t="s">
        <v>212</v>
      </c>
      <c r="J1100" s="22">
        <v>27638</v>
      </c>
      <c r="K1100" s="22">
        <v>55153</v>
      </c>
      <c r="L1100" s="23">
        <f t="shared" si="178"/>
        <v>90</v>
      </c>
      <c r="M1100" s="24">
        <f t="shared" si="179"/>
        <v>1</v>
      </c>
      <c r="N1100" s="23">
        <v>90</v>
      </c>
      <c r="O1100" s="23">
        <v>90</v>
      </c>
      <c r="P1100" s="23" t="s">
        <v>218</v>
      </c>
      <c r="Q1100" s="23" t="s">
        <v>219</v>
      </c>
      <c r="R1100" s="25" t="s">
        <v>218</v>
      </c>
      <c r="S1100" s="22" t="s">
        <v>344</v>
      </c>
      <c r="T1100" s="22"/>
      <c r="U1100" s="26"/>
      <c r="V1100" s="26"/>
      <c r="W1100" s="27">
        <f t="shared" si="170"/>
        <v>1976</v>
      </c>
      <c r="X1100" s="27">
        <f t="shared" si="171"/>
        <v>2050</v>
      </c>
      <c r="Y1100" s="28">
        <f t="shared" si="172"/>
        <v>0</v>
      </c>
      <c r="Z1100" s="29" t="str">
        <f t="shared" si="173"/>
        <v>NW</v>
      </c>
      <c r="AA1100" s="30">
        <f t="shared" si="174"/>
        <v>90</v>
      </c>
      <c r="AB1100" s="31">
        <f>IF(AND(ISNUMBER(MATCH($S1100,[3]Lists!$CU$8:$CU$37,0)),J1100&gt;=DATE(2018,12,31)),$AH$6,$AH$5)</f>
        <v>1</v>
      </c>
      <c r="AC1100" s="31">
        <f t="shared" si="175"/>
        <v>1</v>
      </c>
      <c r="AD1100" s="31">
        <f t="shared" si="176"/>
        <v>1</v>
      </c>
      <c r="AE1100" s="32" t="e">
        <f>MIN($K1100,IF(AND(S1100='[3]Resources - Baseline'!$C$25,$AH$3&gt;0),MIN(DATE(2050,12,31),MAX(DATE($AH$4,12,31),DATE(YEAR(J1100)+$AH$3,MONTH(J1100),DAY(J1100)))),IF(AND(COUNTIFS('[3]Resources - Baseline'!$C$26:$C$37,S1100)=1,$AH$2&gt;0),MIN(DATE($AH$4,12,31),DATE(YEAR(J1100)+$AH$2,MONTH(J1100),DAY(J1100))),DATE(2050,12,31))))</f>
        <v>#VALUE!</v>
      </c>
      <c r="AF1100" s="33">
        <f t="shared" si="177"/>
        <v>1</v>
      </c>
    </row>
    <row r="1101" spans="1:32">
      <c r="A1101" s="1">
        <v>1101</v>
      </c>
      <c r="B1101" s="21" t="s">
        <v>2444</v>
      </c>
      <c r="C1101" s="21" t="s">
        <v>2445</v>
      </c>
      <c r="D1101" s="21" t="s">
        <v>163</v>
      </c>
      <c r="E1101" s="22" t="s">
        <v>210</v>
      </c>
      <c r="F1101" s="22" t="s">
        <v>210</v>
      </c>
      <c r="G1101" s="22" t="s">
        <v>211</v>
      </c>
      <c r="H1101" s="22" t="s">
        <v>210</v>
      </c>
      <c r="I1101" s="22" t="s">
        <v>212</v>
      </c>
      <c r="J1101" s="22">
        <v>27273</v>
      </c>
      <c r="K1101" s="22">
        <v>55153</v>
      </c>
      <c r="L1101" s="23">
        <f t="shared" si="178"/>
        <v>220</v>
      </c>
      <c r="M1101" s="24">
        <f t="shared" si="179"/>
        <v>1</v>
      </c>
      <c r="N1101" s="23">
        <v>220</v>
      </c>
      <c r="O1101" s="23">
        <v>220</v>
      </c>
      <c r="P1101" s="23" t="s">
        <v>218</v>
      </c>
      <c r="Q1101" s="23" t="s">
        <v>219</v>
      </c>
      <c r="R1101" s="25" t="s">
        <v>218</v>
      </c>
      <c r="S1101" s="22" t="s">
        <v>344</v>
      </c>
      <c r="T1101" s="22"/>
      <c r="U1101" s="26"/>
      <c r="V1101" s="26"/>
      <c r="W1101" s="27">
        <f t="shared" si="170"/>
        <v>1975</v>
      </c>
      <c r="X1101" s="27">
        <f t="shared" si="171"/>
        <v>2050</v>
      </c>
      <c r="Y1101" s="28">
        <f t="shared" si="172"/>
        <v>0</v>
      </c>
      <c r="Z1101" s="29" t="str">
        <f t="shared" si="173"/>
        <v>NW</v>
      </c>
      <c r="AA1101" s="30">
        <f t="shared" si="174"/>
        <v>220</v>
      </c>
      <c r="AB1101" s="31">
        <f>IF(AND(ISNUMBER(MATCH($S1101,[3]Lists!$CU$8:$CU$37,0)),J1101&gt;=DATE(2018,12,31)),$AH$6,$AH$5)</f>
        <v>1</v>
      </c>
      <c r="AC1101" s="31">
        <f t="shared" si="175"/>
        <v>1</v>
      </c>
      <c r="AD1101" s="31">
        <f t="shared" si="176"/>
        <v>1</v>
      </c>
      <c r="AE1101" s="32" t="e">
        <f>MIN($K1101,IF(AND(S1101='[3]Resources - Baseline'!$C$25,$AH$3&gt;0),MIN(DATE(2050,12,31),MAX(DATE($AH$4,12,31),DATE(YEAR(J1101)+$AH$3,MONTH(J1101),DAY(J1101)))),IF(AND(COUNTIFS('[3]Resources - Baseline'!$C$26:$C$37,S1101)=1,$AH$2&gt;0),MIN(DATE($AH$4,12,31),DATE(YEAR(J1101)+$AH$2,MONTH(J1101),DAY(J1101))),DATE(2050,12,31))))</f>
        <v>#VALUE!</v>
      </c>
      <c r="AF1101" s="33">
        <f t="shared" si="177"/>
        <v>1</v>
      </c>
    </row>
    <row r="1102" spans="1:32">
      <c r="A1102" s="1">
        <v>1102</v>
      </c>
      <c r="B1102" s="21" t="s">
        <v>2446</v>
      </c>
      <c r="C1102" s="21" t="s">
        <v>2447</v>
      </c>
      <c r="D1102" s="21" t="s">
        <v>163</v>
      </c>
      <c r="E1102" s="22" t="s">
        <v>164</v>
      </c>
      <c r="F1102" s="22" t="s">
        <v>164</v>
      </c>
      <c r="G1102" s="22" t="s">
        <v>165</v>
      </c>
      <c r="H1102" s="22" t="s">
        <v>166</v>
      </c>
      <c r="I1102" s="22" t="s">
        <v>167</v>
      </c>
      <c r="J1102" s="22">
        <v>37757</v>
      </c>
      <c r="K1102" s="22">
        <v>51271</v>
      </c>
      <c r="L1102" s="23">
        <f t="shared" si="178"/>
        <v>0.2</v>
      </c>
      <c r="M1102" s="24">
        <f t="shared" si="179"/>
        <v>1</v>
      </c>
      <c r="N1102" s="23">
        <v>0.2</v>
      </c>
      <c r="O1102" s="23">
        <v>0.2</v>
      </c>
      <c r="P1102" s="23" t="s">
        <v>218</v>
      </c>
      <c r="Q1102" s="23" t="s">
        <v>219</v>
      </c>
      <c r="R1102" s="25" t="s">
        <v>218</v>
      </c>
      <c r="S1102" s="22" t="s">
        <v>220</v>
      </c>
      <c r="T1102" s="22"/>
      <c r="U1102" s="26"/>
      <c r="V1102" s="26"/>
      <c r="W1102" s="27">
        <f t="shared" si="170"/>
        <v>2003</v>
      </c>
      <c r="X1102" s="27">
        <f t="shared" si="171"/>
        <v>2039</v>
      </c>
      <c r="Y1102" s="28">
        <f t="shared" si="172"/>
        <v>0</v>
      </c>
      <c r="Z1102" s="29" t="str">
        <f t="shared" si="173"/>
        <v>Excluded</v>
      </c>
      <c r="AA1102" s="30">
        <f t="shared" si="174"/>
        <v>0.2</v>
      </c>
      <c r="AB1102" s="31">
        <f>IF(AND(ISNUMBER(MATCH($S1102,[3]Lists!$CU$8:$CU$37,0)),J1102&gt;=DATE(2018,12,31)),$AH$6,$AH$5)</f>
        <v>1</v>
      </c>
      <c r="AC1102" s="31">
        <f t="shared" si="175"/>
        <v>1</v>
      </c>
      <c r="AD1102" s="31">
        <f t="shared" si="176"/>
        <v>1</v>
      </c>
      <c r="AE1102" s="32" t="e">
        <f>MIN($K1102,IF(AND(S1102='[3]Resources - Baseline'!$C$25,$AH$3&gt;0),MIN(DATE(2050,12,31),MAX(DATE($AH$4,12,31),DATE(YEAR(J1102)+$AH$3,MONTH(J1102),DAY(J1102)))),IF(AND(COUNTIFS('[3]Resources - Baseline'!$C$26:$C$37,S1102)=1,$AH$2&gt;0),MIN(DATE($AH$4,12,31),DATE(YEAR(J1102)+$AH$2,MONTH(J1102),DAY(J1102))),DATE(2050,12,31))))</f>
        <v>#VALUE!</v>
      </c>
      <c r="AF1102" s="33">
        <f t="shared" si="177"/>
        <v>1</v>
      </c>
    </row>
    <row r="1103" spans="1:32">
      <c r="A1103" s="1">
        <v>1103</v>
      </c>
      <c r="B1103" s="21" t="s">
        <v>2448</v>
      </c>
      <c r="C1103" s="21" t="s">
        <v>2449</v>
      </c>
      <c r="D1103" s="21" t="s">
        <v>163</v>
      </c>
      <c r="E1103" s="22" t="s">
        <v>829</v>
      </c>
      <c r="F1103" s="22" t="s">
        <v>829</v>
      </c>
      <c r="G1103" s="22" t="s">
        <v>830</v>
      </c>
      <c r="H1103" s="22" t="s">
        <v>829</v>
      </c>
      <c r="I1103" s="22" t="s">
        <v>212</v>
      </c>
      <c r="J1103" s="22">
        <v>21125</v>
      </c>
      <c r="K1103" s="22">
        <v>55153</v>
      </c>
      <c r="L1103" s="23">
        <f t="shared" si="178"/>
        <v>2.8130000000000002</v>
      </c>
      <c r="M1103" s="24">
        <f t="shared" si="179"/>
        <v>1</v>
      </c>
      <c r="N1103" s="23">
        <v>2.8130000000000002</v>
      </c>
      <c r="O1103" s="23">
        <v>2.8130000000000002</v>
      </c>
      <c r="P1103" s="23" t="s">
        <v>218</v>
      </c>
      <c r="Q1103" s="23" t="s">
        <v>219</v>
      </c>
      <c r="R1103" s="25" t="s">
        <v>218</v>
      </c>
      <c r="S1103" s="22" t="s">
        <v>344</v>
      </c>
      <c r="T1103" s="22"/>
      <c r="U1103" s="26"/>
      <c r="V1103" s="26"/>
      <c r="W1103" s="27">
        <f t="shared" si="170"/>
        <v>1958</v>
      </c>
      <c r="X1103" s="27">
        <f t="shared" si="171"/>
        <v>2050</v>
      </c>
      <c r="Y1103" s="28">
        <f t="shared" si="172"/>
        <v>0</v>
      </c>
      <c r="Z1103" s="29" t="str">
        <f t="shared" si="173"/>
        <v>NW</v>
      </c>
      <c r="AA1103" s="30">
        <f t="shared" si="174"/>
        <v>2.8130000000000002</v>
      </c>
      <c r="AB1103" s="31">
        <f>IF(AND(ISNUMBER(MATCH($S1103,[3]Lists!$CU$8:$CU$37,0)),J1103&gt;=DATE(2018,12,31)),$AH$6,$AH$5)</f>
        <v>1</v>
      </c>
      <c r="AC1103" s="31">
        <f t="shared" si="175"/>
        <v>1</v>
      </c>
      <c r="AD1103" s="31">
        <f t="shared" si="176"/>
        <v>1</v>
      </c>
      <c r="AE1103" s="32" t="e">
        <f>MIN($K1103,IF(AND(S1103='[3]Resources - Baseline'!$C$25,$AH$3&gt;0),MIN(DATE(2050,12,31),MAX(DATE($AH$4,12,31),DATE(YEAR(J1103)+$AH$3,MONTH(J1103),DAY(J1103)))),IF(AND(COUNTIFS('[3]Resources - Baseline'!$C$26:$C$37,S1103)=1,$AH$2&gt;0),MIN(DATE($AH$4,12,31),DATE(YEAR(J1103)+$AH$2,MONTH(J1103),DAY(J1103))),DATE(2050,12,31))))</f>
        <v>#VALUE!</v>
      </c>
      <c r="AF1103" s="33">
        <f t="shared" si="177"/>
        <v>1</v>
      </c>
    </row>
    <row r="1104" spans="1:32">
      <c r="A1104" s="1">
        <v>1104</v>
      </c>
      <c r="B1104" s="21" t="s">
        <v>2450</v>
      </c>
      <c r="C1104" s="21"/>
      <c r="D1104" s="21" t="s">
        <v>163</v>
      </c>
      <c r="E1104" s="22" t="s">
        <v>518</v>
      </c>
      <c r="F1104" s="22" t="s">
        <v>518</v>
      </c>
      <c r="G1104" s="22" t="s">
        <v>519</v>
      </c>
      <c r="H1104" s="22" t="s">
        <v>518</v>
      </c>
      <c r="I1104" s="22" t="s">
        <v>195</v>
      </c>
      <c r="J1104" s="22">
        <v>44561</v>
      </c>
      <c r="K1104" s="22">
        <v>55153</v>
      </c>
      <c r="L1104" s="23">
        <f t="shared" si="178"/>
        <v>26</v>
      </c>
      <c r="M1104" s="24">
        <f t="shared" si="179"/>
        <v>1</v>
      </c>
      <c r="N1104" s="23">
        <v>26</v>
      </c>
      <c r="O1104" s="23">
        <v>26</v>
      </c>
      <c r="P1104" s="23" t="s">
        <v>408</v>
      </c>
      <c r="Q1104" s="23" t="s">
        <v>180</v>
      </c>
      <c r="R1104" s="25" t="s">
        <v>181</v>
      </c>
      <c r="S1104" s="22" t="s">
        <v>337</v>
      </c>
      <c r="T1104" s="22"/>
      <c r="U1104" s="26"/>
      <c r="V1104" s="26"/>
      <c r="W1104" s="27">
        <f t="shared" si="170"/>
        <v>2022</v>
      </c>
      <c r="X1104" s="27">
        <f t="shared" si="171"/>
        <v>2050</v>
      </c>
      <c r="Y1104" s="28">
        <f t="shared" si="172"/>
        <v>0</v>
      </c>
      <c r="Z1104" s="29" t="str">
        <f t="shared" si="173"/>
        <v>SW</v>
      </c>
      <c r="AA1104" s="30">
        <f t="shared" si="174"/>
        <v>26</v>
      </c>
      <c r="AB1104" s="31">
        <f>IF(AND(ISNUMBER(MATCH($S1104,[3]Lists!$CU$8:$CU$37,0)),J1104&gt;=DATE(2018,12,31)),$AH$6,$AH$5)</f>
        <v>0.95</v>
      </c>
      <c r="AC1104" s="31">
        <f t="shared" si="175"/>
        <v>1</v>
      </c>
      <c r="AD1104" s="31">
        <f t="shared" si="176"/>
        <v>1</v>
      </c>
      <c r="AE1104" s="32" t="e">
        <f>MIN($K1104,IF(AND(S1104='[3]Resources - Baseline'!$C$25,$AH$3&gt;0),MIN(DATE(2050,12,31),MAX(DATE($AH$4,12,31),DATE(YEAR(J1104)+$AH$3,MONTH(J1104),DAY(J1104)))),IF(AND(COUNTIFS('[3]Resources - Baseline'!$C$26:$C$37,S1104)=1,$AH$2&gt;0),MIN(DATE($AH$4,12,31),DATE(YEAR(J1104)+$AH$2,MONTH(J1104),DAY(J1104))),DATE(2050,12,31))))</f>
        <v>#VALUE!</v>
      </c>
      <c r="AF1104" s="33">
        <f t="shared" si="177"/>
        <v>1</v>
      </c>
    </row>
    <row r="1105" spans="1:32">
      <c r="A1105" s="1">
        <v>1105</v>
      </c>
      <c r="B1105" s="21" t="s">
        <v>2451</v>
      </c>
      <c r="C1105" s="21" t="s">
        <v>2452</v>
      </c>
      <c r="D1105" s="21" t="s">
        <v>174</v>
      </c>
      <c r="E1105" s="22" t="s">
        <v>176</v>
      </c>
      <c r="F1105" s="22" t="s">
        <v>175</v>
      </c>
      <c r="G1105" s="22" t="s">
        <v>186</v>
      </c>
      <c r="H1105" s="22" t="s">
        <v>175</v>
      </c>
      <c r="I1105" s="22" t="s">
        <v>178</v>
      </c>
      <c r="J1105" s="22">
        <v>43525</v>
      </c>
      <c r="K1105" s="22">
        <v>55153</v>
      </c>
      <c r="L1105" s="23">
        <f t="shared" si="178"/>
        <v>3</v>
      </c>
      <c r="M1105" s="24">
        <f t="shared" si="179"/>
        <v>1</v>
      </c>
      <c r="N1105" s="23">
        <v>3</v>
      </c>
      <c r="O1105" s="23">
        <v>3</v>
      </c>
      <c r="P1105" s="23" t="s">
        <v>179</v>
      </c>
      <c r="Q1105" s="23" t="s">
        <v>180</v>
      </c>
      <c r="R1105" s="25" t="s">
        <v>181</v>
      </c>
      <c r="S1105" s="22" t="s">
        <v>182</v>
      </c>
      <c r="T1105" s="22"/>
      <c r="U1105" s="26"/>
      <c r="V1105" s="26"/>
      <c r="W1105" s="27">
        <f t="shared" si="170"/>
        <v>2019</v>
      </c>
      <c r="X1105" s="27">
        <f t="shared" si="171"/>
        <v>2050</v>
      </c>
      <c r="Y1105" s="28">
        <f t="shared" si="172"/>
        <v>0</v>
      </c>
      <c r="Z1105" s="29" t="str">
        <f t="shared" si="173"/>
        <v>CAISO</v>
      </c>
      <c r="AA1105" s="30">
        <f t="shared" si="174"/>
        <v>3</v>
      </c>
      <c r="AB1105" s="31">
        <f>IF(AND(ISNUMBER(MATCH($S1105,[3]Lists!$CU$8:$CU$37,0)),J1105&gt;=DATE(2018,12,31)),$AH$6,$AH$5)</f>
        <v>0.95</v>
      </c>
      <c r="AC1105" s="31">
        <f t="shared" si="175"/>
        <v>1</v>
      </c>
      <c r="AD1105" s="31">
        <f t="shared" si="176"/>
        <v>1</v>
      </c>
      <c r="AE1105" s="32" t="e">
        <f>MIN($K1105,IF(AND(S1105='[3]Resources - Baseline'!$C$25,$AH$3&gt;0),MIN(DATE(2050,12,31),MAX(DATE($AH$4,12,31),DATE(YEAR(J1105)+$AH$3,MONTH(J1105),DAY(J1105)))),IF(AND(COUNTIFS('[3]Resources - Baseline'!$C$26:$C$37,S1105)=1,$AH$2&gt;0),MIN(DATE($AH$4,12,31),DATE(YEAR(J1105)+$AH$2,MONTH(J1105),DAY(J1105))),DATE(2050,12,31))))</f>
        <v>#VALUE!</v>
      </c>
      <c r="AF1105" s="33">
        <f t="shared" si="177"/>
        <v>1</v>
      </c>
    </row>
    <row r="1106" spans="1:32">
      <c r="A1106" s="1">
        <v>1106</v>
      </c>
      <c r="B1106" s="21" t="s">
        <v>2453</v>
      </c>
      <c r="C1106" s="21" t="s">
        <v>2454</v>
      </c>
      <c r="D1106" s="21" t="s">
        <v>163</v>
      </c>
      <c r="E1106" s="22" t="s">
        <v>202</v>
      </c>
      <c r="F1106" s="22" t="s">
        <v>202</v>
      </c>
      <c r="G1106" s="22" t="s">
        <v>1785</v>
      </c>
      <c r="H1106" s="22" t="s">
        <v>202</v>
      </c>
      <c r="I1106" s="22" t="s">
        <v>202</v>
      </c>
      <c r="J1106" s="22">
        <v>40283</v>
      </c>
      <c r="K1106" s="22">
        <v>55153</v>
      </c>
      <c r="L1106" s="23">
        <f t="shared" si="178"/>
        <v>11</v>
      </c>
      <c r="M1106" s="24">
        <f t="shared" si="179"/>
        <v>1</v>
      </c>
      <c r="N1106" s="23">
        <v>11</v>
      </c>
      <c r="O1106" s="23">
        <v>11</v>
      </c>
      <c r="P1106" s="23" t="s">
        <v>2203</v>
      </c>
      <c r="Q1106" s="23" t="s">
        <v>248</v>
      </c>
      <c r="R1106" s="25" t="s">
        <v>249</v>
      </c>
      <c r="S1106" s="22" t="s">
        <v>2204</v>
      </c>
      <c r="T1106" s="22"/>
      <c r="U1106" s="26"/>
      <c r="V1106" s="26"/>
      <c r="W1106" s="27">
        <f t="shared" si="170"/>
        <v>2010</v>
      </c>
      <c r="X1106" s="27">
        <f t="shared" si="171"/>
        <v>2050</v>
      </c>
      <c r="Y1106" s="28">
        <f t="shared" si="172"/>
        <v>0</v>
      </c>
      <c r="Z1106" s="29" t="str">
        <f t="shared" si="173"/>
        <v>IID</v>
      </c>
      <c r="AA1106" s="30">
        <f t="shared" si="174"/>
        <v>11</v>
      </c>
      <c r="AB1106" s="31">
        <f>IF(AND(ISNUMBER(MATCH($S1106,[3]Lists!$CU$8:$CU$37,0)),J1106&gt;=DATE(2018,12,31)),$AH$6,$AH$5)</f>
        <v>1</v>
      </c>
      <c r="AC1106" s="31">
        <f t="shared" si="175"/>
        <v>1</v>
      </c>
      <c r="AD1106" s="31">
        <f t="shared" si="176"/>
        <v>1</v>
      </c>
      <c r="AE1106" s="32" t="e">
        <f>MIN($K1106,IF(AND(S1106='[3]Resources - Baseline'!$C$25,$AH$3&gt;0),MIN(DATE(2050,12,31),MAX(DATE($AH$4,12,31),DATE(YEAR(J1106)+$AH$3,MONTH(J1106),DAY(J1106)))),IF(AND(COUNTIFS('[3]Resources - Baseline'!$C$26:$C$37,S1106)=1,$AH$2&gt;0),MIN(DATE($AH$4,12,31),DATE(YEAR(J1106)+$AH$2,MONTH(J1106),DAY(J1106))),DATE(2050,12,31))))</f>
        <v>#VALUE!</v>
      </c>
      <c r="AF1106" s="33">
        <f t="shared" si="177"/>
        <v>1</v>
      </c>
    </row>
    <row r="1107" spans="1:32">
      <c r="A1107" s="1">
        <v>1107</v>
      </c>
      <c r="B1107" s="21" t="s">
        <v>2455</v>
      </c>
      <c r="C1107" s="21" t="s">
        <v>2456</v>
      </c>
      <c r="D1107" s="21" t="s">
        <v>163</v>
      </c>
      <c r="E1107" s="22" t="s">
        <v>202</v>
      </c>
      <c r="F1107" s="22" t="s">
        <v>202</v>
      </c>
      <c r="G1107" s="22" t="s">
        <v>1785</v>
      </c>
      <c r="H1107" s="22" t="s">
        <v>202</v>
      </c>
      <c r="I1107" s="22" t="s">
        <v>202</v>
      </c>
      <c r="J1107" s="22">
        <v>30926</v>
      </c>
      <c r="K1107" s="22">
        <v>55153</v>
      </c>
      <c r="L1107" s="23">
        <f t="shared" si="178"/>
        <v>1.1000000000000001</v>
      </c>
      <c r="M1107" s="24">
        <f t="shared" si="179"/>
        <v>1</v>
      </c>
      <c r="N1107" s="23">
        <v>1.1000000000000001</v>
      </c>
      <c r="O1107" s="23">
        <v>1.1000000000000001</v>
      </c>
      <c r="P1107" s="23" t="s">
        <v>218</v>
      </c>
      <c r="Q1107" s="23" t="s">
        <v>219</v>
      </c>
      <c r="R1107" s="25" t="s">
        <v>218</v>
      </c>
      <c r="S1107" s="22" t="s">
        <v>2372</v>
      </c>
      <c r="T1107" s="22"/>
      <c r="U1107" s="26"/>
      <c r="V1107" s="26"/>
      <c r="W1107" s="27">
        <f t="shared" si="170"/>
        <v>1985</v>
      </c>
      <c r="X1107" s="27">
        <f t="shared" si="171"/>
        <v>2050</v>
      </c>
      <c r="Y1107" s="28">
        <f t="shared" si="172"/>
        <v>0</v>
      </c>
      <c r="Z1107" s="29" t="str">
        <f t="shared" si="173"/>
        <v>IID</v>
      </c>
      <c r="AA1107" s="30">
        <f t="shared" si="174"/>
        <v>1.1000000000000001</v>
      </c>
      <c r="AB1107" s="31">
        <f>IF(AND(ISNUMBER(MATCH($S1107,[3]Lists!$CU$8:$CU$37,0)),J1107&gt;=DATE(2018,12,31)),$AH$6,$AH$5)</f>
        <v>1</v>
      </c>
      <c r="AC1107" s="31">
        <f t="shared" si="175"/>
        <v>1</v>
      </c>
      <c r="AD1107" s="31">
        <f t="shared" si="176"/>
        <v>1</v>
      </c>
      <c r="AE1107" s="32" t="e">
        <f>MIN($K1107,IF(AND(S1107='[3]Resources - Baseline'!$C$25,$AH$3&gt;0),MIN(DATE(2050,12,31),MAX(DATE($AH$4,12,31),DATE(YEAR(J1107)+$AH$3,MONTH(J1107),DAY(J1107)))),IF(AND(COUNTIFS('[3]Resources - Baseline'!$C$26:$C$37,S1107)=1,$AH$2&gt;0),MIN(DATE($AH$4,12,31),DATE(YEAR(J1107)+$AH$2,MONTH(J1107),DAY(J1107))),DATE(2050,12,31))))</f>
        <v>#VALUE!</v>
      </c>
      <c r="AF1107" s="33">
        <f t="shared" si="177"/>
        <v>1</v>
      </c>
    </row>
    <row r="1108" spans="1:32">
      <c r="A1108" s="1">
        <v>1108</v>
      </c>
      <c r="B1108" s="21" t="s">
        <v>2457</v>
      </c>
      <c r="C1108" s="21" t="s">
        <v>2458</v>
      </c>
      <c r="D1108" s="21" t="s">
        <v>163</v>
      </c>
      <c r="E1108" s="22" t="s">
        <v>164</v>
      </c>
      <c r="F1108" s="22" t="s">
        <v>164</v>
      </c>
      <c r="G1108" s="22" t="s">
        <v>165</v>
      </c>
      <c r="H1108" s="22" t="s">
        <v>166</v>
      </c>
      <c r="I1108" s="22" t="s">
        <v>167</v>
      </c>
      <c r="J1108" s="22">
        <v>40360</v>
      </c>
      <c r="K1108" s="22">
        <v>53109</v>
      </c>
      <c r="L1108" s="23">
        <f t="shared" si="178"/>
        <v>73.650000000000006</v>
      </c>
      <c r="M1108" s="24">
        <f t="shared" si="179"/>
        <v>1</v>
      </c>
      <c r="N1108" s="23">
        <v>73.650000000000006</v>
      </c>
      <c r="O1108" s="23">
        <v>73.650000000000006</v>
      </c>
      <c r="P1108" s="23" t="s">
        <v>218</v>
      </c>
      <c r="Q1108" s="23" t="s">
        <v>219</v>
      </c>
      <c r="R1108" s="25" t="s">
        <v>218</v>
      </c>
      <c r="S1108" s="22" t="s">
        <v>220</v>
      </c>
      <c r="T1108" s="22"/>
      <c r="U1108" s="26"/>
      <c r="V1108" s="26"/>
      <c r="W1108" s="27">
        <f t="shared" si="170"/>
        <v>2011</v>
      </c>
      <c r="X1108" s="27">
        <f t="shared" si="171"/>
        <v>2044</v>
      </c>
      <c r="Y1108" s="28">
        <f t="shared" si="172"/>
        <v>0</v>
      </c>
      <c r="Z1108" s="29" t="str">
        <f t="shared" si="173"/>
        <v>Excluded</v>
      </c>
      <c r="AA1108" s="30">
        <f t="shared" si="174"/>
        <v>73.650000000000006</v>
      </c>
      <c r="AB1108" s="31">
        <f>IF(AND(ISNUMBER(MATCH($S1108,[3]Lists!$CU$8:$CU$37,0)),J1108&gt;=DATE(2018,12,31)),$AH$6,$AH$5)</f>
        <v>1</v>
      </c>
      <c r="AC1108" s="31">
        <f t="shared" si="175"/>
        <v>1</v>
      </c>
      <c r="AD1108" s="31">
        <f t="shared" si="176"/>
        <v>1</v>
      </c>
      <c r="AE1108" s="32" t="e">
        <f>MIN($K1108,IF(AND(S1108='[3]Resources - Baseline'!$C$25,$AH$3&gt;0),MIN(DATE(2050,12,31),MAX(DATE($AH$4,12,31),DATE(YEAR(J1108)+$AH$3,MONTH(J1108),DAY(J1108)))),IF(AND(COUNTIFS('[3]Resources - Baseline'!$C$26:$C$37,S1108)=1,$AH$2&gt;0),MIN(DATE($AH$4,12,31),DATE(YEAR(J1108)+$AH$2,MONTH(J1108),DAY(J1108))),DATE(2050,12,31))))</f>
        <v>#VALUE!</v>
      </c>
      <c r="AF1108" s="33">
        <f t="shared" si="177"/>
        <v>1</v>
      </c>
    </row>
    <row r="1109" spans="1:32">
      <c r="A1109" s="1">
        <v>1109</v>
      </c>
      <c r="B1109" s="21" t="s">
        <v>2459</v>
      </c>
      <c r="C1109" s="21" t="s">
        <v>2460</v>
      </c>
      <c r="D1109" s="21" t="s">
        <v>163</v>
      </c>
      <c r="E1109" s="22" t="s">
        <v>164</v>
      </c>
      <c r="F1109" s="22" t="s">
        <v>164</v>
      </c>
      <c r="G1109" s="22" t="s">
        <v>165</v>
      </c>
      <c r="H1109" s="22" t="s">
        <v>166</v>
      </c>
      <c r="I1109" s="22" t="s">
        <v>167</v>
      </c>
      <c r="J1109" s="22">
        <v>40360</v>
      </c>
      <c r="K1109" s="22">
        <v>53109</v>
      </c>
      <c r="L1109" s="23">
        <f t="shared" si="178"/>
        <v>73.650000000000006</v>
      </c>
      <c r="M1109" s="24">
        <f t="shared" si="179"/>
        <v>1</v>
      </c>
      <c r="N1109" s="23">
        <v>73.650000000000006</v>
      </c>
      <c r="O1109" s="23">
        <v>73.650000000000006</v>
      </c>
      <c r="P1109" s="23" t="s">
        <v>218</v>
      </c>
      <c r="Q1109" s="23" t="s">
        <v>219</v>
      </c>
      <c r="R1109" s="25" t="s">
        <v>218</v>
      </c>
      <c r="S1109" s="22" t="s">
        <v>220</v>
      </c>
      <c r="T1109" s="22"/>
      <c r="U1109" s="26"/>
      <c r="V1109" s="26"/>
      <c r="W1109" s="27">
        <f t="shared" si="170"/>
        <v>2011</v>
      </c>
      <c r="X1109" s="27">
        <f t="shared" si="171"/>
        <v>2044</v>
      </c>
      <c r="Y1109" s="28">
        <f t="shared" si="172"/>
        <v>0</v>
      </c>
      <c r="Z1109" s="29" t="str">
        <f t="shared" si="173"/>
        <v>Excluded</v>
      </c>
      <c r="AA1109" s="30">
        <f t="shared" si="174"/>
        <v>73.650000000000006</v>
      </c>
      <c r="AB1109" s="31">
        <f>IF(AND(ISNUMBER(MATCH($S1109,[3]Lists!$CU$8:$CU$37,0)),J1109&gt;=DATE(2018,12,31)),$AH$6,$AH$5)</f>
        <v>1</v>
      </c>
      <c r="AC1109" s="31">
        <f t="shared" si="175"/>
        <v>1</v>
      </c>
      <c r="AD1109" s="31">
        <f t="shared" si="176"/>
        <v>1</v>
      </c>
      <c r="AE1109" s="32" t="e">
        <f>MIN($K1109,IF(AND(S1109='[3]Resources - Baseline'!$C$25,$AH$3&gt;0),MIN(DATE(2050,12,31),MAX(DATE($AH$4,12,31),DATE(YEAR(J1109)+$AH$3,MONTH(J1109),DAY(J1109)))),IF(AND(COUNTIFS('[3]Resources - Baseline'!$C$26:$C$37,S1109)=1,$AH$2&gt;0),MIN(DATE($AH$4,12,31),DATE(YEAR(J1109)+$AH$2,MONTH(J1109),DAY(J1109))),DATE(2050,12,31))))</f>
        <v>#VALUE!</v>
      </c>
      <c r="AF1109" s="33">
        <f t="shared" si="177"/>
        <v>1</v>
      </c>
    </row>
    <row r="1110" spans="1:32">
      <c r="A1110" s="1">
        <v>1110</v>
      </c>
      <c r="B1110" s="21" t="s">
        <v>2461</v>
      </c>
      <c r="C1110" s="21" t="s">
        <v>2462</v>
      </c>
      <c r="D1110" s="21" t="s">
        <v>163</v>
      </c>
      <c r="E1110" s="22" t="s">
        <v>829</v>
      </c>
      <c r="F1110" s="22" t="s">
        <v>829</v>
      </c>
      <c r="G1110" s="22" t="s">
        <v>830</v>
      </c>
      <c r="H1110" s="22" t="s">
        <v>829</v>
      </c>
      <c r="I1110" s="22" t="s">
        <v>212</v>
      </c>
      <c r="J1110" s="22">
        <v>9011</v>
      </c>
      <c r="K1110" s="22">
        <v>47484</v>
      </c>
      <c r="L1110" s="23">
        <f t="shared" si="178"/>
        <v>3.2</v>
      </c>
      <c r="M1110" s="24">
        <f t="shared" si="179"/>
        <v>1</v>
      </c>
      <c r="N1110" s="23">
        <v>3.2</v>
      </c>
      <c r="O1110" s="23">
        <v>3.2</v>
      </c>
      <c r="P1110" s="23" t="s">
        <v>218</v>
      </c>
      <c r="Q1110" s="23" t="s">
        <v>219</v>
      </c>
      <c r="R1110" s="25" t="s">
        <v>218</v>
      </c>
      <c r="S1110" s="22" t="s">
        <v>344</v>
      </c>
      <c r="T1110" s="22"/>
      <c r="U1110" s="26"/>
      <c r="V1110" s="26"/>
      <c r="W1110" s="27">
        <f t="shared" si="170"/>
        <v>1925</v>
      </c>
      <c r="X1110" s="27">
        <f t="shared" si="171"/>
        <v>2029</v>
      </c>
      <c r="Y1110" s="28">
        <f t="shared" si="172"/>
        <v>0</v>
      </c>
      <c r="Z1110" s="29" t="str">
        <f t="shared" si="173"/>
        <v>NW</v>
      </c>
      <c r="AA1110" s="30">
        <f t="shared" si="174"/>
        <v>3.2</v>
      </c>
      <c r="AB1110" s="31">
        <f>IF(AND(ISNUMBER(MATCH($S1110,[3]Lists!$CU$8:$CU$37,0)),J1110&gt;=DATE(2018,12,31)),$AH$6,$AH$5)</f>
        <v>1</v>
      </c>
      <c r="AC1110" s="31">
        <f t="shared" si="175"/>
        <v>1</v>
      </c>
      <c r="AD1110" s="31">
        <f t="shared" si="176"/>
        <v>1</v>
      </c>
      <c r="AE1110" s="32" t="e">
        <f>MIN($K1110,IF(AND(S1110='[3]Resources - Baseline'!$C$25,$AH$3&gt;0),MIN(DATE(2050,12,31),MAX(DATE($AH$4,12,31),DATE(YEAR(J1110)+$AH$3,MONTH(J1110),DAY(J1110)))),IF(AND(COUNTIFS('[3]Resources - Baseline'!$C$26:$C$37,S1110)=1,$AH$2&gt;0),MIN(DATE($AH$4,12,31),DATE(YEAR(J1110)+$AH$2,MONTH(J1110),DAY(J1110))),DATE(2050,12,31))))</f>
        <v>#VALUE!</v>
      </c>
      <c r="AF1110" s="33">
        <f t="shared" si="177"/>
        <v>1</v>
      </c>
    </row>
    <row r="1111" spans="1:32">
      <c r="A1111" s="1">
        <v>1111</v>
      </c>
      <c r="B1111" s="21" t="s">
        <v>2463</v>
      </c>
      <c r="C1111" s="21" t="s">
        <v>2464</v>
      </c>
      <c r="D1111" s="21" t="s">
        <v>163</v>
      </c>
      <c r="E1111" s="22" t="s">
        <v>164</v>
      </c>
      <c r="F1111" s="22" t="s">
        <v>164</v>
      </c>
      <c r="G1111" s="22" t="s">
        <v>165</v>
      </c>
      <c r="H1111" s="22" t="s">
        <v>166</v>
      </c>
      <c r="I1111" s="22" t="s">
        <v>167</v>
      </c>
      <c r="J1111" s="22">
        <v>33543</v>
      </c>
      <c r="K1111" s="22">
        <v>48153</v>
      </c>
      <c r="L1111" s="23">
        <f t="shared" si="178"/>
        <v>0.53</v>
      </c>
      <c r="M1111" s="24">
        <f t="shared" si="179"/>
        <v>1</v>
      </c>
      <c r="N1111" s="23">
        <v>0.53</v>
      </c>
      <c r="O1111" s="23">
        <v>0.53</v>
      </c>
      <c r="P1111" s="23" t="s">
        <v>218</v>
      </c>
      <c r="Q1111" s="23" t="s">
        <v>219</v>
      </c>
      <c r="R1111" s="25" t="s">
        <v>218</v>
      </c>
      <c r="S1111" s="22" t="s">
        <v>220</v>
      </c>
      <c r="T1111" s="22"/>
      <c r="U1111" s="26"/>
      <c r="V1111" s="26"/>
      <c r="W1111" s="27">
        <f t="shared" si="170"/>
        <v>1992</v>
      </c>
      <c r="X1111" s="27">
        <f t="shared" si="171"/>
        <v>2031</v>
      </c>
      <c r="Y1111" s="28">
        <f t="shared" si="172"/>
        <v>0</v>
      </c>
      <c r="Z1111" s="29" t="str">
        <f t="shared" si="173"/>
        <v>Excluded</v>
      </c>
      <c r="AA1111" s="30">
        <f t="shared" si="174"/>
        <v>0.53</v>
      </c>
      <c r="AB1111" s="31">
        <f>IF(AND(ISNUMBER(MATCH($S1111,[3]Lists!$CU$8:$CU$37,0)),J1111&gt;=DATE(2018,12,31)),$AH$6,$AH$5)</f>
        <v>1</v>
      </c>
      <c r="AC1111" s="31">
        <f t="shared" si="175"/>
        <v>1</v>
      </c>
      <c r="AD1111" s="31">
        <f t="shared" si="176"/>
        <v>1</v>
      </c>
      <c r="AE1111" s="32" t="e">
        <f>MIN($K1111,IF(AND(S1111='[3]Resources - Baseline'!$C$25,$AH$3&gt;0),MIN(DATE(2050,12,31),MAX(DATE($AH$4,12,31),DATE(YEAR(J1111)+$AH$3,MONTH(J1111),DAY(J1111)))),IF(AND(COUNTIFS('[3]Resources - Baseline'!$C$26:$C$37,S1111)=1,$AH$2&gt;0),MIN(DATE($AH$4,12,31),DATE(YEAR(J1111)+$AH$2,MONTH(J1111),DAY(J1111))),DATE(2050,12,31))))</f>
        <v>#VALUE!</v>
      </c>
      <c r="AF1111" s="33">
        <f t="shared" si="177"/>
        <v>1</v>
      </c>
    </row>
    <row r="1112" spans="1:32">
      <c r="A1112" s="1">
        <v>1112</v>
      </c>
      <c r="B1112" s="21" t="s">
        <v>2465</v>
      </c>
      <c r="C1112" s="21" t="s">
        <v>2466</v>
      </c>
      <c r="D1112" s="21" t="s">
        <v>163</v>
      </c>
      <c r="E1112" s="22" t="s">
        <v>164</v>
      </c>
      <c r="F1112" s="22" t="s">
        <v>164</v>
      </c>
      <c r="G1112" s="22" t="s">
        <v>165</v>
      </c>
      <c r="H1112" s="22" t="s">
        <v>166</v>
      </c>
      <c r="I1112" s="22" t="s">
        <v>167</v>
      </c>
      <c r="J1112" s="22">
        <v>33543</v>
      </c>
      <c r="K1112" s="22">
        <v>48153</v>
      </c>
      <c r="L1112" s="23">
        <f t="shared" si="178"/>
        <v>0.53</v>
      </c>
      <c r="M1112" s="24">
        <f t="shared" si="179"/>
        <v>1</v>
      </c>
      <c r="N1112" s="23">
        <v>0.53</v>
      </c>
      <c r="O1112" s="23">
        <v>0.53</v>
      </c>
      <c r="P1112" s="23" t="s">
        <v>218</v>
      </c>
      <c r="Q1112" s="23" t="s">
        <v>219</v>
      </c>
      <c r="R1112" s="25" t="s">
        <v>218</v>
      </c>
      <c r="S1112" s="22" t="s">
        <v>220</v>
      </c>
      <c r="T1112" s="22"/>
      <c r="U1112" s="26"/>
      <c r="V1112" s="26"/>
      <c r="W1112" s="27">
        <f t="shared" si="170"/>
        <v>1992</v>
      </c>
      <c r="X1112" s="27">
        <f t="shared" si="171"/>
        <v>2031</v>
      </c>
      <c r="Y1112" s="28">
        <f t="shared" si="172"/>
        <v>0</v>
      </c>
      <c r="Z1112" s="29" t="str">
        <f t="shared" si="173"/>
        <v>Excluded</v>
      </c>
      <c r="AA1112" s="30">
        <f t="shared" si="174"/>
        <v>0.53</v>
      </c>
      <c r="AB1112" s="31">
        <f>IF(AND(ISNUMBER(MATCH($S1112,[3]Lists!$CU$8:$CU$37,0)),J1112&gt;=DATE(2018,12,31)),$AH$6,$AH$5)</f>
        <v>1</v>
      </c>
      <c r="AC1112" s="31">
        <f t="shared" si="175"/>
        <v>1</v>
      </c>
      <c r="AD1112" s="31">
        <f t="shared" si="176"/>
        <v>1</v>
      </c>
      <c r="AE1112" s="32" t="e">
        <f>MIN($K1112,IF(AND(S1112='[3]Resources - Baseline'!$C$25,$AH$3&gt;0),MIN(DATE(2050,12,31),MAX(DATE($AH$4,12,31),DATE(YEAR(J1112)+$AH$3,MONTH(J1112),DAY(J1112)))),IF(AND(COUNTIFS('[3]Resources - Baseline'!$C$26:$C$37,S1112)=1,$AH$2&gt;0),MIN(DATE($AH$4,12,31),DATE(YEAR(J1112)+$AH$2,MONTH(J1112),DAY(J1112))),DATE(2050,12,31))))</f>
        <v>#VALUE!</v>
      </c>
      <c r="AF1112" s="33">
        <f t="shared" si="177"/>
        <v>1</v>
      </c>
    </row>
    <row r="1113" spans="1:32">
      <c r="A1113" s="1">
        <v>1113</v>
      </c>
      <c r="B1113" s="21" t="s">
        <v>2467</v>
      </c>
      <c r="C1113" s="21" t="s">
        <v>2468</v>
      </c>
      <c r="D1113" s="21" t="s">
        <v>163</v>
      </c>
      <c r="E1113" s="22" t="s">
        <v>164</v>
      </c>
      <c r="F1113" s="22" t="s">
        <v>164</v>
      </c>
      <c r="G1113" s="22" t="s">
        <v>165</v>
      </c>
      <c r="H1113" s="22" t="s">
        <v>166</v>
      </c>
      <c r="I1113" s="22" t="s">
        <v>167</v>
      </c>
      <c r="J1113" s="22">
        <v>33543</v>
      </c>
      <c r="K1113" s="22">
        <v>48153</v>
      </c>
      <c r="L1113" s="23">
        <f t="shared" si="178"/>
        <v>0.53</v>
      </c>
      <c r="M1113" s="24">
        <f t="shared" si="179"/>
        <v>1</v>
      </c>
      <c r="N1113" s="23">
        <v>0.53</v>
      </c>
      <c r="O1113" s="23">
        <v>0.53</v>
      </c>
      <c r="P1113" s="23" t="s">
        <v>218</v>
      </c>
      <c r="Q1113" s="23" t="s">
        <v>219</v>
      </c>
      <c r="R1113" s="25" t="s">
        <v>218</v>
      </c>
      <c r="S1113" s="22" t="s">
        <v>220</v>
      </c>
      <c r="T1113" s="22"/>
      <c r="U1113" s="26"/>
      <c r="V1113" s="26"/>
      <c r="W1113" s="27">
        <f t="shared" si="170"/>
        <v>1992</v>
      </c>
      <c r="X1113" s="27">
        <f t="shared" si="171"/>
        <v>2031</v>
      </c>
      <c r="Y1113" s="28">
        <f t="shared" si="172"/>
        <v>0</v>
      </c>
      <c r="Z1113" s="29" t="str">
        <f t="shared" si="173"/>
        <v>Excluded</v>
      </c>
      <c r="AA1113" s="30">
        <f t="shared" si="174"/>
        <v>0.53</v>
      </c>
      <c r="AB1113" s="31">
        <f>IF(AND(ISNUMBER(MATCH($S1113,[3]Lists!$CU$8:$CU$37,0)),J1113&gt;=DATE(2018,12,31)),$AH$6,$AH$5)</f>
        <v>1</v>
      </c>
      <c r="AC1113" s="31">
        <f t="shared" si="175"/>
        <v>1</v>
      </c>
      <c r="AD1113" s="31">
        <f t="shared" si="176"/>
        <v>1</v>
      </c>
      <c r="AE1113" s="32" t="e">
        <f>MIN($K1113,IF(AND(S1113='[3]Resources - Baseline'!$C$25,$AH$3&gt;0),MIN(DATE(2050,12,31),MAX(DATE($AH$4,12,31),DATE(YEAR(J1113)+$AH$3,MONTH(J1113),DAY(J1113)))),IF(AND(COUNTIFS('[3]Resources - Baseline'!$C$26:$C$37,S1113)=1,$AH$2&gt;0),MIN(DATE($AH$4,12,31),DATE(YEAR(J1113)+$AH$2,MONTH(J1113),DAY(J1113))),DATE(2050,12,31))))</f>
        <v>#VALUE!</v>
      </c>
      <c r="AF1113" s="33">
        <f t="shared" si="177"/>
        <v>1</v>
      </c>
    </row>
    <row r="1114" spans="1:32">
      <c r="A1114" s="1">
        <v>1114</v>
      </c>
      <c r="B1114" s="21" t="s">
        <v>2469</v>
      </c>
      <c r="C1114" s="21"/>
      <c r="D1114" s="21" t="s">
        <v>185</v>
      </c>
      <c r="E1114" s="21" t="s">
        <v>176</v>
      </c>
      <c r="F1114" s="21" t="s">
        <v>175</v>
      </c>
      <c r="G1114" s="21" t="s">
        <v>186</v>
      </c>
      <c r="H1114" s="21" t="s">
        <v>175</v>
      </c>
      <c r="I1114" s="21" t="s">
        <v>178</v>
      </c>
      <c r="J1114" s="22">
        <v>31778</v>
      </c>
      <c r="K1114" s="22">
        <v>55153</v>
      </c>
      <c r="L1114" s="23">
        <f t="shared" si="178"/>
        <v>200</v>
      </c>
      <c r="M1114" s="24">
        <f t="shared" si="179"/>
        <v>1</v>
      </c>
      <c r="N1114" s="21">
        <v>200</v>
      </c>
      <c r="O1114" s="21">
        <v>200</v>
      </c>
      <c r="P1114" s="21" t="s">
        <v>187</v>
      </c>
      <c r="Q1114" s="21" t="s">
        <v>1311</v>
      </c>
      <c r="R1114" s="25" t="s">
        <v>1312</v>
      </c>
      <c r="S1114" s="21" t="s">
        <v>1508</v>
      </c>
      <c r="T1114" s="21"/>
      <c r="U1114" s="26"/>
      <c r="V1114" s="26"/>
      <c r="W1114" s="27">
        <f t="shared" si="170"/>
        <v>1987</v>
      </c>
      <c r="X1114" s="27">
        <f t="shared" si="171"/>
        <v>2050</v>
      </c>
      <c r="Y1114" s="28">
        <f t="shared" si="172"/>
        <v>0</v>
      </c>
      <c r="Z1114" s="29" t="str">
        <f t="shared" si="173"/>
        <v>CAISO</v>
      </c>
      <c r="AA1114" s="30">
        <f t="shared" si="174"/>
        <v>200</v>
      </c>
      <c r="AB1114" s="31">
        <f>IF(AND(ISNUMBER(MATCH($S1114,[3]Lists!$CU$8:$CU$37,0)),J1114&gt;=DATE(2018,12,31)),$AH$6,$AH$5)</f>
        <v>1</v>
      </c>
      <c r="AC1114" s="31">
        <f t="shared" si="175"/>
        <v>1</v>
      </c>
      <c r="AD1114" s="31">
        <f t="shared" si="176"/>
        <v>1</v>
      </c>
      <c r="AE1114" s="32" t="e">
        <f>MIN($K1114,IF(AND(S1114='[3]Resources - Baseline'!$C$25,$AH$3&gt;0),MIN(DATE(2050,12,31),MAX(DATE($AH$4,12,31),DATE(YEAR(J1114)+$AH$3,MONTH(J1114),DAY(J1114)))),IF(AND(COUNTIFS('[3]Resources - Baseline'!$C$26:$C$37,S1114)=1,$AH$2&gt;0),MIN(DATE($AH$4,12,31),DATE(YEAR(J1114)+$AH$2,MONTH(J1114),DAY(J1114))),DATE(2050,12,31))))</f>
        <v>#VALUE!</v>
      </c>
      <c r="AF1114" s="33">
        <f t="shared" si="177"/>
        <v>1</v>
      </c>
    </row>
    <row r="1115" spans="1:32">
      <c r="A1115" s="1">
        <v>1115</v>
      </c>
      <c r="B1115" s="21" t="s">
        <v>2470</v>
      </c>
      <c r="C1115" s="21" t="s">
        <v>2471</v>
      </c>
      <c r="D1115" s="21" t="s">
        <v>163</v>
      </c>
      <c r="E1115" s="22" t="s">
        <v>192</v>
      </c>
      <c r="F1115" s="22" t="s">
        <v>192</v>
      </c>
      <c r="G1115" s="22" t="s">
        <v>193</v>
      </c>
      <c r="H1115" s="22" t="s">
        <v>194</v>
      </c>
      <c r="I1115" s="22" t="s">
        <v>195</v>
      </c>
      <c r="J1115" s="22">
        <v>42339</v>
      </c>
      <c r="K1115" s="22">
        <v>54893</v>
      </c>
      <c r="L1115" s="23">
        <f t="shared" si="178"/>
        <v>104</v>
      </c>
      <c r="M1115" s="24">
        <f t="shared" si="179"/>
        <v>1</v>
      </c>
      <c r="N1115" s="23">
        <v>104</v>
      </c>
      <c r="O1115" s="23">
        <v>104</v>
      </c>
      <c r="P1115" s="23" t="s">
        <v>196</v>
      </c>
      <c r="Q1115" s="23" t="s">
        <v>197</v>
      </c>
      <c r="R1115" s="25" t="s">
        <v>198</v>
      </c>
      <c r="S1115" s="22" t="s">
        <v>199</v>
      </c>
      <c r="T1115" s="22"/>
      <c r="U1115" s="26"/>
      <c r="V1115" s="26"/>
      <c r="W1115" s="27">
        <f t="shared" si="170"/>
        <v>2016</v>
      </c>
      <c r="X1115" s="27">
        <f t="shared" si="171"/>
        <v>2049</v>
      </c>
      <c r="Y1115" s="28">
        <f t="shared" si="172"/>
        <v>0</v>
      </c>
      <c r="Z1115" s="29" t="str">
        <f t="shared" si="173"/>
        <v>SW</v>
      </c>
      <c r="AA1115" s="30">
        <f t="shared" si="174"/>
        <v>104</v>
      </c>
      <c r="AB1115" s="31">
        <f>IF(AND(ISNUMBER(MATCH($S1115,[3]Lists!$CU$8:$CU$37,0)),J1115&gt;=DATE(2018,12,31)),$AH$6,$AH$5)</f>
        <v>1</v>
      </c>
      <c r="AC1115" s="31">
        <f t="shared" si="175"/>
        <v>1</v>
      </c>
      <c r="AD1115" s="31">
        <f t="shared" si="176"/>
        <v>1</v>
      </c>
      <c r="AE1115" s="32" t="e">
        <f>MIN($K1115,IF(AND(S1115='[3]Resources - Baseline'!$C$25,$AH$3&gt;0),MIN(DATE(2050,12,31),MAX(DATE($AH$4,12,31),DATE(YEAR(J1115)+$AH$3,MONTH(J1115),DAY(J1115)))),IF(AND(COUNTIFS('[3]Resources - Baseline'!$C$26:$C$37,S1115)=1,$AH$2&gt;0),MIN(DATE($AH$4,12,31),DATE(YEAR(J1115)+$AH$2,MONTH(J1115),DAY(J1115))),DATE(2050,12,31))))</f>
        <v>#VALUE!</v>
      </c>
      <c r="AF1115" s="33">
        <f t="shared" si="177"/>
        <v>1</v>
      </c>
    </row>
    <row r="1116" spans="1:32">
      <c r="A1116" s="1">
        <v>1116</v>
      </c>
      <c r="B1116" s="21" t="s">
        <v>2472</v>
      </c>
      <c r="C1116" s="21" t="s">
        <v>2473</v>
      </c>
      <c r="D1116" s="21" t="s">
        <v>163</v>
      </c>
      <c r="E1116" s="22" t="s">
        <v>745</v>
      </c>
      <c r="F1116" s="22" t="s">
        <v>745</v>
      </c>
      <c r="G1116" s="22" t="s">
        <v>746</v>
      </c>
      <c r="H1116" s="22" t="s">
        <v>747</v>
      </c>
      <c r="I1116" s="22" t="s">
        <v>212</v>
      </c>
      <c r="J1116" s="22">
        <v>31837</v>
      </c>
      <c r="K1116" s="22">
        <v>55153</v>
      </c>
      <c r="L1116" s="23">
        <f t="shared" si="178"/>
        <v>11.5</v>
      </c>
      <c r="M1116" s="24">
        <f t="shared" si="179"/>
        <v>1</v>
      </c>
      <c r="N1116" s="23">
        <v>11.5</v>
      </c>
      <c r="O1116" s="23">
        <v>11.5</v>
      </c>
      <c r="P1116" s="23" t="s">
        <v>218</v>
      </c>
      <c r="Q1116" s="23" t="s">
        <v>219</v>
      </c>
      <c r="R1116" s="25" t="s">
        <v>218</v>
      </c>
      <c r="S1116" s="22" t="s">
        <v>344</v>
      </c>
      <c r="T1116" s="22"/>
      <c r="U1116" s="26"/>
      <c r="V1116" s="26"/>
      <c r="W1116" s="27">
        <f t="shared" si="170"/>
        <v>1987</v>
      </c>
      <c r="X1116" s="27">
        <f t="shared" si="171"/>
        <v>2050</v>
      </c>
      <c r="Y1116" s="28">
        <f t="shared" si="172"/>
        <v>0</v>
      </c>
      <c r="Z1116" s="29" t="str">
        <f t="shared" si="173"/>
        <v>NW</v>
      </c>
      <c r="AA1116" s="30">
        <f t="shared" si="174"/>
        <v>11.5</v>
      </c>
      <c r="AB1116" s="31">
        <f>IF(AND(ISNUMBER(MATCH($S1116,[3]Lists!$CU$8:$CU$37,0)),J1116&gt;=DATE(2018,12,31)),$AH$6,$AH$5)</f>
        <v>1</v>
      </c>
      <c r="AC1116" s="31">
        <f t="shared" si="175"/>
        <v>1</v>
      </c>
      <c r="AD1116" s="31">
        <f t="shared" si="176"/>
        <v>1</v>
      </c>
      <c r="AE1116" s="32" t="e">
        <f>MIN($K1116,IF(AND(S1116='[3]Resources - Baseline'!$C$25,$AH$3&gt;0),MIN(DATE(2050,12,31),MAX(DATE($AH$4,12,31),DATE(YEAR(J1116)+$AH$3,MONTH(J1116),DAY(J1116)))),IF(AND(COUNTIFS('[3]Resources - Baseline'!$C$26:$C$37,S1116)=1,$AH$2&gt;0),MIN(DATE($AH$4,12,31),DATE(YEAR(J1116)+$AH$2,MONTH(J1116),DAY(J1116))),DATE(2050,12,31))))</f>
        <v>#VALUE!</v>
      </c>
      <c r="AF1116" s="33">
        <f t="shared" si="177"/>
        <v>1</v>
      </c>
    </row>
    <row r="1117" spans="1:32">
      <c r="A1117" s="1">
        <v>1117</v>
      </c>
      <c r="B1117" s="21" t="s">
        <v>2474</v>
      </c>
      <c r="C1117" s="21" t="s">
        <v>2475</v>
      </c>
      <c r="D1117" s="21" t="s">
        <v>163</v>
      </c>
      <c r="E1117" s="22" t="s">
        <v>440</v>
      </c>
      <c r="F1117" s="22" t="s">
        <v>440</v>
      </c>
      <c r="G1117" s="22" t="s">
        <v>441</v>
      </c>
      <c r="H1117" s="22" t="s">
        <v>434</v>
      </c>
      <c r="I1117" s="22" t="s">
        <v>212</v>
      </c>
      <c r="J1117" s="22">
        <v>31837</v>
      </c>
      <c r="K1117" s="22">
        <v>55153</v>
      </c>
      <c r="L1117" s="23">
        <f t="shared" si="178"/>
        <v>1.75</v>
      </c>
      <c r="M1117" s="24">
        <f t="shared" si="179"/>
        <v>1</v>
      </c>
      <c r="N1117" s="23">
        <v>1.75</v>
      </c>
      <c r="O1117" s="23">
        <v>1.75</v>
      </c>
      <c r="P1117" s="23" t="s">
        <v>218</v>
      </c>
      <c r="Q1117" s="23" t="s">
        <v>219</v>
      </c>
      <c r="R1117" s="25" t="s">
        <v>218</v>
      </c>
      <c r="S1117" s="22" t="s">
        <v>344</v>
      </c>
      <c r="T1117" s="22"/>
      <c r="U1117" s="26"/>
      <c r="V1117" s="26"/>
      <c r="W1117" s="27">
        <f t="shared" si="170"/>
        <v>1987</v>
      </c>
      <c r="X1117" s="27">
        <f t="shared" si="171"/>
        <v>2050</v>
      </c>
      <c r="Y1117" s="28">
        <f t="shared" si="172"/>
        <v>0</v>
      </c>
      <c r="Z1117" s="29" t="str">
        <f t="shared" si="173"/>
        <v>NW</v>
      </c>
      <c r="AA1117" s="30">
        <f t="shared" si="174"/>
        <v>1.75</v>
      </c>
      <c r="AB1117" s="31">
        <f>IF(AND(ISNUMBER(MATCH($S1117,[3]Lists!$CU$8:$CU$37,0)),J1117&gt;=DATE(2018,12,31)),$AH$6,$AH$5)</f>
        <v>1</v>
      </c>
      <c r="AC1117" s="31">
        <f t="shared" si="175"/>
        <v>1</v>
      </c>
      <c r="AD1117" s="31">
        <f t="shared" si="176"/>
        <v>1</v>
      </c>
      <c r="AE1117" s="32" t="e">
        <f>MIN($K1117,IF(AND(S1117='[3]Resources - Baseline'!$C$25,$AH$3&gt;0),MIN(DATE(2050,12,31),MAX(DATE($AH$4,12,31),DATE(YEAR(J1117)+$AH$3,MONTH(J1117),DAY(J1117)))),IF(AND(COUNTIFS('[3]Resources - Baseline'!$C$26:$C$37,S1117)=1,$AH$2&gt;0),MIN(DATE($AH$4,12,31),DATE(YEAR(J1117)+$AH$2,MONTH(J1117),DAY(J1117))),DATE(2050,12,31))))</f>
        <v>#VALUE!</v>
      </c>
      <c r="AF1117" s="33">
        <f t="shared" si="177"/>
        <v>1</v>
      </c>
    </row>
    <row r="1118" spans="1:32">
      <c r="A1118" s="1">
        <v>1118</v>
      </c>
      <c r="B1118" s="21" t="s">
        <v>2476</v>
      </c>
      <c r="C1118" s="21" t="s">
        <v>2477</v>
      </c>
      <c r="D1118" s="21" t="s">
        <v>163</v>
      </c>
      <c r="E1118" s="22" t="s">
        <v>440</v>
      </c>
      <c r="F1118" s="22" t="s">
        <v>440</v>
      </c>
      <c r="G1118" s="22" t="s">
        <v>441</v>
      </c>
      <c r="H1118" s="22" t="s">
        <v>434</v>
      </c>
      <c r="I1118" s="22" t="s">
        <v>212</v>
      </c>
      <c r="J1118" s="22">
        <v>31837</v>
      </c>
      <c r="K1118" s="22">
        <v>55153</v>
      </c>
      <c r="L1118" s="23">
        <f t="shared" si="178"/>
        <v>1</v>
      </c>
      <c r="M1118" s="24">
        <f t="shared" si="179"/>
        <v>1</v>
      </c>
      <c r="N1118" s="23">
        <v>1</v>
      </c>
      <c r="O1118" s="23">
        <v>1</v>
      </c>
      <c r="P1118" s="23" t="s">
        <v>218</v>
      </c>
      <c r="Q1118" s="23" t="s">
        <v>219</v>
      </c>
      <c r="R1118" s="25" t="s">
        <v>218</v>
      </c>
      <c r="S1118" s="22" t="s">
        <v>344</v>
      </c>
      <c r="T1118" s="22"/>
      <c r="U1118" s="26"/>
      <c r="V1118" s="26"/>
      <c r="W1118" s="27">
        <f t="shared" si="170"/>
        <v>1987</v>
      </c>
      <c r="X1118" s="27">
        <f t="shared" si="171"/>
        <v>2050</v>
      </c>
      <c r="Y1118" s="28">
        <f t="shared" si="172"/>
        <v>0</v>
      </c>
      <c r="Z1118" s="29" t="str">
        <f t="shared" si="173"/>
        <v>NW</v>
      </c>
      <c r="AA1118" s="30">
        <f t="shared" si="174"/>
        <v>1</v>
      </c>
      <c r="AB1118" s="31">
        <f>IF(AND(ISNUMBER(MATCH($S1118,[3]Lists!$CU$8:$CU$37,0)),J1118&gt;=DATE(2018,12,31)),$AH$6,$AH$5)</f>
        <v>1</v>
      </c>
      <c r="AC1118" s="31">
        <f t="shared" si="175"/>
        <v>1</v>
      </c>
      <c r="AD1118" s="31">
        <f t="shared" si="176"/>
        <v>1</v>
      </c>
      <c r="AE1118" s="32" t="e">
        <f>MIN($K1118,IF(AND(S1118='[3]Resources - Baseline'!$C$25,$AH$3&gt;0),MIN(DATE(2050,12,31),MAX(DATE($AH$4,12,31),DATE(YEAR(J1118)+$AH$3,MONTH(J1118),DAY(J1118)))),IF(AND(COUNTIFS('[3]Resources - Baseline'!$C$26:$C$37,S1118)=1,$AH$2&gt;0),MIN(DATE($AH$4,12,31),DATE(YEAR(J1118)+$AH$2,MONTH(J1118),DAY(J1118))),DATE(2050,12,31))))</f>
        <v>#VALUE!</v>
      </c>
      <c r="AF1118" s="33">
        <f t="shared" si="177"/>
        <v>1</v>
      </c>
    </row>
    <row r="1119" spans="1:32">
      <c r="A1119" s="1">
        <v>1119</v>
      </c>
      <c r="B1119" s="21" t="s">
        <v>2478</v>
      </c>
      <c r="C1119" s="21" t="s">
        <v>2479</v>
      </c>
      <c r="D1119" s="21" t="s">
        <v>163</v>
      </c>
      <c r="E1119" s="22" t="s">
        <v>829</v>
      </c>
      <c r="F1119" s="22" t="s">
        <v>829</v>
      </c>
      <c r="G1119" s="22" t="s">
        <v>830</v>
      </c>
      <c r="H1119" s="22" t="s">
        <v>829</v>
      </c>
      <c r="I1119" s="22" t="s">
        <v>212</v>
      </c>
      <c r="J1119" s="22">
        <v>40534</v>
      </c>
      <c r="K1119" s="22">
        <v>55153</v>
      </c>
      <c r="L1119" s="23">
        <f t="shared" si="178"/>
        <v>13.5</v>
      </c>
      <c r="M1119" s="24">
        <f t="shared" si="179"/>
        <v>1</v>
      </c>
      <c r="N1119" s="23">
        <v>13.5</v>
      </c>
      <c r="O1119" s="23">
        <v>13.5</v>
      </c>
      <c r="P1119" s="23" t="s">
        <v>196</v>
      </c>
      <c r="Q1119" s="23" t="s">
        <v>197</v>
      </c>
      <c r="R1119" s="25" t="s">
        <v>198</v>
      </c>
      <c r="S1119" s="22" t="s">
        <v>551</v>
      </c>
      <c r="T1119" s="22"/>
      <c r="U1119" s="26"/>
      <c r="V1119" s="26"/>
      <c r="W1119" s="27">
        <f t="shared" si="170"/>
        <v>2011</v>
      </c>
      <c r="X1119" s="27">
        <f t="shared" si="171"/>
        <v>2050</v>
      </c>
      <c r="Y1119" s="28">
        <f t="shared" si="172"/>
        <v>0</v>
      </c>
      <c r="Z1119" s="29" t="str">
        <f t="shared" si="173"/>
        <v>NW</v>
      </c>
      <c r="AA1119" s="30">
        <f t="shared" si="174"/>
        <v>13.5</v>
      </c>
      <c r="AB1119" s="31">
        <f>IF(AND(ISNUMBER(MATCH($S1119,[3]Lists!$CU$8:$CU$37,0)),J1119&gt;=DATE(2018,12,31)),$AH$6,$AH$5)</f>
        <v>1</v>
      </c>
      <c r="AC1119" s="31">
        <f t="shared" si="175"/>
        <v>1</v>
      </c>
      <c r="AD1119" s="31">
        <f t="shared" si="176"/>
        <v>1</v>
      </c>
      <c r="AE1119" s="32" t="e">
        <f>MIN($K1119,IF(AND(S1119='[3]Resources - Baseline'!$C$25,$AH$3&gt;0),MIN(DATE(2050,12,31),MAX(DATE($AH$4,12,31),DATE(YEAR(J1119)+$AH$3,MONTH(J1119),DAY(J1119)))),IF(AND(COUNTIFS('[3]Resources - Baseline'!$C$26:$C$37,S1119)=1,$AH$2&gt;0),MIN(DATE($AH$4,12,31),DATE(YEAR(J1119)+$AH$2,MONTH(J1119),DAY(J1119))),DATE(2050,12,31))))</f>
        <v>#VALUE!</v>
      </c>
      <c r="AF1119" s="33">
        <f t="shared" si="177"/>
        <v>1</v>
      </c>
    </row>
    <row r="1120" spans="1:32">
      <c r="A1120" s="1">
        <v>1120</v>
      </c>
      <c r="B1120" s="21" t="s">
        <v>2480</v>
      </c>
      <c r="C1120" s="21" t="s">
        <v>2478</v>
      </c>
      <c r="D1120" s="21" t="s">
        <v>163</v>
      </c>
      <c r="E1120" s="22" t="s">
        <v>829</v>
      </c>
      <c r="F1120" s="22" t="s">
        <v>829</v>
      </c>
      <c r="G1120" s="22" t="s">
        <v>830</v>
      </c>
      <c r="H1120" s="22" t="s">
        <v>829</v>
      </c>
      <c r="I1120" s="22" t="s">
        <v>212</v>
      </c>
      <c r="J1120" s="22">
        <v>18264</v>
      </c>
      <c r="K1120" s="22">
        <v>55153</v>
      </c>
      <c r="L1120" s="23">
        <f t="shared" si="178"/>
        <v>64.599999999999994</v>
      </c>
      <c r="M1120" s="24">
        <f t="shared" si="179"/>
        <v>1</v>
      </c>
      <c r="N1120" s="23">
        <v>64.599999999999994</v>
      </c>
      <c r="O1120" s="23">
        <v>64.599999999999994</v>
      </c>
      <c r="P1120" s="23" t="s">
        <v>196</v>
      </c>
      <c r="Q1120" s="23" t="s">
        <v>197</v>
      </c>
      <c r="R1120" s="25" t="s">
        <v>198</v>
      </c>
      <c r="S1120" s="22" t="s">
        <v>551</v>
      </c>
      <c r="T1120" s="22"/>
      <c r="U1120" s="26"/>
      <c r="V1120" s="26"/>
      <c r="W1120" s="27">
        <f t="shared" si="170"/>
        <v>1950</v>
      </c>
      <c r="X1120" s="27">
        <f t="shared" si="171"/>
        <v>2050</v>
      </c>
      <c r="Y1120" s="28">
        <f t="shared" si="172"/>
        <v>0</v>
      </c>
      <c r="Z1120" s="29" t="str">
        <f t="shared" si="173"/>
        <v>NW</v>
      </c>
      <c r="AA1120" s="30">
        <f t="shared" si="174"/>
        <v>64.599999999999994</v>
      </c>
      <c r="AB1120" s="31">
        <f>IF(AND(ISNUMBER(MATCH($S1120,[3]Lists!$CU$8:$CU$37,0)),J1120&gt;=DATE(2018,12,31)),$AH$6,$AH$5)</f>
        <v>1</v>
      </c>
      <c r="AC1120" s="31">
        <f t="shared" si="175"/>
        <v>1</v>
      </c>
      <c r="AD1120" s="31">
        <f t="shared" si="176"/>
        <v>1</v>
      </c>
      <c r="AE1120" s="32" t="e">
        <f>MIN($K1120,IF(AND(S1120='[3]Resources - Baseline'!$C$25,$AH$3&gt;0),MIN(DATE(2050,12,31),MAX(DATE($AH$4,12,31),DATE(YEAR(J1120)+$AH$3,MONTH(J1120),DAY(J1120)))),IF(AND(COUNTIFS('[3]Resources - Baseline'!$C$26:$C$37,S1120)=1,$AH$2&gt;0),MIN(DATE($AH$4,12,31),DATE(YEAR(J1120)+$AH$2,MONTH(J1120),DAY(J1120))),DATE(2050,12,31))))</f>
        <v>#VALUE!</v>
      </c>
      <c r="AF1120" s="33">
        <f t="shared" si="177"/>
        <v>1</v>
      </c>
    </row>
    <row r="1121" spans="1:32">
      <c r="A1121" s="1">
        <v>1121</v>
      </c>
      <c r="B1121" s="21" t="s">
        <v>2481</v>
      </c>
      <c r="C1121" s="21" t="s">
        <v>2482</v>
      </c>
      <c r="D1121" s="21" t="s">
        <v>163</v>
      </c>
      <c r="E1121" s="22" t="s">
        <v>837</v>
      </c>
      <c r="F1121" s="22" t="s">
        <v>837</v>
      </c>
      <c r="G1121" s="22" t="s">
        <v>838</v>
      </c>
      <c r="H1121" s="22" t="s">
        <v>434</v>
      </c>
      <c r="I1121" s="22" t="s">
        <v>212</v>
      </c>
      <c r="J1121" s="22">
        <v>40179</v>
      </c>
      <c r="K1121" s="22">
        <v>55153</v>
      </c>
      <c r="L1121" s="23">
        <f t="shared" si="178"/>
        <v>21</v>
      </c>
      <c r="M1121" s="24">
        <f t="shared" si="179"/>
        <v>1</v>
      </c>
      <c r="N1121" s="23">
        <v>21</v>
      </c>
      <c r="O1121" s="23">
        <v>21</v>
      </c>
      <c r="P1121" s="23" t="s">
        <v>218</v>
      </c>
      <c r="Q1121" s="23" t="s">
        <v>219</v>
      </c>
      <c r="R1121" s="25" t="s">
        <v>218</v>
      </c>
      <c r="S1121" s="22" t="s">
        <v>344</v>
      </c>
      <c r="T1121" s="22"/>
      <c r="U1121" s="26"/>
      <c r="V1121" s="26"/>
      <c r="W1121" s="27">
        <f t="shared" si="170"/>
        <v>2010</v>
      </c>
      <c r="X1121" s="27">
        <f t="shared" si="171"/>
        <v>2050</v>
      </c>
      <c r="Y1121" s="28">
        <f t="shared" si="172"/>
        <v>0</v>
      </c>
      <c r="Z1121" s="29" t="str">
        <f t="shared" si="173"/>
        <v>NW</v>
      </c>
      <c r="AA1121" s="30">
        <f t="shared" si="174"/>
        <v>21</v>
      </c>
      <c r="AB1121" s="31">
        <f>IF(AND(ISNUMBER(MATCH($S1121,[3]Lists!$CU$8:$CU$37,0)),J1121&gt;=DATE(2018,12,31)),$AH$6,$AH$5)</f>
        <v>1</v>
      </c>
      <c r="AC1121" s="31">
        <f t="shared" si="175"/>
        <v>1</v>
      </c>
      <c r="AD1121" s="31">
        <f t="shared" si="176"/>
        <v>1</v>
      </c>
      <c r="AE1121" s="32" t="e">
        <f>MIN($K1121,IF(AND(S1121='[3]Resources - Baseline'!$C$25,$AH$3&gt;0),MIN(DATE(2050,12,31),MAX(DATE($AH$4,12,31),DATE(YEAR(J1121)+$AH$3,MONTH(J1121),DAY(J1121)))),IF(AND(COUNTIFS('[3]Resources - Baseline'!$C$26:$C$37,S1121)=1,$AH$2&gt;0),MIN(DATE($AH$4,12,31),DATE(YEAR(J1121)+$AH$2,MONTH(J1121),DAY(J1121))),DATE(2050,12,31))))</f>
        <v>#VALUE!</v>
      </c>
      <c r="AF1121" s="33">
        <f t="shared" si="177"/>
        <v>1</v>
      </c>
    </row>
    <row r="1122" spans="1:32">
      <c r="A1122" s="1">
        <v>1122</v>
      </c>
      <c r="B1122" s="21" t="s">
        <v>2483</v>
      </c>
      <c r="C1122" s="21" t="s">
        <v>2484</v>
      </c>
      <c r="D1122" s="21" t="s">
        <v>163</v>
      </c>
      <c r="E1122" s="22" t="s">
        <v>298</v>
      </c>
      <c r="F1122" s="22" t="s">
        <v>298</v>
      </c>
      <c r="G1122" s="22" t="s">
        <v>299</v>
      </c>
      <c r="H1122" s="22" t="s">
        <v>166</v>
      </c>
      <c r="I1122" s="22" t="s">
        <v>167</v>
      </c>
      <c r="J1122" s="22">
        <v>37987</v>
      </c>
      <c r="K1122" s="22">
        <v>55153</v>
      </c>
      <c r="L1122" s="23">
        <f t="shared" si="178"/>
        <v>11.5</v>
      </c>
      <c r="M1122" s="24">
        <f t="shared" si="179"/>
        <v>1</v>
      </c>
      <c r="N1122" s="23">
        <v>11.5</v>
      </c>
      <c r="O1122" s="23">
        <v>11.5</v>
      </c>
      <c r="P1122" s="23" t="s">
        <v>1365</v>
      </c>
      <c r="Q1122" s="23" t="s">
        <v>537</v>
      </c>
      <c r="R1122" s="25" t="s">
        <v>538</v>
      </c>
      <c r="S1122" s="22" t="s">
        <v>791</v>
      </c>
      <c r="T1122" s="22"/>
      <c r="U1122" s="26"/>
      <c r="V1122" s="26"/>
      <c r="W1122" s="27">
        <f t="shared" si="170"/>
        <v>2004</v>
      </c>
      <c r="X1122" s="27">
        <f t="shared" si="171"/>
        <v>2050</v>
      </c>
      <c r="Y1122" s="28">
        <f t="shared" si="172"/>
        <v>0</v>
      </c>
      <c r="Z1122" s="29" t="str">
        <f t="shared" si="173"/>
        <v>Excluded</v>
      </c>
      <c r="AA1122" s="30">
        <f t="shared" si="174"/>
        <v>11.5</v>
      </c>
      <c r="AB1122" s="31">
        <f>IF(AND(ISNUMBER(MATCH($S1122,[3]Lists!$CU$8:$CU$37,0)),J1122&gt;=DATE(2018,12,31)),$AH$6,$AH$5)</f>
        <v>1</v>
      </c>
      <c r="AC1122" s="31">
        <f t="shared" si="175"/>
        <v>1</v>
      </c>
      <c r="AD1122" s="31">
        <f t="shared" si="176"/>
        <v>1</v>
      </c>
      <c r="AE1122" s="32" t="e">
        <f>MIN($K1122,IF(AND(S1122='[3]Resources - Baseline'!$C$25,$AH$3&gt;0),MIN(DATE(2050,12,31),MAX(DATE($AH$4,12,31),DATE(YEAR(J1122)+$AH$3,MONTH(J1122),DAY(J1122)))),IF(AND(COUNTIFS('[3]Resources - Baseline'!$C$26:$C$37,S1122)=1,$AH$2&gt;0),MIN(DATE($AH$4,12,31),DATE(YEAR(J1122)+$AH$2,MONTH(J1122),DAY(J1122))),DATE(2050,12,31))))</f>
        <v>#VALUE!</v>
      </c>
      <c r="AF1122" s="33">
        <f t="shared" si="177"/>
        <v>1</v>
      </c>
    </row>
    <row r="1123" spans="1:32">
      <c r="A1123" s="1">
        <v>1123</v>
      </c>
      <c r="B1123" s="21" t="s">
        <v>2485</v>
      </c>
      <c r="C1123" s="21" t="s">
        <v>2486</v>
      </c>
      <c r="D1123" s="21" t="s">
        <v>163</v>
      </c>
      <c r="E1123" s="22" t="s">
        <v>164</v>
      </c>
      <c r="F1123" s="22" t="s">
        <v>164</v>
      </c>
      <c r="G1123" s="22" t="s">
        <v>165</v>
      </c>
      <c r="H1123" s="22" t="s">
        <v>166</v>
      </c>
      <c r="I1123" s="22" t="s">
        <v>167</v>
      </c>
      <c r="J1123" s="22">
        <v>37987</v>
      </c>
      <c r="K1123" s="22">
        <v>55153</v>
      </c>
      <c r="L1123" s="23">
        <f t="shared" si="178"/>
        <v>6.5</v>
      </c>
      <c r="M1123" s="24">
        <f t="shared" si="179"/>
        <v>1</v>
      </c>
      <c r="N1123" s="23">
        <v>6.5</v>
      </c>
      <c r="O1123" s="23">
        <v>6.5</v>
      </c>
      <c r="P1123" s="23" t="s">
        <v>2487</v>
      </c>
      <c r="Q1123" s="23" t="s">
        <v>537</v>
      </c>
      <c r="R1123" s="25" t="s">
        <v>538</v>
      </c>
      <c r="S1123" s="22" t="s">
        <v>791</v>
      </c>
      <c r="T1123" s="22"/>
      <c r="U1123" s="26"/>
      <c r="V1123" s="26"/>
      <c r="W1123" s="27">
        <f t="shared" si="170"/>
        <v>2004</v>
      </c>
      <c r="X1123" s="27">
        <f t="shared" si="171"/>
        <v>2050</v>
      </c>
      <c r="Y1123" s="28">
        <f t="shared" si="172"/>
        <v>0</v>
      </c>
      <c r="Z1123" s="29" t="str">
        <f t="shared" si="173"/>
        <v>Excluded</v>
      </c>
      <c r="AA1123" s="30">
        <f t="shared" si="174"/>
        <v>6.5</v>
      </c>
      <c r="AB1123" s="31">
        <f>IF(AND(ISNUMBER(MATCH($S1123,[3]Lists!$CU$8:$CU$37,0)),J1123&gt;=DATE(2018,12,31)),$AH$6,$AH$5)</f>
        <v>1</v>
      </c>
      <c r="AC1123" s="31">
        <f t="shared" si="175"/>
        <v>1</v>
      </c>
      <c r="AD1123" s="31">
        <f t="shared" si="176"/>
        <v>1</v>
      </c>
      <c r="AE1123" s="32" t="e">
        <f>MIN($K1123,IF(AND(S1123='[3]Resources - Baseline'!$C$25,$AH$3&gt;0),MIN(DATE(2050,12,31),MAX(DATE($AH$4,12,31),DATE(YEAR(J1123)+$AH$3,MONTH(J1123),DAY(J1123)))),IF(AND(COUNTIFS('[3]Resources - Baseline'!$C$26:$C$37,S1123)=1,$AH$2&gt;0),MIN(DATE($AH$4,12,31),DATE(YEAR(J1123)+$AH$2,MONTH(J1123),DAY(J1123))),DATE(2050,12,31))))</f>
        <v>#VALUE!</v>
      </c>
      <c r="AF1123" s="33">
        <f t="shared" si="177"/>
        <v>1</v>
      </c>
    </row>
    <row r="1124" spans="1:32">
      <c r="A1124" s="1">
        <v>1124</v>
      </c>
      <c r="B1124" s="21" t="s">
        <v>2488</v>
      </c>
      <c r="C1124" s="21" t="s">
        <v>2489</v>
      </c>
      <c r="D1124" s="21" t="s">
        <v>185</v>
      </c>
      <c r="E1124" s="21" t="s">
        <v>175</v>
      </c>
      <c r="F1124" s="21" t="s">
        <v>175</v>
      </c>
      <c r="G1124" s="21" t="s">
        <v>186</v>
      </c>
      <c r="H1124" s="21" t="s">
        <v>175</v>
      </c>
      <c r="I1124" s="21" t="s">
        <v>178</v>
      </c>
      <c r="J1124" s="22">
        <v>42228</v>
      </c>
      <c r="K1124" s="22">
        <v>55153</v>
      </c>
      <c r="L1124" s="23">
        <f t="shared" si="178"/>
        <v>20</v>
      </c>
      <c r="M1124" s="24">
        <f t="shared" si="179"/>
        <v>1</v>
      </c>
      <c r="N1124" s="21">
        <v>20</v>
      </c>
      <c r="O1124" s="21">
        <v>20</v>
      </c>
      <c r="P1124" s="21" t="s">
        <v>187</v>
      </c>
      <c r="Q1124" s="21" t="s">
        <v>188</v>
      </c>
      <c r="R1124" s="25" t="s">
        <v>189</v>
      </c>
      <c r="S1124" s="21" t="s">
        <v>182</v>
      </c>
      <c r="T1124" s="21"/>
      <c r="U1124" s="26"/>
      <c r="V1124" s="26"/>
      <c r="W1124" s="27">
        <f t="shared" si="170"/>
        <v>2016</v>
      </c>
      <c r="X1124" s="27">
        <f t="shared" si="171"/>
        <v>2050</v>
      </c>
      <c r="Y1124" s="28">
        <f t="shared" si="172"/>
        <v>0</v>
      </c>
      <c r="Z1124" s="29" t="str">
        <f t="shared" si="173"/>
        <v>CAISO</v>
      </c>
      <c r="AA1124" s="30">
        <f t="shared" si="174"/>
        <v>20</v>
      </c>
      <c r="AB1124" s="31">
        <f>IF(AND(ISNUMBER(MATCH($S1124,[3]Lists!$CU$8:$CU$37,0)),J1124&gt;=DATE(2018,12,31)),$AH$6,$AH$5)</f>
        <v>1</v>
      </c>
      <c r="AC1124" s="31">
        <f t="shared" si="175"/>
        <v>1</v>
      </c>
      <c r="AD1124" s="31">
        <f t="shared" si="176"/>
        <v>1</v>
      </c>
      <c r="AE1124" s="32" t="e">
        <f>MIN($K1124,IF(AND(S1124='[3]Resources - Baseline'!$C$25,$AH$3&gt;0),MIN(DATE(2050,12,31),MAX(DATE($AH$4,12,31),DATE(YEAR(J1124)+$AH$3,MONTH(J1124),DAY(J1124)))),IF(AND(COUNTIFS('[3]Resources - Baseline'!$C$26:$C$37,S1124)=1,$AH$2&gt;0),MIN(DATE($AH$4,12,31),DATE(YEAR(J1124)+$AH$2,MONTH(J1124),DAY(J1124))),DATE(2050,12,31))))</f>
        <v>#VALUE!</v>
      </c>
      <c r="AF1124" s="33">
        <f t="shared" si="177"/>
        <v>1</v>
      </c>
    </row>
    <row r="1125" spans="1:32">
      <c r="A1125" s="1">
        <v>1125</v>
      </c>
      <c r="B1125" s="21" t="s">
        <v>2490</v>
      </c>
      <c r="C1125" s="21" t="s">
        <v>2491</v>
      </c>
      <c r="D1125" s="21" t="s">
        <v>163</v>
      </c>
      <c r="E1125" s="22" t="s">
        <v>202</v>
      </c>
      <c r="F1125" s="22" t="s">
        <v>202</v>
      </c>
      <c r="G1125" s="22" t="s">
        <v>1785</v>
      </c>
      <c r="H1125" s="22" t="s">
        <v>202</v>
      </c>
      <c r="I1125" s="22" t="s">
        <v>202</v>
      </c>
      <c r="J1125" s="22">
        <v>31199</v>
      </c>
      <c r="K1125" s="22">
        <v>45078</v>
      </c>
      <c r="L1125" s="23">
        <f t="shared" si="178"/>
        <v>70</v>
      </c>
      <c r="M1125" s="24">
        <f t="shared" si="179"/>
        <v>1</v>
      </c>
      <c r="N1125" s="23">
        <v>70</v>
      </c>
      <c r="O1125" s="23">
        <v>70</v>
      </c>
      <c r="P1125" s="23" t="s">
        <v>279</v>
      </c>
      <c r="Q1125" s="23" t="s">
        <v>280</v>
      </c>
      <c r="R1125" s="25" t="s">
        <v>170</v>
      </c>
      <c r="S1125" s="22" t="s">
        <v>1786</v>
      </c>
      <c r="T1125" s="22"/>
      <c r="U1125" s="26"/>
      <c r="V1125" s="26"/>
      <c r="W1125" s="27">
        <f t="shared" si="170"/>
        <v>1985</v>
      </c>
      <c r="X1125" s="27">
        <f t="shared" si="171"/>
        <v>2022</v>
      </c>
      <c r="Y1125" s="28">
        <f t="shared" si="172"/>
        <v>0</v>
      </c>
      <c r="Z1125" s="29" t="str">
        <f t="shared" si="173"/>
        <v>IID</v>
      </c>
      <c r="AA1125" s="30">
        <f t="shared" si="174"/>
        <v>70</v>
      </c>
      <c r="AB1125" s="31">
        <f>IF(AND(ISNUMBER(MATCH($S1125,[3]Lists!$CU$8:$CU$37,0)),J1125&gt;=DATE(2018,12,31)),$AH$6,$AH$5)</f>
        <v>1</v>
      </c>
      <c r="AC1125" s="31">
        <f t="shared" si="175"/>
        <v>1</v>
      </c>
      <c r="AD1125" s="31">
        <f t="shared" si="176"/>
        <v>1</v>
      </c>
      <c r="AE1125" s="32" t="e">
        <f>MIN($K1125,IF(AND(S1125='[3]Resources - Baseline'!$C$25,$AH$3&gt;0),MIN(DATE(2050,12,31),MAX(DATE($AH$4,12,31),DATE(YEAR(J1125)+$AH$3,MONTH(J1125),DAY(J1125)))),IF(AND(COUNTIFS('[3]Resources - Baseline'!$C$26:$C$37,S1125)=1,$AH$2&gt;0),MIN(DATE($AH$4,12,31),DATE(YEAR(J1125)+$AH$2,MONTH(J1125),DAY(J1125))),DATE(2050,12,31))))</f>
        <v>#VALUE!</v>
      </c>
      <c r="AF1125" s="33">
        <f t="shared" si="177"/>
        <v>1</v>
      </c>
    </row>
    <row r="1126" spans="1:32">
      <c r="A1126" s="1">
        <v>1126</v>
      </c>
      <c r="B1126" s="21" t="s">
        <v>2492</v>
      </c>
      <c r="C1126" s="21" t="s">
        <v>2493</v>
      </c>
      <c r="D1126" s="21" t="s">
        <v>163</v>
      </c>
      <c r="E1126" s="22" t="s">
        <v>202</v>
      </c>
      <c r="F1126" s="22" t="s">
        <v>202</v>
      </c>
      <c r="G1126" s="22" t="s">
        <v>1785</v>
      </c>
      <c r="H1126" s="22" t="s">
        <v>202</v>
      </c>
      <c r="I1126" s="22" t="s">
        <v>202</v>
      </c>
      <c r="J1126" s="22">
        <v>34121</v>
      </c>
      <c r="K1126" s="22">
        <v>55153</v>
      </c>
      <c r="L1126" s="23">
        <f t="shared" si="178"/>
        <v>108.8</v>
      </c>
      <c r="M1126" s="24">
        <f t="shared" si="179"/>
        <v>1</v>
      </c>
      <c r="N1126" s="23">
        <v>108.8</v>
      </c>
      <c r="O1126" s="23">
        <v>108.8</v>
      </c>
      <c r="P1126" s="23" t="s">
        <v>257</v>
      </c>
      <c r="Q1126" s="23" t="s">
        <v>258</v>
      </c>
      <c r="R1126" s="25" t="s">
        <v>259</v>
      </c>
      <c r="S1126" s="22" t="s">
        <v>2494</v>
      </c>
      <c r="T1126" s="22"/>
      <c r="U1126" s="26"/>
      <c r="V1126" s="26"/>
      <c r="W1126" s="27">
        <f t="shared" si="170"/>
        <v>1993</v>
      </c>
      <c r="X1126" s="27">
        <f t="shared" si="171"/>
        <v>2050</v>
      </c>
      <c r="Y1126" s="28">
        <f t="shared" si="172"/>
        <v>0</v>
      </c>
      <c r="Z1126" s="29" t="str">
        <f t="shared" si="173"/>
        <v>IID</v>
      </c>
      <c r="AA1126" s="30">
        <f t="shared" si="174"/>
        <v>108.8</v>
      </c>
      <c r="AB1126" s="31">
        <f>IF(AND(ISNUMBER(MATCH($S1126,[3]Lists!$CU$8:$CU$37,0)),J1126&gt;=DATE(2018,12,31)),$AH$6,$AH$5)</f>
        <v>1</v>
      </c>
      <c r="AC1126" s="31">
        <f t="shared" si="175"/>
        <v>1</v>
      </c>
      <c r="AD1126" s="31">
        <f t="shared" si="176"/>
        <v>1</v>
      </c>
      <c r="AE1126" s="32" t="e">
        <f>MIN($K1126,IF(AND(S1126='[3]Resources - Baseline'!$C$25,$AH$3&gt;0),MIN(DATE(2050,12,31),MAX(DATE($AH$4,12,31),DATE(YEAR(J1126)+$AH$3,MONTH(J1126),DAY(J1126)))),IF(AND(COUNTIFS('[3]Resources - Baseline'!$C$26:$C$37,S1126)=1,$AH$2&gt;0),MIN(DATE($AH$4,12,31),DATE(YEAR(J1126)+$AH$2,MONTH(J1126),DAY(J1126))),DATE(2050,12,31))))</f>
        <v>#VALUE!</v>
      </c>
      <c r="AF1126" s="33">
        <f t="shared" si="177"/>
        <v>1</v>
      </c>
    </row>
    <row r="1127" spans="1:32">
      <c r="A1127" s="1">
        <v>1127</v>
      </c>
      <c r="B1127" s="21" t="s">
        <v>2495</v>
      </c>
      <c r="C1127" s="21" t="s">
        <v>2496</v>
      </c>
      <c r="D1127" s="21" t="s">
        <v>163</v>
      </c>
      <c r="E1127" s="22" t="s">
        <v>202</v>
      </c>
      <c r="F1127" s="22" t="s">
        <v>202</v>
      </c>
      <c r="G1127" s="22" t="s">
        <v>1785</v>
      </c>
      <c r="H1127" s="22" t="s">
        <v>202</v>
      </c>
      <c r="I1127" s="22" t="s">
        <v>202</v>
      </c>
      <c r="J1127" s="22">
        <v>41183</v>
      </c>
      <c r="K1127" s="22">
        <v>55153</v>
      </c>
      <c r="L1127" s="23">
        <f t="shared" si="178"/>
        <v>146.5</v>
      </c>
      <c r="M1127" s="24">
        <f t="shared" si="179"/>
        <v>1</v>
      </c>
      <c r="N1127" s="23">
        <v>146.5</v>
      </c>
      <c r="O1127" s="23">
        <v>146.5</v>
      </c>
      <c r="P1127" s="23" t="s">
        <v>257</v>
      </c>
      <c r="Q1127" s="23" t="s">
        <v>258</v>
      </c>
      <c r="R1127" s="25" t="s">
        <v>259</v>
      </c>
      <c r="S1127" s="22" t="s">
        <v>2494</v>
      </c>
      <c r="T1127" s="22"/>
      <c r="U1127" s="26"/>
      <c r="V1127" s="26"/>
      <c r="W1127" s="27">
        <f t="shared" si="170"/>
        <v>2013</v>
      </c>
      <c r="X1127" s="27">
        <f t="shared" si="171"/>
        <v>2050</v>
      </c>
      <c r="Y1127" s="28">
        <f t="shared" si="172"/>
        <v>0</v>
      </c>
      <c r="Z1127" s="29" t="str">
        <f t="shared" si="173"/>
        <v>IID</v>
      </c>
      <c r="AA1127" s="30">
        <f t="shared" si="174"/>
        <v>146.5</v>
      </c>
      <c r="AB1127" s="31">
        <f>IF(AND(ISNUMBER(MATCH($S1127,[3]Lists!$CU$8:$CU$37,0)),J1127&gt;=DATE(2018,12,31)),$AH$6,$AH$5)</f>
        <v>1</v>
      </c>
      <c r="AC1127" s="31">
        <f t="shared" si="175"/>
        <v>1</v>
      </c>
      <c r="AD1127" s="31">
        <f t="shared" si="176"/>
        <v>1</v>
      </c>
      <c r="AE1127" s="32" t="e">
        <f>MIN($K1127,IF(AND(S1127='[3]Resources - Baseline'!$C$25,$AH$3&gt;0),MIN(DATE(2050,12,31),MAX(DATE($AH$4,12,31),DATE(YEAR(J1127)+$AH$3,MONTH(J1127),DAY(J1127)))),IF(AND(COUNTIFS('[3]Resources - Baseline'!$C$26:$C$37,S1127)=1,$AH$2&gt;0),MIN(DATE($AH$4,12,31),DATE(YEAR(J1127)+$AH$2,MONTH(J1127),DAY(J1127))),DATE(2050,12,31))))</f>
        <v>#VALUE!</v>
      </c>
      <c r="AF1127" s="33">
        <f t="shared" si="177"/>
        <v>1</v>
      </c>
    </row>
    <row r="1128" spans="1:32">
      <c r="A1128" s="1">
        <v>1128</v>
      </c>
      <c r="B1128" s="21" t="s">
        <v>2497</v>
      </c>
      <c r="C1128" s="21" t="s">
        <v>2498</v>
      </c>
      <c r="D1128" s="21" t="s">
        <v>163</v>
      </c>
      <c r="E1128" s="22" t="s">
        <v>192</v>
      </c>
      <c r="F1128" s="22" t="s">
        <v>192</v>
      </c>
      <c r="G1128" s="22" t="s">
        <v>193</v>
      </c>
      <c r="H1128" s="22" t="s">
        <v>194</v>
      </c>
      <c r="I1128" s="22" t="s">
        <v>195</v>
      </c>
      <c r="J1128" s="22">
        <v>32112</v>
      </c>
      <c r="K1128" s="22">
        <v>55153</v>
      </c>
      <c r="L1128" s="23">
        <f t="shared" si="178"/>
        <v>9.5</v>
      </c>
      <c r="M1128" s="24">
        <f t="shared" si="179"/>
        <v>1</v>
      </c>
      <c r="N1128" s="23">
        <v>9.5</v>
      </c>
      <c r="O1128" s="23">
        <v>9.5</v>
      </c>
      <c r="P1128" s="23" t="s">
        <v>218</v>
      </c>
      <c r="Q1128" s="23" t="s">
        <v>219</v>
      </c>
      <c r="R1128" s="25" t="s">
        <v>218</v>
      </c>
      <c r="S1128" s="22" t="s">
        <v>227</v>
      </c>
      <c r="T1128" s="22"/>
      <c r="U1128" s="26"/>
      <c r="V1128" s="26"/>
      <c r="W1128" s="27">
        <f t="shared" si="170"/>
        <v>1988</v>
      </c>
      <c r="X1128" s="27">
        <f t="shared" si="171"/>
        <v>2050</v>
      </c>
      <c r="Y1128" s="28">
        <f t="shared" si="172"/>
        <v>0</v>
      </c>
      <c r="Z1128" s="29" t="str">
        <f t="shared" si="173"/>
        <v>SW</v>
      </c>
      <c r="AA1128" s="30">
        <f t="shared" si="174"/>
        <v>9.5</v>
      </c>
      <c r="AB1128" s="31">
        <f>IF(AND(ISNUMBER(MATCH($S1128,[3]Lists!$CU$8:$CU$37,0)),J1128&gt;=DATE(2018,12,31)),$AH$6,$AH$5)</f>
        <v>1</v>
      </c>
      <c r="AC1128" s="31">
        <f t="shared" si="175"/>
        <v>1</v>
      </c>
      <c r="AD1128" s="31">
        <f t="shared" si="176"/>
        <v>1</v>
      </c>
      <c r="AE1128" s="32" t="e">
        <f>MIN($K1128,IF(AND(S1128='[3]Resources - Baseline'!$C$25,$AH$3&gt;0),MIN(DATE(2050,12,31),MAX(DATE($AH$4,12,31),DATE(YEAR(J1128)+$AH$3,MONTH(J1128),DAY(J1128)))),IF(AND(COUNTIFS('[3]Resources - Baseline'!$C$26:$C$37,S1128)=1,$AH$2&gt;0),MIN(DATE($AH$4,12,31),DATE(YEAR(J1128)+$AH$2,MONTH(J1128),DAY(J1128))),DATE(2050,12,31))))</f>
        <v>#VALUE!</v>
      </c>
      <c r="AF1128" s="33">
        <f t="shared" si="177"/>
        <v>1</v>
      </c>
    </row>
    <row r="1129" spans="1:32">
      <c r="A1129" s="1">
        <v>1129</v>
      </c>
      <c r="B1129" s="21" t="s">
        <v>2499</v>
      </c>
      <c r="C1129" s="21" t="s">
        <v>2500</v>
      </c>
      <c r="D1129" s="21" t="s">
        <v>185</v>
      </c>
      <c r="E1129" s="21" t="s">
        <v>263</v>
      </c>
      <c r="F1129" s="21" t="s">
        <v>176</v>
      </c>
      <c r="G1129" s="21" t="s">
        <v>177</v>
      </c>
      <c r="H1129" s="21" t="s">
        <v>176</v>
      </c>
      <c r="I1129" s="21" t="s">
        <v>178</v>
      </c>
      <c r="J1129" s="22"/>
      <c r="K1129" s="22">
        <v>55153</v>
      </c>
      <c r="L1129" s="23">
        <f t="shared" si="178"/>
        <v>298</v>
      </c>
      <c r="M1129" s="24">
        <f t="shared" si="179"/>
        <v>1</v>
      </c>
      <c r="N1129" s="21">
        <v>298</v>
      </c>
      <c r="O1129" s="21">
        <v>298</v>
      </c>
      <c r="P1129" s="21" t="s">
        <v>810</v>
      </c>
      <c r="Q1129" s="21" t="s">
        <v>197</v>
      </c>
      <c r="R1129" s="25" t="s">
        <v>198</v>
      </c>
      <c r="S1129" s="21" t="s">
        <v>403</v>
      </c>
      <c r="T1129" s="21"/>
      <c r="U1129" s="26"/>
      <c r="V1129" s="26"/>
      <c r="W1129" s="27">
        <f t="shared" si="170"/>
        <v>1900</v>
      </c>
      <c r="X1129" s="27">
        <f t="shared" si="171"/>
        <v>2050</v>
      </c>
      <c r="Y1129" s="28">
        <f t="shared" si="172"/>
        <v>0</v>
      </c>
      <c r="Z1129" s="29" t="str">
        <f t="shared" si="173"/>
        <v>CAISO</v>
      </c>
      <c r="AA1129" s="30">
        <f t="shared" si="174"/>
        <v>298</v>
      </c>
      <c r="AB1129" s="31">
        <f>IF(AND(ISNUMBER(MATCH($S1129,[3]Lists!$CU$8:$CU$37,0)),J1129&gt;=DATE(2018,12,31)),$AH$6,$AH$5)</f>
        <v>1</v>
      </c>
      <c r="AC1129" s="31">
        <f t="shared" si="175"/>
        <v>1</v>
      </c>
      <c r="AD1129" s="31">
        <f t="shared" si="176"/>
        <v>1</v>
      </c>
      <c r="AE1129" s="32" t="e">
        <f>MIN($K1129,IF(AND(S1129='[3]Resources - Baseline'!$C$25,$AH$3&gt;0),MIN(DATE(2050,12,31),MAX(DATE($AH$4,12,31),DATE(YEAR(J1129)+$AH$3,MONTH(J1129),DAY(J1129)))),IF(AND(COUNTIFS('[3]Resources - Baseline'!$C$26:$C$37,S1129)=1,$AH$2&gt;0),MIN(DATE($AH$4,12,31),DATE(YEAR(J1129)+$AH$2,MONTH(J1129),DAY(J1129))),DATE(2050,12,31))))</f>
        <v>#VALUE!</v>
      </c>
      <c r="AF1129" s="33">
        <f t="shared" si="177"/>
        <v>1</v>
      </c>
    </row>
    <row r="1130" spans="1:32">
      <c r="A1130" s="1">
        <v>1130</v>
      </c>
      <c r="B1130" s="21" t="s">
        <v>2501</v>
      </c>
      <c r="C1130" s="21"/>
      <c r="D1130" s="21" t="s">
        <v>185</v>
      </c>
      <c r="E1130" s="21" t="s">
        <v>205</v>
      </c>
      <c r="F1130" s="21" t="s">
        <v>205</v>
      </c>
      <c r="G1130" s="21" t="s">
        <v>204</v>
      </c>
      <c r="H1130" s="21" t="s">
        <v>205</v>
      </c>
      <c r="I1130" s="21" t="s">
        <v>178</v>
      </c>
      <c r="J1130" s="22"/>
      <c r="K1130" s="22">
        <v>55153</v>
      </c>
      <c r="L1130" s="23">
        <f t="shared" si="178"/>
        <v>3</v>
      </c>
      <c r="M1130" s="24">
        <f t="shared" si="179"/>
        <v>1</v>
      </c>
      <c r="N1130" s="21">
        <v>3</v>
      </c>
      <c r="O1130" s="21">
        <v>3</v>
      </c>
      <c r="P1130" s="21" t="s">
        <v>655</v>
      </c>
      <c r="Q1130" s="21" t="s">
        <v>655</v>
      </c>
      <c r="R1130" s="25" t="s">
        <v>654</v>
      </c>
      <c r="S1130" s="21" t="s">
        <v>656</v>
      </c>
      <c r="T1130" s="21"/>
      <c r="U1130" s="26"/>
      <c r="V1130" s="26"/>
      <c r="W1130" s="27">
        <f t="shared" si="170"/>
        <v>1900</v>
      </c>
      <c r="X1130" s="27">
        <f t="shared" si="171"/>
        <v>2050</v>
      </c>
      <c r="Y1130" s="28">
        <f t="shared" si="172"/>
        <v>0</v>
      </c>
      <c r="Z1130" s="29" t="str">
        <f t="shared" si="173"/>
        <v>CAISO</v>
      </c>
      <c r="AA1130" s="30">
        <f t="shared" si="174"/>
        <v>3</v>
      </c>
      <c r="AB1130" s="31">
        <f>IF(AND(ISNUMBER(MATCH($S1130,[3]Lists!$CU$8:$CU$37,0)),J1130&gt;=DATE(2018,12,31)),$AH$6,$AH$5)</f>
        <v>1</v>
      </c>
      <c r="AC1130" s="31">
        <f t="shared" si="175"/>
        <v>1</v>
      </c>
      <c r="AD1130" s="31">
        <f t="shared" si="176"/>
        <v>1</v>
      </c>
      <c r="AE1130" s="32" t="e">
        <f>MIN($K1130,IF(AND(S1130='[3]Resources - Baseline'!$C$25,$AH$3&gt;0),MIN(DATE(2050,12,31),MAX(DATE($AH$4,12,31),DATE(YEAR(J1130)+$AH$3,MONTH(J1130),DAY(J1130)))),IF(AND(COUNTIFS('[3]Resources - Baseline'!$C$26:$C$37,S1130)=1,$AH$2&gt;0),MIN(DATE($AH$4,12,31),DATE(YEAR(J1130)+$AH$2,MONTH(J1130),DAY(J1130))),DATE(2050,12,31))))</f>
        <v>#VALUE!</v>
      </c>
      <c r="AF1130" s="33">
        <f t="shared" si="177"/>
        <v>1</v>
      </c>
    </row>
    <row r="1131" spans="1:32">
      <c r="A1131" s="1">
        <v>1131</v>
      </c>
      <c r="B1131" s="21" t="s">
        <v>2502</v>
      </c>
      <c r="C1131" s="21"/>
      <c r="D1131" s="21" t="s">
        <v>185</v>
      </c>
      <c r="E1131" s="21" t="s">
        <v>205</v>
      </c>
      <c r="F1131" s="21" t="s">
        <v>205</v>
      </c>
      <c r="G1131" s="21" t="s">
        <v>204</v>
      </c>
      <c r="H1131" s="21" t="s">
        <v>205</v>
      </c>
      <c r="I1131" s="21" t="s">
        <v>178</v>
      </c>
      <c r="J1131" s="22"/>
      <c r="K1131" s="22">
        <v>55153</v>
      </c>
      <c r="L1131" s="23">
        <f t="shared" si="178"/>
        <v>1</v>
      </c>
      <c r="M1131" s="24">
        <f t="shared" si="179"/>
        <v>1</v>
      </c>
      <c r="N1131" s="21">
        <v>1</v>
      </c>
      <c r="O1131" s="21">
        <v>1</v>
      </c>
      <c r="P1131" s="21" t="s">
        <v>655</v>
      </c>
      <c r="Q1131" s="21" t="s">
        <v>655</v>
      </c>
      <c r="R1131" s="25" t="s">
        <v>654</v>
      </c>
      <c r="S1131" s="21" t="s">
        <v>656</v>
      </c>
      <c r="T1131" s="21"/>
      <c r="U1131" s="26"/>
      <c r="V1131" s="26"/>
      <c r="W1131" s="27">
        <f t="shared" si="170"/>
        <v>1900</v>
      </c>
      <c r="X1131" s="27">
        <f t="shared" si="171"/>
        <v>2050</v>
      </c>
      <c r="Y1131" s="28">
        <f t="shared" si="172"/>
        <v>0</v>
      </c>
      <c r="Z1131" s="29" t="str">
        <f t="shared" si="173"/>
        <v>CAISO</v>
      </c>
      <c r="AA1131" s="30">
        <f t="shared" si="174"/>
        <v>1</v>
      </c>
      <c r="AB1131" s="31">
        <f>IF(AND(ISNUMBER(MATCH($S1131,[3]Lists!$CU$8:$CU$37,0)),J1131&gt;=DATE(2018,12,31)),$AH$6,$AH$5)</f>
        <v>1</v>
      </c>
      <c r="AC1131" s="31">
        <f t="shared" si="175"/>
        <v>1</v>
      </c>
      <c r="AD1131" s="31">
        <f t="shared" si="176"/>
        <v>1</v>
      </c>
      <c r="AE1131" s="32" t="e">
        <f>MIN($K1131,IF(AND(S1131='[3]Resources - Baseline'!$C$25,$AH$3&gt;0),MIN(DATE(2050,12,31),MAX(DATE($AH$4,12,31),DATE(YEAR(J1131)+$AH$3,MONTH(J1131),DAY(J1131)))),IF(AND(COUNTIFS('[3]Resources - Baseline'!$C$26:$C$37,S1131)=1,$AH$2&gt;0),MIN(DATE($AH$4,12,31),DATE(YEAR(J1131)+$AH$2,MONTH(J1131),DAY(J1131))),DATE(2050,12,31))))</f>
        <v>#VALUE!</v>
      </c>
      <c r="AF1131" s="33">
        <f t="shared" si="177"/>
        <v>1</v>
      </c>
    </row>
    <row r="1132" spans="1:32">
      <c r="A1132" s="1">
        <v>1132</v>
      </c>
      <c r="B1132" s="21" t="s">
        <v>2503</v>
      </c>
      <c r="C1132" s="21" t="s">
        <v>2504</v>
      </c>
      <c r="D1132" s="21" t="s">
        <v>185</v>
      </c>
      <c r="E1132" s="21" t="s">
        <v>205</v>
      </c>
      <c r="F1132" s="21" t="s">
        <v>205</v>
      </c>
      <c r="G1132" s="21" t="s">
        <v>204</v>
      </c>
      <c r="H1132" s="21" t="s">
        <v>205</v>
      </c>
      <c r="I1132" s="21" t="s">
        <v>178</v>
      </c>
      <c r="J1132" s="22"/>
      <c r="K1132" s="22">
        <v>55153</v>
      </c>
      <c r="L1132" s="23">
        <f t="shared" si="178"/>
        <v>7.5</v>
      </c>
      <c r="M1132" s="24">
        <f t="shared" si="179"/>
        <v>1</v>
      </c>
      <c r="N1132" s="21">
        <v>7.5</v>
      </c>
      <c r="O1132" s="21">
        <v>7.5</v>
      </c>
      <c r="P1132" s="21" t="s">
        <v>1662</v>
      </c>
      <c r="Q1132" s="21" t="s">
        <v>655</v>
      </c>
      <c r="R1132" s="25" t="s">
        <v>654</v>
      </c>
      <c r="S1132" s="21" t="s">
        <v>656</v>
      </c>
      <c r="T1132" s="21"/>
      <c r="U1132" s="26"/>
      <c r="V1132" s="26"/>
      <c r="W1132" s="27">
        <f t="shared" si="170"/>
        <v>1900</v>
      </c>
      <c r="X1132" s="27">
        <f t="shared" si="171"/>
        <v>2050</v>
      </c>
      <c r="Y1132" s="28">
        <f t="shared" si="172"/>
        <v>0</v>
      </c>
      <c r="Z1132" s="29" t="str">
        <f t="shared" si="173"/>
        <v>CAISO</v>
      </c>
      <c r="AA1132" s="30">
        <f t="shared" si="174"/>
        <v>7.5</v>
      </c>
      <c r="AB1132" s="31">
        <f>IF(AND(ISNUMBER(MATCH($S1132,[3]Lists!$CU$8:$CU$37,0)),J1132&gt;=DATE(2018,12,31)),$AH$6,$AH$5)</f>
        <v>1</v>
      </c>
      <c r="AC1132" s="31">
        <f t="shared" si="175"/>
        <v>1</v>
      </c>
      <c r="AD1132" s="31">
        <f t="shared" si="176"/>
        <v>1</v>
      </c>
      <c r="AE1132" s="32" t="e">
        <f>MIN($K1132,IF(AND(S1132='[3]Resources - Baseline'!$C$25,$AH$3&gt;0),MIN(DATE(2050,12,31),MAX(DATE($AH$4,12,31),DATE(YEAR(J1132)+$AH$3,MONTH(J1132),DAY(J1132)))),IF(AND(COUNTIFS('[3]Resources - Baseline'!$C$26:$C$37,S1132)=1,$AH$2&gt;0),MIN(DATE($AH$4,12,31),DATE(YEAR(J1132)+$AH$2,MONTH(J1132),DAY(J1132))),DATE(2050,12,31))))</f>
        <v>#VALUE!</v>
      </c>
      <c r="AF1132" s="33">
        <f t="shared" si="177"/>
        <v>1</v>
      </c>
    </row>
    <row r="1133" spans="1:32">
      <c r="A1133" s="1">
        <v>1133</v>
      </c>
      <c r="B1133" s="21" t="s">
        <v>2505</v>
      </c>
      <c r="C1133" s="21"/>
      <c r="D1133" s="21" t="s">
        <v>185</v>
      </c>
      <c r="E1133" s="21" t="s">
        <v>205</v>
      </c>
      <c r="F1133" s="21" t="s">
        <v>205</v>
      </c>
      <c r="G1133" s="21" t="s">
        <v>204</v>
      </c>
      <c r="H1133" s="21" t="s">
        <v>205</v>
      </c>
      <c r="I1133" s="21" t="s">
        <v>178</v>
      </c>
      <c r="J1133" s="22">
        <v>40345</v>
      </c>
      <c r="K1133" s="22">
        <v>55153</v>
      </c>
      <c r="L1133" s="23">
        <f t="shared" si="178"/>
        <v>48.1</v>
      </c>
      <c r="M1133" s="24">
        <f t="shared" si="179"/>
        <v>1</v>
      </c>
      <c r="N1133" s="21">
        <v>48.1</v>
      </c>
      <c r="O1133" s="21">
        <v>48.1</v>
      </c>
      <c r="P1133" s="21" t="s">
        <v>288</v>
      </c>
      <c r="Q1133" s="21" t="s">
        <v>269</v>
      </c>
      <c r="R1133" s="25" t="s">
        <v>270</v>
      </c>
      <c r="S1133" s="21" t="s">
        <v>450</v>
      </c>
      <c r="T1133" s="21"/>
      <c r="U1133" s="26"/>
      <c r="V1133" s="26"/>
      <c r="W1133" s="27">
        <f t="shared" si="170"/>
        <v>2010</v>
      </c>
      <c r="X1133" s="27">
        <f t="shared" si="171"/>
        <v>2050</v>
      </c>
      <c r="Y1133" s="28">
        <f t="shared" si="172"/>
        <v>0</v>
      </c>
      <c r="Z1133" s="29" t="str">
        <f t="shared" si="173"/>
        <v>CAISO</v>
      </c>
      <c r="AA1133" s="30">
        <f t="shared" si="174"/>
        <v>48.1</v>
      </c>
      <c r="AB1133" s="31">
        <f>IF(AND(ISNUMBER(MATCH($S1133,[3]Lists!$CU$8:$CU$37,0)),J1133&gt;=DATE(2018,12,31)),$AH$6,$AH$5)</f>
        <v>1</v>
      </c>
      <c r="AC1133" s="31">
        <f t="shared" si="175"/>
        <v>1</v>
      </c>
      <c r="AD1133" s="31">
        <f t="shared" si="176"/>
        <v>1</v>
      </c>
      <c r="AE1133" s="32" t="e">
        <f>MIN($K1133,IF(AND(S1133='[3]Resources - Baseline'!$C$25,$AH$3&gt;0),MIN(DATE(2050,12,31),MAX(DATE($AH$4,12,31),DATE(YEAR(J1133)+$AH$3,MONTH(J1133),DAY(J1133)))),IF(AND(COUNTIFS('[3]Resources - Baseline'!$C$26:$C$37,S1133)=1,$AH$2&gt;0),MIN(DATE($AH$4,12,31),DATE(YEAR(J1133)+$AH$2,MONTH(J1133),DAY(J1133))),DATE(2050,12,31))))</f>
        <v>#VALUE!</v>
      </c>
      <c r="AF1133" s="33">
        <f t="shared" si="177"/>
        <v>1</v>
      </c>
    </row>
    <row r="1134" spans="1:32">
      <c r="A1134" s="1">
        <v>1134</v>
      </c>
      <c r="B1134" s="21" t="s">
        <v>2506</v>
      </c>
      <c r="C1134" s="21" t="s">
        <v>2507</v>
      </c>
      <c r="D1134" s="21" t="s">
        <v>185</v>
      </c>
      <c r="E1134" s="21" t="s">
        <v>205</v>
      </c>
      <c r="F1134" s="21" t="s">
        <v>205</v>
      </c>
      <c r="G1134" s="21" t="s">
        <v>204</v>
      </c>
      <c r="H1134" s="21" t="s">
        <v>205</v>
      </c>
      <c r="I1134" s="21" t="s">
        <v>178</v>
      </c>
      <c r="J1134" s="22">
        <v>37405</v>
      </c>
      <c r="K1134" s="22">
        <v>55153</v>
      </c>
      <c r="L1134" s="23">
        <f t="shared" si="178"/>
        <v>45.42</v>
      </c>
      <c r="M1134" s="24">
        <f t="shared" si="179"/>
        <v>1</v>
      </c>
      <c r="N1134" s="21">
        <v>45.42</v>
      </c>
      <c r="O1134" s="21">
        <v>45.42</v>
      </c>
      <c r="P1134" s="21" t="s">
        <v>187</v>
      </c>
      <c r="Q1134" s="21" t="s">
        <v>269</v>
      </c>
      <c r="R1134" s="25" t="s">
        <v>270</v>
      </c>
      <c r="S1134" s="21" t="s">
        <v>271</v>
      </c>
      <c r="T1134" s="21"/>
      <c r="U1134" s="26"/>
      <c r="V1134" s="26"/>
      <c r="W1134" s="27">
        <f t="shared" si="170"/>
        <v>2002</v>
      </c>
      <c r="X1134" s="27">
        <f t="shared" si="171"/>
        <v>2050</v>
      </c>
      <c r="Y1134" s="28">
        <f t="shared" si="172"/>
        <v>0</v>
      </c>
      <c r="Z1134" s="29" t="str">
        <f t="shared" si="173"/>
        <v>CAISO</v>
      </c>
      <c r="AA1134" s="30">
        <f t="shared" si="174"/>
        <v>45.42</v>
      </c>
      <c r="AB1134" s="31">
        <f>IF(AND(ISNUMBER(MATCH($S1134,[3]Lists!$CU$8:$CU$37,0)),J1134&gt;=DATE(2018,12,31)),$AH$6,$AH$5)</f>
        <v>1</v>
      </c>
      <c r="AC1134" s="31">
        <f t="shared" si="175"/>
        <v>1</v>
      </c>
      <c r="AD1134" s="31">
        <f t="shared" si="176"/>
        <v>1</v>
      </c>
      <c r="AE1134" s="32" t="e">
        <f>MIN($K1134,IF(AND(S1134='[3]Resources - Baseline'!$C$25,$AH$3&gt;0),MIN(DATE(2050,12,31),MAX(DATE($AH$4,12,31),DATE(YEAR(J1134)+$AH$3,MONTH(J1134),DAY(J1134)))),IF(AND(COUNTIFS('[3]Resources - Baseline'!$C$26:$C$37,S1134)=1,$AH$2&gt;0),MIN(DATE($AH$4,12,31),DATE(YEAR(J1134)+$AH$2,MONTH(J1134),DAY(J1134))),DATE(2050,12,31))))</f>
        <v>#VALUE!</v>
      </c>
      <c r="AF1134" s="33">
        <f t="shared" si="177"/>
        <v>1</v>
      </c>
    </row>
    <row r="1135" spans="1:32">
      <c r="A1135" s="1">
        <v>1135</v>
      </c>
      <c r="B1135" s="21" t="s">
        <v>2508</v>
      </c>
      <c r="C1135" s="21"/>
      <c r="D1135" s="21" t="s">
        <v>185</v>
      </c>
      <c r="E1135" s="21" t="s">
        <v>175</v>
      </c>
      <c r="F1135" s="21" t="s">
        <v>175</v>
      </c>
      <c r="G1135" s="21" t="s">
        <v>186</v>
      </c>
      <c r="H1135" s="21" t="s">
        <v>175</v>
      </c>
      <c r="I1135" s="21" t="s">
        <v>178</v>
      </c>
      <c r="J1135" s="22">
        <v>42125</v>
      </c>
      <c r="K1135" s="22">
        <v>55153</v>
      </c>
      <c r="L1135" s="23">
        <f t="shared" si="178"/>
        <v>1.5</v>
      </c>
      <c r="M1135" s="24">
        <f t="shared" si="179"/>
        <v>1</v>
      </c>
      <c r="N1135" s="21">
        <v>1.5</v>
      </c>
      <c r="O1135" s="21">
        <v>1.5</v>
      </c>
      <c r="P1135" s="21" t="s">
        <v>187</v>
      </c>
      <c r="Q1135" s="21" t="s">
        <v>188</v>
      </c>
      <c r="R1135" s="25" t="s">
        <v>189</v>
      </c>
      <c r="S1135" s="21" t="s">
        <v>182</v>
      </c>
      <c r="T1135" s="21"/>
      <c r="U1135" s="26"/>
      <c r="V1135" s="26"/>
      <c r="W1135" s="27">
        <f t="shared" si="170"/>
        <v>2015</v>
      </c>
      <c r="X1135" s="27">
        <f t="shared" si="171"/>
        <v>2050</v>
      </c>
      <c r="Y1135" s="28">
        <f t="shared" si="172"/>
        <v>0</v>
      </c>
      <c r="Z1135" s="29" t="str">
        <f t="shared" si="173"/>
        <v>CAISO</v>
      </c>
      <c r="AA1135" s="30">
        <f t="shared" si="174"/>
        <v>1.5</v>
      </c>
      <c r="AB1135" s="31">
        <f>IF(AND(ISNUMBER(MATCH($S1135,[3]Lists!$CU$8:$CU$37,0)),J1135&gt;=DATE(2018,12,31)),$AH$6,$AH$5)</f>
        <v>1</v>
      </c>
      <c r="AC1135" s="31">
        <f t="shared" si="175"/>
        <v>1</v>
      </c>
      <c r="AD1135" s="31">
        <f t="shared" si="176"/>
        <v>1</v>
      </c>
      <c r="AE1135" s="32" t="e">
        <f>MIN($K1135,IF(AND(S1135='[3]Resources - Baseline'!$C$25,$AH$3&gt;0),MIN(DATE(2050,12,31),MAX(DATE($AH$4,12,31),DATE(YEAR(J1135)+$AH$3,MONTH(J1135),DAY(J1135)))),IF(AND(COUNTIFS('[3]Resources - Baseline'!$C$26:$C$37,S1135)=1,$AH$2&gt;0),MIN(DATE($AH$4,12,31),DATE(YEAR(J1135)+$AH$2,MONTH(J1135),DAY(J1135))),DATE(2050,12,31))))</f>
        <v>#VALUE!</v>
      </c>
      <c r="AF1135" s="33">
        <f t="shared" si="177"/>
        <v>1</v>
      </c>
    </row>
    <row r="1136" spans="1:32">
      <c r="A1136" s="1">
        <v>1136</v>
      </c>
      <c r="B1136" s="21" t="s">
        <v>2509</v>
      </c>
      <c r="C1136" s="21" t="s">
        <v>2510</v>
      </c>
      <c r="D1136" s="21" t="s">
        <v>163</v>
      </c>
      <c r="E1136" s="22" t="s">
        <v>164</v>
      </c>
      <c r="F1136" s="22" t="s">
        <v>164</v>
      </c>
      <c r="G1136" s="22" t="s">
        <v>165</v>
      </c>
      <c r="H1136" s="22" t="s">
        <v>166</v>
      </c>
      <c r="I1136" s="22" t="s">
        <v>167</v>
      </c>
      <c r="J1136" s="22">
        <v>39783</v>
      </c>
      <c r="K1136" s="22">
        <v>47272</v>
      </c>
      <c r="L1136" s="23">
        <f t="shared" si="178"/>
        <v>1.1299999999999999</v>
      </c>
      <c r="M1136" s="24">
        <f t="shared" si="179"/>
        <v>1</v>
      </c>
      <c r="N1136" s="23">
        <v>1.1299999999999999</v>
      </c>
      <c r="O1136" s="23">
        <v>1.1299999999999999</v>
      </c>
      <c r="P1136" s="23" t="s">
        <v>218</v>
      </c>
      <c r="Q1136" s="23" t="s">
        <v>219</v>
      </c>
      <c r="R1136" s="25" t="s">
        <v>218</v>
      </c>
      <c r="S1136" s="22" t="s">
        <v>220</v>
      </c>
      <c r="T1136" s="22"/>
      <c r="U1136" s="26"/>
      <c r="V1136" s="26"/>
      <c r="W1136" s="27">
        <f t="shared" si="170"/>
        <v>2009</v>
      </c>
      <c r="X1136" s="27">
        <f t="shared" si="171"/>
        <v>2028</v>
      </c>
      <c r="Y1136" s="28">
        <f t="shared" si="172"/>
        <v>0</v>
      </c>
      <c r="Z1136" s="29" t="str">
        <f t="shared" si="173"/>
        <v>Excluded</v>
      </c>
      <c r="AA1136" s="30">
        <f t="shared" si="174"/>
        <v>1.1299999999999999</v>
      </c>
      <c r="AB1136" s="31">
        <f>IF(AND(ISNUMBER(MATCH($S1136,[3]Lists!$CU$8:$CU$37,0)),J1136&gt;=DATE(2018,12,31)),$AH$6,$AH$5)</f>
        <v>1</v>
      </c>
      <c r="AC1136" s="31">
        <f t="shared" si="175"/>
        <v>1</v>
      </c>
      <c r="AD1136" s="31">
        <f t="shared" si="176"/>
        <v>1</v>
      </c>
      <c r="AE1136" s="32" t="e">
        <f>MIN($K1136,IF(AND(S1136='[3]Resources - Baseline'!$C$25,$AH$3&gt;0),MIN(DATE(2050,12,31),MAX(DATE($AH$4,12,31),DATE(YEAR(J1136)+$AH$3,MONTH(J1136),DAY(J1136)))),IF(AND(COUNTIFS('[3]Resources - Baseline'!$C$26:$C$37,S1136)=1,$AH$2&gt;0),MIN(DATE($AH$4,12,31),DATE(YEAR(J1136)+$AH$2,MONTH(J1136),DAY(J1136))),DATE(2050,12,31))))</f>
        <v>#VALUE!</v>
      </c>
      <c r="AF1136" s="33">
        <f t="shared" si="177"/>
        <v>1</v>
      </c>
    </row>
    <row r="1137" spans="1:32">
      <c r="A1137" s="1">
        <v>1137</v>
      </c>
      <c r="B1137" s="21" t="s">
        <v>2511</v>
      </c>
      <c r="C1137" s="21" t="s">
        <v>2512</v>
      </c>
      <c r="D1137" s="21" t="s">
        <v>185</v>
      </c>
      <c r="E1137" s="21" t="s">
        <v>175</v>
      </c>
      <c r="F1137" s="21" t="s">
        <v>175</v>
      </c>
      <c r="G1137" s="21" t="s">
        <v>186</v>
      </c>
      <c r="H1137" s="21" t="s">
        <v>175</v>
      </c>
      <c r="I1137" s="21" t="s">
        <v>178</v>
      </c>
      <c r="J1137" s="22">
        <v>38493</v>
      </c>
      <c r="K1137" s="22">
        <v>55153</v>
      </c>
      <c r="L1137" s="23">
        <f t="shared" si="178"/>
        <v>11</v>
      </c>
      <c r="M1137" s="24">
        <f t="shared" si="179"/>
        <v>1</v>
      </c>
      <c r="N1137" s="21">
        <v>11</v>
      </c>
      <c r="O1137" s="21">
        <v>11</v>
      </c>
      <c r="P1137" s="21" t="s">
        <v>187</v>
      </c>
      <c r="Q1137" s="21" t="s">
        <v>219</v>
      </c>
      <c r="R1137" s="25" t="s">
        <v>218</v>
      </c>
      <c r="S1137" s="21" t="s">
        <v>265</v>
      </c>
      <c r="T1137" s="21"/>
      <c r="U1137" s="26"/>
      <c r="V1137" s="26"/>
      <c r="W1137" s="27">
        <f t="shared" si="170"/>
        <v>2005</v>
      </c>
      <c r="X1137" s="27">
        <f t="shared" si="171"/>
        <v>2050</v>
      </c>
      <c r="Y1137" s="28">
        <f t="shared" si="172"/>
        <v>0</v>
      </c>
      <c r="Z1137" s="29" t="str">
        <f t="shared" si="173"/>
        <v>CAISO</v>
      </c>
      <c r="AA1137" s="30">
        <f t="shared" si="174"/>
        <v>11</v>
      </c>
      <c r="AB1137" s="31">
        <f>IF(AND(ISNUMBER(MATCH($S1137,[3]Lists!$CU$8:$CU$37,0)),J1137&gt;=DATE(2018,12,31)),$AH$6,$AH$5)</f>
        <v>1</v>
      </c>
      <c r="AC1137" s="31">
        <f t="shared" si="175"/>
        <v>1</v>
      </c>
      <c r="AD1137" s="31">
        <f t="shared" si="176"/>
        <v>1</v>
      </c>
      <c r="AE1137" s="32" t="e">
        <f>MIN($K1137,IF(AND(S1137='[3]Resources - Baseline'!$C$25,$AH$3&gt;0),MIN(DATE(2050,12,31),MAX(DATE($AH$4,12,31),DATE(YEAR(J1137)+$AH$3,MONTH(J1137),DAY(J1137)))),IF(AND(COUNTIFS('[3]Resources - Baseline'!$C$26:$C$37,S1137)=1,$AH$2&gt;0),MIN(DATE($AH$4,12,31),DATE(YEAR(J1137)+$AH$2,MONTH(J1137),DAY(J1137))),DATE(2050,12,31))))</f>
        <v>#VALUE!</v>
      </c>
      <c r="AF1137" s="33">
        <f t="shared" si="177"/>
        <v>1</v>
      </c>
    </row>
    <row r="1138" spans="1:32">
      <c r="A1138" s="1">
        <v>1138</v>
      </c>
      <c r="B1138" s="21" t="s">
        <v>2513</v>
      </c>
      <c r="C1138" s="21" t="s">
        <v>2514</v>
      </c>
      <c r="D1138" s="21" t="s">
        <v>185</v>
      </c>
      <c r="E1138" s="21" t="s">
        <v>175</v>
      </c>
      <c r="F1138" s="21" t="s">
        <v>175</v>
      </c>
      <c r="G1138" s="21" t="s">
        <v>186</v>
      </c>
      <c r="H1138" s="21" t="s">
        <v>175</v>
      </c>
      <c r="I1138" s="21" t="s">
        <v>178</v>
      </c>
      <c r="J1138" s="22">
        <v>38493</v>
      </c>
      <c r="K1138" s="22">
        <v>55153</v>
      </c>
      <c r="L1138" s="23">
        <f t="shared" si="178"/>
        <v>11</v>
      </c>
      <c r="M1138" s="24">
        <f t="shared" si="179"/>
        <v>1</v>
      </c>
      <c r="N1138" s="21">
        <v>11</v>
      </c>
      <c r="O1138" s="21">
        <v>11</v>
      </c>
      <c r="P1138" s="21" t="s">
        <v>187</v>
      </c>
      <c r="Q1138" s="21" t="s">
        <v>219</v>
      </c>
      <c r="R1138" s="25" t="s">
        <v>218</v>
      </c>
      <c r="S1138" s="21" t="s">
        <v>265</v>
      </c>
      <c r="T1138" s="21"/>
      <c r="U1138" s="26"/>
      <c r="V1138" s="26"/>
      <c r="W1138" s="27">
        <f t="shared" si="170"/>
        <v>2005</v>
      </c>
      <c r="X1138" s="27">
        <f t="shared" si="171"/>
        <v>2050</v>
      </c>
      <c r="Y1138" s="28">
        <f t="shared" si="172"/>
        <v>0</v>
      </c>
      <c r="Z1138" s="29" t="str">
        <f t="shared" si="173"/>
        <v>CAISO</v>
      </c>
      <c r="AA1138" s="30">
        <f t="shared" si="174"/>
        <v>11</v>
      </c>
      <c r="AB1138" s="31">
        <f>IF(AND(ISNUMBER(MATCH($S1138,[3]Lists!$CU$8:$CU$37,0)),J1138&gt;=DATE(2018,12,31)),$AH$6,$AH$5)</f>
        <v>1</v>
      </c>
      <c r="AC1138" s="31">
        <f t="shared" si="175"/>
        <v>1</v>
      </c>
      <c r="AD1138" s="31">
        <f t="shared" si="176"/>
        <v>1</v>
      </c>
      <c r="AE1138" s="32" t="e">
        <f>MIN($K1138,IF(AND(S1138='[3]Resources - Baseline'!$C$25,$AH$3&gt;0),MIN(DATE(2050,12,31),MAX(DATE($AH$4,12,31),DATE(YEAR(J1138)+$AH$3,MONTH(J1138),DAY(J1138)))),IF(AND(COUNTIFS('[3]Resources - Baseline'!$C$26:$C$37,S1138)=1,$AH$2&gt;0),MIN(DATE($AH$4,12,31),DATE(YEAR(J1138)+$AH$2,MONTH(J1138),DAY(J1138))),DATE(2050,12,31))))</f>
        <v>#VALUE!</v>
      </c>
      <c r="AF1138" s="33">
        <f t="shared" si="177"/>
        <v>1</v>
      </c>
    </row>
    <row r="1139" spans="1:32">
      <c r="A1139" s="1">
        <v>1139</v>
      </c>
      <c r="B1139" s="21" t="s">
        <v>2515</v>
      </c>
      <c r="C1139" s="21" t="s">
        <v>2516</v>
      </c>
      <c r="D1139" s="21" t="s">
        <v>185</v>
      </c>
      <c r="E1139" s="21" t="s">
        <v>175</v>
      </c>
      <c r="F1139" s="21" t="s">
        <v>175</v>
      </c>
      <c r="G1139" s="21" t="s">
        <v>186</v>
      </c>
      <c r="H1139" s="21" t="s">
        <v>175</v>
      </c>
      <c r="I1139" s="21" t="s">
        <v>178</v>
      </c>
      <c r="J1139" s="22">
        <v>17533</v>
      </c>
      <c r="K1139" s="22">
        <v>55153</v>
      </c>
      <c r="L1139" s="23">
        <f t="shared" si="178"/>
        <v>93</v>
      </c>
      <c r="M1139" s="24">
        <f t="shared" si="179"/>
        <v>1</v>
      </c>
      <c r="N1139" s="21">
        <v>93</v>
      </c>
      <c r="O1139" s="21">
        <v>93</v>
      </c>
      <c r="P1139" s="21" t="s">
        <v>187</v>
      </c>
      <c r="Q1139" s="21" t="s">
        <v>219</v>
      </c>
      <c r="R1139" s="25" t="s">
        <v>218</v>
      </c>
      <c r="S1139" s="21" t="s">
        <v>265</v>
      </c>
      <c r="T1139" s="21"/>
      <c r="U1139" s="26"/>
      <c r="V1139" s="26"/>
      <c r="W1139" s="27">
        <f t="shared" si="170"/>
        <v>1948</v>
      </c>
      <c r="X1139" s="27">
        <f t="shared" si="171"/>
        <v>2050</v>
      </c>
      <c r="Y1139" s="28">
        <f t="shared" si="172"/>
        <v>0</v>
      </c>
      <c r="Z1139" s="29" t="str">
        <f t="shared" si="173"/>
        <v>CAISO</v>
      </c>
      <c r="AA1139" s="30">
        <f t="shared" si="174"/>
        <v>93</v>
      </c>
      <c r="AB1139" s="31">
        <f>IF(AND(ISNUMBER(MATCH($S1139,[3]Lists!$CU$8:$CU$37,0)),J1139&gt;=DATE(2018,12,31)),$AH$6,$AH$5)</f>
        <v>1</v>
      </c>
      <c r="AC1139" s="31">
        <f t="shared" si="175"/>
        <v>1</v>
      </c>
      <c r="AD1139" s="31">
        <f t="shared" si="176"/>
        <v>1</v>
      </c>
      <c r="AE1139" s="32" t="e">
        <f>MIN($K1139,IF(AND(S1139='[3]Resources - Baseline'!$C$25,$AH$3&gt;0),MIN(DATE(2050,12,31),MAX(DATE($AH$4,12,31),DATE(YEAR(J1139)+$AH$3,MONTH(J1139),DAY(J1139)))),IF(AND(COUNTIFS('[3]Resources - Baseline'!$C$26:$C$37,S1139)=1,$AH$2&gt;0),MIN(DATE($AH$4,12,31),DATE(YEAR(J1139)+$AH$2,MONTH(J1139),DAY(J1139))),DATE(2050,12,31))))</f>
        <v>#VALUE!</v>
      </c>
      <c r="AF1139" s="33">
        <f t="shared" si="177"/>
        <v>1</v>
      </c>
    </row>
    <row r="1140" spans="1:32">
      <c r="A1140" s="1">
        <v>1140</v>
      </c>
      <c r="B1140" s="21" t="s">
        <v>2517</v>
      </c>
      <c r="C1140" s="21" t="s">
        <v>2518</v>
      </c>
      <c r="D1140" s="21" t="s">
        <v>163</v>
      </c>
      <c r="E1140" s="22" t="s">
        <v>1273</v>
      </c>
      <c r="F1140" s="22" t="s">
        <v>1273</v>
      </c>
      <c r="G1140" s="22" t="s">
        <v>1274</v>
      </c>
      <c r="H1140" s="22" t="s">
        <v>210</v>
      </c>
      <c r="I1140" s="22" t="s">
        <v>212</v>
      </c>
      <c r="J1140" s="22">
        <v>1431</v>
      </c>
      <c r="K1140" s="22">
        <v>55153</v>
      </c>
      <c r="L1140" s="23">
        <f t="shared" si="178"/>
        <v>5.0999999999999996</v>
      </c>
      <c r="M1140" s="24">
        <f t="shared" si="179"/>
        <v>1</v>
      </c>
      <c r="N1140" s="23">
        <v>5.0999999999999996</v>
      </c>
      <c r="O1140" s="23">
        <v>5.0999999999999996</v>
      </c>
      <c r="P1140" s="23" t="s">
        <v>218</v>
      </c>
      <c r="Q1140" s="23" t="s">
        <v>219</v>
      </c>
      <c r="R1140" s="25" t="s">
        <v>218</v>
      </c>
      <c r="S1140" s="22" t="s">
        <v>344</v>
      </c>
      <c r="T1140" s="22"/>
      <c r="U1140" s="26"/>
      <c r="V1140" s="26"/>
      <c r="W1140" s="27">
        <f t="shared" si="170"/>
        <v>1904</v>
      </c>
      <c r="X1140" s="27">
        <f t="shared" si="171"/>
        <v>2050</v>
      </c>
      <c r="Y1140" s="28">
        <f t="shared" si="172"/>
        <v>0</v>
      </c>
      <c r="Z1140" s="29" t="str">
        <f t="shared" si="173"/>
        <v>NW</v>
      </c>
      <c r="AA1140" s="30">
        <f t="shared" si="174"/>
        <v>5.0999999999999996</v>
      </c>
      <c r="AB1140" s="31">
        <f>IF(AND(ISNUMBER(MATCH($S1140,[3]Lists!$CU$8:$CU$37,0)),J1140&gt;=DATE(2018,12,31)),$AH$6,$AH$5)</f>
        <v>1</v>
      </c>
      <c r="AC1140" s="31">
        <f t="shared" si="175"/>
        <v>1</v>
      </c>
      <c r="AD1140" s="31">
        <f t="shared" si="176"/>
        <v>1</v>
      </c>
      <c r="AE1140" s="32" t="e">
        <f>MIN($K1140,IF(AND(S1140='[3]Resources - Baseline'!$C$25,$AH$3&gt;0),MIN(DATE(2050,12,31),MAX(DATE($AH$4,12,31),DATE(YEAR(J1140)+$AH$3,MONTH(J1140),DAY(J1140)))),IF(AND(COUNTIFS('[3]Resources - Baseline'!$C$26:$C$37,S1140)=1,$AH$2&gt;0),MIN(DATE($AH$4,12,31),DATE(YEAR(J1140)+$AH$2,MONTH(J1140),DAY(J1140))),DATE(2050,12,31))))</f>
        <v>#VALUE!</v>
      </c>
      <c r="AF1140" s="33">
        <f t="shared" si="177"/>
        <v>1</v>
      </c>
    </row>
    <row r="1141" spans="1:32">
      <c r="A1141" s="1">
        <v>1141</v>
      </c>
      <c r="B1141" s="21" t="s">
        <v>2519</v>
      </c>
      <c r="C1141" s="21" t="s">
        <v>2520</v>
      </c>
      <c r="D1141" s="21" t="s">
        <v>163</v>
      </c>
      <c r="E1141" s="22" t="s">
        <v>1273</v>
      </c>
      <c r="F1141" s="22" t="s">
        <v>1273</v>
      </c>
      <c r="G1141" s="22" t="s">
        <v>1274</v>
      </c>
      <c r="H1141" s="22" t="s">
        <v>210</v>
      </c>
      <c r="I1141" s="22" t="s">
        <v>212</v>
      </c>
      <c r="J1141" s="22">
        <v>1431</v>
      </c>
      <c r="K1141" s="22">
        <v>55153</v>
      </c>
      <c r="L1141" s="23">
        <f t="shared" si="178"/>
        <v>5.0999999999999996</v>
      </c>
      <c r="M1141" s="24">
        <f t="shared" si="179"/>
        <v>1</v>
      </c>
      <c r="N1141" s="23">
        <v>5.0999999999999996</v>
      </c>
      <c r="O1141" s="23">
        <v>5.0999999999999996</v>
      </c>
      <c r="P1141" s="23" t="s">
        <v>218</v>
      </c>
      <c r="Q1141" s="23" t="s">
        <v>219</v>
      </c>
      <c r="R1141" s="25" t="s">
        <v>218</v>
      </c>
      <c r="S1141" s="22" t="s">
        <v>344</v>
      </c>
      <c r="T1141" s="22"/>
      <c r="U1141" s="26"/>
      <c r="V1141" s="26"/>
      <c r="W1141" s="27">
        <f t="shared" si="170"/>
        <v>1904</v>
      </c>
      <c r="X1141" s="27">
        <f t="shared" si="171"/>
        <v>2050</v>
      </c>
      <c r="Y1141" s="28">
        <f t="shared" si="172"/>
        <v>0</v>
      </c>
      <c r="Z1141" s="29" t="str">
        <f t="shared" si="173"/>
        <v>NW</v>
      </c>
      <c r="AA1141" s="30">
        <f t="shared" si="174"/>
        <v>5.0999999999999996</v>
      </c>
      <c r="AB1141" s="31">
        <f>IF(AND(ISNUMBER(MATCH($S1141,[3]Lists!$CU$8:$CU$37,0)),J1141&gt;=DATE(2018,12,31)),$AH$6,$AH$5)</f>
        <v>1</v>
      </c>
      <c r="AC1141" s="31">
        <f t="shared" si="175"/>
        <v>1</v>
      </c>
      <c r="AD1141" s="31">
        <f t="shared" si="176"/>
        <v>1</v>
      </c>
      <c r="AE1141" s="32" t="e">
        <f>MIN($K1141,IF(AND(S1141='[3]Resources - Baseline'!$C$25,$AH$3&gt;0),MIN(DATE(2050,12,31),MAX(DATE($AH$4,12,31),DATE(YEAR(J1141)+$AH$3,MONTH(J1141),DAY(J1141)))),IF(AND(COUNTIFS('[3]Resources - Baseline'!$C$26:$C$37,S1141)=1,$AH$2&gt;0),MIN(DATE($AH$4,12,31),DATE(YEAR(J1141)+$AH$2,MONTH(J1141),DAY(J1141))),DATE(2050,12,31))))</f>
        <v>#VALUE!</v>
      </c>
      <c r="AF1141" s="33">
        <f t="shared" si="177"/>
        <v>1</v>
      </c>
    </row>
    <row r="1142" spans="1:32">
      <c r="A1142" s="1">
        <v>1142</v>
      </c>
      <c r="B1142" s="21" t="s">
        <v>2521</v>
      </c>
      <c r="C1142" s="21" t="s">
        <v>2522</v>
      </c>
      <c r="D1142" s="21" t="s">
        <v>163</v>
      </c>
      <c r="E1142" s="22" t="s">
        <v>1273</v>
      </c>
      <c r="F1142" s="22" t="s">
        <v>1273</v>
      </c>
      <c r="G1142" s="22" t="s">
        <v>1274</v>
      </c>
      <c r="H1142" s="22" t="s">
        <v>210</v>
      </c>
      <c r="I1142" s="22" t="s">
        <v>212</v>
      </c>
      <c r="J1142" s="22">
        <v>1431</v>
      </c>
      <c r="K1142" s="22">
        <v>55153</v>
      </c>
      <c r="L1142" s="23">
        <f t="shared" si="178"/>
        <v>5.0999999999999996</v>
      </c>
      <c r="M1142" s="24">
        <f t="shared" si="179"/>
        <v>1</v>
      </c>
      <c r="N1142" s="23">
        <v>5.0999999999999996</v>
      </c>
      <c r="O1142" s="23">
        <v>5.0999999999999996</v>
      </c>
      <c r="P1142" s="23" t="s">
        <v>218</v>
      </c>
      <c r="Q1142" s="23" t="s">
        <v>219</v>
      </c>
      <c r="R1142" s="25" t="s">
        <v>218</v>
      </c>
      <c r="S1142" s="22" t="s">
        <v>344</v>
      </c>
      <c r="T1142" s="22"/>
      <c r="U1142" s="26"/>
      <c r="V1142" s="26"/>
      <c r="W1142" s="27">
        <f t="shared" si="170"/>
        <v>1904</v>
      </c>
      <c r="X1142" s="27">
        <f t="shared" si="171"/>
        <v>2050</v>
      </c>
      <c r="Y1142" s="28">
        <f t="shared" si="172"/>
        <v>0</v>
      </c>
      <c r="Z1142" s="29" t="str">
        <f t="shared" si="173"/>
        <v>NW</v>
      </c>
      <c r="AA1142" s="30">
        <f t="shared" si="174"/>
        <v>5.0999999999999996</v>
      </c>
      <c r="AB1142" s="31">
        <f>IF(AND(ISNUMBER(MATCH($S1142,[3]Lists!$CU$8:$CU$37,0)),J1142&gt;=DATE(2018,12,31)),$AH$6,$AH$5)</f>
        <v>1</v>
      </c>
      <c r="AC1142" s="31">
        <f t="shared" si="175"/>
        <v>1</v>
      </c>
      <c r="AD1142" s="31">
        <f t="shared" si="176"/>
        <v>1</v>
      </c>
      <c r="AE1142" s="32" t="e">
        <f>MIN($K1142,IF(AND(S1142='[3]Resources - Baseline'!$C$25,$AH$3&gt;0),MIN(DATE(2050,12,31),MAX(DATE($AH$4,12,31),DATE(YEAR(J1142)+$AH$3,MONTH(J1142),DAY(J1142)))),IF(AND(COUNTIFS('[3]Resources - Baseline'!$C$26:$C$37,S1142)=1,$AH$2&gt;0),MIN(DATE($AH$4,12,31),DATE(YEAR(J1142)+$AH$2,MONTH(J1142),DAY(J1142))),DATE(2050,12,31))))</f>
        <v>#VALUE!</v>
      </c>
      <c r="AF1142" s="33">
        <f t="shared" si="177"/>
        <v>1</v>
      </c>
    </row>
    <row r="1143" spans="1:32">
      <c r="A1143" s="1">
        <v>1143</v>
      </c>
      <c r="B1143" s="21" t="s">
        <v>2523</v>
      </c>
      <c r="C1143" s="21" t="s">
        <v>2524</v>
      </c>
      <c r="D1143" s="21" t="s">
        <v>163</v>
      </c>
      <c r="E1143" s="22" t="s">
        <v>1273</v>
      </c>
      <c r="F1143" s="22" t="s">
        <v>1273</v>
      </c>
      <c r="G1143" s="22" t="s">
        <v>1274</v>
      </c>
      <c r="H1143" s="22" t="s">
        <v>210</v>
      </c>
      <c r="I1143" s="22" t="s">
        <v>212</v>
      </c>
      <c r="J1143" s="22">
        <v>10563</v>
      </c>
      <c r="K1143" s="22">
        <v>55153</v>
      </c>
      <c r="L1143" s="23">
        <f t="shared" si="178"/>
        <v>7.5</v>
      </c>
      <c r="M1143" s="24">
        <f t="shared" si="179"/>
        <v>1</v>
      </c>
      <c r="N1143" s="23">
        <v>7.5</v>
      </c>
      <c r="O1143" s="23">
        <v>7.5</v>
      </c>
      <c r="P1143" s="23" t="s">
        <v>218</v>
      </c>
      <c r="Q1143" s="23" t="s">
        <v>219</v>
      </c>
      <c r="R1143" s="25" t="s">
        <v>218</v>
      </c>
      <c r="S1143" s="22" t="s">
        <v>344</v>
      </c>
      <c r="T1143" s="22"/>
      <c r="U1143" s="26"/>
      <c r="V1143" s="26"/>
      <c r="W1143" s="27">
        <f t="shared" si="170"/>
        <v>1929</v>
      </c>
      <c r="X1143" s="27">
        <f t="shared" si="171"/>
        <v>2050</v>
      </c>
      <c r="Y1143" s="28">
        <f t="shared" si="172"/>
        <v>0</v>
      </c>
      <c r="Z1143" s="29" t="str">
        <f t="shared" si="173"/>
        <v>NW</v>
      </c>
      <c r="AA1143" s="30">
        <f t="shared" si="174"/>
        <v>7.5</v>
      </c>
      <c r="AB1143" s="31">
        <f>IF(AND(ISNUMBER(MATCH($S1143,[3]Lists!$CU$8:$CU$37,0)),J1143&gt;=DATE(2018,12,31)),$AH$6,$AH$5)</f>
        <v>1</v>
      </c>
      <c r="AC1143" s="31">
        <f t="shared" si="175"/>
        <v>1</v>
      </c>
      <c r="AD1143" s="31">
        <f t="shared" si="176"/>
        <v>1</v>
      </c>
      <c r="AE1143" s="32" t="e">
        <f>MIN($K1143,IF(AND(S1143='[3]Resources - Baseline'!$C$25,$AH$3&gt;0),MIN(DATE(2050,12,31),MAX(DATE($AH$4,12,31),DATE(YEAR(J1143)+$AH$3,MONTH(J1143),DAY(J1143)))),IF(AND(COUNTIFS('[3]Resources - Baseline'!$C$26:$C$37,S1143)=1,$AH$2&gt;0),MIN(DATE($AH$4,12,31),DATE(YEAR(J1143)+$AH$2,MONTH(J1143),DAY(J1143))),DATE(2050,12,31))))</f>
        <v>#VALUE!</v>
      </c>
      <c r="AF1143" s="33">
        <f t="shared" si="177"/>
        <v>1</v>
      </c>
    </row>
    <row r="1144" spans="1:32">
      <c r="A1144" s="1">
        <v>1144</v>
      </c>
      <c r="B1144" s="21" t="s">
        <v>2525</v>
      </c>
      <c r="C1144" s="21" t="s">
        <v>2526</v>
      </c>
      <c r="D1144" s="21" t="s">
        <v>163</v>
      </c>
      <c r="E1144" s="22" t="s">
        <v>331</v>
      </c>
      <c r="F1144" s="22" t="s">
        <v>331</v>
      </c>
      <c r="G1144" s="22" t="s">
        <v>177</v>
      </c>
      <c r="H1144" s="22" t="s">
        <v>176</v>
      </c>
      <c r="I1144" s="22" t="s">
        <v>178</v>
      </c>
      <c r="J1144" s="22">
        <v>31548</v>
      </c>
      <c r="K1144" s="22">
        <v>55153</v>
      </c>
      <c r="L1144" s="23">
        <f t="shared" si="178"/>
        <v>2</v>
      </c>
      <c r="M1144" s="24">
        <f t="shared" si="179"/>
        <v>1</v>
      </c>
      <c r="N1144" s="23">
        <v>2</v>
      </c>
      <c r="O1144" s="23">
        <v>2</v>
      </c>
      <c r="P1144" s="23" t="s">
        <v>218</v>
      </c>
      <c r="Q1144" s="23" t="s">
        <v>219</v>
      </c>
      <c r="R1144" s="25" t="s">
        <v>218</v>
      </c>
      <c r="S1144" s="22" t="s">
        <v>265</v>
      </c>
      <c r="T1144" s="22"/>
      <c r="U1144" s="26"/>
      <c r="V1144" s="26"/>
      <c r="W1144" s="27">
        <f t="shared" si="170"/>
        <v>1986</v>
      </c>
      <c r="X1144" s="27">
        <f t="shared" si="171"/>
        <v>2050</v>
      </c>
      <c r="Y1144" s="28">
        <f t="shared" si="172"/>
        <v>0</v>
      </c>
      <c r="Z1144" s="29" t="str">
        <f t="shared" si="173"/>
        <v>CAISO</v>
      </c>
      <c r="AA1144" s="30">
        <f t="shared" si="174"/>
        <v>2</v>
      </c>
      <c r="AB1144" s="31">
        <f>IF(AND(ISNUMBER(MATCH($S1144,[3]Lists!$CU$8:$CU$37,0)),J1144&gt;=DATE(2018,12,31)),$AH$6,$AH$5)</f>
        <v>1</v>
      </c>
      <c r="AC1144" s="31">
        <f t="shared" si="175"/>
        <v>1</v>
      </c>
      <c r="AD1144" s="31">
        <f t="shared" si="176"/>
        <v>1</v>
      </c>
      <c r="AE1144" s="32" t="e">
        <f>MIN($K1144,IF(AND(S1144='[3]Resources - Baseline'!$C$25,$AH$3&gt;0),MIN(DATE(2050,12,31),MAX(DATE($AH$4,12,31),DATE(YEAR(J1144)+$AH$3,MONTH(J1144),DAY(J1144)))),IF(AND(COUNTIFS('[3]Resources - Baseline'!$C$26:$C$37,S1144)=1,$AH$2&gt;0),MIN(DATE($AH$4,12,31),DATE(YEAR(J1144)+$AH$2,MONTH(J1144),DAY(J1144))),DATE(2050,12,31))))</f>
        <v>#VALUE!</v>
      </c>
      <c r="AF1144" s="33">
        <f t="shared" si="177"/>
        <v>1</v>
      </c>
    </row>
    <row r="1145" spans="1:32">
      <c r="A1145" s="1">
        <v>1145</v>
      </c>
      <c r="B1145" s="21" t="s">
        <v>2527</v>
      </c>
      <c r="C1145" s="21" t="s">
        <v>2528</v>
      </c>
      <c r="D1145" s="21" t="s">
        <v>163</v>
      </c>
      <c r="E1145" s="22" t="s">
        <v>378</v>
      </c>
      <c r="F1145" s="22" t="s">
        <v>378</v>
      </c>
      <c r="G1145" s="22" t="s">
        <v>1348</v>
      </c>
      <c r="H1145" s="22" t="s">
        <v>1349</v>
      </c>
      <c r="I1145" s="22" t="s">
        <v>378</v>
      </c>
      <c r="J1145" s="22">
        <v>40909</v>
      </c>
      <c r="K1145" s="22">
        <v>54789</v>
      </c>
      <c r="L1145" s="23">
        <f t="shared" si="178"/>
        <v>50.9</v>
      </c>
      <c r="M1145" s="24">
        <f t="shared" si="179"/>
        <v>1</v>
      </c>
      <c r="N1145" s="23">
        <v>50.9</v>
      </c>
      <c r="O1145" s="23">
        <v>50.9</v>
      </c>
      <c r="P1145" s="23" t="s">
        <v>240</v>
      </c>
      <c r="Q1145" s="23" t="s">
        <v>207</v>
      </c>
      <c r="R1145" s="25" t="s">
        <v>189</v>
      </c>
      <c r="S1145" s="22" t="s">
        <v>1987</v>
      </c>
      <c r="T1145" s="22"/>
      <c r="U1145" s="26"/>
      <c r="V1145" s="26"/>
      <c r="W1145" s="27">
        <f t="shared" si="170"/>
        <v>2012</v>
      </c>
      <c r="X1145" s="27">
        <f t="shared" si="171"/>
        <v>2049</v>
      </c>
      <c r="Y1145" s="28">
        <f t="shared" si="172"/>
        <v>0</v>
      </c>
      <c r="Z1145" s="29" t="str">
        <f t="shared" si="173"/>
        <v>BANC</v>
      </c>
      <c r="AA1145" s="30">
        <f t="shared" si="174"/>
        <v>50.9</v>
      </c>
      <c r="AB1145" s="31">
        <f>IF(AND(ISNUMBER(MATCH($S1145,[3]Lists!$CU$8:$CU$37,0)),J1145&gt;=DATE(2018,12,31)),$AH$6,$AH$5)</f>
        <v>1</v>
      </c>
      <c r="AC1145" s="31">
        <f t="shared" si="175"/>
        <v>1</v>
      </c>
      <c r="AD1145" s="31">
        <f t="shared" si="176"/>
        <v>1</v>
      </c>
      <c r="AE1145" s="32" t="e">
        <f>MIN($K1145,IF(AND(S1145='[3]Resources - Baseline'!$C$25,$AH$3&gt;0),MIN(DATE(2050,12,31),MAX(DATE($AH$4,12,31),DATE(YEAR(J1145)+$AH$3,MONTH(J1145),DAY(J1145)))),IF(AND(COUNTIFS('[3]Resources - Baseline'!$C$26:$C$37,S1145)=1,$AH$2&gt;0),MIN(DATE($AH$4,12,31),DATE(YEAR(J1145)+$AH$2,MONTH(J1145),DAY(J1145))),DATE(2050,12,31))))</f>
        <v>#VALUE!</v>
      </c>
      <c r="AF1145" s="33">
        <f t="shared" si="177"/>
        <v>1</v>
      </c>
    </row>
    <row r="1146" spans="1:32">
      <c r="A1146" s="1">
        <v>1146</v>
      </c>
      <c r="B1146" s="21" t="s">
        <v>2529</v>
      </c>
      <c r="C1146" s="21" t="s">
        <v>2530</v>
      </c>
      <c r="D1146" s="21" t="s">
        <v>163</v>
      </c>
      <c r="E1146" s="22" t="s">
        <v>378</v>
      </c>
      <c r="F1146" s="22" t="s">
        <v>378</v>
      </c>
      <c r="G1146" s="22" t="s">
        <v>1348</v>
      </c>
      <c r="H1146" s="22" t="s">
        <v>1349</v>
      </c>
      <c r="I1146" s="22" t="s">
        <v>378</v>
      </c>
      <c r="J1146" s="22">
        <v>40909</v>
      </c>
      <c r="K1146" s="22">
        <v>54789</v>
      </c>
      <c r="L1146" s="23">
        <f t="shared" si="178"/>
        <v>37.9</v>
      </c>
      <c r="M1146" s="24">
        <f t="shared" si="179"/>
        <v>1</v>
      </c>
      <c r="N1146" s="23">
        <v>37.9</v>
      </c>
      <c r="O1146" s="23">
        <v>37.9</v>
      </c>
      <c r="P1146" s="23" t="s">
        <v>240</v>
      </c>
      <c r="Q1146" s="23" t="s">
        <v>207</v>
      </c>
      <c r="R1146" s="25" t="s">
        <v>189</v>
      </c>
      <c r="S1146" s="22" t="s">
        <v>1987</v>
      </c>
      <c r="T1146" s="22"/>
      <c r="U1146" s="26"/>
      <c r="V1146" s="26"/>
      <c r="W1146" s="27">
        <f t="shared" si="170"/>
        <v>2012</v>
      </c>
      <c r="X1146" s="27">
        <f t="shared" si="171"/>
        <v>2049</v>
      </c>
      <c r="Y1146" s="28">
        <f t="shared" si="172"/>
        <v>0</v>
      </c>
      <c r="Z1146" s="29" t="str">
        <f t="shared" si="173"/>
        <v>BANC</v>
      </c>
      <c r="AA1146" s="30">
        <f t="shared" si="174"/>
        <v>37.9</v>
      </c>
      <c r="AB1146" s="31">
        <f>IF(AND(ISNUMBER(MATCH($S1146,[3]Lists!$CU$8:$CU$37,0)),J1146&gt;=DATE(2018,12,31)),$AH$6,$AH$5)</f>
        <v>1</v>
      </c>
      <c r="AC1146" s="31">
        <f t="shared" si="175"/>
        <v>1</v>
      </c>
      <c r="AD1146" s="31">
        <f t="shared" si="176"/>
        <v>1</v>
      </c>
      <c r="AE1146" s="32" t="e">
        <f>MIN($K1146,IF(AND(S1146='[3]Resources - Baseline'!$C$25,$AH$3&gt;0),MIN(DATE(2050,12,31),MAX(DATE($AH$4,12,31),DATE(YEAR(J1146)+$AH$3,MONTH(J1146),DAY(J1146)))),IF(AND(COUNTIFS('[3]Resources - Baseline'!$C$26:$C$37,S1146)=1,$AH$2&gt;0),MIN(DATE($AH$4,12,31),DATE(YEAR(J1146)+$AH$2,MONTH(J1146),DAY(J1146))),DATE(2050,12,31))))</f>
        <v>#VALUE!</v>
      </c>
      <c r="AF1146" s="33">
        <f t="shared" si="177"/>
        <v>1</v>
      </c>
    </row>
    <row r="1147" spans="1:32">
      <c r="A1147" s="1">
        <v>1147</v>
      </c>
      <c r="B1147" s="21" t="s">
        <v>2531</v>
      </c>
      <c r="C1147" s="21" t="s">
        <v>2532</v>
      </c>
      <c r="D1147" s="21" t="s">
        <v>185</v>
      </c>
      <c r="E1147" s="21" t="s">
        <v>175</v>
      </c>
      <c r="F1147" s="21" t="s">
        <v>175</v>
      </c>
      <c r="G1147" s="21" t="s">
        <v>186</v>
      </c>
      <c r="H1147" s="21" t="s">
        <v>175</v>
      </c>
      <c r="I1147" s="21" t="s">
        <v>178</v>
      </c>
      <c r="J1147" s="22">
        <v>31413</v>
      </c>
      <c r="K1147" s="22">
        <v>55153</v>
      </c>
      <c r="L1147" s="23">
        <f t="shared" si="178"/>
        <v>4.9000000000000004</v>
      </c>
      <c r="M1147" s="24">
        <f t="shared" si="179"/>
        <v>1</v>
      </c>
      <c r="N1147" s="21">
        <v>4.9000000000000004</v>
      </c>
      <c r="O1147" s="21">
        <v>4.9000000000000004</v>
      </c>
      <c r="P1147" s="21" t="s">
        <v>187</v>
      </c>
      <c r="Q1147" s="21" t="s">
        <v>219</v>
      </c>
      <c r="R1147" s="25" t="s">
        <v>218</v>
      </c>
      <c r="S1147" s="21" t="s">
        <v>368</v>
      </c>
      <c r="T1147" s="21"/>
      <c r="U1147" s="26"/>
      <c r="V1147" s="26"/>
      <c r="W1147" s="27">
        <f t="shared" si="170"/>
        <v>1986</v>
      </c>
      <c r="X1147" s="27">
        <f t="shared" si="171"/>
        <v>2050</v>
      </c>
      <c r="Y1147" s="28">
        <f t="shared" si="172"/>
        <v>0</v>
      </c>
      <c r="Z1147" s="29" t="str">
        <f t="shared" si="173"/>
        <v>CAISO</v>
      </c>
      <c r="AA1147" s="30">
        <f t="shared" si="174"/>
        <v>4.9000000000000004</v>
      </c>
      <c r="AB1147" s="31">
        <f>IF(AND(ISNUMBER(MATCH($S1147,[3]Lists!$CU$8:$CU$37,0)),J1147&gt;=DATE(2018,12,31)),$AH$6,$AH$5)</f>
        <v>1</v>
      </c>
      <c r="AC1147" s="31">
        <f t="shared" si="175"/>
        <v>1</v>
      </c>
      <c r="AD1147" s="31">
        <f t="shared" si="176"/>
        <v>1</v>
      </c>
      <c r="AE1147" s="32" t="e">
        <f>MIN($K1147,IF(AND(S1147='[3]Resources - Baseline'!$C$25,$AH$3&gt;0),MIN(DATE(2050,12,31),MAX(DATE($AH$4,12,31),DATE(YEAR(J1147)+$AH$3,MONTH(J1147),DAY(J1147)))),IF(AND(COUNTIFS('[3]Resources - Baseline'!$C$26:$C$37,S1147)=1,$AH$2&gt;0),MIN(DATE($AH$4,12,31),DATE(YEAR(J1147)+$AH$2,MONTH(J1147),DAY(J1147))),DATE(2050,12,31))))</f>
        <v>#VALUE!</v>
      </c>
      <c r="AF1147" s="33">
        <f t="shared" si="177"/>
        <v>1</v>
      </c>
    </row>
    <row r="1148" spans="1:32">
      <c r="A1148" s="1">
        <v>1148</v>
      </c>
      <c r="B1148" s="21" t="s">
        <v>2533</v>
      </c>
      <c r="C1148" s="21" t="s">
        <v>2534</v>
      </c>
      <c r="D1148" s="21" t="s">
        <v>185</v>
      </c>
      <c r="E1148" s="21" t="s">
        <v>175</v>
      </c>
      <c r="F1148" s="21" t="s">
        <v>175</v>
      </c>
      <c r="G1148" s="21" t="s">
        <v>186</v>
      </c>
      <c r="H1148" s="21" t="s">
        <v>175</v>
      </c>
      <c r="I1148" s="21" t="s">
        <v>178</v>
      </c>
      <c r="J1148" s="22">
        <v>37826</v>
      </c>
      <c r="K1148" s="22">
        <v>55153</v>
      </c>
      <c r="L1148" s="23">
        <f t="shared" si="178"/>
        <v>400</v>
      </c>
      <c r="M1148" s="24">
        <f t="shared" si="179"/>
        <v>0.72503172013775596</v>
      </c>
      <c r="N1148" s="21">
        <v>400</v>
      </c>
      <c r="O1148" s="21">
        <v>551.70000000000005</v>
      </c>
      <c r="P1148" s="21" t="s">
        <v>257</v>
      </c>
      <c r="Q1148" s="21" t="s">
        <v>258</v>
      </c>
      <c r="R1148" s="25" t="s">
        <v>259</v>
      </c>
      <c r="S1148" s="21" t="s">
        <v>332</v>
      </c>
      <c r="T1148" s="21"/>
      <c r="U1148" s="26"/>
      <c r="V1148" s="26"/>
      <c r="W1148" s="27">
        <f t="shared" si="170"/>
        <v>2004</v>
      </c>
      <c r="X1148" s="27">
        <f t="shared" si="171"/>
        <v>2050</v>
      </c>
      <c r="Y1148" s="28">
        <f t="shared" si="172"/>
        <v>0</v>
      </c>
      <c r="Z1148" s="29" t="str">
        <f t="shared" si="173"/>
        <v>CAISO</v>
      </c>
      <c r="AA1148" s="30">
        <f t="shared" si="174"/>
        <v>551.70000000000005</v>
      </c>
      <c r="AB1148" s="31">
        <f>IF(AND(ISNUMBER(MATCH($S1148,[3]Lists!$CU$8:$CU$37,0)),J1148&gt;=DATE(2018,12,31)),$AH$6,$AH$5)</f>
        <v>1</v>
      </c>
      <c r="AC1148" s="31">
        <f t="shared" si="175"/>
        <v>1</v>
      </c>
      <c r="AD1148" s="31">
        <f t="shared" si="176"/>
        <v>1</v>
      </c>
      <c r="AE1148" s="32" t="e">
        <f>MIN($K1148,IF(AND(S1148='[3]Resources - Baseline'!$C$25,$AH$3&gt;0),MIN(DATE(2050,12,31),MAX(DATE($AH$4,12,31),DATE(YEAR(J1148)+$AH$3,MONTH(J1148),DAY(J1148)))),IF(AND(COUNTIFS('[3]Resources - Baseline'!$C$26:$C$37,S1148)=1,$AH$2&gt;0),MIN(DATE($AH$4,12,31),DATE(YEAR(J1148)+$AH$2,MONTH(J1148),DAY(J1148))),DATE(2050,12,31))))</f>
        <v>#VALUE!</v>
      </c>
      <c r="AF1148" s="33">
        <f t="shared" si="177"/>
        <v>1</v>
      </c>
    </row>
    <row r="1149" spans="1:32">
      <c r="A1149" s="1">
        <v>1149</v>
      </c>
      <c r="B1149" s="21" t="s">
        <v>2535</v>
      </c>
      <c r="C1149" s="21" t="s">
        <v>2536</v>
      </c>
      <c r="D1149" s="21" t="s">
        <v>163</v>
      </c>
      <c r="E1149" s="22" t="s">
        <v>837</v>
      </c>
      <c r="F1149" s="22" t="s">
        <v>837</v>
      </c>
      <c r="G1149" s="22" t="s">
        <v>838</v>
      </c>
      <c r="H1149" s="22" t="s">
        <v>434</v>
      </c>
      <c r="I1149" s="22" t="s">
        <v>212</v>
      </c>
      <c r="J1149" s="22">
        <v>39387</v>
      </c>
      <c r="K1149" s="22">
        <v>55153</v>
      </c>
      <c r="L1149" s="23">
        <f t="shared" si="178"/>
        <v>100</v>
      </c>
      <c r="M1149" s="24">
        <f t="shared" si="179"/>
        <v>1</v>
      </c>
      <c r="N1149" s="35">
        <v>100</v>
      </c>
      <c r="O1149" s="35">
        <v>100</v>
      </c>
      <c r="P1149" s="35" t="s">
        <v>196</v>
      </c>
      <c r="Q1149" s="35" t="s">
        <v>197</v>
      </c>
      <c r="R1149" s="25" t="s">
        <v>198</v>
      </c>
      <c r="S1149" s="22" t="s">
        <v>551</v>
      </c>
      <c r="T1149" s="22"/>
      <c r="U1149" s="26"/>
      <c r="V1149" s="26"/>
      <c r="W1149" s="27">
        <f t="shared" si="170"/>
        <v>2008</v>
      </c>
      <c r="X1149" s="27">
        <f t="shared" si="171"/>
        <v>2050</v>
      </c>
      <c r="Y1149" s="28">
        <f t="shared" si="172"/>
        <v>0</v>
      </c>
      <c r="Z1149" s="29" t="str">
        <f t="shared" si="173"/>
        <v>NW</v>
      </c>
      <c r="AA1149" s="30">
        <f t="shared" si="174"/>
        <v>100</v>
      </c>
      <c r="AB1149" s="31">
        <f>IF(AND(ISNUMBER(MATCH($S1149,[3]Lists!$CU$8:$CU$37,0)),J1149&gt;=DATE(2018,12,31)),$AH$6,$AH$5)</f>
        <v>1</v>
      </c>
      <c r="AC1149" s="31">
        <f t="shared" si="175"/>
        <v>1</v>
      </c>
      <c r="AD1149" s="31">
        <f t="shared" si="176"/>
        <v>1</v>
      </c>
      <c r="AE1149" s="32" t="e">
        <f>MIN($K1149,IF(AND(S1149='[3]Resources - Baseline'!$C$25,$AH$3&gt;0),MIN(DATE(2050,12,31),MAX(DATE($AH$4,12,31),DATE(YEAR(J1149)+$AH$3,MONTH(J1149),DAY(J1149)))),IF(AND(COUNTIFS('[3]Resources - Baseline'!$C$26:$C$37,S1149)=1,$AH$2&gt;0),MIN(DATE($AH$4,12,31),DATE(YEAR(J1149)+$AH$2,MONTH(J1149),DAY(J1149))),DATE(2050,12,31))))</f>
        <v>#VALUE!</v>
      </c>
      <c r="AF1149" s="33">
        <f t="shared" si="177"/>
        <v>1</v>
      </c>
    </row>
    <row r="1150" spans="1:32">
      <c r="A1150" s="1">
        <v>1150</v>
      </c>
      <c r="B1150" s="21" t="s">
        <v>2537</v>
      </c>
      <c r="C1150" s="21" t="s">
        <v>2538</v>
      </c>
      <c r="D1150" s="21" t="s">
        <v>163</v>
      </c>
      <c r="E1150" s="22" t="s">
        <v>164</v>
      </c>
      <c r="F1150" s="22" t="s">
        <v>164</v>
      </c>
      <c r="G1150" s="22" t="s">
        <v>165</v>
      </c>
      <c r="H1150" s="22" t="s">
        <v>166</v>
      </c>
      <c r="I1150" s="22" t="s">
        <v>167</v>
      </c>
      <c r="J1150" s="22">
        <v>8767</v>
      </c>
      <c r="K1150" s="22">
        <v>48669</v>
      </c>
      <c r="L1150" s="23">
        <f t="shared" si="178"/>
        <v>6</v>
      </c>
      <c r="M1150" s="24">
        <f t="shared" si="179"/>
        <v>1</v>
      </c>
      <c r="N1150" s="35">
        <v>6</v>
      </c>
      <c r="O1150" s="35">
        <v>6</v>
      </c>
      <c r="P1150" s="35" t="s">
        <v>218</v>
      </c>
      <c r="Q1150" s="35" t="s">
        <v>219</v>
      </c>
      <c r="R1150" s="25" t="s">
        <v>218</v>
      </c>
      <c r="S1150" s="22" t="s">
        <v>220</v>
      </c>
      <c r="T1150" s="22"/>
      <c r="U1150" s="26"/>
      <c r="V1150" s="26"/>
      <c r="W1150" s="27">
        <f t="shared" si="170"/>
        <v>1924</v>
      </c>
      <c r="X1150" s="27">
        <f t="shared" si="171"/>
        <v>2032</v>
      </c>
      <c r="Y1150" s="28">
        <f t="shared" si="172"/>
        <v>0</v>
      </c>
      <c r="Z1150" s="29" t="str">
        <f t="shared" si="173"/>
        <v>Excluded</v>
      </c>
      <c r="AA1150" s="30">
        <f t="shared" si="174"/>
        <v>6</v>
      </c>
      <c r="AB1150" s="31">
        <f>IF(AND(ISNUMBER(MATCH($S1150,[3]Lists!$CU$8:$CU$37,0)),J1150&gt;=DATE(2018,12,31)),$AH$6,$AH$5)</f>
        <v>1</v>
      </c>
      <c r="AC1150" s="31">
        <f t="shared" si="175"/>
        <v>1</v>
      </c>
      <c r="AD1150" s="31">
        <f t="shared" si="176"/>
        <v>1</v>
      </c>
      <c r="AE1150" s="32" t="e">
        <f>MIN($K1150,IF(AND(S1150='[3]Resources - Baseline'!$C$25,$AH$3&gt;0),MIN(DATE(2050,12,31),MAX(DATE($AH$4,12,31),DATE(YEAR(J1150)+$AH$3,MONTH(J1150),DAY(J1150)))),IF(AND(COUNTIFS('[3]Resources - Baseline'!$C$26:$C$37,S1150)=1,$AH$2&gt;0),MIN(DATE($AH$4,12,31),DATE(YEAR(J1150)+$AH$2,MONTH(J1150),DAY(J1150))),DATE(2050,12,31))))</f>
        <v>#VALUE!</v>
      </c>
      <c r="AF1150" s="33">
        <f t="shared" si="177"/>
        <v>1</v>
      </c>
    </row>
    <row r="1151" spans="1:32">
      <c r="A1151" s="1">
        <v>1151</v>
      </c>
      <c r="B1151" s="21" t="s">
        <v>2539</v>
      </c>
      <c r="C1151" s="21" t="s">
        <v>2540</v>
      </c>
      <c r="D1151" s="21" t="s">
        <v>163</v>
      </c>
      <c r="E1151" s="22" t="s">
        <v>164</v>
      </c>
      <c r="F1151" s="22" t="s">
        <v>164</v>
      </c>
      <c r="G1151" s="22" t="s">
        <v>165</v>
      </c>
      <c r="H1151" s="22" t="s">
        <v>166</v>
      </c>
      <c r="I1151" s="22" t="s">
        <v>167</v>
      </c>
      <c r="J1151" s="22">
        <v>8767</v>
      </c>
      <c r="K1151" s="22">
        <v>48669</v>
      </c>
      <c r="L1151" s="23">
        <f t="shared" si="178"/>
        <v>6</v>
      </c>
      <c r="M1151" s="24">
        <f t="shared" si="179"/>
        <v>1</v>
      </c>
      <c r="N1151" s="23">
        <v>6</v>
      </c>
      <c r="O1151" s="23">
        <v>6</v>
      </c>
      <c r="P1151" s="23" t="s">
        <v>218</v>
      </c>
      <c r="Q1151" s="23" t="s">
        <v>219</v>
      </c>
      <c r="R1151" s="25" t="s">
        <v>218</v>
      </c>
      <c r="S1151" s="22" t="s">
        <v>220</v>
      </c>
      <c r="T1151" s="22"/>
      <c r="U1151" s="26"/>
      <c r="V1151" s="26"/>
      <c r="W1151" s="27">
        <f t="shared" si="170"/>
        <v>1924</v>
      </c>
      <c r="X1151" s="27">
        <f t="shared" si="171"/>
        <v>2032</v>
      </c>
      <c r="Y1151" s="28">
        <f t="shared" si="172"/>
        <v>0</v>
      </c>
      <c r="Z1151" s="29" t="str">
        <f t="shared" si="173"/>
        <v>Excluded</v>
      </c>
      <c r="AA1151" s="30">
        <f t="shared" si="174"/>
        <v>6</v>
      </c>
      <c r="AB1151" s="31">
        <f>IF(AND(ISNUMBER(MATCH($S1151,[3]Lists!$CU$8:$CU$37,0)),J1151&gt;=DATE(2018,12,31)),$AH$6,$AH$5)</f>
        <v>1</v>
      </c>
      <c r="AC1151" s="31">
        <f t="shared" si="175"/>
        <v>1</v>
      </c>
      <c r="AD1151" s="31">
        <f t="shared" si="176"/>
        <v>1</v>
      </c>
      <c r="AE1151" s="32" t="e">
        <f>MIN($K1151,IF(AND(S1151='[3]Resources - Baseline'!$C$25,$AH$3&gt;0),MIN(DATE(2050,12,31),MAX(DATE($AH$4,12,31),DATE(YEAR(J1151)+$AH$3,MONTH(J1151),DAY(J1151)))),IF(AND(COUNTIFS('[3]Resources - Baseline'!$C$26:$C$37,S1151)=1,$AH$2&gt;0),MIN(DATE($AH$4,12,31),DATE(YEAR(J1151)+$AH$2,MONTH(J1151),DAY(J1151))),DATE(2050,12,31))))</f>
        <v>#VALUE!</v>
      </c>
      <c r="AF1151" s="33">
        <f t="shared" si="177"/>
        <v>1</v>
      </c>
    </row>
    <row r="1152" spans="1:32">
      <c r="A1152" s="1">
        <v>1152</v>
      </c>
      <c r="B1152" s="21" t="s">
        <v>2541</v>
      </c>
      <c r="C1152" s="21" t="s">
        <v>2542</v>
      </c>
      <c r="D1152" s="21" t="s">
        <v>185</v>
      </c>
      <c r="E1152" s="21" t="s">
        <v>176</v>
      </c>
      <c r="F1152" s="21" t="s">
        <v>176</v>
      </c>
      <c r="G1152" s="21" t="s">
        <v>177</v>
      </c>
      <c r="H1152" s="21" t="s">
        <v>176</v>
      </c>
      <c r="I1152" s="21" t="s">
        <v>178</v>
      </c>
      <c r="J1152" s="22">
        <v>33970</v>
      </c>
      <c r="K1152" s="22">
        <v>55153</v>
      </c>
      <c r="L1152" s="23">
        <f t="shared" si="178"/>
        <v>0.08</v>
      </c>
      <c r="M1152" s="24">
        <f t="shared" si="179"/>
        <v>6.6666666666666671E-3</v>
      </c>
      <c r="N1152" s="21">
        <v>0.08</v>
      </c>
      <c r="O1152" s="21">
        <v>12</v>
      </c>
      <c r="P1152" s="21" t="s">
        <v>187</v>
      </c>
      <c r="Q1152" s="21" t="s">
        <v>269</v>
      </c>
      <c r="R1152" s="25" t="s">
        <v>270</v>
      </c>
      <c r="S1152" s="21" t="s">
        <v>450</v>
      </c>
      <c r="T1152" s="21"/>
      <c r="U1152" s="26"/>
      <c r="V1152" s="26"/>
      <c r="W1152" s="27">
        <f t="shared" si="170"/>
        <v>1993</v>
      </c>
      <c r="X1152" s="27">
        <f t="shared" si="171"/>
        <v>2050</v>
      </c>
      <c r="Y1152" s="28">
        <f t="shared" si="172"/>
        <v>0</v>
      </c>
      <c r="Z1152" s="29" t="str">
        <f t="shared" si="173"/>
        <v>CAISO</v>
      </c>
      <c r="AA1152" s="30">
        <f t="shared" si="174"/>
        <v>12</v>
      </c>
      <c r="AB1152" s="31">
        <f>IF(AND(ISNUMBER(MATCH($S1152,[3]Lists!$CU$8:$CU$37,0)),J1152&gt;=DATE(2018,12,31)),$AH$6,$AH$5)</f>
        <v>1</v>
      </c>
      <c r="AC1152" s="31">
        <f t="shared" si="175"/>
        <v>1</v>
      </c>
      <c r="AD1152" s="31">
        <f t="shared" si="176"/>
        <v>1</v>
      </c>
      <c r="AE1152" s="32" t="e">
        <f>MIN($K1152,IF(AND(S1152='[3]Resources - Baseline'!$C$25,$AH$3&gt;0),MIN(DATE(2050,12,31),MAX(DATE($AH$4,12,31),DATE(YEAR(J1152)+$AH$3,MONTH(J1152),DAY(J1152)))),IF(AND(COUNTIFS('[3]Resources - Baseline'!$C$26:$C$37,S1152)=1,$AH$2&gt;0),MIN(DATE($AH$4,12,31),DATE(YEAR(J1152)+$AH$2,MONTH(J1152),DAY(J1152))),DATE(2050,12,31))))</f>
        <v>#VALUE!</v>
      </c>
      <c r="AF1152" s="33">
        <f t="shared" si="177"/>
        <v>1</v>
      </c>
    </row>
    <row r="1153" spans="1:32">
      <c r="A1153" s="1">
        <v>1153</v>
      </c>
      <c r="B1153" s="21" t="s">
        <v>2543</v>
      </c>
      <c r="C1153" s="21" t="s">
        <v>2544</v>
      </c>
      <c r="D1153" s="21" t="s">
        <v>163</v>
      </c>
      <c r="E1153" s="22" t="s">
        <v>298</v>
      </c>
      <c r="F1153" s="22" t="s">
        <v>298</v>
      </c>
      <c r="G1153" s="22" t="s">
        <v>299</v>
      </c>
      <c r="H1153" s="22" t="s">
        <v>166</v>
      </c>
      <c r="I1153" s="22" t="s">
        <v>167</v>
      </c>
      <c r="J1153" s="22">
        <v>37135</v>
      </c>
      <c r="K1153" s="22">
        <v>55123</v>
      </c>
      <c r="L1153" s="23">
        <f t="shared" si="178"/>
        <v>2.4</v>
      </c>
      <c r="M1153" s="24">
        <f t="shared" si="179"/>
        <v>1</v>
      </c>
      <c r="N1153" s="23">
        <v>2.4</v>
      </c>
      <c r="O1153" s="23">
        <v>2.4</v>
      </c>
      <c r="P1153" s="23" t="s">
        <v>288</v>
      </c>
      <c r="Q1153" s="23" t="s">
        <v>269</v>
      </c>
      <c r="R1153" s="25" t="s">
        <v>270</v>
      </c>
      <c r="S1153" s="22" t="s">
        <v>304</v>
      </c>
      <c r="T1153" s="22"/>
      <c r="U1153" s="26"/>
      <c r="V1153" s="26"/>
      <c r="W1153" s="27">
        <f t="shared" si="170"/>
        <v>2002</v>
      </c>
      <c r="X1153" s="27">
        <f t="shared" si="171"/>
        <v>2050</v>
      </c>
      <c r="Y1153" s="28">
        <f t="shared" si="172"/>
        <v>0</v>
      </c>
      <c r="Z1153" s="29" t="str">
        <f t="shared" si="173"/>
        <v>Excluded</v>
      </c>
      <c r="AA1153" s="30">
        <f t="shared" si="174"/>
        <v>2.4</v>
      </c>
      <c r="AB1153" s="31">
        <f>IF(AND(ISNUMBER(MATCH($S1153,[3]Lists!$CU$8:$CU$37,0)),J1153&gt;=DATE(2018,12,31)),$AH$6,$AH$5)</f>
        <v>1</v>
      </c>
      <c r="AC1153" s="31">
        <f t="shared" si="175"/>
        <v>1</v>
      </c>
      <c r="AD1153" s="31">
        <f t="shared" si="176"/>
        <v>1</v>
      </c>
      <c r="AE1153" s="32" t="e">
        <f>MIN($K1153,IF(AND(S1153='[3]Resources - Baseline'!$C$25,$AH$3&gt;0),MIN(DATE(2050,12,31),MAX(DATE($AH$4,12,31),DATE(YEAR(J1153)+$AH$3,MONTH(J1153),DAY(J1153)))),IF(AND(COUNTIFS('[3]Resources - Baseline'!$C$26:$C$37,S1153)=1,$AH$2&gt;0),MIN(DATE($AH$4,12,31),DATE(YEAR(J1153)+$AH$2,MONTH(J1153),DAY(J1153))),DATE(2050,12,31))))</f>
        <v>#VALUE!</v>
      </c>
      <c r="AF1153" s="33">
        <f t="shared" si="177"/>
        <v>1</v>
      </c>
    </row>
    <row r="1154" spans="1:32">
      <c r="A1154" s="1">
        <v>1154</v>
      </c>
      <c r="B1154" s="21" t="s">
        <v>2545</v>
      </c>
      <c r="C1154" s="21" t="s">
        <v>2546</v>
      </c>
      <c r="D1154" s="21" t="s">
        <v>163</v>
      </c>
      <c r="E1154" s="22" t="s">
        <v>298</v>
      </c>
      <c r="F1154" s="22" t="s">
        <v>298</v>
      </c>
      <c r="G1154" s="22" t="s">
        <v>299</v>
      </c>
      <c r="H1154" s="22" t="s">
        <v>166</v>
      </c>
      <c r="I1154" s="22" t="s">
        <v>167</v>
      </c>
      <c r="J1154" s="22">
        <v>37803</v>
      </c>
      <c r="K1154" s="22">
        <v>55123</v>
      </c>
      <c r="L1154" s="23">
        <f t="shared" si="178"/>
        <v>2.4</v>
      </c>
      <c r="M1154" s="24">
        <f t="shared" si="179"/>
        <v>1</v>
      </c>
      <c r="N1154" s="23">
        <v>2.4</v>
      </c>
      <c r="O1154" s="23">
        <v>2.4</v>
      </c>
      <c r="P1154" s="23" t="s">
        <v>288</v>
      </c>
      <c r="Q1154" s="23" t="s">
        <v>269</v>
      </c>
      <c r="R1154" s="25" t="s">
        <v>270</v>
      </c>
      <c r="S1154" s="22" t="s">
        <v>304</v>
      </c>
      <c r="T1154" s="22"/>
      <c r="U1154" s="26"/>
      <c r="V1154" s="26"/>
      <c r="W1154" s="27">
        <f t="shared" si="170"/>
        <v>2004</v>
      </c>
      <c r="X1154" s="27">
        <f t="shared" si="171"/>
        <v>2050</v>
      </c>
      <c r="Y1154" s="28">
        <f t="shared" si="172"/>
        <v>0</v>
      </c>
      <c r="Z1154" s="29" t="str">
        <f t="shared" si="173"/>
        <v>Excluded</v>
      </c>
      <c r="AA1154" s="30">
        <f t="shared" si="174"/>
        <v>2.4</v>
      </c>
      <c r="AB1154" s="31">
        <f>IF(AND(ISNUMBER(MATCH($S1154,[3]Lists!$CU$8:$CU$37,0)),J1154&gt;=DATE(2018,12,31)),$AH$6,$AH$5)</f>
        <v>1</v>
      </c>
      <c r="AC1154" s="31">
        <f t="shared" si="175"/>
        <v>1</v>
      </c>
      <c r="AD1154" s="31">
        <f t="shared" si="176"/>
        <v>1</v>
      </c>
      <c r="AE1154" s="32" t="e">
        <f>MIN($K1154,IF(AND(S1154='[3]Resources - Baseline'!$C$25,$AH$3&gt;0),MIN(DATE(2050,12,31),MAX(DATE($AH$4,12,31),DATE(YEAR(J1154)+$AH$3,MONTH(J1154),DAY(J1154)))),IF(AND(COUNTIFS('[3]Resources - Baseline'!$C$26:$C$37,S1154)=1,$AH$2&gt;0),MIN(DATE($AH$4,12,31),DATE(YEAR(J1154)+$AH$2,MONTH(J1154),DAY(J1154))),DATE(2050,12,31))))</f>
        <v>#VALUE!</v>
      </c>
      <c r="AF1154" s="33">
        <f t="shared" si="177"/>
        <v>1</v>
      </c>
    </row>
    <row r="1155" spans="1:32">
      <c r="A1155" s="1">
        <v>1155</v>
      </c>
      <c r="B1155" s="21" t="s">
        <v>2547</v>
      </c>
      <c r="C1155" s="21" t="s">
        <v>2548</v>
      </c>
      <c r="D1155" s="21" t="s">
        <v>163</v>
      </c>
      <c r="E1155" s="22" t="s">
        <v>298</v>
      </c>
      <c r="F1155" s="22" t="s">
        <v>298</v>
      </c>
      <c r="G1155" s="22" t="s">
        <v>299</v>
      </c>
      <c r="H1155" s="22" t="s">
        <v>166</v>
      </c>
      <c r="I1155" s="22" t="s">
        <v>167</v>
      </c>
      <c r="J1155" s="22">
        <v>38018</v>
      </c>
      <c r="K1155" s="22">
        <v>55123</v>
      </c>
      <c r="L1155" s="23">
        <f t="shared" si="178"/>
        <v>2.4</v>
      </c>
      <c r="M1155" s="24">
        <f t="shared" si="179"/>
        <v>1</v>
      </c>
      <c r="N1155" s="23">
        <v>2.4</v>
      </c>
      <c r="O1155" s="23">
        <v>2.4</v>
      </c>
      <c r="P1155" s="23" t="s">
        <v>288</v>
      </c>
      <c r="Q1155" s="23" t="s">
        <v>269</v>
      </c>
      <c r="R1155" s="25" t="s">
        <v>270</v>
      </c>
      <c r="S1155" s="22" t="s">
        <v>304</v>
      </c>
      <c r="T1155" s="22"/>
      <c r="U1155" s="26"/>
      <c r="V1155" s="26"/>
      <c r="W1155" s="27">
        <f t="shared" si="170"/>
        <v>2004</v>
      </c>
      <c r="X1155" s="27">
        <f t="shared" si="171"/>
        <v>2050</v>
      </c>
      <c r="Y1155" s="28">
        <f t="shared" si="172"/>
        <v>0</v>
      </c>
      <c r="Z1155" s="29" t="str">
        <f t="shared" si="173"/>
        <v>Excluded</v>
      </c>
      <c r="AA1155" s="30">
        <f t="shared" si="174"/>
        <v>2.4</v>
      </c>
      <c r="AB1155" s="31">
        <f>IF(AND(ISNUMBER(MATCH($S1155,[3]Lists!$CU$8:$CU$37,0)),J1155&gt;=DATE(2018,12,31)),$AH$6,$AH$5)</f>
        <v>1</v>
      </c>
      <c r="AC1155" s="31">
        <f t="shared" si="175"/>
        <v>1</v>
      </c>
      <c r="AD1155" s="31">
        <f t="shared" si="176"/>
        <v>1</v>
      </c>
      <c r="AE1155" s="32" t="e">
        <f>MIN($K1155,IF(AND(S1155='[3]Resources - Baseline'!$C$25,$AH$3&gt;0),MIN(DATE(2050,12,31),MAX(DATE($AH$4,12,31),DATE(YEAR(J1155)+$AH$3,MONTH(J1155),DAY(J1155)))),IF(AND(COUNTIFS('[3]Resources - Baseline'!$C$26:$C$37,S1155)=1,$AH$2&gt;0),MIN(DATE($AH$4,12,31),DATE(YEAR(J1155)+$AH$2,MONTH(J1155),DAY(J1155))),DATE(2050,12,31))))</f>
        <v>#VALUE!</v>
      </c>
      <c r="AF1155" s="33">
        <f t="shared" si="177"/>
        <v>1</v>
      </c>
    </row>
    <row r="1156" spans="1:32">
      <c r="A1156" s="1">
        <v>1156</v>
      </c>
      <c r="B1156" s="21" t="s">
        <v>2549</v>
      </c>
      <c r="C1156" s="21" t="s">
        <v>2550</v>
      </c>
      <c r="D1156" s="21" t="s">
        <v>163</v>
      </c>
      <c r="E1156" s="22" t="s">
        <v>298</v>
      </c>
      <c r="F1156" s="22" t="s">
        <v>298</v>
      </c>
      <c r="G1156" s="22" t="s">
        <v>299</v>
      </c>
      <c r="H1156" s="22" t="s">
        <v>166</v>
      </c>
      <c r="I1156" s="22" t="s">
        <v>167</v>
      </c>
      <c r="J1156" s="22">
        <v>38292</v>
      </c>
      <c r="K1156" s="22">
        <v>55123</v>
      </c>
      <c r="L1156" s="23">
        <f t="shared" si="178"/>
        <v>2.4</v>
      </c>
      <c r="M1156" s="24">
        <f t="shared" si="179"/>
        <v>1</v>
      </c>
      <c r="N1156" s="23">
        <v>2.4</v>
      </c>
      <c r="O1156" s="23">
        <v>2.4</v>
      </c>
      <c r="P1156" s="23" t="s">
        <v>288</v>
      </c>
      <c r="Q1156" s="23" t="s">
        <v>269</v>
      </c>
      <c r="R1156" s="25" t="s">
        <v>270</v>
      </c>
      <c r="S1156" s="22" t="s">
        <v>304</v>
      </c>
      <c r="T1156" s="22"/>
      <c r="U1156" s="26"/>
      <c r="V1156" s="26"/>
      <c r="W1156" s="27">
        <f t="shared" si="170"/>
        <v>2005</v>
      </c>
      <c r="X1156" s="27">
        <f t="shared" si="171"/>
        <v>2050</v>
      </c>
      <c r="Y1156" s="28">
        <f t="shared" si="172"/>
        <v>0</v>
      </c>
      <c r="Z1156" s="29" t="str">
        <f t="shared" si="173"/>
        <v>Excluded</v>
      </c>
      <c r="AA1156" s="30">
        <f t="shared" si="174"/>
        <v>2.4</v>
      </c>
      <c r="AB1156" s="31">
        <f>IF(AND(ISNUMBER(MATCH($S1156,[3]Lists!$CU$8:$CU$37,0)),J1156&gt;=DATE(2018,12,31)),$AH$6,$AH$5)</f>
        <v>1</v>
      </c>
      <c r="AC1156" s="31">
        <f t="shared" si="175"/>
        <v>1</v>
      </c>
      <c r="AD1156" s="31">
        <f t="shared" si="176"/>
        <v>1</v>
      </c>
      <c r="AE1156" s="32" t="e">
        <f>MIN($K1156,IF(AND(S1156='[3]Resources - Baseline'!$C$25,$AH$3&gt;0),MIN(DATE(2050,12,31),MAX(DATE($AH$4,12,31),DATE(YEAR(J1156)+$AH$3,MONTH(J1156),DAY(J1156)))),IF(AND(COUNTIFS('[3]Resources - Baseline'!$C$26:$C$37,S1156)=1,$AH$2&gt;0),MIN(DATE($AH$4,12,31),DATE(YEAR(J1156)+$AH$2,MONTH(J1156),DAY(J1156))),DATE(2050,12,31))))</f>
        <v>#VALUE!</v>
      </c>
      <c r="AF1156" s="33">
        <f t="shared" si="177"/>
        <v>1</v>
      </c>
    </row>
    <row r="1157" spans="1:32">
      <c r="A1157" s="1">
        <v>1157</v>
      </c>
      <c r="B1157" s="21" t="s">
        <v>2551</v>
      </c>
      <c r="C1157" s="21" t="s">
        <v>2552</v>
      </c>
      <c r="D1157" s="21" t="s">
        <v>163</v>
      </c>
      <c r="E1157" s="22" t="s">
        <v>164</v>
      </c>
      <c r="F1157" s="22" t="s">
        <v>164</v>
      </c>
      <c r="G1157" s="22" t="s">
        <v>165</v>
      </c>
      <c r="H1157" s="22" t="s">
        <v>166</v>
      </c>
      <c r="I1157" s="22" t="s">
        <v>167</v>
      </c>
      <c r="J1157" s="22">
        <v>38322</v>
      </c>
      <c r="K1157" s="22">
        <v>55123</v>
      </c>
      <c r="L1157" s="23">
        <f t="shared" si="178"/>
        <v>2.4</v>
      </c>
      <c r="M1157" s="24">
        <f t="shared" si="179"/>
        <v>1</v>
      </c>
      <c r="N1157" s="23">
        <v>2.4</v>
      </c>
      <c r="O1157" s="23">
        <v>2.4</v>
      </c>
      <c r="P1157" s="23" t="s">
        <v>288</v>
      </c>
      <c r="Q1157" s="23" t="s">
        <v>269</v>
      </c>
      <c r="R1157" s="25" t="s">
        <v>270</v>
      </c>
      <c r="S1157" s="22" t="s">
        <v>304</v>
      </c>
      <c r="T1157" s="22"/>
      <c r="U1157" s="26"/>
      <c r="V1157" s="26"/>
      <c r="W1157" s="27">
        <f t="shared" si="170"/>
        <v>2005</v>
      </c>
      <c r="X1157" s="27">
        <f t="shared" si="171"/>
        <v>2050</v>
      </c>
      <c r="Y1157" s="28">
        <f t="shared" si="172"/>
        <v>0</v>
      </c>
      <c r="Z1157" s="29" t="str">
        <f t="shared" si="173"/>
        <v>Excluded</v>
      </c>
      <c r="AA1157" s="30">
        <f t="shared" si="174"/>
        <v>2.4</v>
      </c>
      <c r="AB1157" s="31">
        <f>IF(AND(ISNUMBER(MATCH($S1157,[3]Lists!$CU$8:$CU$37,0)),J1157&gt;=DATE(2018,12,31)),$AH$6,$AH$5)</f>
        <v>1</v>
      </c>
      <c r="AC1157" s="31">
        <f t="shared" si="175"/>
        <v>1</v>
      </c>
      <c r="AD1157" s="31">
        <f t="shared" si="176"/>
        <v>1</v>
      </c>
      <c r="AE1157" s="32" t="e">
        <f>MIN($K1157,IF(AND(S1157='[3]Resources - Baseline'!$C$25,$AH$3&gt;0),MIN(DATE(2050,12,31),MAX(DATE($AH$4,12,31),DATE(YEAR(J1157)+$AH$3,MONTH(J1157),DAY(J1157)))),IF(AND(COUNTIFS('[3]Resources - Baseline'!$C$26:$C$37,S1157)=1,$AH$2&gt;0),MIN(DATE($AH$4,12,31),DATE(YEAR(J1157)+$AH$2,MONTH(J1157),DAY(J1157))),DATE(2050,12,31))))</f>
        <v>#VALUE!</v>
      </c>
      <c r="AF1157" s="33">
        <f t="shared" si="177"/>
        <v>1</v>
      </c>
    </row>
    <row r="1158" spans="1:32">
      <c r="A1158" s="1">
        <v>1158</v>
      </c>
      <c r="B1158" s="21" t="s">
        <v>2553</v>
      </c>
      <c r="C1158" s="21" t="s">
        <v>2554</v>
      </c>
      <c r="D1158" s="21" t="s">
        <v>185</v>
      </c>
      <c r="E1158" s="21" t="s">
        <v>175</v>
      </c>
      <c r="F1158" s="21" t="s">
        <v>175</v>
      </c>
      <c r="G1158" s="21" t="s">
        <v>186</v>
      </c>
      <c r="H1158" s="21" t="s">
        <v>175</v>
      </c>
      <c r="I1158" s="21" t="s">
        <v>178</v>
      </c>
      <c r="J1158" s="22">
        <v>39684</v>
      </c>
      <c r="K1158" s="22">
        <v>55153</v>
      </c>
      <c r="L1158" s="23">
        <f t="shared" si="178"/>
        <v>9.15</v>
      </c>
      <c r="M1158" s="24">
        <f t="shared" si="179"/>
        <v>0.87142857142857144</v>
      </c>
      <c r="N1158" s="21">
        <v>9.15</v>
      </c>
      <c r="O1158" s="21">
        <v>10.5</v>
      </c>
      <c r="P1158" s="21" t="s">
        <v>187</v>
      </c>
      <c r="Q1158" s="21" t="s">
        <v>214</v>
      </c>
      <c r="R1158" s="25" t="s">
        <v>215</v>
      </c>
      <c r="S1158" s="21" t="s">
        <v>913</v>
      </c>
      <c r="T1158" s="21"/>
      <c r="U1158" s="26"/>
      <c r="V1158" s="26"/>
      <c r="W1158" s="27">
        <f t="shared" si="170"/>
        <v>2009</v>
      </c>
      <c r="X1158" s="27">
        <f t="shared" si="171"/>
        <v>2050</v>
      </c>
      <c r="Y1158" s="28">
        <f t="shared" si="172"/>
        <v>0</v>
      </c>
      <c r="Z1158" s="29" t="str">
        <f t="shared" si="173"/>
        <v>CAISO</v>
      </c>
      <c r="AA1158" s="30">
        <f t="shared" si="174"/>
        <v>10.5</v>
      </c>
      <c r="AB1158" s="31">
        <f>IF(AND(ISNUMBER(MATCH($S1158,[3]Lists!$CU$8:$CU$37,0)),J1158&gt;=DATE(2018,12,31)),$AH$6,$AH$5)</f>
        <v>1</v>
      </c>
      <c r="AC1158" s="31">
        <f t="shared" si="175"/>
        <v>1</v>
      </c>
      <c r="AD1158" s="31">
        <f t="shared" si="176"/>
        <v>1</v>
      </c>
      <c r="AE1158" s="32" t="e">
        <f>MIN($K1158,IF(AND(S1158='[3]Resources - Baseline'!$C$25,$AH$3&gt;0),MIN(DATE(2050,12,31),MAX(DATE($AH$4,12,31),DATE(YEAR(J1158)+$AH$3,MONTH(J1158),DAY(J1158)))),IF(AND(COUNTIFS('[3]Resources - Baseline'!$C$26:$C$37,S1158)=1,$AH$2&gt;0),MIN(DATE($AH$4,12,31),DATE(YEAR(J1158)+$AH$2,MONTH(J1158),DAY(J1158))),DATE(2050,12,31))))</f>
        <v>#VALUE!</v>
      </c>
      <c r="AF1158" s="33">
        <f t="shared" si="177"/>
        <v>1</v>
      </c>
    </row>
    <row r="1159" spans="1:32">
      <c r="A1159" s="1">
        <v>1159</v>
      </c>
      <c r="B1159" s="21" t="s">
        <v>2555</v>
      </c>
      <c r="C1159" s="21" t="s">
        <v>2556</v>
      </c>
      <c r="D1159" s="21" t="s">
        <v>185</v>
      </c>
      <c r="E1159" s="21" t="s">
        <v>176</v>
      </c>
      <c r="F1159" s="21" t="s">
        <v>176</v>
      </c>
      <c r="G1159" s="21" t="s">
        <v>177</v>
      </c>
      <c r="H1159" s="21" t="s">
        <v>176</v>
      </c>
      <c r="I1159" s="21" t="s">
        <v>178</v>
      </c>
      <c r="J1159" s="22">
        <v>41454</v>
      </c>
      <c r="K1159" s="22">
        <v>55153</v>
      </c>
      <c r="L1159" s="23">
        <f t="shared" si="178"/>
        <v>263</v>
      </c>
      <c r="M1159" s="24">
        <f t="shared" si="179"/>
        <v>1</v>
      </c>
      <c r="N1159" s="21">
        <v>263</v>
      </c>
      <c r="O1159" s="21">
        <v>263</v>
      </c>
      <c r="P1159" s="21" t="s">
        <v>257</v>
      </c>
      <c r="Q1159" s="21" t="s">
        <v>258</v>
      </c>
      <c r="R1159" s="25" t="s">
        <v>259</v>
      </c>
      <c r="S1159" s="21" t="s">
        <v>274</v>
      </c>
      <c r="T1159" s="21"/>
      <c r="U1159" s="26"/>
      <c r="V1159" s="26"/>
      <c r="W1159" s="27">
        <f t="shared" si="170"/>
        <v>2013</v>
      </c>
      <c r="X1159" s="27">
        <f t="shared" si="171"/>
        <v>2050</v>
      </c>
      <c r="Y1159" s="28">
        <f t="shared" si="172"/>
        <v>0</v>
      </c>
      <c r="Z1159" s="29" t="str">
        <f t="shared" si="173"/>
        <v>CAISO</v>
      </c>
      <c r="AA1159" s="30">
        <f t="shared" si="174"/>
        <v>263</v>
      </c>
      <c r="AB1159" s="31">
        <f>IF(AND(ISNUMBER(MATCH($S1159,[3]Lists!$CU$8:$CU$37,0)),J1159&gt;=DATE(2018,12,31)),$AH$6,$AH$5)</f>
        <v>1</v>
      </c>
      <c r="AC1159" s="31">
        <f t="shared" si="175"/>
        <v>1</v>
      </c>
      <c r="AD1159" s="31">
        <f t="shared" si="176"/>
        <v>1</v>
      </c>
      <c r="AE1159" s="32" t="e">
        <f>MIN($K1159,IF(AND(S1159='[3]Resources - Baseline'!$C$25,$AH$3&gt;0),MIN(DATE(2050,12,31),MAX(DATE($AH$4,12,31),DATE(YEAR(J1159)+$AH$3,MONTH(J1159),DAY(J1159)))),IF(AND(COUNTIFS('[3]Resources - Baseline'!$C$26:$C$37,S1159)=1,$AH$2&gt;0),MIN(DATE($AH$4,12,31),DATE(YEAR(J1159)+$AH$2,MONTH(J1159),DAY(J1159))),DATE(2050,12,31))))</f>
        <v>#VALUE!</v>
      </c>
      <c r="AF1159" s="33">
        <f t="shared" si="177"/>
        <v>1</v>
      </c>
    </row>
    <row r="1160" spans="1:32">
      <c r="A1160" s="1">
        <v>1160</v>
      </c>
      <c r="B1160" s="21" t="s">
        <v>2557</v>
      </c>
      <c r="C1160" s="21" t="s">
        <v>2558</v>
      </c>
      <c r="D1160" s="21" t="s">
        <v>185</v>
      </c>
      <c r="E1160" s="21" t="s">
        <v>176</v>
      </c>
      <c r="F1160" s="21" t="s">
        <v>176</v>
      </c>
      <c r="G1160" s="21" t="s">
        <v>177</v>
      </c>
      <c r="H1160" s="21" t="s">
        <v>176</v>
      </c>
      <c r="I1160" s="21" t="s">
        <v>178</v>
      </c>
      <c r="J1160" s="22">
        <v>41454</v>
      </c>
      <c r="K1160" s="22">
        <v>55153</v>
      </c>
      <c r="L1160" s="23">
        <f t="shared" si="178"/>
        <v>263.68</v>
      </c>
      <c r="M1160" s="24">
        <f t="shared" si="179"/>
        <v>1</v>
      </c>
      <c r="N1160" s="21">
        <v>263.68</v>
      </c>
      <c r="O1160" s="21">
        <v>263.68</v>
      </c>
      <c r="P1160" s="21" t="s">
        <v>257</v>
      </c>
      <c r="Q1160" s="21" t="s">
        <v>258</v>
      </c>
      <c r="R1160" s="25" t="s">
        <v>259</v>
      </c>
      <c r="S1160" s="21" t="s">
        <v>274</v>
      </c>
      <c r="T1160" s="21"/>
      <c r="U1160" s="26"/>
      <c r="V1160" s="26"/>
      <c r="W1160" s="27">
        <f t="shared" si="170"/>
        <v>2013</v>
      </c>
      <c r="X1160" s="27">
        <f t="shared" si="171"/>
        <v>2050</v>
      </c>
      <c r="Y1160" s="28">
        <f t="shared" si="172"/>
        <v>0</v>
      </c>
      <c r="Z1160" s="29" t="str">
        <f t="shared" si="173"/>
        <v>CAISO</v>
      </c>
      <c r="AA1160" s="30">
        <f t="shared" si="174"/>
        <v>263.68</v>
      </c>
      <c r="AB1160" s="31">
        <f>IF(AND(ISNUMBER(MATCH($S1160,[3]Lists!$CU$8:$CU$37,0)),J1160&gt;=DATE(2018,12,31)),$AH$6,$AH$5)</f>
        <v>1</v>
      </c>
      <c r="AC1160" s="31">
        <f t="shared" si="175"/>
        <v>1</v>
      </c>
      <c r="AD1160" s="31">
        <f t="shared" si="176"/>
        <v>1</v>
      </c>
      <c r="AE1160" s="32" t="e">
        <f>MIN($K1160,IF(AND(S1160='[3]Resources - Baseline'!$C$25,$AH$3&gt;0),MIN(DATE(2050,12,31),MAX(DATE($AH$4,12,31),DATE(YEAR(J1160)+$AH$3,MONTH(J1160),DAY(J1160)))),IF(AND(COUNTIFS('[3]Resources - Baseline'!$C$26:$C$37,S1160)=1,$AH$2&gt;0),MIN(DATE($AH$4,12,31),DATE(YEAR(J1160)+$AH$2,MONTH(J1160),DAY(J1160))),DATE(2050,12,31))))</f>
        <v>#VALUE!</v>
      </c>
      <c r="AF1160" s="33">
        <f t="shared" si="177"/>
        <v>1</v>
      </c>
    </row>
    <row r="1161" spans="1:32">
      <c r="A1161" s="1">
        <v>1161</v>
      </c>
      <c r="B1161" s="21" t="s">
        <v>2559</v>
      </c>
      <c r="C1161" s="21" t="s">
        <v>2560</v>
      </c>
      <c r="D1161" s="21" t="s">
        <v>163</v>
      </c>
      <c r="E1161" s="22" t="s">
        <v>210</v>
      </c>
      <c r="F1161" s="22" t="s">
        <v>210</v>
      </c>
      <c r="G1161" s="22" t="s">
        <v>211</v>
      </c>
      <c r="H1161" s="22" t="s">
        <v>210</v>
      </c>
      <c r="I1161" s="22" t="s">
        <v>212</v>
      </c>
      <c r="J1161" s="22">
        <v>30437</v>
      </c>
      <c r="K1161" s="22">
        <v>55153</v>
      </c>
      <c r="L1161" s="23">
        <f t="shared" si="178"/>
        <v>2.2000000000000002</v>
      </c>
      <c r="M1161" s="24">
        <f t="shared" si="179"/>
        <v>1</v>
      </c>
      <c r="N1161" s="23">
        <v>2.2000000000000002</v>
      </c>
      <c r="O1161" s="23">
        <v>2.2000000000000002</v>
      </c>
      <c r="P1161" s="23" t="s">
        <v>218</v>
      </c>
      <c r="Q1161" s="23" t="s">
        <v>219</v>
      </c>
      <c r="R1161" s="25" t="s">
        <v>218</v>
      </c>
      <c r="S1161" s="22" t="s">
        <v>344</v>
      </c>
      <c r="T1161" s="22"/>
      <c r="U1161" s="26"/>
      <c r="V1161" s="26"/>
      <c r="W1161" s="27">
        <f t="shared" ref="W1161:W1224" si="180">IF(J1161&lt;DATE(YEAR(J1161),7,1),YEAR(J1161),YEAR(J1161)+1)</f>
        <v>1983</v>
      </c>
      <c r="X1161" s="27">
        <f t="shared" ref="X1161:X1224" si="181">IF(K1161&gt;=DATE(YEAR(K1161),7,1),YEAR(K1161),YEAR(K1161)-1)</f>
        <v>2050</v>
      </c>
      <c r="Y1161" s="28">
        <f t="shared" ref="Y1161:Y1224" si="182">IF(ISBLANK(U1161),0,O1161-U1161)</f>
        <v>0</v>
      </c>
      <c r="Z1161" s="29" t="str">
        <f t="shared" ref="Z1161:Z1224" si="183">IF(ISBLANK(T1161),I1161,T1161)</f>
        <v>NW</v>
      </c>
      <c r="AA1161" s="30">
        <f t="shared" ref="AA1161:AA1224" si="184">IF(ISBLANK(U1161),O1161,U1161)</f>
        <v>2.2000000000000002</v>
      </c>
      <c r="AB1161" s="31">
        <f>IF(AND(ISNUMBER(MATCH($S1161,[3]Lists!$CU$8:$CU$37,0)),J1161&gt;=DATE(2018,12,31)),$AH$6,$AH$5)</f>
        <v>1</v>
      </c>
      <c r="AC1161" s="31">
        <f t="shared" ref="AC1161:AC1224" si="185">IF(ISBLANK(S1161),0,1)</f>
        <v>1</v>
      </c>
      <c r="AD1161" s="31">
        <f t="shared" ref="AD1161:AD1224" si="186">AC1161</f>
        <v>1</v>
      </c>
      <c r="AE1161" s="32" t="e">
        <f>MIN($K1161,IF(AND(S1161='[3]Resources - Baseline'!$C$25,$AH$3&gt;0),MIN(DATE(2050,12,31),MAX(DATE($AH$4,12,31),DATE(YEAR(J1161)+$AH$3,MONTH(J1161),DAY(J1161)))),IF(AND(COUNTIFS('[3]Resources - Baseline'!$C$26:$C$37,S1161)=1,$AH$2&gt;0),MIN(DATE($AH$4,12,31),DATE(YEAR(J1161)+$AH$2,MONTH(J1161),DAY(J1161))),DATE(2050,12,31))))</f>
        <v>#VALUE!</v>
      </c>
      <c r="AF1161" s="33">
        <f t="shared" ref="AF1161:AF1224" si="187">SUMPRODUCT(($B$9:$B$3872=$B1161)*1)</f>
        <v>1</v>
      </c>
    </row>
    <row r="1162" spans="1:32">
      <c r="A1162" s="1">
        <v>1162</v>
      </c>
      <c r="B1162" s="21" t="s">
        <v>2561</v>
      </c>
      <c r="C1162" s="21" t="s">
        <v>2562</v>
      </c>
      <c r="D1162" s="21" t="s">
        <v>163</v>
      </c>
      <c r="E1162" s="22" t="s">
        <v>192</v>
      </c>
      <c r="F1162" s="22" t="s">
        <v>192</v>
      </c>
      <c r="G1162" s="22" t="s">
        <v>193</v>
      </c>
      <c r="H1162" s="22" t="s">
        <v>194</v>
      </c>
      <c r="I1162" s="22" t="s">
        <v>195</v>
      </c>
      <c r="J1162" s="22">
        <v>42369</v>
      </c>
      <c r="K1162" s="22">
        <v>55153</v>
      </c>
      <c r="L1162" s="23">
        <f t="shared" ref="L1162:L1225" si="188">IFERROR(M1162*O1162,0)</f>
        <v>7.6</v>
      </c>
      <c r="M1162" s="24">
        <f t="shared" ref="M1162:M1225" si="189">IFERROR(N1162/O1162,0)</f>
        <v>1</v>
      </c>
      <c r="N1162" s="23">
        <v>7.6</v>
      </c>
      <c r="O1162" s="23">
        <v>7.6</v>
      </c>
      <c r="P1162" s="23" t="s">
        <v>408</v>
      </c>
      <c r="Q1162" s="23" t="s">
        <v>180</v>
      </c>
      <c r="R1162" s="25" t="s">
        <v>181</v>
      </c>
      <c r="S1162" s="22" t="s">
        <v>337</v>
      </c>
      <c r="T1162" s="22"/>
      <c r="U1162" s="26"/>
      <c r="V1162" s="26"/>
      <c r="W1162" s="27">
        <f t="shared" si="180"/>
        <v>2016</v>
      </c>
      <c r="X1162" s="27">
        <f t="shared" si="181"/>
        <v>2050</v>
      </c>
      <c r="Y1162" s="28">
        <f t="shared" si="182"/>
        <v>0</v>
      </c>
      <c r="Z1162" s="29" t="str">
        <f t="shared" si="183"/>
        <v>SW</v>
      </c>
      <c r="AA1162" s="30">
        <f t="shared" si="184"/>
        <v>7.6</v>
      </c>
      <c r="AB1162" s="31">
        <f>IF(AND(ISNUMBER(MATCH($S1162,[3]Lists!$CU$8:$CU$37,0)),J1162&gt;=DATE(2018,12,31)),$AH$6,$AH$5)</f>
        <v>1</v>
      </c>
      <c r="AC1162" s="31">
        <f t="shared" si="185"/>
        <v>1</v>
      </c>
      <c r="AD1162" s="31">
        <f t="shared" si="186"/>
        <v>1</v>
      </c>
      <c r="AE1162" s="32" t="e">
        <f>MIN($K1162,IF(AND(S1162='[3]Resources - Baseline'!$C$25,$AH$3&gt;0),MIN(DATE(2050,12,31),MAX(DATE($AH$4,12,31),DATE(YEAR(J1162)+$AH$3,MONTH(J1162),DAY(J1162)))),IF(AND(COUNTIFS('[3]Resources - Baseline'!$C$26:$C$37,S1162)=1,$AH$2&gt;0),MIN(DATE($AH$4,12,31),DATE(YEAR(J1162)+$AH$2,MONTH(J1162),DAY(J1162))),DATE(2050,12,31))))</f>
        <v>#VALUE!</v>
      </c>
      <c r="AF1162" s="33">
        <f t="shared" si="187"/>
        <v>1</v>
      </c>
    </row>
    <row r="1163" spans="1:32">
      <c r="A1163" s="1">
        <v>1163</v>
      </c>
      <c r="B1163" s="21" t="s">
        <v>2563</v>
      </c>
      <c r="C1163" s="21"/>
      <c r="D1163" s="21" t="s">
        <v>185</v>
      </c>
      <c r="E1163" s="21" t="s">
        <v>205</v>
      </c>
      <c r="F1163" s="21" t="s">
        <v>205</v>
      </c>
      <c r="G1163" s="21" t="s">
        <v>204</v>
      </c>
      <c r="H1163" s="21" t="s">
        <v>205</v>
      </c>
      <c r="I1163" s="21" t="s">
        <v>178</v>
      </c>
      <c r="J1163" s="22">
        <v>20455</v>
      </c>
      <c r="K1163" s="22">
        <v>43446</v>
      </c>
      <c r="L1163" s="23">
        <f t="shared" si="188"/>
        <v>104</v>
      </c>
      <c r="M1163" s="24">
        <f t="shared" si="189"/>
        <v>1</v>
      </c>
      <c r="N1163" s="21">
        <v>104</v>
      </c>
      <c r="O1163" s="21">
        <v>104</v>
      </c>
      <c r="P1163" s="21" t="s">
        <v>279</v>
      </c>
      <c r="Q1163" s="21" t="s">
        <v>280</v>
      </c>
      <c r="R1163" s="25" t="s">
        <v>170</v>
      </c>
      <c r="S1163" s="21" t="s">
        <v>318</v>
      </c>
      <c r="T1163" s="21"/>
      <c r="U1163" s="26"/>
      <c r="V1163" s="26"/>
      <c r="W1163" s="27">
        <f t="shared" si="180"/>
        <v>1956</v>
      </c>
      <c r="X1163" s="27">
        <f t="shared" si="181"/>
        <v>2018</v>
      </c>
      <c r="Y1163" s="28">
        <f t="shared" si="182"/>
        <v>0</v>
      </c>
      <c r="Z1163" s="29" t="str">
        <f t="shared" si="183"/>
        <v>CAISO</v>
      </c>
      <c r="AA1163" s="30">
        <f t="shared" si="184"/>
        <v>104</v>
      </c>
      <c r="AB1163" s="31">
        <f>IF(AND(ISNUMBER(MATCH($S1163,[3]Lists!$CU$8:$CU$37,0)),J1163&gt;=DATE(2018,12,31)),$AH$6,$AH$5)</f>
        <v>1</v>
      </c>
      <c r="AC1163" s="31">
        <f t="shared" si="185"/>
        <v>1</v>
      </c>
      <c r="AD1163" s="31">
        <f t="shared" si="186"/>
        <v>1</v>
      </c>
      <c r="AE1163" s="32" t="e">
        <f>MIN($K1163,IF(AND(S1163='[3]Resources - Baseline'!$C$25,$AH$3&gt;0),MIN(DATE(2050,12,31),MAX(DATE($AH$4,12,31),DATE(YEAR(J1163)+$AH$3,MONTH(J1163),DAY(J1163)))),IF(AND(COUNTIFS('[3]Resources - Baseline'!$C$26:$C$37,S1163)=1,$AH$2&gt;0),MIN(DATE($AH$4,12,31),DATE(YEAR(J1163)+$AH$2,MONTH(J1163),DAY(J1163))),DATE(2050,12,31))))</f>
        <v>#VALUE!</v>
      </c>
      <c r="AF1163" s="33">
        <f t="shared" si="187"/>
        <v>1</v>
      </c>
    </row>
    <row r="1164" spans="1:32">
      <c r="A1164" s="1">
        <v>1164</v>
      </c>
      <c r="B1164" s="21" t="s">
        <v>2564</v>
      </c>
      <c r="C1164" s="21"/>
      <c r="D1164" s="21" t="s">
        <v>185</v>
      </c>
      <c r="E1164" s="21" t="s">
        <v>205</v>
      </c>
      <c r="F1164" s="21" t="s">
        <v>205</v>
      </c>
      <c r="G1164" s="21" t="s">
        <v>204</v>
      </c>
      <c r="H1164" s="21" t="s">
        <v>205</v>
      </c>
      <c r="I1164" s="21" t="s">
        <v>178</v>
      </c>
      <c r="J1164" s="22">
        <v>21186</v>
      </c>
      <c r="K1164" s="22">
        <v>43446</v>
      </c>
      <c r="L1164" s="23">
        <f t="shared" si="188"/>
        <v>110</v>
      </c>
      <c r="M1164" s="24">
        <f t="shared" si="189"/>
        <v>1</v>
      </c>
      <c r="N1164" s="21">
        <v>110</v>
      </c>
      <c r="O1164" s="21">
        <v>110</v>
      </c>
      <c r="P1164" s="21" t="s">
        <v>279</v>
      </c>
      <c r="Q1164" s="21" t="s">
        <v>280</v>
      </c>
      <c r="R1164" s="25" t="s">
        <v>170</v>
      </c>
      <c r="S1164" s="21" t="s">
        <v>318</v>
      </c>
      <c r="T1164" s="21"/>
      <c r="U1164" s="26"/>
      <c r="V1164" s="26"/>
      <c r="W1164" s="27">
        <f t="shared" si="180"/>
        <v>1958</v>
      </c>
      <c r="X1164" s="27">
        <f t="shared" si="181"/>
        <v>2018</v>
      </c>
      <c r="Y1164" s="28">
        <f t="shared" si="182"/>
        <v>0</v>
      </c>
      <c r="Z1164" s="29" t="str">
        <f t="shared" si="183"/>
        <v>CAISO</v>
      </c>
      <c r="AA1164" s="30">
        <f t="shared" si="184"/>
        <v>110</v>
      </c>
      <c r="AB1164" s="31">
        <f>IF(AND(ISNUMBER(MATCH($S1164,[3]Lists!$CU$8:$CU$37,0)),J1164&gt;=DATE(2018,12,31)),$AH$6,$AH$5)</f>
        <v>1</v>
      </c>
      <c r="AC1164" s="31">
        <f t="shared" si="185"/>
        <v>1</v>
      </c>
      <c r="AD1164" s="31">
        <f t="shared" si="186"/>
        <v>1</v>
      </c>
      <c r="AE1164" s="32" t="e">
        <f>MIN($K1164,IF(AND(S1164='[3]Resources - Baseline'!$C$25,$AH$3&gt;0),MIN(DATE(2050,12,31),MAX(DATE($AH$4,12,31),DATE(YEAR(J1164)+$AH$3,MONTH(J1164),DAY(J1164)))),IF(AND(COUNTIFS('[3]Resources - Baseline'!$C$26:$C$37,S1164)=1,$AH$2&gt;0),MIN(DATE($AH$4,12,31),DATE(YEAR(J1164)+$AH$2,MONTH(J1164),DAY(J1164))),DATE(2050,12,31))))</f>
        <v>#VALUE!</v>
      </c>
      <c r="AF1164" s="33">
        <f t="shared" si="187"/>
        <v>1</v>
      </c>
    </row>
    <row r="1165" spans="1:32">
      <c r="A1165" s="1">
        <v>1165</v>
      </c>
      <c r="B1165" s="21" t="s">
        <v>2565</v>
      </c>
      <c r="C1165" s="21"/>
      <c r="D1165" s="21" t="s">
        <v>185</v>
      </c>
      <c r="E1165" s="21" t="s">
        <v>205</v>
      </c>
      <c r="F1165" s="21" t="s">
        <v>205</v>
      </c>
      <c r="G1165" s="21" t="s">
        <v>204</v>
      </c>
      <c r="H1165" s="21" t="s">
        <v>205</v>
      </c>
      <c r="I1165" s="21" t="s">
        <v>178</v>
      </c>
      <c r="J1165" s="22">
        <v>26665</v>
      </c>
      <c r="K1165" s="22">
        <v>43446</v>
      </c>
      <c r="L1165" s="23">
        <f t="shared" si="188"/>
        <v>300</v>
      </c>
      <c r="M1165" s="24">
        <f t="shared" si="189"/>
        <v>1</v>
      </c>
      <c r="N1165" s="21">
        <v>300</v>
      </c>
      <c r="O1165" s="21">
        <v>300</v>
      </c>
      <c r="P1165" s="21" t="s">
        <v>279</v>
      </c>
      <c r="Q1165" s="21" t="s">
        <v>280</v>
      </c>
      <c r="R1165" s="25" t="s">
        <v>170</v>
      </c>
      <c r="S1165" s="21" t="s">
        <v>318</v>
      </c>
      <c r="T1165" s="21"/>
      <c r="U1165" s="26"/>
      <c r="V1165" s="26"/>
      <c r="W1165" s="27">
        <f t="shared" si="180"/>
        <v>1973</v>
      </c>
      <c r="X1165" s="27">
        <f t="shared" si="181"/>
        <v>2018</v>
      </c>
      <c r="Y1165" s="28">
        <f t="shared" si="182"/>
        <v>0</v>
      </c>
      <c r="Z1165" s="29" t="str">
        <f t="shared" si="183"/>
        <v>CAISO</v>
      </c>
      <c r="AA1165" s="30">
        <f t="shared" si="184"/>
        <v>300</v>
      </c>
      <c r="AB1165" s="31">
        <f>IF(AND(ISNUMBER(MATCH($S1165,[3]Lists!$CU$8:$CU$37,0)),J1165&gt;=DATE(2018,12,31)),$AH$6,$AH$5)</f>
        <v>1</v>
      </c>
      <c r="AC1165" s="31">
        <f t="shared" si="185"/>
        <v>1</v>
      </c>
      <c r="AD1165" s="31">
        <f t="shared" si="186"/>
        <v>1</v>
      </c>
      <c r="AE1165" s="32" t="e">
        <f>MIN($K1165,IF(AND(S1165='[3]Resources - Baseline'!$C$25,$AH$3&gt;0),MIN(DATE(2050,12,31),MAX(DATE($AH$4,12,31),DATE(YEAR(J1165)+$AH$3,MONTH(J1165),DAY(J1165)))),IF(AND(COUNTIFS('[3]Resources - Baseline'!$C$26:$C$37,S1165)=1,$AH$2&gt;0),MIN(DATE($AH$4,12,31),DATE(YEAR(J1165)+$AH$2,MONTH(J1165),DAY(J1165))),DATE(2050,12,31))))</f>
        <v>#VALUE!</v>
      </c>
      <c r="AF1165" s="33">
        <f t="shared" si="187"/>
        <v>1</v>
      </c>
    </row>
    <row r="1166" spans="1:32">
      <c r="A1166" s="1">
        <v>1166</v>
      </c>
      <c r="B1166" s="21" t="s">
        <v>2566</v>
      </c>
      <c r="C1166" s="21"/>
      <c r="D1166" s="21" t="s">
        <v>185</v>
      </c>
      <c r="E1166" s="21" t="s">
        <v>205</v>
      </c>
      <c r="F1166" s="21" t="s">
        <v>205</v>
      </c>
      <c r="G1166" s="21" t="s">
        <v>204</v>
      </c>
      <c r="H1166" s="21" t="s">
        <v>205</v>
      </c>
      <c r="I1166" s="21" t="s">
        <v>178</v>
      </c>
      <c r="J1166" s="22">
        <v>28491</v>
      </c>
      <c r="K1166" s="22">
        <v>43446</v>
      </c>
      <c r="L1166" s="23">
        <f t="shared" si="188"/>
        <v>330</v>
      </c>
      <c r="M1166" s="24">
        <f t="shared" si="189"/>
        <v>1</v>
      </c>
      <c r="N1166" s="21">
        <v>330</v>
      </c>
      <c r="O1166" s="21">
        <v>330</v>
      </c>
      <c r="P1166" s="21" t="s">
        <v>279</v>
      </c>
      <c r="Q1166" s="21" t="s">
        <v>280</v>
      </c>
      <c r="R1166" s="25" t="s">
        <v>170</v>
      </c>
      <c r="S1166" s="21" t="s">
        <v>318</v>
      </c>
      <c r="T1166" s="21"/>
      <c r="U1166" s="26"/>
      <c r="V1166" s="26"/>
      <c r="W1166" s="27">
        <f t="shared" si="180"/>
        <v>1978</v>
      </c>
      <c r="X1166" s="27">
        <f t="shared" si="181"/>
        <v>2018</v>
      </c>
      <c r="Y1166" s="28">
        <f t="shared" si="182"/>
        <v>0</v>
      </c>
      <c r="Z1166" s="29" t="str">
        <f t="shared" si="183"/>
        <v>CAISO</v>
      </c>
      <c r="AA1166" s="30">
        <f t="shared" si="184"/>
        <v>330</v>
      </c>
      <c r="AB1166" s="31">
        <f>IF(AND(ISNUMBER(MATCH($S1166,[3]Lists!$CU$8:$CU$37,0)),J1166&gt;=DATE(2018,12,31)),$AH$6,$AH$5)</f>
        <v>1</v>
      </c>
      <c r="AC1166" s="31">
        <f t="shared" si="185"/>
        <v>1</v>
      </c>
      <c r="AD1166" s="31">
        <f t="shared" si="186"/>
        <v>1</v>
      </c>
      <c r="AE1166" s="32" t="e">
        <f>MIN($K1166,IF(AND(S1166='[3]Resources - Baseline'!$C$25,$AH$3&gt;0),MIN(DATE(2050,12,31),MAX(DATE($AH$4,12,31),DATE(YEAR(J1166)+$AH$3,MONTH(J1166),DAY(J1166)))),IF(AND(COUNTIFS('[3]Resources - Baseline'!$C$26:$C$37,S1166)=1,$AH$2&gt;0),MIN(DATE($AH$4,12,31),DATE(YEAR(J1166)+$AH$2,MONTH(J1166),DAY(J1166))),DATE(2050,12,31))))</f>
        <v>#VALUE!</v>
      </c>
      <c r="AF1166" s="33">
        <f t="shared" si="187"/>
        <v>1</v>
      </c>
    </row>
    <row r="1167" spans="1:32">
      <c r="A1167" s="1">
        <v>1167</v>
      </c>
      <c r="B1167" s="21" t="s">
        <v>2567</v>
      </c>
      <c r="C1167" s="21"/>
      <c r="D1167" s="21" t="s">
        <v>185</v>
      </c>
      <c r="E1167" s="21" t="s">
        <v>205</v>
      </c>
      <c r="F1167" s="21" t="s">
        <v>205</v>
      </c>
      <c r="G1167" s="21" t="s">
        <v>204</v>
      </c>
      <c r="H1167" s="21" t="s">
        <v>205</v>
      </c>
      <c r="I1167" s="21" t="s">
        <v>178</v>
      </c>
      <c r="J1167" s="22">
        <v>24838</v>
      </c>
      <c r="K1167" s="22">
        <v>43446</v>
      </c>
      <c r="L1167" s="23">
        <f t="shared" si="188"/>
        <v>0</v>
      </c>
      <c r="M1167" s="24">
        <f t="shared" si="189"/>
        <v>0</v>
      </c>
      <c r="N1167" s="21"/>
      <c r="O1167" s="21">
        <v>14.5</v>
      </c>
      <c r="P1167" s="21" t="s">
        <v>268</v>
      </c>
      <c r="Q1167" s="21" t="s">
        <v>269</v>
      </c>
      <c r="R1167" s="25" t="s">
        <v>270</v>
      </c>
      <c r="S1167" s="21" t="s">
        <v>271</v>
      </c>
      <c r="T1167" s="21"/>
      <c r="U1167" s="26"/>
      <c r="V1167" s="26"/>
      <c r="W1167" s="27">
        <f t="shared" si="180"/>
        <v>1968</v>
      </c>
      <c r="X1167" s="27">
        <f t="shared" si="181"/>
        <v>2018</v>
      </c>
      <c r="Y1167" s="28">
        <f t="shared" si="182"/>
        <v>0</v>
      </c>
      <c r="Z1167" s="29" t="str">
        <f t="shared" si="183"/>
        <v>CAISO</v>
      </c>
      <c r="AA1167" s="30">
        <f t="shared" si="184"/>
        <v>14.5</v>
      </c>
      <c r="AB1167" s="31">
        <f>IF(AND(ISNUMBER(MATCH($S1167,[3]Lists!$CU$8:$CU$37,0)),J1167&gt;=DATE(2018,12,31)),$AH$6,$AH$5)</f>
        <v>1</v>
      </c>
      <c r="AC1167" s="31">
        <f t="shared" si="185"/>
        <v>1</v>
      </c>
      <c r="AD1167" s="31">
        <f t="shared" si="186"/>
        <v>1</v>
      </c>
      <c r="AE1167" s="32" t="e">
        <f>MIN($K1167,IF(AND(S1167='[3]Resources - Baseline'!$C$25,$AH$3&gt;0),MIN(DATE(2050,12,31),MAX(DATE($AH$4,12,31),DATE(YEAR(J1167)+$AH$3,MONTH(J1167),DAY(J1167)))),IF(AND(COUNTIFS('[3]Resources - Baseline'!$C$26:$C$37,S1167)=1,$AH$2&gt;0),MIN(DATE($AH$4,12,31),DATE(YEAR(J1167)+$AH$2,MONTH(J1167),DAY(J1167))),DATE(2050,12,31))))</f>
        <v>#VALUE!</v>
      </c>
      <c r="AF1167" s="33">
        <f t="shared" si="187"/>
        <v>1</v>
      </c>
    </row>
    <row r="1168" spans="1:32">
      <c r="A1168" s="1">
        <v>1168</v>
      </c>
      <c r="B1168" s="21" t="s">
        <v>2568</v>
      </c>
      <c r="C1168" s="21" t="s">
        <v>2569</v>
      </c>
      <c r="D1168" s="21" t="s">
        <v>163</v>
      </c>
      <c r="E1168" s="22" t="s">
        <v>1273</v>
      </c>
      <c r="F1168" s="22" t="s">
        <v>1273</v>
      </c>
      <c r="G1168" s="22" t="s">
        <v>1274</v>
      </c>
      <c r="H1168" s="22" t="s">
        <v>210</v>
      </c>
      <c r="I1168" s="22" t="s">
        <v>212</v>
      </c>
      <c r="J1168" s="22">
        <v>34029</v>
      </c>
      <c r="K1168" s="22">
        <v>55153</v>
      </c>
      <c r="L1168" s="23">
        <f t="shared" si="188"/>
        <v>176.4</v>
      </c>
      <c r="M1168" s="24">
        <f t="shared" si="189"/>
        <v>1</v>
      </c>
      <c r="N1168" s="23">
        <v>176.4</v>
      </c>
      <c r="O1168" s="23">
        <v>176.4</v>
      </c>
      <c r="P1168" s="23" t="s">
        <v>257</v>
      </c>
      <c r="Q1168" s="23" t="s">
        <v>258</v>
      </c>
      <c r="R1168" s="25" t="s">
        <v>259</v>
      </c>
      <c r="S1168" s="22" t="s">
        <v>807</v>
      </c>
      <c r="T1168" s="22"/>
      <c r="U1168" s="26"/>
      <c r="V1168" s="26"/>
      <c r="W1168" s="27">
        <f t="shared" si="180"/>
        <v>1993</v>
      </c>
      <c r="X1168" s="27">
        <f t="shared" si="181"/>
        <v>2050</v>
      </c>
      <c r="Y1168" s="28">
        <f t="shared" si="182"/>
        <v>0</v>
      </c>
      <c r="Z1168" s="29" t="str">
        <f t="shared" si="183"/>
        <v>NW</v>
      </c>
      <c r="AA1168" s="30">
        <f t="shared" si="184"/>
        <v>176.4</v>
      </c>
      <c r="AB1168" s="31">
        <f>IF(AND(ISNUMBER(MATCH($S1168,[3]Lists!$CU$8:$CU$37,0)),J1168&gt;=DATE(2018,12,31)),$AH$6,$AH$5)</f>
        <v>1</v>
      </c>
      <c r="AC1168" s="31">
        <f t="shared" si="185"/>
        <v>1</v>
      </c>
      <c r="AD1168" s="31">
        <f t="shared" si="186"/>
        <v>1</v>
      </c>
      <c r="AE1168" s="32" t="e">
        <f>MIN($K1168,IF(AND(S1168='[3]Resources - Baseline'!$C$25,$AH$3&gt;0),MIN(DATE(2050,12,31),MAX(DATE($AH$4,12,31),DATE(YEAR(J1168)+$AH$3,MONTH(J1168),DAY(J1168)))),IF(AND(COUNTIFS('[3]Resources - Baseline'!$C$26:$C$37,S1168)=1,$AH$2&gt;0),MIN(DATE($AH$4,12,31),DATE(YEAR(J1168)+$AH$2,MONTH(J1168),DAY(J1168))),DATE(2050,12,31))))</f>
        <v>#VALUE!</v>
      </c>
      <c r="AF1168" s="33">
        <f t="shared" si="187"/>
        <v>1</v>
      </c>
    </row>
    <row r="1169" spans="1:32">
      <c r="A1169" s="1">
        <v>1169</v>
      </c>
      <c r="B1169" s="21" t="s">
        <v>2570</v>
      </c>
      <c r="C1169" s="21" t="s">
        <v>2571</v>
      </c>
      <c r="D1169" s="21" t="s">
        <v>163</v>
      </c>
      <c r="E1169" s="22" t="s">
        <v>745</v>
      </c>
      <c r="F1169" s="22" t="s">
        <v>745</v>
      </c>
      <c r="G1169" s="22" t="s">
        <v>746</v>
      </c>
      <c r="H1169" s="22" t="s">
        <v>747</v>
      </c>
      <c r="I1169" s="22" t="s">
        <v>212</v>
      </c>
      <c r="J1169" s="22">
        <v>41639</v>
      </c>
      <c r="K1169" s="22">
        <v>54893</v>
      </c>
      <c r="L1169" s="23">
        <f t="shared" si="188"/>
        <v>16.25</v>
      </c>
      <c r="M1169" s="24">
        <f t="shared" si="189"/>
        <v>1</v>
      </c>
      <c r="N1169" s="23">
        <v>16.25</v>
      </c>
      <c r="O1169" s="23">
        <v>16.25</v>
      </c>
      <c r="P1169" s="23" t="s">
        <v>848</v>
      </c>
      <c r="Q1169" s="23" t="s">
        <v>248</v>
      </c>
      <c r="R1169" s="25" t="s">
        <v>249</v>
      </c>
      <c r="S1169" s="22" t="s">
        <v>1044</v>
      </c>
      <c r="T1169" s="22"/>
      <c r="U1169" s="26"/>
      <c r="V1169" s="26"/>
      <c r="W1169" s="27">
        <f t="shared" si="180"/>
        <v>2014</v>
      </c>
      <c r="X1169" s="27">
        <f t="shared" si="181"/>
        <v>2049</v>
      </c>
      <c r="Y1169" s="28">
        <f t="shared" si="182"/>
        <v>0</v>
      </c>
      <c r="Z1169" s="29" t="str">
        <f t="shared" si="183"/>
        <v>NW</v>
      </c>
      <c r="AA1169" s="30">
        <f t="shared" si="184"/>
        <v>16.25</v>
      </c>
      <c r="AB1169" s="31">
        <f>IF(AND(ISNUMBER(MATCH($S1169,[3]Lists!$CU$8:$CU$37,0)),J1169&gt;=DATE(2018,12,31)),$AH$6,$AH$5)</f>
        <v>1</v>
      </c>
      <c r="AC1169" s="31">
        <f t="shared" si="185"/>
        <v>1</v>
      </c>
      <c r="AD1169" s="31">
        <f t="shared" si="186"/>
        <v>1</v>
      </c>
      <c r="AE1169" s="32" t="e">
        <f>MIN($K1169,IF(AND(S1169='[3]Resources - Baseline'!$C$25,$AH$3&gt;0),MIN(DATE(2050,12,31),MAX(DATE($AH$4,12,31),DATE(YEAR(J1169)+$AH$3,MONTH(J1169),DAY(J1169)))),IF(AND(COUNTIFS('[3]Resources - Baseline'!$C$26:$C$37,S1169)=1,$AH$2&gt;0),MIN(DATE($AH$4,12,31),DATE(YEAR(J1169)+$AH$2,MONTH(J1169),DAY(J1169))),DATE(2050,12,31))))</f>
        <v>#VALUE!</v>
      </c>
      <c r="AF1169" s="33">
        <f t="shared" si="187"/>
        <v>1</v>
      </c>
    </row>
    <row r="1170" spans="1:32">
      <c r="A1170" s="1">
        <v>1170</v>
      </c>
      <c r="B1170" s="21" t="s">
        <v>2572</v>
      </c>
      <c r="C1170" s="21" t="s">
        <v>2573</v>
      </c>
      <c r="D1170" s="21" t="s">
        <v>163</v>
      </c>
      <c r="E1170" s="22" t="s">
        <v>745</v>
      </c>
      <c r="F1170" s="22" t="s">
        <v>745</v>
      </c>
      <c r="G1170" s="22" t="s">
        <v>746</v>
      </c>
      <c r="H1170" s="22" t="s">
        <v>747</v>
      </c>
      <c r="I1170" s="22" t="s">
        <v>212</v>
      </c>
      <c r="J1170" s="22">
        <v>41639</v>
      </c>
      <c r="K1170" s="22">
        <v>54893</v>
      </c>
      <c r="L1170" s="23">
        <f t="shared" si="188"/>
        <v>16.25</v>
      </c>
      <c r="M1170" s="24">
        <f t="shared" si="189"/>
        <v>1</v>
      </c>
      <c r="N1170" s="23">
        <v>16.25</v>
      </c>
      <c r="O1170" s="23">
        <v>16.25</v>
      </c>
      <c r="P1170" s="23" t="s">
        <v>848</v>
      </c>
      <c r="Q1170" s="23" t="s">
        <v>248</v>
      </c>
      <c r="R1170" s="25" t="s">
        <v>249</v>
      </c>
      <c r="S1170" s="22" t="s">
        <v>1044</v>
      </c>
      <c r="T1170" s="22"/>
      <c r="U1170" s="26"/>
      <c r="V1170" s="26"/>
      <c r="W1170" s="27">
        <f t="shared" si="180"/>
        <v>2014</v>
      </c>
      <c r="X1170" s="27">
        <f t="shared" si="181"/>
        <v>2049</v>
      </c>
      <c r="Y1170" s="28">
        <f t="shared" si="182"/>
        <v>0</v>
      </c>
      <c r="Z1170" s="29" t="str">
        <f t="shared" si="183"/>
        <v>NW</v>
      </c>
      <c r="AA1170" s="30">
        <f t="shared" si="184"/>
        <v>16.25</v>
      </c>
      <c r="AB1170" s="31">
        <f>IF(AND(ISNUMBER(MATCH($S1170,[3]Lists!$CU$8:$CU$37,0)),J1170&gt;=DATE(2018,12,31)),$AH$6,$AH$5)</f>
        <v>1</v>
      </c>
      <c r="AC1170" s="31">
        <f t="shared" si="185"/>
        <v>1</v>
      </c>
      <c r="AD1170" s="31">
        <f t="shared" si="186"/>
        <v>1</v>
      </c>
      <c r="AE1170" s="32" t="e">
        <f>MIN($K1170,IF(AND(S1170='[3]Resources - Baseline'!$C$25,$AH$3&gt;0),MIN(DATE(2050,12,31),MAX(DATE($AH$4,12,31),DATE(YEAR(J1170)+$AH$3,MONTH(J1170),DAY(J1170)))),IF(AND(COUNTIFS('[3]Resources - Baseline'!$C$26:$C$37,S1170)=1,$AH$2&gt;0),MIN(DATE($AH$4,12,31),DATE(YEAR(J1170)+$AH$2,MONTH(J1170),DAY(J1170))),DATE(2050,12,31))))</f>
        <v>#VALUE!</v>
      </c>
      <c r="AF1170" s="33">
        <f t="shared" si="187"/>
        <v>1</v>
      </c>
    </row>
    <row r="1171" spans="1:32">
      <c r="A1171" s="1">
        <v>1171</v>
      </c>
      <c r="B1171" s="21" t="s">
        <v>2574</v>
      </c>
      <c r="C1171" s="21" t="s">
        <v>2575</v>
      </c>
      <c r="D1171" s="21" t="s">
        <v>163</v>
      </c>
      <c r="E1171" s="22" t="s">
        <v>745</v>
      </c>
      <c r="F1171" s="22" t="s">
        <v>745</v>
      </c>
      <c r="G1171" s="22" t="s">
        <v>746</v>
      </c>
      <c r="H1171" s="22" t="s">
        <v>747</v>
      </c>
      <c r="I1171" s="22" t="s">
        <v>212</v>
      </c>
      <c r="J1171" s="22">
        <v>41639</v>
      </c>
      <c r="K1171" s="22">
        <v>54893</v>
      </c>
      <c r="L1171" s="23">
        <f t="shared" si="188"/>
        <v>16.25</v>
      </c>
      <c r="M1171" s="24">
        <f t="shared" si="189"/>
        <v>1</v>
      </c>
      <c r="N1171" s="23">
        <v>16.25</v>
      </c>
      <c r="O1171" s="23">
        <v>16.25</v>
      </c>
      <c r="P1171" s="23" t="s">
        <v>848</v>
      </c>
      <c r="Q1171" s="23" t="s">
        <v>248</v>
      </c>
      <c r="R1171" s="25" t="s">
        <v>249</v>
      </c>
      <c r="S1171" s="22" t="s">
        <v>1044</v>
      </c>
      <c r="T1171" s="22"/>
      <c r="U1171" s="26"/>
      <c r="V1171" s="26"/>
      <c r="W1171" s="27">
        <f t="shared" si="180"/>
        <v>2014</v>
      </c>
      <c r="X1171" s="27">
        <f t="shared" si="181"/>
        <v>2049</v>
      </c>
      <c r="Y1171" s="28">
        <f t="shared" si="182"/>
        <v>0</v>
      </c>
      <c r="Z1171" s="29" t="str">
        <f t="shared" si="183"/>
        <v>NW</v>
      </c>
      <c r="AA1171" s="30">
        <f t="shared" si="184"/>
        <v>16.25</v>
      </c>
      <c r="AB1171" s="31">
        <f>IF(AND(ISNUMBER(MATCH($S1171,[3]Lists!$CU$8:$CU$37,0)),J1171&gt;=DATE(2018,12,31)),$AH$6,$AH$5)</f>
        <v>1</v>
      </c>
      <c r="AC1171" s="31">
        <f t="shared" si="185"/>
        <v>1</v>
      </c>
      <c r="AD1171" s="31">
        <f t="shared" si="186"/>
        <v>1</v>
      </c>
      <c r="AE1171" s="32" t="e">
        <f>MIN($K1171,IF(AND(S1171='[3]Resources - Baseline'!$C$25,$AH$3&gt;0),MIN(DATE(2050,12,31),MAX(DATE($AH$4,12,31),DATE(YEAR(J1171)+$AH$3,MONTH(J1171),DAY(J1171)))),IF(AND(COUNTIFS('[3]Resources - Baseline'!$C$26:$C$37,S1171)=1,$AH$2&gt;0),MIN(DATE($AH$4,12,31),DATE(YEAR(J1171)+$AH$2,MONTH(J1171),DAY(J1171))),DATE(2050,12,31))))</f>
        <v>#VALUE!</v>
      </c>
      <c r="AF1171" s="33">
        <f t="shared" si="187"/>
        <v>1</v>
      </c>
    </row>
    <row r="1172" spans="1:32">
      <c r="A1172" s="1">
        <v>1172</v>
      </c>
      <c r="B1172" s="21" t="s">
        <v>2576</v>
      </c>
      <c r="C1172" s="21" t="s">
        <v>2577</v>
      </c>
      <c r="D1172" s="21" t="s">
        <v>163</v>
      </c>
      <c r="E1172" s="22" t="s">
        <v>745</v>
      </c>
      <c r="F1172" s="22" t="s">
        <v>745</v>
      </c>
      <c r="G1172" s="22" t="s">
        <v>746</v>
      </c>
      <c r="H1172" s="22" t="s">
        <v>747</v>
      </c>
      <c r="I1172" s="22" t="s">
        <v>212</v>
      </c>
      <c r="J1172" s="22">
        <v>41639</v>
      </c>
      <c r="K1172" s="22">
        <v>54893</v>
      </c>
      <c r="L1172" s="23">
        <f t="shared" si="188"/>
        <v>16.25</v>
      </c>
      <c r="M1172" s="24">
        <f t="shared" si="189"/>
        <v>1</v>
      </c>
      <c r="N1172" s="23">
        <v>16.25</v>
      </c>
      <c r="O1172" s="23">
        <v>16.25</v>
      </c>
      <c r="P1172" s="23" t="s">
        <v>848</v>
      </c>
      <c r="Q1172" s="23" t="s">
        <v>248</v>
      </c>
      <c r="R1172" s="25" t="s">
        <v>249</v>
      </c>
      <c r="S1172" s="22" t="s">
        <v>1044</v>
      </c>
      <c r="T1172" s="22"/>
      <c r="U1172" s="26"/>
      <c r="V1172" s="26"/>
      <c r="W1172" s="27">
        <f t="shared" si="180"/>
        <v>2014</v>
      </c>
      <c r="X1172" s="27">
        <f t="shared" si="181"/>
        <v>2049</v>
      </c>
      <c r="Y1172" s="28">
        <f t="shared" si="182"/>
        <v>0</v>
      </c>
      <c r="Z1172" s="29" t="str">
        <f t="shared" si="183"/>
        <v>NW</v>
      </c>
      <c r="AA1172" s="30">
        <f t="shared" si="184"/>
        <v>16.25</v>
      </c>
      <c r="AB1172" s="31">
        <f>IF(AND(ISNUMBER(MATCH($S1172,[3]Lists!$CU$8:$CU$37,0)),J1172&gt;=DATE(2018,12,31)),$AH$6,$AH$5)</f>
        <v>1</v>
      </c>
      <c r="AC1172" s="31">
        <f t="shared" si="185"/>
        <v>1</v>
      </c>
      <c r="AD1172" s="31">
        <f t="shared" si="186"/>
        <v>1</v>
      </c>
      <c r="AE1172" s="32" t="e">
        <f>MIN($K1172,IF(AND(S1172='[3]Resources - Baseline'!$C$25,$AH$3&gt;0),MIN(DATE(2050,12,31),MAX(DATE($AH$4,12,31),DATE(YEAR(J1172)+$AH$3,MONTH(J1172),DAY(J1172)))),IF(AND(COUNTIFS('[3]Resources - Baseline'!$C$26:$C$37,S1172)=1,$AH$2&gt;0),MIN(DATE($AH$4,12,31),DATE(YEAR(J1172)+$AH$2,MONTH(J1172),DAY(J1172))),DATE(2050,12,31))))</f>
        <v>#VALUE!</v>
      </c>
      <c r="AF1172" s="33">
        <f t="shared" si="187"/>
        <v>1</v>
      </c>
    </row>
    <row r="1173" spans="1:32">
      <c r="A1173" s="1">
        <v>1173</v>
      </c>
      <c r="B1173" s="21" t="s">
        <v>2578</v>
      </c>
      <c r="C1173" s="21" t="s">
        <v>2579</v>
      </c>
      <c r="D1173" s="21" t="s">
        <v>163</v>
      </c>
      <c r="E1173" s="22" t="s">
        <v>331</v>
      </c>
      <c r="F1173" s="22" t="s">
        <v>331</v>
      </c>
      <c r="G1173" s="22" t="s">
        <v>177</v>
      </c>
      <c r="H1173" s="22" t="s">
        <v>176</v>
      </c>
      <c r="I1173" s="22" t="s">
        <v>178</v>
      </c>
      <c r="J1173" s="22">
        <v>42475</v>
      </c>
      <c r="K1173" s="22">
        <v>54893</v>
      </c>
      <c r="L1173" s="23">
        <f t="shared" si="188"/>
        <v>4.8</v>
      </c>
      <c r="M1173" s="24">
        <f t="shared" si="189"/>
        <v>1</v>
      </c>
      <c r="N1173" s="23">
        <v>4.8</v>
      </c>
      <c r="O1173" s="23">
        <v>4.8</v>
      </c>
      <c r="P1173" s="23" t="s">
        <v>240</v>
      </c>
      <c r="Q1173" s="23" t="s">
        <v>207</v>
      </c>
      <c r="R1173" s="25" t="s">
        <v>189</v>
      </c>
      <c r="S1173" s="22" t="s">
        <v>182</v>
      </c>
      <c r="T1173" s="22"/>
      <c r="U1173" s="26"/>
      <c r="V1173" s="26"/>
      <c r="W1173" s="27">
        <f t="shared" si="180"/>
        <v>2016</v>
      </c>
      <c r="X1173" s="27">
        <f t="shared" si="181"/>
        <v>2049</v>
      </c>
      <c r="Y1173" s="28">
        <f t="shared" si="182"/>
        <v>0</v>
      </c>
      <c r="Z1173" s="29" t="str">
        <f t="shared" si="183"/>
        <v>CAISO</v>
      </c>
      <c r="AA1173" s="30">
        <f t="shared" si="184"/>
        <v>4.8</v>
      </c>
      <c r="AB1173" s="31">
        <f>IF(AND(ISNUMBER(MATCH($S1173,[3]Lists!$CU$8:$CU$37,0)),J1173&gt;=DATE(2018,12,31)),$AH$6,$AH$5)</f>
        <v>1</v>
      </c>
      <c r="AC1173" s="31">
        <f t="shared" si="185"/>
        <v>1</v>
      </c>
      <c r="AD1173" s="31">
        <f t="shared" si="186"/>
        <v>1</v>
      </c>
      <c r="AE1173" s="32" t="e">
        <f>MIN($K1173,IF(AND(S1173='[3]Resources - Baseline'!$C$25,$AH$3&gt;0),MIN(DATE(2050,12,31),MAX(DATE($AH$4,12,31),DATE(YEAR(J1173)+$AH$3,MONTH(J1173),DAY(J1173)))),IF(AND(COUNTIFS('[3]Resources - Baseline'!$C$26:$C$37,S1173)=1,$AH$2&gt;0),MIN(DATE($AH$4,12,31),DATE(YEAR(J1173)+$AH$2,MONTH(J1173),DAY(J1173))),DATE(2050,12,31))))</f>
        <v>#VALUE!</v>
      </c>
      <c r="AF1173" s="33">
        <f t="shared" si="187"/>
        <v>1</v>
      </c>
    </row>
    <row r="1174" spans="1:32">
      <c r="A1174" s="1">
        <v>1174</v>
      </c>
      <c r="B1174" s="21" t="s">
        <v>2580</v>
      </c>
      <c r="C1174" s="21" t="s">
        <v>2581</v>
      </c>
      <c r="D1174" s="21" t="s">
        <v>174</v>
      </c>
      <c r="E1174" s="22" t="s">
        <v>203</v>
      </c>
      <c r="F1174" s="22" t="s">
        <v>203</v>
      </c>
      <c r="G1174" s="22" t="s">
        <v>204</v>
      </c>
      <c r="H1174" s="22" t="s">
        <v>205</v>
      </c>
      <c r="I1174" s="22" t="s">
        <v>178</v>
      </c>
      <c r="J1174" s="22">
        <v>44287</v>
      </c>
      <c r="K1174" s="22">
        <v>55153</v>
      </c>
      <c r="L1174" s="23">
        <f t="shared" si="188"/>
        <v>105</v>
      </c>
      <c r="M1174" s="24">
        <f t="shared" si="189"/>
        <v>1</v>
      </c>
      <c r="N1174" s="23">
        <v>105</v>
      </c>
      <c r="O1174" s="23">
        <v>105</v>
      </c>
      <c r="P1174" s="23" t="s">
        <v>2582</v>
      </c>
      <c r="Q1174" s="23" t="s">
        <v>197</v>
      </c>
      <c r="R1174" s="25" t="s">
        <v>198</v>
      </c>
      <c r="S1174" s="22" t="s">
        <v>403</v>
      </c>
      <c r="T1174" s="22"/>
      <c r="U1174" s="26"/>
      <c r="V1174" s="26"/>
      <c r="W1174" s="27">
        <f t="shared" si="180"/>
        <v>2021</v>
      </c>
      <c r="X1174" s="27">
        <f t="shared" si="181"/>
        <v>2050</v>
      </c>
      <c r="Y1174" s="28">
        <f t="shared" si="182"/>
        <v>0</v>
      </c>
      <c r="Z1174" s="29" t="str">
        <f t="shared" si="183"/>
        <v>CAISO</v>
      </c>
      <c r="AA1174" s="30">
        <f t="shared" si="184"/>
        <v>105</v>
      </c>
      <c r="AB1174" s="31">
        <f>IF(AND(ISNUMBER(MATCH($S1174,[3]Lists!$CU$8:$CU$37,0)),J1174&gt;=DATE(2018,12,31)),$AH$6,$AH$5)</f>
        <v>0.95</v>
      </c>
      <c r="AC1174" s="31">
        <f t="shared" si="185"/>
        <v>1</v>
      </c>
      <c r="AD1174" s="31">
        <f t="shared" si="186"/>
        <v>1</v>
      </c>
      <c r="AE1174" s="32" t="e">
        <f>MIN($K1174,IF(AND(S1174='[3]Resources - Baseline'!$C$25,$AH$3&gt;0),MIN(DATE(2050,12,31),MAX(DATE($AH$4,12,31),DATE(YEAR(J1174)+$AH$3,MONTH(J1174),DAY(J1174)))),IF(AND(COUNTIFS('[3]Resources - Baseline'!$C$26:$C$37,S1174)=1,$AH$2&gt;0),MIN(DATE($AH$4,12,31),DATE(YEAR(J1174)+$AH$2,MONTH(J1174),DAY(J1174))),DATE(2050,12,31))))</f>
        <v>#VALUE!</v>
      </c>
      <c r="AF1174" s="33">
        <f t="shared" si="187"/>
        <v>1</v>
      </c>
    </row>
    <row r="1175" spans="1:32">
      <c r="A1175" s="1">
        <v>1175</v>
      </c>
      <c r="B1175" s="21" t="s">
        <v>2583</v>
      </c>
      <c r="C1175" s="21"/>
      <c r="D1175" s="21" t="s">
        <v>163</v>
      </c>
      <c r="E1175" s="22" t="s">
        <v>1085</v>
      </c>
      <c r="F1175" s="22" t="s">
        <v>1085</v>
      </c>
      <c r="G1175" s="22" t="s">
        <v>1086</v>
      </c>
      <c r="H1175" s="22" t="s">
        <v>747</v>
      </c>
      <c r="I1175" s="22" t="s">
        <v>212</v>
      </c>
      <c r="J1175" s="22">
        <v>18264</v>
      </c>
      <c r="K1175" s="22">
        <v>55153</v>
      </c>
      <c r="L1175" s="23">
        <f t="shared" si="188"/>
        <v>134</v>
      </c>
      <c r="M1175" s="24">
        <f t="shared" si="189"/>
        <v>1</v>
      </c>
      <c r="N1175" s="23">
        <v>134</v>
      </c>
      <c r="O1175" s="23">
        <v>134</v>
      </c>
      <c r="P1175" s="23" t="s">
        <v>196</v>
      </c>
      <c r="Q1175" s="23" t="s">
        <v>197</v>
      </c>
      <c r="R1175" s="25" t="s">
        <v>198</v>
      </c>
      <c r="S1175" s="22" t="s">
        <v>551</v>
      </c>
      <c r="T1175" s="22"/>
      <c r="U1175" s="26"/>
      <c r="V1175" s="26"/>
      <c r="W1175" s="27">
        <f t="shared" si="180"/>
        <v>1950</v>
      </c>
      <c r="X1175" s="27">
        <f t="shared" si="181"/>
        <v>2050</v>
      </c>
      <c r="Y1175" s="28">
        <f t="shared" si="182"/>
        <v>0</v>
      </c>
      <c r="Z1175" s="29" t="str">
        <f t="shared" si="183"/>
        <v>NW</v>
      </c>
      <c r="AA1175" s="30">
        <f t="shared" si="184"/>
        <v>134</v>
      </c>
      <c r="AB1175" s="31">
        <f>IF(AND(ISNUMBER(MATCH($S1175,[3]Lists!$CU$8:$CU$37,0)),J1175&gt;=DATE(2018,12,31)),$AH$6,$AH$5)</f>
        <v>1</v>
      </c>
      <c r="AC1175" s="31">
        <f t="shared" si="185"/>
        <v>1</v>
      </c>
      <c r="AD1175" s="31">
        <f t="shared" si="186"/>
        <v>1</v>
      </c>
      <c r="AE1175" s="32" t="e">
        <f>MIN($K1175,IF(AND(S1175='[3]Resources - Baseline'!$C$25,$AH$3&gt;0),MIN(DATE(2050,12,31),MAX(DATE($AH$4,12,31),DATE(YEAR(J1175)+$AH$3,MONTH(J1175),DAY(J1175)))),IF(AND(COUNTIFS('[3]Resources - Baseline'!$C$26:$C$37,S1175)=1,$AH$2&gt;0),MIN(DATE($AH$4,12,31),DATE(YEAR(J1175)+$AH$2,MONTH(J1175),DAY(J1175))),DATE(2050,12,31))))</f>
        <v>#VALUE!</v>
      </c>
      <c r="AF1175" s="33">
        <f t="shared" si="187"/>
        <v>1</v>
      </c>
    </row>
    <row r="1176" spans="1:32">
      <c r="A1176" s="1">
        <v>1176</v>
      </c>
      <c r="B1176" s="21" t="s">
        <v>2584</v>
      </c>
      <c r="C1176" s="21"/>
      <c r="D1176" s="21" t="s">
        <v>163</v>
      </c>
      <c r="E1176" s="22" t="s">
        <v>1085</v>
      </c>
      <c r="F1176" s="22" t="s">
        <v>1085</v>
      </c>
      <c r="G1176" s="22" t="s">
        <v>1086</v>
      </c>
      <c r="H1176" s="22" t="s">
        <v>747</v>
      </c>
      <c r="I1176" s="22" t="s">
        <v>212</v>
      </c>
      <c r="J1176" s="22">
        <v>18264</v>
      </c>
      <c r="K1176" s="22">
        <v>55153</v>
      </c>
      <c r="L1176" s="23">
        <f t="shared" si="188"/>
        <v>120</v>
      </c>
      <c r="M1176" s="24">
        <f t="shared" si="189"/>
        <v>1</v>
      </c>
      <c r="N1176" s="23">
        <v>120</v>
      </c>
      <c r="O1176" s="23">
        <v>120</v>
      </c>
      <c r="P1176" s="23" t="s">
        <v>196</v>
      </c>
      <c r="Q1176" s="23" t="s">
        <v>197</v>
      </c>
      <c r="R1176" s="25" t="s">
        <v>198</v>
      </c>
      <c r="S1176" s="22" t="s">
        <v>551</v>
      </c>
      <c r="T1176" s="22"/>
      <c r="U1176" s="26"/>
      <c r="V1176" s="26"/>
      <c r="W1176" s="27">
        <f t="shared" si="180"/>
        <v>1950</v>
      </c>
      <c r="X1176" s="27">
        <f t="shared" si="181"/>
        <v>2050</v>
      </c>
      <c r="Y1176" s="28">
        <f t="shared" si="182"/>
        <v>0</v>
      </c>
      <c r="Z1176" s="29" t="str">
        <f t="shared" si="183"/>
        <v>NW</v>
      </c>
      <c r="AA1176" s="30">
        <f t="shared" si="184"/>
        <v>120</v>
      </c>
      <c r="AB1176" s="31">
        <f>IF(AND(ISNUMBER(MATCH($S1176,[3]Lists!$CU$8:$CU$37,0)),J1176&gt;=DATE(2018,12,31)),$AH$6,$AH$5)</f>
        <v>1</v>
      </c>
      <c r="AC1176" s="31">
        <f t="shared" si="185"/>
        <v>1</v>
      </c>
      <c r="AD1176" s="31">
        <f t="shared" si="186"/>
        <v>1</v>
      </c>
      <c r="AE1176" s="32" t="e">
        <f>MIN($K1176,IF(AND(S1176='[3]Resources - Baseline'!$C$25,$AH$3&gt;0),MIN(DATE(2050,12,31),MAX(DATE($AH$4,12,31),DATE(YEAR(J1176)+$AH$3,MONTH(J1176),DAY(J1176)))),IF(AND(COUNTIFS('[3]Resources - Baseline'!$C$26:$C$37,S1176)=1,$AH$2&gt;0),MIN(DATE($AH$4,12,31),DATE(YEAR(J1176)+$AH$2,MONTH(J1176),DAY(J1176))),DATE(2050,12,31))))</f>
        <v>#VALUE!</v>
      </c>
      <c r="AF1176" s="33">
        <f t="shared" si="187"/>
        <v>1</v>
      </c>
    </row>
    <row r="1177" spans="1:32">
      <c r="A1177" s="1">
        <v>1177</v>
      </c>
      <c r="B1177" s="21" t="s">
        <v>2585</v>
      </c>
      <c r="C1177" s="21"/>
      <c r="D1177" s="21" t="s">
        <v>163</v>
      </c>
      <c r="E1177" s="22" t="s">
        <v>1085</v>
      </c>
      <c r="F1177" s="22" t="s">
        <v>1085</v>
      </c>
      <c r="G1177" s="22" t="s">
        <v>1086</v>
      </c>
      <c r="H1177" s="22" t="s">
        <v>747</v>
      </c>
      <c r="I1177" s="22" t="s">
        <v>212</v>
      </c>
      <c r="J1177" s="22">
        <v>18264</v>
      </c>
      <c r="K1177" s="22">
        <v>55153</v>
      </c>
      <c r="L1177" s="23">
        <f t="shared" si="188"/>
        <v>101</v>
      </c>
      <c r="M1177" s="24">
        <f t="shared" si="189"/>
        <v>1</v>
      </c>
      <c r="N1177" s="23">
        <v>101</v>
      </c>
      <c r="O1177" s="23">
        <v>101</v>
      </c>
      <c r="P1177" s="23" t="s">
        <v>196</v>
      </c>
      <c r="Q1177" s="23" t="s">
        <v>197</v>
      </c>
      <c r="R1177" s="25" t="s">
        <v>198</v>
      </c>
      <c r="S1177" s="22" t="s">
        <v>551</v>
      </c>
      <c r="T1177" s="22"/>
      <c r="U1177" s="26"/>
      <c r="V1177" s="26"/>
      <c r="W1177" s="27">
        <f t="shared" si="180"/>
        <v>1950</v>
      </c>
      <c r="X1177" s="27">
        <f t="shared" si="181"/>
        <v>2050</v>
      </c>
      <c r="Y1177" s="28">
        <f t="shared" si="182"/>
        <v>0</v>
      </c>
      <c r="Z1177" s="29" t="str">
        <f t="shared" si="183"/>
        <v>NW</v>
      </c>
      <c r="AA1177" s="30">
        <f t="shared" si="184"/>
        <v>101</v>
      </c>
      <c r="AB1177" s="31">
        <f>IF(AND(ISNUMBER(MATCH($S1177,[3]Lists!$CU$8:$CU$37,0)),J1177&gt;=DATE(2018,12,31)),$AH$6,$AH$5)</f>
        <v>1</v>
      </c>
      <c r="AC1177" s="31">
        <f t="shared" si="185"/>
        <v>1</v>
      </c>
      <c r="AD1177" s="31">
        <f t="shared" si="186"/>
        <v>1</v>
      </c>
      <c r="AE1177" s="32" t="e">
        <f>MIN($K1177,IF(AND(S1177='[3]Resources - Baseline'!$C$25,$AH$3&gt;0),MIN(DATE(2050,12,31),MAX(DATE($AH$4,12,31),DATE(YEAR(J1177)+$AH$3,MONTH(J1177),DAY(J1177)))),IF(AND(COUNTIFS('[3]Resources - Baseline'!$C$26:$C$37,S1177)=1,$AH$2&gt;0),MIN(DATE($AH$4,12,31),DATE(YEAR(J1177)+$AH$2,MONTH(J1177),DAY(J1177))),DATE(2050,12,31))))</f>
        <v>#VALUE!</v>
      </c>
      <c r="AF1177" s="33">
        <f t="shared" si="187"/>
        <v>1</v>
      </c>
    </row>
    <row r="1178" spans="1:32">
      <c r="A1178" s="1">
        <v>1178</v>
      </c>
      <c r="B1178" s="21" t="s">
        <v>2586</v>
      </c>
      <c r="C1178" s="21"/>
      <c r="D1178" s="21" t="s">
        <v>163</v>
      </c>
      <c r="E1178" s="22" t="s">
        <v>1085</v>
      </c>
      <c r="F1178" s="22" t="s">
        <v>1085</v>
      </c>
      <c r="G1178" s="22" t="s">
        <v>1086</v>
      </c>
      <c r="H1178" s="22" t="s">
        <v>747</v>
      </c>
      <c r="I1178" s="22" t="s">
        <v>212</v>
      </c>
      <c r="J1178" s="22">
        <v>18264</v>
      </c>
      <c r="K1178" s="22">
        <v>55153</v>
      </c>
      <c r="L1178" s="23">
        <f t="shared" si="188"/>
        <v>100</v>
      </c>
      <c r="M1178" s="24">
        <f t="shared" si="189"/>
        <v>1</v>
      </c>
      <c r="N1178" s="23">
        <v>100</v>
      </c>
      <c r="O1178" s="23">
        <v>100</v>
      </c>
      <c r="P1178" s="23" t="s">
        <v>196</v>
      </c>
      <c r="Q1178" s="23" t="s">
        <v>197</v>
      </c>
      <c r="R1178" s="25" t="s">
        <v>198</v>
      </c>
      <c r="S1178" s="22" t="s">
        <v>551</v>
      </c>
      <c r="T1178" s="22"/>
      <c r="U1178" s="26"/>
      <c r="V1178" s="26"/>
      <c r="W1178" s="27">
        <f t="shared" si="180"/>
        <v>1950</v>
      </c>
      <c r="X1178" s="27">
        <f t="shared" si="181"/>
        <v>2050</v>
      </c>
      <c r="Y1178" s="28">
        <f t="shared" si="182"/>
        <v>0</v>
      </c>
      <c r="Z1178" s="29" t="str">
        <f t="shared" si="183"/>
        <v>NW</v>
      </c>
      <c r="AA1178" s="30">
        <f t="shared" si="184"/>
        <v>100</v>
      </c>
      <c r="AB1178" s="31">
        <f>IF(AND(ISNUMBER(MATCH($S1178,[3]Lists!$CU$8:$CU$37,0)),J1178&gt;=DATE(2018,12,31)),$AH$6,$AH$5)</f>
        <v>1</v>
      </c>
      <c r="AC1178" s="31">
        <f t="shared" si="185"/>
        <v>1</v>
      </c>
      <c r="AD1178" s="31">
        <f t="shared" si="186"/>
        <v>1</v>
      </c>
      <c r="AE1178" s="32" t="e">
        <f>MIN($K1178,IF(AND(S1178='[3]Resources - Baseline'!$C$25,$AH$3&gt;0),MIN(DATE(2050,12,31),MAX(DATE($AH$4,12,31),DATE(YEAR(J1178)+$AH$3,MONTH(J1178),DAY(J1178)))),IF(AND(COUNTIFS('[3]Resources - Baseline'!$C$26:$C$37,S1178)=1,$AH$2&gt;0),MIN(DATE($AH$4,12,31),DATE(YEAR(J1178)+$AH$2,MONTH(J1178),DAY(J1178))),DATE(2050,12,31))))</f>
        <v>#VALUE!</v>
      </c>
      <c r="AF1178" s="33">
        <f t="shared" si="187"/>
        <v>1</v>
      </c>
    </row>
    <row r="1179" spans="1:32">
      <c r="A1179" s="1">
        <v>1179</v>
      </c>
      <c r="B1179" s="21" t="s">
        <v>2587</v>
      </c>
      <c r="C1179" s="21"/>
      <c r="D1179" s="21" t="s">
        <v>163</v>
      </c>
      <c r="E1179" s="22" t="s">
        <v>1085</v>
      </c>
      <c r="F1179" s="22" t="s">
        <v>1085</v>
      </c>
      <c r="G1179" s="22" t="s">
        <v>1086</v>
      </c>
      <c r="H1179" s="22" t="s">
        <v>747</v>
      </c>
      <c r="I1179" s="22" t="s">
        <v>212</v>
      </c>
      <c r="J1179" s="22">
        <v>18264</v>
      </c>
      <c r="K1179" s="22">
        <v>55153</v>
      </c>
      <c r="L1179" s="23">
        <f t="shared" si="188"/>
        <v>100</v>
      </c>
      <c r="M1179" s="24">
        <f t="shared" si="189"/>
        <v>1</v>
      </c>
      <c r="N1179" s="23">
        <v>100</v>
      </c>
      <c r="O1179" s="23">
        <v>100</v>
      </c>
      <c r="P1179" s="23" t="s">
        <v>196</v>
      </c>
      <c r="Q1179" s="23" t="s">
        <v>197</v>
      </c>
      <c r="R1179" s="25" t="s">
        <v>198</v>
      </c>
      <c r="S1179" s="22" t="s">
        <v>551</v>
      </c>
      <c r="T1179" s="22"/>
      <c r="U1179" s="26"/>
      <c r="V1179" s="26"/>
      <c r="W1179" s="27">
        <f t="shared" si="180"/>
        <v>1950</v>
      </c>
      <c r="X1179" s="27">
        <f t="shared" si="181"/>
        <v>2050</v>
      </c>
      <c r="Y1179" s="28">
        <f t="shared" si="182"/>
        <v>0</v>
      </c>
      <c r="Z1179" s="29" t="str">
        <f t="shared" si="183"/>
        <v>NW</v>
      </c>
      <c r="AA1179" s="30">
        <f t="shared" si="184"/>
        <v>100</v>
      </c>
      <c r="AB1179" s="31">
        <f>IF(AND(ISNUMBER(MATCH($S1179,[3]Lists!$CU$8:$CU$37,0)),J1179&gt;=DATE(2018,12,31)),$AH$6,$AH$5)</f>
        <v>1</v>
      </c>
      <c r="AC1179" s="31">
        <f t="shared" si="185"/>
        <v>1</v>
      </c>
      <c r="AD1179" s="31">
        <f t="shared" si="186"/>
        <v>1</v>
      </c>
      <c r="AE1179" s="32" t="e">
        <f>MIN($K1179,IF(AND(S1179='[3]Resources - Baseline'!$C$25,$AH$3&gt;0),MIN(DATE(2050,12,31),MAX(DATE($AH$4,12,31),DATE(YEAR(J1179)+$AH$3,MONTH(J1179),DAY(J1179)))),IF(AND(COUNTIFS('[3]Resources - Baseline'!$C$26:$C$37,S1179)=1,$AH$2&gt;0),MIN(DATE($AH$4,12,31),DATE(YEAR(J1179)+$AH$2,MONTH(J1179),DAY(J1179))),DATE(2050,12,31))))</f>
        <v>#VALUE!</v>
      </c>
      <c r="AF1179" s="33">
        <f t="shared" si="187"/>
        <v>1</v>
      </c>
    </row>
    <row r="1180" spans="1:32">
      <c r="A1180" s="1">
        <v>1180</v>
      </c>
      <c r="B1180" s="21" t="s">
        <v>2588</v>
      </c>
      <c r="C1180" s="21"/>
      <c r="D1180" s="21" t="s">
        <v>163</v>
      </c>
      <c r="E1180" s="22" t="s">
        <v>1085</v>
      </c>
      <c r="F1180" s="22" t="s">
        <v>1085</v>
      </c>
      <c r="G1180" s="22" t="s">
        <v>1086</v>
      </c>
      <c r="H1180" s="22" t="s">
        <v>747</v>
      </c>
      <c r="I1180" s="22" t="s">
        <v>212</v>
      </c>
      <c r="J1180" s="22">
        <v>18264</v>
      </c>
      <c r="K1180" s="22">
        <v>55153</v>
      </c>
      <c r="L1180" s="23">
        <f t="shared" si="188"/>
        <v>124</v>
      </c>
      <c r="M1180" s="24">
        <f t="shared" si="189"/>
        <v>1</v>
      </c>
      <c r="N1180" s="23">
        <v>124</v>
      </c>
      <c r="O1180" s="23">
        <v>124</v>
      </c>
      <c r="P1180" s="23" t="s">
        <v>196</v>
      </c>
      <c r="Q1180" s="23" t="s">
        <v>197</v>
      </c>
      <c r="R1180" s="25" t="s">
        <v>198</v>
      </c>
      <c r="S1180" s="22" t="s">
        <v>551</v>
      </c>
      <c r="T1180" s="22"/>
      <c r="U1180" s="26"/>
      <c r="V1180" s="26"/>
      <c r="W1180" s="27">
        <f t="shared" si="180"/>
        <v>1950</v>
      </c>
      <c r="X1180" s="27">
        <f t="shared" si="181"/>
        <v>2050</v>
      </c>
      <c r="Y1180" s="28">
        <f t="shared" si="182"/>
        <v>0</v>
      </c>
      <c r="Z1180" s="29" t="str">
        <f t="shared" si="183"/>
        <v>NW</v>
      </c>
      <c r="AA1180" s="30">
        <f t="shared" si="184"/>
        <v>124</v>
      </c>
      <c r="AB1180" s="31">
        <f>IF(AND(ISNUMBER(MATCH($S1180,[3]Lists!$CU$8:$CU$37,0)),J1180&gt;=DATE(2018,12,31)),$AH$6,$AH$5)</f>
        <v>1</v>
      </c>
      <c r="AC1180" s="31">
        <f t="shared" si="185"/>
        <v>1</v>
      </c>
      <c r="AD1180" s="31">
        <f t="shared" si="186"/>
        <v>1</v>
      </c>
      <c r="AE1180" s="32" t="e">
        <f>MIN($K1180,IF(AND(S1180='[3]Resources - Baseline'!$C$25,$AH$3&gt;0),MIN(DATE(2050,12,31),MAX(DATE($AH$4,12,31),DATE(YEAR(J1180)+$AH$3,MONTH(J1180),DAY(J1180)))),IF(AND(COUNTIFS('[3]Resources - Baseline'!$C$26:$C$37,S1180)=1,$AH$2&gt;0),MIN(DATE($AH$4,12,31),DATE(YEAR(J1180)+$AH$2,MONTH(J1180),DAY(J1180))),DATE(2050,12,31))))</f>
        <v>#VALUE!</v>
      </c>
      <c r="AF1180" s="33">
        <f t="shared" si="187"/>
        <v>1</v>
      </c>
    </row>
    <row r="1181" spans="1:32">
      <c r="A1181" s="1">
        <v>1181</v>
      </c>
      <c r="B1181" s="21" t="s">
        <v>2589</v>
      </c>
      <c r="C1181" s="21"/>
      <c r="D1181" s="21" t="s">
        <v>163</v>
      </c>
      <c r="E1181" s="22" t="s">
        <v>1085</v>
      </c>
      <c r="F1181" s="22" t="s">
        <v>1085</v>
      </c>
      <c r="G1181" s="22" t="s">
        <v>1086</v>
      </c>
      <c r="H1181" s="22" t="s">
        <v>747</v>
      </c>
      <c r="I1181" s="22" t="s">
        <v>212</v>
      </c>
      <c r="J1181" s="22">
        <v>18264</v>
      </c>
      <c r="K1181" s="22">
        <v>55153</v>
      </c>
      <c r="L1181" s="23">
        <f t="shared" si="188"/>
        <v>126</v>
      </c>
      <c r="M1181" s="24">
        <f t="shared" si="189"/>
        <v>1</v>
      </c>
      <c r="N1181" s="23">
        <v>126</v>
      </c>
      <c r="O1181" s="23">
        <v>126</v>
      </c>
      <c r="P1181" s="23" t="s">
        <v>196</v>
      </c>
      <c r="Q1181" s="23" t="s">
        <v>197</v>
      </c>
      <c r="R1181" s="25" t="s">
        <v>198</v>
      </c>
      <c r="S1181" s="22" t="s">
        <v>551</v>
      </c>
      <c r="T1181" s="22"/>
      <c r="U1181" s="26"/>
      <c r="V1181" s="26"/>
      <c r="W1181" s="27">
        <f t="shared" si="180"/>
        <v>1950</v>
      </c>
      <c r="X1181" s="27">
        <f t="shared" si="181"/>
        <v>2050</v>
      </c>
      <c r="Y1181" s="28">
        <f t="shared" si="182"/>
        <v>0</v>
      </c>
      <c r="Z1181" s="29" t="str">
        <f t="shared" si="183"/>
        <v>NW</v>
      </c>
      <c r="AA1181" s="30">
        <f t="shared" si="184"/>
        <v>126</v>
      </c>
      <c r="AB1181" s="31">
        <f>IF(AND(ISNUMBER(MATCH($S1181,[3]Lists!$CU$8:$CU$37,0)),J1181&gt;=DATE(2018,12,31)),$AH$6,$AH$5)</f>
        <v>1</v>
      </c>
      <c r="AC1181" s="31">
        <f t="shared" si="185"/>
        <v>1</v>
      </c>
      <c r="AD1181" s="31">
        <f t="shared" si="186"/>
        <v>1</v>
      </c>
      <c r="AE1181" s="32" t="e">
        <f>MIN($K1181,IF(AND(S1181='[3]Resources - Baseline'!$C$25,$AH$3&gt;0),MIN(DATE(2050,12,31),MAX(DATE($AH$4,12,31),DATE(YEAR(J1181)+$AH$3,MONTH(J1181),DAY(J1181)))),IF(AND(COUNTIFS('[3]Resources - Baseline'!$C$26:$C$37,S1181)=1,$AH$2&gt;0),MIN(DATE($AH$4,12,31),DATE(YEAR(J1181)+$AH$2,MONTH(J1181),DAY(J1181))),DATE(2050,12,31))))</f>
        <v>#VALUE!</v>
      </c>
      <c r="AF1181" s="33">
        <f t="shared" si="187"/>
        <v>1</v>
      </c>
    </row>
    <row r="1182" spans="1:32">
      <c r="A1182" s="1">
        <v>1182</v>
      </c>
      <c r="B1182" s="21" t="s">
        <v>2590</v>
      </c>
      <c r="C1182" s="21"/>
      <c r="D1182" s="21" t="s">
        <v>163</v>
      </c>
      <c r="E1182" s="22" t="s">
        <v>1085</v>
      </c>
      <c r="F1182" s="22" t="s">
        <v>1085</v>
      </c>
      <c r="G1182" s="22" t="s">
        <v>1086</v>
      </c>
      <c r="H1182" s="22" t="s">
        <v>747</v>
      </c>
      <c r="I1182" s="22" t="s">
        <v>212</v>
      </c>
      <c r="J1182" s="22">
        <v>18264</v>
      </c>
      <c r="K1182" s="22">
        <v>55153</v>
      </c>
      <c r="L1182" s="23">
        <f t="shared" si="188"/>
        <v>134</v>
      </c>
      <c r="M1182" s="24">
        <f t="shared" si="189"/>
        <v>1</v>
      </c>
      <c r="N1182" s="23">
        <v>134</v>
      </c>
      <c r="O1182" s="23">
        <v>134</v>
      </c>
      <c r="P1182" s="23" t="s">
        <v>196</v>
      </c>
      <c r="Q1182" s="23" t="s">
        <v>197</v>
      </c>
      <c r="R1182" s="25" t="s">
        <v>198</v>
      </c>
      <c r="S1182" s="22" t="s">
        <v>551</v>
      </c>
      <c r="T1182" s="22"/>
      <c r="U1182" s="26"/>
      <c r="V1182" s="26"/>
      <c r="W1182" s="27">
        <f t="shared" si="180"/>
        <v>1950</v>
      </c>
      <c r="X1182" s="27">
        <f t="shared" si="181"/>
        <v>2050</v>
      </c>
      <c r="Y1182" s="28">
        <f t="shared" si="182"/>
        <v>0</v>
      </c>
      <c r="Z1182" s="29" t="str">
        <f t="shared" si="183"/>
        <v>NW</v>
      </c>
      <c r="AA1182" s="30">
        <f t="shared" si="184"/>
        <v>134</v>
      </c>
      <c r="AB1182" s="31">
        <f>IF(AND(ISNUMBER(MATCH($S1182,[3]Lists!$CU$8:$CU$37,0)),J1182&gt;=DATE(2018,12,31)),$AH$6,$AH$5)</f>
        <v>1</v>
      </c>
      <c r="AC1182" s="31">
        <f t="shared" si="185"/>
        <v>1</v>
      </c>
      <c r="AD1182" s="31">
        <f t="shared" si="186"/>
        <v>1</v>
      </c>
      <c r="AE1182" s="32" t="e">
        <f>MIN($K1182,IF(AND(S1182='[3]Resources - Baseline'!$C$25,$AH$3&gt;0),MIN(DATE(2050,12,31),MAX(DATE($AH$4,12,31),DATE(YEAR(J1182)+$AH$3,MONTH(J1182),DAY(J1182)))),IF(AND(COUNTIFS('[3]Resources - Baseline'!$C$26:$C$37,S1182)=1,$AH$2&gt;0),MIN(DATE($AH$4,12,31),DATE(YEAR(J1182)+$AH$2,MONTH(J1182),DAY(J1182))),DATE(2050,12,31))))</f>
        <v>#VALUE!</v>
      </c>
      <c r="AF1182" s="33">
        <f t="shared" si="187"/>
        <v>1</v>
      </c>
    </row>
    <row r="1183" spans="1:32">
      <c r="A1183" s="1">
        <v>1183</v>
      </c>
      <c r="B1183" s="21" t="s">
        <v>2591</v>
      </c>
      <c r="C1183" s="21"/>
      <c r="D1183" s="21" t="s">
        <v>163</v>
      </c>
      <c r="E1183" s="22" t="s">
        <v>1085</v>
      </c>
      <c r="F1183" s="22" t="s">
        <v>1085</v>
      </c>
      <c r="G1183" s="22" t="s">
        <v>1086</v>
      </c>
      <c r="H1183" s="22" t="s">
        <v>747</v>
      </c>
      <c r="I1183" s="22" t="s">
        <v>212</v>
      </c>
      <c r="J1183" s="22">
        <v>18264</v>
      </c>
      <c r="K1183" s="22">
        <v>55153</v>
      </c>
      <c r="L1183" s="23">
        <f t="shared" si="188"/>
        <v>200</v>
      </c>
      <c r="M1183" s="24">
        <f t="shared" si="189"/>
        <v>1</v>
      </c>
      <c r="N1183" s="23">
        <v>200</v>
      </c>
      <c r="O1183" s="23">
        <v>200</v>
      </c>
      <c r="P1183" s="23" t="s">
        <v>196</v>
      </c>
      <c r="Q1183" s="23" t="s">
        <v>197</v>
      </c>
      <c r="R1183" s="25" t="s">
        <v>198</v>
      </c>
      <c r="S1183" s="22" t="s">
        <v>551</v>
      </c>
      <c r="T1183" s="22"/>
      <c r="U1183" s="26"/>
      <c r="V1183" s="26"/>
      <c r="W1183" s="27">
        <f t="shared" si="180"/>
        <v>1950</v>
      </c>
      <c r="X1183" s="27">
        <f t="shared" si="181"/>
        <v>2050</v>
      </c>
      <c r="Y1183" s="28">
        <f t="shared" si="182"/>
        <v>0</v>
      </c>
      <c r="Z1183" s="29" t="str">
        <f t="shared" si="183"/>
        <v>NW</v>
      </c>
      <c r="AA1183" s="30">
        <f t="shared" si="184"/>
        <v>200</v>
      </c>
      <c r="AB1183" s="31">
        <f>IF(AND(ISNUMBER(MATCH($S1183,[3]Lists!$CU$8:$CU$37,0)),J1183&gt;=DATE(2018,12,31)),$AH$6,$AH$5)</f>
        <v>1</v>
      </c>
      <c r="AC1183" s="31">
        <f t="shared" si="185"/>
        <v>1</v>
      </c>
      <c r="AD1183" s="31">
        <f t="shared" si="186"/>
        <v>1</v>
      </c>
      <c r="AE1183" s="32" t="e">
        <f>MIN($K1183,IF(AND(S1183='[3]Resources - Baseline'!$C$25,$AH$3&gt;0),MIN(DATE(2050,12,31),MAX(DATE($AH$4,12,31),DATE(YEAR(J1183)+$AH$3,MONTH(J1183),DAY(J1183)))),IF(AND(COUNTIFS('[3]Resources - Baseline'!$C$26:$C$37,S1183)=1,$AH$2&gt;0),MIN(DATE($AH$4,12,31),DATE(YEAR(J1183)+$AH$2,MONTH(J1183),DAY(J1183))),DATE(2050,12,31))))</f>
        <v>#VALUE!</v>
      </c>
      <c r="AF1183" s="33">
        <f t="shared" si="187"/>
        <v>1</v>
      </c>
    </row>
    <row r="1184" spans="1:32">
      <c r="A1184" s="1">
        <v>1184</v>
      </c>
      <c r="B1184" s="21" t="s">
        <v>2592</v>
      </c>
      <c r="C1184" s="21"/>
      <c r="D1184" s="21" t="s">
        <v>163</v>
      </c>
      <c r="E1184" s="22" t="s">
        <v>1085</v>
      </c>
      <c r="F1184" s="22" t="s">
        <v>1085</v>
      </c>
      <c r="G1184" s="22" t="s">
        <v>1086</v>
      </c>
      <c r="H1184" s="22" t="s">
        <v>747</v>
      </c>
      <c r="I1184" s="22" t="s">
        <v>212</v>
      </c>
      <c r="J1184" s="22">
        <v>18264</v>
      </c>
      <c r="K1184" s="22">
        <v>55153</v>
      </c>
      <c r="L1184" s="23">
        <f t="shared" si="188"/>
        <v>100</v>
      </c>
      <c r="M1184" s="24">
        <f t="shared" si="189"/>
        <v>1</v>
      </c>
      <c r="N1184" s="23">
        <v>100</v>
      </c>
      <c r="O1184" s="23">
        <v>100</v>
      </c>
      <c r="P1184" s="23" t="s">
        <v>196</v>
      </c>
      <c r="Q1184" s="23" t="s">
        <v>197</v>
      </c>
      <c r="R1184" s="25" t="s">
        <v>198</v>
      </c>
      <c r="S1184" s="22" t="s">
        <v>551</v>
      </c>
      <c r="T1184" s="22"/>
      <c r="U1184" s="26"/>
      <c r="V1184" s="26"/>
      <c r="W1184" s="27">
        <f t="shared" si="180"/>
        <v>1950</v>
      </c>
      <c r="X1184" s="27">
        <f t="shared" si="181"/>
        <v>2050</v>
      </c>
      <c r="Y1184" s="28">
        <f t="shared" si="182"/>
        <v>0</v>
      </c>
      <c r="Z1184" s="29" t="str">
        <f t="shared" si="183"/>
        <v>NW</v>
      </c>
      <c r="AA1184" s="30">
        <f t="shared" si="184"/>
        <v>100</v>
      </c>
      <c r="AB1184" s="31">
        <f>IF(AND(ISNUMBER(MATCH($S1184,[3]Lists!$CU$8:$CU$37,0)),J1184&gt;=DATE(2018,12,31)),$AH$6,$AH$5)</f>
        <v>1</v>
      </c>
      <c r="AC1184" s="31">
        <f t="shared" si="185"/>
        <v>1</v>
      </c>
      <c r="AD1184" s="31">
        <f t="shared" si="186"/>
        <v>1</v>
      </c>
      <c r="AE1184" s="32" t="e">
        <f>MIN($K1184,IF(AND(S1184='[3]Resources - Baseline'!$C$25,$AH$3&gt;0),MIN(DATE(2050,12,31),MAX(DATE($AH$4,12,31),DATE(YEAR(J1184)+$AH$3,MONTH(J1184),DAY(J1184)))),IF(AND(COUNTIFS('[3]Resources - Baseline'!$C$26:$C$37,S1184)=1,$AH$2&gt;0),MIN(DATE($AH$4,12,31),DATE(YEAR(J1184)+$AH$2,MONTH(J1184),DAY(J1184))),DATE(2050,12,31))))</f>
        <v>#VALUE!</v>
      </c>
      <c r="AF1184" s="33">
        <f t="shared" si="187"/>
        <v>1</v>
      </c>
    </row>
    <row r="1185" spans="1:32">
      <c r="A1185" s="1">
        <v>1185</v>
      </c>
      <c r="B1185" s="21" t="s">
        <v>2593</v>
      </c>
      <c r="C1185" s="21"/>
      <c r="D1185" s="21" t="s">
        <v>163</v>
      </c>
      <c r="E1185" s="22" t="s">
        <v>1085</v>
      </c>
      <c r="F1185" s="22" t="s">
        <v>1085</v>
      </c>
      <c r="G1185" s="22" t="s">
        <v>1086</v>
      </c>
      <c r="H1185" s="22" t="s">
        <v>747</v>
      </c>
      <c r="I1185" s="22" t="s">
        <v>212</v>
      </c>
      <c r="J1185" s="22">
        <v>18264</v>
      </c>
      <c r="K1185" s="22">
        <v>55153</v>
      </c>
      <c r="L1185" s="23">
        <f t="shared" si="188"/>
        <v>100</v>
      </c>
      <c r="M1185" s="24">
        <f t="shared" si="189"/>
        <v>1</v>
      </c>
      <c r="N1185" s="23">
        <v>100</v>
      </c>
      <c r="O1185" s="23">
        <v>100</v>
      </c>
      <c r="P1185" s="23" t="s">
        <v>196</v>
      </c>
      <c r="Q1185" s="23" t="s">
        <v>197</v>
      </c>
      <c r="R1185" s="25" t="s">
        <v>198</v>
      </c>
      <c r="S1185" s="22" t="s">
        <v>551</v>
      </c>
      <c r="T1185" s="22"/>
      <c r="U1185" s="26"/>
      <c r="V1185" s="26"/>
      <c r="W1185" s="27">
        <f t="shared" si="180"/>
        <v>1950</v>
      </c>
      <c r="X1185" s="27">
        <f t="shared" si="181"/>
        <v>2050</v>
      </c>
      <c r="Y1185" s="28">
        <f t="shared" si="182"/>
        <v>0</v>
      </c>
      <c r="Z1185" s="29" t="str">
        <f t="shared" si="183"/>
        <v>NW</v>
      </c>
      <c r="AA1185" s="30">
        <f t="shared" si="184"/>
        <v>100</v>
      </c>
      <c r="AB1185" s="31">
        <f>IF(AND(ISNUMBER(MATCH($S1185,[3]Lists!$CU$8:$CU$37,0)),J1185&gt;=DATE(2018,12,31)),$AH$6,$AH$5)</f>
        <v>1</v>
      </c>
      <c r="AC1185" s="31">
        <f t="shared" si="185"/>
        <v>1</v>
      </c>
      <c r="AD1185" s="31">
        <f t="shared" si="186"/>
        <v>1</v>
      </c>
      <c r="AE1185" s="32" t="e">
        <f>MIN($K1185,IF(AND(S1185='[3]Resources - Baseline'!$C$25,$AH$3&gt;0),MIN(DATE(2050,12,31),MAX(DATE($AH$4,12,31),DATE(YEAR(J1185)+$AH$3,MONTH(J1185),DAY(J1185)))),IF(AND(COUNTIFS('[3]Resources - Baseline'!$C$26:$C$37,S1185)=1,$AH$2&gt;0),MIN(DATE($AH$4,12,31),DATE(YEAR(J1185)+$AH$2,MONTH(J1185),DAY(J1185))),DATE(2050,12,31))))</f>
        <v>#VALUE!</v>
      </c>
      <c r="AF1185" s="33">
        <f t="shared" si="187"/>
        <v>1</v>
      </c>
    </row>
    <row r="1186" spans="1:32">
      <c r="A1186" s="1">
        <v>1186</v>
      </c>
      <c r="B1186" s="21" t="s">
        <v>2594</v>
      </c>
      <c r="C1186" s="21" t="s">
        <v>2595</v>
      </c>
      <c r="D1186" s="21" t="s">
        <v>185</v>
      </c>
      <c r="E1186" s="21" t="s">
        <v>205</v>
      </c>
      <c r="F1186" s="21" t="s">
        <v>205</v>
      </c>
      <c r="G1186" s="21" t="s">
        <v>204</v>
      </c>
      <c r="H1186" s="21" t="s">
        <v>205</v>
      </c>
      <c r="I1186" s="21" t="s">
        <v>178</v>
      </c>
      <c r="J1186" s="22"/>
      <c r="K1186" s="22">
        <v>55153</v>
      </c>
      <c r="L1186" s="23">
        <f t="shared" si="188"/>
        <v>155.1</v>
      </c>
      <c r="M1186" s="24">
        <f t="shared" si="189"/>
        <v>1</v>
      </c>
      <c r="N1186" s="21">
        <v>155.1</v>
      </c>
      <c r="O1186" s="21">
        <v>155.1</v>
      </c>
      <c r="P1186" s="21" t="s">
        <v>187</v>
      </c>
      <c r="Q1186" s="21" t="s">
        <v>197</v>
      </c>
      <c r="R1186" s="25" t="s">
        <v>198</v>
      </c>
      <c r="S1186" s="21" t="s">
        <v>403</v>
      </c>
      <c r="T1186" s="21"/>
      <c r="U1186" s="26"/>
      <c r="V1186" s="26"/>
      <c r="W1186" s="27">
        <f t="shared" si="180"/>
        <v>1900</v>
      </c>
      <c r="X1186" s="27">
        <f t="shared" si="181"/>
        <v>2050</v>
      </c>
      <c r="Y1186" s="28">
        <f t="shared" si="182"/>
        <v>0</v>
      </c>
      <c r="Z1186" s="29" t="str">
        <f t="shared" si="183"/>
        <v>CAISO</v>
      </c>
      <c r="AA1186" s="30">
        <f t="shared" si="184"/>
        <v>155.1</v>
      </c>
      <c r="AB1186" s="31">
        <f>IF(AND(ISNUMBER(MATCH($S1186,[3]Lists!$CU$8:$CU$37,0)),J1186&gt;=DATE(2018,12,31)),$AH$6,$AH$5)</f>
        <v>1</v>
      </c>
      <c r="AC1186" s="31">
        <f t="shared" si="185"/>
        <v>1</v>
      </c>
      <c r="AD1186" s="31">
        <f t="shared" si="186"/>
        <v>1</v>
      </c>
      <c r="AE1186" s="32" t="e">
        <f>MIN($K1186,IF(AND(S1186='[3]Resources - Baseline'!$C$25,$AH$3&gt;0),MIN(DATE(2050,12,31),MAX(DATE($AH$4,12,31),DATE(YEAR(J1186)+$AH$3,MONTH(J1186),DAY(J1186)))),IF(AND(COUNTIFS('[3]Resources - Baseline'!$C$26:$C$37,S1186)=1,$AH$2&gt;0),MIN(DATE($AH$4,12,31),DATE(YEAR(J1186)+$AH$2,MONTH(J1186),DAY(J1186))),DATE(2050,12,31))))</f>
        <v>#VALUE!</v>
      </c>
      <c r="AF1186" s="33">
        <f t="shared" si="187"/>
        <v>1</v>
      </c>
    </row>
    <row r="1187" spans="1:32">
      <c r="A1187" s="1">
        <v>1187</v>
      </c>
      <c r="B1187" s="21" t="s">
        <v>2596</v>
      </c>
      <c r="C1187" s="21" t="s">
        <v>2597</v>
      </c>
      <c r="D1187" s="21" t="s">
        <v>185</v>
      </c>
      <c r="E1187" s="21" t="s">
        <v>176</v>
      </c>
      <c r="F1187" s="21" t="s">
        <v>176</v>
      </c>
      <c r="G1187" s="21" t="s">
        <v>177</v>
      </c>
      <c r="H1187" s="21" t="s">
        <v>176</v>
      </c>
      <c r="I1187" s="21" t="s">
        <v>178</v>
      </c>
      <c r="J1187" s="22">
        <v>41983</v>
      </c>
      <c r="K1187" s="22">
        <v>55153</v>
      </c>
      <c r="L1187" s="23">
        <f t="shared" si="188"/>
        <v>47.1</v>
      </c>
      <c r="M1187" s="24">
        <f t="shared" si="189"/>
        <v>1</v>
      </c>
      <c r="N1187" s="21">
        <v>47.1</v>
      </c>
      <c r="O1187" s="21">
        <v>47.1</v>
      </c>
      <c r="P1187" s="21" t="s">
        <v>187</v>
      </c>
      <c r="Q1187" s="21" t="s">
        <v>197</v>
      </c>
      <c r="R1187" s="25" t="s">
        <v>198</v>
      </c>
      <c r="S1187" s="21" t="s">
        <v>403</v>
      </c>
      <c r="T1187" s="21"/>
      <c r="U1187" s="26"/>
      <c r="V1187" s="26"/>
      <c r="W1187" s="27">
        <f t="shared" si="180"/>
        <v>2015</v>
      </c>
      <c r="X1187" s="27">
        <f t="shared" si="181"/>
        <v>2050</v>
      </c>
      <c r="Y1187" s="28">
        <f t="shared" si="182"/>
        <v>0</v>
      </c>
      <c r="Z1187" s="29" t="str">
        <f t="shared" si="183"/>
        <v>CAISO</v>
      </c>
      <c r="AA1187" s="30">
        <f t="shared" si="184"/>
        <v>47.1</v>
      </c>
      <c r="AB1187" s="31">
        <f>IF(AND(ISNUMBER(MATCH($S1187,[3]Lists!$CU$8:$CU$37,0)),J1187&gt;=DATE(2018,12,31)),$AH$6,$AH$5)</f>
        <v>1</v>
      </c>
      <c r="AC1187" s="31">
        <f t="shared" si="185"/>
        <v>1</v>
      </c>
      <c r="AD1187" s="31">
        <f t="shared" si="186"/>
        <v>1</v>
      </c>
      <c r="AE1187" s="32" t="e">
        <f>MIN($K1187,IF(AND(S1187='[3]Resources - Baseline'!$C$25,$AH$3&gt;0),MIN(DATE(2050,12,31),MAX(DATE($AH$4,12,31),DATE(YEAR(J1187)+$AH$3,MONTH(J1187),DAY(J1187)))),IF(AND(COUNTIFS('[3]Resources - Baseline'!$C$26:$C$37,S1187)=1,$AH$2&gt;0),MIN(DATE($AH$4,12,31),DATE(YEAR(J1187)+$AH$2,MONTH(J1187),DAY(J1187))),DATE(2050,12,31))))</f>
        <v>#VALUE!</v>
      </c>
      <c r="AF1187" s="33">
        <f t="shared" si="187"/>
        <v>1</v>
      </c>
    </row>
    <row r="1188" spans="1:32">
      <c r="A1188" s="1">
        <v>1188</v>
      </c>
      <c r="B1188" s="21" t="s">
        <v>2598</v>
      </c>
      <c r="C1188" s="21" t="s">
        <v>2599</v>
      </c>
      <c r="D1188" s="21" t="s">
        <v>185</v>
      </c>
      <c r="E1188" s="21" t="s">
        <v>176</v>
      </c>
      <c r="F1188" s="21" t="s">
        <v>176</v>
      </c>
      <c r="G1188" s="21" t="s">
        <v>177</v>
      </c>
      <c r="H1188" s="21" t="s">
        <v>176</v>
      </c>
      <c r="I1188" s="21" t="s">
        <v>178</v>
      </c>
      <c r="J1188" s="22">
        <v>30681</v>
      </c>
      <c r="K1188" s="22">
        <v>55153</v>
      </c>
      <c r="L1188" s="23">
        <f t="shared" si="188"/>
        <v>38.24</v>
      </c>
      <c r="M1188" s="24">
        <f t="shared" si="189"/>
        <v>1</v>
      </c>
      <c r="N1188" s="21">
        <v>38.24</v>
      </c>
      <c r="O1188" s="21">
        <v>38.24</v>
      </c>
      <c r="P1188" s="21" t="s">
        <v>187</v>
      </c>
      <c r="Q1188" s="21" t="s">
        <v>197</v>
      </c>
      <c r="R1188" s="25" t="s">
        <v>198</v>
      </c>
      <c r="S1188" s="21" t="s">
        <v>403</v>
      </c>
      <c r="T1188" s="21"/>
      <c r="U1188" s="26"/>
      <c r="V1188" s="26"/>
      <c r="W1188" s="27">
        <f t="shared" si="180"/>
        <v>1984</v>
      </c>
      <c r="X1188" s="27">
        <f t="shared" si="181"/>
        <v>2050</v>
      </c>
      <c r="Y1188" s="28">
        <f t="shared" si="182"/>
        <v>0</v>
      </c>
      <c r="Z1188" s="29" t="str">
        <f t="shared" si="183"/>
        <v>CAISO</v>
      </c>
      <c r="AA1188" s="30">
        <f t="shared" si="184"/>
        <v>38.24</v>
      </c>
      <c r="AB1188" s="31">
        <f>IF(AND(ISNUMBER(MATCH($S1188,[3]Lists!$CU$8:$CU$37,0)),J1188&gt;=DATE(2018,12,31)),$AH$6,$AH$5)</f>
        <v>1</v>
      </c>
      <c r="AC1188" s="31">
        <f t="shared" si="185"/>
        <v>1</v>
      </c>
      <c r="AD1188" s="31">
        <f t="shared" si="186"/>
        <v>1</v>
      </c>
      <c r="AE1188" s="32" t="e">
        <f>MIN($K1188,IF(AND(S1188='[3]Resources - Baseline'!$C$25,$AH$3&gt;0),MIN(DATE(2050,12,31),MAX(DATE($AH$4,12,31),DATE(YEAR(J1188)+$AH$3,MONTH(J1188),DAY(J1188)))),IF(AND(COUNTIFS('[3]Resources - Baseline'!$C$26:$C$37,S1188)=1,$AH$2&gt;0),MIN(DATE($AH$4,12,31),DATE(YEAR(J1188)+$AH$2,MONTH(J1188),DAY(J1188))),DATE(2050,12,31))))</f>
        <v>#VALUE!</v>
      </c>
      <c r="AF1188" s="33">
        <f t="shared" si="187"/>
        <v>1</v>
      </c>
    </row>
    <row r="1189" spans="1:32">
      <c r="A1189" s="1">
        <v>1189</v>
      </c>
      <c r="B1189" s="21" t="s">
        <v>2600</v>
      </c>
      <c r="C1189" s="21" t="s">
        <v>2601</v>
      </c>
      <c r="D1189" s="21" t="s">
        <v>163</v>
      </c>
      <c r="E1189" s="22" t="s">
        <v>210</v>
      </c>
      <c r="F1189" s="22" t="s">
        <v>210</v>
      </c>
      <c r="G1189" s="22" t="s">
        <v>211</v>
      </c>
      <c r="H1189" s="22" t="s">
        <v>210</v>
      </c>
      <c r="I1189" s="22" t="s">
        <v>212</v>
      </c>
      <c r="J1189" s="22">
        <v>40918</v>
      </c>
      <c r="K1189" s="22">
        <v>50050</v>
      </c>
      <c r="L1189" s="23">
        <f t="shared" si="188"/>
        <v>0.14000000000000001</v>
      </c>
      <c r="M1189" s="24">
        <f t="shared" si="189"/>
        <v>1</v>
      </c>
      <c r="N1189" s="23">
        <v>0.14000000000000001</v>
      </c>
      <c r="O1189" s="23">
        <v>0.14000000000000001</v>
      </c>
      <c r="P1189" s="23" t="s">
        <v>240</v>
      </c>
      <c r="Q1189" s="23" t="s">
        <v>207</v>
      </c>
      <c r="R1189" s="25" t="s">
        <v>189</v>
      </c>
      <c r="S1189" s="22" t="s">
        <v>435</v>
      </c>
      <c r="T1189" s="22"/>
      <c r="U1189" s="26"/>
      <c r="V1189" s="26"/>
      <c r="W1189" s="27">
        <f t="shared" si="180"/>
        <v>2012</v>
      </c>
      <c r="X1189" s="27">
        <f t="shared" si="181"/>
        <v>2036</v>
      </c>
      <c r="Y1189" s="28">
        <f t="shared" si="182"/>
        <v>0</v>
      </c>
      <c r="Z1189" s="29" t="str">
        <f t="shared" si="183"/>
        <v>NW</v>
      </c>
      <c r="AA1189" s="30">
        <f t="shared" si="184"/>
        <v>0.14000000000000001</v>
      </c>
      <c r="AB1189" s="31">
        <f>IF(AND(ISNUMBER(MATCH($S1189,[3]Lists!$CU$8:$CU$37,0)),J1189&gt;=DATE(2018,12,31)),$AH$6,$AH$5)</f>
        <v>1</v>
      </c>
      <c r="AC1189" s="31">
        <f t="shared" si="185"/>
        <v>1</v>
      </c>
      <c r="AD1189" s="31">
        <f t="shared" si="186"/>
        <v>1</v>
      </c>
      <c r="AE1189" s="32" t="e">
        <f>MIN($K1189,IF(AND(S1189='[3]Resources - Baseline'!$C$25,$AH$3&gt;0),MIN(DATE(2050,12,31),MAX(DATE($AH$4,12,31),DATE(YEAR(J1189)+$AH$3,MONTH(J1189),DAY(J1189)))),IF(AND(COUNTIFS('[3]Resources - Baseline'!$C$26:$C$37,S1189)=1,$AH$2&gt;0),MIN(DATE($AH$4,12,31),DATE(YEAR(J1189)+$AH$2,MONTH(J1189),DAY(J1189))),DATE(2050,12,31))))</f>
        <v>#VALUE!</v>
      </c>
      <c r="AF1189" s="33">
        <f t="shared" si="187"/>
        <v>1</v>
      </c>
    </row>
    <row r="1190" spans="1:32">
      <c r="A1190" s="1">
        <v>1190</v>
      </c>
      <c r="B1190" s="21" t="s">
        <v>2602</v>
      </c>
      <c r="C1190" s="21" t="s">
        <v>2603</v>
      </c>
      <c r="D1190" s="21" t="s">
        <v>163</v>
      </c>
      <c r="E1190" s="22" t="s">
        <v>192</v>
      </c>
      <c r="F1190" s="22" t="s">
        <v>192</v>
      </c>
      <c r="G1190" s="22" t="s">
        <v>193</v>
      </c>
      <c r="H1190" s="22" t="s">
        <v>194</v>
      </c>
      <c r="I1190" s="22" t="s">
        <v>195</v>
      </c>
      <c r="J1190" s="22">
        <v>31017</v>
      </c>
      <c r="K1190" s="22">
        <v>55153</v>
      </c>
      <c r="L1190" s="23">
        <f t="shared" si="188"/>
        <v>268</v>
      </c>
      <c r="M1190" s="24">
        <f t="shared" si="189"/>
        <v>1</v>
      </c>
      <c r="N1190" s="23">
        <v>268</v>
      </c>
      <c r="O1190" s="23">
        <v>268</v>
      </c>
      <c r="P1190" s="23" t="s">
        <v>507</v>
      </c>
      <c r="Q1190" s="23" t="s">
        <v>508</v>
      </c>
      <c r="R1190" s="25" t="s">
        <v>509</v>
      </c>
      <c r="S1190" s="22" t="s">
        <v>510</v>
      </c>
      <c r="T1190" s="22"/>
      <c r="U1190" s="26"/>
      <c r="V1190" s="26"/>
      <c r="W1190" s="27">
        <f t="shared" si="180"/>
        <v>1985</v>
      </c>
      <c r="X1190" s="27">
        <f t="shared" si="181"/>
        <v>2050</v>
      </c>
      <c r="Y1190" s="28">
        <f t="shared" si="182"/>
        <v>0</v>
      </c>
      <c r="Z1190" s="29" t="str">
        <f t="shared" si="183"/>
        <v>SW</v>
      </c>
      <c r="AA1190" s="30">
        <f t="shared" si="184"/>
        <v>268</v>
      </c>
      <c r="AB1190" s="31">
        <f>IF(AND(ISNUMBER(MATCH($S1190,[3]Lists!$CU$8:$CU$37,0)),J1190&gt;=DATE(2018,12,31)),$AH$6,$AH$5)</f>
        <v>1</v>
      </c>
      <c r="AC1190" s="31">
        <f t="shared" si="185"/>
        <v>1</v>
      </c>
      <c r="AD1190" s="31">
        <f t="shared" si="186"/>
        <v>1</v>
      </c>
      <c r="AE1190" s="32" t="e">
        <f>MIN($K1190,IF(AND(S1190='[3]Resources - Baseline'!$C$25,$AH$3&gt;0),MIN(DATE(2050,12,31),MAX(DATE($AH$4,12,31),DATE(YEAR(J1190)+$AH$3,MONTH(J1190),DAY(J1190)))),IF(AND(COUNTIFS('[3]Resources - Baseline'!$C$26:$C$37,S1190)=1,$AH$2&gt;0),MIN(DATE($AH$4,12,31),DATE(YEAR(J1190)+$AH$2,MONTH(J1190),DAY(J1190))),DATE(2050,12,31))))</f>
        <v>#VALUE!</v>
      </c>
      <c r="AF1190" s="33">
        <f t="shared" si="187"/>
        <v>1</v>
      </c>
    </row>
    <row r="1191" spans="1:32">
      <c r="A1191" s="1">
        <v>1191</v>
      </c>
      <c r="B1191" s="21" t="s">
        <v>2604</v>
      </c>
      <c r="C1191" s="21" t="s">
        <v>2605</v>
      </c>
      <c r="D1191" s="21" t="s">
        <v>185</v>
      </c>
      <c r="E1191" s="21" t="s">
        <v>205</v>
      </c>
      <c r="F1191" s="21" t="s">
        <v>205</v>
      </c>
      <c r="G1191" s="21" t="s">
        <v>204</v>
      </c>
      <c r="H1191" s="21" t="s">
        <v>205</v>
      </c>
      <c r="I1191" s="21" t="s">
        <v>178</v>
      </c>
      <c r="J1191" s="22"/>
      <c r="K1191" s="22">
        <v>55153</v>
      </c>
      <c r="L1191" s="23">
        <f t="shared" si="188"/>
        <v>10</v>
      </c>
      <c r="M1191" s="24">
        <f t="shared" si="189"/>
        <v>1</v>
      </c>
      <c r="N1191" s="21">
        <v>10</v>
      </c>
      <c r="O1191" s="21">
        <v>10</v>
      </c>
      <c r="P1191" s="21" t="s">
        <v>1662</v>
      </c>
      <c r="Q1191" s="21" t="s">
        <v>655</v>
      </c>
      <c r="R1191" s="25" t="s">
        <v>654</v>
      </c>
      <c r="S1191" s="21" t="s">
        <v>656</v>
      </c>
      <c r="T1191" s="21"/>
      <c r="U1191" s="26"/>
      <c r="V1191" s="26"/>
      <c r="W1191" s="27">
        <f t="shared" si="180"/>
        <v>1900</v>
      </c>
      <c r="X1191" s="27">
        <f t="shared" si="181"/>
        <v>2050</v>
      </c>
      <c r="Y1191" s="28">
        <f t="shared" si="182"/>
        <v>0</v>
      </c>
      <c r="Z1191" s="29" t="str">
        <f t="shared" si="183"/>
        <v>CAISO</v>
      </c>
      <c r="AA1191" s="30">
        <f t="shared" si="184"/>
        <v>10</v>
      </c>
      <c r="AB1191" s="31">
        <f>IF(AND(ISNUMBER(MATCH($S1191,[3]Lists!$CU$8:$CU$37,0)),J1191&gt;=DATE(2018,12,31)),$AH$6,$AH$5)</f>
        <v>1</v>
      </c>
      <c r="AC1191" s="31">
        <f t="shared" si="185"/>
        <v>1</v>
      </c>
      <c r="AD1191" s="31">
        <f t="shared" si="186"/>
        <v>1</v>
      </c>
      <c r="AE1191" s="32" t="e">
        <f>MIN($K1191,IF(AND(S1191='[3]Resources - Baseline'!$C$25,$AH$3&gt;0),MIN(DATE(2050,12,31),MAX(DATE($AH$4,12,31),DATE(YEAR(J1191)+$AH$3,MONTH(J1191),DAY(J1191)))),IF(AND(COUNTIFS('[3]Resources - Baseline'!$C$26:$C$37,S1191)=1,$AH$2&gt;0),MIN(DATE($AH$4,12,31),DATE(YEAR(J1191)+$AH$2,MONTH(J1191),DAY(J1191))),DATE(2050,12,31))))</f>
        <v>#VALUE!</v>
      </c>
      <c r="AF1191" s="33">
        <f t="shared" si="187"/>
        <v>1</v>
      </c>
    </row>
    <row r="1192" spans="1:32">
      <c r="A1192" s="1">
        <v>1192</v>
      </c>
      <c r="B1192" s="21" t="s">
        <v>2606</v>
      </c>
      <c r="C1192" s="21" t="s">
        <v>2607</v>
      </c>
      <c r="D1192" s="21" t="s">
        <v>185</v>
      </c>
      <c r="E1192" s="21" t="s">
        <v>205</v>
      </c>
      <c r="F1192" s="21" t="s">
        <v>205</v>
      </c>
      <c r="G1192" s="21" t="s">
        <v>204</v>
      </c>
      <c r="H1192" s="21" t="s">
        <v>205</v>
      </c>
      <c r="I1192" s="21" t="s">
        <v>178</v>
      </c>
      <c r="J1192" s="22"/>
      <c r="K1192" s="22">
        <v>55153</v>
      </c>
      <c r="L1192" s="23">
        <f t="shared" si="188"/>
        <v>10</v>
      </c>
      <c r="M1192" s="24">
        <f t="shared" si="189"/>
        <v>1</v>
      </c>
      <c r="N1192" s="21">
        <v>10</v>
      </c>
      <c r="O1192" s="21">
        <v>10</v>
      </c>
      <c r="P1192" s="21" t="s">
        <v>1662</v>
      </c>
      <c r="Q1192" s="21" t="s">
        <v>655</v>
      </c>
      <c r="R1192" s="25" t="s">
        <v>654</v>
      </c>
      <c r="S1192" s="21" t="s">
        <v>656</v>
      </c>
      <c r="T1192" s="21"/>
      <c r="U1192" s="26"/>
      <c r="V1192" s="26"/>
      <c r="W1192" s="27">
        <f t="shared" si="180"/>
        <v>1900</v>
      </c>
      <c r="X1192" s="27">
        <f t="shared" si="181"/>
        <v>2050</v>
      </c>
      <c r="Y1192" s="28">
        <f t="shared" si="182"/>
        <v>0</v>
      </c>
      <c r="Z1192" s="29" t="str">
        <f t="shared" si="183"/>
        <v>CAISO</v>
      </c>
      <c r="AA1192" s="30">
        <f t="shared" si="184"/>
        <v>10</v>
      </c>
      <c r="AB1192" s="31">
        <f>IF(AND(ISNUMBER(MATCH($S1192,[3]Lists!$CU$8:$CU$37,0)),J1192&gt;=DATE(2018,12,31)),$AH$6,$AH$5)</f>
        <v>1</v>
      </c>
      <c r="AC1192" s="31">
        <f t="shared" si="185"/>
        <v>1</v>
      </c>
      <c r="AD1192" s="31">
        <f t="shared" si="186"/>
        <v>1</v>
      </c>
      <c r="AE1192" s="32" t="e">
        <f>MIN($K1192,IF(AND(S1192='[3]Resources - Baseline'!$C$25,$AH$3&gt;0),MIN(DATE(2050,12,31),MAX(DATE($AH$4,12,31),DATE(YEAR(J1192)+$AH$3,MONTH(J1192),DAY(J1192)))),IF(AND(COUNTIFS('[3]Resources - Baseline'!$C$26:$C$37,S1192)=1,$AH$2&gt;0),MIN(DATE($AH$4,12,31),DATE(YEAR(J1192)+$AH$2,MONTH(J1192),DAY(J1192))),DATE(2050,12,31))))</f>
        <v>#VALUE!</v>
      </c>
      <c r="AF1192" s="33">
        <f t="shared" si="187"/>
        <v>1</v>
      </c>
    </row>
    <row r="1193" spans="1:32">
      <c r="A1193" s="1">
        <v>1193</v>
      </c>
      <c r="B1193" s="21" t="s">
        <v>2608</v>
      </c>
      <c r="C1193" s="21" t="s">
        <v>2609</v>
      </c>
      <c r="D1193" s="21" t="s">
        <v>185</v>
      </c>
      <c r="E1193" s="21" t="s">
        <v>205</v>
      </c>
      <c r="F1193" s="21" t="s">
        <v>205</v>
      </c>
      <c r="G1193" s="21" t="s">
        <v>204</v>
      </c>
      <c r="H1193" s="21" t="s">
        <v>205</v>
      </c>
      <c r="I1193" s="21" t="s">
        <v>178</v>
      </c>
      <c r="J1193" s="22"/>
      <c r="K1193" s="22">
        <v>55153</v>
      </c>
      <c r="L1193" s="23">
        <f t="shared" si="188"/>
        <v>10</v>
      </c>
      <c r="M1193" s="24">
        <f t="shared" si="189"/>
        <v>1</v>
      </c>
      <c r="N1193" s="21">
        <v>10</v>
      </c>
      <c r="O1193" s="21">
        <v>10</v>
      </c>
      <c r="P1193" s="21" t="s">
        <v>1662</v>
      </c>
      <c r="Q1193" s="21" t="s">
        <v>655</v>
      </c>
      <c r="R1193" s="25" t="s">
        <v>654</v>
      </c>
      <c r="S1193" s="21" t="s">
        <v>656</v>
      </c>
      <c r="T1193" s="21"/>
      <c r="U1193" s="26"/>
      <c r="V1193" s="26"/>
      <c r="W1193" s="27">
        <f t="shared" si="180"/>
        <v>1900</v>
      </c>
      <c r="X1193" s="27">
        <f t="shared" si="181"/>
        <v>2050</v>
      </c>
      <c r="Y1193" s="28">
        <f t="shared" si="182"/>
        <v>0</v>
      </c>
      <c r="Z1193" s="29" t="str">
        <f t="shared" si="183"/>
        <v>CAISO</v>
      </c>
      <c r="AA1193" s="30">
        <f t="shared" si="184"/>
        <v>10</v>
      </c>
      <c r="AB1193" s="31">
        <f>IF(AND(ISNUMBER(MATCH($S1193,[3]Lists!$CU$8:$CU$37,0)),J1193&gt;=DATE(2018,12,31)),$AH$6,$AH$5)</f>
        <v>1</v>
      </c>
      <c r="AC1193" s="31">
        <f t="shared" si="185"/>
        <v>1</v>
      </c>
      <c r="AD1193" s="31">
        <f t="shared" si="186"/>
        <v>1</v>
      </c>
      <c r="AE1193" s="32" t="e">
        <f>MIN($K1193,IF(AND(S1193='[3]Resources - Baseline'!$C$25,$AH$3&gt;0),MIN(DATE(2050,12,31),MAX(DATE($AH$4,12,31),DATE(YEAR(J1193)+$AH$3,MONTH(J1193),DAY(J1193)))),IF(AND(COUNTIFS('[3]Resources - Baseline'!$C$26:$C$37,S1193)=1,$AH$2&gt;0),MIN(DATE($AH$4,12,31),DATE(YEAR(J1193)+$AH$2,MONTH(J1193),DAY(J1193))),DATE(2050,12,31))))</f>
        <v>#VALUE!</v>
      </c>
      <c r="AF1193" s="33">
        <f t="shared" si="187"/>
        <v>1</v>
      </c>
    </row>
    <row r="1194" spans="1:32">
      <c r="A1194" s="1">
        <v>1194</v>
      </c>
      <c r="B1194" s="21" t="s">
        <v>2610</v>
      </c>
      <c r="C1194" s="21"/>
      <c r="D1194" s="21" t="s">
        <v>185</v>
      </c>
      <c r="E1194" s="21" t="s">
        <v>205</v>
      </c>
      <c r="F1194" s="21" t="s">
        <v>205</v>
      </c>
      <c r="G1194" s="21" t="s">
        <v>204</v>
      </c>
      <c r="H1194" s="21" t="s">
        <v>205</v>
      </c>
      <c r="I1194" s="21" t="s">
        <v>178</v>
      </c>
      <c r="J1194" s="22">
        <v>38875</v>
      </c>
      <c r="K1194" s="22">
        <v>55153</v>
      </c>
      <c r="L1194" s="23">
        <f t="shared" si="188"/>
        <v>48.71</v>
      </c>
      <c r="M1194" s="24">
        <f t="shared" si="189"/>
        <v>1</v>
      </c>
      <c r="N1194" s="21">
        <v>48.71</v>
      </c>
      <c r="O1194" s="21">
        <v>48.71</v>
      </c>
      <c r="P1194" s="21" t="s">
        <v>288</v>
      </c>
      <c r="Q1194" s="21" t="s">
        <v>269</v>
      </c>
      <c r="R1194" s="25" t="s">
        <v>270</v>
      </c>
      <c r="S1194" s="21" t="s">
        <v>271</v>
      </c>
      <c r="T1194" s="21"/>
      <c r="U1194" s="26"/>
      <c r="V1194" s="26"/>
      <c r="W1194" s="27">
        <f t="shared" si="180"/>
        <v>2006</v>
      </c>
      <c r="X1194" s="27">
        <f t="shared" si="181"/>
        <v>2050</v>
      </c>
      <c r="Y1194" s="28">
        <f t="shared" si="182"/>
        <v>0</v>
      </c>
      <c r="Z1194" s="29" t="str">
        <f t="shared" si="183"/>
        <v>CAISO</v>
      </c>
      <c r="AA1194" s="30">
        <f t="shared" si="184"/>
        <v>48.71</v>
      </c>
      <c r="AB1194" s="31">
        <f>IF(AND(ISNUMBER(MATCH($S1194,[3]Lists!$CU$8:$CU$37,0)),J1194&gt;=DATE(2018,12,31)),$AH$6,$AH$5)</f>
        <v>1</v>
      </c>
      <c r="AC1194" s="31">
        <f t="shared" si="185"/>
        <v>1</v>
      </c>
      <c r="AD1194" s="31">
        <f t="shared" si="186"/>
        <v>1</v>
      </c>
      <c r="AE1194" s="32" t="e">
        <f>MIN($K1194,IF(AND(S1194='[3]Resources - Baseline'!$C$25,$AH$3&gt;0),MIN(DATE(2050,12,31),MAX(DATE($AH$4,12,31),DATE(YEAR(J1194)+$AH$3,MONTH(J1194),DAY(J1194)))),IF(AND(COUNTIFS('[3]Resources - Baseline'!$C$26:$C$37,S1194)=1,$AH$2&gt;0),MIN(DATE($AH$4,12,31),DATE(YEAR(J1194)+$AH$2,MONTH(J1194),DAY(J1194))),DATE(2050,12,31))))</f>
        <v>#VALUE!</v>
      </c>
      <c r="AF1194" s="33">
        <f t="shared" si="187"/>
        <v>1</v>
      </c>
    </row>
    <row r="1195" spans="1:32">
      <c r="A1195" s="1">
        <v>1195</v>
      </c>
      <c r="B1195" s="21" t="s">
        <v>2611</v>
      </c>
      <c r="C1195" s="21" t="s">
        <v>2612</v>
      </c>
      <c r="D1195" s="21" t="s">
        <v>185</v>
      </c>
      <c r="E1195" s="21" t="s">
        <v>205</v>
      </c>
      <c r="F1195" s="21" t="s">
        <v>205</v>
      </c>
      <c r="G1195" s="21" t="s">
        <v>204</v>
      </c>
      <c r="H1195" s="21" t="s">
        <v>205</v>
      </c>
      <c r="I1195" s="21" t="s">
        <v>178</v>
      </c>
      <c r="J1195" s="22">
        <v>37187</v>
      </c>
      <c r="K1195" s="22">
        <v>55153</v>
      </c>
      <c r="L1195" s="23">
        <f t="shared" si="188"/>
        <v>48</v>
      </c>
      <c r="M1195" s="24">
        <f t="shared" si="189"/>
        <v>0.99916736053288924</v>
      </c>
      <c r="N1195" s="21">
        <v>48</v>
      </c>
      <c r="O1195" s="21">
        <v>48.04</v>
      </c>
      <c r="P1195" s="21" t="s">
        <v>288</v>
      </c>
      <c r="Q1195" s="21" t="s">
        <v>269</v>
      </c>
      <c r="R1195" s="25" t="s">
        <v>270</v>
      </c>
      <c r="S1195" s="21" t="s">
        <v>271</v>
      </c>
      <c r="T1195" s="21"/>
      <c r="U1195" s="26"/>
      <c r="V1195" s="26"/>
      <c r="W1195" s="27">
        <f t="shared" si="180"/>
        <v>2002</v>
      </c>
      <c r="X1195" s="27">
        <f t="shared" si="181"/>
        <v>2050</v>
      </c>
      <c r="Y1195" s="28">
        <f t="shared" si="182"/>
        <v>0</v>
      </c>
      <c r="Z1195" s="29" t="str">
        <f t="shared" si="183"/>
        <v>CAISO</v>
      </c>
      <c r="AA1195" s="30">
        <f t="shared" si="184"/>
        <v>48.04</v>
      </c>
      <c r="AB1195" s="31">
        <f>IF(AND(ISNUMBER(MATCH($S1195,[3]Lists!$CU$8:$CU$37,0)),J1195&gt;=DATE(2018,12,31)),$AH$6,$AH$5)</f>
        <v>1</v>
      </c>
      <c r="AC1195" s="31">
        <f t="shared" si="185"/>
        <v>1</v>
      </c>
      <c r="AD1195" s="31">
        <f t="shared" si="186"/>
        <v>1</v>
      </c>
      <c r="AE1195" s="32" t="e">
        <f>MIN($K1195,IF(AND(S1195='[3]Resources - Baseline'!$C$25,$AH$3&gt;0),MIN(DATE(2050,12,31),MAX(DATE($AH$4,12,31),DATE(YEAR(J1195)+$AH$3,MONTH(J1195),DAY(J1195)))),IF(AND(COUNTIFS('[3]Resources - Baseline'!$C$26:$C$37,S1195)=1,$AH$2&gt;0),MIN(DATE($AH$4,12,31),DATE(YEAR(J1195)+$AH$2,MONTH(J1195),DAY(J1195))),DATE(2050,12,31))))</f>
        <v>#VALUE!</v>
      </c>
      <c r="AF1195" s="33">
        <f t="shared" si="187"/>
        <v>1</v>
      </c>
    </row>
    <row r="1196" spans="1:32">
      <c r="A1196" s="1">
        <v>1196</v>
      </c>
      <c r="B1196" s="21" t="s">
        <v>2613</v>
      </c>
      <c r="C1196" s="21" t="s">
        <v>2614</v>
      </c>
      <c r="D1196" s="21" t="s">
        <v>185</v>
      </c>
      <c r="E1196" s="21" t="s">
        <v>205</v>
      </c>
      <c r="F1196" s="21" t="s">
        <v>205</v>
      </c>
      <c r="G1196" s="21" t="s">
        <v>204</v>
      </c>
      <c r="H1196" s="21" t="s">
        <v>205</v>
      </c>
      <c r="I1196" s="21" t="s">
        <v>178</v>
      </c>
      <c r="J1196" s="22">
        <v>34335</v>
      </c>
      <c r="K1196" s="22">
        <v>55153</v>
      </c>
      <c r="L1196" s="23">
        <f t="shared" si="188"/>
        <v>34.79</v>
      </c>
      <c r="M1196" s="24">
        <f t="shared" si="189"/>
        <v>0.69719438877755513</v>
      </c>
      <c r="N1196" s="21">
        <v>34.79</v>
      </c>
      <c r="O1196" s="21">
        <v>49.9</v>
      </c>
      <c r="P1196" s="21" t="s">
        <v>257</v>
      </c>
      <c r="Q1196" s="21" t="s">
        <v>269</v>
      </c>
      <c r="R1196" s="25" t="s">
        <v>270</v>
      </c>
      <c r="S1196" s="21" t="s">
        <v>450</v>
      </c>
      <c r="T1196" s="21"/>
      <c r="U1196" s="26"/>
      <c r="V1196" s="26"/>
      <c r="W1196" s="27">
        <f t="shared" si="180"/>
        <v>1994</v>
      </c>
      <c r="X1196" s="27">
        <f t="shared" si="181"/>
        <v>2050</v>
      </c>
      <c r="Y1196" s="28">
        <f t="shared" si="182"/>
        <v>0</v>
      </c>
      <c r="Z1196" s="29" t="str">
        <f t="shared" si="183"/>
        <v>CAISO</v>
      </c>
      <c r="AA1196" s="30">
        <f t="shared" si="184"/>
        <v>49.9</v>
      </c>
      <c r="AB1196" s="31">
        <f>IF(AND(ISNUMBER(MATCH($S1196,[3]Lists!$CU$8:$CU$37,0)),J1196&gt;=DATE(2018,12,31)),$AH$6,$AH$5)</f>
        <v>1</v>
      </c>
      <c r="AC1196" s="31">
        <f t="shared" si="185"/>
        <v>1</v>
      </c>
      <c r="AD1196" s="31">
        <f t="shared" si="186"/>
        <v>1</v>
      </c>
      <c r="AE1196" s="32" t="e">
        <f>MIN($K1196,IF(AND(S1196='[3]Resources - Baseline'!$C$25,$AH$3&gt;0),MIN(DATE(2050,12,31),MAX(DATE($AH$4,12,31),DATE(YEAR(J1196)+$AH$3,MONTH(J1196),DAY(J1196)))),IF(AND(COUNTIFS('[3]Resources - Baseline'!$C$26:$C$37,S1196)=1,$AH$2&gt;0),MIN(DATE($AH$4,12,31),DATE(YEAR(J1196)+$AH$2,MONTH(J1196),DAY(J1196))),DATE(2050,12,31))))</f>
        <v>#VALUE!</v>
      </c>
      <c r="AF1196" s="33">
        <f t="shared" si="187"/>
        <v>1</v>
      </c>
    </row>
    <row r="1197" spans="1:32">
      <c r="A1197" s="1">
        <v>1197</v>
      </c>
      <c r="B1197" s="21" t="s">
        <v>2615</v>
      </c>
      <c r="C1197" s="21" t="s">
        <v>2616</v>
      </c>
      <c r="D1197" s="21" t="s">
        <v>163</v>
      </c>
      <c r="E1197" s="22" t="s">
        <v>192</v>
      </c>
      <c r="F1197" s="22" t="s">
        <v>192</v>
      </c>
      <c r="G1197" s="22" t="s">
        <v>193</v>
      </c>
      <c r="H1197" s="22" t="s">
        <v>194</v>
      </c>
      <c r="I1197" s="22" t="s">
        <v>195</v>
      </c>
      <c r="J1197" s="22">
        <v>40878</v>
      </c>
      <c r="K1197" s="22">
        <v>47588</v>
      </c>
      <c r="L1197" s="23">
        <f t="shared" si="188"/>
        <v>1.1000000000000001</v>
      </c>
      <c r="M1197" s="24">
        <f t="shared" si="189"/>
        <v>1</v>
      </c>
      <c r="N1197" s="23">
        <v>1.1000000000000001</v>
      </c>
      <c r="O1197" s="23">
        <v>1.1000000000000001</v>
      </c>
      <c r="P1197" s="23" t="s">
        <v>218</v>
      </c>
      <c r="Q1197" s="23" t="s">
        <v>219</v>
      </c>
      <c r="R1197" s="25" t="s">
        <v>218</v>
      </c>
      <c r="S1197" s="22" t="s">
        <v>227</v>
      </c>
      <c r="T1197" s="22"/>
      <c r="U1197" s="26"/>
      <c r="V1197" s="26"/>
      <c r="W1197" s="27">
        <f t="shared" si="180"/>
        <v>2012</v>
      </c>
      <c r="X1197" s="27">
        <f t="shared" si="181"/>
        <v>2029</v>
      </c>
      <c r="Y1197" s="28">
        <f t="shared" si="182"/>
        <v>0</v>
      </c>
      <c r="Z1197" s="29" t="str">
        <f t="shared" si="183"/>
        <v>SW</v>
      </c>
      <c r="AA1197" s="30">
        <f t="shared" si="184"/>
        <v>1.1000000000000001</v>
      </c>
      <c r="AB1197" s="31">
        <f>IF(AND(ISNUMBER(MATCH($S1197,[3]Lists!$CU$8:$CU$37,0)),J1197&gt;=DATE(2018,12,31)),$AH$6,$AH$5)</f>
        <v>1</v>
      </c>
      <c r="AC1197" s="31">
        <f t="shared" si="185"/>
        <v>1</v>
      </c>
      <c r="AD1197" s="31">
        <f t="shared" si="186"/>
        <v>1</v>
      </c>
      <c r="AE1197" s="32" t="e">
        <f>MIN($K1197,IF(AND(S1197='[3]Resources - Baseline'!$C$25,$AH$3&gt;0),MIN(DATE(2050,12,31),MAX(DATE($AH$4,12,31),DATE(YEAR(J1197)+$AH$3,MONTH(J1197),DAY(J1197)))),IF(AND(COUNTIFS('[3]Resources - Baseline'!$C$26:$C$37,S1197)=1,$AH$2&gt;0),MIN(DATE($AH$4,12,31),DATE(YEAR(J1197)+$AH$2,MONTH(J1197),DAY(J1197))),DATE(2050,12,31))))</f>
        <v>#VALUE!</v>
      </c>
      <c r="AF1197" s="33">
        <f t="shared" si="187"/>
        <v>1</v>
      </c>
    </row>
    <row r="1198" spans="1:32">
      <c r="A1198" s="1">
        <v>1198</v>
      </c>
      <c r="B1198" s="21" t="s">
        <v>2617</v>
      </c>
      <c r="C1198" s="21" t="s">
        <v>2618</v>
      </c>
      <c r="D1198" s="21" t="s">
        <v>185</v>
      </c>
      <c r="E1198" s="21" t="s">
        <v>175</v>
      </c>
      <c r="F1198" s="21" t="s">
        <v>175</v>
      </c>
      <c r="G1198" s="21" t="s">
        <v>186</v>
      </c>
      <c r="H1198" s="21" t="s">
        <v>175</v>
      </c>
      <c r="I1198" s="21" t="s">
        <v>178</v>
      </c>
      <c r="J1198" s="22">
        <v>41179</v>
      </c>
      <c r="K1198" s="22">
        <v>55153</v>
      </c>
      <c r="L1198" s="23">
        <f t="shared" si="188"/>
        <v>0</v>
      </c>
      <c r="M1198" s="24">
        <f t="shared" si="189"/>
        <v>0</v>
      </c>
      <c r="N1198" s="21"/>
      <c r="O1198" s="21">
        <v>2.1</v>
      </c>
      <c r="P1198" s="21" t="s">
        <v>187</v>
      </c>
      <c r="Q1198" s="21" t="s">
        <v>1498</v>
      </c>
      <c r="R1198" s="25" t="s">
        <v>1499</v>
      </c>
      <c r="S1198" s="21" t="s">
        <v>913</v>
      </c>
      <c r="T1198" s="21"/>
      <c r="U1198" s="26"/>
      <c r="V1198" s="26"/>
      <c r="W1198" s="27">
        <f t="shared" si="180"/>
        <v>2013</v>
      </c>
      <c r="X1198" s="27">
        <f t="shared" si="181"/>
        <v>2050</v>
      </c>
      <c r="Y1198" s="28">
        <f t="shared" si="182"/>
        <v>0</v>
      </c>
      <c r="Z1198" s="29" t="str">
        <f t="shared" si="183"/>
        <v>CAISO</v>
      </c>
      <c r="AA1198" s="30">
        <f t="shared" si="184"/>
        <v>2.1</v>
      </c>
      <c r="AB1198" s="31">
        <f>IF(AND(ISNUMBER(MATCH($S1198,[3]Lists!$CU$8:$CU$37,0)),J1198&gt;=DATE(2018,12,31)),$AH$6,$AH$5)</f>
        <v>1</v>
      </c>
      <c r="AC1198" s="31">
        <f t="shared" si="185"/>
        <v>1</v>
      </c>
      <c r="AD1198" s="31">
        <f t="shared" si="186"/>
        <v>1</v>
      </c>
      <c r="AE1198" s="32" t="e">
        <f>MIN($K1198,IF(AND(S1198='[3]Resources - Baseline'!$C$25,$AH$3&gt;0),MIN(DATE(2050,12,31),MAX(DATE($AH$4,12,31),DATE(YEAR(J1198)+$AH$3,MONTH(J1198),DAY(J1198)))),IF(AND(COUNTIFS('[3]Resources - Baseline'!$C$26:$C$37,S1198)=1,$AH$2&gt;0),MIN(DATE($AH$4,12,31),DATE(YEAR(J1198)+$AH$2,MONTH(J1198),DAY(J1198))),DATE(2050,12,31))))</f>
        <v>#VALUE!</v>
      </c>
      <c r="AF1198" s="33">
        <f t="shared" si="187"/>
        <v>1</v>
      </c>
    </row>
    <row r="1199" spans="1:32">
      <c r="A1199" s="1">
        <v>1199</v>
      </c>
      <c r="B1199" s="21" t="s">
        <v>2619</v>
      </c>
      <c r="C1199" s="21" t="s">
        <v>2620</v>
      </c>
      <c r="D1199" s="21" t="s">
        <v>163</v>
      </c>
      <c r="E1199" s="22" t="s">
        <v>353</v>
      </c>
      <c r="F1199" s="22" t="s">
        <v>353</v>
      </c>
      <c r="G1199" s="22" t="s">
        <v>354</v>
      </c>
      <c r="H1199" s="22" t="s">
        <v>353</v>
      </c>
      <c r="I1199" s="22" t="s">
        <v>167</v>
      </c>
      <c r="J1199" s="22">
        <v>18507</v>
      </c>
      <c r="K1199" s="22">
        <v>55153</v>
      </c>
      <c r="L1199" s="23">
        <f t="shared" si="188"/>
        <v>19.170000000000002</v>
      </c>
      <c r="M1199" s="24">
        <f t="shared" si="189"/>
        <v>1</v>
      </c>
      <c r="N1199" s="23">
        <v>19.170000000000002</v>
      </c>
      <c r="O1199" s="23">
        <v>19.170000000000002</v>
      </c>
      <c r="P1199" s="23" t="s">
        <v>218</v>
      </c>
      <c r="Q1199" s="23" t="s">
        <v>219</v>
      </c>
      <c r="R1199" s="25" t="s">
        <v>218</v>
      </c>
      <c r="S1199" s="22" t="s">
        <v>220</v>
      </c>
      <c r="T1199" s="22"/>
      <c r="U1199" s="26"/>
      <c r="V1199" s="26"/>
      <c r="W1199" s="27">
        <f t="shared" si="180"/>
        <v>1951</v>
      </c>
      <c r="X1199" s="27">
        <f t="shared" si="181"/>
        <v>2050</v>
      </c>
      <c r="Y1199" s="28">
        <f t="shared" si="182"/>
        <v>0</v>
      </c>
      <c r="Z1199" s="29" t="str">
        <f t="shared" si="183"/>
        <v>Excluded</v>
      </c>
      <c r="AA1199" s="30">
        <f t="shared" si="184"/>
        <v>19.170000000000002</v>
      </c>
      <c r="AB1199" s="31">
        <f>IF(AND(ISNUMBER(MATCH($S1199,[3]Lists!$CU$8:$CU$37,0)),J1199&gt;=DATE(2018,12,31)),$AH$6,$AH$5)</f>
        <v>1</v>
      </c>
      <c r="AC1199" s="31">
        <f t="shared" si="185"/>
        <v>1</v>
      </c>
      <c r="AD1199" s="31">
        <f t="shared" si="186"/>
        <v>1</v>
      </c>
      <c r="AE1199" s="32" t="e">
        <f>MIN($K1199,IF(AND(S1199='[3]Resources - Baseline'!$C$25,$AH$3&gt;0),MIN(DATE(2050,12,31),MAX(DATE($AH$4,12,31),DATE(YEAR(J1199)+$AH$3,MONTH(J1199),DAY(J1199)))),IF(AND(COUNTIFS('[3]Resources - Baseline'!$C$26:$C$37,S1199)=1,$AH$2&gt;0),MIN(DATE($AH$4,12,31),DATE(YEAR(J1199)+$AH$2,MONTH(J1199),DAY(J1199))),DATE(2050,12,31))))</f>
        <v>#VALUE!</v>
      </c>
      <c r="AF1199" s="33">
        <f t="shared" si="187"/>
        <v>1</v>
      </c>
    </row>
    <row r="1200" spans="1:32">
      <c r="A1200" s="1">
        <v>1200</v>
      </c>
      <c r="B1200" s="21" t="s">
        <v>2621</v>
      </c>
      <c r="C1200" s="21" t="s">
        <v>2622</v>
      </c>
      <c r="D1200" s="21" t="s">
        <v>163</v>
      </c>
      <c r="E1200" s="22" t="s">
        <v>353</v>
      </c>
      <c r="F1200" s="22" t="s">
        <v>353</v>
      </c>
      <c r="G1200" s="22" t="s">
        <v>354</v>
      </c>
      <c r="H1200" s="22" t="s">
        <v>353</v>
      </c>
      <c r="I1200" s="22" t="s">
        <v>167</v>
      </c>
      <c r="J1200" s="22">
        <v>18598</v>
      </c>
      <c r="K1200" s="22">
        <v>55153</v>
      </c>
      <c r="L1200" s="23">
        <f t="shared" si="188"/>
        <v>19.170000000000002</v>
      </c>
      <c r="M1200" s="24">
        <f t="shared" si="189"/>
        <v>1</v>
      </c>
      <c r="N1200" s="23">
        <v>19.170000000000002</v>
      </c>
      <c r="O1200" s="23">
        <v>19.170000000000002</v>
      </c>
      <c r="P1200" s="23" t="s">
        <v>218</v>
      </c>
      <c r="Q1200" s="23" t="s">
        <v>219</v>
      </c>
      <c r="R1200" s="25" t="s">
        <v>218</v>
      </c>
      <c r="S1200" s="22" t="s">
        <v>220</v>
      </c>
      <c r="T1200" s="22"/>
      <c r="U1200" s="26"/>
      <c r="V1200" s="26"/>
      <c r="W1200" s="27">
        <f t="shared" si="180"/>
        <v>1951</v>
      </c>
      <c r="X1200" s="27">
        <f t="shared" si="181"/>
        <v>2050</v>
      </c>
      <c r="Y1200" s="28">
        <f t="shared" si="182"/>
        <v>0</v>
      </c>
      <c r="Z1200" s="29" t="str">
        <f t="shared" si="183"/>
        <v>Excluded</v>
      </c>
      <c r="AA1200" s="30">
        <f t="shared" si="184"/>
        <v>19.170000000000002</v>
      </c>
      <c r="AB1200" s="31">
        <f>IF(AND(ISNUMBER(MATCH($S1200,[3]Lists!$CU$8:$CU$37,0)),J1200&gt;=DATE(2018,12,31)),$AH$6,$AH$5)</f>
        <v>1</v>
      </c>
      <c r="AC1200" s="31">
        <f t="shared" si="185"/>
        <v>1</v>
      </c>
      <c r="AD1200" s="31">
        <f t="shared" si="186"/>
        <v>1</v>
      </c>
      <c r="AE1200" s="32" t="e">
        <f>MIN($K1200,IF(AND(S1200='[3]Resources - Baseline'!$C$25,$AH$3&gt;0),MIN(DATE(2050,12,31),MAX(DATE($AH$4,12,31),DATE(YEAR(J1200)+$AH$3,MONTH(J1200),DAY(J1200)))),IF(AND(COUNTIFS('[3]Resources - Baseline'!$C$26:$C$37,S1200)=1,$AH$2&gt;0),MIN(DATE($AH$4,12,31),DATE(YEAR(J1200)+$AH$2,MONTH(J1200),DAY(J1200))),DATE(2050,12,31))))</f>
        <v>#VALUE!</v>
      </c>
      <c r="AF1200" s="33">
        <f t="shared" si="187"/>
        <v>1</v>
      </c>
    </row>
    <row r="1201" spans="1:32">
      <c r="A1201" s="1">
        <v>1201</v>
      </c>
      <c r="B1201" s="21" t="s">
        <v>2623</v>
      </c>
      <c r="C1201" s="21" t="s">
        <v>2624</v>
      </c>
      <c r="D1201" s="21" t="s">
        <v>163</v>
      </c>
      <c r="E1201" s="22" t="s">
        <v>353</v>
      </c>
      <c r="F1201" s="22" t="s">
        <v>353</v>
      </c>
      <c r="G1201" s="22" t="s">
        <v>354</v>
      </c>
      <c r="H1201" s="22" t="s">
        <v>353</v>
      </c>
      <c r="I1201" s="22" t="s">
        <v>167</v>
      </c>
      <c r="J1201" s="22">
        <v>18598</v>
      </c>
      <c r="K1201" s="22">
        <v>55153</v>
      </c>
      <c r="L1201" s="23">
        <f t="shared" si="188"/>
        <v>19.170000000000002</v>
      </c>
      <c r="M1201" s="24">
        <f t="shared" si="189"/>
        <v>1</v>
      </c>
      <c r="N1201" s="23">
        <v>19.170000000000002</v>
      </c>
      <c r="O1201" s="23">
        <v>19.170000000000002</v>
      </c>
      <c r="P1201" s="23" t="s">
        <v>218</v>
      </c>
      <c r="Q1201" s="23" t="s">
        <v>219</v>
      </c>
      <c r="R1201" s="25" t="s">
        <v>218</v>
      </c>
      <c r="S1201" s="22" t="s">
        <v>220</v>
      </c>
      <c r="T1201" s="22"/>
      <c r="U1201" s="26"/>
      <c r="V1201" s="26"/>
      <c r="W1201" s="27">
        <f t="shared" si="180"/>
        <v>1951</v>
      </c>
      <c r="X1201" s="27">
        <f t="shared" si="181"/>
        <v>2050</v>
      </c>
      <c r="Y1201" s="28">
        <f t="shared" si="182"/>
        <v>0</v>
      </c>
      <c r="Z1201" s="29" t="str">
        <f t="shared" si="183"/>
        <v>Excluded</v>
      </c>
      <c r="AA1201" s="30">
        <f t="shared" si="184"/>
        <v>19.170000000000002</v>
      </c>
      <c r="AB1201" s="31">
        <f>IF(AND(ISNUMBER(MATCH($S1201,[3]Lists!$CU$8:$CU$37,0)),J1201&gt;=DATE(2018,12,31)),$AH$6,$AH$5)</f>
        <v>1</v>
      </c>
      <c r="AC1201" s="31">
        <f t="shared" si="185"/>
        <v>1</v>
      </c>
      <c r="AD1201" s="31">
        <f t="shared" si="186"/>
        <v>1</v>
      </c>
      <c r="AE1201" s="32" t="e">
        <f>MIN($K1201,IF(AND(S1201='[3]Resources - Baseline'!$C$25,$AH$3&gt;0),MIN(DATE(2050,12,31),MAX(DATE($AH$4,12,31),DATE(YEAR(J1201)+$AH$3,MONTH(J1201),DAY(J1201)))),IF(AND(COUNTIFS('[3]Resources - Baseline'!$C$26:$C$37,S1201)=1,$AH$2&gt;0),MIN(DATE($AH$4,12,31),DATE(YEAR(J1201)+$AH$2,MONTH(J1201),DAY(J1201))),DATE(2050,12,31))))</f>
        <v>#VALUE!</v>
      </c>
      <c r="AF1201" s="33">
        <f t="shared" si="187"/>
        <v>1</v>
      </c>
    </row>
    <row r="1202" spans="1:32">
      <c r="A1202" s="1">
        <v>1202</v>
      </c>
      <c r="B1202" s="21" t="s">
        <v>2625</v>
      </c>
      <c r="C1202" s="21" t="s">
        <v>2626</v>
      </c>
      <c r="D1202" s="21" t="s">
        <v>185</v>
      </c>
      <c r="E1202" s="21" t="s">
        <v>176</v>
      </c>
      <c r="F1202" s="21" t="s">
        <v>176</v>
      </c>
      <c r="G1202" s="21" t="s">
        <v>177</v>
      </c>
      <c r="H1202" s="21" t="s">
        <v>176</v>
      </c>
      <c r="I1202" s="21" t="s">
        <v>178</v>
      </c>
      <c r="J1202" s="22">
        <v>41628</v>
      </c>
      <c r="K1202" s="22">
        <v>55153</v>
      </c>
      <c r="L1202" s="23">
        <f t="shared" si="188"/>
        <v>1</v>
      </c>
      <c r="M1202" s="24">
        <f t="shared" si="189"/>
        <v>1</v>
      </c>
      <c r="N1202" s="21">
        <v>1</v>
      </c>
      <c r="O1202" s="21">
        <v>1</v>
      </c>
      <c r="P1202" s="21" t="s">
        <v>187</v>
      </c>
      <c r="Q1202" s="21" t="s">
        <v>188</v>
      </c>
      <c r="R1202" s="25" t="s">
        <v>189</v>
      </c>
      <c r="S1202" s="21" t="s">
        <v>182</v>
      </c>
      <c r="T1202" s="21"/>
      <c r="U1202" s="26"/>
      <c r="V1202" s="26"/>
      <c r="W1202" s="27">
        <f t="shared" si="180"/>
        <v>2014</v>
      </c>
      <c r="X1202" s="27">
        <f t="shared" si="181"/>
        <v>2050</v>
      </c>
      <c r="Y1202" s="28">
        <f t="shared" si="182"/>
        <v>0</v>
      </c>
      <c r="Z1202" s="29" t="str">
        <f t="shared" si="183"/>
        <v>CAISO</v>
      </c>
      <c r="AA1202" s="30">
        <f t="shared" si="184"/>
        <v>1</v>
      </c>
      <c r="AB1202" s="31">
        <f>IF(AND(ISNUMBER(MATCH($S1202,[3]Lists!$CU$8:$CU$37,0)),J1202&gt;=DATE(2018,12,31)),$AH$6,$AH$5)</f>
        <v>1</v>
      </c>
      <c r="AC1202" s="31">
        <f t="shared" si="185"/>
        <v>1</v>
      </c>
      <c r="AD1202" s="31">
        <f t="shared" si="186"/>
        <v>1</v>
      </c>
      <c r="AE1202" s="32" t="e">
        <f>MIN($K1202,IF(AND(S1202='[3]Resources - Baseline'!$C$25,$AH$3&gt;0),MIN(DATE(2050,12,31),MAX(DATE($AH$4,12,31),DATE(YEAR(J1202)+$AH$3,MONTH(J1202),DAY(J1202)))),IF(AND(COUNTIFS('[3]Resources - Baseline'!$C$26:$C$37,S1202)=1,$AH$2&gt;0),MIN(DATE($AH$4,12,31),DATE(YEAR(J1202)+$AH$2,MONTH(J1202),DAY(J1202))),DATE(2050,12,31))))</f>
        <v>#VALUE!</v>
      </c>
      <c r="AF1202" s="33">
        <f t="shared" si="187"/>
        <v>1</v>
      </c>
    </row>
    <row r="1203" spans="1:32">
      <c r="A1203" s="1">
        <v>1203</v>
      </c>
      <c r="B1203" s="21" t="s">
        <v>2627</v>
      </c>
      <c r="C1203" s="21" t="s">
        <v>2628</v>
      </c>
      <c r="D1203" s="21" t="s">
        <v>185</v>
      </c>
      <c r="E1203" s="21" t="s">
        <v>176</v>
      </c>
      <c r="F1203" s="21" t="s">
        <v>176</v>
      </c>
      <c r="G1203" s="21" t="s">
        <v>177</v>
      </c>
      <c r="H1203" s="21" t="s">
        <v>176</v>
      </c>
      <c r="I1203" s="21" t="s">
        <v>178</v>
      </c>
      <c r="J1203" s="22">
        <v>1462</v>
      </c>
      <c r="K1203" s="22">
        <v>55153</v>
      </c>
      <c r="L1203" s="23">
        <f t="shared" si="188"/>
        <v>2.56</v>
      </c>
      <c r="M1203" s="24">
        <f t="shared" si="189"/>
        <v>1</v>
      </c>
      <c r="N1203" s="21">
        <v>2.56</v>
      </c>
      <c r="O1203" s="21">
        <v>2.56</v>
      </c>
      <c r="P1203" s="21" t="s">
        <v>187</v>
      </c>
      <c r="Q1203" s="21" t="s">
        <v>219</v>
      </c>
      <c r="R1203" s="25" t="s">
        <v>218</v>
      </c>
      <c r="S1203" s="21" t="s">
        <v>368</v>
      </c>
      <c r="T1203" s="21"/>
      <c r="U1203" s="26"/>
      <c r="V1203" s="26"/>
      <c r="W1203" s="27">
        <f t="shared" si="180"/>
        <v>1904</v>
      </c>
      <c r="X1203" s="27">
        <f t="shared" si="181"/>
        <v>2050</v>
      </c>
      <c r="Y1203" s="28">
        <f t="shared" si="182"/>
        <v>0</v>
      </c>
      <c r="Z1203" s="29" t="str">
        <f t="shared" si="183"/>
        <v>CAISO</v>
      </c>
      <c r="AA1203" s="30">
        <f t="shared" si="184"/>
        <v>2.56</v>
      </c>
      <c r="AB1203" s="31">
        <f>IF(AND(ISNUMBER(MATCH($S1203,[3]Lists!$CU$8:$CU$37,0)),J1203&gt;=DATE(2018,12,31)),$AH$6,$AH$5)</f>
        <v>1</v>
      </c>
      <c r="AC1203" s="31">
        <f t="shared" si="185"/>
        <v>1</v>
      </c>
      <c r="AD1203" s="31">
        <f t="shared" si="186"/>
        <v>1</v>
      </c>
      <c r="AE1203" s="32" t="e">
        <f>MIN($K1203,IF(AND(S1203='[3]Resources - Baseline'!$C$25,$AH$3&gt;0),MIN(DATE(2050,12,31),MAX(DATE($AH$4,12,31),DATE(YEAR(J1203)+$AH$3,MONTH(J1203),DAY(J1203)))),IF(AND(COUNTIFS('[3]Resources - Baseline'!$C$26:$C$37,S1203)=1,$AH$2&gt;0),MIN(DATE($AH$4,12,31),DATE(YEAR(J1203)+$AH$2,MONTH(J1203),DAY(J1203))),DATE(2050,12,31))))</f>
        <v>#VALUE!</v>
      </c>
      <c r="AF1203" s="33">
        <f t="shared" si="187"/>
        <v>1</v>
      </c>
    </row>
    <row r="1204" spans="1:32">
      <c r="A1204" s="1">
        <v>1204</v>
      </c>
      <c r="B1204" s="21" t="s">
        <v>2629</v>
      </c>
      <c r="C1204" s="21" t="s">
        <v>2630</v>
      </c>
      <c r="D1204" s="21" t="s">
        <v>185</v>
      </c>
      <c r="E1204" s="21" t="s">
        <v>176</v>
      </c>
      <c r="F1204" s="21" t="s">
        <v>176</v>
      </c>
      <c r="G1204" s="21" t="s">
        <v>177</v>
      </c>
      <c r="H1204" s="21" t="s">
        <v>176</v>
      </c>
      <c r="I1204" s="21" t="s">
        <v>178</v>
      </c>
      <c r="J1204" s="22">
        <v>41282</v>
      </c>
      <c r="K1204" s="22">
        <v>55153</v>
      </c>
      <c r="L1204" s="23">
        <f t="shared" si="188"/>
        <v>1.5</v>
      </c>
      <c r="M1204" s="24">
        <f t="shared" si="189"/>
        <v>1</v>
      </c>
      <c r="N1204" s="21">
        <v>1.5</v>
      </c>
      <c r="O1204" s="21">
        <v>1.5</v>
      </c>
      <c r="P1204" s="21" t="s">
        <v>187</v>
      </c>
      <c r="Q1204" s="21" t="s">
        <v>188</v>
      </c>
      <c r="R1204" s="25" t="s">
        <v>189</v>
      </c>
      <c r="S1204" s="21" t="s">
        <v>182</v>
      </c>
      <c r="T1204" s="21"/>
      <c r="U1204" s="26"/>
      <c r="V1204" s="26"/>
      <c r="W1204" s="27">
        <f t="shared" si="180"/>
        <v>2013</v>
      </c>
      <c r="X1204" s="27">
        <f t="shared" si="181"/>
        <v>2050</v>
      </c>
      <c r="Y1204" s="28">
        <f t="shared" si="182"/>
        <v>0</v>
      </c>
      <c r="Z1204" s="29" t="str">
        <f t="shared" si="183"/>
        <v>CAISO</v>
      </c>
      <c r="AA1204" s="30">
        <f t="shared" si="184"/>
        <v>1.5</v>
      </c>
      <c r="AB1204" s="31">
        <f>IF(AND(ISNUMBER(MATCH($S1204,[3]Lists!$CU$8:$CU$37,0)),J1204&gt;=DATE(2018,12,31)),$AH$6,$AH$5)</f>
        <v>1</v>
      </c>
      <c r="AC1204" s="31">
        <f t="shared" si="185"/>
        <v>1</v>
      </c>
      <c r="AD1204" s="31">
        <f t="shared" si="186"/>
        <v>1</v>
      </c>
      <c r="AE1204" s="32" t="e">
        <f>MIN($K1204,IF(AND(S1204='[3]Resources - Baseline'!$C$25,$AH$3&gt;0),MIN(DATE(2050,12,31),MAX(DATE($AH$4,12,31),DATE(YEAR(J1204)+$AH$3,MONTH(J1204),DAY(J1204)))),IF(AND(COUNTIFS('[3]Resources - Baseline'!$C$26:$C$37,S1204)=1,$AH$2&gt;0),MIN(DATE($AH$4,12,31),DATE(YEAR(J1204)+$AH$2,MONTH(J1204),DAY(J1204))),DATE(2050,12,31))))</f>
        <v>#VALUE!</v>
      </c>
      <c r="AF1204" s="33">
        <f t="shared" si="187"/>
        <v>1</v>
      </c>
    </row>
    <row r="1205" spans="1:32">
      <c r="A1205" s="1">
        <v>1205</v>
      </c>
      <c r="B1205" s="21" t="s">
        <v>2631</v>
      </c>
      <c r="C1205" s="21" t="s">
        <v>2632</v>
      </c>
      <c r="D1205" s="21" t="s">
        <v>185</v>
      </c>
      <c r="E1205" s="21" t="s">
        <v>176</v>
      </c>
      <c r="F1205" s="21" t="s">
        <v>176</v>
      </c>
      <c r="G1205" s="21" t="s">
        <v>177</v>
      </c>
      <c r="H1205" s="21" t="s">
        <v>176</v>
      </c>
      <c r="I1205" s="21" t="s">
        <v>178</v>
      </c>
      <c r="J1205" s="22">
        <v>41289</v>
      </c>
      <c r="K1205" s="22">
        <v>55153</v>
      </c>
      <c r="L1205" s="23">
        <f t="shared" si="188"/>
        <v>3</v>
      </c>
      <c r="M1205" s="24">
        <f t="shared" si="189"/>
        <v>1</v>
      </c>
      <c r="N1205" s="21">
        <v>3</v>
      </c>
      <c r="O1205" s="21">
        <v>3</v>
      </c>
      <c r="P1205" s="21" t="s">
        <v>187</v>
      </c>
      <c r="Q1205" s="21" t="s">
        <v>188</v>
      </c>
      <c r="R1205" s="25" t="s">
        <v>189</v>
      </c>
      <c r="S1205" s="21" t="s">
        <v>182</v>
      </c>
      <c r="T1205" s="21"/>
      <c r="U1205" s="26"/>
      <c r="V1205" s="26"/>
      <c r="W1205" s="27">
        <f t="shared" si="180"/>
        <v>2013</v>
      </c>
      <c r="X1205" s="27">
        <f t="shared" si="181"/>
        <v>2050</v>
      </c>
      <c r="Y1205" s="28">
        <f t="shared" si="182"/>
        <v>0</v>
      </c>
      <c r="Z1205" s="29" t="str">
        <f t="shared" si="183"/>
        <v>CAISO</v>
      </c>
      <c r="AA1205" s="30">
        <f t="shared" si="184"/>
        <v>3</v>
      </c>
      <c r="AB1205" s="31">
        <f>IF(AND(ISNUMBER(MATCH($S1205,[3]Lists!$CU$8:$CU$37,0)),J1205&gt;=DATE(2018,12,31)),$AH$6,$AH$5)</f>
        <v>1</v>
      </c>
      <c r="AC1205" s="31">
        <f t="shared" si="185"/>
        <v>1</v>
      </c>
      <c r="AD1205" s="31">
        <f t="shared" si="186"/>
        <v>1</v>
      </c>
      <c r="AE1205" s="32" t="e">
        <f>MIN($K1205,IF(AND(S1205='[3]Resources - Baseline'!$C$25,$AH$3&gt;0),MIN(DATE(2050,12,31),MAX(DATE($AH$4,12,31),DATE(YEAR(J1205)+$AH$3,MONTH(J1205),DAY(J1205)))),IF(AND(COUNTIFS('[3]Resources - Baseline'!$C$26:$C$37,S1205)=1,$AH$2&gt;0),MIN(DATE($AH$4,12,31),DATE(YEAR(J1205)+$AH$2,MONTH(J1205),DAY(J1205))),DATE(2050,12,31))))</f>
        <v>#VALUE!</v>
      </c>
      <c r="AF1205" s="33">
        <f t="shared" si="187"/>
        <v>1</v>
      </c>
    </row>
    <row r="1206" spans="1:32">
      <c r="A1206" s="1">
        <v>1206</v>
      </c>
      <c r="B1206" s="21" t="s">
        <v>2633</v>
      </c>
      <c r="C1206" s="21" t="s">
        <v>2634</v>
      </c>
      <c r="D1206" s="21" t="s">
        <v>185</v>
      </c>
      <c r="E1206" s="21" t="s">
        <v>176</v>
      </c>
      <c r="F1206" s="21" t="s">
        <v>176</v>
      </c>
      <c r="G1206" s="21" t="s">
        <v>177</v>
      </c>
      <c r="H1206" s="21" t="s">
        <v>176</v>
      </c>
      <c r="I1206" s="21" t="s">
        <v>178</v>
      </c>
      <c r="J1206" s="22">
        <v>41442</v>
      </c>
      <c r="K1206" s="22">
        <v>55153</v>
      </c>
      <c r="L1206" s="23">
        <f t="shared" si="188"/>
        <v>3.5</v>
      </c>
      <c r="M1206" s="24">
        <f t="shared" si="189"/>
        <v>1</v>
      </c>
      <c r="N1206" s="21">
        <v>3.5</v>
      </c>
      <c r="O1206" s="21">
        <v>3.5</v>
      </c>
      <c r="P1206" s="21" t="s">
        <v>187</v>
      </c>
      <c r="Q1206" s="21" t="s">
        <v>188</v>
      </c>
      <c r="R1206" s="25" t="s">
        <v>189</v>
      </c>
      <c r="S1206" s="21" t="s">
        <v>182</v>
      </c>
      <c r="T1206" s="21"/>
      <c r="U1206" s="26"/>
      <c r="V1206" s="26"/>
      <c r="W1206" s="27">
        <f t="shared" si="180"/>
        <v>2013</v>
      </c>
      <c r="X1206" s="27">
        <f t="shared" si="181"/>
        <v>2050</v>
      </c>
      <c r="Y1206" s="28">
        <f t="shared" si="182"/>
        <v>0</v>
      </c>
      <c r="Z1206" s="29" t="str">
        <f t="shared" si="183"/>
        <v>CAISO</v>
      </c>
      <c r="AA1206" s="30">
        <f t="shared" si="184"/>
        <v>3.5</v>
      </c>
      <c r="AB1206" s="31">
        <f>IF(AND(ISNUMBER(MATCH($S1206,[3]Lists!$CU$8:$CU$37,0)),J1206&gt;=DATE(2018,12,31)),$AH$6,$AH$5)</f>
        <v>1</v>
      </c>
      <c r="AC1206" s="31">
        <f t="shared" si="185"/>
        <v>1</v>
      </c>
      <c r="AD1206" s="31">
        <f t="shared" si="186"/>
        <v>1</v>
      </c>
      <c r="AE1206" s="32" t="e">
        <f>MIN($K1206,IF(AND(S1206='[3]Resources - Baseline'!$C$25,$AH$3&gt;0),MIN(DATE(2050,12,31),MAX(DATE($AH$4,12,31),DATE(YEAR(J1206)+$AH$3,MONTH(J1206),DAY(J1206)))),IF(AND(COUNTIFS('[3]Resources - Baseline'!$C$26:$C$37,S1206)=1,$AH$2&gt;0),MIN(DATE($AH$4,12,31),DATE(YEAR(J1206)+$AH$2,MONTH(J1206),DAY(J1206))),DATE(2050,12,31))))</f>
        <v>#VALUE!</v>
      </c>
      <c r="AF1206" s="33">
        <f t="shared" si="187"/>
        <v>1</v>
      </c>
    </row>
    <row r="1207" spans="1:32">
      <c r="A1207" s="1">
        <v>1207</v>
      </c>
      <c r="B1207" s="21" t="s">
        <v>2635</v>
      </c>
      <c r="C1207" s="21" t="s">
        <v>2636</v>
      </c>
      <c r="D1207" s="21" t="s">
        <v>185</v>
      </c>
      <c r="E1207" s="21" t="s">
        <v>176</v>
      </c>
      <c r="F1207" s="21" t="s">
        <v>176</v>
      </c>
      <c r="G1207" s="21" t="s">
        <v>177</v>
      </c>
      <c r="H1207" s="21" t="s">
        <v>176</v>
      </c>
      <c r="I1207" s="21" t="s">
        <v>178</v>
      </c>
      <c r="J1207" s="22">
        <v>41237</v>
      </c>
      <c r="K1207" s="22">
        <v>55153</v>
      </c>
      <c r="L1207" s="23">
        <f t="shared" si="188"/>
        <v>1.5</v>
      </c>
      <c r="M1207" s="24">
        <f t="shared" si="189"/>
        <v>1</v>
      </c>
      <c r="N1207" s="21">
        <v>1.5</v>
      </c>
      <c r="O1207" s="21">
        <v>1.5</v>
      </c>
      <c r="P1207" s="21" t="s">
        <v>187</v>
      </c>
      <c r="Q1207" s="21" t="s">
        <v>188</v>
      </c>
      <c r="R1207" s="25" t="s">
        <v>189</v>
      </c>
      <c r="S1207" s="21" t="s">
        <v>182</v>
      </c>
      <c r="T1207" s="21"/>
      <c r="U1207" s="26"/>
      <c r="V1207" s="26"/>
      <c r="W1207" s="27">
        <f t="shared" si="180"/>
        <v>2013</v>
      </c>
      <c r="X1207" s="27">
        <f t="shared" si="181"/>
        <v>2050</v>
      </c>
      <c r="Y1207" s="28">
        <f t="shared" si="182"/>
        <v>0</v>
      </c>
      <c r="Z1207" s="29" t="str">
        <f t="shared" si="183"/>
        <v>CAISO</v>
      </c>
      <c r="AA1207" s="30">
        <f t="shared" si="184"/>
        <v>1.5</v>
      </c>
      <c r="AB1207" s="31">
        <f>IF(AND(ISNUMBER(MATCH($S1207,[3]Lists!$CU$8:$CU$37,0)),J1207&gt;=DATE(2018,12,31)),$AH$6,$AH$5)</f>
        <v>1</v>
      </c>
      <c r="AC1207" s="31">
        <f t="shared" si="185"/>
        <v>1</v>
      </c>
      <c r="AD1207" s="31">
        <f t="shared" si="186"/>
        <v>1</v>
      </c>
      <c r="AE1207" s="32" t="e">
        <f>MIN($K1207,IF(AND(S1207='[3]Resources - Baseline'!$C$25,$AH$3&gt;0),MIN(DATE(2050,12,31),MAX(DATE($AH$4,12,31),DATE(YEAR(J1207)+$AH$3,MONTH(J1207),DAY(J1207)))),IF(AND(COUNTIFS('[3]Resources - Baseline'!$C$26:$C$37,S1207)=1,$AH$2&gt;0),MIN(DATE($AH$4,12,31),DATE(YEAR(J1207)+$AH$2,MONTH(J1207),DAY(J1207))),DATE(2050,12,31))))</f>
        <v>#VALUE!</v>
      </c>
      <c r="AF1207" s="33">
        <f t="shared" si="187"/>
        <v>1</v>
      </c>
    </row>
    <row r="1208" spans="1:32">
      <c r="A1208" s="1">
        <v>1208</v>
      </c>
      <c r="B1208" s="21" t="s">
        <v>2637</v>
      </c>
      <c r="C1208" s="21" t="s">
        <v>2638</v>
      </c>
      <c r="D1208" s="21" t="s">
        <v>185</v>
      </c>
      <c r="E1208" s="21" t="s">
        <v>176</v>
      </c>
      <c r="F1208" s="21" t="s">
        <v>176</v>
      </c>
      <c r="G1208" s="21" t="s">
        <v>177</v>
      </c>
      <c r="H1208" s="21" t="s">
        <v>176</v>
      </c>
      <c r="I1208" s="21" t="s">
        <v>178</v>
      </c>
      <c r="J1208" s="22">
        <v>41290</v>
      </c>
      <c r="K1208" s="22">
        <v>55153</v>
      </c>
      <c r="L1208" s="23">
        <f t="shared" si="188"/>
        <v>2.5</v>
      </c>
      <c r="M1208" s="24">
        <f t="shared" si="189"/>
        <v>1</v>
      </c>
      <c r="N1208" s="21">
        <v>2.5</v>
      </c>
      <c r="O1208" s="21">
        <v>2.5</v>
      </c>
      <c r="P1208" s="21" t="s">
        <v>187</v>
      </c>
      <c r="Q1208" s="21" t="s">
        <v>188</v>
      </c>
      <c r="R1208" s="25" t="s">
        <v>189</v>
      </c>
      <c r="S1208" s="21" t="s">
        <v>182</v>
      </c>
      <c r="T1208" s="21"/>
      <c r="U1208" s="26"/>
      <c r="V1208" s="26"/>
      <c r="W1208" s="27">
        <f t="shared" si="180"/>
        <v>2013</v>
      </c>
      <c r="X1208" s="27">
        <f t="shared" si="181"/>
        <v>2050</v>
      </c>
      <c r="Y1208" s="28">
        <f t="shared" si="182"/>
        <v>0</v>
      </c>
      <c r="Z1208" s="29" t="str">
        <f t="shared" si="183"/>
        <v>CAISO</v>
      </c>
      <c r="AA1208" s="30">
        <f t="shared" si="184"/>
        <v>2.5</v>
      </c>
      <c r="AB1208" s="31">
        <f>IF(AND(ISNUMBER(MATCH($S1208,[3]Lists!$CU$8:$CU$37,0)),J1208&gt;=DATE(2018,12,31)),$AH$6,$AH$5)</f>
        <v>1</v>
      </c>
      <c r="AC1208" s="31">
        <f t="shared" si="185"/>
        <v>1</v>
      </c>
      <c r="AD1208" s="31">
        <f t="shared" si="186"/>
        <v>1</v>
      </c>
      <c r="AE1208" s="32" t="e">
        <f>MIN($K1208,IF(AND(S1208='[3]Resources - Baseline'!$C$25,$AH$3&gt;0),MIN(DATE(2050,12,31),MAX(DATE($AH$4,12,31),DATE(YEAR(J1208)+$AH$3,MONTH(J1208),DAY(J1208)))),IF(AND(COUNTIFS('[3]Resources - Baseline'!$C$26:$C$37,S1208)=1,$AH$2&gt;0),MIN(DATE($AH$4,12,31),DATE(YEAR(J1208)+$AH$2,MONTH(J1208),DAY(J1208))),DATE(2050,12,31))))</f>
        <v>#VALUE!</v>
      </c>
      <c r="AF1208" s="33">
        <f t="shared" si="187"/>
        <v>1</v>
      </c>
    </row>
    <row r="1209" spans="1:32">
      <c r="A1209" s="1">
        <v>1209</v>
      </c>
      <c r="B1209" s="21" t="s">
        <v>2639</v>
      </c>
      <c r="C1209" s="21" t="s">
        <v>2640</v>
      </c>
      <c r="D1209" s="21" t="s">
        <v>185</v>
      </c>
      <c r="E1209" s="21" t="s">
        <v>176</v>
      </c>
      <c r="F1209" s="21" t="s">
        <v>176</v>
      </c>
      <c r="G1209" s="21" t="s">
        <v>177</v>
      </c>
      <c r="H1209" s="21" t="s">
        <v>176</v>
      </c>
      <c r="I1209" s="21" t="s">
        <v>178</v>
      </c>
      <c r="J1209" s="22">
        <v>42405</v>
      </c>
      <c r="K1209" s="22">
        <v>55153</v>
      </c>
      <c r="L1209" s="23">
        <f t="shared" si="188"/>
        <v>6</v>
      </c>
      <c r="M1209" s="24">
        <f t="shared" si="189"/>
        <v>1</v>
      </c>
      <c r="N1209" s="21">
        <v>6</v>
      </c>
      <c r="O1209" s="21">
        <v>6</v>
      </c>
      <c r="P1209" s="21" t="s">
        <v>187</v>
      </c>
      <c r="Q1209" s="21" t="s">
        <v>188</v>
      </c>
      <c r="R1209" s="25" t="s">
        <v>189</v>
      </c>
      <c r="S1209" s="21" t="s">
        <v>182</v>
      </c>
      <c r="T1209" s="21"/>
      <c r="U1209" s="26"/>
      <c r="V1209" s="26"/>
      <c r="W1209" s="27">
        <f t="shared" si="180"/>
        <v>2016</v>
      </c>
      <c r="X1209" s="27">
        <f t="shared" si="181"/>
        <v>2050</v>
      </c>
      <c r="Y1209" s="28">
        <f t="shared" si="182"/>
        <v>0</v>
      </c>
      <c r="Z1209" s="29" t="str">
        <f t="shared" si="183"/>
        <v>CAISO</v>
      </c>
      <c r="AA1209" s="30">
        <f t="shared" si="184"/>
        <v>6</v>
      </c>
      <c r="AB1209" s="31">
        <f>IF(AND(ISNUMBER(MATCH($S1209,[3]Lists!$CU$8:$CU$37,0)),J1209&gt;=DATE(2018,12,31)),$AH$6,$AH$5)</f>
        <v>1</v>
      </c>
      <c r="AC1209" s="31">
        <f t="shared" si="185"/>
        <v>1</v>
      </c>
      <c r="AD1209" s="31">
        <f t="shared" si="186"/>
        <v>1</v>
      </c>
      <c r="AE1209" s="32" t="e">
        <f>MIN($K1209,IF(AND(S1209='[3]Resources - Baseline'!$C$25,$AH$3&gt;0),MIN(DATE(2050,12,31),MAX(DATE($AH$4,12,31),DATE(YEAR(J1209)+$AH$3,MONTH(J1209),DAY(J1209)))),IF(AND(COUNTIFS('[3]Resources - Baseline'!$C$26:$C$37,S1209)=1,$AH$2&gt;0),MIN(DATE($AH$4,12,31),DATE(YEAR(J1209)+$AH$2,MONTH(J1209),DAY(J1209))),DATE(2050,12,31))))</f>
        <v>#VALUE!</v>
      </c>
      <c r="AF1209" s="33">
        <f t="shared" si="187"/>
        <v>1</v>
      </c>
    </row>
    <row r="1210" spans="1:32">
      <c r="A1210" s="1">
        <v>1210</v>
      </c>
      <c r="B1210" s="21" t="s">
        <v>2641</v>
      </c>
      <c r="C1210" s="21" t="s">
        <v>2642</v>
      </c>
      <c r="D1210" s="21" t="s">
        <v>185</v>
      </c>
      <c r="E1210" s="21" t="s">
        <v>176</v>
      </c>
      <c r="F1210" s="21" t="s">
        <v>176</v>
      </c>
      <c r="G1210" s="21" t="s">
        <v>177</v>
      </c>
      <c r="H1210" s="21" t="s">
        <v>176</v>
      </c>
      <c r="I1210" s="21" t="s">
        <v>178</v>
      </c>
      <c r="J1210" s="22">
        <v>41442</v>
      </c>
      <c r="K1210" s="22">
        <v>55153</v>
      </c>
      <c r="L1210" s="23">
        <f t="shared" si="188"/>
        <v>2</v>
      </c>
      <c r="M1210" s="24">
        <f t="shared" si="189"/>
        <v>1</v>
      </c>
      <c r="N1210" s="21">
        <v>2</v>
      </c>
      <c r="O1210" s="21">
        <v>2</v>
      </c>
      <c r="P1210" s="21" t="s">
        <v>187</v>
      </c>
      <c r="Q1210" s="21" t="s">
        <v>188</v>
      </c>
      <c r="R1210" s="25" t="s">
        <v>189</v>
      </c>
      <c r="S1210" s="21" t="s">
        <v>182</v>
      </c>
      <c r="T1210" s="21"/>
      <c r="U1210" s="26"/>
      <c r="V1210" s="26"/>
      <c r="W1210" s="27">
        <f t="shared" si="180"/>
        <v>2013</v>
      </c>
      <c r="X1210" s="27">
        <f t="shared" si="181"/>
        <v>2050</v>
      </c>
      <c r="Y1210" s="28">
        <f t="shared" si="182"/>
        <v>0</v>
      </c>
      <c r="Z1210" s="29" t="str">
        <f t="shared" si="183"/>
        <v>CAISO</v>
      </c>
      <c r="AA1210" s="30">
        <f t="shared" si="184"/>
        <v>2</v>
      </c>
      <c r="AB1210" s="31">
        <f>IF(AND(ISNUMBER(MATCH($S1210,[3]Lists!$CU$8:$CU$37,0)),J1210&gt;=DATE(2018,12,31)),$AH$6,$AH$5)</f>
        <v>1</v>
      </c>
      <c r="AC1210" s="31">
        <f t="shared" si="185"/>
        <v>1</v>
      </c>
      <c r="AD1210" s="31">
        <f t="shared" si="186"/>
        <v>1</v>
      </c>
      <c r="AE1210" s="32" t="e">
        <f>MIN($K1210,IF(AND(S1210='[3]Resources - Baseline'!$C$25,$AH$3&gt;0),MIN(DATE(2050,12,31),MAX(DATE($AH$4,12,31),DATE(YEAR(J1210)+$AH$3,MONTH(J1210),DAY(J1210)))),IF(AND(COUNTIFS('[3]Resources - Baseline'!$C$26:$C$37,S1210)=1,$AH$2&gt;0),MIN(DATE($AH$4,12,31),DATE(YEAR(J1210)+$AH$2,MONTH(J1210),DAY(J1210))),DATE(2050,12,31))))</f>
        <v>#VALUE!</v>
      </c>
      <c r="AF1210" s="33">
        <f t="shared" si="187"/>
        <v>1</v>
      </c>
    </row>
    <row r="1211" spans="1:32">
      <c r="A1211" s="1">
        <v>1211</v>
      </c>
      <c r="B1211" s="21" t="s">
        <v>2643</v>
      </c>
      <c r="C1211" s="21" t="s">
        <v>2644</v>
      </c>
      <c r="D1211" s="21" t="s">
        <v>185</v>
      </c>
      <c r="E1211" s="21" t="s">
        <v>176</v>
      </c>
      <c r="F1211" s="21" t="s">
        <v>176</v>
      </c>
      <c r="G1211" s="21" t="s">
        <v>177</v>
      </c>
      <c r="H1211" s="21" t="s">
        <v>176</v>
      </c>
      <c r="I1211" s="21" t="s">
        <v>178</v>
      </c>
      <c r="J1211" s="22">
        <v>42452</v>
      </c>
      <c r="K1211" s="22">
        <v>55153</v>
      </c>
      <c r="L1211" s="23">
        <f t="shared" si="188"/>
        <v>1</v>
      </c>
      <c r="M1211" s="24">
        <f t="shared" si="189"/>
        <v>1</v>
      </c>
      <c r="N1211" s="21">
        <v>1</v>
      </c>
      <c r="O1211" s="21">
        <v>1</v>
      </c>
      <c r="P1211" s="21" t="s">
        <v>187</v>
      </c>
      <c r="Q1211" s="21" t="s">
        <v>188</v>
      </c>
      <c r="R1211" s="25" t="s">
        <v>189</v>
      </c>
      <c r="S1211" s="21" t="s">
        <v>182</v>
      </c>
      <c r="T1211" s="21"/>
      <c r="U1211" s="26"/>
      <c r="V1211" s="26"/>
      <c r="W1211" s="27">
        <f t="shared" si="180"/>
        <v>2016</v>
      </c>
      <c r="X1211" s="27">
        <f t="shared" si="181"/>
        <v>2050</v>
      </c>
      <c r="Y1211" s="28">
        <f t="shared" si="182"/>
        <v>0</v>
      </c>
      <c r="Z1211" s="29" t="str">
        <f t="shared" si="183"/>
        <v>CAISO</v>
      </c>
      <c r="AA1211" s="30">
        <f t="shared" si="184"/>
        <v>1</v>
      </c>
      <c r="AB1211" s="31">
        <f>IF(AND(ISNUMBER(MATCH($S1211,[3]Lists!$CU$8:$CU$37,0)),J1211&gt;=DATE(2018,12,31)),$AH$6,$AH$5)</f>
        <v>1</v>
      </c>
      <c r="AC1211" s="31">
        <f t="shared" si="185"/>
        <v>1</v>
      </c>
      <c r="AD1211" s="31">
        <f t="shared" si="186"/>
        <v>1</v>
      </c>
      <c r="AE1211" s="32" t="e">
        <f>MIN($K1211,IF(AND(S1211='[3]Resources - Baseline'!$C$25,$AH$3&gt;0),MIN(DATE(2050,12,31),MAX(DATE($AH$4,12,31),DATE(YEAR(J1211)+$AH$3,MONTH(J1211),DAY(J1211)))),IF(AND(COUNTIFS('[3]Resources - Baseline'!$C$26:$C$37,S1211)=1,$AH$2&gt;0),MIN(DATE($AH$4,12,31),DATE(YEAR(J1211)+$AH$2,MONTH(J1211),DAY(J1211))),DATE(2050,12,31))))</f>
        <v>#VALUE!</v>
      </c>
      <c r="AF1211" s="33">
        <f t="shared" si="187"/>
        <v>1</v>
      </c>
    </row>
    <row r="1212" spans="1:32">
      <c r="A1212" s="1">
        <v>1212</v>
      </c>
      <c r="B1212" s="21" t="s">
        <v>2645</v>
      </c>
      <c r="C1212" s="21" t="s">
        <v>2646</v>
      </c>
      <c r="D1212" s="21" t="s">
        <v>185</v>
      </c>
      <c r="E1212" s="21" t="s">
        <v>176</v>
      </c>
      <c r="F1212" s="21" t="s">
        <v>176</v>
      </c>
      <c r="G1212" s="21" t="s">
        <v>177</v>
      </c>
      <c r="H1212" s="21" t="s">
        <v>176</v>
      </c>
      <c r="I1212" s="21" t="s">
        <v>178</v>
      </c>
      <c r="J1212" s="22"/>
      <c r="K1212" s="22">
        <v>55153</v>
      </c>
      <c r="L1212" s="23">
        <f t="shared" si="188"/>
        <v>1</v>
      </c>
      <c r="M1212" s="24">
        <f t="shared" si="189"/>
        <v>1</v>
      </c>
      <c r="N1212" s="21">
        <v>1</v>
      </c>
      <c r="O1212" s="21">
        <v>1</v>
      </c>
      <c r="P1212" s="21" t="s">
        <v>188</v>
      </c>
      <c r="Q1212" s="21" t="s">
        <v>188</v>
      </c>
      <c r="R1212" s="25" t="s">
        <v>189</v>
      </c>
      <c r="S1212" s="21" t="s">
        <v>182</v>
      </c>
      <c r="T1212" s="21"/>
      <c r="U1212" s="26"/>
      <c r="V1212" s="26"/>
      <c r="W1212" s="27">
        <f t="shared" si="180"/>
        <v>1900</v>
      </c>
      <c r="X1212" s="27">
        <f t="shared" si="181"/>
        <v>2050</v>
      </c>
      <c r="Y1212" s="28">
        <f t="shared" si="182"/>
        <v>0</v>
      </c>
      <c r="Z1212" s="29" t="str">
        <f t="shared" si="183"/>
        <v>CAISO</v>
      </c>
      <c r="AA1212" s="30">
        <f t="shared" si="184"/>
        <v>1</v>
      </c>
      <c r="AB1212" s="31">
        <f>IF(AND(ISNUMBER(MATCH($S1212,[3]Lists!$CU$8:$CU$37,0)),J1212&gt;=DATE(2018,12,31)),$AH$6,$AH$5)</f>
        <v>1</v>
      </c>
      <c r="AC1212" s="31">
        <f t="shared" si="185"/>
        <v>1</v>
      </c>
      <c r="AD1212" s="31">
        <f t="shared" si="186"/>
        <v>1</v>
      </c>
      <c r="AE1212" s="32" t="e">
        <f>MIN($K1212,IF(AND(S1212='[3]Resources - Baseline'!$C$25,$AH$3&gt;0),MIN(DATE(2050,12,31),MAX(DATE($AH$4,12,31),DATE(YEAR(J1212)+$AH$3,MONTH(J1212),DAY(J1212)))),IF(AND(COUNTIFS('[3]Resources - Baseline'!$C$26:$C$37,S1212)=1,$AH$2&gt;0),MIN(DATE($AH$4,12,31),DATE(YEAR(J1212)+$AH$2,MONTH(J1212),DAY(J1212))),DATE(2050,12,31))))</f>
        <v>#VALUE!</v>
      </c>
      <c r="AF1212" s="33">
        <f t="shared" si="187"/>
        <v>1</v>
      </c>
    </row>
    <row r="1213" spans="1:32">
      <c r="A1213" s="1">
        <v>1213</v>
      </c>
      <c r="B1213" s="21" t="s">
        <v>2647</v>
      </c>
      <c r="C1213" s="21" t="s">
        <v>2648</v>
      </c>
      <c r="D1213" s="21" t="s">
        <v>185</v>
      </c>
      <c r="E1213" s="21" t="s">
        <v>176</v>
      </c>
      <c r="F1213" s="21" t="s">
        <v>176</v>
      </c>
      <c r="G1213" s="21" t="s">
        <v>177</v>
      </c>
      <c r="H1213" s="21" t="s">
        <v>176</v>
      </c>
      <c r="I1213" s="21" t="s">
        <v>178</v>
      </c>
      <c r="J1213" s="22"/>
      <c r="K1213" s="22">
        <v>55153</v>
      </c>
      <c r="L1213" s="23">
        <f t="shared" si="188"/>
        <v>2</v>
      </c>
      <c r="M1213" s="24">
        <f t="shared" si="189"/>
        <v>1</v>
      </c>
      <c r="N1213" s="21">
        <v>2</v>
      </c>
      <c r="O1213" s="21">
        <v>2</v>
      </c>
      <c r="P1213" s="21" t="s">
        <v>188</v>
      </c>
      <c r="Q1213" s="21" t="s">
        <v>188</v>
      </c>
      <c r="R1213" s="25" t="s">
        <v>189</v>
      </c>
      <c r="S1213" s="21" t="s">
        <v>182</v>
      </c>
      <c r="T1213" s="21"/>
      <c r="U1213" s="26"/>
      <c r="V1213" s="26"/>
      <c r="W1213" s="27">
        <f t="shared" si="180"/>
        <v>1900</v>
      </c>
      <c r="X1213" s="27">
        <f t="shared" si="181"/>
        <v>2050</v>
      </c>
      <c r="Y1213" s="28">
        <f t="shared" si="182"/>
        <v>0</v>
      </c>
      <c r="Z1213" s="29" t="str">
        <f t="shared" si="183"/>
        <v>CAISO</v>
      </c>
      <c r="AA1213" s="30">
        <f t="shared" si="184"/>
        <v>2</v>
      </c>
      <c r="AB1213" s="31">
        <f>IF(AND(ISNUMBER(MATCH($S1213,[3]Lists!$CU$8:$CU$37,0)),J1213&gt;=DATE(2018,12,31)),$AH$6,$AH$5)</f>
        <v>1</v>
      </c>
      <c r="AC1213" s="31">
        <f t="shared" si="185"/>
        <v>1</v>
      </c>
      <c r="AD1213" s="31">
        <f t="shared" si="186"/>
        <v>1</v>
      </c>
      <c r="AE1213" s="32" t="e">
        <f>MIN($K1213,IF(AND(S1213='[3]Resources - Baseline'!$C$25,$AH$3&gt;0),MIN(DATE(2050,12,31),MAX(DATE($AH$4,12,31),DATE(YEAR(J1213)+$AH$3,MONTH(J1213),DAY(J1213)))),IF(AND(COUNTIFS('[3]Resources - Baseline'!$C$26:$C$37,S1213)=1,$AH$2&gt;0),MIN(DATE($AH$4,12,31),DATE(YEAR(J1213)+$AH$2,MONTH(J1213),DAY(J1213))),DATE(2050,12,31))))</f>
        <v>#VALUE!</v>
      </c>
      <c r="AF1213" s="33">
        <f t="shared" si="187"/>
        <v>1</v>
      </c>
    </row>
    <row r="1214" spans="1:32">
      <c r="A1214" s="1">
        <v>1214</v>
      </c>
      <c r="B1214" s="21" t="s">
        <v>2649</v>
      </c>
      <c r="C1214" s="21"/>
      <c r="D1214" s="21" t="s">
        <v>185</v>
      </c>
      <c r="E1214" s="21" t="s">
        <v>176</v>
      </c>
      <c r="F1214" s="21" t="s">
        <v>176</v>
      </c>
      <c r="G1214" s="21" t="s">
        <v>177</v>
      </c>
      <c r="H1214" s="21" t="s">
        <v>176</v>
      </c>
      <c r="I1214" s="21" t="s">
        <v>178</v>
      </c>
      <c r="J1214" s="22">
        <v>31291</v>
      </c>
      <c r="K1214" s="22">
        <v>55153</v>
      </c>
      <c r="L1214" s="23">
        <f t="shared" si="188"/>
        <v>33.6</v>
      </c>
      <c r="M1214" s="24">
        <f t="shared" si="189"/>
        <v>1</v>
      </c>
      <c r="N1214" s="21">
        <v>33.6</v>
      </c>
      <c r="O1214" s="21">
        <v>33.6</v>
      </c>
      <c r="P1214" s="21" t="s">
        <v>187</v>
      </c>
      <c r="Q1214" s="21" t="s">
        <v>188</v>
      </c>
      <c r="R1214" s="25" t="s">
        <v>189</v>
      </c>
      <c r="S1214" s="21" t="s">
        <v>182</v>
      </c>
      <c r="T1214" s="21"/>
      <c r="U1214" s="26"/>
      <c r="V1214" s="26"/>
      <c r="W1214" s="27">
        <f t="shared" si="180"/>
        <v>1986</v>
      </c>
      <c r="X1214" s="27">
        <f t="shared" si="181"/>
        <v>2050</v>
      </c>
      <c r="Y1214" s="28">
        <f t="shared" si="182"/>
        <v>0</v>
      </c>
      <c r="Z1214" s="29" t="str">
        <f t="shared" si="183"/>
        <v>CAISO</v>
      </c>
      <c r="AA1214" s="30">
        <f t="shared" si="184"/>
        <v>33.6</v>
      </c>
      <c r="AB1214" s="31">
        <f>IF(AND(ISNUMBER(MATCH($S1214,[3]Lists!$CU$8:$CU$37,0)),J1214&gt;=DATE(2018,12,31)),$AH$6,$AH$5)</f>
        <v>1</v>
      </c>
      <c r="AC1214" s="31">
        <f t="shared" si="185"/>
        <v>1</v>
      </c>
      <c r="AD1214" s="31">
        <f t="shared" si="186"/>
        <v>1</v>
      </c>
      <c r="AE1214" s="32" t="e">
        <f>MIN($K1214,IF(AND(S1214='[3]Resources - Baseline'!$C$25,$AH$3&gt;0),MIN(DATE(2050,12,31),MAX(DATE($AH$4,12,31),DATE(YEAR(J1214)+$AH$3,MONTH(J1214),DAY(J1214)))),IF(AND(COUNTIFS('[3]Resources - Baseline'!$C$26:$C$37,S1214)=1,$AH$2&gt;0),MIN(DATE($AH$4,12,31),DATE(YEAR(J1214)+$AH$2,MONTH(J1214),DAY(J1214))),DATE(2050,12,31))))</f>
        <v>#VALUE!</v>
      </c>
      <c r="AF1214" s="33">
        <f t="shared" si="187"/>
        <v>1</v>
      </c>
    </row>
    <row r="1215" spans="1:32">
      <c r="A1215" s="1">
        <v>1215</v>
      </c>
      <c r="B1215" s="21" t="s">
        <v>2650</v>
      </c>
      <c r="C1215" s="21" t="s">
        <v>2651</v>
      </c>
      <c r="D1215" s="21" t="s">
        <v>185</v>
      </c>
      <c r="E1215" s="21" t="s">
        <v>176</v>
      </c>
      <c r="F1215" s="21" t="s">
        <v>176</v>
      </c>
      <c r="G1215" s="21" t="s">
        <v>177</v>
      </c>
      <c r="H1215" s="21" t="s">
        <v>176</v>
      </c>
      <c r="I1215" s="21" t="s">
        <v>178</v>
      </c>
      <c r="J1215" s="22">
        <v>39345</v>
      </c>
      <c r="K1215" s="22">
        <v>55153</v>
      </c>
      <c r="L1215" s="23">
        <f t="shared" si="188"/>
        <v>46</v>
      </c>
      <c r="M1215" s="24">
        <f t="shared" si="189"/>
        <v>0.97066891749314199</v>
      </c>
      <c r="N1215" s="21">
        <v>46</v>
      </c>
      <c r="O1215" s="21">
        <v>47.39</v>
      </c>
      <c r="P1215" s="21" t="s">
        <v>268</v>
      </c>
      <c r="Q1215" s="21" t="s">
        <v>269</v>
      </c>
      <c r="R1215" s="25" t="s">
        <v>270</v>
      </c>
      <c r="S1215" s="21" t="s">
        <v>450</v>
      </c>
      <c r="T1215" s="21"/>
      <c r="U1215" s="26"/>
      <c r="V1215" s="26"/>
      <c r="W1215" s="27">
        <f t="shared" si="180"/>
        <v>2008</v>
      </c>
      <c r="X1215" s="27">
        <f t="shared" si="181"/>
        <v>2050</v>
      </c>
      <c r="Y1215" s="28">
        <f t="shared" si="182"/>
        <v>0</v>
      </c>
      <c r="Z1215" s="29" t="str">
        <f t="shared" si="183"/>
        <v>CAISO</v>
      </c>
      <c r="AA1215" s="30">
        <f t="shared" si="184"/>
        <v>47.39</v>
      </c>
      <c r="AB1215" s="31">
        <f>IF(AND(ISNUMBER(MATCH($S1215,[3]Lists!$CU$8:$CU$37,0)),J1215&gt;=DATE(2018,12,31)),$AH$6,$AH$5)</f>
        <v>1</v>
      </c>
      <c r="AC1215" s="31">
        <f t="shared" si="185"/>
        <v>1</v>
      </c>
      <c r="AD1215" s="31">
        <f t="shared" si="186"/>
        <v>1</v>
      </c>
      <c r="AE1215" s="32" t="e">
        <f>MIN($K1215,IF(AND(S1215='[3]Resources - Baseline'!$C$25,$AH$3&gt;0),MIN(DATE(2050,12,31),MAX(DATE($AH$4,12,31),DATE(YEAR(J1215)+$AH$3,MONTH(J1215),DAY(J1215)))),IF(AND(COUNTIFS('[3]Resources - Baseline'!$C$26:$C$37,S1215)=1,$AH$2&gt;0),MIN(DATE($AH$4,12,31),DATE(YEAR(J1215)+$AH$2,MONTH(J1215),DAY(J1215))),DATE(2050,12,31))))</f>
        <v>#VALUE!</v>
      </c>
      <c r="AF1215" s="33">
        <f t="shared" si="187"/>
        <v>1</v>
      </c>
    </row>
    <row r="1216" spans="1:32">
      <c r="A1216" s="1">
        <v>1216</v>
      </c>
      <c r="B1216" s="21" t="s">
        <v>2652</v>
      </c>
      <c r="C1216" s="21" t="s">
        <v>2653</v>
      </c>
      <c r="D1216" s="21" t="s">
        <v>185</v>
      </c>
      <c r="E1216" s="21" t="s">
        <v>176</v>
      </c>
      <c r="F1216" s="21" t="s">
        <v>176</v>
      </c>
      <c r="G1216" s="21" t="s">
        <v>177</v>
      </c>
      <c r="H1216" s="21" t="s">
        <v>176</v>
      </c>
      <c r="I1216" s="21" t="s">
        <v>178</v>
      </c>
      <c r="J1216" s="22">
        <v>34335</v>
      </c>
      <c r="K1216" s="22">
        <v>55153</v>
      </c>
      <c r="L1216" s="23">
        <f t="shared" si="188"/>
        <v>24</v>
      </c>
      <c r="M1216" s="24">
        <f t="shared" si="189"/>
        <v>1</v>
      </c>
      <c r="N1216" s="21">
        <v>24</v>
      </c>
      <c r="O1216" s="21">
        <v>24</v>
      </c>
      <c r="P1216" s="21" t="s">
        <v>187</v>
      </c>
      <c r="Q1216" s="21" t="s">
        <v>219</v>
      </c>
      <c r="R1216" s="25" t="s">
        <v>218</v>
      </c>
      <c r="S1216" s="21" t="s">
        <v>368</v>
      </c>
      <c r="T1216" s="21"/>
      <c r="U1216" s="26"/>
      <c r="V1216" s="26"/>
      <c r="W1216" s="27">
        <f t="shared" si="180"/>
        <v>1994</v>
      </c>
      <c r="X1216" s="27">
        <f t="shared" si="181"/>
        <v>2050</v>
      </c>
      <c r="Y1216" s="28">
        <f t="shared" si="182"/>
        <v>0</v>
      </c>
      <c r="Z1216" s="29" t="str">
        <f t="shared" si="183"/>
        <v>CAISO</v>
      </c>
      <c r="AA1216" s="30">
        <f t="shared" si="184"/>
        <v>24</v>
      </c>
      <c r="AB1216" s="31">
        <f>IF(AND(ISNUMBER(MATCH($S1216,[3]Lists!$CU$8:$CU$37,0)),J1216&gt;=DATE(2018,12,31)),$AH$6,$AH$5)</f>
        <v>1</v>
      </c>
      <c r="AC1216" s="31">
        <f t="shared" si="185"/>
        <v>1</v>
      </c>
      <c r="AD1216" s="31">
        <f t="shared" si="186"/>
        <v>1</v>
      </c>
      <c r="AE1216" s="32" t="e">
        <f>MIN($K1216,IF(AND(S1216='[3]Resources - Baseline'!$C$25,$AH$3&gt;0),MIN(DATE(2050,12,31),MAX(DATE($AH$4,12,31),DATE(YEAR(J1216)+$AH$3,MONTH(J1216),DAY(J1216)))),IF(AND(COUNTIFS('[3]Resources - Baseline'!$C$26:$C$37,S1216)=1,$AH$2&gt;0),MIN(DATE($AH$4,12,31),DATE(YEAR(J1216)+$AH$2,MONTH(J1216),DAY(J1216))),DATE(2050,12,31))))</f>
        <v>#VALUE!</v>
      </c>
      <c r="AF1216" s="33">
        <f t="shared" si="187"/>
        <v>1</v>
      </c>
    </row>
    <row r="1217" spans="1:32">
      <c r="A1217" s="1">
        <v>1217</v>
      </c>
      <c r="B1217" s="21" t="s">
        <v>2654</v>
      </c>
      <c r="C1217" s="21" t="s">
        <v>2655</v>
      </c>
      <c r="D1217" s="21" t="s">
        <v>163</v>
      </c>
      <c r="E1217" s="22" t="s">
        <v>210</v>
      </c>
      <c r="F1217" s="22" t="s">
        <v>210</v>
      </c>
      <c r="G1217" s="22" t="s">
        <v>211</v>
      </c>
      <c r="H1217" s="22" t="s">
        <v>210</v>
      </c>
      <c r="I1217" s="22" t="s">
        <v>212</v>
      </c>
      <c r="J1217" s="22">
        <v>40179</v>
      </c>
      <c r="K1217" s="22">
        <v>55153</v>
      </c>
      <c r="L1217" s="23">
        <f t="shared" si="188"/>
        <v>63</v>
      </c>
      <c r="M1217" s="24">
        <f t="shared" si="189"/>
        <v>1</v>
      </c>
      <c r="N1217" s="23">
        <v>63</v>
      </c>
      <c r="O1217" s="23">
        <v>63</v>
      </c>
      <c r="P1217" s="23" t="s">
        <v>196</v>
      </c>
      <c r="Q1217" s="23" t="s">
        <v>197</v>
      </c>
      <c r="R1217" s="25" t="s">
        <v>198</v>
      </c>
      <c r="S1217" s="22" t="s">
        <v>551</v>
      </c>
      <c r="T1217" s="22"/>
      <c r="U1217" s="26"/>
      <c r="V1217" s="26"/>
      <c r="W1217" s="27">
        <f t="shared" si="180"/>
        <v>2010</v>
      </c>
      <c r="X1217" s="27">
        <f t="shared" si="181"/>
        <v>2050</v>
      </c>
      <c r="Y1217" s="28">
        <f t="shared" si="182"/>
        <v>0</v>
      </c>
      <c r="Z1217" s="29" t="str">
        <f t="shared" si="183"/>
        <v>NW</v>
      </c>
      <c r="AA1217" s="30">
        <f t="shared" si="184"/>
        <v>63</v>
      </c>
      <c r="AB1217" s="31">
        <f>IF(AND(ISNUMBER(MATCH($S1217,[3]Lists!$CU$8:$CU$37,0)),J1217&gt;=DATE(2018,12,31)),$AH$6,$AH$5)</f>
        <v>1</v>
      </c>
      <c r="AC1217" s="31">
        <f t="shared" si="185"/>
        <v>1</v>
      </c>
      <c r="AD1217" s="31">
        <f t="shared" si="186"/>
        <v>1</v>
      </c>
      <c r="AE1217" s="32" t="e">
        <f>MIN($K1217,IF(AND(S1217='[3]Resources - Baseline'!$C$25,$AH$3&gt;0),MIN(DATE(2050,12,31),MAX(DATE($AH$4,12,31),DATE(YEAR(J1217)+$AH$3,MONTH(J1217),DAY(J1217)))),IF(AND(COUNTIFS('[3]Resources - Baseline'!$C$26:$C$37,S1217)=1,$AH$2&gt;0),MIN(DATE($AH$4,12,31),DATE(YEAR(J1217)+$AH$2,MONTH(J1217),DAY(J1217))),DATE(2050,12,31))))</f>
        <v>#VALUE!</v>
      </c>
      <c r="AF1217" s="33">
        <f t="shared" si="187"/>
        <v>1</v>
      </c>
    </row>
    <row r="1218" spans="1:32">
      <c r="A1218" s="1">
        <v>1218</v>
      </c>
      <c r="B1218" s="21" t="s">
        <v>2656</v>
      </c>
      <c r="C1218" s="21" t="s">
        <v>2657</v>
      </c>
      <c r="D1218" s="21" t="s">
        <v>163</v>
      </c>
      <c r="E1218" s="22" t="s">
        <v>837</v>
      </c>
      <c r="F1218" s="22" t="s">
        <v>837</v>
      </c>
      <c r="G1218" s="22" t="s">
        <v>838</v>
      </c>
      <c r="H1218" s="22" t="s">
        <v>434</v>
      </c>
      <c r="I1218" s="22" t="s">
        <v>212</v>
      </c>
      <c r="J1218" s="22">
        <v>39600</v>
      </c>
      <c r="K1218" s="22">
        <v>55153</v>
      </c>
      <c r="L1218" s="23">
        <f t="shared" si="188"/>
        <v>171</v>
      </c>
      <c r="M1218" s="24">
        <f t="shared" si="189"/>
        <v>1</v>
      </c>
      <c r="N1218" s="23">
        <v>171</v>
      </c>
      <c r="O1218" s="23">
        <v>171</v>
      </c>
      <c r="P1218" s="23" t="s">
        <v>268</v>
      </c>
      <c r="Q1218" s="23" t="s">
        <v>269</v>
      </c>
      <c r="R1218" s="25" t="s">
        <v>270</v>
      </c>
      <c r="S1218" s="22" t="s">
        <v>755</v>
      </c>
      <c r="T1218" s="22"/>
      <c r="U1218" s="26"/>
      <c r="V1218" s="26"/>
      <c r="W1218" s="27">
        <f t="shared" si="180"/>
        <v>2008</v>
      </c>
      <c r="X1218" s="27">
        <f t="shared" si="181"/>
        <v>2050</v>
      </c>
      <c r="Y1218" s="28">
        <f t="shared" si="182"/>
        <v>0</v>
      </c>
      <c r="Z1218" s="29" t="str">
        <f t="shared" si="183"/>
        <v>NW</v>
      </c>
      <c r="AA1218" s="30">
        <f t="shared" si="184"/>
        <v>171</v>
      </c>
      <c r="AB1218" s="31">
        <f>IF(AND(ISNUMBER(MATCH($S1218,[3]Lists!$CU$8:$CU$37,0)),J1218&gt;=DATE(2018,12,31)),$AH$6,$AH$5)</f>
        <v>1</v>
      </c>
      <c r="AC1218" s="31">
        <f t="shared" si="185"/>
        <v>1</v>
      </c>
      <c r="AD1218" s="31">
        <f t="shared" si="186"/>
        <v>1</v>
      </c>
      <c r="AE1218" s="32" t="e">
        <f>MIN($K1218,IF(AND(S1218='[3]Resources - Baseline'!$C$25,$AH$3&gt;0),MIN(DATE(2050,12,31),MAX(DATE($AH$4,12,31),DATE(YEAR(J1218)+$AH$3,MONTH(J1218),DAY(J1218)))),IF(AND(COUNTIFS('[3]Resources - Baseline'!$C$26:$C$37,S1218)=1,$AH$2&gt;0),MIN(DATE($AH$4,12,31),DATE(YEAR(J1218)+$AH$2,MONTH(J1218),DAY(J1218))),DATE(2050,12,31))))</f>
        <v>#VALUE!</v>
      </c>
      <c r="AF1218" s="33">
        <f t="shared" si="187"/>
        <v>1</v>
      </c>
    </row>
    <row r="1219" spans="1:32">
      <c r="A1219" s="1">
        <v>1219</v>
      </c>
      <c r="B1219" s="21" t="s">
        <v>2658</v>
      </c>
      <c r="C1219" s="21" t="s">
        <v>2659</v>
      </c>
      <c r="D1219" s="21" t="s">
        <v>163</v>
      </c>
      <c r="E1219" s="22" t="s">
        <v>837</v>
      </c>
      <c r="F1219" s="22" t="s">
        <v>837</v>
      </c>
      <c r="G1219" s="22" t="s">
        <v>838</v>
      </c>
      <c r="H1219" s="22" t="s">
        <v>434</v>
      </c>
      <c r="I1219" s="22" t="s">
        <v>212</v>
      </c>
      <c r="J1219" s="22">
        <v>37135</v>
      </c>
      <c r="K1219" s="22">
        <v>55153</v>
      </c>
      <c r="L1219" s="23">
        <f t="shared" si="188"/>
        <v>45.4</v>
      </c>
      <c r="M1219" s="24">
        <f t="shared" si="189"/>
        <v>1</v>
      </c>
      <c r="N1219" s="23">
        <v>45.4</v>
      </c>
      <c r="O1219" s="23">
        <v>45.4</v>
      </c>
      <c r="P1219" s="23" t="s">
        <v>268</v>
      </c>
      <c r="Q1219" s="23" t="s">
        <v>269</v>
      </c>
      <c r="R1219" s="25" t="s">
        <v>270</v>
      </c>
      <c r="S1219" s="22" t="s">
        <v>755</v>
      </c>
      <c r="T1219" s="22"/>
      <c r="U1219" s="26"/>
      <c r="V1219" s="26"/>
      <c r="W1219" s="27">
        <f t="shared" si="180"/>
        <v>2002</v>
      </c>
      <c r="X1219" s="27">
        <f t="shared" si="181"/>
        <v>2050</v>
      </c>
      <c r="Y1219" s="28">
        <f t="shared" si="182"/>
        <v>0</v>
      </c>
      <c r="Z1219" s="29" t="str">
        <f t="shared" si="183"/>
        <v>NW</v>
      </c>
      <c r="AA1219" s="30">
        <f t="shared" si="184"/>
        <v>45.4</v>
      </c>
      <c r="AB1219" s="31">
        <f>IF(AND(ISNUMBER(MATCH($S1219,[3]Lists!$CU$8:$CU$37,0)),J1219&gt;=DATE(2018,12,31)),$AH$6,$AH$5)</f>
        <v>1</v>
      </c>
      <c r="AC1219" s="31">
        <f t="shared" si="185"/>
        <v>1</v>
      </c>
      <c r="AD1219" s="31">
        <f t="shared" si="186"/>
        <v>1</v>
      </c>
      <c r="AE1219" s="32" t="e">
        <f>MIN($K1219,IF(AND(S1219='[3]Resources - Baseline'!$C$25,$AH$3&gt;0),MIN(DATE(2050,12,31),MAX(DATE($AH$4,12,31),DATE(YEAR(J1219)+$AH$3,MONTH(J1219),DAY(J1219)))),IF(AND(COUNTIFS('[3]Resources - Baseline'!$C$26:$C$37,S1219)=1,$AH$2&gt;0),MIN(DATE($AH$4,12,31),DATE(YEAR(J1219)+$AH$2,MONTH(J1219),DAY(J1219))),DATE(2050,12,31))))</f>
        <v>#VALUE!</v>
      </c>
      <c r="AF1219" s="33">
        <f t="shared" si="187"/>
        <v>1</v>
      </c>
    </row>
    <row r="1220" spans="1:32">
      <c r="A1220" s="1">
        <v>1220</v>
      </c>
      <c r="B1220" s="21" t="s">
        <v>2660</v>
      </c>
      <c r="C1220" s="21" t="s">
        <v>2661</v>
      </c>
      <c r="D1220" s="21" t="s">
        <v>163</v>
      </c>
      <c r="E1220" s="22" t="s">
        <v>837</v>
      </c>
      <c r="F1220" s="22" t="s">
        <v>837</v>
      </c>
      <c r="G1220" s="22" t="s">
        <v>838</v>
      </c>
      <c r="H1220" s="22" t="s">
        <v>434</v>
      </c>
      <c r="I1220" s="22" t="s">
        <v>212</v>
      </c>
      <c r="J1220" s="22">
        <v>37135</v>
      </c>
      <c r="K1220" s="22">
        <v>55153</v>
      </c>
      <c r="L1220" s="23">
        <f t="shared" si="188"/>
        <v>45</v>
      </c>
      <c r="M1220" s="24">
        <f t="shared" si="189"/>
        <v>1</v>
      </c>
      <c r="N1220" s="23">
        <v>45</v>
      </c>
      <c r="O1220" s="23">
        <v>45</v>
      </c>
      <c r="P1220" s="23" t="s">
        <v>268</v>
      </c>
      <c r="Q1220" s="23" t="s">
        <v>269</v>
      </c>
      <c r="R1220" s="25" t="s">
        <v>270</v>
      </c>
      <c r="S1220" s="22" t="s">
        <v>755</v>
      </c>
      <c r="T1220" s="22"/>
      <c r="U1220" s="26"/>
      <c r="V1220" s="26"/>
      <c r="W1220" s="27">
        <f t="shared" si="180"/>
        <v>2002</v>
      </c>
      <c r="X1220" s="27">
        <f t="shared" si="181"/>
        <v>2050</v>
      </c>
      <c r="Y1220" s="28">
        <f t="shared" si="182"/>
        <v>0</v>
      </c>
      <c r="Z1220" s="29" t="str">
        <f t="shared" si="183"/>
        <v>NW</v>
      </c>
      <c r="AA1220" s="30">
        <f t="shared" si="184"/>
        <v>45</v>
      </c>
      <c r="AB1220" s="31">
        <f>IF(AND(ISNUMBER(MATCH($S1220,[3]Lists!$CU$8:$CU$37,0)),J1220&gt;=DATE(2018,12,31)),$AH$6,$AH$5)</f>
        <v>1</v>
      </c>
      <c r="AC1220" s="31">
        <f t="shared" si="185"/>
        <v>1</v>
      </c>
      <c r="AD1220" s="31">
        <f t="shared" si="186"/>
        <v>1</v>
      </c>
      <c r="AE1220" s="32" t="e">
        <f>MIN($K1220,IF(AND(S1220='[3]Resources - Baseline'!$C$25,$AH$3&gt;0),MIN(DATE(2050,12,31),MAX(DATE($AH$4,12,31),DATE(YEAR(J1220)+$AH$3,MONTH(J1220),DAY(J1220)))),IF(AND(COUNTIFS('[3]Resources - Baseline'!$C$26:$C$37,S1220)=1,$AH$2&gt;0),MIN(DATE($AH$4,12,31),DATE(YEAR(J1220)+$AH$2,MONTH(J1220),DAY(J1220))),DATE(2050,12,31))))</f>
        <v>#VALUE!</v>
      </c>
      <c r="AF1220" s="33">
        <f t="shared" si="187"/>
        <v>1</v>
      </c>
    </row>
    <row r="1221" spans="1:32">
      <c r="A1221" s="1">
        <v>1221</v>
      </c>
      <c r="B1221" s="21" t="s">
        <v>2662</v>
      </c>
      <c r="C1221" s="21" t="s">
        <v>2663</v>
      </c>
      <c r="D1221" s="21" t="s">
        <v>163</v>
      </c>
      <c r="E1221" s="22" t="s">
        <v>829</v>
      </c>
      <c r="F1221" s="22" t="s">
        <v>829</v>
      </c>
      <c r="G1221" s="22" t="s">
        <v>830</v>
      </c>
      <c r="H1221" s="22" t="s">
        <v>829</v>
      </c>
      <c r="I1221" s="22" t="s">
        <v>212</v>
      </c>
      <c r="J1221" s="22">
        <v>39326</v>
      </c>
      <c r="K1221" s="22">
        <v>55153</v>
      </c>
      <c r="L1221" s="23">
        <f t="shared" si="188"/>
        <v>10</v>
      </c>
      <c r="M1221" s="24">
        <f t="shared" si="189"/>
        <v>1</v>
      </c>
      <c r="N1221" s="23">
        <v>10</v>
      </c>
      <c r="O1221" s="23">
        <v>10</v>
      </c>
      <c r="P1221" s="23" t="s">
        <v>213</v>
      </c>
      <c r="Q1221" s="23" t="s">
        <v>214</v>
      </c>
      <c r="R1221" s="25" t="s">
        <v>215</v>
      </c>
      <c r="S1221" s="22" t="s">
        <v>120</v>
      </c>
      <c r="T1221" s="22"/>
      <c r="U1221" s="26"/>
      <c r="V1221" s="26"/>
      <c r="W1221" s="27">
        <f t="shared" si="180"/>
        <v>2008</v>
      </c>
      <c r="X1221" s="27">
        <f t="shared" si="181"/>
        <v>2050</v>
      </c>
      <c r="Y1221" s="28">
        <f t="shared" si="182"/>
        <v>0</v>
      </c>
      <c r="Z1221" s="29" t="str">
        <f t="shared" si="183"/>
        <v>NW</v>
      </c>
      <c r="AA1221" s="30">
        <f t="shared" si="184"/>
        <v>10</v>
      </c>
      <c r="AB1221" s="31">
        <f>IF(AND(ISNUMBER(MATCH($S1221,[3]Lists!$CU$8:$CU$37,0)),J1221&gt;=DATE(2018,12,31)),$AH$6,$AH$5)</f>
        <v>1</v>
      </c>
      <c r="AC1221" s="31">
        <f t="shared" si="185"/>
        <v>1</v>
      </c>
      <c r="AD1221" s="31">
        <f t="shared" si="186"/>
        <v>1</v>
      </c>
      <c r="AE1221" s="32" t="e">
        <f>MIN($K1221,IF(AND(S1221='[3]Resources - Baseline'!$C$25,$AH$3&gt;0),MIN(DATE(2050,12,31),MAX(DATE($AH$4,12,31),DATE(YEAR(J1221)+$AH$3,MONTH(J1221),DAY(J1221)))),IF(AND(COUNTIFS('[3]Resources - Baseline'!$C$26:$C$37,S1221)=1,$AH$2&gt;0),MIN(DATE($AH$4,12,31),DATE(YEAR(J1221)+$AH$2,MONTH(J1221),DAY(J1221))),DATE(2050,12,31))))</f>
        <v>#VALUE!</v>
      </c>
      <c r="AF1221" s="33">
        <f t="shared" si="187"/>
        <v>1</v>
      </c>
    </row>
    <row r="1222" spans="1:32">
      <c r="A1222" s="1">
        <v>1222</v>
      </c>
      <c r="B1222" s="21" t="s">
        <v>2664</v>
      </c>
      <c r="C1222" s="21"/>
      <c r="D1222" s="21" t="s">
        <v>185</v>
      </c>
      <c r="E1222" s="21" t="s">
        <v>175</v>
      </c>
      <c r="F1222" s="21" t="s">
        <v>175</v>
      </c>
      <c r="G1222" s="21" t="s">
        <v>186</v>
      </c>
      <c r="H1222" s="21" t="s">
        <v>175</v>
      </c>
      <c r="I1222" s="21" t="s">
        <v>178</v>
      </c>
      <c r="J1222" s="22">
        <v>24473</v>
      </c>
      <c r="K1222" s="22">
        <v>55153</v>
      </c>
      <c r="L1222" s="23">
        <f t="shared" si="188"/>
        <v>94.5</v>
      </c>
      <c r="M1222" s="24">
        <f t="shared" si="189"/>
        <v>1</v>
      </c>
      <c r="N1222" s="21">
        <v>94.5</v>
      </c>
      <c r="O1222" s="21">
        <v>94.5</v>
      </c>
      <c r="P1222" s="21" t="s">
        <v>187</v>
      </c>
      <c r="Q1222" s="21" t="s">
        <v>219</v>
      </c>
      <c r="R1222" s="25" t="s">
        <v>218</v>
      </c>
      <c r="S1222" s="21" t="s">
        <v>265</v>
      </c>
      <c r="T1222" s="21"/>
      <c r="U1222" s="26"/>
      <c r="V1222" s="26"/>
      <c r="W1222" s="27">
        <f t="shared" si="180"/>
        <v>1967</v>
      </c>
      <c r="X1222" s="27">
        <f t="shared" si="181"/>
        <v>2050</v>
      </c>
      <c r="Y1222" s="28">
        <f t="shared" si="182"/>
        <v>0</v>
      </c>
      <c r="Z1222" s="29" t="str">
        <f t="shared" si="183"/>
        <v>CAISO</v>
      </c>
      <c r="AA1222" s="30">
        <f t="shared" si="184"/>
        <v>94.5</v>
      </c>
      <c r="AB1222" s="31">
        <f>IF(AND(ISNUMBER(MATCH($S1222,[3]Lists!$CU$8:$CU$37,0)),J1222&gt;=DATE(2018,12,31)),$AH$6,$AH$5)</f>
        <v>1</v>
      </c>
      <c r="AC1222" s="31">
        <f t="shared" si="185"/>
        <v>1</v>
      </c>
      <c r="AD1222" s="31">
        <f t="shared" si="186"/>
        <v>1</v>
      </c>
      <c r="AE1222" s="32" t="e">
        <f>MIN($K1222,IF(AND(S1222='[3]Resources - Baseline'!$C$25,$AH$3&gt;0),MIN(DATE(2050,12,31),MAX(DATE($AH$4,12,31),DATE(YEAR(J1222)+$AH$3,MONTH(J1222),DAY(J1222)))),IF(AND(COUNTIFS('[3]Resources - Baseline'!$C$26:$C$37,S1222)=1,$AH$2&gt;0),MIN(DATE($AH$4,12,31),DATE(YEAR(J1222)+$AH$2,MONTH(J1222),DAY(J1222))),DATE(2050,12,31))))</f>
        <v>#VALUE!</v>
      </c>
      <c r="AF1222" s="33">
        <f t="shared" si="187"/>
        <v>1</v>
      </c>
    </row>
    <row r="1223" spans="1:32">
      <c r="A1223" s="1">
        <v>1223</v>
      </c>
      <c r="B1223" s="21" t="s">
        <v>2665</v>
      </c>
      <c r="C1223" s="21" t="s">
        <v>2666</v>
      </c>
      <c r="D1223" s="21" t="s">
        <v>185</v>
      </c>
      <c r="E1223" s="21" t="s">
        <v>175</v>
      </c>
      <c r="F1223" s="21" t="s">
        <v>175</v>
      </c>
      <c r="G1223" s="21" t="s">
        <v>186</v>
      </c>
      <c r="H1223" s="21" t="s">
        <v>175</v>
      </c>
      <c r="I1223" s="21" t="s">
        <v>178</v>
      </c>
      <c r="J1223" s="22"/>
      <c r="K1223" s="22">
        <v>55153</v>
      </c>
      <c r="L1223" s="23">
        <f t="shared" si="188"/>
        <v>60</v>
      </c>
      <c r="M1223" s="24">
        <f t="shared" si="189"/>
        <v>1</v>
      </c>
      <c r="N1223" s="21">
        <v>60</v>
      </c>
      <c r="O1223" s="21">
        <v>60</v>
      </c>
      <c r="P1223" s="21" t="s">
        <v>188</v>
      </c>
      <c r="Q1223" s="21" t="s">
        <v>188</v>
      </c>
      <c r="R1223" s="25" t="s">
        <v>189</v>
      </c>
      <c r="S1223" s="21" t="s">
        <v>182</v>
      </c>
      <c r="T1223" s="21"/>
      <c r="U1223" s="26"/>
      <c r="V1223" s="26"/>
      <c r="W1223" s="27">
        <f t="shared" si="180"/>
        <v>1900</v>
      </c>
      <c r="X1223" s="27">
        <f t="shared" si="181"/>
        <v>2050</v>
      </c>
      <c r="Y1223" s="28">
        <f t="shared" si="182"/>
        <v>0</v>
      </c>
      <c r="Z1223" s="29" t="str">
        <f t="shared" si="183"/>
        <v>CAISO</v>
      </c>
      <c r="AA1223" s="30">
        <f t="shared" si="184"/>
        <v>60</v>
      </c>
      <c r="AB1223" s="31">
        <f>IF(AND(ISNUMBER(MATCH($S1223,[3]Lists!$CU$8:$CU$37,0)),J1223&gt;=DATE(2018,12,31)),$AH$6,$AH$5)</f>
        <v>1</v>
      </c>
      <c r="AC1223" s="31">
        <f t="shared" si="185"/>
        <v>1</v>
      </c>
      <c r="AD1223" s="31">
        <f t="shared" si="186"/>
        <v>1</v>
      </c>
      <c r="AE1223" s="32" t="e">
        <f>MIN($K1223,IF(AND(S1223='[3]Resources - Baseline'!$C$25,$AH$3&gt;0),MIN(DATE(2050,12,31),MAX(DATE($AH$4,12,31),DATE(YEAR(J1223)+$AH$3,MONTH(J1223),DAY(J1223)))),IF(AND(COUNTIFS('[3]Resources - Baseline'!$C$26:$C$37,S1223)=1,$AH$2&gt;0),MIN(DATE($AH$4,12,31),DATE(YEAR(J1223)+$AH$2,MONTH(J1223),DAY(J1223))),DATE(2050,12,31))))</f>
        <v>#VALUE!</v>
      </c>
      <c r="AF1223" s="33">
        <f t="shared" si="187"/>
        <v>1</v>
      </c>
    </row>
    <row r="1224" spans="1:32">
      <c r="A1224" s="1">
        <v>1224</v>
      </c>
      <c r="B1224" s="21" t="s">
        <v>2667</v>
      </c>
      <c r="C1224" s="21" t="s">
        <v>2668</v>
      </c>
      <c r="D1224" s="21" t="s">
        <v>163</v>
      </c>
      <c r="E1224" s="22" t="s">
        <v>331</v>
      </c>
      <c r="F1224" s="22" t="s">
        <v>331</v>
      </c>
      <c r="G1224" s="22" t="s">
        <v>177</v>
      </c>
      <c r="H1224" s="22" t="s">
        <v>176</v>
      </c>
      <c r="I1224" s="22" t="s">
        <v>178</v>
      </c>
      <c r="J1224" s="22">
        <v>41639</v>
      </c>
      <c r="K1224" s="22">
        <v>55153</v>
      </c>
      <c r="L1224" s="23">
        <f t="shared" si="188"/>
        <v>10</v>
      </c>
      <c r="M1224" s="24">
        <f t="shared" si="189"/>
        <v>1</v>
      </c>
      <c r="N1224" s="23">
        <v>10</v>
      </c>
      <c r="O1224" s="23">
        <v>10</v>
      </c>
      <c r="P1224" s="23" t="s">
        <v>196</v>
      </c>
      <c r="Q1224" s="23" t="s">
        <v>197</v>
      </c>
      <c r="R1224" s="25" t="s">
        <v>198</v>
      </c>
      <c r="S1224" s="22" t="s">
        <v>403</v>
      </c>
      <c r="T1224" s="22"/>
      <c r="U1224" s="26"/>
      <c r="V1224" s="26"/>
      <c r="W1224" s="27">
        <f t="shared" si="180"/>
        <v>2014</v>
      </c>
      <c r="X1224" s="27">
        <f t="shared" si="181"/>
        <v>2050</v>
      </c>
      <c r="Y1224" s="28">
        <f t="shared" si="182"/>
        <v>0</v>
      </c>
      <c r="Z1224" s="29" t="str">
        <f t="shared" si="183"/>
        <v>CAISO</v>
      </c>
      <c r="AA1224" s="30">
        <f t="shared" si="184"/>
        <v>10</v>
      </c>
      <c r="AB1224" s="31">
        <f>IF(AND(ISNUMBER(MATCH($S1224,[3]Lists!$CU$8:$CU$37,0)),J1224&gt;=DATE(2018,12,31)),$AH$6,$AH$5)</f>
        <v>1</v>
      </c>
      <c r="AC1224" s="31">
        <f t="shared" si="185"/>
        <v>1</v>
      </c>
      <c r="AD1224" s="31">
        <f t="shared" si="186"/>
        <v>1</v>
      </c>
      <c r="AE1224" s="32" t="e">
        <f>MIN($K1224,IF(AND(S1224='[3]Resources - Baseline'!$C$25,$AH$3&gt;0),MIN(DATE(2050,12,31),MAX(DATE($AH$4,12,31),DATE(YEAR(J1224)+$AH$3,MONTH(J1224),DAY(J1224)))),IF(AND(COUNTIFS('[3]Resources - Baseline'!$C$26:$C$37,S1224)=1,$AH$2&gt;0),MIN(DATE($AH$4,12,31),DATE(YEAR(J1224)+$AH$2,MONTH(J1224),DAY(J1224))),DATE(2050,12,31))))</f>
        <v>#VALUE!</v>
      </c>
      <c r="AF1224" s="33">
        <f t="shared" si="187"/>
        <v>1</v>
      </c>
    </row>
    <row r="1225" spans="1:32">
      <c r="A1225" s="1">
        <v>1225</v>
      </c>
      <c r="B1225" s="21" t="s">
        <v>2669</v>
      </c>
      <c r="C1225" s="21" t="s">
        <v>2670</v>
      </c>
      <c r="D1225" s="21" t="s">
        <v>163</v>
      </c>
      <c r="E1225" s="22" t="s">
        <v>752</v>
      </c>
      <c r="F1225" s="22" t="s">
        <v>752</v>
      </c>
      <c r="G1225" s="22" t="s">
        <v>753</v>
      </c>
      <c r="H1225" s="22" t="s">
        <v>754</v>
      </c>
      <c r="I1225" s="22" t="s">
        <v>212</v>
      </c>
      <c r="J1225" s="22">
        <v>42005</v>
      </c>
      <c r="K1225" s="22">
        <v>55153</v>
      </c>
      <c r="L1225" s="23">
        <f t="shared" si="188"/>
        <v>10</v>
      </c>
      <c r="M1225" s="24">
        <f t="shared" si="189"/>
        <v>1</v>
      </c>
      <c r="N1225" s="23">
        <v>10</v>
      </c>
      <c r="O1225" s="23">
        <v>10</v>
      </c>
      <c r="P1225" s="23" t="s">
        <v>196</v>
      </c>
      <c r="Q1225" s="23" t="s">
        <v>197</v>
      </c>
      <c r="R1225" s="25" t="s">
        <v>198</v>
      </c>
      <c r="S1225" s="22" t="s">
        <v>551</v>
      </c>
      <c r="T1225" s="22"/>
      <c r="U1225" s="26"/>
      <c r="V1225" s="26"/>
      <c r="W1225" s="27">
        <f t="shared" ref="W1225:W1288" si="190">IF(J1225&lt;DATE(YEAR(J1225),7,1),YEAR(J1225),YEAR(J1225)+1)</f>
        <v>2015</v>
      </c>
      <c r="X1225" s="27">
        <f t="shared" ref="X1225:X1288" si="191">IF(K1225&gt;=DATE(YEAR(K1225),7,1),YEAR(K1225),YEAR(K1225)-1)</f>
        <v>2050</v>
      </c>
      <c r="Y1225" s="28">
        <f t="shared" ref="Y1225:Y1288" si="192">IF(ISBLANK(U1225),0,O1225-U1225)</f>
        <v>0</v>
      </c>
      <c r="Z1225" s="29" t="str">
        <f t="shared" ref="Z1225:Z1288" si="193">IF(ISBLANK(T1225),I1225,T1225)</f>
        <v>NW</v>
      </c>
      <c r="AA1225" s="30">
        <f t="shared" ref="AA1225:AA1288" si="194">IF(ISBLANK(U1225),O1225,U1225)</f>
        <v>10</v>
      </c>
      <c r="AB1225" s="31">
        <f>IF(AND(ISNUMBER(MATCH($S1225,[3]Lists!$CU$8:$CU$37,0)),J1225&gt;=DATE(2018,12,31)),$AH$6,$AH$5)</f>
        <v>1</v>
      </c>
      <c r="AC1225" s="31">
        <f t="shared" ref="AC1225:AC1288" si="195">IF(ISBLANK(S1225),0,1)</f>
        <v>1</v>
      </c>
      <c r="AD1225" s="31">
        <f t="shared" ref="AD1225:AD1288" si="196">AC1225</f>
        <v>1</v>
      </c>
      <c r="AE1225" s="32" t="e">
        <f>MIN($K1225,IF(AND(S1225='[3]Resources - Baseline'!$C$25,$AH$3&gt;0),MIN(DATE(2050,12,31),MAX(DATE($AH$4,12,31),DATE(YEAR(J1225)+$AH$3,MONTH(J1225),DAY(J1225)))),IF(AND(COUNTIFS('[3]Resources - Baseline'!$C$26:$C$37,S1225)=1,$AH$2&gt;0),MIN(DATE($AH$4,12,31),DATE(YEAR(J1225)+$AH$2,MONTH(J1225),DAY(J1225))),DATE(2050,12,31))))</f>
        <v>#VALUE!</v>
      </c>
      <c r="AF1225" s="33">
        <f t="shared" ref="AF1225:AF1288" si="197">SUMPRODUCT(($B$9:$B$3872=$B1225)*1)</f>
        <v>1</v>
      </c>
    </row>
    <row r="1226" spans="1:32">
      <c r="A1226" s="1">
        <v>1226</v>
      </c>
      <c r="B1226" s="21" t="s">
        <v>2671</v>
      </c>
      <c r="C1226" s="21" t="s">
        <v>2672</v>
      </c>
      <c r="D1226" s="21" t="s">
        <v>185</v>
      </c>
      <c r="E1226" s="21" t="s">
        <v>246</v>
      </c>
      <c r="F1226" s="21" t="s">
        <v>246</v>
      </c>
      <c r="G1226" s="21" t="s">
        <v>247</v>
      </c>
      <c r="H1226" s="21" t="s">
        <v>246</v>
      </c>
      <c r="I1226" s="21" t="s">
        <v>178</v>
      </c>
      <c r="J1226" s="22">
        <v>31670</v>
      </c>
      <c r="K1226" s="22">
        <v>55153</v>
      </c>
      <c r="L1226" s="23">
        <f t="shared" ref="L1226:L1289" si="198">IFERROR(M1226*O1226,0)</f>
        <v>14.61</v>
      </c>
      <c r="M1226" s="24">
        <f t="shared" ref="M1226:M1289" si="199">IFERROR(N1226/O1226,0)</f>
        <v>0.7792</v>
      </c>
      <c r="N1226" s="21">
        <v>14.61</v>
      </c>
      <c r="O1226" s="21">
        <v>18.75</v>
      </c>
      <c r="P1226" s="21" t="s">
        <v>187</v>
      </c>
      <c r="Q1226" s="21" t="s">
        <v>214</v>
      </c>
      <c r="R1226" s="25" t="s">
        <v>215</v>
      </c>
      <c r="S1226" s="21" t="s">
        <v>913</v>
      </c>
      <c r="T1226" s="21"/>
      <c r="U1226" s="26"/>
      <c r="V1226" s="26"/>
      <c r="W1226" s="27">
        <f t="shared" si="190"/>
        <v>1987</v>
      </c>
      <c r="X1226" s="27">
        <f t="shared" si="191"/>
        <v>2050</v>
      </c>
      <c r="Y1226" s="28">
        <f t="shared" si="192"/>
        <v>0</v>
      </c>
      <c r="Z1226" s="29" t="str">
        <f t="shared" si="193"/>
        <v>CAISO</v>
      </c>
      <c r="AA1226" s="30">
        <f t="shared" si="194"/>
        <v>18.75</v>
      </c>
      <c r="AB1226" s="31">
        <f>IF(AND(ISNUMBER(MATCH($S1226,[3]Lists!$CU$8:$CU$37,0)),J1226&gt;=DATE(2018,12,31)),$AH$6,$AH$5)</f>
        <v>1</v>
      </c>
      <c r="AC1226" s="31">
        <f t="shared" si="195"/>
        <v>1</v>
      </c>
      <c r="AD1226" s="31">
        <f t="shared" si="196"/>
        <v>1</v>
      </c>
      <c r="AE1226" s="32" t="e">
        <f>MIN($K1226,IF(AND(S1226='[3]Resources - Baseline'!$C$25,$AH$3&gt;0),MIN(DATE(2050,12,31),MAX(DATE($AH$4,12,31),DATE(YEAR(J1226)+$AH$3,MONTH(J1226),DAY(J1226)))),IF(AND(COUNTIFS('[3]Resources - Baseline'!$C$26:$C$37,S1226)=1,$AH$2&gt;0),MIN(DATE($AH$4,12,31),DATE(YEAR(J1226)+$AH$2,MONTH(J1226),DAY(J1226))),DATE(2050,12,31))))</f>
        <v>#VALUE!</v>
      </c>
      <c r="AF1226" s="33">
        <f t="shared" si="197"/>
        <v>1</v>
      </c>
    </row>
    <row r="1227" spans="1:32">
      <c r="A1227" s="1">
        <v>1227</v>
      </c>
      <c r="B1227" s="21" t="s">
        <v>2673</v>
      </c>
      <c r="C1227" s="21" t="s">
        <v>2674</v>
      </c>
      <c r="D1227" s="21" t="s">
        <v>163</v>
      </c>
      <c r="E1227" s="22" t="s">
        <v>829</v>
      </c>
      <c r="F1227" s="22" t="s">
        <v>829</v>
      </c>
      <c r="G1227" s="22" t="s">
        <v>830</v>
      </c>
      <c r="H1227" s="22" t="s">
        <v>829</v>
      </c>
      <c r="I1227" s="22" t="s">
        <v>212</v>
      </c>
      <c r="J1227" s="22">
        <v>1340</v>
      </c>
      <c r="K1227" s="22">
        <v>55153</v>
      </c>
      <c r="L1227" s="23">
        <f t="shared" si="198"/>
        <v>2.2000000000000002</v>
      </c>
      <c r="M1227" s="24">
        <f t="shared" si="199"/>
        <v>1</v>
      </c>
      <c r="N1227" s="23">
        <v>2.2000000000000002</v>
      </c>
      <c r="O1227" s="23">
        <v>2.2000000000000002</v>
      </c>
      <c r="P1227" s="23" t="s">
        <v>937</v>
      </c>
      <c r="Q1227" s="23" t="s">
        <v>219</v>
      </c>
      <c r="R1227" s="25" t="s">
        <v>218</v>
      </c>
      <c r="S1227" s="22" t="s">
        <v>344</v>
      </c>
      <c r="T1227" s="22"/>
      <c r="U1227" s="26"/>
      <c r="V1227" s="26"/>
      <c r="W1227" s="27">
        <f t="shared" si="190"/>
        <v>1904</v>
      </c>
      <c r="X1227" s="27">
        <f t="shared" si="191"/>
        <v>2050</v>
      </c>
      <c r="Y1227" s="28">
        <f t="shared" si="192"/>
        <v>0</v>
      </c>
      <c r="Z1227" s="29" t="str">
        <f t="shared" si="193"/>
        <v>NW</v>
      </c>
      <c r="AA1227" s="30">
        <f t="shared" si="194"/>
        <v>2.2000000000000002</v>
      </c>
      <c r="AB1227" s="31">
        <f>IF(AND(ISNUMBER(MATCH($S1227,[3]Lists!$CU$8:$CU$37,0)),J1227&gt;=DATE(2018,12,31)),$AH$6,$AH$5)</f>
        <v>1</v>
      </c>
      <c r="AC1227" s="31">
        <f t="shared" si="195"/>
        <v>1</v>
      </c>
      <c r="AD1227" s="31">
        <f t="shared" si="196"/>
        <v>1</v>
      </c>
      <c r="AE1227" s="32" t="e">
        <f>MIN($K1227,IF(AND(S1227='[3]Resources - Baseline'!$C$25,$AH$3&gt;0),MIN(DATE(2050,12,31),MAX(DATE($AH$4,12,31),DATE(YEAR(J1227)+$AH$3,MONTH(J1227),DAY(J1227)))),IF(AND(COUNTIFS('[3]Resources - Baseline'!$C$26:$C$37,S1227)=1,$AH$2&gt;0),MIN(DATE($AH$4,12,31),DATE(YEAR(J1227)+$AH$2,MONTH(J1227),DAY(J1227))),DATE(2050,12,31))))</f>
        <v>#VALUE!</v>
      </c>
      <c r="AF1227" s="33">
        <f t="shared" si="197"/>
        <v>1</v>
      </c>
    </row>
    <row r="1228" spans="1:32">
      <c r="A1228" s="1">
        <v>1228</v>
      </c>
      <c r="B1228" s="21" t="s">
        <v>2675</v>
      </c>
      <c r="C1228" s="21" t="s">
        <v>2676</v>
      </c>
      <c r="D1228" s="21" t="s">
        <v>163</v>
      </c>
      <c r="E1228" s="22" t="s">
        <v>210</v>
      </c>
      <c r="F1228" s="22" t="s">
        <v>210</v>
      </c>
      <c r="G1228" s="22" t="s">
        <v>211</v>
      </c>
      <c r="H1228" s="22" t="s">
        <v>210</v>
      </c>
      <c r="I1228" s="22" t="s">
        <v>212</v>
      </c>
      <c r="J1228" s="22">
        <v>2770</v>
      </c>
      <c r="K1228" s="22">
        <v>55153</v>
      </c>
      <c r="L1228" s="23">
        <f t="shared" si="198"/>
        <v>0.45</v>
      </c>
      <c r="M1228" s="24">
        <f t="shared" si="199"/>
        <v>1</v>
      </c>
      <c r="N1228" s="23">
        <v>0.45</v>
      </c>
      <c r="O1228" s="23">
        <v>0.45</v>
      </c>
      <c r="P1228" s="23" t="s">
        <v>937</v>
      </c>
      <c r="Q1228" s="23" t="s">
        <v>219</v>
      </c>
      <c r="R1228" s="25" t="s">
        <v>218</v>
      </c>
      <c r="S1228" s="22" t="s">
        <v>344</v>
      </c>
      <c r="T1228" s="22"/>
      <c r="U1228" s="26"/>
      <c r="V1228" s="26"/>
      <c r="W1228" s="27">
        <f t="shared" si="190"/>
        <v>1908</v>
      </c>
      <c r="X1228" s="27">
        <f t="shared" si="191"/>
        <v>2050</v>
      </c>
      <c r="Y1228" s="28">
        <f t="shared" si="192"/>
        <v>0</v>
      </c>
      <c r="Z1228" s="29" t="str">
        <f t="shared" si="193"/>
        <v>NW</v>
      </c>
      <c r="AA1228" s="30">
        <f t="shared" si="194"/>
        <v>0.45</v>
      </c>
      <c r="AB1228" s="31">
        <f>IF(AND(ISNUMBER(MATCH($S1228,[3]Lists!$CU$8:$CU$37,0)),J1228&gt;=DATE(2018,12,31)),$AH$6,$AH$5)</f>
        <v>1</v>
      </c>
      <c r="AC1228" s="31">
        <f t="shared" si="195"/>
        <v>1</v>
      </c>
      <c r="AD1228" s="31">
        <f t="shared" si="196"/>
        <v>1</v>
      </c>
      <c r="AE1228" s="32" t="e">
        <f>MIN($K1228,IF(AND(S1228='[3]Resources - Baseline'!$C$25,$AH$3&gt;0),MIN(DATE(2050,12,31),MAX(DATE($AH$4,12,31),DATE(YEAR(J1228)+$AH$3,MONTH(J1228),DAY(J1228)))),IF(AND(COUNTIFS('[3]Resources - Baseline'!$C$26:$C$37,S1228)=1,$AH$2&gt;0),MIN(DATE($AH$4,12,31),DATE(YEAR(J1228)+$AH$2,MONTH(J1228),DAY(J1228))),DATE(2050,12,31))))</f>
        <v>#VALUE!</v>
      </c>
      <c r="AF1228" s="33">
        <f t="shared" si="197"/>
        <v>1</v>
      </c>
    </row>
    <row r="1229" spans="1:32">
      <c r="A1229" s="1">
        <v>1229</v>
      </c>
      <c r="B1229" s="21" t="s">
        <v>2677</v>
      </c>
      <c r="C1229" s="21" t="s">
        <v>2678</v>
      </c>
      <c r="D1229" s="21" t="s">
        <v>163</v>
      </c>
      <c r="E1229" s="22" t="s">
        <v>210</v>
      </c>
      <c r="F1229" s="22" t="s">
        <v>210</v>
      </c>
      <c r="G1229" s="22" t="s">
        <v>211</v>
      </c>
      <c r="H1229" s="22" t="s">
        <v>210</v>
      </c>
      <c r="I1229" s="22" t="s">
        <v>212</v>
      </c>
      <c r="J1229" s="22">
        <v>3654</v>
      </c>
      <c r="K1229" s="22">
        <v>55153</v>
      </c>
      <c r="L1229" s="23">
        <f t="shared" si="198"/>
        <v>1.25</v>
      </c>
      <c r="M1229" s="24">
        <f t="shared" si="199"/>
        <v>1</v>
      </c>
      <c r="N1229" s="23">
        <v>1.25</v>
      </c>
      <c r="O1229" s="23">
        <v>1.25</v>
      </c>
      <c r="P1229" s="23" t="s">
        <v>937</v>
      </c>
      <c r="Q1229" s="23" t="s">
        <v>219</v>
      </c>
      <c r="R1229" s="25" t="s">
        <v>218</v>
      </c>
      <c r="S1229" s="22" t="s">
        <v>344</v>
      </c>
      <c r="T1229" s="22"/>
      <c r="U1229" s="26"/>
      <c r="V1229" s="26"/>
      <c r="W1229" s="27">
        <f t="shared" si="190"/>
        <v>1910</v>
      </c>
      <c r="X1229" s="27">
        <f t="shared" si="191"/>
        <v>2050</v>
      </c>
      <c r="Y1229" s="28">
        <f t="shared" si="192"/>
        <v>0</v>
      </c>
      <c r="Z1229" s="29" t="str">
        <f t="shared" si="193"/>
        <v>NW</v>
      </c>
      <c r="AA1229" s="30">
        <f t="shared" si="194"/>
        <v>1.25</v>
      </c>
      <c r="AB1229" s="31">
        <f>IF(AND(ISNUMBER(MATCH($S1229,[3]Lists!$CU$8:$CU$37,0)),J1229&gt;=DATE(2018,12,31)),$AH$6,$AH$5)</f>
        <v>1</v>
      </c>
      <c r="AC1229" s="31">
        <f t="shared" si="195"/>
        <v>1</v>
      </c>
      <c r="AD1229" s="31">
        <f t="shared" si="196"/>
        <v>1</v>
      </c>
      <c r="AE1229" s="32" t="e">
        <f>MIN($K1229,IF(AND(S1229='[3]Resources - Baseline'!$C$25,$AH$3&gt;0),MIN(DATE(2050,12,31),MAX(DATE($AH$4,12,31),DATE(YEAR(J1229)+$AH$3,MONTH(J1229),DAY(J1229)))),IF(AND(COUNTIFS('[3]Resources - Baseline'!$C$26:$C$37,S1229)=1,$AH$2&gt;0),MIN(DATE($AH$4,12,31),DATE(YEAR(J1229)+$AH$2,MONTH(J1229),DAY(J1229))),DATE(2050,12,31))))</f>
        <v>#VALUE!</v>
      </c>
      <c r="AF1229" s="33">
        <f t="shared" si="197"/>
        <v>1</v>
      </c>
    </row>
    <row r="1230" spans="1:32">
      <c r="A1230" s="1">
        <v>1230</v>
      </c>
      <c r="B1230" s="21" t="s">
        <v>2679</v>
      </c>
      <c r="C1230" s="21" t="s">
        <v>2680</v>
      </c>
      <c r="D1230" s="21" t="s">
        <v>163</v>
      </c>
      <c r="E1230" s="22" t="s">
        <v>164</v>
      </c>
      <c r="F1230" s="22" t="s">
        <v>164</v>
      </c>
      <c r="G1230" s="22" t="s">
        <v>165</v>
      </c>
      <c r="H1230" s="22" t="s">
        <v>166</v>
      </c>
      <c r="I1230" s="22" t="s">
        <v>167</v>
      </c>
      <c r="J1230" s="22">
        <v>10959</v>
      </c>
      <c r="K1230" s="22">
        <v>48669</v>
      </c>
      <c r="L1230" s="23">
        <f t="shared" si="198"/>
        <v>3.5</v>
      </c>
      <c r="M1230" s="24">
        <f t="shared" si="199"/>
        <v>1</v>
      </c>
      <c r="N1230" s="23">
        <v>3.5</v>
      </c>
      <c r="O1230" s="23">
        <v>3.5</v>
      </c>
      <c r="P1230" s="23" t="s">
        <v>218</v>
      </c>
      <c r="Q1230" s="23" t="s">
        <v>219</v>
      </c>
      <c r="R1230" s="25" t="s">
        <v>218</v>
      </c>
      <c r="S1230" s="22" t="s">
        <v>220</v>
      </c>
      <c r="T1230" s="22"/>
      <c r="U1230" s="26"/>
      <c r="V1230" s="26"/>
      <c r="W1230" s="27">
        <f t="shared" si="190"/>
        <v>1930</v>
      </c>
      <c r="X1230" s="27">
        <f t="shared" si="191"/>
        <v>2032</v>
      </c>
      <c r="Y1230" s="28">
        <f t="shared" si="192"/>
        <v>0</v>
      </c>
      <c r="Z1230" s="29" t="str">
        <f t="shared" si="193"/>
        <v>Excluded</v>
      </c>
      <c r="AA1230" s="30">
        <f t="shared" si="194"/>
        <v>3.5</v>
      </c>
      <c r="AB1230" s="31">
        <f>IF(AND(ISNUMBER(MATCH($S1230,[3]Lists!$CU$8:$CU$37,0)),J1230&gt;=DATE(2018,12,31)),$AH$6,$AH$5)</f>
        <v>1</v>
      </c>
      <c r="AC1230" s="31">
        <f t="shared" si="195"/>
        <v>1</v>
      </c>
      <c r="AD1230" s="31">
        <f t="shared" si="196"/>
        <v>1</v>
      </c>
      <c r="AE1230" s="32" t="e">
        <f>MIN($K1230,IF(AND(S1230='[3]Resources - Baseline'!$C$25,$AH$3&gt;0),MIN(DATE(2050,12,31),MAX(DATE($AH$4,12,31),DATE(YEAR(J1230)+$AH$3,MONTH(J1230),DAY(J1230)))),IF(AND(COUNTIFS('[3]Resources - Baseline'!$C$26:$C$37,S1230)=1,$AH$2&gt;0),MIN(DATE($AH$4,12,31),DATE(YEAR(J1230)+$AH$2,MONTH(J1230),DAY(J1230))),DATE(2050,12,31))))</f>
        <v>#VALUE!</v>
      </c>
      <c r="AF1230" s="33">
        <f t="shared" si="197"/>
        <v>1</v>
      </c>
    </row>
    <row r="1231" spans="1:32">
      <c r="A1231" s="1">
        <v>1231</v>
      </c>
      <c r="B1231" s="21" t="s">
        <v>2681</v>
      </c>
      <c r="C1231" s="21" t="s">
        <v>2682</v>
      </c>
      <c r="D1231" s="21" t="s">
        <v>163</v>
      </c>
      <c r="E1231" s="22" t="s">
        <v>164</v>
      </c>
      <c r="F1231" s="22" t="s">
        <v>164</v>
      </c>
      <c r="G1231" s="22" t="s">
        <v>165</v>
      </c>
      <c r="H1231" s="22" t="s">
        <v>166</v>
      </c>
      <c r="I1231" s="22" t="s">
        <v>167</v>
      </c>
      <c r="J1231" s="22">
        <v>10959</v>
      </c>
      <c r="K1231" s="22">
        <v>48669</v>
      </c>
      <c r="L1231" s="23">
        <f t="shared" si="198"/>
        <v>3.5</v>
      </c>
      <c r="M1231" s="24">
        <f t="shared" si="199"/>
        <v>1</v>
      </c>
      <c r="N1231" s="23">
        <v>3.5</v>
      </c>
      <c r="O1231" s="23">
        <v>3.5</v>
      </c>
      <c r="P1231" s="23" t="s">
        <v>218</v>
      </c>
      <c r="Q1231" s="23" t="s">
        <v>219</v>
      </c>
      <c r="R1231" s="25" t="s">
        <v>218</v>
      </c>
      <c r="S1231" s="22" t="s">
        <v>220</v>
      </c>
      <c r="T1231" s="22"/>
      <c r="U1231" s="26"/>
      <c r="V1231" s="26"/>
      <c r="W1231" s="27">
        <f t="shared" si="190"/>
        <v>1930</v>
      </c>
      <c r="X1231" s="27">
        <f t="shared" si="191"/>
        <v>2032</v>
      </c>
      <c r="Y1231" s="28">
        <f t="shared" si="192"/>
        <v>0</v>
      </c>
      <c r="Z1231" s="29" t="str">
        <f t="shared" si="193"/>
        <v>Excluded</v>
      </c>
      <c r="AA1231" s="30">
        <f t="shared" si="194"/>
        <v>3.5</v>
      </c>
      <c r="AB1231" s="31">
        <f>IF(AND(ISNUMBER(MATCH($S1231,[3]Lists!$CU$8:$CU$37,0)),J1231&gt;=DATE(2018,12,31)),$AH$6,$AH$5)</f>
        <v>1</v>
      </c>
      <c r="AC1231" s="31">
        <f t="shared" si="195"/>
        <v>1</v>
      </c>
      <c r="AD1231" s="31">
        <f t="shared" si="196"/>
        <v>1</v>
      </c>
      <c r="AE1231" s="32" t="e">
        <f>MIN($K1231,IF(AND(S1231='[3]Resources - Baseline'!$C$25,$AH$3&gt;0),MIN(DATE(2050,12,31),MAX(DATE($AH$4,12,31),DATE(YEAR(J1231)+$AH$3,MONTH(J1231),DAY(J1231)))),IF(AND(COUNTIFS('[3]Resources - Baseline'!$C$26:$C$37,S1231)=1,$AH$2&gt;0),MIN(DATE($AH$4,12,31),DATE(YEAR(J1231)+$AH$2,MONTH(J1231),DAY(J1231))),DATE(2050,12,31))))</f>
        <v>#VALUE!</v>
      </c>
      <c r="AF1231" s="33">
        <f t="shared" si="197"/>
        <v>1</v>
      </c>
    </row>
    <row r="1232" spans="1:32">
      <c r="A1232" s="1">
        <v>1232</v>
      </c>
      <c r="B1232" s="21" t="s">
        <v>2683</v>
      </c>
      <c r="C1232" s="21" t="s">
        <v>2684</v>
      </c>
      <c r="D1232" s="21" t="s">
        <v>163</v>
      </c>
      <c r="E1232" s="22" t="s">
        <v>331</v>
      </c>
      <c r="F1232" s="22" t="s">
        <v>331</v>
      </c>
      <c r="G1232" s="22" t="s">
        <v>177</v>
      </c>
      <c r="H1232" s="22" t="s">
        <v>176</v>
      </c>
      <c r="I1232" s="22" t="s">
        <v>178</v>
      </c>
      <c r="J1232" s="22">
        <v>34182</v>
      </c>
      <c r="K1232" s="22">
        <v>55153</v>
      </c>
      <c r="L1232" s="23">
        <f t="shared" si="198"/>
        <v>4.55</v>
      </c>
      <c r="M1232" s="24">
        <f t="shared" si="199"/>
        <v>1</v>
      </c>
      <c r="N1232" s="23">
        <v>4.55</v>
      </c>
      <c r="O1232" s="23">
        <v>4.55</v>
      </c>
      <c r="P1232" s="23" t="s">
        <v>218</v>
      </c>
      <c r="Q1232" s="23" t="s">
        <v>219</v>
      </c>
      <c r="R1232" s="25" t="s">
        <v>218</v>
      </c>
      <c r="S1232" s="22" t="s">
        <v>265</v>
      </c>
      <c r="T1232" s="22"/>
      <c r="U1232" s="26"/>
      <c r="V1232" s="26"/>
      <c r="W1232" s="27">
        <f t="shared" si="190"/>
        <v>1994</v>
      </c>
      <c r="X1232" s="27">
        <f t="shared" si="191"/>
        <v>2050</v>
      </c>
      <c r="Y1232" s="28">
        <f t="shared" si="192"/>
        <v>0</v>
      </c>
      <c r="Z1232" s="29" t="str">
        <f t="shared" si="193"/>
        <v>CAISO</v>
      </c>
      <c r="AA1232" s="30">
        <f t="shared" si="194"/>
        <v>4.55</v>
      </c>
      <c r="AB1232" s="31">
        <f>IF(AND(ISNUMBER(MATCH($S1232,[3]Lists!$CU$8:$CU$37,0)),J1232&gt;=DATE(2018,12,31)),$AH$6,$AH$5)</f>
        <v>1</v>
      </c>
      <c r="AC1232" s="31">
        <f t="shared" si="195"/>
        <v>1</v>
      </c>
      <c r="AD1232" s="31">
        <f t="shared" si="196"/>
        <v>1</v>
      </c>
      <c r="AE1232" s="32" t="e">
        <f>MIN($K1232,IF(AND(S1232='[3]Resources - Baseline'!$C$25,$AH$3&gt;0),MIN(DATE(2050,12,31),MAX(DATE($AH$4,12,31),DATE(YEAR(J1232)+$AH$3,MONTH(J1232),DAY(J1232)))),IF(AND(COUNTIFS('[3]Resources - Baseline'!$C$26:$C$37,S1232)=1,$AH$2&gt;0),MIN(DATE($AH$4,12,31),DATE(YEAR(J1232)+$AH$2,MONTH(J1232),DAY(J1232))),DATE(2050,12,31))))</f>
        <v>#VALUE!</v>
      </c>
      <c r="AF1232" s="33">
        <f t="shared" si="197"/>
        <v>1</v>
      </c>
    </row>
    <row r="1233" spans="1:32">
      <c r="A1233" s="1">
        <v>1233</v>
      </c>
      <c r="B1233" s="21" t="s">
        <v>2685</v>
      </c>
      <c r="C1233" s="21" t="s">
        <v>2686</v>
      </c>
      <c r="D1233" s="21" t="s">
        <v>163</v>
      </c>
      <c r="E1233" s="22" t="s">
        <v>331</v>
      </c>
      <c r="F1233" s="22" t="s">
        <v>331</v>
      </c>
      <c r="G1233" s="22" t="s">
        <v>177</v>
      </c>
      <c r="H1233" s="22" t="s">
        <v>176</v>
      </c>
      <c r="I1233" s="22" t="s">
        <v>178</v>
      </c>
      <c r="J1233" s="22">
        <v>34182</v>
      </c>
      <c r="K1233" s="22">
        <v>55153</v>
      </c>
      <c r="L1233" s="23">
        <f t="shared" si="198"/>
        <v>4.55</v>
      </c>
      <c r="M1233" s="24">
        <f t="shared" si="199"/>
        <v>1</v>
      </c>
      <c r="N1233" s="23">
        <v>4.55</v>
      </c>
      <c r="O1233" s="23">
        <v>4.55</v>
      </c>
      <c r="P1233" s="23" t="s">
        <v>218</v>
      </c>
      <c r="Q1233" s="23" t="s">
        <v>219</v>
      </c>
      <c r="R1233" s="25" t="s">
        <v>218</v>
      </c>
      <c r="S1233" s="22" t="s">
        <v>265</v>
      </c>
      <c r="T1233" s="22"/>
      <c r="U1233" s="26"/>
      <c r="V1233" s="26"/>
      <c r="W1233" s="27">
        <f t="shared" si="190"/>
        <v>1994</v>
      </c>
      <c r="X1233" s="27">
        <f t="shared" si="191"/>
        <v>2050</v>
      </c>
      <c r="Y1233" s="28">
        <f t="shared" si="192"/>
        <v>0</v>
      </c>
      <c r="Z1233" s="29" t="str">
        <f t="shared" si="193"/>
        <v>CAISO</v>
      </c>
      <c r="AA1233" s="30">
        <f t="shared" si="194"/>
        <v>4.55</v>
      </c>
      <c r="AB1233" s="31">
        <f>IF(AND(ISNUMBER(MATCH($S1233,[3]Lists!$CU$8:$CU$37,0)),J1233&gt;=DATE(2018,12,31)),$AH$6,$AH$5)</f>
        <v>1</v>
      </c>
      <c r="AC1233" s="31">
        <f t="shared" si="195"/>
        <v>1</v>
      </c>
      <c r="AD1233" s="31">
        <f t="shared" si="196"/>
        <v>1</v>
      </c>
      <c r="AE1233" s="32" t="e">
        <f>MIN($K1233,IF(AND(S1233='[3]Resources - Baseline'!$C$25,$AH$3&gt;0),MIN(DATE(2050,12,31),MAX(DATE($AH$4,12,31),DATE(YEAR(J1233)+$AH$3,MONTH(J1233),DAY(J1233)))),IF(AND(COUNTIFS('[3]Resources - Baseline'!$C$26:$C$37,S1233)=1,$AH$2&gt;0),MIN(DATE($AH$4,12,31),DATE(YEAR(J1233)+$AH$2,MONTH(J1233),DAY(J1233))),DATE(2050,12,31))))</f>
        <v>#VALUE!</v>
      </c>
      <c r="AF1233" s="33">
        <f t="shared" si="197"/>
        <v>1</v>
      </c>
    </row>
    <row r="1234" spans="1:32">
      <c r="A1234" s="1">
        <v>1234</v>
      </c>
      <c r="B1234" s="21" t="s">
        <v>2687</v>
      </c>
      <c r="C1234" s="21" t="s">
        <v>2688</v>
      </c>
      <c r="D1234" s="21" t="s">
        <v>163</v>
      </c>
      <c r="E1234" s="22" t="s">
        <v>802</v>
      </c>
      <c r="F1234" s="22" t="s">
        <v>802</v>
      </c>
      <c r="G1234" s="22" t="s">
        <v>803</v>
      </c>
      <c r="H1234" s="22" t="s">
        <v>804</v>
      </c>
      <c r="I1234" s="22" t="s">
        <v>212</v>
      </c>
      <c r="J1234" s="22">
        <v>2589</v>
      </c>
      <c r="K1234" s="22">
        <v>55153</v>
      </c>
      <c r="L1234" s="23">
        <f t="shared" si="198"/>
        <v>3.1</v>
      </c>
      <c r="M1234" s="24">
        <f t="shared" si="199"/>
        <v>1</v>
      </c>
      <c r="N1234" s="23">
        <v>3.1</v>
      </c>
      <c r="O1234" s="23">
        <v>3.1</v>
      </c>
      <c r="P1234" s="23" t="s">
        <v>218</v>
      </c>
      <c r="Q1234" s="23" t="s">
        <v>219</v>
      </c>
      <c r="R1234" s="25" t="s">
        <v>218</v>
      </c>
      <c r="S1234" s="22" t="s">
        <v>344</v>
      </c>
      <c r="T1234" s="22"/>
      <c r="U1234" s="26"/>
      <c r="V1234" s="26"/>
      <c r="W1234" s="27">
        <f t="shared" si="190"/>
        <v>1907</v>
      </c>
      <c r="X1234" s="27">
        <f t="shared" si="191"/>
        <v>2050</v>
      </c>
      <c r="Y1234" s="28">
        <f t="shared" si="192"/>
        <v>0</v>
      </c>
      <c r="Z1234" s="29" t="str">
        <f t="shared" si="193"/>
        <v>NW</v>
      </c>
      <c r="AA1234" s="30">
        <f t="shared" si="194"/>
        <v>3.1</v>
      </c>
      <c r="AB1234" s="31">
        <f>IF(AND(ISNUMBER(MATCH($S1234,[3]Lists!$CU$8:$CU$37,0)),J1234&gt;=DATE(2018,12,31)),$AH$6,$AH$5)</f>
        <v>1</v>
      </c>
      <c r="AC1234" s="31">
        <f t="shared" si="195"/>
        <v>1</v>
      </c>
      <c r="AD1234" s="31">
        <f t="shared" si="196"/>
        <v>1</v>
      </c>
      <c r="AE1234" s="32" t="e">
        <f>MIN($K1234,IF(AND(S1234='[3]Resources - Baseline'!$C$25,$AH$3&gt;0),MIN(DATE(2050,12,31),MAX(DATE($AH$4,12,31),DATE(YEAR(J1234)+$AH$3,MONTH(J1234),DAY(J1234)))),IF(AND(COUNTIFS('[3]Resources - Baseline'!$C$26:$C$37,S1234)=1,$AH$2&gt;0),MIN(DATE($AH$4,12,31),DATE(YEAR(J1234)+$AH$2,MONTH(J1234),DAY(J1234))),DATE(2050,12,31))))</f>
        <v>#VALUE!</v>
      </c>
      <c r="AF1234" s="33">
        <f t="shared" si="197"/>
        <v>1</v>
      </c>
    </row>
    <row r="1235" spans="1:32">
      <c r="A1235" s="1">
        <v>1235</v>
      </c>
      <c r="B1235" s="21" t="s">
        <v>2689</v>
      </c>
      <c r="C1235" s="21" t="s">
        <v>2690</v>
      </c>
      <c r="D1235" s="21" t="s">
        <v>163</v>
      </c>
      <c r="E1235" s="22" t="s">
        <v>802</v>
      </c>
      <c r="F1235" s="22" t="s">
        <v>802</v>
      </c>
      <c r="G1235" s="22" t="s">
        <v>803</v>
      </c>
      <c r="H1235" s="22" t="s">
        <v>804</v>
      </c>
      <c r="I1235" s="22" t="s">
        <v>212</v>
      </c>
      <c r="J1235" s="22">
        <v>2589</v>
      </c>
      <c r="K1235" s="22">
        <v>55153</v>
      </c>
      <c r="L1235" s="23">
        <f t="shared" si="198"/>
        <v>3.1</v>
      </c>
      <c r="M1235" s="24">
        <f t="shared" si="199"/>
        <v>1</v>
      </c>
      <c r="N1235" s="23">
        <v>3.1</v>
      </c>
      <c r="O1235" s="23">
        <v>3.1</v>
      </c>
      <c r="P1235" s="23" t="s">
        <v>218</v>
      </c>
      <c r="Q1235" s="23" t="s">
        <v>219</v>
      </c>
      <c r="R1235" s="25" t="s">
        <v>218</v>
      </c>
      <c r="S1235" s="22" t="s">
        <v>344</v>
      </c>
      <c r="T1235" s="22"/>
      <c r="U1235" s="26"/>
      <c r="V1235" s="26"/>
      <c r="W1235" s="27">
        <f t="shared" si="190"/>
        <v>1907</v>
      </c>
      <c r="X1235" s="27">
        <f t="shared" si="191"/>
        <v>2050</v>
      </c>
      <c r="Y1235" s="28">
        <f t="shared" si="192"/>
        <v>0</v>
      </c>
      <c r="Z1235" s="29" t="str">
        <f t="shared" si="193"/>
        <v>NW</v>
      </c>
      <c r="AA1235" s="30">
        <f t="shared" si="194"/>
        <v>3.1</v>
      </c>
      <c r="AB1235" s="31">
        <f>IF(AND(ISNUMBER(MATCH($S1235,[3]Lists!$CU$8:$CU$37,0)),J1235&gt;=DATE(2018,12,31)),$AH$6,$AH$5)</f>
        <v>1</v>
      </c>
      <c r="AC1235" s="31">
        <f t="shared" si="195"/>
        <v>1</v>
      </c>
      <c r="AD1235" s="31">
        <f t="shared" si="196"/>
        <v>1</v>
      </c>
      <c r="AE1235" s="32" t="e">
        <f>MIN($K1235,IF(AND(S1235='[3]Resources - Baseline'!$C$25,$AH$3&gt;0),MIN(DATE(2050,12,31),MAX(DATE($AH$4,12,31),DATE(YEAR(J1235)+$AH$3,MONTH(J1235),DAY(J1235)))),IF(AND(COUNTIFS('[3]Resources - Baseline'!$C$26:$C$37,S1235)=1,$AH$2&gt;0),MIN(DATE($AH$4,12,31),DATE(YEAR(J1235)+$AH$2,MONTH(J1235),DAY(J1235))),DATE(2050,12,31))))</f>
        <v>#VALUE!</v>
      </c>
      <c r="AF1235" s="33">
        <f t="shared" si="197"/>
        <v>1</v>
      </c>
    </row>
    <row r="1236" spans="1:32">
      <c r="A1236" s="1">
        <v>1236</v>
      </c>
      <c r="B1236" s="21" t="s">
        <v>2691</v>
      </c>
      <c r="C1236" s="21" t="s">
        <v>2692</v>
      </c>
      <c r="D1236" s="21" t="s">
        <v>163</v>
      </c>
      <c r="E1236" s="22" t="s">
        <v>802</v>
      </c>
      <c r="F1236" s="22" t="s">
        <v>802</v>
      </c>
      <c r="G1236" s="22" t="s">
        <v>803</v>
      </c>
      <c r="H1236" s="22" t="s">
        <v>804</v>
      </c>
      <c r="I1236" s="22" t="s">
        <v>212</v>
      </c>
      <c r="J1236" s="22">
        <v>3105</v>
      </c>
      <c r="K1236" s="22">
        <v>55153</v>
      </c>
      <c r="L1236" s="23">
        <f t="shared" si="198"/>
        <v>2.7</v>
      </c>
      <c r="M1236" s="24">
        <f t="shared" si="199"/>
        <v>1</v>
      </c>
      <c r="N1236" s="23">
        <v>2.7</v>
      </c>
      <c r="O1236" s="23">
        <v>2.7</v>
      </c>
      <c r="P1236" s="23" t="s">
        <v>218</v>
      </c>
      <c r="Q1236" s="23" t="s">
        <v>219</v>
      </c>
      <c r="R1236" s="25" t="s">
        <v>218</v>
      </c>
      <c r="S1236" s="22" t="s">
        <v>344</v>
      </c>
      <c r="T1236" s="22"/>
      <c r="U1236" s="26"/>
      <c r="V1236" s="26"/>
      <c r="W1236" s="27">
        <f t="shared" si="190"/>
        <v>1909</v>
      </c>
      <c r="X1236" s="27">
        <f t="shared" si="191"/>
        <v>2050</v>
      </c>
      <c r="Y1236" s="28">
        <f t="shared" si="192"/>
        <v>0</v>
      </c>
      <c r="Z1236" s="29" t="str">
        <f t="shared" si="193"/>
        <v>NW</v>
      </c>
      <c r="AA1236" s="30">
        <f t="shared" si="194"/>
        <v>2.7</v>
      </c>
      <c r="AB1236" s="31">
        <f>IF(AND(ISNUMBER(MATCH($S1236,[3]Lists!$CU$8:$CU$37,0)),J1236&gt;=DATE(2018,12,31)),$AH$6,$AH$5)</f>
        <v>1</v>
      </c>
      <c r="AC1236" s="31">
        <f t="shared" si="195"/>
        <v>1</v>
      </c>
      <c r="AD1236" s="31">
        <f t="shared" si="196"/>
        <v>1</v>
      </c>
      <c r="AE1236" s="32" t="e">
        <f>MIN($K1236,IF(AND(S1236='[3]Resources - Baseline'!$C$25,$AH$3&gt;0),MIN(DATE(2050,12,31),MAX(DATE($AH$4,12,31),DATE(YEAR(J1236)+$AH$3,MONTH(J1236),DAY(J1236)))),IF(AND(COUNTIFS('[3]Resources - Baseline'!$C$26:$C$37,S1236)=1,$AH$2&gt;0),MIN(DATE($AH$4,12,31),DATE(YEAR(J1236)+$AH$2,MONTH(J1236),DAY(J1236))),DATE(2050,12,31))))</f>
        <v>#VALUE!</v>
      </c>
      <c r="AF1236" s="33">
        <f t="shared" si="197"/>
        <v>1</v>
      </c>
    </row>
    <row r="1237" spans="1:32">
      <c r="A1237" s="1">
        <v>1237</v>
      </c>
      <c r="B1237" s="21" t="s">
        <v>2693</v>
      </c>
      <c r="C1237" s="21" t="s">
        <v>2694</v>
      </c>
      <c r="D1237" s="21" t="s">
        <v>163</v>
      </c>
      <c r="E1237" s="22" t="s">
        <v>802</v>
      </c>
      <c r="F1237" s="22" t="s">
        <v>802</v>
      </c>
      <c r="G1237" s="22" t="s">
        <v>803</v>
      </c>
      <c r="H1237" s="22" t="s">
        <v>804</v>
      </c>
      <c r="I1237" s="22" t="s">
        <v>212</v>
      </c>
      <c r="J1237" s="22">
        <v>3562</v>
      </c>
      <c r="K1237" s="22">
        <v>55153</v>
      </c>
      <c r="L1237" s="23">
        <f t="shared" si="198"/>
        <v>4.5</v>
      </c>
      <c r="M1237" s="24">
        <f t="shared" si="199"/>
        <v>1</v>
      </c>
      <c r="N1237" s="23">
        <v>4.5</v>
      </c>
      <c r="O1237" s="23">
        <v>4.5</v>
      </c>
      <c r="P1237" s="23" t="s">
        <v>218</v>
      </c>
      <c r="Q1237" s="23" t="s">
        <v>219</v>
      </c>
      <c r="R1237" s="25" t="s">
        <v>218</v>
      </c>
      <c r="S1237" s="22" t="s">
        <v>344</v>
      </c>
      <c r="T1237" s="22"/>
      <c r="U1237" s="26"/>
      <c r="V1237" s="26"/>
      <c r="W1237" s="27">
        <f t="shared" si="190"/>
        <v>1910</v>
      </c>
      <c r="X1237" s="27">
        <f t="shared" si="191"/>
        <v>2050</v>
      </c>
      <c r="Y1237" s="28">
        <f t="shared" si="192"/>
        <v>0</v>
      </c>
      <c r="Z1237" s="29" t="str">
        <f t="shared" si="193"/>
        <v>NW</v>
      </c>
      <c r="AA1237" s="30">
        <f t="shared" si="194"/>
        <v>4.5</v>
      </c>
      <c r="AB1237" s="31">
        <f>IF(AND(ISNUMBER(MATCH($S1237,[3]Lists!$CU$8:$CU$37,0)),J1237&gt;=DATE(2018,12,31)),$AH$6,$AH$5)</f>
        <v>1</v>
      </c>
      <c r="AC1237" s="31">
        <f t="shared" si="195"/>
        <v>1</v>
      </c>
      <c r="AD1237" s="31">
        <f t="shared" si="196"/>
        <v>1</v>
      </c>
      <c r="AE1237" s="32" t="e">
        <f>MIN($K1237,IF(AND(S1237='[3]Resources - Baseline'!$C$25,$AH$3&gt;0),MIN(DATE(2050,12,31),MAX(DATE($AH$4,12,31),DATE(YEAR(J1237)+$AH$3,MONTH(J1237),DAY(J1237)))),IF(AND(COUNTIFS('[3]Resources - Baseline'!$C$26:$C$37,S1237)=1,$AH$2&gt;0),MIN(DATE($AH$4,12,31),DATE(YEAR(J1237)+$AH$2,MONTH(J1237),DAY(J1237))),DATE(2050,12,31))))</f>
        <v>#VALUE!</v>
      </c>
      <c r="AF1237" s="33">
        <f t="shared" si="197"/>
        <v>1</v>
      </c>
    </row>
    <row r="1238" spans="1:32">
      <c r="A1238" s="1">
        <v>1238</v>
      </c>
      <c r="B1238" s="21" t="s">
        <v>2695</v>
      </c>
      <c r="C1238" s="21" t="s">
        <v>2696</v>
      </c>
      <c r="D1238" s="21" t="s">
        <v>163</v>
      </c>
      <c r="E1238" s="22" t="s">
        <v>802</v>
      </c>
      <c r="F1238" s="22" t="s">
        <v>802</v>
      </c>
      <c r="G1238" s="22" t="s">
        <v>803</v>
      </c>
      <c r="H1238" s="22" t="s">
        <v>804</v>
      </c>
      <c r="I1238" s="22" t="s">
        <v>212</v>
      </c>
      <c r="J1238" s="22">
        <v>3866</v>
      </c>
      <c r="K1238" s="22">
        <v>55153</v>
      </c>
      <c r="L1238" s="23">
        <f t="shared" si="198"/>
        <v>4</v>
      </c>
      <c r="M1238" s="24">
        <f t="shared" si="199"/>
        <v>1</v>
      </c>
      <c r="N1238" s="23">
        <v>4</v>
      </c>
      <c r="O1238" s="23">
        <v>4</v>
      </c>
      <c r="P1238" s="23" t="s">
        <v>218</v>
      </c>
      <c r="Q1238" s="23" t="s">
        <v>219</v>
      </c>
      <c r="R1238" s="25" t="s">
        <v>218</v>
      </c>
      <c r="S1238" s="22" t="s">
        <v>344</v>
      </c>
      <c r="T1238" s="22"/>
      <c r="U1238" s="26"/>
      <c r="V1238" s="26"/>
      <c r="W1238" s="27">
        <f t="shared" si="190"/>
        <v>1911</v>
      </c>
      <c r="X1238" s="27">
        <f t="shared" si="191"/>
        <v>2050</v>
      </c>
      <c r="Y1238" s="28">
        <f t="shared" si="192"/>
        <v>0</v>
      </c>
      <c r="Z1238" s="29" t="str">
        <f t="shared" si="193"/>
        <v>NW</v>
      </c>
      <c r="AA1238" s="30">
        <f t="shared" si="194"/>
        <v>4</v>
      </c>
      <c r="AB1238" s="31">
        <f>IF(AND(ISNUMBER(MATCH($S1238,[3]Lists!$CU$8:$CU$37,0)),J1238&gt;=DATE(2018,12,31)),$AH$6,$AH$5)</f>
        <v>1</v>
      </c>
      <c r="AC1238" s="31">
        <f t="shared" si="195"/>
        <v>1</v>
      </c>
      <c r="AD1238" s="31">
        <f t="shared" si="196"/>
        <v>1</v>
      </c>
      <c r="AE1238" s="32" t="e">
        <f>MIN($K1238,IF(AND(S1238='[3]Resources - Baseline'!$C$25,$AH$3&gt;0),MIN(DATE(2050,12,31),MAX(DATE($AH$4,12,31),DATE(YEAR(J1238)+$AH$3,MONTH(J1238),DAY(J1238)))),IF(AND(COUNTIFS('[3]Resources - Baseline'!$C$26:$C$37,S1238)=1,$AH$2&gt;0),MIN(DATE($AH$4,12,31),DATE(YEAR(J1238)+$AH$2,MONTH(J1238),DAY(J1238))),DATE(2050,12,31))))</f>
        <v>#VALUE!</v>
      </c>
      <c r="AF1238" s="33">
        <f t="shared" si="197"/>
        <v>1</v>
      </c>
    </row>
    <row r="1239" spans="1:32">
      <c r="A1239" s="1">
        <v>1239</v>
      </c>
      <c r="B1239" s="21" t="s">
        <v>2697</v>
      </c>
      <c r="C1239" s="21" t="s">
        <v>2698</v>
      </c>
      <c r="D1239" s="21" t="s">
        <v>163</v>
      </c>
      <c r="E1239" s="22" t="s">
        <v>802</v>
      </c>
      <c r="F1239" s="22" t="s">
        <v>802</v>
      </c>
      <c r="G1239" s="22" t="s">
        <v>803</v>
      </c>
      <c r="H1239" s="22" t="s">
        <v>804</v>
      </c>
      <c r="I1239" s="22" t="s">
        <v>212</v>
      </c>
      <c r="J1239" s="22">
        <v>21429</v>
      </c>
      <c r="K1239" s="22">
        <v>55153</v>
      </c>
      <c r="L1239" s="23">
        <f t="shared" si="198"/>
        <v>19.2</v>
      </c>
      <c r="M1239" s="24">
        <f t="shared" si="199"/>
        <v>1</v>
      </c>
      <c r="N1239" s="23">
        <v>19.2</v>
      </c>
      <c r="O1239" s="23">
        <v>19.2</v>
      </c>
      <c r="P1239" s="23" t="s">
        <v>218</v>
      </c>
      <c r="Q1239" s="23" t="s">
        <v>219</v>
      </c>
      <c r="R1239" s="25" t="s">
        <v>218</v>
      </c>
      <c r="S1239" s="22" t="s">
        <v>344</v>
      </c>
      <c r="T1239" s="22"/>
      <c r="U1239" s="26"/>
      <c r="V1239" s="26"/>
      <c r="W1239" s="27">
        <f t="shared" si="190"/>
        <v>1959</v>
      </c>
      <c r="X1239" s="27">
        <f t="shared" si="191"/>
        <v>2050</v>
      </c>
      <c r="Y1239" s="28">
        <f t="shared" si="192"/>
        <v>0</v>
      </c>
      <c r="Z1239" s="29" t="str">
        <f t="shared" si="193"/>
        <v>NW</v>
      </c>
      <c r="AA1239" s="30">
        <f t="shared" si="194"/>
        <v>19.2</v>
      </c>
      <c r="AB1239" s="31">
        <f>IF(AND(ISNUMBER(MATCH($S1239,[3]Lists!$CU$8:$CU$37,0)),J1239&gt;=DATE(2018,12,31)),$AH$6,$AH$5)</f>
        <v>1</v>
      </c>
      <c r="AC1239" s="31">
        <f t="shared" si="195"/>
        <v>1</v>
      </c>
      <c r="AD1239" s="31">
        <f t="shared" si="196"/>
        <v>1</v>
      </c>
      <c r="AE1239" s="32" t="e">
        <f>MIN($K1239,IF(AND(S1239='[3]Resources - Baseline'!$C$25,$AH$3&gt;0),MIN(DATE(2050,12,31),MAX(DATE($AH$4,12,31),DATE(YEAR(J1239)+$AH$3,MONTH(J1239),DAY(J1239)))),IF(AND(COUNTIFS('[3]Resources - Baseline'!$C$26:$C$37,S1239)=1,$AH$2&gt;0),MIN(DATE($AH$4,12,31),DATE(YEAR(J1239)+$AH$2,MONTH(J1239),DAY(J1239))),DATE(2050,12,31))))</f>
        <v>#VALUE!</v>
      </c>
      <c r="AF1239" s="33">
        <f t="shared" si="197"/>
        <v>1</v>
      </c>
    </row>
    <row r="1240" spans="1:32">
      <c r="A1240" s="1">
        <v>1240</v>
      </c>
      <c r="B1240" s="21" t="s">
        <v>2699</v>
      </c>
      <c r="C1240" s="21" t="s">
        <v>2700</v>
      </c>
      <c r="D1240" s="21" t="s">
        <v>163</v>
      </c>
      <c r="E1240" s="22" t="s">
        <v>331</v>
      </c>
      <c r="F1240" s="22" t="s">
        <v>331</v>
      </c>
      <c r="G1240" s="22" t="s">
        <v>177</v>
      </c>
      <c r="H1240" s="22" t="s">
        <v>176</v>
      </c>
      <c r="I1240" s="22" t="s">
        <v>178</v>
      </c>
      <c r="J1240" s="22">
        <v>41394</v>
      </c>
      <c r="K1240" s="22">
        <v>55153</v>
      </c>
      <c r="L1240" s="23">
        <f t="shared" si="198"/>
        <v>1.27</v>
      </c>
      <c r="M1240" s="24">
        <f t="shared" si="199"/>
        <v>1</v>
      </c>
      <c r="N1240" s="23">
        <v>1.27</v>
      </c>
      <c r="O1240" s="23">
        <v>1.27</v>
      </c>
      <c r="P1240" s="23" t="s">
        <v>218</v>
      </c>
      <c r="Q1240" s="23" t="s">
        <v>219</v>
      </c>
      <c r="R1240" s="25" t="s">
        <v>218</v>
      </c>
      <c r="S1240" s="22" t="s">
        <v>265</v>
      </c>
      <c r="T1240" s="22"/>
      <c r="U1240" s="26"/>
      <c r="V1240" s="26"/>
      <c r="W1240" s="27">
        <f t="shared" si="190"/>
        <v>2013</v>
      </c>
      <c r="X1240" s="27">
        <f t="shared" si="191"/>
        <v>2050</v>
      </c>
      <c r="Y1240" s="28">
        <f t="shared" si="192"/>
        <v>0</v>
      </c>
      <c r="Z1240" s="29" t="str">
        <f t="shared" si="193"/>
        <v>CAISO</v>
      </c>
      <c r="AA1240" s="30">
        <f t="shared" si="194"/>
        <v>1.27</v>
      </c>
      <c r="AB1240" s="31">
        <f>IF(AND(ISNUMBER(MATCH($S1240,[3]Lists!$CU$8:$CU$37,0)),J1240&gt;=DATE(2018,12,31)),$AH$6,$AH$5)</f>
        <v>1</v>
      </c>
      <c r="AC1240" s="31">
        <f t="shared" si="195"/>
        <v>1</v>
      </c>
      <c r="AD1240" s="31">
        <f t="shared" si="196"/>
        <v>1</v>
      </c>
      <c r="AE1240" s="32" t="e">
        <f>MIN($K1240,IF(AND(S1240='[3]Resources - Baseline'!$C$25,$AH$3&gt;0),MIN(DATE(2050,12,31),MAX(DATE($AH$4,12,31),DATE(YEAR(J1240)+$AH$3,MONTH(J1240),DAY(J1240)))),IF(AND(COUNTIFS('[3]Resources - Baseline'!$C$26:$C$37,S1240)=1,$AH$2&gt;0),MIN(DATE($AH$4,12,31),DATE(YEAR(J1240)+$AH$2,MONTH(J1240),DAY(J1240))),DATE(2050,12,31))))</f>
        <v>#VALUE!</v>
      </c>
      <c r="AF1240" s="33">
        <f t="shared" si="197"/>
        <v>1</v>
      </c>
    </row>
    <row r="1241" spans="1:32">
      <c r="A1241" s="1">
        <v>1241</v>
      </c>
      <c r="B1241" s="21" t="s">
        <v>2701</v>
      </c>
      <c r="C1241" s="21" t="s">
        <v>2702</v>
      </c>
      <c r="D1241" s="21" t="s">
        <v>163</v>
      </c>
      <c r="E1241" s="22" t="s">
        <v>192</v>
      </c>
      <c r="F1241" s="22" t="s">
        <v>192</v>
      </c>
      <c r="G1241" s="22" t="s">
        <v>193</v>
      </c>
      <c r="H1241" s="22" t="s">
        <v>194</v>
      </c>
      <c r="I1241" s="22" t="s">
        <v>195</v>
      </c>
      <c r="J1241" s="22">
        <v>41088</v>
      </c>
      <c r="K1241" s="22">
        <v>47588</v>
      </c>
      <c r="L1241" s="23">
        <f t="shared" si="198"/>
        <v>1</v>
      </c>
      <c r="M1241" s="24">
        <f t="shared" si="199"/>
        <v>1</v>
      </c>
      <c r="N1241" s="23">
        <v>1</v>
      </c>
      <c r="O1241" s="23">
        <v>1</v>
      </c>
      <c r="P1241" s="23" t="s">
        <v>911</v>
      </c>
      <c r="Q1241" s="23" t="s">
        <v>912</v>
      </c>
      <c r="R1241" s="25" t="s">
        <v>215</v>
      </c>
      <c r="S1241" s="22" t="s">
        <v>119</v>
      </c>
      <c r="T1241" s="22"/>
      <c r="U1241" s="26"/>
      <c r="V1241" s="26"/>
      <c r="W1241" s="27">
        <f t="shared" si="190"/>
        <v>2012</v>
      </c>
      <c r="X1241" s="27">
        <f t="shared" si="191"/>
        <v>2029</v>
      </c>
      <c r="Y1241" s="28">
        <f t="shared" si="192"/>
        <v>0</v>
      </c>
      <c r="Z1241" s="29" t="str">
        <f t="shared" si="193"/>
        <v>SW</v>
      </c>
      <c r="AA1241" s="30">
        <f t="shared" si="194"/>
        <v>1</v>
      </c>
      <c r="AB1241" s="31">
        <f>IF(AND(ISNUMBER(MATCH($S1241,[3]Lists!$CU$8:$CU$37,0)),J1241&gt;=DATE(2018,12,31)),$AH$6,$AH$5)</f>
        <v>1</v>
      </c>
      <c r="AC1241" s="31">
        <f t="shared" si="195"/>
        <v>1</v>
      </c>
      <c r="AD1241" s="31">
        <f t="shared" si="196"/>
        <v>1</v>
      </c>
      <c r="AE1241" s="32" t="e">
        <f>MIN($K1241,IF(AND(S1241='[3]Resources - Baseline'!$C$25,$AH$3&gt;0),MIN(DATE(2050,12,31),MAX(DATE($AH$4,12,31),DATE(YEAR(J1241)+$AH$3,MONTH(J1241),DAY(J1241)))),IF(AND(COUNTIFS('[3]Resources - Baseline'!$C$26:$C$37,S1241)=1,$AH$2&gt;0),MIN(DATE($AH$4,12,31),DATE(YEAR(J1241)+$AH$2,MONTH(J1241),DAY(J1241))),DATE(2050,12,31))))</f>
        <v>#VALUE!</v>
      </c>
      <c r="AF1241" s="33">
        <f t="shared" si="197"/>
        <v>1</v>
      </c>
    </row>
    <row r="1242" spans="1:32">
      <c r="A1242" s="1">
        <v>1242</v>
      </c>
      <c r="B1242" s="21" t="s">
        <v>2703</v>
      </c>
      <c r="C1242" s="21" t="s">
        <v>2704</v>
      </c>
      <c r="D1242" s="21" t="s">
        <v>163</v>
      </c>
      <c r="E1242" s="22" t="s">
        <v>440</v>
      </c>
      <c r="F1242" s="22" t="s">
        <v>440</v>
      </c>
      <c r="G1242" s="22" t="s">
        <v>441</v>
      </c>
      <c r="H1242" s="22" t="s">
        <v>434</v>
      </c>
      <c r="I1242" s="22" t="s">
        <v>212</v>
      </c>
      <c r="J1242" s="22">
        <v>31912</v>
      </c>
      <c r="K1242" s="22">
        <v>47588</v>
      </c>
      <c r="L1242" s="23">
        <f t="shared" si="198"/>
        <v>0.87</v>
      </c>
      <c r="M1242" s="24">
        <f t="shared" si="199"/>
        <v>1</v>
      </c>
      <c r="N1242" s="23">
        <v>0.87</v>
      </c>
      <c r="O1242" s="23">
        <v>0.87</v>
      </c>
      <c r="P1242" s="23" t="s">
        <v>218</v>
      </c>
      <c r="Q1242" s="23" t="s">
        <v>219</v>
      </c>
      <c r="R1242" s="25" t="s">
        <v>218</v>
      </c>
      <c r="S1242" s="22" t="s">
        <v>344</v>
      </c>
      <c r="T1242" s="22"/>
      <c r="U1242" s="26"/>
      <c r="V1242" s="26"/>
      <c r="W1242" s="27">
        <f t="shared" si="190"/>
        <v>1987</v>
      </c>
      <c r="X1242" s="27">
        <f t="shared" si="191"/>
        <v>2029</v>
      </c>
      <c r="Y1242" s="28">
        <f t="shared" si="192"/>
        <v>0</v>
      </c>
      <c r="Z1242" s="29" t="str">
        <f t="shared" si="193"/>
        <v>NW</v>
      </c>
      <c r="AA1242" s="30">
        <f t="shared" si="194"/>
        <v>0.87</v>
      </c>
      <c r="AB1242" s="31">
        <f>IF(AND(ISNUMBER(MATCH($S1242,[3]Lists!$CU$8:$CU$37,0)),J1242&gt;=DATE(2018,12,31)),$AH$6,$AH$5)</f>
        <v>1</v>
      </c>
      <c r="AC1242" s="31">
        <f t="shared" si="195"/>
        <v>1</v>
      </c>
      <c r="AD1242" s="31">
        <f t="shared" si="196"/>
        <v>1</v>
      </c>
      <c r="AE1242" s="32" t="e">
        <f>MIN($K1242,IF(AND(S1242='[3]Resources - Baseline'!$C$25,$AH$3&gt;0),MIN(DATE(2050,12,31),MAX(DATE($AH$4,12,31),DATE(YEAR(J1242)+$AH$3,MONTH(J1242),DAY(J1242)))),IF(AND(COUNTIFS('[3]Resources - Baseline'!$C$26:$C$37,S1242)=1,$AH$2&gt;0),MIN(DATE($AH$4,12,31),DATE(YEAR(J1242)+$AH$2,MONTH(J1242),DAY(J1242))),DATE(2050,12,31))))</f>
        <v>#VALUE!</v>
      </c>
      <c r="AF1242" s="33">
        <f t="shared" si="197"/>
        <v>1</v>
      </c>
    </row>
    <row r="1243" spans="1:32">
      <c r="A1243" s="1">
        <v>1243</v>
      </c>
      <c r="B1243" s="21" t="s">
        <v>2705</v>
      </c>
      <c r="C1243" s="21" t="s">
        <v>2706</v>
      </c>
      <c r="D1243" s="21" t="s">
        <v>185</v>
      </c>
      <c r="E1243" s="21" t="s">
        <v>175</v>
      </c>
      <c r="F1243" s="21" t="s">
        <v>175</v>
      </c>
      <c r="G1243" s="21" t="s">
        <v>186</v>
      </c>
      <c r="H1243" s="21" t="s">
        <v>175</v>
      </c>
      <c r="I1243" s="21" t="s">
        <v>178</v>
      </c>
      <c r="J1243" s="22">
        <v>38869</v>
      </c>
      <c r="K1243" s="22">
        <v>55153</v>
      </c>
      <c r="L1243" s="23">
        <f t="shared" si="198"/>
        <v>1.32</v>
      </c>
      <c r="M1243" s="24">
        <f t="shared" si="199"/>
        <v>0.21290322580645163</v>
      </c>
      <c r="N1243" s="21">
        <v>1.32</v>
      </c>
      <c r="O1243" s="21">
        <v>6.2</v>
      </c>
      <c r="P1243" s="21" t="s">
        <v>187</v>
      </c>
      <c r="Q1243" s="21" t="s">
        <v>537</v>
      </c>
      <c r="R1243" s="25" t="s">
        <v>538</v>
      </c>
      <c r="S1243" s="21" t="s">
        <v>539</v>
      </c>
      <c r="T1243" s="21"/>
      <c r="U1243" s="26"/>
      <c r="V1243" s="26"/>
      <c r="W1243" s="27">
        <f t="shared" si="190"/>
        <v>2006</v>
      </c>
      <c r="X1243" s="27">
        <f t="shared" si="191"/>
        <v>2050</v>
      </c>
      <c r="Y1243" s="28">
        <f t="shared" si="192"/>
        <v>0</v>
      </c>
      <c r="Z1243" s="29" t="str">
        <f t="shared" si="193"/>
        <v>CAISO</v>
      </c>
      <c r="AA1243" s="30">
        <f t="shared" si="194"/>
        <v>6.2</v>
      </c>
      <c r="AB1243" s="31">
        <f>IF(AND(ISNUMBER(MATCH($S1243,[3]Lists!$CU$8:$CU$37,0)),J1243&gt;=DATE(2018,12,31)),$AH$6,$AH$5)</f>
        <v>1</v>
      </c>
      <c r="AC1243" s="31">
        <f t="shared" si="195"/>
        <v>1</v>
      </c>
      <c r="AD1243" s="31">
        <f t="shared" si="196"/>
        <v>1</v>
      </c>
      <c r="AE1243" s="32" t="e">
        <f>MIN($K1243,IF(AND(S1243='[3]Resources - Baseline'!$C$25,$AH$3&gt;0),MIN(DATE(2050,12,31),MAX(DATE($AH$4,12,31),DATE(YEAR(J1243)+$AH$3,MONTH(J1243),DAY(J1243)))),IF(AND(COUNTIFS('[3]Resources - Baseline'!$C$26:$C$37,S1243)=1,$AH$2&gt;0),MIN(DATE($AH$4,12,31),DATE(YEAR(J1243)+$AH$2,MONTH(J1243),DAY(J1243))),DATE(2050,12,31))))</f>
        <v>#VALUE!</v>
      </c>
      <c r="AF1243" s="33">
        <f t="shared" si="197"/>
        <v>1</v>
      </c>
    </row>
    <row r="1244" spans="1:32">
      <c r="A1244" s="1">
        <v>1244</v>
      </c>
      <c r="B1244" s="21" t="s">
        <v>2707</v>
      </c>
      <c r="C1244" s="21" t="s">
        <v>2708</v>
      </c>
      <c r="D1244" s="21" t="s">
        <v>163</v>
      </c>
      <c r="E1244" s="22" t="s">
        <v>331</v>
      </c>
      <c r="F1244" s="22" t="s">
        <v>331</v>
      </c>
      <c r="G1244" s="22" t="s">
        <v>177</v>
      </c>
      <c r="H1244" s="22" t="s">
        <v>176</v>
      </c>
      <c r="I1244" s="22" t="s">
        <v>178</v>
      </c>
      <c r="J1244" s="22">
        <v>31382</v>
      </c>
      <c r="K1244" s="22">
        <v>55153</v>
      </c>
      <c r="L1244" s="23">
        <f t="shared" si="198"/>
        <v>2.7</v>
      </c>
      <c r="M1244" s="24">
        <f t="shared" si="199"/>
        <v>1</v>
      </c>
      <c r="N1244" s="23">
        <v>2.7</v>
      </c>
      <c r="O1244" s="23">
        <v>2.7</v>
      </c>
      <c r="P1244" s="23" t="s">
        <v>218</v>
      </c>
      <c r="Q1244" s="23" t="s">
        <v>219</v>
      </c>
      <c r="R1244" s="25" t="s">
        <v>218</v>
      </c>
      <c r="S1244" s="22" t="s">
        <v>265</v>
      </c>
      <c r="T1244" s="22"/>
      <c r="U1244" s="26"/>
      <c r="V1244" s="26"/>
      <c r="W1244" s="27">
        <f t="shared" si="190"/>
        <v>1986</v>
      </c>
      <c r="X1244" s="27">
        <f t="shared" si="191"/>
        <v>2050</v>
      </c>
      <c r="Y1244" s="28">
        <f t="shared" si="192"/>
        <v>0</v>
      </c>
      <c r="Z1244" s="29" t="str">
        <f t="shared" si="193"/>
        <v>CAISO</v>
      </c>
      <c r="AA1244" s="30">
        <f t="shared" si="194"/>
        <v>2.7</v>
      </c>
      <c r="AB1244" s="31">
        <f>IF(AND(ISNUMBER(MATCH($S1244,[3]Lists!$CU$8:$CU$37,0)),J1244&gt;=DATE(2018,12,31)),$AH$6,$AH$5)</f>
        <v>1</v>
      </c>
      <c r="AC1244" s="31">
        <f t="shared" si="195"/>
        <v>1</v>
      </c>
      <c r="AD1244" s="31">
        <f t="shared" si="196"/>
        <v>1</v>
      </c>
      <c r="AE1244" s="32" t="e">
        <f>MIN($K1244,IF(AND(S1244='[3]Resources - Baseline'!$C$25,$AH$3&gt;0),MIN(DATE(2050,12,31),MAX(DATE($AH$4,12,31),DATE(YEAR(J1244)+$AH$3,MONTH(J1244),DAY(J1244)))),IF(AND(COUNTIFS('[3]Resources - Baseline'!$C$26:$C$37,S1244)=1,$AH$2&gt;0),MIN(DATE($AH$4,12,31),DATE(YEAR(J1244)+$AH$2,MONTH(J1244),DAY(J1244))),DATE(2050,12,31))))</f>
        <v>#VALUE!</v>
      </c>
      <c r="AF1244" s="33">
        <f t="shared" si="197"/>
        <v>1</v>
      </c>
    </row>
    <row r="1245" spans="1:32">
      <c r="A1245" s="1">
        <v>1245</v>
      </c>
      <c r="B1245" s="21" t="s">
        <v>2709</v>
      </c>
      <c r="C1245" s="21" t="s">
        <v>2710</v>
      </c>
      <c r="D1245" s="21" t="s">
        <v>163</v>
      </c>
      <c r="E1245" s="22" t="s">
        <v>331</v>
      </c>
      <c r="F1245" s="22" t="s">
        <v>331</v>
      </c>
      <c r="G1245" s="22" t="s">
        <v>177</v>
      </c>
      <c r="H1245" s="22" t="s">
        <v>176</v>
      </c>
      <c r="I1245" s="22" t="s">
        <v>178</v>
      </c>
      <c r="J1245" s="22">
        <v>31382</v>
      </c>
      <c r="K1245" s="22">
        <v>55153</v>
      </c>
      <c r="L1245" s="23">
        <f t="shared" si="198"/>
        <v>2.7</v>
      </c>
      <c r="M1245" s="24">
        <f t="shared" si="199"/>
        <v>1</v>
      </c>
      <c r="N1245" s="35">
        <v>2.7</v>
      </c>
      <c r="O1245" s="35">
        <v>2.7</v>
      </c>
      <c r="P1245" s="35" t="s">
        <v>218</v>
      </c>
      <c r="Q1245" s="35" t="s">
        <v>219</v>
      </c>
      <c r="R1245" s="25" t="s">
        <v>218</v>
      </c>
      <c r="S1245" s="22" t="s">
        <v>265</v>
      </c>
      <c r="T1245" s="22"/>
      <c r="U1245" s="26"/>
      <c r="V1245" s="26"/>
      <c r="W1245" s="27">
        <f t="shared" si="190"/>
        <v>1986</v>
      </c>
      <c r="X1245" s="27">
        <f t="shared" si="191"/>
        <v>2050</v>
      </c>
      <c r="Y1245" s="28">
        <f t="shared" si="192"/>
        <v>0</v>
      </c>
      <c r="Z1245" s="29" t="str">
        <f t="shared" si="193"/>
        <v>CAISO</v>
      </c>
      <c r="AA1245" s="30">
        <f t="shared" si="194"/>
        <v>2.7</v>
      </c>
      <c r="AB1245" s="31">
        <f>IF(AND(ISNUMBER(MATCH($S1245,[3]Lists!$CU$8:$CU$37,0)),J1245&gt;=DATE(2018,12,31)),$AH$6,$AH$5)</f>
        <v>1</v>
      </c>
      <c r="AC1245" s="31">
        <f t="shared" si="195"/>
        <v>1</v>
      </c>
      <c r="AD1245" s="31">
        <f t="shared" si="196"/>
        <v>1</v>
      </c>
      <c r="AE1245" s="32" t="e">
        <f>MIN($K1245,IF(AND(S1245='[3]Resources - Baseline'!$C$25,$AH$3&gt;0),MIN(DATE(2050,12,31),MAX(DATE($AH$4,12,31),DATE(YEAR(J1245)+$AH$3,MONTH(J1245),DAY(J1245)))),IF(AND(COUNTIFS('[3]Resources - Baseline'!$C$26:$C$37,S1245)=1,$AH$2&gt;0),MIN(DATE($AH$4,12,31),DATE(YEAR(J1245)+$AH$2,MONTH(J1245),DAY(J1245))),DATE(2050,12,31))))</f>
        <v>#VALUE!</v>
      </c>
      <c r="AF1245" s="33">
        <f t="shared" si="197"/>
        <v>1</v>
      </c>
    </row>
    <row r="1246" spans="1:32">
      <c r="A1246" s="1">
        <v>1246</v>
      </c>
      <c r="B1246" s="21" t="s">
        <v>2711</v>
      </c>
      <c r="C1246" s="21" t="s">
        <v>2712</v>
      </c>
      <c r="D1246" s="21" t="s">
        <v>163</v>
      </c>
      <c r="E1246" s="22" t="s">
        <v>331</v>
      </c>
      <c r="F1246" s="22" t="s">
        <v>331</v>
      </c>
      <c r="G1246" s="22" t="s">
        <v>177</v>
      </c>
      <c r="H1246" s="22" t="s">
        <v>176</v>
      </c>
      <c r="I1246" s="22" t="s">
        <v>178</v>
      </c>
      <c r="J1246" s="22">
        <v>31503</v>
      </c>
      <c r="K1246" s="22">
        <v>55153</v>
      </c>
      <c r="L1246" s="23">
        <f t="shared" si="198"/>
        <v>1.1000000000000001</v>
      </c>
      <c r="M1246" s="24">
        <f t="shared" si="199"/>
        <v>1</v>
      </c>
      <c r="N1246" s="23">
        <v>1.1000000000000001</v>
      </c>
      <c r="O1246" s="23">
        <v>1.1000000000000001</v>
      </c>
      <c r="P1246" s="23" t="s">
        <v>218</v>
      </c>
      <c r="Q1246" s="23" t="s">
        <v>219</v>
      </c>
      <c r="R1246" s="25" t="s">
        <v>218</v>
      </c>
      <c r="S1246" s="22" t="s">
        <v>265</v>
      </c>
      <c r="T1246" s="22"/>
      <c r="U1246" s="26"/>
      <c r="V1246" s="26"/>
      <c r="W1246" s="27">
        <f t="shared" si="190"/>
        <v>1986</v>
      </c>
      <c r="X1246" s="27">
        <f t="shared" si="191"/>
        <v>2050</v>
      </c>
      <c r="Y1246" s="28">
        <f t="shared" si="192"/>
        <v>0</v>
      </c>
      <c r="Z1246" s="29" t="str">
        <f t="shared" si="193"/>
        <v>CAISO</v>
      </c>
      <c r="AA1246" s="30">
        <f t="shared" si="194"/>
        <v>1.1000000000000001</v>
      </c>
      <c r="AB1246" s="31">
        <f>IF(AND(ISNUMBER(MATCH($S1246,[3]Lists!$CU$8:$CU$37,0)),J1246&gt;=DATE(2018,12,31)),$AH$6,$AH$5)</f>
        <v>1</v>
      </c>
      <c r="AC1246" s="31">
        <f t="shared" si="195"/>
        <v>1</v>
      </c>
      <c r="AD1246" s="31">
        <f t="shared" si="196"/>
        <v>1</v>
      </c>
      <c r="AE1246" s="32" t="e">
        <f>MIN($K1246,IF(AND(S1246='[3]Resources - Baseline'!$C$25,$AH$3&gt;0),MIN(DATE(2050,12,31),MAX(DATE($AH$4,12,31),DATE(YEAR(J1246)+$AH$3,MONTH(J1246),DAY(J1246)))),IF(AND(COUNTIFS('[3]Resources - Baseline'!$C$26:$C$37,S1246)=1,$AH$2&gt;0),MIN(DATE($AH$4,12,31),DATE(YEAR(J1246)+$AH$2,MONTH(J1246),DAY(J1246))),DATE(2050,12,31))))</f>
        <v>#VALUE!</v>
      </c>
      <c r="AF1246" s="33">
        <f t="shared" si="197"/>
        <v>1</v>
      </c>
    </row>
    <row r="1247" spans="1:32">
      <c r="A1247" s="1">
        <v>1247</v>
      </c>
      <c r="B1247" s="21" t="s">
        <v>2713</v>
      </c>
      <c r="C1247" s="21" t="s">
        <v>2714</v>
      </c>
      <c r="D1247" s="21" t="s">
        <v>163</v>
      </c>
      <c r="E1247" s="22" t="s">
        <v>1273</v>
      </c>
      <c r="F1247" s="22" t="s">
        <v>1273</v>
      </c>
      <c r="G1247" s="22" t="s">
        <v>1274</v>
      </c>
      <c r="H1247" s="22" t="s">
        <v>210</v>
      </c>
      <c r="I1247" s="22" t="s">
        <v>212</v>
      </c>
      <c r="J1247" s="22">
        <v>34425</v>
      </c>
      <c r="K1247" s="22">
        <v>55153</v>
      </c>
      <c r="L1247" s="23">
        <f t="shared" si="198"/>
        <v>253.47</v>
      </c>
      <c r="M1247" s="24">
        <f t="shared" si="199"/>
        <v>1</v>
      </c>
      <c r="N1247" s="35">
        <v>253.47</v>
      </c>
      <c r="O1247" s="35">
        <v>253.47</v>
      </c>
      <c r="P1247" s="35" t="s">
        <v>257</v>
      </c>
      <c r="Q1247" s="35" t="s">
        <v>258</v>
      </c>
      <c r="R1247" s="25" t="s">
        <v>259</v>
      </c>
      <c r="S1247" s="22" t="s">
        <v>807</v>
      </c>
      <c r="T1247" s="22"/>
      <c r="U1247" s="26"/>
      <c r="V1247" s="26"/>
      <c r="W1247" s="27">
        <f t="shared" si="190"/>
        <v>1994</v>
      </c>
      <c r="X1247" s="27">
        <f t="shared" si="191"/>
        <v>2050</v>
      </c>
      <c r="Y1247" s="28">
        <f t="shared" si="192"/>
        <v>0</v>
      </c>
      <c r="Z1247" s="29" t="str">
        <f t="shared" si="193"/>
        <v>NW</v>
      </c>
      <c r="AA1247" s="30">
        <f t="shared" si="194"/>
        <v>253.47</v>
      </c>
      <c r="AB1247" s="31">
        <f>IF(AND(ISNUMBER(MATCH($S1247,[3]Lists!$CU$8:$CU$37,0)),J1247&gt;=DATE(2018,12,31)),$AH$6,$AH$5)</f>
        <v>1</v>
      </c>
      <c r="AC1247" s="31">
        <f t="shared" si="195"/>
        <v>1</v>
      </c>
      <c r="AD1247" s="31">
        <f t="shared" si="196"/>
        <v>1</v>
      </c>
      <c r="AE1247" s="32" t="e">
        <f>MIN($K1247,IF(AND(S1247='[3]Resources - Baseline'!$C$25,$AH$3&gt;0),MIN(DATE(2050,12,31),MAX(DATE($AH$4,12,31),DATE(YEAR(J1247)+$AH$3,MONTH(J1247),DAY(J1247)))),IF(AND(COUNTIFS('[3]Resources - Baseline'!$C$26:$C$37,S1247)=1,$AH$2&gt;0),MIN(DATE($AH$4,12,31),DATE(YEAR(J1247)+$AH$2,MONTH(J1247),DAY(J1247))),DATE(2050,12,31))))</f>
        <v>#VALUE!</v>
      </c>
      <c r="AF1247" s="33">
        <f t="shared" si="197"/>
        <v>1</v>
      </c>
    </row>
    <row r="1248" spans="1:32">
      <c r="A1248" s="1">
        <v>1248</v>
      </c>
      <c r="B1248" s="21" t="s">
        <v>2715</v>
      </c>
      <c r="C1248" s="21" t="s">
        <v>2716</v>
      </c>
      <c r="D1248" s="21" t="s">
        <v>163</v>
      </c>
      <c r="E1248" s="22" t="s">
        <v>192</v>
      </c>
      <c r="F1248" s="22" t="s">
        <v>192</v>
      </c>
      <c r="G1248" s="22" t="s">
        <v>193</v>
      </c>
      <c r="H1248" s="22" t="s">
        <v>194</v>
      </c>
      <c r="I1248" s="22" t="s">
        <v>195</v>
      </c>
      <c r="J1248" s="22">
        <v>39934</v>
      </c>
      <c r="K1248" s="22">
        <v>47588</v>
      </c>
      <c r="L1248" s="23">
        <f t="shared" si="198"/>
        <v>1.6</v>
      </c>
      <c r="M1248" s="24">
        <f t="shared" si="199"/>
        <v>1</v>
      </c>
      <c r="N1248" s="35">
        <v>1.6</v>
      </c>
      <c r="O1248" s="35">
        <v>1.6</v>
      </c>
      <c r="P1248" s="35" t="s">
        <v>911</v>
      </c>
      <c r="Q1248" s="35" t="s">
        <v>912</v>
      </c>
      <c r="R1248" s="25" t="s">
        <v>215</v>
      </c>
      <c r="S1248" s="22" t="s">
        <v>119</v>
      </c>
      <c r="T1248" s="22"/>
      <c r="U1248" s="26"/>
      <c r="V1248" s="26"/>
      <c r="W1248" s="27">
        <f t="shared" si="190"/>
        <v>2009</v>
      </c>
      <c r="X1248" s="27">
        <f t="shared" si="191"/>
        <v>2029</v>
      </c>
      <c r="Y1248" s="28">
        <f t="shared" si="192"/>
        <v>0</v>
      </c>
      <c r="Z1248" s="29" t="str">
        <f t="shared" si="193"/>
        <v>SW</v>
      </c>
      <c r="AA1248" s="30">
        <f t="shared" si="194"/>
        <v>1.6</v>
      </c>
      <c r="AB1248" s="31">
        <f>IF(AND(ISNUMBER(MATCH($S1248,[3]Lists!$CU$8:$CU$37,0)),J1248&gt;=DATE(2018,12,31)),$AH$6,$AH$5)</f>
        <v>1</v>
      </c>
      <c r="AC1248" s="31">
        <f t="shared" si="195"/>
        <v>1</v>
      </c>
      <c r="AD1248" s="31">
        <f t="shared" si="196"/>
        <v>1</v>
      </c>
      <c r="AE1248" s="32" t="e">
        <f>MIN($K1248,IF(AND(S1248='[3]Resources - Baseline'!$C$25,$AH$3&gt;0),MIN(DATE(2050,12,31),MAX(DATE($AH$4,12,31),DATE(YEAR(J1248)+$AH$3,MONTH(J1248),DAY(J1248)))),IF(AND(COUNTIFS('[3]Resources - Baseline'!$C$26:$C$37,S1248)=1,$AH$2&gt;0),MIN(DATE($AH$4,12,31),DATE(YEAR(J1248)+$AH$2,MONTH(J1248),DAY(J1248))),DATE(2050,12,31))))</f>
        <v>#VALUE!</v>
      </c>
      <c r="AF1248" s="33">
        <f t="shared" si="197"/>
        <v>1</v>
      </c>
    </row>
    <row r="1249" spans="1:32">
      <c r="A1249" s="1">
        <v>1249</v>
      </c>
      <c r="B1249" s="21" t="s">
        <v>2717</v>
      </c>
      <c r="C1249" s="21" t="s">
        <v>2718</v>
      </c>
      <c r="D1249" s="21" t="s">
        <v>163</v>
      </c>
      <c r="E1249" s="22" t="s">
        <v>192</v>
      </c>
      <c r="F1249" s="22" t="s">
        <v>192</v>
      </c>
      <c r="G1249" s="22" t="s">
        <v>193</v>
      </c>
      <c r="H1249" s="22" t="s">
        <v>194</v>
      </c>
      <c r="I1249" s="22" t="s">
        <v>195</v>
      </c>
      <c r="J1249" s="22">
        <v>39934</v>
      </c>
      <c r="K1249" s="22">
        <v>47588</v>
      </c>
      <c r="L1249" s="23">
        <f t="shared" si="198"/>
        <v>1.6</v>
      </c>
      <c r="M1249" s="24">
        <f t="shared" si="199"/>
        <v>1</v>
      </c>
      <c r="N1249" s="35">
        <v>1.6</v>
      </c>
      <c r="O1249" s="35">
        <v>1.6</v>
      </c>
      <c r="P1249" s="35" t="s">
        <v>911</v>
      </c>
      <c r="Q1249" s="35" t="s">
        <v>912</v>
      </c>
      <c r="R1249" s="25" t="s">
        <v>215</v>
      </c>
      <c r="S1249" s="22" t="s">
        <v>119</v>
      </c>
      <c r="T1249" s="22"/>
      <c r="U1249" s="26"/>
      <c r="V1249" s="26"/>
      <c r="W1249" s="27">
        <f t="shared" si="190"/>
        <v>2009</v>
      </c>
      <c r="X1249" s="27">
        <f t="shared" si="191"/>
        <v>2029</v>
      </c>
      <c r="Y1249" s="28">
        <f t="shared" si="192"/>
        <v>0</v>
      </c>
      <c r="Z1249" s="29" t="str">
        <f t="shared" si="193"/>
        <v>SW</v>
      </c>
      <c r="AA1249" s="30">
        <f t="shared" si="194"/>
        <v>1.6</v>
      </c>
      <c r="AB1249" s="31">
        <f>IF(AND(ISNUMBER(MATCH($S1249,[3]Lists!$CU$8:$CU$37,0)),J1249&gt;=DATE(2018,12,31)),$AH$6,$AH$5)</f>
        <v>1</v>
      </c>
      <c r="AC1249" s="31">
        <f t="shared" si="195"/>
        <v>1</v>
      </c>
      <c r="AD1249" s="31">
        <f t="shared" si="196"/>
        <v>1</v>
      </c>
      <c r="AE1249" s="32" t="e">
        <f>MIN($K1249,IF(AND(S1249='[3]Resources - Baseline'!$C$25,$AH$3&gt;0),MIN(DATE(2050,12,31),MAX(DATE($AH$4,12,31),DATE(YEAR(J1249)+$AH$3,MONTH(J1249),DAY(J1249)))),IF(AND(COUNTIFS('[3]Resources - Baseline'!$C$26:$C$37,S1249)=1,$AH$2&gt;0),MIN(DATE($AH$4,12,31),DATE(YEAR(J1249)+$AH$2,MONTH(J1249),DAY(J1249))),DATE(2050,12,31))))</f>
        <v>#VALUE!</v>
      </c>
      <c r="AF1249" s="33">
        <f t="shared" si="197"/>
        <v>1</v>
      </c>
    </row>
    <row r="1250" spans="1:32">
      <c r="A1250" s="1">
        <v>1250</v>
      </c>
      <c r="B1250" s="21" t="s">
        <v>2719</v>
      </c>
      <c r="C1250" s="21" t="s">
        <v>2720</v>
      </c>
      <c r="D1250" s="21" t="s">
        <v>163</v>
      </c>
      <c r="E1250" s="22" t="s">
        <v>192</v>
      </c>
      <c r="F1250" s="22" t="s">
        <v>192</v>
      </c>
      <c r="G1250" s="22" t="s">
        <v>193</v>
      </c>
      <c r="H1250" s="22" t="s">
        <v>194</v>
      </c>
      <c r="I1250" s="22" t="s">
        <v>195</v>
      </c>
      <c r="J1250" s="22">
        <v>39934</v>
      </c>
      <c r="K1250" s="22">
        <v>47588</v>
      </c>
      <c r="L1250" s="23">
        <f t="shared" si="198"/>
        <v>1.6</v>
      </c>
      <c r="M1250" s="24">
        <f t="shared" si="199"/>
        <v>1</v>
      </c>
      <c r="N1250" s="23">
        <v>1.6</v>
      </c>
      <c r="O1250" s="23">
        <v>1.6</v>
      </c>
      <c r="P1250" s="23" t="s">
        <v>911</v>
      </c>
      <c r="Q1250" s="23" t="s">
        <v>912</v>
      </c>
      <c r="R1250" s="25" t="s">
        <v>215</v>
      </c>
      <c r="S1250" s="22" t="s">
        <v>119</v>
      </c>
      <c r="T1250" s="22"/>
      <c r="U1250" s="26"/>
      <c r="V1250" s="26"/>
      <c r="W1250" s="27">
        <f t="shared" si="190"/>
        <v>2009</v>
      </c>
      <c r="X1250" s="27">
        <f t="shared" si="191"/>
        <v>2029</v>
      </c>
      <c r="Y1250" s="28">
        <f t="shared" si="192"/>
        <v>0</v>
      </c>
      <c r="Z1250" s="29" t="str">
        <f t="shared" si="193"/>
        <v>SW</v>
      </c>
      <c r="AA1250" s="30">
        <f t="shared" si="194"/>
        <v>1.6</v>
      </c>
      <c r="AB1250" s="31">
        <f>IF(AND(ISNUMBER(MATCH($S1250,[3]Lists!$CU$8:$CU$37,0)),J1250&gt;=DATE(2018,12,31)),$AH$6,$AH$5)</f>
        <v>1</v>
      </c>
      <c r="AC1250" s="31">
        <f t="shared" si="195"/>
        <v>1</v>
      </c>
      <c r="AD1250" s="31">
        <f t="shared" si="196"/>
        <v>1</v>
      </c>
      <c r="AE1250" s="32" t="e">
        <f>MIN($K1250,IF(AND(S1250='[3]Resources - Baseline'!$C$25,$AH$3&gt;0),MIN(DATE(2050,12,31),MAX(DATE($AH$4,12,31),DATE(YEAR(J1250)+$AH$3,MONTH(J1250),DAY(J1250)))),IF(AND(COUNTIFS('[3]Resources - Baseline'!$C$26:$C$37,S1250)=1,$AH$2&gt;0),MIN(DATE($AH$4,12,31),DATE(YEAR(J1250)+$AH$2,MONTH(J1250),DAY(J1250))),DATE(2050,12,31))))</f>
        <v>#VALUE!</v>
      </c>
      <c r="AF1250" s="33">
        <f t="shared" si="197"/>
        <v>1</v>
      </c>
    </row>
    <row r="1251" spans="1:32">
      <c r="A1251" s="1">
        <v>1251</v>
      </c>
      <c r="B1251" s="21" t="s">
        <v>2721</v>
      </c>
      <c r="C1251" s="21" t="s">
        <v>2722</v>
      </c>
      <c r="D1251" s="21" t="s">
        <v>163</v>
      </c>
      <c r="E1251" s="22" t="s">
        <v>164</v>
      </c>
      <c r="F1251" s="22" t="s">
        <v>164</v>
      </c>
      <c r="G1251" s="22" t="s">
        <v>165</v>
      </c>
      <c r="H1251" s="22" t="s">
        <v>166</v>
      </c>
      <c r="I1251" s="22" t="s">
        <v>167</v>
      </c>
      <c r="J1251" s="22">
        <v>40129</v>
      </c>
      <c r="K1251" s="22">
        <v>54715</v>
      </c>
      <c r="L1251" s="23">
        <f t="shared" si="198"/>
        <v>12.64</v>
      </c>
      <c r="M1251" s="24">
        <f t="shared" si="199"/>
        <v>1</v>
      </c>
      <c r="N1251" s="23">
        <v>12.64</v>
      </c>
      <c r="O1251" s="23">
        <v>12.64</v>
      </c>
      <c r="P1251" s="23" t="s">
        <v>218</v>
      </c>
      <c r="Q1251" s="23" t="s">
        <v>219</v>
      </c>
      <c r="R1251" s="25" t="s">
        <v>218</v>
      </c>
      <c r="S1251" s="22" t="s">
        <v>220</v>
      </c>
      <c r="T1251" s="22"/>
      <c r="U1251" s="26"/>
      <c r="V1251" s="26"/>
      <c r="W1251" s="27">
        <f t="shared" si="190"/>
        <v>2010</v>
      </c>
      <c r="X1251" s="27">
        <f t="shared" si="191"/>
        <v>2049</v>
      </c>
      <c r="Y1251" s="28">
        <f t="shared" si="192"/>
        <v>0</v>
      </c>
      <c r="Z1251" s="29" t="str">
        <f t="shared" si="193"/>
        <v>Excluded</v>
      </c>
      <c r="AA1251" s="30">
        <f t="shared" si="194"/>
        <v>12.64</v>
      </c>
      <c r="AB1251" s="31">
        <f>IF(AND(ISNUMBER(MATCH($S1251,[3]Lists!$CU$8:$CU$37,0)),J1251&gt;=DATE(2018,12,31)),$AH$6,$AH$5)</f>
        <v>1</v>
      </c>
      <c r="AC1251" s="31">
        <f t="shared" si="195"/>
        <v>1</v>
      </c>
      <c r="AD1251" s="31">
        <f t="shared" si="196"/>
        <v>1</v>
      </c>
      <c r="AE1251" s="32" t="e">
        <f>MIN($K1251,IF(AND(S1251='[3]Resources - Baseline'!$C$25,$AH$3&gt;0),MIN(DATE(2050,12,31),MAX(DATE($AH$4,12,31),DATE(YEAR(J1251)+$AH$3,MONTH(J1251),DAY(J1251)))),IF(AND(COUNTIFS('[3]Resources - Baseline'!$C$26:$C$37,S1251)=1,$AH$2&gt;0),MIN(DATE($AH$4,12,31),DATE(YEAR(J1251)+$AH$2,MONTH(J1251),DAY(J1251))),DATE(2050,12,31))))</f>
        <v>#VALUE!</v>
      </c>
      <c r="AF1251" s="33">
        <f t="shared" si="197"/>
        <v>1</v>
      </c>
    </row>
    <row r="1252" spans="1:32">
      <c r="A1252" s="1">
        <v>1252</v>
      </c>
      <c r="B1252" s="21" t="s">
        <v>2723</v>
      </c>
      <c r="C1252" s="21" t="s">
        <v>2724</v>
      </c>
      <c r="D1252" s="21" t="s">
        <v>163</v>
      </c>
      <c r="E1252" s="22" t="s">
        <v>164</v>
      </c>
      <c r="F1252" s="22" t="s">
        <v>164</v>
      </c>
      <c r="G1252" s="22" t="s">
        <v>165</v>
      </c>
      <c r="H1252" s="22" t="s">
        <v>166</v>
      </c>
      <c r="I1252" s="22" t="s">
        <v>167</v>
      </c>
      <c r="J1252" s="22">
        <v>40129</v>
      </c>
      <c r="K1252" s="22">
        <v>54715</v>
      </c>
      <c r="L1252" s="23">
        <f t="shared" si="198"/>
        <v>12.64</v>
      </c>
      <c r="M1252" s="24">
        <f t="shared" si="199"/>
        <v>1</v>
      </c>
      <c r="N1252" s="23">
        <v>12.64</v>
      </c>
      <c r="O1252" s="23">
        <v>12.64</v>
      </c>
      <c r="P1252" s="23" t="s">
        <v>218</v>
      </c>
      <c r="Q1252" s="23" t="s">
        <v>219</v>
      </c>
      <c r="R1252" s="25" t="s">
        <v>218</v>
      </c>
      <c r="S1252" s="22" t="s">
        <v>220</v>
      </c>
      <c r="T1252" s="22"/>
      <c r="U1252" s="26"/>
      <c r="V1252" s="26"/>
      <c r="W1252" s="27">
        <f t="shared" si="190"/>
        <v>2010</v>
      </c>
      <c r="X1252" s="27">
        <f t="shared" si="191"/>
        <v>2049</v>
      </c>
      <c r="Y1252" s="28">
        <f t="shared" si="192"/>
        <v>0</v>
      </c>
      <c r="Z1252" s="29" t="str">
        <f t="shared" si="193"/>
        <v>Excluded</v>
      </c>
      <c r="AA1252" s="30">
        <f t="shared" si="194"/>
        <v>12.64</v>
      </c>
      <c r="AB1252" s="31">
        <f>IF(AND(ISNUMBER(MATCH($S1252,[3]Lists!$CU$8:$CU$37,0)),J1252&gt;=DATE(2018,12,31)),$AH$6,$AH$5)</f>
        <v>1</v>
      </c>
      <c r="AC1252" s="31">
        <f t="shared" si="195"/>
        <v>1</v>
      </c>
      <c r="AD1252" s="31">
        <f t="shared" si="196"/>
        <v>1</v>
      </c>
      <c r="AE1252" s="32" t="e">
        <f>MIN($K1252,IF(AND(S1252='[3]Resources - Baseline'!$C$25,$AH$3&gt;0),MIN(DATE(2050,12,31),MAX(DATE($AH$4,12,31),DATE(YEAR(J1252)+$AH$3,MONTH(J1252),DAY(J1252)))),IF(AND(COUNTIFS('[3]Resources - Baseline'!$C$26:$C$37,S1252)=1,$AH$2&gt;0),MIN(DATE($AH$4,12,31),DATE(YEAR(J1252)+$AH$2,MONTH(J1252),DAY(J1252))),DATE(2050,12,31))))</f>
        <v>#VALUE!</v>
      </c>
      <c r="AF1252" s="33">
        <f t="shared" si="197"/>
        <v>1</v>
      </c>
    </row>
    <row r="1253" spans="1:32">
      <c r="A1253" s="1">
        <v>1253</v>
      </c>
      <c r="B1253" s="21" t="s">
        <v>2725</v>
      </c>
      <c r="C1253" s="21" t="s">
        <v>2726</v>
      </c>
      <c r="D1253" s="21" t="s">
        <v>163</v>
      </c>
      <c r="E1253" s="22" t="s">
        <v>298</v>
      </c>
      <c r="F1253" s="22" t="s">
        <v>298</v>
      </c>
      <c r="G1253" s="22" t="s">
        <v>299</v>
      </c>
      <c r="H1253" s="22" t="s">
        <v>166</v>
      </c>
      <c r="I1253" s="22" t="s">
        <v>167</v>
      </c>
      <c r="J1253" s="22">
        <v>39083</v>
      </c>
      <c r="K1253" s="22">
        <v>55123</v>
      </c>
      <c r="L1253" s="23">
        <f t="shared" si="198"/>
        <v>96</v>
      </c>
      <c r="M1253" s="24">
        <f t="shared" si="199"/>
        <v>1</v>
      </c>
      <c r="N1253" s="23">
        <v>96</v>
      </c>
      <c r="O1253" s="23">
        <v>96</v>
      </c>
      <c r="P1253" s="23" t="s">
        <v>1365</v>
      </c>
      <c r="Q1253" s="23" t="s">
        <v>537</v>
      </c>
      <c r="R1253" s="25" t="s">
        <v>538</v>
      </c>
      <c r="S1253" s="22" t="s">
        <v>791</v>
      </c>
      <c r="T1253" s="22"/>
      <c r="U1253" s="26"/>
      <c r="V1253" s="26"/>
      <c r="W1253" s="27">
        <f t="shared" si="190"/>
        <v>2007</v>
      </c>
      <c r="X1253" s="27">
        <f t="shared" si="191"/>
        <v>2050</v>
      </c>
      <c r="Y1253" s="28">
        <f t="shared" si="192"/>
        <v>0</v>
      </c>
      <c r="Z1253" s="29" t="str">
        <f t="shared" si="193"/>
        <v>Excluded</v>
      </c>
      <c r="AA1253" s="30">
        <f t="shared" si="194"/>
        <v>96</v>
      </c>
      <c r="AB1253" s="31">
        <f>IF(AND(ISNUMBER(MATCH($S1253,[3]Lists!$CU$8:$CU$37,0)),J1253&gt;=DATE(2018,12,31)),$AH$6,$AH$5)</f>
        <v>1</v>
      </c>
      <c r="AC1253" s="31">
        <f t="shared" si="195"/>
        <v>1</v>
      </c>
      <c r="AD1253" s="31">
        <f t="shared" si="196"/>
        <v>1</v>
      </c>
      <c r="AE1253" s="32" t="e">
        <f>MIN($K1253,IF(AND(S1253='[3]Resources - Baseline'!$C$25,$AH$3&gt;0),MIN(DATE(2050,12,31),MAX(DATE($AH$4,12,31),DATE(YEAR(J1253)+$AH$3,MONTH(J1253),DAY(J1253)))),IF(AND(COUNTIFS('[3]Resources - Baseline'!$C$26:$C$37,S1253)=1,$AH$2&gt;0),MIN(DATE($AH$4,12,31),DATE(YEAR(J1253)+$AH$2,MONTH(J1253),DAY(J1253))),DATE(2050,12,31))))</f>
        <v>#VALUE!</v>
      </c>
      <c r="AF1253" s="33">
        <f t="shared" si="197"/>
        <v>1</v>
      </c>
    </row>
    <row r="1254" spans="1:32">
      <c r="A1254" s="1">
        <v>1254</v>
      </c>
      <c r="B1254" s="21" t="s">
        <v>2727</v>
      </c>
      <c r="C1254" s="21" t="s">
        <v>2728</v>
      </c>
      <c r="D1254" s="21" t="s">
        <v>163</v>
      </c>
      <c r="E1254" s="22" t="s">
        <v>298</v>
      </c>
      <c r="F1254" s="22" t="s">
        <v>298</v>
      </c>
      <c r="G1254" s="22" t="s">
        <v>299</v>
      </c>
      <c r="H1254" s="22" t="s">
        <v>166</v>
      </c>
      <c r="I1254" s="22" t="s">
        <v>167</v>
      </c>
      <c r="J1254" s="22">
        <v>40634</v>
      </c>
      <c r="K1254" s="22">
        <v>55153</v>
      </c>
      <c r="L1254" s="23">
        <f t="shared" si="198"/>
        <v>85</v>
      </c>
      <c r="M1254" s="24">
        <f t="shared" si="199"/>
        <v>1</v>
      </c>
      <c r="N1254" s="23">
        <v>85</v>
      </c>
      <c r="O1254" s="23">
        <v>85</v>
      </c>
      <c r="P1254" s="23" t="s">
        <v>1365</v>
      </c>
      <c r="Q1254" s="23" t="s">
        <v>537</v>
      </c>
      <c r="R1254" s="25" t="s">
        <v>538</v>
      </c>
      <c r="S1254" s="22" t="s">
        <v>791</v>
      </c>
      <c r="T1254" s="22"/>
      <c r="U1254" s="26"/>
      <c r="V1254" s="26"/>
      <c r="W1254" s="27">
        <f t="shared" si="190"/>
        <v>2011</v>
      </c>
      <c r="X1254" s="27">
        <f t="shared" si="191"/>
        <v>2050</v>
      </c>
      <c r="Y1254" s="28">
        <f t="shared" si="192"/>
        <v>0</v>
      </c>
      <c r="Z1254" s="29" t="str">
        <f t="shared" si="193"/>
        <v>Excluded</v>
      </c>
      <c r="AA1254" s="30">
        <f t="shared" si="194"/>
        <v>85</v>
      </c>
      <c r="AB1254" s="31">
        <f>IF(AND(ISNUMBER(MATCH($S1254,[3]Lists!$CU$8:$CU$37,0)),J1254&gt;=DATE(2018,12,31)),$AH$6,$AH$5)</f>
        <v>1</v>
      </c>
      <c r="AC1254" s="31">
        <f t="shared" si="195"/>
        <v>1</v>
      </c>
      <c r="AD1254" s="31">
        <f t="shared" si="196"/>
        <v>1</v>
      </c>
      <c r="AE1254" s="32" t="e">
        <f>MIN($K1254,IF(AND(S1254='[3]Resources - Baseline'!$C$25,$AH$3&gt;0),MIN(DATE(2050,12,31),MAX(DATE($AH$4,12,31),DATE(YEAR(J1254)+$AH$3,MONTH(J1254),DAY(J1254)))),IF(AND(COUNTIFS('[3]Resources - Baseline'!$C$26:$C$37,S1254)=1,$AH$2&gt;0),MIN(DATE($AH$4,12,31),DATE(YEAR(J1254)+$AH$2,MONTH(J1254),DAY(J1254))),DATE(2050,12,31))))</f>
        <v>#VALUE!</v>
      </c>
      <c r="AF1254" s="33">
        <f t="shared" si="197"/>
        <v>1</v>
      </c>
    </row>
    <row r="1255" spans="1:32">
      <c r="A1255" s="1">
        <v>1255</v>
      </c>
      <c r="B1255" s="21" t="s">
        <v>2729</v>
      </c>
      <c r="C1255" s="21" t="s">
        <v>2730</v>
      </c>
      <c r="D1255" s="21" t="s">
        <v>163</v>
      </c>
      <c r="E1255" s="22" t="s">
        <v>164</v>
      </c>
      <c r="F1255" s="22" t="s">
        <v>164</v>
      </c>
      <c r="G1255" s="22" t="s">
        <v>165</v>
      </c>
      <c r="H1255" s="22" t="s">
        <v>166</v>
      </c>
      <c r="I1255" s="22" t="s">
        <v>167</v>
      </c>
      <c r="J1255" s="22">
        <v>40927</v>
      </c>
      <c r="K1255" s="22">
        <v>55153</v>
      </c>
      <c r="L1255" s="23">
        <f t="shared" si="198"/>
        <v>85</v>
      </c>
      <c r="M1255" s="24">
        <f t="shared" si="199"/>
        <v>1</v>
      </c>
      <c r="N1255" s="23">
        <v>85</v>
      </c>
      <c r="O1255" s="23">
        <v>85</v>
      </c>
      <c r="P1255" s="23" t="s">
        <v>288</v>
      </c>
      <c r="Q1255" s="23" t="s">
        <v>269</v>
      </c>
      <c r="R1255" s="25" t="s">
        <v>270</v>
      </c>
      <c r="S1255" s="22" t="s">
        <v>304</v>
      </c>
      <c r="T1255" s="22"/>
      <c r="U1255" s="26"/>
      <c r="V1255" s="26"/>
      <c r="W1255" s="27">
        <f t="shared" si="190"/>
        <v>2012</v>
      </c>
      <c r="X1255" s="27">
        <f t="shared" si="191"/>
        <v>2050</v>
      </c>
      <c r="Y1255" s="28">
        <f t="shared" si="192"/>
        <v>0</v>
      </c>
      <c r="Z1255" s="29" t="str">
        <f t="shared" si="193"/>
        <v>Excluded</v>
      </c>
      <c r="AA1255" s="30">
        <f t="shared" si="194"/>
        <v>85</v>
      </c>
      <c r="AB1255" s="31">
        <f>IF(AND(ISNUMBER(MATCH($S1255,[3]Lists!$CU$8:$CU$37,0)),J1255&gt;=DATE(2018,12,31)),$AH$6,$AH$5)</f>
        <v>1</v>
      </c>
      <c r="AC1255" s="31">
        <f t="shared" si="195"/>
        <v>1</v>
      </c>
      <c r="AD1255" s="31">
        <f t="shared" si="196"/>
        <v>1</v>
      </c>
      <c r="AE1255" s="32" t="e">
        <f>MIN($K1255,IF(AND(S1255='[3]Resources - Baseline'!$C$25,$AH$3&gt;0),MIN(DATE(2050,12,31),MAX(DATE($AH$4,12,31),DATE(YEAR(J1255)+$AH$3,MONTH(J1255),DAY(J1255)))),IF(AND(COUNTIFS('[3]Resources - Baseline'!$C$26:$C$37,S1255)=1,$AH$2&gt;0),MIN(DATE($AH$4,12,31),DATE(YEAR(J1255)+$AH$2,MONTH(J1255),DAY(J1255))),DATE(2050,12,31))))</f>
        <v>#VALUE!</v>
      </c>
      <c r="AF1255" s="33">
        <f t="shared" si="197"/>
        <v>1</v>
      </c>
    </row>
    <row r="1256" spans="1:32">
      <c r="A1256" s="1">
        <v>1256</v>
      </c>
      <c r="B1256" s="21" t="s">
        <v>2731</v>
      </c>
      <c r="C1256" s="21" t="s">
        <v>2732</v>
      </c>
      <c r="D1256" s="21" t="s">
        <v>163</v>
      </c>
      <c r="E1256" s="22" t="s">
        <v>298</v>
      </c>
      <c r="F1256" s="22" t="s">
        <v>298</v>
      </c>
      <c r="G1256" s="22" t="s">
        <v>299</v>
      </c>
      <c r="H1256" s="22" t="s">
        <v>166</v>
      </c>
      <c r="I1256" s="22" t="s">
        <v>167</v>
      </c>
      <c r="J1256" s="22">
        <v>41169</v>
      </c>
      <c r="K1256" s="22">
        <v>55153</v>
      </c>
      <c r="L1256" s="23">
        <f t="shared" si="198"/>
        <v>90</v>
      </c>
      <c r="M1256" s="24">
        <f t="shared" si="199"/>
        <v>1</v>
      </c>
      <c r="N1256" s="23">
        <v>90</v>
      </c>
      <c r="O1256" s="23">
        <v>90</v>
      </c>
      <c r="P1256" s="23" t="s">
        <v>288</v>
      </c>
      <c r="Q1256" s="23" t="s">
        <v>269</v>
      </c>
      <c r="R1256" s="25" t="s">
        <v>270</v>
      </c>
      <c r="S1256" s="22" t="s">
        <v>304</v>
      </c>
      <c r="T1256" s="22"/>
      <c r="U1256" s="26"/>
      <c r="V1256" s="26"/>
      <c r="W1256" s="27">
        <f t="shared" si="190"/>
        <v>2013</v>
      </c>
      <c r="X1256" s="27">
        <f t="shared" si="191"/>
        <v>2050</v>
      </c>
      <c r="Y1256" s="28">
        <f t="shared" si="192"/>
        <v>0</v>
      </c>
      <c r="Z1256" s="29" t="str">
        <f t="shared" si="193"/>
        <v>Excluded</v>
      </c>
      <c r="AA1256" s="30">
        <f t="shared" si="194"/>
        <v>90</v>
      </c>
      <c r="AB1256" s="31">
        <f>IF(AND(ISNUMBER(MATCH($S1256,[3]Lists!$CU$8:$CU$37,0)),J1256&gt;=DATE(2018,12,31)),$AH$6,$AH$5)</f>
        <v>1</v>
      </c>
      <c r="AC1256" s="31">
        <f t="shared" si="195"/>
        <v>1</v>
      </c>
      <c r="AD1256" s="31">
        <f t="shared" si="196"/>
        <v>1</v>
      </c>
      <c r="AE1256" s="32" t="e">
        <f>MIN($K1256,IF(AND(S1256='[3]Resources - Baseline'!$C$25,$AH$3&gt;0),MIN(DATE(2050,12,31),MAX(DATE($AH$4,12,31),DATE(YEAR(J1256)+$AH$3,MONTH(J1256),DAY(J1256)))),IF(AND(COUNTIFS('[3]Resources - Baseline'!$C$26:$C$37,S1256)=1,$AH$2&gt;0),MIN(DATE($AH$4,12,31),DATE(YEAR(J1256)+$AH$2,MONTH(J1256),DAY(J1256))),DATE(2050,12,31))))</f>
        <v>#VALUE!</v>
      </c>
      <c r="AF1256" s="33">
        <f t="shared" si="197"/>
        <v>1</v>
      </c>
    </row>
    <row r="1257" spans="1:32">
      <c r="A1257" s="1">
        <v>1257</v>
      </c>
      <c r="B1257" s="21" t="s">
        <v>2733</v>
      </c>
      <c r="C1257" s="21" t="s">
        <v>2734</v>
      </c>
      <c r="D1257" s="21" t="s">
        <v>163</v>
      </c>
      <c r="E1257" s="22" t="s">
        <v>298</v>
      </c>
      <c r="F1257" s="22" t="s">
        <v>298</v>
      </c>
      <c r="G1257" s="22" t="s">
        <v>299</v>
      </c>
      <c r="H1257" s="22" t="s">
        <v>166</v>
      </c>
      <c r="I1257" s="22" t="s">
        <v>167</v>
      </c>
      <c r="J1257" s="22">
        <v>41169</v>
      </c>
      <c r="K1257" s="22">
        <v>55153</v>
      </c>
      <c r="L1257" s="23">
        <f t="shared" si="198"/>
        <v>89</v>
      </c>
      <c r="M1257" s="24">
        <f t="shared" si="199"/>
        <v>1</v>
      </c>
      <c r="N1257" s="35">
        <v>89</v>
      </c>
      <c r="O1257" s="35">
        <v>89</v>
      </c>
      <c r="P1257" s="35" t="s">
        <v>288</v>
      </c>
      <c r="Q1257" s="35" t="s">
        <v>269</v>
      </c>
      <c r="R1257" s="25" t="s">
        <v>270</v>
      </c>
      <c r="S1257" s="22" t="s">
        <v>304</v>
      </c>
      <c r="T1257" s="22"/>
      <c r="U1257" s="26"/>
      <c r="V1257" s="26"/>
      <c r="W1257" s="27">
        <f t="shared" si="190"/>
        <v>2013</v>
      </c>
      <c r="X1257" s="27">
        <f t="shared" si="191"/>
        <v>2050</v>
      </c>
      <c r="Y1257" s="28">
        <f t="shared" si="192"/>
        <v>0</v>
      </c>
      <c r="Z1257" s="29" t="str">
        <f t="shared" si="193"/>
        <v>Excluded</v>
      </c>
      <c r="AA1257" s="30">
        <f t="shared" si="194"/>
        <v>89</v>
      </c>
      <c r="AB1257" s="31">
        <f>IF(AND(ISNUMBER(MATCH($S1257,[3]Lists!$CU$8:$CU$37,0)),J1257&gt;=DATE(2018,12,31)),$AH$6,$AH$5)</f>
        <v>1</v>
      </c>
      <c r="AC1257" s="31">
        <f t="shared" si="195"/>
        <v>1</v>
      </c>
      <c r="AD1257" s="31">
        <f t="shared" si="196"/>
        <v>1</v>
      </c>
      <c r="AE1257" s="32" t="e">
        <f>MIN($K1257,IF(AND(S1257='[3]Resources - Baseline'!$C$25,$AH$3&gt;0),MIN(DATE(2050,12,31),MAX(DATE($AH$4,12,31),DATE(YEAR(J1257)+$AH$3,MONTH(J1257),DAY(J1257)))),IF(AND(COUNTIFS('[3]Resources - Baseline'!$C$26:$C$37,S1257)=1,$AH$2&gt;0),MIN(DATE($AH$4,12,31),DATE(YEAR(J1257)+$AH$2,MONTH(J1257),DAY(J1257))),DATE(2050,12,31))))</f>
        <v>#VALUE!</v>
      </c>
      <c r="AF1257" s="33">
        <f t="shared" si="197"/>
        <v>1</v>
      </c>
    </row>
    <row r="1258" spans="1:32">
      <c r="A1258" s="1">
        <v>1258</v>
      </c>
      <c r="B1258" s="21" t="s">
        <v>2735</v>
      </c>
      <c r="C1258" s="21" t="s">
        <v>2736</v>
      </c>
      <c r="D1258" s="21" t="s">
        <v>163</v>
      </c>
      <c r="E1258" s="22" t="s">
        <v>829</v>
      </c>
      <c r="F1258" s="22" t="s">
        <v>829</v>
      </c>
      <c r="G1258" s="22" t="s">
        <v>830</v>
      </c>
      <c r="H1258" s="22" t="s">
        <v>829</v>
      </c>
      <c r="I1258" s="22" t="s">
        <v>212</v>
      </c>
      <c r="J1258" s="22">
        <v>19146</v>
      </c>
      <c r="K1258" s="22">
        <v>55153</v>
      </c>
      <c r="L1258" s="23">
        <f t="shared" si="198"/>
        <v>11</v>
      </c>
      <c r="M1258" s="24">
        <f t="shared" si="199"/>
        <v>1</v>
      </c>
      <c r="N1258" s="35">
        <v>11</v>
      </c>
      <c r="O1258" s="35">
        <v>11</v>
      </c>
      <c r="P1258" s="35" t="s">
        <v>218</v>
      </c>
      <c r="Q1258" s="35" t="s">
        <v>219</v>
      </c>
      <c r="R1258" s="25" t="s">
        <v>218</v>
      </c>
      <c r="S1258" s="22" t="s">
        <v>344</v>
      </c>
      <c r="T1258" s="22"/>
      <c r="U1258" s="26"/>
      <c r="V1258" s="26"/>
      <c r="W1258" s="27">
        <f t="shared" si="190"/>
        <v>1952</v>
      </c>
      <c r="X1258" s="27">
        <f t="shared" si="191"/>
        <v>2050</v>
      </c>
      <c r="Y1258" s="28">
        <f t="shared" si="192"/>
        <v>0</v>
      </c>
      <c r="Z1258" s="29" t="str">
        <f t="shared" si="193"/>
        <v>NW</v>
      </c>
      <c r="AA1258" s="30">
        <f t="shared" si="194"/>
        <v>11</v>
      </c>
      <c r="AB1258" s="31">
        <f>IF(AND(ISNUMBER(MATCH($S1258,[3]Lists!$CU$8:$CU$37,0)),J1258&gt;=DATE(2018,12,31)),$AH$6,$AH$5)</f>
        <v>1</v>
      </c>
      <c r="AC1258" s="31">
        <f t="shared" si="195"/>
        <v>1</v>
      </c>
      <c r="AD1258" s="31">
        <f t="shared" si="196"/>
        <v>1</v>
      </c>
      <c r="AE1258" s="32" t="e">
        <f>MIN($K1258,IF(AND(S1258='[3]Resources - Baseline'!$C$25,$AH$3&gt;0),MIN(DATE(2050,12,31),MAX(DATE($AH$4,12,31),DATE(YEAR(J1258)+$AH$3,MONTH(J1258),DAY(J1258)))),IF(AND(COUNTIFS('[3]Resources - Baseline'!$C$26:$C$37,S1258)=1,$AH$2&gt;0),MIN(DATE($AH$4,12,31),DATE(YEAR(J1258)+$AH$2,MONTH(J1258),DAY(J1258))),DATE(2050,12,31))))</f>
        <v>#VALUE!</v>
      </c>
      <c r="AF1258" s="33">
        <f t="shared" si="197"/>
        <v>1</v>
      </c>
    </row>
    <row r="1259" spans="1:32">
      <c r="A1259" s="1">
        <v>1259</v>
      </c>
      <c r="B1259" s="21" t="s">
        <v>2737</v>
      </c>
      <c r="C1259" s="21"/>
      <c r="D1259" s="21" t="s">
        <v>163</v>
      </c>
      <c r="E1259" s="22" t="s">
        <v>524</v>
      </c>
      <c r="F1259" s="22" t="s">
        <v>524</v>
      </c>
      <c r="G1259" s="22" t="s">
        <v>519</v>
      </c>
      <c r="H1259" s="22" t="s">
        <v>518</v>
      </c>
      <c r="I1259" s="22" t="s">
        <v>195</v>
      </c>
      <c r="J1259" s="22">
        <v>44561</v>
      </c>
      <c r="K1259" s="22">
        <v>55153</v>
      </c>
      <c r="L1259" s="23">
        <f t="shared" si="198"/>
        <v>26</v>
      </c>
      <c r="M1259" s="24">
        <f t="shared" si="199"/>
        <v>1</v>
      </c>
      <c r="N1259" s="23">
        <v>26</v>
      </c>
      <c r="O1259" s="23">
        <v>26</v>
      </c>
      <c r="P1259" s="23" t="s">
        <v>408</v>
      </c>
      <c r="Q1259" s="23" t="s">
        <v>180</v>
      </c>
      <c r="R1259" s="25" t="s">
        <v>181</v>
      </c>
      <c r="S1259" s="22" t="s">
        <v>337</v>
      </c>
      <c r="T1259" s="22"/>
      <c r="U1259" s="26"/>
      <c r="V1259" s="26"/>
      <c r="W1259" s="27">
        <f t="shared" si="190"/>
        <v>2022</v>
      </c>
      <c r="X1259" s="27">
        <f t="shared" si="191"/>
        <v>2050</v>
      </c>
      <c r="Y1259" s="28">
        <f t="shared" si="192"/>
        <v>0</v>
      </c>
      <c r="Z1259" s="29" t="str">
        <f t="shared" si="193"/>
        <v>SW</v>
      </c>
      <c r="AA1259" s="30">
        <f t="shared" si="194"/>
        <v>26</v>
      </c>
      <c r="AB1259" s="31">
        <f>IF(AND(ISNUMBER(MATCH($S1259,[3]Lists!$CU$8:$CU$37,0)),J1259&gt;=DATE(2018,12,31)),$AH$6,$AH$5)</f>
        <v>0.95</v>
      </c>
      <c r="AC1259" s="31">
        <f t="shared" si="195"/>
        <v>1</v>
      </c>
      <c r="AD1259" s="31">
        <f t="shared" si="196"/>
        <v>1</v>
      </c>
      <c r="AE1259" s="32" t="e">
        <f>MIN($K1259,IF(AND(S1259='[3]Resources - Baseline'!$C$25,$AH$3&gt;0),MIN(DATE(2050,12,31),MAX(DATE($AH$4,12,31),DATE(YEAR(J1259)+$AH$3,MONTH(J1259),DAY(J1259)))),IF(AND(COUNTIFS('[3]Resources - Baseline'!$C$26:$C$37,S1259)=1,$AH$2&gt;0),MIN(DATE($AH$4,12,31),DATE(YEAR(J1259)+$AH$2,MONTH(J1259),DAY(J1259))),DATE(2050,12,31))))</f>
        <v>#VALUE!</v>
      </c>
      <c r="AF1259" s="33">
        <f t="shared" si="197"/>
        <v>1</v>
      </c>
    </row>
    <row r="1260" spans="1:32">
      <c r="A1260" s="1">
        <v>1260</v>
      </c>
      <c r="B1260" s="21" t="s">
        <v>2738</v>
      </c>
      <c r="C1260" s="21" t="s">
        <v>2739</v>
      </c>
      <c r="D1260" s="21" t="s">
        <v>163</v>
      </c>
      <c r="E1260" s="22" t="s">
        <v>440</v>
      </c>
      <c r="F1260" s="22" t="s">
        <v>440</v>
      </c>
      <c r="G1260" s="22" t="s">
        <v>441</v>
      </c>
      <c r="H1260" s="22" t="s">
        <v>434</v>
      </c>
      <c r="I1260" s="22" t="s">
        <v>212</v>
      </c>
      <c r="J1260" s="22">
        <v>33057</v>
      </c>
      <c r="K1260" s="22">
        <v>47588</v>
      </c>
      <c r="L1260" s="23">
        <f t="shared" si="198"/>
        <v>0.26</v>
      </c>
      <c r="M1260" s="24">
        <f t="shared" si="199"/>
        <v>1</v>
      </c>
      <c r="N1260" s="23">
        <v>0.26</v>
      </c>
      <c r="O1260" s="23">
        <v>0.26</v>
      </c>
      <c r="P1260" s="23" t="s">
        <v>218</v>
      </c>
      <c r="Q1260" s="23" t="s">
        <v>219</v>
      </c>
      <c r="R1260" s="25" t="s">
        <v>218</v>
      </c>
      <c r="S1260" s="22" t="s">
        <v>344</v>
      </c>
      <c r="T1260" s="22"/>
      <c r="U1260" s="26"/>
      <c r="V1260" s="26"/>
      <c r="W1260" s="27">
        <f t="shared" si="190"/>
        <v>1991</v>
      </c>
      <c r="X1260" s="27">
        <f t="shared" si="191"/>
        <v>2029</v>
      </c>
      <c r="Y1260" s="28">
        <f t="shared" si="192"/>
        <v>0</v>
      </c>
      <c r="Z1260" s="29" t="str">
        <f t="shared" si="193"/>
        <v>NW</v>
      </c>
      <c r="AA1260" s="30">
        <f t="shared" si="194"/>
        <v>0.26</v>
      </c>
      <c r="AB1260" s="31">
        <f>IF(AND(ISNUMBER(MATCH($S1260,[3]Lists!$CU$8:$CU$37,0)),J1260&gt;=DATE(2018,12,31)),$AH$6,$AH$5)</f>
        <v>1</v>
      </c>
      <c r="AC1260" s="31">
        <f t="shared" si="195"/>
        <v>1</v>
      </c>
      <c r="AD1260" s="31">
        <f t="shared" si="196"/>
        <v>1</v>
      </c>
      <c r="AE1260" s="32" t="e">
        <f>MIN($K1260,IF(AND(S1260='[3]Resources - Baseline'!$C$25,$AH$3&gt;0),MIN(DATE(2050,12,31),MAX(DATE($AH$4,12,31),DATE(YEAR(J1260)+$AH$3,MONTH(J1260),DAY(J1260)))),IF(AND(COUNTIFS('[3]Resources - Baseline'!$C$26:$C$37,S1260)=1,$AH$2&gt;0),MIN(DATE($AH$4,12,31),DATE(YEAR(J1260)+$AH$2,MONTH(J1260),DAY(J1260))),DATE(2050,12,31))))</f>
        <v>#VALUE!</v>
      </c>
      <c r="AF1260" s="33">
        <f t="shared" si="197"/>
        <v>1</v>
      </c>
    </row>
    <row r="1261" spans="1:32">
      <c r="A1261" s="1">
        <v>1261</v>
      </c>
      <c r="B1261" s="21" t="s">
        <v>2740</v>
      </c>
      <c r="C1261" s="21" t="s">
        <v>2741</v>
      </c>
      <c r="D1261" s="21" t="s">
        <v>163</v>
      </c>
      <c r="E1261" s="22" t="s">
        <v>164</v>
      </c>
      <c r="F1261" s="22" t="s">
        <v>164</v>
      </c>
      <c r="G1261" s="22" t="s">
        <v>165</v>
      </c>
      <c r="H1261" s="22" t="s">
        <v>166</v>
      </c>
      <c r="I1261" s="22" t="s">
        <v>167</v>
      </c>
      <c r="J1261" s="22">
        <v>40207</v>
      </c>
      <c r="K1261" s="22">
        <v>54814</v>
      </c>
      <c r="L1261" s="23">
        <f t="shared" si="198"/>
        <v>8</v>
      </c>
      <c r="M1261" s="24">
        <f t="shared" si="199"/>
        <v>1</v>
      </c>
      <c r="N1261" s="23">
        <v>8</v>
      </c>
      <c r="O1261" s="23">
        <v>8</v>
      </c>
      <c r="P1261" s="23" t="s">
        <v>218</v>
      </c>
      <c r="Q1261" s="23" t="s">
        <v>219</v>
      </c>
      <c r="R1261" s="25" t="s">
        <v>218</v>
      </c>
      <c r="S1261" s="22" t="s">
        <v>220</v>
      </c>
      <c r="T1261" s="22"/>
      <c r="U1261" s="26"/>
      <c r="V1261" s="26"/>
      <c r="W1261" s="27">
        <f t="shared" si="190"/>
        <v>2010</v>
      </c>
      <c r="X1261" s="27">
        <f t="shared" si="191"/>
        <v>2049</v>
      </c>
      <c r="Y1261" s="28">
        <f t="shared" si="192"/>
        <v>0</v>
      </c>
      <c r="Z1261" s="29" t="str">
        <f t="shared" si="193"/>
        <v>Excluded</v>
      </c>
      <c r="AA1261" s="30">
        <f t="shared" si="194"/>
        <v>8</v>
      </c>
      <c r="AB1261" s="31">
        <f>IF(AND(ISNUMBER(MATCH($S1261,[3]Lists!$CU$8:$CU$37,0)),J1261&gt;=DATE(2018,12,31)),$AH$6,$AH$5)</f>
        <v>1</v>
      </c>
      <c r="AC1261" s="31">
        <f t="shared" si="195"/>
        <v>1</v>
      </c>
      <c r="AD1261" s="31">
        <f t="shared" si="196"/>
        <v>1</v>
      </c>
      <c r="AE1261" s="32" t="e">
        <f>MIN($K1261,IF(AND(S1261='[3]Resources - Baseline'!$C$25,$AH$3&gt;0),MIN(DATE(2050,12,31),MAX(DATE($AH$4,12,31),DATE(YEAR(J1261)+$AH$3,MONTH(J1261),DAY(J1261)))),IF(AND(COUNTIFS('[3]Resources - Baseline'!$C$26:$C$37,S1261)=1,$AH$2&gt;0),MIN(DATE($AH$4,12,31),DATE(YEAR(J1261)+$AH$2,MONTH(J1261),DAY(J1261))),DATE(2050,12,31))))</f>
        <v>#VALUE!</v>
      </c>
      <c r="AF1261" s="33">
        <f t="shared" si="197"/>
        <v>1</v>
      </c>
    </row>
    <row r="1262" spans="1:32">
      <c r="A1262" s="1">
        <v>1262</v>
      </c>
      <c r="B1262" s="21" t="s">
        <v>2742</v>
      </c>
      <c r="C1262" s="21" t="s">
        <v>2743</v>
      </c>
      <c r="D1262" s="21" t="s">
        <v>163</v>
      </c>
      <c r="E1262" s="22" t="s">
        <v>353</v>
      </c>
      <c r="F1262" s="22" t="s">
        <v>353</v>
      </c>
      <c r="G1262" s="22" t="s">
        <v>354</v>
      </c>
      <c r="H1262" s="22" t="s">
        <v>353</v>
      </c>
      <c r="I1262" s="22" t="s">
        <v>167</v>
      </c>
      <c r="J1262" s="22">
        <v>23346</v>
      </c>
      <c r="K1262" s="22">
        <v>55153</v>
      </c>
      <c r="L1262" s="23">
        <f t="shared" si="198"/>
        <v>56.1</v>
      </c>
      <c r="M1262" s="24">
        <f t="shared" si="199"/>
        <v>1</v>
      </c>
      <c r="N1262" s="23">
        <v>56.1</v>
      </c>
      <c r="O1262" s="23">
        <v>56.1</v>
      </c>
      <c r="P1262" s="23" t="s">
        <v>218</v>
      </c>
      <c r="Q1262" s="23" t="s">
        <v>219</v>
      </c>
      <c r="R1262" s="25" t="s">
        <v>218</v>
      </c>
      <c r="S1262" s="22" t="s">
        <v>220</v>
      </c>
      <c r="T1262" s="22"/>
      <c r="U1262" s="26"/>
      <c r="V1262" s="26"/>
      <c r="W1262" s="27">
        <f t="shared" si="190"/>
        <v>1964</v>
      </c>
      <c r="X1262" s="27">
        <f t="shared" si="191"/>
        <v>2050</v>
      </c>
      <c r="Y1262" s="28">
        <f t="shared" si="192"/>
        <v>0</v>
      </c>
      <c r="Z1262" s="29" t="str">
        <f t="shared" si="193"/>
        <v>Excluded</v>
      </c>
      <c r="AA1262" s="30">
        <f t="shared" si="194"/>
        <v>56.1</v>
      </c>
      <c r="AB1262" s="31">
        <f>IF(AND(ISNUMBER(MATCH($S1262,[3]Lists!$CU$8:$CU$37,0)),J1262&gt;=DATE(2018,12,31)),$AH$6,$AH$5)</f>
        <v>1</v>
      </c>
      <c r="AC1262" s="31">
        <f t="shared" si="195"/>
        <v>1</v>
      </c>
      <c r="AD1262" s="31">
        <f t="shared" si="196"/>
        <v>1</v>
      </c>
      <c r="AE1262" s="32" t="e">
        <f>MIN($K1262,IF(AND(S1262='[3]Resources - Baseline'!$C$25,$AH$3&gt;0),MIN(DATE(2050,12,31),MAX(DATE($AH$4,12,31),DATE(YEAR(J1262)+$AH$3,MONTH(J1262),DAY(J1262)))),IF(AND(COUNTIFS('[3]Resources - Baseline'!$C$26:$C$37,S1262)=1,$AH$2&gt;0),MIN(DATE($AH$4,12,31),DATE(YEAR(J1262)+$AH$2,MONTH(J1262),DAY(J1262))),DATE(2050,12,31))))</f>
        <v>#VALUE!</v>
      </c>
      <c r="AF1262" s="33">
        <f t="shared" si="197"/>
        <v>1</v>
      </c>
    </row>
    <row r="1263" spans="1:32">
      <c r="A1263" s="1">
        <v>1263</v>
      </c>
      <c r="B1263" s="21" t="s">
        <v>2744</v>
      </c>
      <c r="C1263" s="21" t="s">
        <v>2745</v>
      </c>
      <c r="D1263" s="21" t="s">
        <v>163</v>
      </c>
      <c r="E1263" s="22" t="s">
        <v>353</v>
      </c>
      <c r="F1263" s="22" t="s">
        <v>353</v>
      </c>
      <c r="G1263" s="22" t="s">
        <v>354</v>
      </c>
      <c r="H1263" s="22" t="s">
        <v>353</v>
      </c>
      <c r="I1263" s="22" t="s">
        <v>167</v>
      </c>
      <c r="J1263" s="22">
        <v>23408</v>
      </c>
      <c r="K1263" s="22">
        <v>55153</v>
      </c>
      <c r="L1263" s="23">
        <f t="shared" si="198"/>
        <v>56.1</v>
      </c>
      <c r="M1263" s="24">
        <f t="shared" si="199"/>
        <v>1</v>
      </c>
      <c r="N1263" s="23">
        <v>56.1</v>
      </c>
      <c r="O1263" s="23">
        <v>56.1</v>
      </c>
      <c r="P1263" s="23" t="s">
        <v>218</v>
      </c>
      <c r="Q1263" s="23" t="s">
        <v>219</v>
      </c>
      <c r="R1263" s="25" t="s">
        <v>218</v>
      </c>
      <c r="S1263" s="22" t="s">
        <v>220</v>
      </c>
      <c r="T1263" s="22"/>
      <c r="U1263" s="26"/>
      <c r="V1263" s="26"/>
      <c r="W1263" s="27">
        <f t="shared" si="190"/>
        <v>1964</v>
      </c>
      <c r="X1263" s="27">
        <f t="shared" si="191"/>
        <v>2050</v>
      </c>
      <c r="Y1263" s="28">
        <f t="shared" si="192"/>
        <v>0</v>
      </c>
      <c r="Z1263" s="29" t="str">
        <f t="shared" si="193"/>
        <v>Excluded</v>
      </c>
      <c r="AA1263" s="30">
        <f t="shared" si="194"/>
        <v>56.1</v>
      </c>
      <c r="AB1263" s="31">
        <f>IF(AND(ISNUMBER(MATCH($S1263,[3]Lists!$CU$8:$CU$37,0)),J1263&gt;=DATE(2018,12,31)),$AH$6,$AH$5)</f>
        <v>1</v>
      </c>
      <c r="AC1263" s="31">
        <f t="shared" si="195"/>
        <v>1</v>
      </c>
      <c r="AD1263" s="31">
        <f t="shared" si="196"/>
        <v>1</v>
      </c>
      <c r="AE1263" s="32" t="e">
        <f>MIN($K1263,IF(AND(S1263='[3]Resources - Baseline'!$C$25,$AH$3&gt;0),MIN(DATE(2050,12,31),MAX(DATE($AH$4,12,31),DATE(YEAR(J1263)+$AH$3,MONTH(J1263),DAY(J1263)))),IF(AND(COUNTIFS('[3]Resources - Baseline'!$C$26:$C$37,S1263)=1,$AH$2&gt;0),MIN(DATE($AH$4,12,31),DATE(YEAR(J1263)+$AH$2,MONTH(J1263),DAY(J1263))),DATE(2050,12,31))))</f>
        <v>#VALUE!</v>
      </c>
      <c r="AF1263" s="33">
        <f t="shared" si="197"/>
        <v>1</v>
      </c>
    </row>
    <row r="1264" spans="1:32">
      <c r="A1264" s="1">
        <v>1264</v>
      </c>
      <c r="B1264" s="21" t="s">
        <v>2746</v>
      </c>
      <c r="C1264" s="21" t="s">
        <v>2747</v>
      </c>
      <c r="D1264" s="21" t="s">
        <v>163</v>
      </c>
      <c r="E1264" s="22" t="s">
        <v>353</v>
      </c>
      <c r="F1264" s="22" t="s">
        <v>353</v>
      </c>
      <c r="G1264" s="22" t="s">
        <v>354</v>
      </c>
      <c r="H1264" s="22" t="s">
        <v>353</v>
      </c>
      <c r="I1264" s="22" t="s">
        <v>167</v>
      </c>
      <c r="J1264" s="22">
        <v>35096</v>
      </c>
      <c r="K1264" s="22">
        <v>55153</v>
      </c>
      <c r="L1264" s="23">
        <f t="shared" si="198"/>
        <v>56.1</v>
      </c>
      <c r="M1264" s="24">
        <f t="shared" si="199"/>
        <v>1</v>
      </c>
      <c r="N1264" s="23">
        <v>56.1</v>
      </c>
      <c r="O1264" s="23">
        <v>56.1</v>
      </c>
      <c r="P1264" s="23" t="s">
        <v>218</v>
      </c>
      <c r="Q1264" s="23" t="s">
        <v>219</v>
      </c>
      <c r="R1264" s="25" t="s">
        <v>218</v>
      </c>
      <c r="S1264" s="22" t="s">
        <v>220</v>
      </c>
      <c r="T1264" s="22"/>
      <c r="U1264" s="26"/>
      <c r="V1264" s="26"/>
      <c r="W1264" s="27">
        <f t="shared" si="190"/>
        <v>1996</v>
      </c>
      <c r="X1264" s="27">
        <f t="shared" si="191"/>
        <v>2050</v>
      </c>
      <c r="Y1264" s="28">
        <f t="shared" si="192"/>
        <v>0</v>
      </c>
      <c r="Z1264" s="29" t="str">
        <f t="shared" si="193"/>
        <v>Excluded</v>
      </c>
      <c r="AA1264" s="30">
        <f t="shared" si="194"/>
        <v>56.1</v>
      </c>
      <c r="AB1264" s="31">
        <f>IF(AND(ISNUMBER(MATCH($S1264,[3]Lists!$CU$8:$CU$37,0)),J1264&gt;=DATE(2018,12,31)),$AH$6,$AH$5)</f>
        <v>1</v>
      </c>
      <c r="AC1264" s="31">
        <f t="shared" si="195"/>
        <v>1</v>
      </c>
      <c r="AD1264" s="31">
        <f t="shared" si="196"/>
        <v>1</v>
      </c>
      <c r="AE1264" s="32" t="e">
        <f>MIN($K1264,IF(AND(S1264='[3]Resources - Baseline'!$C$25,$AH$3&gt;0),MIN(DATE(2050,12,31),MAX(DATE($AH$4,12,31),DATE(YEAR(J1264)+$AH$3,MONTH(J1264),DAY(J1264)))),IF(AND(COUNTIFS('[3]Resources - Baseline'!$C$26:$C$37,S1264)=1,$AH$2&gt;0),MIN(DATE($AH$4,12,31),DATE(YEAR(J1264)+$AH$2,MONTH(J1264),DAY(J1264))),DATE(2050,12,31))))</f>
        <v>#VALUE!</v>
      </c>
      <c r="AF1264" s="33">
        <f t="shared" si="197"/>
        <v>1</v>
      </c>
    </row>
    <row r="1265" spans="1:32">
      <c r="A1265" s="1">
        <v>1265</v>
      </c>
      <c r="B1265" s="21" t="s">
        <v>2748</v>
      </c>
      <c r="C1265" s="21" t="s">
        <v>2749</v>
      </c>
      <c r="D1265" s="21" t="s">
        <v>163</v>
      </c>
      <c r="E1265" s="22" t="s">
        <v>353</v>
      </c>
      <c r="F1265" s="22" t="s">
        <v>353</v>
      </c>
      <c r="G1265" s="22" t="s">
        <v>354</v>
      </c>
      <c r="H1265" s="22" t="s">
        <v>353</v>
      </c>
      <c r="I1265" s="22" t="s">
        <v>167</v>
      </c>
      <c r="J1265" s="22">
        <v>19725</v>
      </c>
      <c r="K1265" s="22">
        <v>55153</v>
      </c>
      <c r="L1265" s="23">
        <f t="shared" si="198"/>
        <v>47.8</v>
      </c>
      <c r="M1265" s="24">
        <f t="shared" si="199"/>
        <v>1</v>
      </c>
      <c r="N1265" s="35">
        <v>47.8</v>
      </c>
      <c r="O1265" s="35">
        <v>47.8</v>
      </c>
      <c r="P1265" s="35" t="s">
        <v>218</v>
      </c>
      <c r="Q1265" s="35" t="s">
        <v>219</v>
      </c>
      <c r="R1265" s="25" t="s">
        <v>218</v>
      </c>
      <c r="S1265" s="22" t="s">
        <v>220</v>
      </c>
      <c r="T1265" s="22"/>
      <c r="U1265" s="26"/>
      <c r="V1265" s="26"/>
      <c r="W1265" s="27">
        <f t="shared" si="190"/>
        <v>1954</v>
      </c>
      <c r="X1265" s="27">
        <f t="shared" si="191"/>
        <v>2050</v>
      </c>
      <c r="Y1265" s="28">
        <f t="shared" si="192"/>
        <v>0</v>
      </c>
      <c r="Z1265" s="29" t="str">
        <f t="shared" si="193"/>
        <v>Excluded</v>
      </c>
      <c r="AA1265" s="30">
        <f t="shared" si="194"/>
        <v>47.8</v>
      </c>
      <c r="AB1265" s="31">
        <f>IF(AND(ISNUMBER(MATCH($S1265,[3]Lists!$CU$8:$CU$37,0)),J1265&gt;=DATE(2018,12,31)),$AH$6,$AH$5)</f>
        <v>1</v>
      </c>
      <c r="AC1265" s="31">
        <f t="shared" si="195"/>
        <v>1</v>
      </c>
      <c r="AD1265" s="31">
        <f t="shared" si="196"/>
        <v>1</v>
      </c>
      <c r="AE1265" s="32" t="e">
        <f>MIN($K1265,IF(AND(S1265='[3]Resources - Baseline'!$C$25,$AH$3&gt;0),MIN(DATE(2050,12,31),MAX(DATE($AH$4,12,31),DATE(YEAR(J1265)+$AH$3,MONTH(J1265),DAY(J1265)))),IF(AND(COUNTIFS('[3]Resources - Baseline'!$C$26:$C$37,S1265)=1,$AH$2&gt;0),MIN(DATE($AH$4,12,31),DATE(YEAR(J1265)+$AH$2,MONTH(J1265),DAY(J1265))),DATE(2050,12,31))))</f>
        <v>#VALUE!</v>
      </c>
      <c r="AF1265" s="33">
        <f t="shared" si="197"/>
        <v>1</v>
      </c>
    </row>
    <row r="1266" spans="1:32">
      <c r="A1266" s="1">
        <v>1266</v>
      </c>
      <c r="B1266" s="21" t="s">
        <v>2750</v>
      </c>
      <c r="C1266" s="21" t="s">
        <v>2751</v>
      </c>
      <c r="D1266" s="21" t="s">
        <v>163</v>
      </c>
      <c r="E1266" s="22" t="s">
        <v>353</v>
      </c>
      <c r="F1266" s="22" t="s">
        <v>353</v>
      </c>
      <c r="G1266" s="22" t="s">
        <v>354</v>
      </c>
      <c r="H1266" s="22" t="s">
        <v>353</v>
      </c>
      <c r="I1266" s="22" t="s">
        <v>167</v>
      </c>
      <c r="J1266" s="22">
        <v>19725</v>
      </c>
      <c r="K1266" s="22">
        <v>55153</v>
      </c>
      <c r="L1266" s="23">
        <f t="shared" si="198"/>
        <v>47.8</v>
      </c>
      <c r="M1266" s="24">
        <f t="shared" si="199"/>
        <v>1</v>
      </c>
      <c r="N1266" s="23">
        <v>47.8</v>
      </c>
      <c r="O1266" s="23">
        <v>47.8</v>
      </c>
      <c r="P1266" s="23" t="s">
        <v>218</v>
      </c>
      <c r="Q1266" s="23" t="s">
        <v>219</v>
      </c>
      <c r="R1266" s="25" t="s">
        <v>218</v>
      </c>
      <c r="S1266" s="22" t="s">
        <v>220</v>
      </c>
      <c r="T1266" s="22"/>
      <c r="U1266" s="26"/>
      <c r="V1266" s="26"/>
      <c r="W1266" s="27">
        <f t="shared" si="190"/>
        <v>1954</v>
      </c>
      <c r="X1266" s="27">
        <f t="shared" si="191"/>
        <v>2050</v>
      </c>
      <c r="Y1266" s="28">
        <f t="shared" si="192"/>
        <v>0</v>
      </c>
      <c r="Z1266" s="29" t="str">
        <f t="shared" si="193"/>
        <v>Excluded</v>
      </c>
      <c r="AA1266" s="30">
        <f t="shared" si="194"/>
        <v>47.8</v>
      </c>
      <c r="AB1266" s="31">
        <f>IF(AND(ISNUMBER(MATCH($S1266,[3]Lists!$CU$8:$CU$37,0)),J1266&gt;=DATE(2018,12,31)),$AH$6,$AH$5)</f>
        <v>1</v>
      </c>
      <c r="AC1266" s="31">
        <f t="shared" si="195"/>
        <v>1</v>
      </c>
      <c r="AD1266" s="31">
        <f t="shared" si="196"/>
        <v>1</v>
      </c>
      <c r="AE1266" s="32" t="e">
        <f>MIN($K1266,IF(AND(S1266='[3]Resources - Baseline'!$C$25,$AH$3&gt;0),MIN(DATE(2050,12,31),MAX(DATE($AH$4,12,31),DATE(YEAR(J1266)+$AH$3,MONTH(J1266),DAY(J1266)))),IF(AND(COUNTIFS('[3]Resources - Baseline'!$C$26:$C$37,S1266)=1,$AH$2&gt;0),MIN(DATE($AH$4,12,31),DATE(YEAR(J1266)+$AH$2,MONTH(J1266),DAY(J1266))),DATE(2050,12,31))))</f>
        <v>#VALUE!</v>
      </c>
      <c r="AF1266" s="33">
        <f t="shared" si="197"/>
        <v>1</v>
      </c>
    </row>
    <row r="1267" spans="1:32">
      <c r="A1267" s="1">
        <v>1267</v>
      </c>
      <c r="B1267" s="21" t="s">
        <v>2752</v>
      </c>
      <c r="C1267" s="21" t="s">
        <v>2753</v>
      </c>
      <c r="D1267" s="21" t="s">
        <v>163</v>
      </c>
      <c r="E1267" s="22" t="s">
        <v>353</v>
      </c>
      <c r="F1267" s="22" t="s">
        <v>353</v>
      </c>
      <c r="G1267" s="22" t="s">
        <v>354</v>
      </c>
      <c r="H1267" s="22" t="s">
        <v>353</v>
      </c>
      <c r="I1267" s="22" t="s">
        <v>167</v>
      </c>
      <c r="J1267" s="22">
        <v>19845</v>
      </c>
      <c r="K1267" s="22">
        <v>55153</v>
      </c>
      <c r="L1267" s="23">
        <f t="shared" si="198"/>
        <v>8.5</v>
      </c>
      <c r="M1267" s="24">
        <f t="shared" si="199"/>
        <v>1</v>
      </c>
      <c r="N1267" s="23">
        <v>8.5</v>
      </c>
      <c r="O1267" s="23">
        <v>8.5</v>
      </c>
      <c r="P1267" s="23" t="s">
        <v>1310</v>
      </c>
      <c r="Q1267" s="23" t="s">
        <v>1311</v>
      </c>
      <c r="R1267" s="25" t="s">
        <v>1312</v>
      </c>
      <c r="S1267" s="22" t="s">
        <v>1313</v>
      </c>
      <c r="T1267" s="22"/>
      <c r="U1267" s="26"/>
      <c r="V1267" s="26"/>
      <c r="W1267" s="27">
        <f t="shared" si="190"/>
        <v>1954</v>
      </c>
      <c r="X1267" s="27">
        <f t="shared" si="191"/>
        <v>2050</v>
      </c>
      <c r="Y1267" s="28">
        <f t="shared" si="192"/>
        <v>0</v>
      </c>
      <c r="Z1267" s="29" t="str">
        <f t="shared" si="193"/>
        <v>Excluded</v>
      </c>
      <c r="AA1267" s="30">
        <f t="shared" si="194"/>
        <v>8.5</v>
      </c>
      <c r="AB1267" s="31">
        <f>IF(AND(ISNUMBER(MATCH($S1267,[3]Lists!$CU$8:$CU$37,0)),J1267&gt;=DATE(2018,12,31)),$AH$6,$AH$5)</f>
        <v>1</v>
      </c>
      <c r="AC1267" s="31">
        <f t="shared" si="195"/>
        <v>1</v>
      </c>
      <c r="AD1267" s="31">
        <f t="shared" si="196"/>
        <v>1</v>
      </c>
      <c r="AE1267" s="32" t="e">
        <f>MIN($K1267,IF(AND(S1267='[3]Resources - Baseline'!$C$25,$AH$3&gt;0),MIN(DATE(2050,12,31),MAX(DATE($AH$4,12,31),DATE(YEAR(J1267)+$AH$3,MONTH(J1267),DAY(J1267)))),IF(AND(COUNTIFS('[3]Resources - Baseline'!$C$26:$C$37,S1267)=1,$AH$2&gt;0),MIN(DATE($AH$4,12,31),DATE(YEAR(J1267)+$AH$2,MONTH(J1267),DAY(J1267))),DATE(2050,12,31))))</f>
        <v>#VALUE!</v>
      </c>
      <c r="AF1267" s="33">
        <f t="shared" si="197"/>
        <v>1</v>
      </c>
    </row>
    <row r="1268" spans="1:32">
      <c r="A1268" s="1">
        <v>1268</v>
      </c>
      <c r="B1268" s="21" t="s">
        <v>2754</v>
      </c>
      <c r="C1268" s="21" t="s">
        <v>2755</v>
      </c>
      <c r="D1268" s="21" t="s">
        <v>163</v>
      </c>
      <c r="E1268" s="22" t="s">
        <v>331</v>
      </c>
      <c r="F1268" s="22" t="s">
        <v>331</v>
      </c>
      <c r="G1268" s="22" t="s">
        <v>177</v>
      </c>
      <c r="H1268" s="22" t="s">
        <v>176</v>
      </c>
      <c r="I1268" s="22" t="s">
        <v>178</v>
      </c>
      <c r="J1268" s="22">
        <v>41334</v>
      </c>
      <c r="K1268" s="22">
        <v>55153</v>
      </c>
      <c r="L1268" s="23">
        <f t="shared" si="198"/>
        <v>2</v>
      </c>
      <c r="M1268" s="24">
        <f t="shared" si="199"/>
        <v>1</v>
      </c>
      <c r="N1268" s="23">
        <v>2</v>
      </c>
      <c r="O1268" s="23">
        <v>2</v>
      </c>
      <c r="P1268" s="23" t="s">
        <v>218</v>
      </c>
      <c r="Q1268" s="23" t="s">
        <v>219</v>
      </c>
      <c r="R1268" s="25" t="s">
        <v>218</v>
      </c>
      <c r="S1268" s="22" t="s">
        <v>265</v>
      </c>
      <c r="T1268" s="22"/>
      <c r="U1268" s="26"/>
      <c r="V1268" s="26"/>
      <c r="W1268" s="27">
        <f t="shared" si="190"/>
        <v>2013</v>
      </c>
      <c r="X1268" s="27">
        <f t="shared" si="191"/>
        <v>2050</v>
      </c>
      <c r="Y1268" s="28">
        <f t="shared" si="192"/>
        <v>0</v>
      </c>
      <c r="Z1268" s="29" t="str">
        <f t="shared" si="193"/>
        <v>CAISO</v>
      </c>
      <c r="AA1268" s="30">
        <f t="shared" si="194"/>
        <v>2</v>
      </c>
      <c r="AB1268" s="31">
        <f>IF(AND(ISNUMBER(MATCH($S1268,[3]Lists!$CU$8:$CU$37,0)),J1268&gt;=DATE(2018,12,31)),$AH$6,$AH$5)</f>
        <v>1</v>
      </c>
      <c r="AC1268" s="31">
        <f t="shared" si="195"/>
        <v>1</v>
      </c>
      <c r="AD1268" s="31">
        <f t="shared" si="196"/>
        <v>1</v>
      </c>
      <c r="AE1268" s="32" t="e">
        <f>MIN($K1268,IF(AND(S1268='[3]Resources - Baseline'!$C$25,$AH$3&gt;0),MIN(DATE(2050,12,31),MAX(DATE($AH$4,12,31),DATE(YEAR(J1268)+$AH$3,MONTH(J1268),DAY(J1268)))),IF(AND(COUNTIFS('[3]Resources - Baseline'!$C$26:$C$37,S1268)=1,$AH$2&gt;0),MIN(DATE($AH$4,12,31),DATE(YEAR(J1268)+$AH$2,MONTH(J1268),DAY(J1268))),DATE(2050,12,31))))</f>
        <v>#VALUE!</v>
      </c>
      <c r="AF1268" s="33">
        <f t="shared" si="197"/>
        <v>1</v>
      </c>
    </row>
    <row r="1269" spans="1:32">
      <c r="A1269" s="1">
        <v>1269</v>
      </c>
      <c r="B1269" s="21" t="s">
        <v>2756</v>
      </c>
      <c r="C1269" s="21" t="s">
        <v>2757</v>
      </c>
      <c r="D1269" s="21" t="s">
        <v>185</v>
      </c>
      <c r="E1269" s="21" t="s">
        <v>176</v>
      </c>
      <c r="F1269" s="21" t="s">
        <v>176</v>
      </c>
      <c r="G1269" s="21" t="s">
        <v>177</v>
      </c>
      <c r="H1269" s="21" t="s">
        <v>176</v>
      </c>
      <c r="I1269" s="21" t="s">
        <v>178</v>
      </c>
      <c r="J1269" s="22"/>
      <c r="K1269" s="22">
        <v>55153</v>
      </c>
      <c r="L1269" s="23">
        <f t="shared" si="198"/>
        <v>27.39</v>
      </c>
      <c r="M1269" s="24">
        <f t="shared" si="199"/>
        <v>1</v>
      </c>
      <c r="N1269" s="21">
        <v>27.39</v>
      </c>
      <c r="O1269" s="21">
        <v>27.39</v>
      </c>
      <c r="P1269" s="21" t="s">
        <v>810</v>
      </c>
      <c r="Q1269" s="21" t="s">
        <v>197</v>
      </c>
      <c r="R1269" s="25" t="s">
        <v>198</v>
      </c>
      <c r="S1269" s="21" t="s">
        <v>403</v>
      </c>
      <c r="T1269" s="21"/>
      <c r="U1269" s="26"/>
      <c r="V1269" s="26"/>
      <c r="W1269" s="27">
        <f t="shared" si="190"/>
        <v>1900</v>
      </c>
      <c r="X1269" s="27">
        <f t="shared" si="191"/>
        <v>2050</v>
      </c>
      <c r="Y1269" s="28">
        <f t="shared" si="192"/>
        <v>0</v>
      </c>
      <c r="Z1269" s="29" t="str">
        <f t="shared" si="193"/>
        <v>CAISO</v>
      </c>
      <c r="AA1269" s="30">
        <f t="shared" si="194"/>
        <v>27.39</v>
      </c>
      <c r="AB1269" s="31">
        <f>IF(AND(ISNUMBER(MATCH($S1269,[3]Lists!$CU$8:$CU$37,0)),J1269&gt;=DATE(2018,12,31)),$AH$6,$AH$5)</f>
        <v>1</v>
      </c>
      <c r="AC1269" s="31">
        <f t="shared" si="195"/>
        <v>1</v>
      </c>
      <c r="AD1269" s="31">
        <f t="shared" si="196"/>
        <v>1</v>
      </c>
      <c r="AE1269" s="32" t="e">
        <f>MIN($K1269,IF(AND(S1269='[3]Resources - Baseline'!$C$25,$AH$3&gt;0),MIN(DATE(2050,12,31),MAX(DATE($AH$4,12,31),DATE(YEAR(J1269)+$AH$3,MONTH(J1269),DAY(J1269)))),IF(AND(COUNTIFS('[3]Resources - Baseline'!$C$26:$C$37,S1269)=1,$AH$2&gt;0),MIN(DATE($AH$4,12,31),DATE(YEAR(J1269)+$AH$2,MONTH(J1269),DAY(J1269))),DATE(2050,12,31))))</f>
        <v>#VALUE!</v>
      </c>
      <c r="AF1269" s="33">
        <f t="shared" si="197"/>
        <v>1</v>
      </c>
    </row>
    <row r="1270" spans="1:32">
      <c r="A1270" s="1">
        <v>1270</v>
      </c>
      <c r="B1270" s="21" t="s">
        <v>2758</v>
      </c>
      <c r="C1270" s="21" t="s">
        <v>2759</v>
      </c>
      <c r="D1270" s="21" t="s">
        <v>185</v>
      </c>
      <c r="E1270" s="21" t="s">
        <v>176</v>
      </c>
      <c r="F1270" s="21" t="s">
        <v>176</v>
      </c>
      <c r="G1270" s="21" t="s">
        <v>177</v>
      </c>
      <c r="H1270" s="21" t="s">
        <v>176</v>
      </c>
      <c r="I1270" s="21" t="s">
        <v>178</v>
      </c>
      <c r="J1270" s="22">
        <v>42384</v>
      </c>
      <c r="K1270" s="22">
        <v>55153</v>
      </c>
      <c r="L1270" s="23">
        <f t="shared" si="198"/>
        <v>11.9</v>
      </c>
      <c r="M1270" s="24">
        <f t="shared" si="199"/>
        <v>1</v>
      </c>
      <c r="N1270" s="21">
        <v>11.9</v>
      </c>
      <c r="O1270" s="21">
        <v>11.9</v>
      </c>
      <c r="P1270" s="21" t="s">
        <v>187</v>
      </c>
      <c r="Q1270" s="21" t="s">
        <v>197</v>
      </c>
      <c r="R1270" s="25" t="s">
        <v>198</v>
      </c>
      <c r="S1270" s="21" t="s">
        <v>403</v>
      </c>
      <c r="T1270" s="21"/>
      <c r="U1270" s="26"/>
      <c r="V1270" s="26"/>
      <c r="W1270" s="27">
        <f t="shared" si="190"/>
        <v>2016</v>
      </c>
      <c r="X1270" s="27">
        <f t="shared" si="191"/>
        <v>2050</v>
      </c>
      <c r="Y1270" s="28">
        <f t="shared" si="192"/>
        <v>0</v>
      </c>
      <c r="Z1270" s="29" t="str">
        <f t="shared" si="193"/>
        <v>CAISO</v>
      </c>
      <c r="AA1270" s="30">
        <f t="shared" si="194"/>
        <v>11.9</v>
      </c>
      <c r="AB1270" s="31">
        <f>IF(AND(ISNUMBER(MATCH($S1270,[3]Lists!$CU$8:$CU$37,0)),J1270&gt;=DATE(2018,12,31)),$AH$6,$AH$5)</f>
        <v>1</v>
      </c>
      <c r="AC1270" s="31">
        <f t="shared" si="195"/>
        <v>1</v>
      </c>
      <c r="AD1270" s="31">
        <f t="shared" si="196"/>
        <v>1</v>
      </c>
      <c r="AE1270" s="32" t="e">
        <f>MIN($K1270,IF(AND(S1270='[3]Resources - Baseline'!$C$25,$AH$3&gt;0),MIN(DATE(2050,12,31),MAX(DATE($AH$4,12,31),DATE(YEAR(J1270)+$AH$3,MONTH(J1270),DAY(J1270)))),IF(AND(COUNTIFS('[3]Resources - Baseline'!$C$26:$C$37,S1270)=1,$AH$2&gt;0),MIN(DATE($AH$4,12,31),DATE(YEAR(J1270)+$AH$2,MONTH(J1270),DAY(J1270))),DATE(2050,12,31))))</f>
        <v>#VALUE!</v>
      </c>
      <c r="AF1270" s="33">
        <f t="shared" si="197"/>
        <v>1</v>
      </c>
    </row>
    <row r="1271" spans="1:32">
      <c r="A1271" s="1">
        <v>1271</v>
      </c>
      <c r="B1271" s="21" t="s">
        <v>2760</v>
      </c>
      <c r="C1271" s="21" t="s">
        <v>2761</v>
      </c>
      <c r="D1271" s="21" t="s">
        <v>185</v>
      </c>
      <c r="E1271" s="21" t="s">
        <v>246</v>
      </c>
      <c r="F1271" s="21" t="s">
        <v>246</v>
      </c>
      <c r="G1271" s="21" t="s">
        <v>247</v>
      </c>
      <c r="H1271" s="21" t="s">
        <v>246</v>
      </c>
      <c r="I1271" s="21" t="s">
        <v>178</v>
      </c>
      <c r="J1271" s="22">
        <v>38473</v>
      </c>
      <c r="K1271" s="22">
        <v>55153</v>
      </c>
      <c r="L1271" s="23">
        <f t="shared" si="198"/>
        <v>18</v>
      </c>
      <c r="M1271" s="24">
        <f t="shared" si="199"/>
        <v>1</v>
      </c>
      <c r="N1271" s="21">
        <v>18</v>
      </c>
      <c r="O1271" s="21">
        <v>18</v>
      </c>
      <c r="P1271" s="21" t="s">
        <v>187</v>
      </c>
      <c r="Q1271" s="21" t="s">
        <v>197</v>
      </c>
      <c r="R1271" s="25" t="s">
        <v>198</v>
      </c>
      <c r="S1271" s="21" t="s">
        <v>403</v>
      </c>
      <c r="T1271" s="21"/>
      <c r="U1271" s="26"/>
      <c r="V1271" s="26"/>
      <c r="W1271" s="27">
        <f t="shared" si="190"/>
        <v>2005</v>
      </c>
      <c r="X1271" s="27">
        <f t="shared" si="191"/>
        <v>2050</v>
      </c>
      <c r="Y1271" s="28">
        <f t="shared" si="192"/>
        <v>0</v>
      </c>
      <c r="Z1271" s="29" t="str">
        <f t="shared" si="193"/>
        <v>CAISO</v>
      </c>
      <c r="AA1271" s="30">
        <f t="shared" si="194"/>
        <v>18</v>
      </c>
      <c r="AB1271" s="31">
        <f>IF(AND(ISNUMBER(MATCH($S1271,[3]Lists!$CU$8:$CU$37,0)),J1271&gt;=DATE(2018,12,31)),$AH$6,$AH$5)</f>
        <v>1</v>
      </c>
      <c r="AC1271" s="31">
        <f t="shared" si="195"/>
        <v>1</v>
      </c>
      <c r="AD1271" s="31">
        <f t="shared" si="196"/>
        <v>1</v>
      </c>
      <c r="AE1271" s="32" t="e">
        <f>MIN($K1271,IF(AND(S1271='[3]Resources - Baseline'!$C$25,$AH$3&gt;0),MIN(DATE(2050,12,31),MAX(DATE($AH$4,12,31),DATE(YEAR(J1271)+$AH$3,MONTH(J1271),DAY(J1271)))),IF(AND(COUNTIFS('[3]Resources - Baseline'!$C$26:$C$37,S1271)=1,$AH$2&gt;0),MIN(DATE($AH$4,12,31),DATE(YEAR(J1271)+$AH$2,MONTH(J1271),DAY(J1271))),DATE(2050,12,31))))</f>
        <v>#VALUE!</v>
      </c>
      <c r="AF1271" s="33">
        <f t="shared" si="197"/>
        <v>1</v>
      </c>
    </row>
    <row r="1272" spans="1:32">
      <c r="A1272" s="1">
        <v>1272</v>
      </c>
      <c r="B1272" s="21" t="s">
        <v>2762</v>
      </c>
      <c r="C1272" s="21" t="s">
        <v>2762</v>
      </c>
      <c r="D1272" s="21" t="s">
        <v>185</v>
      </c>
      <c r="E1272" s="21" t="s">
        <v>175</v>
      </c>
      <c r="F1272" s="21" t="s">
        <v>175</v>
      </c>
      <c r="G1272" s="21" t="s">
        <v>186</v>
      </c>
      <c r="H1272" s="21" t="s">
        <v>175</v>
      </c>
      <c r="I1272" s="21" t="s">
        <v>178</v>
      </c>
      <c r="J1272" s="22">
        <v>30436</v>
      </c>
      <c r="K1272" s="22">
        <v>55153</v>
      </c>
      <c r="L1272" s="23">
        <f t="shared" si="198"/>
        <v>0.6</v>
      </c>
      <c r="M1272" s="24">
        <f t="shared" si="199"/>
        <v>1</v>
      </c>
      <c r="N1272" s="21">
        <v>0.6</v>
      </c>
      <c r="O1272" s="21">
        <v>0.6</v>
      </c>
      <c r="P1272" s="21" t="s">
        <v>187</v>
      </c>
      <c r="Q1272" s="21" t="s">
        <v>219</v>
      </c>
      <c r="R1272" s="25" t="s">
        <v>218</v>
      </c>
      <c r="S1272" s="21" t="s">
        <v>265</v>
      </c>
      <c r="T1272" s="21"/>
      <c r="U1272" s="26"/>
      <c r="V1272" s="26"/>
      <c r="W1272" s="27">
        <f t="shared" si="190"/>
        <v>1983</v>
      </c>
      <c r="X1272" s="27">
        <f t="shared" si="191"/>
        <v>2050</v>
      </c>
      <c r="Y1272" s="28">
        <f t="shared" si="192"/>
        <v>0</v>
      </c>
      <c r="Z1272" s="29" t="str">
        <f t="shared" si="193"/>
        <v>CAISO</v>
      </c>
      <c r="AA1272" s="30">
        <f t="shared" si="194"/>
        <v>0.6</v>
      </c>
      <c r="AB1272" s="31">
        <f>IF(AND(ISNUMBER(MATCH($S1272,[3]Lists!$CU$8:$CU$37,0)),J1272&gt;=DATE(2018,12,31)),$AH$6,$AH$5)</f>
        <v>1</v>
      </c>
      <c r="AC1272" s="31">
        <f t="shared" si="195"/>
        <v>1</v>
      </c>
      <c r="AD1272" s="31">
        <f t="shared" si="196"/>
        <v>1</v>
      </c>
      <c r="AE1272" s="32" t="e">
        <f>MIN($K1272,IF(AND(S1272='[3]Resources - Baseline'!$C$25,$AH$3&gt;0),MIN(DATE(2050,12,31),MAX(DATE($AH$4,12,31),DATE(YEAR(J1272)+$AH$3,MONTH(J1272),DAY(J1272)))),IF(AND(COUNTIFS('[3]Resources - Baseline'!$C$26:$C$37,S1272)=1,$AH$2&gt;0),MIN(DATE($AH$4,12,31),DATE(YEAR(J1272)+$AH$2,MONTH(J1272),DAY(J1272))),DATE(2050,12,31))))</f>
        <v>#VALUE!</v>
      </c>
      <c r="AF1272" s="33">
        <f t="shared" si="197"/>
        <v>1</v>
      </c>
    </row>
    <row r="1273" spans="1:32">
      <c r="A1273" s="1">
        <v>1273</v>
      </c>
      <c r="B1273" s="21" t="s">
        <v>2763</v>
      </c>
      <c r="C1273" s="21" t="s">
        <v>2764</v>
      </c>
      <c r="D1273" s="21" t="s">
        <v>185</v>
      </c>
      <c r="E1273" s="21" t="s">
        <v>175</v>
      </c>
      <c r="F1273" s="21" t="s">
        <v>175</v>
      </c>
      <c r="G1273" s="21" t="s">
        <v>186</v>
      </c>
      <c r="H1273" s="21" t="s">
        <v>175</v>
      </c>
      <c r="I1273" s="21" t="s">
        <v>178</v>
      </c>
      <c r="J1273" s="22">
        <v>24108</v>
      </c>
      <c r="K1273" s="22">
        <v>55153</v>
      </c>
      <c r="L1273" s="23">
        <f t="shared" si="198"/>
        <v>16</v>
      </c>
      <c r="M1273" s="24">
        <f t="shared" si="199"/>
        <v>1</v>
      </c>
      <c r="N1273" s="21">
        <v>16</v>
      </c>
      <c r="O1273" s="21">
        <v>16</v>
      </c>
      <c r="P1273" s="21" t="s">
        <v>187</v>
      </c>
      <c r="Q1273" s="21" t="s">
        <v>219</v>
      </c>
      <c r="R1273" s="25" t="s">
        <v>218</v>
      </c>
      <c r="S1273" s="21" t="s">
        <v>368</v>
      </c>
      <c r="T1273" s="21"/>
      <c r="U1273" s="26"/>
      <c r="V1273" s="26"/>
      <c r="W1273" s="27">
        <f t="shared" si="190"/>
        <v>1966</v>
      </c>
      <c r="X1273" s="27">
        <f t="shared" si="191"/>
        <v>2050</v>
      </c>
      <c r="Y1273" s="28">
        <f t="shared" si="192"/>
        <v>0</v>
      </c>
      <c r="Z1273" s="29" t="str">
        <f t="shared" si="193"/>
        <v>CAISO</v>
      </c>
      <c r="AA1273" s="30">
        <f t="shared" si="194"/>
        <v>16</v>
      </c>
      <c r="AB1273" s="31">
        <f>IF(AND(ISNUMBER(MATCH($S1273,[3]Lists!$CU$8:$CU$37,0)),J1273&gt;=DATE(2018,12,31)),$AH$6,$AH$5)</f>
        <v>1</v>
      </c>
      <c r="AC1273" s="31">
        <f t="shared" si="195"/>
        <v>1</v>
      </c>
      <c r="AD1273" s="31">
        <f t="shared" si="196"/>
        <v>1</v>
      </c>
      <c r="AE1273" s="32" t="e">
        <f>MIN($K1273,IF(AND(S1273='[3]Resources - Baseline'!$C$25,$AH$3&gt;0),MIN(DATE(2050,12,31),MAX(DATE($AH$4,12,31),DATE(YEAR(J1273)+$AH$3,MONTH(J1273),DAY(J1273)))),IF(AND(COUNTIFS('[3]Resources - Baseline'!$C$26:$C$37,S1273)=1,$AH$2&gt;0),MIN(DATE($AH$4,12,31),DATE(YEAR(J1273)+$AH$2,MONTH(J1273),DAY(J1273))),DATE(2050,12,31))))</f>
        <v>#VALUE!</v>
      </c>
      <c r="AF1273" s="33">
        <f t="shared" si="197"/>
        <v>1</v>
      </c>
    </row>
    <row r="1274" spans="1:32">
      <c r="A1274" s="1">
        <v>1274</v>
      </c>
      <c r="B1274" s="21" t="s">
        <v>2765</v>
      </c>
      <c r="C1274" s="21" t="s">
        <v>2766</v>
      </c>
      <c r="D1274" s="21" t="s">
        <v>163</v>
      </c>
      <c r="E1274" s="22" t="s">
        <v>378</v>
      </c>
      <c r="F1274" s="22" t="s">
        <v>378</v>
      </c>
      <c r="G1274" s="22" t="s">
        <v>1348</v>
      </c>
      <c r="H1274" s="22" t="s">
        <v>1349</v>
      </c>
      <c r="I1274" s="22" t="s">
        <v>378</v>
      </c>
      <c r="J1274" s="22">
        <v>20424</v>
      </c>
      <c r="K1274" s="22">
        <v>55153</v>
      </c>
      <c r="L1274" s="23">
        <f t="shared" si="198"/>
        <v>69</v>
      </c>
      <c r="M1274" s="24">
        <f t="shared" si="199"/>
        <v>1</v>
      </c>
      <c r="N1274" s="23">
        <v>69</v>
      </c>
      <c r="O1274" s="23">
        <v>69</v>
      </c>
      <c r="P1274" s="23" t="s">
        <v>218</v>
      </c>
      <c r="Q1274" s="23" t="s">
        <v>219</v>
      </c>
      <c r="R1274" s="25" t="s">
        <v>218</v>
      </c>
      <c r="S1274" s="22" t="s">
        <v>1350</v>
      </c>
      <c r="T1274" s="22"/>
      <c r="U1274" s="26"/>
      <c r="V1274" s="26"/>
      <c r="W1274" s="27">
        <f t="shared" si="190"/>
        <v>1956</v>
      </c>
      <c r="X1274" s="27">
        <f t="shared" si="191"/>
        <v>2050</v>
      </c>
      <c r="Y1274" s="28">
        <f t="shared" si="192"/>
        <v>0</v>
      </c>
      <c r="Z1274" s="29" t="str">
        <f t="shared" si="193"/>
        <v>BANC</v>
      </c>
      <c r="AA1274" s="30">
        <f t="shared" si="194"/>
        <v>69</v>
      </c>
      <c r="AB1274" s="31">
        <f>IF(AND(ISNUMBER(MATCH($S1274,[3]Lists!$CU$8:$CU$37,0)),J1274&gt;=DATE(2018,12,31)),$AH$6,$AH$5)</f>
        <v>1</v>
      </c>
      <c r="AC1274" s="31">
        <f t="shared" si="195"/>
        <v>1</v>
      </c>
      <c r="AD1274" s="31">
        <f t="shared" si="196"/>
        <v>1</v>
      </c>
      <c r="AE1274" s="32" t="e">
        <f>MIN($K1274,IF(AND(S1274='[3]Resources - Baseline'!$C$25,$AH$3&gt;0),MIN(DATE(2050,12,31),MAX(DATE($AH$4,12,31),DATE(YEAR(J1274)+$AH$3,MONTH(J1274),DAY(J1274)))),IF(AND(COUNTIFS('[3]Resources - Baseline'!$C$26:$C$37,S1274)=1,$AH$2&gt;0),MIN(DATE($AH$4,12,31),DATE(YEAR(J1274)+$AH$2,MONTH(J1274),DAY(J1274))),DATE(2050,12,31))))</f>
        <v>#VALUE!</v>
      </c>
      <c r="AF1274" s="33">
        <f t="shared" si="197"/>
        <v>1</v>
      </c>
    </row>
    <row r="1275" spans="1:32">
      <c r="A1275" s="1">
        <v>1275</v>
      </c>
      <c r="B1275" s="21" t="s">
        <v>2767</v>
      </c>
      <c r="C1275" s="21" t="s">
        <v>2768</v>
      </c>
      <c r="D1275" s="21" t="s">
        <v>163</v>
      </c>
      <c r="E1275" s="22" t="s">
        <v>378</v>
      </c>
      <c r="F1275" s="22" t="s">
        <v>378</v>
      </c>
      <c r="G1275" s="22" t="s">
        <v>1348</v>
      </c>
      <c r="H1275" s="22" t="s">
        <v>1349</v>
      </c>
      <c r="I1275" s="22" t="s">
        <v>378</v>
      </c>
      <c r="J1275" s="22">
        <v>20363</v>
      </c>
      <c r="K1275" s="22">
        <v>55153</v>
      </c>
      <c r="L1275" s="23">
        <f t="shared" si="198"/>
        <v>69</v>
      </c>
      <c r="M1275" s="24">
        <f t="shared" si="199"/>
        <v>1</v>
      </c>
      <c r="N1275" s="23">
        <v>69</v>
      </c>
      <c r="O1275" s="23">
        <v>69</v>
      </c>
      <c r="P1275" s="23" t="s">
        <v>218</v>
      </c>
      <c r="Q1275" s="23" t="s">
        <v>219</v>
      </c>
      <c r="R1275" s="25" t="s">
        <v>218</v>
      </c>
      <c r="S1275" s="22" t="s">
        <v>1350</v>
      </c>
      <c r="T1275" s="22"/>
      <c r="U1275" s="26"/>
      <c r="V1275" s="26"/>
      <c r="W1275" s="27">
        <f t="shared" si="190"/>
        <v>1956</v>
      </c>
      <c r="X1275" s="27">
        <f t="shared" si="191"/>
        <v>2050</v>
      </c>
      <c r="Y1275" s="28">
        <f t="shared" si="192"/>
        <v>0</v>
      </c>
      <c r="Z1275" s="29" t="str">
        <f t="shared" si="193"/>
        <v>BANC</v>
      </c>
      <c r="AA1275" s="30">
        <f t="shared" si="194"/>
        <v>69</v>
      </c>
      <c r="AB1275" s="31">
        <f>IF(AND(ISNUMBER(MATCH($S1275,[3]Lists!$CU$8:$CU$37,0)),J1275&gt;=DATE(2018,12,31)),$AH$6,$AH$5)</f>
        <v>1</v>
      </c>
      <c r="AC1275" s="31">
        <f t="shared" si="195"/>
        <v>1</v>
      </c>
      <c r="AD1275" s="31">
        <f t="shared" si="196"/>
        <v>1</v>
      </c>
      <c r="AE1275" s="32" t="e">
        <f>MIN($K1275,IF(AND(S1275='[3]Resources - Baseline'!$C$25,$AH$3&gt;0),MIN(DATE(2050,12,31),MAX(DATE($AH$4,12,31),DATE(YEAR(J1275)+$AH$3,MONTH(J1275),DAY(J1275)))),IF(AND(COUNTIFS('[3]Resources - Baseline'!$C$26:$C$37,S1275)=1,$AH$2&gt;0),MIN(DATE($AH$4,12,31),DATE(YEAR(J1275)+$AH$2,MONTH(J1275),DAY(J1275))),DATE(2050,12,31))))</f>
        <v>#VALUE!</v>
      </c>
      <c r="AF1275" s="33">
        <f t="shared" si="197"/>
        <v>1</v>
      </c>
    </row>
    <row r="1276" spans="1:32">
      <c r="A1276" s="1">
        <v>1276</v>
      </c>
      <c r="B1276" s="21" t="s">
        <v>2769</v>
      </c>
      <c r="C1276" s="21" t="s">
        <v>2770</v>
      </c>
      <c r="D1276" s="21" t="s">
        <v>163</v>
      </c>
      <c r="E1276" s="22" t="s">
        <v>378</v>
      </c>
      <c r="F1276" s="22" t="s">
        <v>378</v>
      </c>
      <c r="G1276" s="22" t="s">
        <v>1348</v>
      </c>
      <c r="H1276" s="22" t="s">
        <v>1349</v>
      </c>
      <c r="I1276" s="22" t="s">
        <v>378</v>
      </c>
      <c r="J1276" s="22">
        <v>20210</v>
      </c>
      <c r="K1276" s="22">
        <v>55153</v>
      </c>
      <c r="L1276" s="23">
        <f t="shared" si="198"/>
        <v>69</v>
      </c>
      <c r="M1276" s="24">
        <f t="shared" si="199"/>
        <v>1</v>
      </c>
      <c r="N1276" s="23">
        <v>69</v>
      </c>
      <c r="O1276" s="23">
        <v>69</v>
      </c>
      <c r="P1276" s="23" t="s">
        <v>218</v>
      </c>
      <c r="Q1276" s="23" t="s">
        <v>219</v>
      </c>
      <c r="R1276" s="25" t="s">
        <v>218</v>
      </c>
      <c r="S1276" s="22" t="s">
        <v>1350</v>
      </c>
      <c r="T1276" s="22"/>
      <c r="U1276" s="26"/>
      <c r="V1276" s="26"/>
      <c r="W1276" s="27">
        <f t="shared" si="190"/>
        <v>1955</v>
      </c>
      <c r="X1276" s="27">
        <f t="shared" si="191"/>
        <v>2050</v>
      </c>
      <c r="Y1276" s="28">
        <f t="shared" si="192"/>
        <v>0</v>
      </c>
      <c r="Z1276" s="29" t="str">
        <f t="shared" si="193"/>
        <v>BANC</v>
      </c>
      <c r="AA1276" s="30">
        <f t="shared" si="194"/>
        <v>69</v>
      </c>
      <c r="AB1276" s="31">
        <f>IF(AND(ISNUMBER(MATCH($S1276,[3]Lists!$CU$8:$CU$37,0)),J1276&gt;=DATE(2018,12,31)),$AH$6,$AH$5)</f>
        <v>1</v>
      </c>
      <c r="AC1276" s="31">
        <f t="shared" si="195"/>
        <v>1</v>
      </c>
      <c r="AD1276" s="31">
        <f t="shared" si="196"/>
        <v>1</v>
      </c>
      <c r="AE1276" s="32" t="e">
        <f>MIN($K1276,IF(AND(S1276='[3]Resources - Baseline'!$C$25,$AH$3&gt;0),MIN(DATE(2050,12,31),MAX(DATE($AH$4,12,31),DATE(YEAR(J1276)+$AH$3,MONTH(J1276),DAY(J1276)))),IF(AND(COUNTIFS('[3]Resources - Baseline'!$C$26:$C$37,S1276)=1,$AH$2&gt;0),MIN(DATE($AH$4,12,31),DATE(YEAR(J1276)+$AH$2,MONTH(J1276),DAY(J1276))),DATE(2050,12,31))))</f>
        <v>#VALUE!</v>
      </c>
      <c r="AF1276" s="33">
        <f t="shared" si="197"/>
        <v>1</v>
      </c>
    </row>
    <row r="1277" spans="1:32">
      <c r="A1277" s="1">
        <v>1277</v>
      </c>
      <c r="B1277" s="21" t="s">
        <v>2771</v>
      </c>
      <c r="C1277" s="21" t="s">
        <v>2772</v>
      </c>
      <c r="D1277" s="21" t="s">
        <v>163</v>
      </c>
      <c r="E1277" s="22" t="s">
        <v>353</v>
      </c>
      <c r="F1277" s="22" t="s">
        <v>353</v>
      </c>
      <c r="G1277" s="22" t="s">
        <v>354</v>
      </c>
      <c r="H1277" s="22" t="s">
        <v>353</v>
      </c>
      <c r="I1277" s="22" t="s">
        <v>167</v>
      </c>
      <c r="J1277" s="22">
        <v>24959</v>
      </c>
      <c r="K1277" s="22">
        <v>55153</v>
      </c>
      <c r="L1277" s="23">
        <f t="shared" si="198"/>
        <v>11.11</v>
      </c>
      <c r="M1277" s="24">
        <f t="shared" si="199"/>
        <v>1</v>
      </c>
      <c r="N1277" s="23">
        <v>11.11</v>
      </c>
      <c r="O1277" s="23">
        <v>11.11</v>
      </c>
      <c r="P1277" s="23" t="s">
        <v>218</v>
      </c>
      <c r="Q1277" s="23" t="s">
        <v>219</v>
      </c>
      <c r="R1277" s="25" t="s">
        <v>218</v>
      </c>
      <c r="S1277" s="22" t="s">
        <v>220</v>
      </c>
      <c r="T1277" s="22"/>
      <c r="U1277" s="26"/>
      <c r="V1277" s="26"/>
      <c r="W1277" s="27">
        <f t="shared" si="190"/>
        <v>1968</v>
      </c>
      <c r="X1277" s="27">
        <f t="shared" si="191"/>
        <v>2050</v>
      </c>
      <c r="Y1277" s="28">
        <f t="shared" si="192"/>
        <v>0</v>
      </c>
      <c r="Z1277" s="29" t="str">
        <f t="shared" si="193"/>
        <v>Excluded</v>
      </c>
      <c r="AA1277" s="30">
        <f t="shared" si="194"/>
        <v>11.11</v>
      </c>
      <c r="AB1277" s="31">
        <f>IF(AND(ISNUMBER(MATCH($S1277,[3]Lists!$CU$8:$CU$37,0)),J1277&gt;=DATE(2018,12,31)),$AH$6,$AH$5)</f>
        <v>1</v>
      </c>
      <c r="AC1277" s="31">
        <f t="shared" si="195"/>
        <v>1</v>
      </c>
      <c r="AD1277" s="31">
        <f t="shared" si="196"/>
        <v>1</v>
      </c>
      <c r="AE1277" s="32" t="e">
        <f>MIN($K1277,IF(AND(S1277='[3]Resources - Baseline'!$C$25,$AH$3&gt;0),MIN(DATE(2050,12,31),MAX(DATE($AH$4,12,31),DATE(YEAR(J1277)+$AH$3,MONTH(J1277),DAY(J1277)))),IF(AND(COUNTIFS('[3]Resources - Baseline'!$C$26:$C$37,S1277)=1,$AH$2&gt;0),MIN(DATE($AH$4,12,31),DATE(YEAR(J1277)+$AH$2,MONTH(J1277),DAY(J1277))),DATE(2050,12,31))))</f>
        <v>#VALUE!</v>
      </c>
      <c r="AF1277" s="33">
        <f t="shared" si="197"/>
        <v>1</v>
      </c>
    </row>
    <row r="1278" spans="1:32">
      <c r="A1278" s="1">
        <v>1278</v>
      </c>
      <c r="B1278" s="21" t="s">
        <v>2773</v>
      </c>
      <c r="C1278" s="21" t="s">
        <v>2774</v>
      </c>
      <c r="D1278" s="21" t="s">
        <v>163</v>
      </c>
      <c r="E1278" s="22" t="s">
        <v>1085</v>
      </c>
      <c r="F1278" s="22" t="s">
        <v>1085</v>
      </c>
      <c r="G1278" s="22" t="s">
        <v>1086</v>
      </c>
      <c r="H1278" s="22" t="s">
        <v>747</v>
      </c>
      <c r="I1278" s="22" t="s">
        <v>212</v>
      </c>
      <c r="J1278" s="22">
        <v>36251</v>
      </c>
      <c r="K1278" s="22">
        <v>55153</v>
      </c>
      <c r="L1278" s="23">
        <f t="shared" si="198"/>
        <v>40.799999999999997</v>
      </c>
      <c r="M1278" s="24">
        <f t="shared" si="199"/>
        <v>1</v>
      </c>
      <c r="N1278" s="23">
        <v>40.799999999999997</v>
      </c>
      <c r="O1278" s="23">
        <v>40.799999999999997</v>
      </c>
      <c r="P1278" s="23" t="s">
        <v>196</v>
      </c>
      <c r="Q1278" s="23" t="s">
        <v>197</v>
      </c>
      <c r="R1278" s="25" t="s">
        <v>198</v>
      </c>
      <c r="S1278" s="22" t="s">
        <v>551</v>
      </c>
      <c r="T1278" s="22"/>
      <c r="U1278" s="26"/>
      <c r="V1278" s="26"/>
      <c r="W1278" s="27">
        <f t="shared" si="190"/>
        <v>1999</v>
      </c>
      <c r="X1278" s="27">
        <f t="shared" si="191"/>
        <v>2050</v>
      </c>
      <c r="Y1278" s="28">
        <f t="shared" si="192"/>
        <v>0</v>
      </c>
      <c r="Z1278" s="29" t="str">
        <f t="shared" si="193"/>
        <v>NW</v>
      </c>
      <c r="AA1278" s="30">
        <f t="shared" si="194"/>
        <v>40.799999999999997</v>
      </c>
      <c r="AB1278" s="31">
        <f>IF(AND(ISNUMBER(MATCH($S1278,[3]Lists!$CU$8:$CU$37,0)),J1278&gt;=DATE(2018,12,31)),$AH$6,$AH$5)</f>
        <v>1</v>
      </c>
      <c r="AC1278" s="31">
        <f t="shared" si="195"/>
        <v>1</v>
      </c>
      <c r="AD1278" s="31">
        <f t="shared" si="196"/>
        <v>1</v>
      </c>
      <c r="AE1278" s="32" t="e">
        <f>MIN($K1278,IF(AND(S1278='[3]Resources - Baseline'!$C$25,$AH$3&gt;0),MIN(DATE(2050,12,31),MAX(DATE($AH$4,12,31),DATE(YEAR(J1278)+$AH$3,MONTH(J1278),DAY(J1278)))),IF(AND(COUNTIFS('[3]Resources - Baseline'!$C$26:$C$37,S1278)=1,$AH$2&gt;0),MIN(DATE($AH$4,12,31),DATE(YEAR(J1278)+$AH$2,MONTH(J1278),DAY(J1278))),DATE(2050,12,31))))</f>
        <v>#VALUE!</v>
      </c>
      <c r="AF1278" s="33">
        <f t="shared" si="197"/>
        <v>1</v>
      </c>
    </row>
    <row r="1279" spans="1:32">
      <c r="A1279" s="1">
        <v>1279</v>
      </c>
      <c r="B1279" s="21" t="s">
        <v>2775</v>
      </c>
      <c r="C1279" s="21" t="s">
        <v>2776</v>
      </c>
      <c r="D1279" s="21" t="s">
        <v>163</v>
      </c>
      <c r="E1279" s="22" t="s">
        <v>440</v>
      </c>
      <c r="F1279" s="22" t="s">
        <v>440</v>
      </c>
      <c r="G1279" s="22" t="s">
        <v>441</v>
      </c>
      <c r="H1279" s="22" t="s">
        <v>434</v>
      </c>
      <c r="I1279" s="22" t="s">
        <v>212</v>
      </c>
      <c r="J1279" s="22">
        <v>36312</v>
      </c>
      <c r="K1279" s="22">
        <v>55153</v>
      </c>
      <c r="L1279" s="23">
        <f t="shared" si="198"/>
        <v>1</v>
      </c>
      <c r="M1279" s="24">
        <f t="shared" si="199"/>
        <v>1</v>
      </c>
      <c r="N1279" s="23">
        <v>1</v>
      </c>
      <c r="O1279" s="23">
        <v>1</v>
      </c>
      <c r="P1279" s="23" t="s">
        <v>196</v>
      </c>
      <c r="Q1279" s="23" t="s">
        <v>197</v>
      </c>
      <c r="R1279" s="25" t="s">
        <v>198</v>
      </c>
      <c r="S1279" s="22" t="s">
        <v>551</v>
      </c>
      <c r="T1279" s="22"/>
      <c r="U1279" s="26"/>
      <c r="V1279" s="26"/>
      <c r="W1279" s="27">
        <f t="shared" si="190"/>
        <v>1999</v>
      </c>
      <c r="X1279" s="27">
        <f t="shared" si="191"/>
        <v>2050</v>
      </c>
      <c r="Y1279" s="28">
        <f t="shared" si="192"/>
        <v>0</v>
      </c>
      <c r="Z1279" s="29" t="str">
        <f t="shared" si="193"/>
        <v>NW</v>
      </c>
      <c r="AA1279" s="30">
        <f t="shared" si="194"/>
        <v>1</v>
      </c>
      <c r="AB1279" s="31">
        <f>IF(AND(ISNUMBER(MATCH($S1279,[3]Lists!$CU$8:$CU$37,0)),J1279&gt;=DATE(2018,12,31)),$AH$6,$AH$5)</f>
        <v>1</v>
      </c>
      <c r="AC1279" s="31">
        <f t="shared" si="195"/>
        <v>1</v>
      </c>
      <c r="AD1279" s="31">
        <f t="shared" si="196"/>
        <v>1</v>
      </c>
      <c r="AE1279" s="32" t="e">
        <f>MIN($K1279,IF(AND(S1279='[3]Resources - Baseline'!$C$25,$AH$3&gt;0),MIN(DATE(2050,12,31),MAX(DATE($AH$4,12,31),DATE(YEAR(J1279)+$AH$3,MONTH(J1279),DAY(J1279)))),IF(AND(COUNTIFS('[3]Resources - Baseline'!$C$26:$C$37,S1279)=1,$AH$2&gt;0),MIN(DATE($AH$4,12,31),DATE(YEAR(J1279)+$AH$2,MONTH(J1279),DAY(J1279))),DATE(2050,12,31))))</f>
        <v>#VALUE!</v>
      </c>
      <c r="AF1279" s="33">
        <f t="shared" si="197"/>
        <v>1</v>
      </c>
    </row>
    <row r="1280" spans="1:32">
      <c r="A1280" s="1">
        <v>1280</v>
      </c>
      <c r="B1280" s="21" t="s">
        <v>2777</v>
      </c>
      <c r="C1280" s="21" t="s">
        <v>2778</v>
      </c>
      <c r="D1280" s="21" t="s">
        <v>163</v>
      </c>
      <c r="E1280" s="22" t="s">
        <v>440</v>
      </c>
      <c r="F1280" s="22" t="s">
        <v>440</v>
      </c>
      <c r="G1280" s="22" t="s">
        <v>441</v>
      </c>
      <c r="H1280" s="22" t="s">
        <v>434</v>
      </c>
      <c r="I1280" s="22" t="s">
        <v>212</v>
      </c>
      <c r="J1280" s="22">
        <v>36312</v>
      </c>
      <c r="K1280" s="22">
        <v>55153</v>
      </c>
      <c r="L1280" s="23">
        <f t="shared" si="198"/>
        <v>24.8</v>
      </c>
      <c r="M1280" s="24">
        <f t="shared" si="199"/>
        <v>1</v>
      </c>
      <c r="N1280" s="23">
        <v>24.8</v>
      </c>
      <c r="O1280" s="23">
        <v>24.8</v>
      </c>
      <c r="P1280" s="23" t="s">
        <v>196</v>
      </c>
      <c r="Q1280" s="23" t="s">
        <v>197</v>
      </c>
      <c r="R1280" s="25" t="s">
        <v>198</v>
      </c>
      <c r="S1280" s="22" t="s">
        <v>551</v>
      </c>
      <c r="T1280" s="22"/>
      <c r="U1280" s="26"/>
      <c r="V1280" s="26"/>
      <c r="W1280" s="27">
        <f t="shared" si="190"/>
        <v>1999</v>
      </c>
      <c r="X1280" s="27">
        <f t="shared" si="191"/>
        <v>2050</v>
      </c>
      <c r="Y1280" s="28">
        <f t="shared" si="192"/>
        <v>0</v>
      </c>
      <c r="Z1280" s="29" t="str">
        <f t="shared" si="193"/>
        <v>NW</v>
      </c>
      <c r="AA1280" s="30">
        <f t="shared" si="194"/>
        <v>24.8</v>
      </c>
      <c r="AB1280" s="31">
        <f>IF(AND(ISNUMBER(MATCH($S1280,[3]Lists!$CU$8:$CU$37,0)),J1280&gt;=DATE(2018,12,31)),$AH$6,$AH$5)</f>
        <v>1</v>
      </c>
      <c r="AC1280" s="31">
        <f t="shared" si="195"/>
        <v>1</v>
      </c>
      <c r="AD1280" s="31">
        <f t="shared" si="196"/>
        <v>1</v>
      </c>
      <c r="AE1280" s="32" t="e">
        <f>MIN($K1280,IF(AND(S1280='[3]Resources - Baseline'!$C$25,$AH$3&gt;0),MIN(DATE(2050,12,31),MAX(DATE($AH$4,12,31),DATE(YEAR(J1280)+$AH$3,MONTH(J1280),DAY(J1280)))),IF(AND(COUNTIFS('[3]Resources - Baseline'!$C$26:$C$37,S1280)=1,$AH$2&gt;0),MIN(DATE($AH$4,12,31),DATE(YEAR(J1280)+$AH$2,MONTH(J1280),DAY(J1280))),DATE(2050,12,31))))</f>
        <v>#VALUE!</v>
      </c>
      <c r="AF1280" s="33">
        <f t="shared" si="197"/>
        <v>1</v>
      </c>
    </row>
    <row r="1281" spans="1:32">
      <c r="A1281" s="1">
        <v>1281</v>
      </c>
      <c r="B1281" s="21" t="s">
        <v>2779</v>
      </c>
      <c r="C1281" s="21" t="s">
        <v>2780</v>
      </c>
      <c r="D1281" s="21" t="s">
        <v>163</v>
      </c>
      <c r="E1281" s="22" t="s">
        <v>440</v>
      </c>
      <c r="F1281" s="22" t="s">
        <v>440</v>
      </c>
      <c r="G1281" s="22" t="s">
        <v>441</v>
      </c>
      <c r="H1281" s="22" t="s">
        <v>434</v>
      </c>
      <c r="I1281" s="22" t="s">
        <v>212</v>
      </c>
      <c r="J1281" s="22">
        <v>36739</v>
      </c>
      <c r="K1281" s="22">
        <v>55153</v>
      </c>
      <c r="L1281" s="23">
        <f t="shared" si="198"/>
        <v>16.8</v>
      </c>
      <c r="M1281" s="24">
        <f t="shared" si="199"/>
        <v>1</v>
      </c>
      <c r="N1281" s="23">
        <v>16.8</v>
      </c>
      <c r="O1281" s="23">
        <v>16.8</v>
      </c>
      <c r="P1281" s="23" t="s">
        <v>196</v>
      </c>
      <c r="Q1281" s="23" t="s">
        <v>197</v>
      </c>
      <c r="R1281" s="25" t="s">
        <v>198</v>
      </c>
      <c r="S1281" s="22" t="s">
        <v>551</v>
      </c>
      <c r="T1281" s="22"/>
      <c r="U1281" s="26"/>
      <c r="V1281" s="26"/>
      <c r="W1281" s="27">
        <f t="shared" si="190"/>
        <v>2001</v>
      </c>
      <c r="X1281" s="27">
        <f t="shared" si="191"/>
        <v>2050</v>
      </c>
      <c r="Y1281" s="28">
        <f t="shared" si="192"/>
        <v>0</v>
      </c>
      <c r="Z1281" s="29" t="str">
        <f t="shared" si="193"/>
        <v>NW</v>
      </c>
      <c r="AA1281" s="30">
        <f t="shared" si="194"/>
        <v>16.8</v>
      </c>
      <c r="AB1281" s="31">
        <f>IF(AND(ISNUMBER(MATCH($S1281,[3]Lists!$CU$8:$CU$37,0)),J1281&gt;=DATE(2018,12,31)),$AH$6,$AH$5)</f>
        <v>1</v>
      </c>
      <c r="AC1281" s="31">
        <f t="shared" si="195"/>
        <v>1</v>
      </c>
      <c r="AD1281" s="31">
        <f t="shared" si="196"/>
        <v>1</v>
      </c>
      <c r="AE1281" s="32" t="e">
        <f>MIN($K1281,IF(AND(S1281='[3]Resources - Baseline'!$C$25,$AH$3&gt;0),MIN(DATE(2050,12,31),MAX(DATE($AH$4,12,31),DATE(YEAR(J1281)+$AH$3,MONTH(J1281),DAY(J1281)))),IF(AND(COUNTIFS('[3]Resources - Baseline'!$C$26:$C$37,S1281)=1,$AH$2&gt;0),MIN(DATE($AH$4,12,31),DATE(YEAR(J1281)+$AH$2,MONTH(J1281),DAY(J1281))),DATE(2050,12,31))))</f>
        <v>#VALUE!</v>
      </c>
      <c r="AF1281" s="33">
        <f t="shared" si="197"/>
        <v>1</v>
      </c>
    </row>
    <row r="1282" spans="1:32">
      <c r="A1282" s="1">
        <v>1282</v>
      </c>
      <c r="B1282" s="21" t="s">
        <v>2781</v>
      </c>
      <c r="C1282" s="21" t="s">
        <v>2782</v>
      </c>
      <c r="D1282" s="21" t="s">
        <v>163</v>
      </c>
      <c r="E1282" s="22" t="s">
        <v>302</v>
      </c>
      <c r="F1282" s="22" t="s">
        <v>302</v>
      </c>
      <c r="G1282" s="22" t="s">
        <v>303</v>
      </c>
      <c r="H1282" s="22" t="s">
        <v>302</v>
      </c>
      <c r="I1282" s="22" t="s">
        <v>167</v>
      </c>
      <c r="J1282" s="22">
        <v>29677</v>
      </c>
      <c r="K1282" s="22">
        <v>55153</v>
      </c>
      <c r="L1282" s="23">
        <f t="shared" si="198"/>
        <v>3.1</v>
      </c>
      <c r="M1282" s="24">
        <f t="shared" si="199"/>
        <v>1</v>
      </c>
      <c r="N1282" s="23">
        <v>3.1</v>
      </c>
      <c r="O1282" s="23">
        <v>3.1</v>
      </c>
      <c r="P1282" s="23" t="s">
        <v>218</v>
      </c>
      <c r="Q1282" s="23" t="s">
        <v>219</v>
      </c>
      <c r="R1282" s="25" t="s">
        <v>218</v>
      </c>
      <c r="S1282" s="22" t="s">
        <v>220</v>
      </c>
      <c r="T1282" s="22"/>
      <c r="U1282" s="26"/>
      <c r="V1282" s="26"/>
      <c r="W1282" s="27">
        <f t="shared" si="190"/>
        <v>1981</v>
      </c>
      <c r="X1282" s="27">
        <f t="shared" si="191"/>
        <v>2050</v>
      </c>
      <c r="Y1282" s="28">
        <f t="shared" si="192"/>
        <v>0</v>
      </c>
      <c r="Z1282" s="29" t="str">
        <f t="shared" si="193"/>
        <v>Excluded</v>
      </c>
      <c r="AA1282" s="30">
        <f t="shared" si="194"/>
        <v>3.1</v>
      </c>
      <c r="AB1282" s="31">
        <f>IF(AND(ISNUMBER(MATCH($S1282,[3]Lists!$CU$8:$CU$37,0)),J1282&gt;=DATE(2018,12,31)),$AH$6,$AH$5)</f>
        <v>1</v>
      </c>
      <c r="AC1282" s="31">
        <f t="shared" si="195"/>
        <v>1</v>
      </c>
      <c r="AD1282" s="31">
        <f t="shared" si="196"/>
        <v>1</v>
      </c>
      <c r="AE1282" s="32" t="e">
        <f>MIN($K1282,IF(AND(S1282='[3]Resources - Baseline'!$C$25,$AH$3&gt;0),MIN(DATE(2050,12,31),MAX(DATE($AH$4,12,31),DATE(YEAR(J1282)+$AH$3,MONTH(J1282),DAY(J1282)))),IF(AND(COUNTIFS('[3]Resources - Baseline'!$C$26:$C$37,S1282)=1,$AH$2&gt;0),MIN(DATE($AH$4,12,31),DATE(YEAR(J1282)+$AH$2,MONTH(J1282),DAY(J1282))),DATE(2050,12,31))))</f>
        <v>#VALUE!</v>
      </c>
      <c r="AF1282" s="33">
        <f t="shared" si="197"/>
        <v>1</v>
      </c>
    </row>
    <row r="1283" spans="1:32">
      <c r="A1283" s="1">
        <v>1283</v>
      </c>
      <c r="B1283" s="21" t="s">
        <v>2783</v>
      </c>
      <c r="C1283" s="21" t="s">
        <v>2784</v>
      </c>
      <c r="D1283" s="21" t="s">
        <v>163</v>
      </c>
      <c r="E1283" s="22" t="s">
        <v>263</v>
      </c>
      <c r="F1283" s="22" t="s">
        <v>263</v>
      </c>
      <c r="G1283" s="22" t="s">
        <v>2353</v>
      </c>
      <c r="H1283" s="22" t="s">
        <v>263</v>
      </c>
      <c r="I1283" s="22" t="s">
        <v>195</v>
      </c>
      <c r="J1283" s="22">
        <v>41275</v>
      </c>
      <c r="K1283" s="22">
        <v>55153</v>
      </c>
      <c r="L1283" s="23">
        <f t="shared" si="198"/>
        <v>18</v>
      </c>
      <c r="M1283" s="24">
        <f t="shared" si="199"/>
        <v>1</v>
      </c>
      <c r="N1283" s="23">
        <v>18</v>
      </c>
      <c r="O1283" s="23">
        <v>18</v>
      </c>
      <c r="P1283" s="23" t="s">
        <v>408</v>
      </c>
      <c r="Q1283" s="23" t="s">
        <v>180</v>
      </c>
      <c r="R1283" s="25" t="s">
        <v>181</v>
      </c>
      <c r="S1283" s="22" t="s">
        <v>337</v>
      </c>
      <c r="T1283" s="22"/>
      <c r="U1283" s="26"/>
      <c r="V1283" s="26"/>
      <c r="W1283" s="27">
        <f t="shared" si="190"/>
        <v>2013</v>
      </c>
      <c r="X1283" s="27">
        <f t="shared" si="191"/>
        <v>2050</v>
      </c>
      <c r="Y1283" s="28">
        <f t="shared" si="192"/>
        <v>0</v>
      </c>
      <c r="Z1283" s="29" t="str">
        <f t="shared" si="193"/>
        <v>SW</v>
      </c>
      <c r="AA1283" s="30">
        <f t="shared" si="194"/>
        <v>18</v>
      </c>
      <c r="AB1283" s="31">
        <f>IF(AND(ISNUMBER(MATCH($S1283,[3]Lists!$CU$8:$CU$37,0)),J1283&gt;=DATE(2018,12,31)),$AH$6,$AH$5)</f>
        <v>1</v>
      </c>
      <c r="AC1283" s="31">
        <f t="shared" si="195"/>
        <v>1</v>
      </c>
      <c r="AD1283" s="31">
        <f t="shared" si="196"/>
        <v>1</v>
      </c>
      <c r="AE1283" s="32" t="e">
        <f>MIN($K1283,IF(AND(S1283='[3]Resources - Baseline'!$C$25,$AH$3&gt;0),MIN(DATE(2050,12,31),MAX(DATE($AH$4,12,31),DATE(YEAR(J1283)+$AH$3,MONTH(J1283),DAY(J1283)))),IF(AND(COUNTIFS('[3]Resources - Baseline'!$C$26:$C$37,S1283)=1,$AH$2&gt;0),MIN(DATE($AH$4,12,31),DATE(YEAR(J1283)+$AH$2,MONTH(J1283),DAY(J1283))),DATE(2050,12,31))))</f>
        <v>#VALUE!</v>
      </c>
      <c r="AF1283" s="33">
        <f t="shared" si="197"/>
        <v>1</v>
      </c>
    </row>
    <row r="1284" spans="1:32">
      <c r="A1284" s="1">
        <v>1284</v>
      </c>
      <c r="B1284" s="21" t="s">
        <v>2785</v>
      </c>
      <c r="C1284" s="21" t="s">
        <v>2786</v>
      </c>
      <c r="D1284" s="21" t="s">
        <v>163</v>
      </c>
      <c r="E1284" s="22" t="s">
        <v>263</v>
      </c>
      <c r="F1284" s="22" t="s">
        <v>263</v>
      </c>
      <c r="G1284" s="22" t="s">
        <v>2353</v>
      </c>
      <c r="H1284" s="22" t="s">
        <v>263</v>
      </c>
      <c r="I1284" s="22" t="s">
        <v>195</v>
      </c>
      <c r="J1284" s="22">
        <v>41275</v>
      </c>
      <c r="K1284" s="22">
        <v>55153</v>
      </c>
      <c r="L1284" s="23">
        <f t="shared" si="198"/>
        <v>20</v>
      </c>
      <c r="M1284" s="24">
        <f t="shared" si="199"/>
        <v>1</v>
      </c>
      <c r="N1284" s="23">
        <v>20</v>
      </c>
      <c r="O1284" s="23">
        <v>20</v>
      </c>
      <c r="P1284" s="23" t="s">
        <v>408</v>
      </c>
      <c r="Q1284" s="23" t="s">
        <v>180</v>
      </c>
      <c r="R1284" s="25" t="s">
        <v>181</v>
      </c>
      <c r="S1284" s="22" t="s">
        <v>337</v>
      </c>
      <c r="T1284" s="22"/>
      <c r="U1284" s="26"/>
      <c r="V1284" s="26"/>
      <c r="W1284" s="27">
        <f t="shared" si="190"/>
        <v>2013</v>
      </c>
      <c r="X1284" s="27">
        <f t="shared" si="191"/>
        <v>2050</v>
      </c>
      <c r="Y1284" s="28">
        <f t="shared" si="192"/>
        <v>0</v>
      </c>
      <c r="Z1284" s="29" t="str">
        <f t="shared" si="193"/>
        <v>SW</v>
      </c>
      <c r="AA1284" s="30">
        <f t="shared" si="194"/>
        <v>20</v>
      </c>
      <c r="AB1284" s="31">
        <f>IF(AND(ISNUMBER(MATCH($S1284,[3]Lists!$CU$8:$CU$37,0)),J1284&gt;=DATE(2018,12,31)),$AH$6,$AH$5)</f>
        <v>1</v>
      </c>
      <c r="AC1284" s="31">
        <f t="shared" si="195"/>
        <v>1</v>
      </c>
      <c r="AD1284" s="31">
        <f t="shared" si="196"/>
        <v>1</v>
      </c>
      <c r="AE1284" s="32" t="e">
        <f>MIN($K1284,IF(AND(S1284='[3]Resources - Baseline'!$C$25,$AH$3&gt;0),MIN(DATE(2050,12,31),MAX(DATE($AH$4,12,31),DATE(YEAR(J1284)+$AH$3,MONTH(J1284),DAY(J1284)))),IF(AND(COUNTIFS('[3]Resources - Baseline'!$C$26:$C$37,S1284)=1,$AH$2&gt;0),MIN(DATE($AH$4,12,31),DATE(YEAR(J1284)+$AH$2,MONTH(J1284),DAY(J1284))),DATE(2050,12,31))))</f>
        <v>#VALUE!</v>
      </c>
      <c r="AF1284" s="33">
        <f t="shared" si="197"/>
        <v>1</v>
      </c>
    </row>
    <row r="1285" spans="1:32">
      <c r="A1285" s="1">
        <v>1285</v>
      </c>
      <c r="B1285" s="21" t="s">
        <v>2787</v>
      </c>
      <c r="C1285" s="21" t="s">
        <v>2788</v>
      </c>
      <c r="D1285" s="21" t="s">
        <v>185</v>
      </c>
      <c r="E1285" s="21" t="s">
        <v>175</v>
      </c>
      <c r="F1285" s="21" t="s">
        <v>175</v>
      </c>
      <c r="G1285" s="21" t="s">
        <v>186</v>
      </c>
      <c r="H1285" s="21" t="s">
        <v>175</v>
      </c>
      <c r="I1285" s="21" t="s">
        <v>178</v>
      </c>
      <c r="J1285" s="22">
        <v>23012</v>
      </c>
      <c r="K1285" s="22">
        <v>55153</v>
      </c>
      <c r="L1285" s="23">
        <f t="shared" si="198"/>
        <v>37.5</v>
      </c>
      <c r="M1285" s="24">
        <f t="shared" si="199"/>
        <v>1</v>
      </c>
      <c r="N1285" s="21">
        <v>37.5</v>
      </c>
      <c r="O1285" s="21">
        <v>37.5</v>
      </c>
      <c r="P1285" s="21" t="s">
        <v>187</v>
      </c>
      <c r="Q1285" s="21" t="s">
        <v>219</v>
      </c>
      <c r="R1285" s="25" t="s">
        <v>218</v>
      </c>
      <c r="S1285" s="21" t="s">
        <v>265</v>
      </c>
      <c r="T1285" s="21"/>
      <c r="U1285" s="26"/>
      <c r="V1285" s="26"/>
      <c r="W1285" s="27">
        <f t="shared" si="190"/>
        <v>1963</v>
      </c>
      <c r="X1285" s="27">
        <f t="shared" si="191"/>
        <v>2050</v>
      </c>
      <c r="Y1285" s="28">
        <f t="shared" si="192"/>
        <v>0</v>
      </c>
      <c r="Z1285" s="29" t="str">
        <f t="shared" si="193"/>
        <v>CAISO</v>
      </c>
      <c r="AA1285" s="30">
        <f t="shared" si="194"/>
        <v>37.5</v>
      </c>
      <c r="AB1285" s="31">
        <f>IF(AND(ISNUMBER(MATCH($S1285,[3]Lists!$CU$8:$CU$37,0)),J1285&gt;=DATE(2018,12,31)),$AH$6,$AH$5)</f>
        <v>1</v>
      </c>
      <c r="AC1285" s="31">
        <f t="shared" si="195"/>
        <v>1</v>
      </c>
      <c r="AD1285" s="31">
        <f t="shared" si="196"/>
        <v>1</v>
      </c>
      <c r="AE1285" s="32" t="e">
        <f>MIN($K1285,IF(AND(S1285='[3]Resources - Baseline'!$C$25,$AH$3&gt;0),MIN(DATE(2050,12,31),MAX(DATE($AH$4,12,31),DATE(YEAR(J1285)+$AH$3,MONTH(J1285),DAY(J1285)))),IF(AND(COUNTIFS('[3]Resources - Baseline'!$C$26:$C$37,S1285)=1,$AH$2&gt;0),MIN(DATE($AH$4,12,31),DATE(YEAR(J1285)+$AH$2,MONTH(J1285),DAY(J1285))),DATE(2050,12,31))))</f>
        <v>#VALUE!</v>
      </c>
      <c r="AF1285" s="33">
        <f t="shared" si="197"/>
        <v>1</v>
      </c>
    </row>
    <row r="1286" spans="1:32">
      <c r="A1286" s="1">
        <v>1286</v>
      </c>
      <c r="B1286" s="21" t="s">
        <v>2789</v>
      </c>
      <c r="C1286" s="21" t="s">
        <v>2790</v>
      </c>
      <c r="D1286" s="21" t="s">
        <v>185</v>
      </c>
      <c r="E1286" s="21" t="s">
        <v>175</v>
      </c>
      <c r="F1286" s="21" t="s">
        <v>175</v>
      </c>
      <c r="G1286" s="21" t="s">
        <v>186</v>
      </c>
      <c r="H1286" s="21" t="s">
        <v>175</v>
      </c>
      <c r="I1286" s="21" t="s">
        <v>178</v>
      </c>
      <c r="J1286" s="22">
        <v>33679</v>
      </c>
      <c r="K1286" s="22">
        <v>55153</v>
      </c>
      <c r="L1286" s="23">
        <f t="shared" si="198"/>
        <v>14.3</v>
      </c>
      <c r="M1286" s="24">
        <f t="shared" si="199"/>
        <v>1</v>
      </c>
      <c r="N1286" s="21">
        <v>14.3</v>
      </c>
      <c r="O1286" s="21">
        <v>14.3</v>
      </c>
      <c r="P1286" s="21" t="s">
        <v>187</v>
      </c>
      <c r="Q1286" s="21" t="s">
        <v>219</v>
      </c>
      <c r="R1286" s="25" t="s">
        <v>218</v>
      </c>
      <c r="S1286" s="21" t="s">
        <v>368</v>
      </c>
      <c r="T1286" s="21"/>
      <c r="U1286" s="26"/>
      <c r="V1286" s="26"/>
      <c r="W1286" s="27">
        <f t="shared" si="190"/>
        <v>1992</v>
      </c>
      <c r="X1286" s="27">
        <f t="shared" si="191"/>
        <v>2050</v>
      </c>
      <c r="Y1286" s="28">
        <f t="shared" si="192"/>
        <v>0</v>
      </c>
      <c r="Z1286" s="29" t="str">
        <f t="shared" si="193"/>
        <v>CAISO</v>
      </c>
      <c r="AA1286" s="30">
        <f t="shared" si="194"/>
        <v>14.3</v>
      </c>
      <c r="AB1286" s="31">
        <f>IF(AND(ISNUMBER(MATCH($S1286,[3]Lists!$CU$8:$CU$37,0)),J1286&gt;=DATE(2018,12,31)),$AH$6,$AH$5)</f>
        <v>1</v>
      </c>
      <c r="AC1286" s="31">
        <f t="shared" si="195"/>
        <v>1</v>
      </c>
      <c r="AD1286" s="31">
        <f t="shared" si="196"/>
        <v>1</v>
      </c>
      <c r="AE1286" s="32" t="e">
        <f>MIN($K1286,IF(AND(S1286='[3]Resources - Baseline'!$C$25,$AH$3&gt;0),MIN(DATE(2050,12,31),MAX(DATE($AH$4,12,31),DATE(YEAR(J1286)+$AH$3,MONTH(J1286),DAY(J1286)))),IF(AND(COUNTIFS('[3]Resources - Baseline'!$C$26:$C$37,S1286)=1,$AH$2&gt;0),MIN(DATE($AH$4,12,31),DATE(YEAR(J1286)+$AH$2,MONTH(J1286),DAY(J1286))),DATE(2050,12,31))))</f>
        <v>#VALUE!</v>
      </c>
      <c r="AF1286" s="33">
        <f t="shared" si="197"/>
        <v>1</v>
      </c>
    </row>
    <row r="1287" spans="1:32">
      <c r="A1287" s="1">
        <v>1287</v>
      </c>
      <c r="B1287" s="21" t="s">
        <v>2791</v>
      </c>
      <c r="C1287" s="21" t="s">
        <v>2792</v>
      </c>
      <c r="D1287" s="21" t="s">
        <v>163</v>
      </c>
      <c r="E1287" s="22" t="s">
        <v>164</v>
      </c>
      <c r="F1287" s="22" t="s">
        <v>164</v>
      </c>
      <c r="G1287" s="22" t="s">
        <v>165</v>
      </c>
      <c r="H1287" s="22" t="s">
        <v>166</v>
      </c>
      <c r="I1287" s="22" t="s">
        <v>167</v>
      </c>
      <c r="J1287" s="22">
        <v>41821</v>
      </c>
      <c r="K1287" s="22">
        <v>63735</v>
      </c>
      <c r="L1287" s="23">
        <f t="shared" si="198"/>
        <v>23.5</v>
      </c>
      <c r="M1287" s="24">
        <f t="shared" si="199"/>
        <v>1</v>
      </c>
      <c r="N1287" s="23">
        <v>23.5</v>
      </c>
      <c r="O1287" s="23">
        <v>23.5</v>
      </c>
      <c r="P1287" s="23" t="s">
        <v>218</v>
      </c>
      <c r="Q1287" s="23" t="s">
        <v>219</v>
      </c>
      <c r="R1287" s="25" t="s">
        <v>218</v>
      </c>
      <c r="S1287" s="22" t="s">
        <v>220</v>
      </c>
      <c r="T1287" s="22"/>
      <c r="U1287" s="26"/>
      <c r="V1287" s="26"/>
      <c r="W1287" s="27">
        <f t="shared" si="190"/>
        <v>2015</v>
      </c>
      <c r="X1287" s="27">
        <f t="shared" si="191"/>
        <v>2073</v>
      </c>
      <c r="Y1287" s="28">
        <f t="shared" si="192"/>
        <v>0</v>
      </c>
      <c r="Z1287" s="29" t="str">
        <f t="shared" si="193"/>
        <v>Excluded</v>
      </c>
      <c r="AA1287" s="30">
        <f t="shared" si="194"/>
        <v>23.5</v>
      </c>
      <c r="AB1287" s="31">
        <f>IF(AND(ISNUMBER(MATCH($S1287,[3]Lists!$CU$8:$CU$37,0)),J1287&gt;=DATE(2018,12,31)),$AH$6,$AH$5)</f>
        <v>1</v>
      </c>
      <c r="AC1287" s="31">
        <f t="shared" si="195"/>
        <v>1</v>
      </c>
      <c r="AD1287" s="31">
        <f t="shared" si="196"/>
        <v>1</v>
      </c>
      <c r="AE1287" s="32" t="e">
        <f>MIN($K1287,IF(AND(S1287='[3]Resources - Baseline'!$C$25,$AH$3&gt;0),MIN(DATE(2050,12,31),MAX(DATE($AH$4,12,31),DATE(YEAR(J1287)+$AH$3,MONTH(J1287),DAY(J1287)))),IF(AND(COUNTIFS('[3]Resources - Baseline'!$C$26:$C$37,S1287)=1,$AH$2&gt;0),MIN(DATE($AH$4,12,31),DATE(YEAR(J1287)+$AH$2,MONTH(J1287),DAY(J1287))),DATE(2050,12,31))))</f>
        <v>#VALUE!</v>
      </c>
      <c r="AF1287" s="33">
        <f t="shared" si="197"/>
        <v>1</v>
      </c>
    </row>
    <row r="1288" spans="1:32">
      <c r="A1288" s="1">
        <v>1288</v>
      </c>
      <c r="B1288" s="21" t="s">
        <v>2793</v>
      </c>
      <c r="C1288" s="21" t="s">
        <v>2794</v>
      </c>
      <c r="D1288" s="21" t="s">
        <v>163</v>
      </c>
      <c r="E1288" s="22" t="s">
        <v>164</v>
      </c>
      <c r="F1288" s="22" t="s">
        <v>164</v>
      </c>
      <c r="G1288" s="22" t="s">
        <v>165</v>
      </c>
      <c r="H1288" s="22" t="s">
        <v>166</v>
      </c>
      <c r="I1288" s="22" t="s">
        <v>167</v>
      </c>
      <c r="J1288" s="22">
        <v>41821</v>
      </c>
      <c r="K1288" s="22">
        <v>63735</v>
      </c>
      <c r="L1288" s="23">
        <f t="shared" si="198"/>
        <v>23.5</v>
      </c>
      <c r="M1288" s="24">
        <f t="shared" si="199"/>
        <v>1</v>
      </c>
      <c r="N1288" s="23">
        <v>23.5</v>
      </c>
      <c r="O1288" s="23">
        <v>23.5</v>
      </c>
      <c r="P1288" s="23" t="s">
        <v>218</v>
      </c>
      <c r="Q1288" s="23" t="s">
        <v>219</v>
      </c>
      <c r="R1288" s="25" t="s">
        <v>218</v>
      </c>
      <c r="S1288" s="22" t="s">
        <v>220</v>
      </c>
      <c r="T1288" s="22"/>
      <c r="U1288" s="26"/>
      <c r="V1288" s="26"/>
      <c r="W1288" s="27">
        <f t="shared" si="190"/>
        <v>2015</v>
      </c>
      <c r="X1288" s="27">
        <f t="shared" si="191"/>
        <v>2073</v>
      </c>
      <c r="Y1288" s="28">
        <f t="shared" si="192"/>
        <v>0</v>
      </c>
      <c r="Z1288" s="29" t="str">
        <f t="shared" si="193"/>
        <v>Excluded</v>
      </c>
      <c r="AA1288" s="30">
        <f t="shared" si="194"/>
        <v>23.5</v>
      </c>
      <c r="AB1288" s="31">
        <f>IF(AND(ISNUMBER(MATCH($S1288,[3]Lists!$CU$8:$CU$37,0)),J1288&gt;=DATE(2018,12,31)),$AH$6,$AH$5)</f>
        <v>1</v>
      </c>
      <c r="AC1288" s="31">
        <f t="shared" si="195"/>
        <v>1</v>
      </c>
      <c r="AD1288" s="31">
        <f t="shared" si="196"/>
        <v>1</v>
      </c>
      <c r="AE1288" s="32" t="e">
        <f>MIN($K1288,IF(AND(S1288='[3]Resources - Baseline'!$C$25,$AH$3&gt;0),MIN(DATE(2050,12,31),MAX(DATE($AH$4,12,31),DATE(YEAR(J1288)+$AH$3,MONTH(J1288),DAY(J1288)))),IF(AND(COUNTIFS('[3]Resources - Baseline'!$C$26:$C$37,S1288)=1,$AH$2&gt;0),MIN(DATE($AH$4,12,31),DATE(YEAR(J1288)+$AH$2,MONTH(J1288),DAY(J1288))),DATE(2050,12,31))))</f>
        <v>#VALUE!</v>
      </c>
      <c r="AF1288" s="33">
        <f t="shared" si="197"/>
        <v>1</v>
      </c>
    </row>
    <row r="1289" spans="1:32">
      <c r="A1289" s="1">
        <v>1289</v>
      </c>
      <c r="B1289" s="21" t="s">
        <v>2795</v>
      </c>
      <c r="C1289" s="21" t="s">
        <v>2796</v>
      </c>
      <c r="D1289" s="21" t="s">
        <v>163</v>
      </c>
      <c r="E1289" s="22" t="s">
        <v>164</v>
      </c>
      <c r="F1289" s="22" t="s">
        <v>164</v>
      </c>
      <c r="G1289" s="22" t="s">
        <v>165</v>
      </c>
      <c r="H1289" s="22" t="s">
        <v>166</v>
      </c>
      <c r="I1289" s="22" t="s">
        <v>167</v>
      </c>
      <c r="J1289" s="22">
        <v>41821</v>
      </c>
      <c r="K1289" s="22">
        <v>63735</v>
      </c>
      <c r="L1289" s="23">
        <f t="shared" si="198"/>
        <v>23.5</v>
      </c>
      <c r="M1289" s="24">
        <f t="shared" si="199"/>
        <v>1</v>
      </c>
      <c r="N1289" s="23">
        <v>23.5</v>
      </c>
      <c r="O1289" s="23">
        <v>23.5</v>
      </c>
      <c r="P1289" s="23" t="s">
        <v>218</v>
      </c>
      <c r="Q1289" s="23" t="s">
        <v>219</v>
      </c>
      <c r="R1289" s="25" t="s">
        <v>218</v>
      </c>
      <c r="S1289" s="22" t="s">
        <v>220</v>
      </c>
      <c r="T1289" s="22"/>
      <c r="U1289" s="26"/>
      <c r="V1289" s="26"/>
      <c r="W1289" s="27">
        <f t="shared" ref="W1289:W1352" si="200">IF(J1289&lt;DATE(YEAR(J1289),7,1),YEAR(J1289),YEAR(J1289)+1)</f>
        <v>2015</v>
      </c>
      <c r="X1289" s="27">
        <f t="shared" ref="X1289:X1352" si="201">IF(K1289&gt;=DATE(YEAR(K1289),7,1),YEAR(K1289),YEAR(K1289)-1)</f>
        <v>2073</v>
      </c>
      <c r="Y1289" s="28">
        <f t="shared" ref="Y1289:Y1352" si="202">IF(ISBLANK(U1289),0,O1289-U1289)</f>
        <v>0</v>
      </c>
      <c r="Z1289" s="29" t="str">
        <f t="shared" ref="Z1289:Z1352" si="203">IF(ISBLANK(T1289),I1289,T1289)</f>
        <v>Excluded</v>
      </c>
      <c r="AA1289" s="30">
        <f t="shared" ref="AA1289:AA1352" si="204">IF(ISBLANK(U1289),O1289,U1289)</f>
        <v>23.5</v>
      </c>
      <c r="AB1289" s="31">
        <f>IF(AND(ISNUMBER(MATCH($S1289,[3]Lists!$CU$8:$CU$37,0)),J1289&gt;=DATE(2018,12,31)),$AH$6,$AH$5)</f>
        <v>1</v>
      </c>
      <c r="AC1289" s="31">
        <f t="shared" ref="AC1289:AC1352" si="205">IF(ISBLANK(S1289),0,1)</f>
        <v>1</v>
      </c>
      <c r="AD1289" s="31">
        <f t="shared" ref="AD1289:AD1352" si="206">AC1289</f>
        <v>1</v>
      </c>
      <c r="AE1289" s="32" t="e">
        <f>MIN($K1289,IF(AND(S1289='[3]Resources - Baseline'!$C$25,$AH$3&gt;0),MIN(DATE(2050,12,31),MAX(DATE($AH$4,12,31),DATE(YEAR(J1289)+$AH$3,MONTH(J1289),DAY(J1289)))),IF(AND(COUNTIFS('[3]Resources - Baseline'!$C$26:$C$37,S1289)=1,$AH$2&gt;0),MIN(DATE($AH$4,12,31),DATE(YEAR(J1289)+$AH$2,MONTH(J1289),DAY(J1289))),DATE(2050,12,31))))</f>
        <v>#VALUE!</v>
      </c>
      <c r="AF1289" s="33">
        <f t="shared" ref="AF1289:AF1352" si="207">SUMPRODUCT(($B$9:$B$3872=$B1289)*1)</f>
        <v>1</v>
      </c>
    </row>
    <row r="1290" spans="1:32">
      <c r="A1290" s="1">
        <v>1290</v>
      </c>
      <c r="B1290" s="21" t="s">
        <v>2797</v>
      </c>
      <c r="C1290" s="21" t="s">
        <v>2798</v>
      </c>
      <c r="D1290" s="21" t="s">
        <v>163</v>
      </c>
      <c r="E1290" s="22" t="s">
        <v>164</v>
      </c>
      <c r="F1290" s="22" t="s">
        <v>164</v>
      </c>
      <c r="G1290" s="22" t="s">
        <v>165</v>
      </c>
      <c r="H1290" s="22" t="s">
        <v>166</v>
      </c>
      <c r="I1290" s="22" t="s">
        <v>167</v>
      </c>
      <c r="J1290" s="22">
        <v>41821</v>
      </c>
      <c r="K1290" s="22">
        <v>63735</v>
      </c>
      <c r="L1290" s="23">
        <f t="shared" ref="L1290:L1353" si="208">IFERROR(M1290*O1290,0)</f>
        <v>23.5</v>
      </c>
      <c r="M1290" s="24">
        <f t="shared" ref="M1290:M1353" si="209">IFERROR(N1290/O1290,0)</f>
        <v>1</v>
      </c>
      <c r="N1290" s="23">
        <v>23.5</v>
      </c>
      <c r="O1290" s="23">
        <v>23.5</v>
      </c>
      <c r="P1290" s="23" t="s">
        <v>218</v>
      </c>
      <c r="Q1290" s="23" t="s">
        <v>219</v>
      </c>
      <c r="R1290" s="25" t="s">
        <v>218</v>
      </c>
      <c r="S1290" s="22" t="s">
        <v>220</v>
      </c>
      <c r="T1290" s="22"/>
      <c r="U1290" s="26"/>
      <c r="V1290" s="26"/>
      <c r="W1290" s="27">
        <f t="shared" si="200"/>
        <v>2015</v>
      </c>
      <c r="X1290" s="27">
        <f t="shared" si="201"/>
        <v>2073</v>
      </c>
      <c r="Y1290" s="28">
        <f t="shared" si="202"/>
        <v>0</v>
      </c>
      <c r="Z1290" s="29" t="str">
        <f t="shared" si="203"/>
        <v>Excluded</v>
      </c>
      <c r="AA1290" s="30">
        <f t="shared" si="204"/>
        <v>23.5</v>
      </c>
      <c r="AB1290" s="31">
        <f>IF(AND(ISNUMBER(MATCH($S1290,[3]Lists!$CU$8:$CU$37,0)),J1290&gt;=DATE(2018,12,31)),$AH$6,$AH$5)</f>
        <v>1</v>
      </c>
      <c r="AC1290" s="31">
        <f t="shared" si="205"/>
        <v>1</v>
      </c>
      <c r="AD1290" s="31">
        <f t="shared" si="206"/>
        <v>1</v>
      </c>
      <c r="AE1290" s="32" t="e">
        <f>MIN($K1290,IF(AND(S1290='[3]Resources - Baseline'!$C$25,$AH$3&gt;0),MIN(DATE(2050,12,31),MAX(DATE($AH$4,12,31),DATE(YEAR(J1290)+$AH$3,MONTH(J1290),DAY(J1290)))),IF(AND(COUNTIFS('[3]Resources - Baseline'!$C$26:$C$37,S1290)=1,$AH$2&gt;0),MIN(DATE($AH$4,12,31),DATE(YEAR(J1290)+$AH$2,MONTH(J1290),DAY(J1290))),DATE(2050,12,31))))</f>
        <v>#VALUE!</v>
      </c>
      <c r="AF1290" s="33">
        <f t="shared" si="207"/>
        <v>1</v>
      </c>
    </row>
    <row r="1291" spans="1:32">
      <c r="A1291" s="1">
        <v>1291</v>
      </c>
      <c r="B1291" s="21" t="s">
        <v>2799</v>
      </c>
      <c r="C1291" s="21" t="s">
        <v>2800</v>
      </c>
      <c r="D1291" s="21" t="s">
        <v>163</v>
      </c>
      <c r="E1291" s="22" t="s">
        <v>164</v>
      </c>
      <c r="F1291" s="22" t="s">
        <v>164</v>
      </c>
      <c r="G1291" s="22" t="s">
        <v>165</v>
      </c>
      <c r="H1291" s="22" t="s">
        <v>166</v>
      </c>
      <c r="I1291" s="22" t="s">
        <v>167</v>
      </c>
      <c r="J1291" s="22">
        <v>41821</v>
      </c>
      <c r="K1291" s="22">
        <v>63735</v>
      </c>
      <c r="L1291" s="23">
        <f t="shared" si="208"/>
        <v>23.5</v>
      </c>
      <c r="M1291" s="24">
        <f t="shared" si="209"/>
        <v>1</v>
      </c>
      <c r="N1291" s="23">
        <v>23.5</v>
      </c>
      <c r="O1291" s="23">
        <v>23.5</v>
      </c>
      <c r="P1291" s="23" t="s">
        <v>218</v>
      </c>
      <c r="Q1291" s="23" t="s">
        <v>219</v>
      </c>
      <c r="R1291" s="25" t="s">
        <v>218</v>
      </c>
      <c r="S1291" s="22" t="s">
        <v>220</v>
      </c>
      <c r="T1291" s="22"/>
      <c r="U1291" s="26"/>
      <c r="V1291" s="26"/>
      <c r="W1291" s="27">
        <f t="shared" si="200"/>
        <v>2015</v>
      </c>
      <c r="X1291" s="27">
        <f t="shared" si="201"/>
        <v>2073</v>
      </c>
      <c r="Y1291" s="28">
        <f t="shared" si="202"/>
        <v>0</v>
      </c>
      <c r="Z1291" s="29" t="str">
        <f t="shared" si="203"/>
        <v>Excluded</v>
      </c>
      <c r="AA1291" s="30">
        <f t="shared" si="204"/>
        <v>23.5</v>
      </c>
      <c r="AB1291" s="31">
        <f>IF(AND(ISNUMBER(MATCH($S1291,[3]Lists!$CU$8:$CU$37,0)),J1291&gt;=DATE(2018,12,31)),$AH$6,$AH$5)</f>
        <v>1</v>
      </c>
      <c r="AC1291" s="31">
        <f t="shared" si="205"/>
        <v>1</v>
      </c>
      <c r="AD1291" s="31">
        <f t="shared" si="206"/>
        <v>1</v>
      </c>
      <c r="AE1291" s="32" t="e">
        <f>MIN($K1291,IF(AND(S1291='[3]Resources - Baseline'!$C$25,$AH$3&gt;0),MIN(DATE(2050,12,31),MAX(DATE($AH$4,12,31),DATE(YEAR(J1291)+$AH$3,MONTH(J1291),DAY(J1291)))),IF(AND(COUNTIFS('[3]Resources - Baseline'!$C$26:$C$37,S1291)=1,$AH$2&gt;0),MIN(DATE($AH$4,12,31),DATE(YEAR(J1291)+$AH$2,MONTH(J1291),DAY(J1291))),DATE(2050,12,31))))</f>
        <v>#VALUE!</v>
      </c>
      <c r="AF1291" s="33">
        <f t="shared" si="207"/>
        <v>1</v>
      </c>
    </row>
    <row r="1292" spans="1:32">
      <c r="A1292" s="1">
        <v>1292</v>
      </c>
      <c r="B1292" s="21" t="s">
        <v>2801</v>
      </c>
      <c r="C1292" s="21" t="s">
        <v>2802</v>
      </c>
      <c r="D1292" s="21" t="s">
        <v>163</v>
      </c>
      <c r="E1292" s="22" t="s">
        <v>164</v>
      </c>
      <c r="F1292" s="22" t="s">
        <v>164</v>
      </c>
      <c r="G1292" s="22" t="s">
        <v>165</v>
      </c>
      <c r="H1292" s="22" t="s">
        <v>166</v>
      </c>
      <c r="I1292" s="22" t="s">
        <v>167</v>
      </c>
      <c r="J1292" s="22">
        <v>41821</v>
      </c>
      <c r="K1292" s="22">
        <v>63735</v>
      </c>
      <c r="L1292" s="23">
        <f t="shared" si="208"/>
        <v>23.5</v>
      </c>
      <c r="M1292" s="24">
        <f t="shared" si="209"/>
        <v>1</v>
      </c>
      <c r="N1292" s="23">
        <v>23.5</v>
      </c>
      <c r="O1292" s="23">
        <v>23.5</v>
      </c>
      <c r="P1292" s="23" t="s">
        <v>218</v>
      </c>
      <c r="Q1292" s="23" t="s">
        <v>219</v>
      </c>
      <c r="R1292" s="25" t="s">
        <v>218</v>
      </c>
      <c r="S1292" s="22" t="s">
        <v>220</v>
      </c>
      <c r="T1292" s="22"/>
      <c r="U1292" s="26"/>
      <c r="V1292" s="26"/>
      <c r="W1292" s="27">
        <f t="shared" si="200"/>
        <v>2015</v>
      </c>
      <c r="X1292" s="27">
        <f t="shared" si="201"/>
        <v>2073</v>
      </c>
      <c r="Y1292" s="28">
        <f t="shared" si="202"/>
        <v>0</v>
      </c>
      <c r="Z1292" s="29" t="str">
        <f t="shared" si="203"/>
        <v>Excluded</v>
      </c>
      <c r="AA1292" s="30">
        <f t="shared" si="204"/>
        <v>23.5</v>
      </c>
      <c r="AB1292" s="31">
        <f>IF(AND(ISNUMBER(MATCH($S1292,[3]Lists!$CU$8:$CU$37,0)),J1292&gt;=DATE(2018,12,31)),$AH$6,$AH$5)</f>
        <v>1</v>
      </c>
      <c r="AC1292" s="31">
        <f t="shared" si="205"/>
        <v>1</v>
      </c>
      <c r="AD1292" s="31">
        <f t="shared" si="206"/>
        <v>1</v>
      </c>
      <c r="AE1292" s="32" t="e">
        <f>MIN($K1292,IF(AND(S1292='[3]Resources - Baseline'!$C$25,$AH$3&gt;0),MIN(DATE(2050,12,31),MAX(DATE($AH$4,12,31),DATE(YEAR(J1292)+$AH$3,MONTH(J1292),DAY(J1292)))),IF(AND(COUNTIFS('[3]Resources - Baseline'!$C$26:$C$37,S1292)=1,$AH$2&gt;0),MIN(DATE($AH$4,12,31),DATE(YEAR(J1292)+$AH$2,MONTH(J1292),DAY(J1292))),DATE(2050,12,31))))</f>
        <v>#VALUE!</v>
      </c>
      <c r="AF1292" s="33">
        <f t="shared" si="207"/>
        <v>1</v>
      </c>
    </row>
    <row r="1293" spans="1:32">
      <c r="A1293" s="1">
        <v>1293</v>
      </c>
      <c r="B1293" s="21" t="s">
        <v>2803</v>
      </c>
      <c r="C1293" s="21" t="s">
        <v>2804</v>
      </c>
      <c r="D1293" s="21" t="s">
        <v>163</v>
      </c>
      <c r="E1293" s="22" t="s">
        <v>164</v>
      </c>
      <c r="F1293" s="22" t="s">
        <v>164</v>
      </c>
      <c r="G1293" s="22" t="s">
        <v>165</v>
      </c>
      <c r="H1293" s="22" t="s">
        <v>166</v>
      </c>
      <c r="I1293" s="22" t="s">
        <v>167</v>
      </c>
      <c r="J1293" s="22">
        <v>41821</v>
      </c>
      <c r="K1293" s="22">
        <v>63735</v>
      </c>
      <c r="L1293" s="23">
        <f t="shared" si="208"/>
        <v>23.5</v>
      </c>
      <c r="M1293" s="24">
        <f t="shared" si="209"/>
        <v>1</v>
      </c>
      <c r="N1293" s="23">
        <v>23.5</v>
      </c>
      <c r="O1293" s="23">
        <v>23.5</v>
      </c>
      <c r="P1293" s="23" t="s">
        <v>218</v>
      </c>
      <c r="Q1293" s="23" t="s">
        <v>219</v>
      </c>
      <c r="R1293" s="25" t="s">
        <v>218</v>
      </c>
      <c r="S1293" s="22" t="s">
        <v>220</v>
      </c>
      <c r="T1293" s="22"/>
      <c r="U1293" s="26"/>
      <c r="V1293" s="26"/>
      <c r="W1293" s="27">
        <f t="shared" si="200"/>
        <v>2015</v>
      </c>
      <c r="X1293" s="27">
        <f t="shared" si="201"/>
        <v>2073</v>
      </c>
      <c r="Y1293" s="28">
        <f t="shared" si="202"/>
        <v>0</v>
      </c>
      <c r="Z1293" s="29" t="str">
        <f t="shared" si="203"/>
        <v>Excluded</v>
      </c>
      <c r="AA1293" s="30">
        <f t="shared" si="204"/>
        <v>23.5</v>
      </c>
      <c r="AB1293" s="31">
        <f>IF(AND(ISNUMBER(MATCH($S1293,[3]Lists!$CU$8:$CU$37,0)),J1293&gt;=DATE(2018,12,31)),$AH$6,$AH$5)</f>
        <v>1</v>
      </c>
      <c r="AC1293" s="31">
        <f t="shared" si="205"/>
        <v>1</v>
      </c>
      <c r="AD1293" s="31">
        <f t="shared" si="206"/>
        <v>1</v>
      </c>
      <c r="AE1293" s="32" t="e">
        <f>MIN($K1293,IF(AND(S1293='[3]Resources - Baseline'!$C$25,$AH$3&gt;0),MIN(DATE(2050,12,31),MAX(DATE($AH$4,12,31),DATE(YEAR(J1293)+$AH$3,MONTH(J1293),DAY(J1293)))),IF(AND(COUNTIFS('[3]Resources - Baseline'!$C$26:$C$37,S1293)=1,$AH$2&gt;0),MIN(DATE($AH$4,12,31),DATE(YEAR(J1293)+$AH$2,MONTH(J1293),DAY(J1293))),DATE(2050,12,31))))</f>
        <v>#VALUE!</v>
      </c>
      <c r="AF1293" s="33">
        <f t="shared" si="207"/>
        <v>1</v>
      </c>
    </row>
    <row r="1294" spans="1:32">
      <c r="A1294" s="1">
        <v>1294</v>
      </c>
      <c r="B1294" s="21" t="s">
        <v>2805</v>
      </c>
      <c r="C1294" s="21" t="s">
        <v>2806</v>
      </c>
      <c r="D1294" s="21" t="s">
        <v>163</v>
      </c>
      <c r="E1294" s="22" t="s">
        <v>164</v>
      </c>
      <c r="F1294" s="22" t="s">
        <v>164</v>
      </c>
      <c r="G1294" s="22" t="s">
        <v>165</v>
      </c>
      <c r="H1294" s="22" t="s">
        <v>166</v>
      </c>
      <c r="I1294" s="22" t="s">
        <v>167</v>
      </c>
      <c r="J1294" s="22">
        <v>41821</v>
      </c>
      <c r="K1294" s="22">
        <v>63735</v>
      </c>
      <c r="L1294" s="23">
        <f t="shared" si="208"/>
        <v>23.5</v>
      </c>
      <c r="M1294" s="24">
        <f t="shared" si="209"/>
        <v>1</v>
      </c>
      <c r="N1294" s="23">
        <v>23.5</v>
      </c>
      <c r="O1294" s="23">
        <v>23.5</v>
      </c>
      <c r="P1294" s="23" t="s">
        <v>218</v>
      </c>
      <c r="Q1294" s="23" t="s">
        <v>219</v>
      </c>
      <c r="R1294" s="25" t="s">
        <v>218</v>
      </c>
      <c r="S1294" s="22" t="s">
        <v>220</v>
      </c>
      <c r="T1294" s="22"/>
      <c r="U1294" s="26"/>
      <c r="V1294" s="26"/>
      <c r="W1294" s="27">
        <f t="shared" si="200"/>
        <v>2015</v>
      </c>
      <c r="X1294" s="27">
        <f t="shared" si="201"/>
        <v>2073</v>
      </c>
      <c r="Y1294" s="28">
        <f t="shared" si="202"/>
        <v>0</v>
      </c>
      <c r="Z1294" s="29" t="str">
        <f t="shared" si="203"/>
        <v>Excluded</v>
      </c>
      <c r="AA1294" s="30">
        <f t="shared" si="204"/>
        <v>23.5</v>
      </c>
      <c r="AB1294" s="31">
        <f>IF(AND(ISNUMBER(MATCH($S1294,[3]Lists!$CU$8:$CU$37,0)),J1294&gt;=DATE(2018,12,31)),$AH$6,$AH$5)</f>
        <v>1</v>
      </c>
      <c r="AC1294" s="31">
        <f t="shared" si="205"/>
        <v>1</v>
      </c>
      <c r="AD1294" s="31">
        <f t="shared" si="206"/>
        <v>1</v>
      </c>
      <c r="AE1294" s="32" t="e">
        <f>MIN($K1294,IF(AND(S1294='[3]Resources - Baseline'!$C$25,$AH$3&gt;0),MIN(DATE(2050,12,31),MAX(DATE($AH$4,12,31),DATE(YEAR(J1294)+$AH$3,MONTH(J1294),DAY(J1294)))),IF(AND(COUNTIFS('[3]Resources - Baseline'!$C$26:$C$37,S1294)=1,$AH$2&gt;0),MIN(DATE($AH$4,12,31),DATE(YEAR(J1294)+$AH$2,MONTH(J1294),DAY(J1294))),DATE(2050,12,31))))</f>
        <v>#VALUE!</v>
      </c>
      <c r="AF1294" s="33">
        <f t="shared" si="207"/>
        <v>1</v>
      </c>
    </row>
    <row r="1295" spans="1:32">
      <c r="A1295" s="1">
        <v>1295</v>
      </c>
      <c r="B1295" s="21" t="s">
        <v>2807</v>
      </c>
      <c r="C1295" s="21" t="s">
        <v>2808</v>
      </c>
      <c r="D1295" s="21" t="s">
        <v>163</v>
      </c>
      <c r="E1295" s="22" t="s">
        <v>164</v>
      </c>
      <c r="F1295" s="22" t="s">
        <v>164</v>
      </c>
      <c r="G1295" s="22" t="s">
        <v>165</v>
      </c>
      <c r="H1295" s="22" t="s">
        <v>166</v>
      </c>
      <c r="I1295" s="22" t="s">
        <v>167</v>
      </c>
      <c r="J1295" s="22">
        <v>41821</v>
      </c>
      <c r="K1295" s="22">
        <v>63735</v>
      </c>
      <c r="L1295" s="23">
        <f t="shared" si="208"/>
        <v>23.5</v>
      </c>
      <c r="M1295" s="24">
        <f t="shared" si="209"/>
        <v>1</v>
      </c>
      <c r="N1295" s="23">
        <v>23.5</v>
      </c>
      <c r="O1295" s="23">
        <v>23.5</v>
      </c>
      <c r="P1295" s="23" t="s">
        <v>218</v>
      </c>
      <c r="Q1295" s="23" t="s">
        <v>219</v>
      </c>
      <c r="R1295" s="25" t="s">
        <v>218</v>
      </c>
      <c r="S1295" s="22" t="s">
        <v>220</v>
      </c>
      <c r="T1295" s="22"/>
      <c r="U1295" s="26"/>
      <c r="V1295" s="26"/>
      <c r="W1295" s="27">
        <f t="shared" si="200"/>
        <v>2015</v>
      </c>
      <c r="X1295" s="27">
        <f t="shared" si="201"/>
        <v>2073</v>
      </c>
      <c r="Y1295" s="28">
        <f t="shared" si="202"/>
        <v>0</v>
      </c>
      <c r="Z1295" s="29" t="str">
        <f t="shared" si="203"/>
        <v>Excluded</v>
      </c>
      <c r="AA1295" s="30">
        <f t="shared" si="204"/>
        <v>23.5</v>
      </c>
      <c r="AB1295" s="31">
        <f>IF(AND(ISNUMBER(MATCH($S1295,[3]Lists!$CU$8:$CU$37,0)),J1295&gt;=DATE(2018,12,31)),$AH$6,$AH$5)</f>
        <v>1</v>
      </c>
      <c r="AC1295" s="31">
        <f t="shared" si="205"/>
        <v>1</v>
      </c>
      <c r="AD1295" s="31">
        <f t="shared" si="206"/>
        <v>1</v>
      </c>
      <c r="AE1295" s="32" t="e">
        <f>MIN($K1295,IF(AND(S1295='[3]Resources - Baseline'!$C$25,$AH$3&gt;0),MIN(DATE(2050,12,31),MAX(DATE($AH$4,12,31),DATE(YEAR(J1295)+$AH$3,MONTH(J1295),DAY(J1295)))),IF(AND(COUNTIFS('[3]Resources - Baseline'!$C$26:$C$37,S1295)=1,$AH$2&gt;0),MIN(DATE($AH$4,12,31),DATE(YEAR(J1295)+$AH$2,MONTH(J1295),DAY(J1295))),DATE(2050,12,31))))</f>
        <v>#VALUE!</v>
      </c>
      <c r="AF1295" s="33">
        <f t="shared" si="207"/>
        <v>1</v>
      </c>
    </row>
    <row r="1296" spans="1:32">
      <c r="A1296" s="1">
        <v>1296</v>
      </c>
      <c r="B1296" s="21" t="s">
        <v>2809</v>
      </c>
      <c r="C1296" s="21" t="s">
        <v>2810</v>
      </c>
      <c r="D1296" s="21" t="s">
        <v>163</v>
      </c>
      <c r="E1296" s="22" t="s">
        <v>524</v>
      </c>
      <c r="F1296" s="22" t="s">
        <v>524</v>
      </c>
      <c r="G1296" s="22" t="s">
        <v>519</v>
      </c>
      <c r="H1296" s="22" t="s">
        <v>518</v>
      </c>
      <c r="I1296" s="22" t="s">
        <v>195</v>
      </c>
      <c r="J1296" s="22">
        <v>25082</v>
      </c>
      <c r="K1296" s="22">
        <v>47484</v>
      </c>
      <c r="L1296" s="23">
        <f t="shared" si="208"/>
        <v>117</v>
      </c>
      <c r="M1296" s="24">
        <f t="shared" si="209"/>
        <v>1</v>
      </c>
      <c r="N1296" s="23">
        <v>117</v>
      </c>
      <c r="O1296" s="23">
        <v>117</v>
      </c>
      <c r="P1296" s="23" t="s">
        <v>279</v>
      </c>
      <c r="Q1296" s="23" t="s">
        <v>280</v>
      </c>
      <c r="R1296" s="25" t="s">
        <v>170</v>
      </c>
      <c r="S1296" s="22" t="s">
        <v>281</v>
      </c>
      <c r="T1296" s="22"/>
      <c r="U1296" s="26"/>
      <c r="V1296" s="26"/>
      <c r="W1296" s="27">
        <f t="shared" si="200"/>
        <v>1969</v>
      </c>
      <c r="X1296" s="27">
        <f t="shared" si="201"/>
        <v>2029</v>
      </c>
      <c r="Y1296" s="28">
        <f t="shared" si="202"/>
        <v>0</v>
      </c>
      <c r="Z1296" s="29" t="str">
        <f t="shared" si="203"/>
        <v>SW</v>
      </c>
      <c r="AA1296" s="30">
        <f t="shared" si="204"/>
        <v>117</v>
      </c>
      <c r="AB1296" s="31">
        <f>IF(AND(ISNUMBER(MATCH($S1296,[3]Lists!$CU$8:$CU$37,0)),J1296&gt;=DATE(2018,12,31)),$AH$6,$AH$5)</f>
        <v>1</v>
      </c>
      <c r="AC1296" s="31">
        <f t="shared" si="205"/>
        <v>1</v>
      </c>
      <c r="AD1296" s="31">
        <f t="shared" si="206"/>
        <v>1</v>
      </c>
      <c r="AE1296" s="32" t="e">
        <f>MIN($K1296,IF(AND(S1296='[3]Resources - Baseline'!$C$25,$AH$3&gt;0),MIN(DATE(2050,12,31),MAX(DATE($AH$4,12,31),DATE(YEAR(J1296)+$AH$3,MONTH(J1296),DAY(J1296)))),IF(AND(COUNTIFS('[3]Resources - Baseline'!$C$26:$C$37,S1296)=1,$AH$2&gt;0),MIN(DATE($AH$4,12,31),DATE(YEAR(J1296)+$AH$2,MONTH(J1296),DAY(J1296))),DATE(2050,12,31))))</f>
        <v>#VALUE!</v>
      </c>
      <c r="AF1296" s="33">
        <f t="shared" si="207"/>
        <v>1</v>
      </c>
    </row>
    <row r="1297" spans="1:32">
      <c r="A1297" s="1">
        <v>1297</v>
      </c>
      <c r="B1297" s="21" t="s">
        <v>2811</v>
      </c>
      <c r="C1297" s="21" t="s">
        <v>2812</v>
      </c>
      <c r="D1297" s="21" t="s">
        <v>163</v>
      </c>
      <c r="E1297" s="22" t="s">
        <v>524</v>
      </c>
      <c r="F1297" s="22" t="s">
        <v>524</v>
      </c>
      <c r="G1297" s="22" t="s">
        <v>519</v>
      </c>
      <c r="H1297" s="22" t="s">
        <v>518</v>
      </c>
      <c r="I1297" s="22" t="s">
        <v>195</v>
      </c>
      <c r="J1297" s="22">
        <v>26177</v>
      </c>
      <c r="K1297" s="22">
        <v>47483</v>
      </c>
      <c r="L1297" s="23">
        <f t="shared" si="208"/>
        <v>117</v>
      </c>
      <c r="M1297" s="24">
        <f t="shared" si="209"/>
        <v>1</v>
      </c>
      <c r="N1297" s="23">
        <v>117</v>
      </c>
      <c r="O1297" s="23">
        <v>117</v>
      </c>
      <c r="P1297" s="23" t="s">
        <v>279</v>
      </c>
      <c r="Q1297" s="23" t="s">
        <v>280</v>
      </c>
      <c r="R1297" s="25" t="s">
        <v>170</v>
      </c>
      <c r="S1297" s="22" t="s">
        <v>281</v>
      </c>
      <c r="T1297" s="22"/>
      <c r="U1297" s="26"/>
      <c r="V1297" s="26"/>
      <c r="W1297" s="27">
        <f t="shared" si="200"/>
        <v>1972</v>
      </c>
      <c r="X1297" s="27">
        <f t="shared" si="201"/>
        <v>2029</v>
      </c>
      <c r="Y1297" s="28">
        <f t="shared" si="202"/>
        <v>0</v>
      </c>
      <c r="Z1297" s="29" t="str">
        <f t="shared" si="203"/>
        <v>SW</v>
      </c>
      <c r="AA1297" s="30">
        <f t="shared" si="204"/>
        <v>117</v>
      </c>
      <c r="AB1297" s="31">
        <f>IF(AND(ISNUMBER(MATCH($S1297,[3]Lists!$CU$8:$CU$37,0)),J1297&gt;=DATE(2018,12,31)),$AH$6,$AH$5)</f>
        <v>1</v>
      </c>
      <c r="AC1297" s="31">
        <f t="shared" si="205"/>
        <v>1</v>
      </c>
      <c r="AD1297" s="31">
        <f t="shared" si="206"/>
        <v>1</v>
      </c>
      <c r="AE1297" s="32" t="e">
        <f>MIN($K1297,IF(AND(S1297='[3]Resources - Baseline'!$C$25,$AH$3&gt;0),MIN(DATE(2050,12,31),MAX(DATE($AH$4,12,31),DATE(YEAR(J1297)+$AH$3,MONTH(J1297),DAY(J1297)))),IF(AND(COUNTIFS('[3]Resources - Baseline'!$C$26:$C$37,S1297)=1,$AH$2&gt;0),MIN(DATE($AH$4,12,31),DATE(YEAR(J1297)+$AH$2,MONTH(J1297),DAY(J1297))),DATE(2050,12,31))))</f>
        <v>#VALUE!</v>
      </c>
      <c r="AF1297" s="33">
        <f t="shared" si="207"/>
        <v>1</v>
      </c>
    </row>
    <row r="1298" spans="1:32">
      <c r="A1298" s="1">
        <v>1298</v>
      </c>
      <c r="B1298" s="21" t="s">
        <v>2813</v>
      </c>
      <c r="C1298" s="21" t="s">
        <v>2814</v>
      </c>
      <c r="D1298" s="21" t="s">
        <v>163</v>
      </c>
      <c r="E1298" s="22" t="s">
        <v>591</v>
      </c>
      <c r="F1298" s="22" t="s">
        <v>591</v>
      </c>
      <c r="G1298" s="22" t="s">
        <v>592</v>
      </c>
      <c r="H1298" s="22" t="s">
        <v>591</v>
      </c>
      <c r="I1298" s="22" t="s">
        <v>195</v>
      </c>
      <c r="J1298" s="22">
        <v>41974</v>
      </c>
      <c r="K1298" s="22">
        <v>55153</v>
      </c>
      <c r="L1298" s="23">
        <f t="shared" si="208"/>
        <v>9</v>
      </c>
      <c r="M1298" s="24">
        <f t="shared" si="209"/>
        <v>1</v>
      </c>
      <c r="N1298" s="23">
        <v>9</v>
      </c>
      <c r="O1298" s="23">
        <v>9</v>
      </c>
      <c r="P1298" s="23" t="s">
        <v>240</v>
      </c>
      <c r="Q1298" s="23" t="s">
        <v>207</v>
      </c>
      <c r="R1298" s="25" t="s">
        <v>189</v>
      </c>
      <c r="S1298" s="22" t="s">
        <v>337</v>
      </c>
      <c r="T1298" s="22"/>
      <c r="U1298" s="26"/>
      <c r="V1298" s="26"/>
      <c r="W1298" s="27">
        <f t="shared" si="200"/>
        <v>2015</v>
      </c>
      <c r="X1298" s="27">
        <f t="shared" si="201"/>
        <v>2050</v>
      </c>
      <c r="Y1298" s="28">
        <f t="shared" si="202"/>
        <v>0</v>
      </c>
      <c r="Z1298" s="29" t="str">
        <f t="shared" si="203"/>
        <v>SW</v>
      </c>
      <c r="AA1298" s="30">
        <f t="shared" si="204"/>
        <v>9</v>
      </c>
      <c r="AB1298" s="31">
        <f>IF(AND(ISNUMBER(MATCH($S1298,[3]Lists!$CU$8:$CU$37,0)),J1298&gt;=DATE(2018,12,31)),$AH$6,$AH$5)</f>
        <v>1</v>
      </c>
      <c r="AC1298" s="31">
        <f t="shared" si="205"/>
        <v>1</v>
      </c>
      <c r="AD1298" s="31">
        <f t="shared" si="206"/>
        <v>1</v>
      </c>
      <c r="AE1298" s="32" t="e">
        <f>MIN($K1298,IF(AND(S1298='[3]Resources - Baseline'!$C$25,$AH$3&gt;0),MIN(DATE(2050,12,31),MAX(DATE($AH$4,12,31),DATE(YEAR(J1298)+$AH$3,MONTH(J1298),DAY(J1298)))),IF(AND(COUNTIFS('[3]Resources - Baseline'!$C$26:$C$37,S1298)=1,$AH$2&gt;0),MIN(DATE($AH$4,12,31),DATE(YEAR(J1298)+$AH$2,MONTH(J1298),DAY(J1298))),DATE(2050,12,31))))</f>
        <v>#VALUE!</v>
      </c>
      <c r="AF1298" s="33">
        <f t="shared" si="207"/>
        <v>1</v>
      </c>
    </row>
    <row r="1299" spans="1:32">
      <c r="A1299" s="1">
        <v>1299</v>
      </c>
      <c r="B1299" s="21" t="s">
        <v>2815</v>
      </c>
      <c r="C1299" s="21" t="s">
        <v>2816</v>
      </c>
      <c r="D1299" s="21" t="s">
        <v>163</v>
      </c>
      <c r="E1299" s="22" t="s">
        <v>192</v>
      </c>
      <c r="F1299" s="22" t="s">
        <v>192</v>
      </c>
      <c r="G1299" s="22" t="s">
        <v>193</v>
      </c>
      <c r="H1299" s="22" t="s">
        <v>194</v>
      </c>
      <c r="I1299" s="22" t="s">
        <v>195</v>
      </c>
      <c r="J1299" s="22">
        <v>42736</v>
      </c>
      <c r="K1299" s="22">
        <v>55153</v>
      </c>
      <c r="L1299" s="23">
        <f t="shared" si="208"/>
        <v>9</v>
      </c>
      <c r="M1299" s="24">
        <f t="shared" si="209"/>
        <v>1</v>
      </c>
      <c r="N1299" s="23">
        <v>9</v>
      </c>
      <c r="O1299" s="23">
        <v>9</v>
      </c>
      <c r="P1299" s="23" t="s">
        <v>240</v>
      </c>
      <c r="Q1299" s="23" t="s">
        <v>207</v>
      </c>
      <c r="R1299" s="25" t="s">
        <v>189</v>
      </c>
      <c r="S1299" s="22" t="s">
        <v>337</v>
      </c>
      <c r="T1299" s="22"/>
      <c r="U1299" s="26"/>
      <c r="V1299" s="26"/>
      <c r="W1299" s="27">
        <f t="shared" si="200"/>
        <v>2017</v>
      </c>
      <c r="X1299" s="27">
        <f t="shared" si="201"/>
        <v>2050</v>
      </c>
      <c r="Y1299" s="28">
        <f t="shared" si="202"/>
        <v>0</v>
      </c>
      <c r="Z1299" s="29" t="str">
        <f t="shared" si="203"/>
        <v>SW</v>
      </c>
      <c r="AA1299" s="30">
        <f t="shared" si="204"/>
        <v>9</v>
      </c>
      <c r="AB1299" s="31">
        <f>IF(AND(ISNUMBER(MATCH($S1299,[3]Lists!$CU$8:$CU$37,0)),J1299&gt;=DATE(2018,12,31)),$AH$6,$AH$5)</f>
        <v>1</v>
      </c>
      <c r="AC1299" s="31">
        <f t="shared" si="205"/>
        <v>1</v>
      </c>
      <c r="AD1299" s="31">
        <f t="shared" si="206"/>
        <v>1</v>
      </c>
      <c r="AE1299" s="32" t="e">
        <f>MIN($K1299,IF(AND(S1299='[3]Resources - Baseline'!$C$25,$AH$3&gt;0),MIN(DATE(2050,12,31),MAX(DATE($AH$4,12,31),DATE(YEAR(J1299)+$AH$3,MONTH(J1299),DAY(J1299)))),IF(AND(COUNTIFS('[3]Resources - Baseline'!$C$26:$C$37,S1299)=1,$AH$2&gt;0),MIN(DATE($AH$4,12,31),DATE(YEAR(J1299)+$AH$2,MONTH(J1299),DAY(J1299))),DATE(2050,12,31))))</f>
        <v>#VALUE!</v>
      </c>
      <c r="AF1299" s="33">
        <f t="shared" si="207"/>
        <v>1</v>
      </c>
    </row>
    <row r="1300" spans="1:32">
      <c r="A1300" s="1">
        <v>1300</v>
      </c>
      <c r="B1300" s="21" t="s">
        <v>2817</v>
      </c>
      <c r="C1300" s="21" t="s">
        <v>2818</v>
      </c>
      <c r="D1300" s="21" t="s">
        <v>163</v>
      </c>
      <c r="E1300" s="22" t="s">
        <v>302</v>
      </c>
      <c r="F1300" s="22" t="s">
        <v>302</v>
      </c>
      <c r="G1300" s="22" t="s">
        <v>303</v>
      </c>
      <c r="H1300" s="22" t="s">
        <v>302</v>
      </c>
      <c r="I1300" s="22" t="s">
        <v>167</v>
      </c>
      <c r="J1300" s="22">
        <v>26268</v>
      </c>
      <c r="K1300" s="22">
        <v>47484</v>
      </c>
      <c r="L1300" s="23">
        <f t="shared" si="208"/>
        <v>50</v>
      </c>
      <c r="M1300" s="24">
        <f t="shared" si="209"/>
        <v>1</v>
      </c>
      <c r="N1300" s="23">
        <v>50</v>
      </c>
      <c r="O1300" s="23">
        <v>50</v>
      </c>
      <c r="P1300" s="23" t="s">
        <v>288</v>
      </c>
      <c r="Q1300" s="23" t="s">
        <v>269</v>
      </c>
      <c r="R1300" s="25" t="s">
        <v>270</v>
      </c>
      <c r="S1300" s="22" t="s">
        <v>304</v>
      </c>
      <c r="T1300" s="22"/>
      <c r="U1300" s="26"/>
      <c r="V1300" s="26"/>
      <c r="W1300" s="27">
        <f t="shared" si="200"/>
        <v>1972</v>
      </c>
      <c r="X1300" s="27">
        <f t="shared" si="201"/>
        <v>2029</v>
      </c>
      <c r="Y1300" s="28">
        <f t="shared" si="202"/>
        <v>0</v>
      </c>
      <c r="Z1300" s="29" t="str">
        <f t="shared" si="203"/>
        <v>Excluded</v>
      </c>
      <c r="AA1300" s="30">
        <f t="shared" si="204"/>
        <v>50</v>
      </c>
      <c r="AB1300" s="31">
        <f>IF(AND(ISNUMBER(MATCH($S1300,[3]Lists!$CU$8:$CU$37,0)),J1300&gt;=DATE(2018,12,31)),$AH$6,$AH$5)</f>
        <v>1</v>
      </c>
      <c r="AC1300" s="31">
        <f t="shared" si="205"/>
        <v>1</v>
      </c>
      <c r="AD1300" s="31">
        <f t="shared" si="206"/>
        <v>1</v>
      </c>
      <c r="AE1300" s="32" t="e">
        <f>MIN($K1300,IF(AND(S1300='[3]Resources - Baseline'!$C$25,$AH$3&gt;0),MIN(DATE(2050,12,31),MAX(DATE($AH$4,12,31),DATE(YEAR(J1300)+$AH$3,MONTH(J1300),DAY(J1300)))),IF(AND(COUNTIFS('[3]Resources - Baseline'!$C$26:$C$37,S1300)=1,$AH$2&gt;0),MIN(DATE($AH$4,12,31),DATE(YEAR(J1300)+$AH$2,MONTH(J1300),DAY(J1300))),DATE(2050,12,31))))</f>
        <v>#VALUE!</v>
      </c>
      <c r="AF1300" s="33">
        <f t="shared" si="207"/>
        <v>1</v>
      </c>
    </row>
    <row r="1301" spans="1:32">
      <c r="A1301" s="1">
        <v>1301</v>
      </c>
      <c r="B1301" s="21" t="s">
        <v>2819</v>
      </c>
      <c r="C1301" s="21" t="s">
        <v>2820</v>
      </c>
      <c r="D1301" s="21" t="s">
        <v>163</v>
      </c>
      <c r="E1301" s="22" t="s">
        <v>302</v>
      </c>
      <c r="F1301" s="22" t="s">
        <v>302</v>
      </c>
      <c r="G1301" s="22" t="s">
        <v>303</v>
      </c>
      <c r="H1301" s="22" t="s">
        <v>302</v>
      </c>
      <c r="I1301" s="22" t="s">
        <v>167</v>
      </c>
      <c r="J1301" s="22">
        <v>26268</v>
      </c>
      <c r="K1301" s="22">
        <v>47484</v>
      </c>
      <c r="L1301" s="23">
        <f t="shared" si="208"/>
        <v>50</v>
      </c>
      <c r="M1301" s="24">
        <f t="shared" si="209"/>
        <v>1</v>
      </c>
      <c r="N1301" s="23">
        <v>50</v>
      </c>
      <c r="O1301" s="23">
        <v>50</v>
      </c>
      <c r="P1301" s="23" t="s">
        <v>288</v>
      </c>
      <c r="Q1301" s="23" t="s">
        <v>269</v>
      </c>
      <c r="R1301" s="25" t="s">
        <v>270</v>
      </c>
      <c r="S1301" s="22" t="s">
        <v>304</v>
      </c>
      <c r="T1301" s="22"/>
      <c r="U1301" s="26"/>
      <c r="V1301" s="26"/>
      <c r="W1301" s="27">
        <f t="shared" si="200"/>
        <v>1972</v>
      </c>
      <c r="X1301" s="27">
        <f t="shared" si="201"/>
        <v>2029</v>
      </c>
      <c r="Y1301" s="28">
        <f t="shared" si="202"/>
        <v>0</v>
      </c>
      <c r="Z1301" s="29" t="str">
        <f t="shared" si="203"/>
        <v>Excluded</v>
      </c>
      <c r="AA1301" s="30">
        <f t="shared" si="204"/>
        <v>50</v>
      </c>
      <c r="AB1301" s="31">
        <f>IF(AND(ISNUMBER(MATCH($S1301,[3]Lists!$CU$8:$CU$37,0)),J1301&gt;=DATE(2018,12,31)),$AH$6,$AH$5)</f>
        <v>1</v>
      </c>
      <c r="AC1301" s="31">
        <f t="shared" si="205"/>
        <v>1</v>
      </c>
      <c r="AD1301" s="31">
        <f t="shared" si="206"/>
        <v>1</v>
      </c>
      <c r="AE1301" s="32" t="e">
        <f>MIN($K1301,IF(AND(S1301='[3]Resources - Baseline'!$C$25,$AH$3&gt;0),MIN(DATE(2050,12,31),MAX(DATE($AH$4,12,31),DATE(YEAR(J1301)+$AH$3,MONTH(J1301),DAY(J1301)))),IF(AND(COUNTIFS('[3]Resources - Baseline'!$C$26:$C$37,S1301)=1,$AH$2&gt;0),MIN(DATE($AH$4,12,31),DATE(YEAR(J1301)+$AH$2,MONTH(J1301),DAY(J1301))),DATE(2050,12,31))))</f>
        <v>#VALUE!</v>
      </c>
      <c r="AF1301" s="33">
        <f t="shared" si="207"/>
        <v>1</v>
      </c>
    </row>
    <row r="1302" spans="1:32">
      <c r="A1302" s="1">
        <v>1302</v>
      </c>
      <c r="B1302" s="21" t="s">
        <v>2821</v>
      </c>
      <c r="C1302" s="21" t="s">
        <v>2822</v>
      </c>
      <c r="D1302" s="21" t="s">
        <v>163</v>
      </c>
      <c r="E1302" s="22" t="s">
        <v>164</v>
      </c>
      <c r="F1302" s="22" t="s">
        <v>164</v>
      </c>
      <c r="G1302" s="22" t="s">
        <v>165</v>
      </c>
      <c r="H1302" s="22" t="s">
        <v>166</v>
      </c>
      <c r="I1302" s="22" t="s">
        <v>167</v>
      </c>
      <c r="J1302" s="22">
        <v>42248</v>
      </c>
      <c r="K1302" s="22">
        <v>53206</v>
      </c>
      <c r="L1302" s="23">
        <f t="shared" si="208"/>
        <v>40</v>
      </c>
      <c r="M1302" s="24">
        <f t="shared" si="209"/>
        <v>1</v>
      </c>
      <c r="N1302" s="23">
        <v>40</v>
      </c>
      <c r="O1302" s="23">
        <v>40</v>
      </c>
      <c r="P1302" s="23" t="s">
        <v>213</v>
      </c>
      <c r="Q1302" s="23" t="s">
        <v>214</v>
      </c>
      <c r="R1302" s="25" t="s">
        <v>215</v>
      </c>
      <c r="S1302" s="22" t="s">
        <v>390</v>
      </c>
      <c r="T1302" s="22"/>
      <c r="U1302" s="26"/>
      <c r="V1302" s="26"/>
      <c r="W1302" s="27">
        <f t="shared" si="200"/>
        <v>2016</v>
      </c>
      <c r="X1302" s="27">
        <f t="shared" si="201"/>
        <v>2045</v>
      </c>
      <c r="Y1302" s="28">
        <f t="shared" si="202"/>
        <v>0</v>
      </c>
      <c r="Z1302" s="29" t="str">
        <f t="shared" si="203"/>
        <v>Excluded</v>
      </c>
      <c r="AA1302" s="30">
        <f t="shared" si="204"/>
        <v>40</v>
      </c>
      <c r="AB1302" s="31">
        <f>IF(AND(ISNUMBER(MATCH($S1302,[3]Lists!$CU$8:$CU$37,0)),J1302&gt;=DATE(2018,12,31)),$AH$6,$AH$5)</f>
        <v>1</v>
      </c>
      <c r="AC1302" s="31">
        <f t="shared" si="205"/>
        <v>1</v>
      </c>
      <c r="AD1302" s="31">
        <f t="shared" si="206"/>
        <v>1</v>
      </c>
      <c r="AE1302" s="32" t="e">
        <f>MIN($K1302,IF(AND(S1302='[3]Resources - Baseline'!$C$25,$AH$3&gt;0),MIN(DATE(2050,12,31),MAX(DATE($AH$4,12,31),DATE(YEAR(J1302)+$AH$3,MONTH(J1302),DAY(J1302)))),IF(AND(COUNTIFS('[3]Resources - Baseline'!$C$26:$C$37,S1302)=1,$AH$2&gt;0),MIN(DATE($AH$4,12,31),DATE(YEAR(J1302)+$AH$2,MONTH(J1302),DAY(J1302))),DATE(2050,12,31))))</f>
        <v>#VALUE!</v>
      </c>
      <c r="AF1302" s="33">
        <f t="shared" si="207"/>
        <v>1</v>
      </c>
    </row>
    <row r="1303" spans="1:32">
      <c r="A1303" s="1">
        <v>1303</v>
      </c>
      <c r="B1303" s="21" t="s">
        <v>2823</v>
      </c>
      <c r="C1303" s="21" t="s">
        <v>2824</v>
      </c>
      <c r="D1303" s="21" t="s">
        <v>163</v>
      </c>
      <c r="E1303" s="22" t="s">
        <v>302</v>
      </c>
      <c r="F1303" s="22" t="s">
        <v>302</v>
      </c>
      <c r="G1303" s="22" t="s">
        <v>303</v>
      </c>
      <c r="H1303" s="22" t="s">
        <v>302</v>
      </c>
      <c r="I1303" s="22" t="s">
        <v>167</v>
      </c>
      <c r="J1303" s="22">
        <v>39934</v>
      </c>
      <c r="K1303" s="22">
        <v>55153</v>
      </c>
      <c r="L1303" s="23">
        <f t="shared" si="208"/>
        <v>158</v>
      </c>
      <c r="M1303" s="24">
        <f t="shared" si="209"/>
        <v>1</v>
      </c>
      <c r="N1303" s="23">
        <v>158</v>
      </c>
      <c r="O1303" s="23">
        <v>158</v>
      </c>
      <c r="P1303" s="23" t="s">
        <v>288</v>
      </c>
      <c r="Q1303" s="23" t="s">
        <v>269</v>
      </c>
      <c r="R1303" s="25" t="s">
        <v>270</v>
      </c>
      <c r="S1303" s="22" t="s">
        <v>304</v>
      </c>
      <c r="T1303" s="22"/>
      <c r="U1303" s="26"/>
      <c r="V1303" s="26"/>
      <c r="W1303" s="27">
        <f t="shared" si="200"/>
        <v>2009</v>
      </c>
      <c r="X1303" s="27">
        <f t="shared" si="201"/>
        <v>2050</v>
      </c>
      <c r="Y1303" s="28">
        <f t="shared" si="202"/>
        <v>0</v>
      </c>
      <c r="Z1303" s="29" t="str">
        <f t="shared" si="203"/>
        <v>Excluded</v>
      </c>
      <c r="AA1303" s="30">
        <f t="shared" si="204"/>
        <v>158</v>
      </c>
      <c r="AB1303" s="31">
        <f>IF(AND(ISNUMBER(MATCH($S1303,[3]Lists!$CU$8:$CU$37,0)),J1303&gt;=DATE(2018,12,31)),$AH$6,$AH$5)</f>
        <v>1</v>
      </c>
      <c r="AC1303" s="31">
        <f t="shared" si="205"/>
        <v>1</v>
      </c>
      <c r="AD1303" s="31">
        <f t="shared" si="206"/>
        <v>1</v>
      </c>
      <c r="AE1303" s="32" t="e">
        <f>MIN($K1303,IF(AND(S1303='[3]Resources - Baseline'!$C$25,$AH$3&gt;0),MIN(DATE(2050,12,31),MAX(DATE($AH$4,12,31),DATE(YEAR(J1303)+$AH$3,MONTH(J1303),DAY(J1303)))),IF(AND(COUNTIFS('[3]Resources - Baseline'!$C$26:$C$37,S1303)=1,$AH$2&gt;0),MIN(DATE($AH$4,12,31),DATE(YEAR(J1303)+$AH$2,MONTH(J1303),DAY(J1303))),DATE(2050,12,31))))</f>
        <v>#VALUE!</v>
      </c>
      <c r="AF1303" s="33">
        <f t="shared" si="207"/>
        <v>1</v>
      </c>
    </row>
    <row r="1304" spans="1:32">
      <c r="A1304" s="1">
        <v>1304</v>
      </c>
      <c r="B1304" s="21" t="s">
        <v>2825</v>
      </c>
      <c r="C1304" s="21" t="s">
        <v>2826</v>
      </c>
      <c r="D1304" s="21" t="s">
        <v>163</v>
      </c>
      <c r="E1304" s="22" t="s">
        <v>302</v>
      </c>
      <c r="F1304" s="22" t="s">
        <v>302</v>
      </c>
      <c r="G1304" s="22" t="s">
        <v>303</v>
      </c>
      <c r="H1304" s="22" t="s">
        <v>302</v>
      </c>
      <c r="I1304" s="22" t="s">
        <v>167</v>
      </c>
      <c r="J1304" s="22">
        <v>39934</v>
      </c>
      <c r="K1304" s="22">
        <v>55153</v>
      </c>
      <c r="L1304" s="23">
        <f t="shared" si="208"/>
        <v>155</v>
      </c>
      <c r="M1304" s="24">
        <f t="shared" si="209"/>
        <v>1</v>
      </c>
      <c r="N1304" s="23">
        <v>155</v>
      </c>
      <c r="O1304" s="23">
        <v>155</v>
      </c>
      <c r="P1304" s="23" t="s">
        <v>288</v>
      </c>
      <c r="Q1304" s="23" t="s">
        <v>269</v>
      </c>
      <c r="R1304" s="25" t="s">
        <v>270</v>
      </c>
      <c r="S1304" s="22" t="s">
        <v>304</v>
      </c>
      <c r="T1304" s="22"/>
      <c r="U1304" s="26"/>
      <c r="V1304" s="26"/>
      <c r="W1304" s="27">
        <f t="shared" si="200"/>
        <v>2009</v>
      </c>
      <c r="X1304" s="27">
        <f t="shared" si="201"/>
        <v>2050</v>
      </c>
      <c r="Y1304" s="28">
        <f t="shared" si="202"/>
        <v>0</v>
      </c>
      <c r="Z1304" s="29" t="str">
        <f t="shared" si="203"/>
        <v>Excluded</v>
      </c>
      <c r="AA1304" s="30">
        <f t="shared" si="204"/>
        <v>155</v>
      </c>
      <c r="AB1304" s="31">
        <f>IF(AND(ISNUMBER(MATCH($S1304,[3]Lists!$CU$8:$CU$37,0)),J1304&gt;=DATE(2018,12,31)),$AH$6,$AH$5)</f>
        <v>1</v>
      </c>
      <c r="AC1304" s="31">
        <f t="shared" si="205"/>
        <v>1</v>
      </c>
      <c r="AD1304" s="31">
        <f t="shared" si="206"/>
        <v>1</v>
      </c>
      <c r="AE1304" s="32" t="e">
        <f>MIN($K1304,IF(AND(S1304='[3]Resources - Baseline'!$C$25,$AH$3&gt;0),MIN(DATE(2050,12,31),MAX(DATE($AH$4,12,31),DATE(YEAR(J1304)+$AH$3,MONTH(J1304),DAY(J1304)))),IF(AND(COUNTIFS('[3]Resources - Baseline'!$C$26:$C$37,S1304)=1,$AH$2&gt;0),MIN(DATE($AH$4,12,31),DATE(YEAR(J1304)+$AH$2,MONTH(J1304),DAY(J1304))),DATE(2050,12,31))))</f>
        <v>#VALUE!</v>
      </c>
      <c r="AF1304" s="33">
        <f t="shared" si="207"/>
        <v>1</v>
      </c>
    </row>
    <row r="1305" spans="1:32">
      <c r="A1305" s="1">
        <v>1305</v>
      </c>
      <c r="B1305" s="21" t="s">
        <v>2827</v>
      </c>
      <c r="C1305" s="21" t="s">
        <v>2828</v>
      </c>
      <c r="D1305" s="21" t="s">
        <v>163</v>
      </c>
      <c r="E1305" s="22" t="s">
        <v>302</v>
      </c>
      <c r="F1305" s="22" t="s">
        <v>302</v>
      </c>
      <c r="G1305" s="22" t="s">
        <v>303</v>
      </c>
      <c r="H1305" s="22" t="s">
        <v>302</v>
      </c>
      <c r="I1305" s="22" t="s">
        <v>167</v>
      </c>
      <c r="J1305" s="22">
        <v>31517</v>
      </c>
      <c r="K1305" s="22">
        <v>55153</v>
      </c>
      <c r="L1305" s="23">
        <f t="shared" si="208"/>
        <v>582.51</v>
      </c>
      <c r="M1305" s="24">
        <f t="shared" si="209"/>
        <v>1</v>
      </c>
      <c r="N1305" s="23">
        <v>582.51</v>
      </c>
      <c r="O1305" s="23">
        <v>582.51</v>
      </c>
      <c r="P1305" s="23" t="s">
        <v>257</v>
      </c>
      <c r="Q1305" s="23" t="s">
        <v>258</v>
      </c>
      <c r="R1305" s="25" t="s">
        <v>259</v>
      </c>
      <c r="S1305" s="22" t="s">
        <v>534</v>
      </c>
      <c r="T1305" s="22"/>
      <c r="U1305" s="26"/>
      <c r="V1305" s="26"/>
      <c r="W1305" s="27">
        <f t="shared" si="200"/>
        <v>1986</v>
      </c>
      <c r="X1305" s="27">
        <f t="shared" si="201"/>
        <v>2050</v>
      </c>
      <c r="Y1305" s="28">
        <f t="shared" si="202"/>
        <v>0</v>
      </c>
      <c r="Z1305" s="29" t="str">
        <f t="shared" si="203"/>
        <v>Excluded</v>
      </c>
      <c r="AA1305" s="30">
        <f t="shared" si="204"/>
        <v>582.51</v>
      </c>
      <c r="AB1305" s="31">
        <f>IF(AND(ISNUMBER(MATCH($S1305,[3]Lists!$CU$8:$CU$37,0)),J1305&gt;=DATE(2018,12,31)),$AH$6,$AH$5)</f>
        <v>1</v>
      </c>
      <c r="AC1305" s="31">
        <f t="shared" si="205"/>
        <v>1</v>
      </c>
      <c r="AD1305" s="31">
        <f t="shared" si="206"/>
        <v>1</v>
      </c>
      <c r="AE1305" s="32" t="e">
        <f>MIN($K1305,IF(AND(S1305='[3]Resources - Baseline'!$C$25,$AH$3&gt;0),MIN(DATE(2050,12,31),MAX(DATE($AH$4,12,31),DATE(YEAR(J1305)+$AH$3,MONTH(J1305),DAY(J1305)))),IF(AND(COUNTIFS('[3]Resources - Baseline'!$C$26:$C$37,S1305)=1,$AH$2&gt;0),MIN(DATE($AH$4,12,31),DATE(YEAR(J1305)+$AH$2,MONTH(J1305),DAY(J1305))),DATE(2050,12,31))))</f>
        <v>#VALUE!</v>
      </c>
      <c r="AF1305" s="33">
        <f t="shared" si="207"/>
        <v>1</v>
      </c>
    </row>
    <row r="1306" spans="1:32">
      <c r="A1306" s="1">
        <v>1306</v>
      </c>
      <c r="B1306" s="21" t="s">
        <v>2829</v>
      </c>
      <c r="C1306" s="21" t="s">
        <v>2830</v>
      </c>
      <c r="D1306" s="21" t="s">
        <v>163</v>
      </c>
      <c r="E1306" s="22" t="s">
        <v>298</v>
      </c>
      <c r="F1306" s="22" t="s">
        <v>298</v>
      </c>
      <c r="G1306" s="22" t="s">
        <v>299</v>
      </c>
      <c r="H1306" s="22" t="s">
        <v>166</v>
      </c>
      <c r="I1306" s="22" t="s">
        <v>167</v>
      </c>
      <c r="J1306" s="22">
        <v>36251</v>
      </c>
      <c r="K1306" s="22">
        <v>55123</v>
      </c>
      <c r="L1306" s="23">
        <f t="shared" si="208"/>
        <v>52.2</v>
      </c>
      <c r="M1306" s="24">
        <f t="shared" si="209"/>
        <v>1</v>
      </c>
      <c r="N1306" s="23">
        <v>52.2</v>
      </c>
      <c r="O1306" s="23">
        <v>52.2</v>
      </c>
      <c r="P1306" s="23" t="s">
        <v>288</v>
      </c>
      <c r="Q1306" s="23" t="s">
        <v>269</v>
      </c>
      <c r="R1306" s="25" t="s">
        <v>270</v>
      </c>
      <c r="S1306" s="22" t="s">
        <v>304</v>
      </c>
      <c r="T1306" s="22"/>
      <c r="U1306" s="26"/>
      <c r="V1306" s="26"/>
      <c r="W1306" s="27">
        <f t="shared" si="200"/>
        <v>1999</v>
      </c>
      <c r="X1306" s="27">
        <f t="shared" si="201"/>
        <v>2050</v>
      </c>
      <c r="Y1306" s="28">
        <f t="shared" si="202"/>
        <v>0</v>
      </c>
      <c r="Z1306" s="29" t="str">
        <f t="shared" si="203"/>
        <v>Excluded</v>
      </c>
      <c r="AA1306" s="30">
        <f t="shared" si="204"/>
        <v>52.2</v>
      </c>
      <c r="AB1306" s="31">
        <f>IF(AND(ISNUMBER(MATCH($S1306,[3]Lists!$CU$8:$CU$37,0)),J1306&gt;=DATE(2018,12,31)),$AH$6,$AH$5)</f>
        <v>1</v>
      </c>
      <c r="AC1306" s="31">
        <f t="shared" si="205"/>
        <v>1</v>
      </c>
      <c r="AD1306" s="31">
        <f t="shared" si="206"/>
        <v>1</v>
      </c>
      <c r="AE1306" s="32" t="e">
        <f>MIN($K1306,IF(AND(S1306='[3]Resources - Baseline'!$C$25,$AH$3&gt;0),MIN(DATE(2050,12,31),MAX(DATE($AH$4,12,31),DATE(YEAR(J1306)+$AH$3,MONTH(J1306),DAY(J1306)))),IF(AND(COUNTIFS('[3]Resources - Baseline'!$C$26:$C$37,S1306)=1,$AH$2&gt;0),MIN(DATE($AH$4,12,31),DATE(YEAR(J1306)+$AH$2,MONTH(J1306),DAY(J1306))),DATE(2050,12,31))))</f>
        <v>#VALUE!</v>
      </c>
      <c r="AF1306" s="33">
        <f t="shared" si="207"/>
        <v>1</v>
      </c>
    </row>
    <row r="1307" spans="1:32">
      <c r="A1307" s="1">
        <v>1307</v>
      </c>
      <c r="B1307" s="21" t="s">
        <v>2831</v>
      </c>
      <c r="C1307" s="21" t="s">
        <v>2832</v>
      </c>
      <c r="D1307" s="21" t="s">
        <v>163</v>
      </c>
      <c r="E1307" s="22" t="s">
        <v>298</v>
      </c>
      <c r="F1307" s="22" t="s">
        <v>298</v>
      </c>
      <c r="G1307" s="22" t="s">
        <v>299</v>
      </c>
      <c r="H1307" s="22" t="s">
        <v>166</v>
      </c>
      <c r="I1307" s="22" t="s">
        <v>167</v>
      </c>
      <c r="J1307" s="22">
        <v>36251</v>
      </c>
      <c r="K1307" s="22">
        <v>55123</v>
      </c>
      <c r="L1307" s="23">
        <f t="shared" si="208"/>
        <v>28</v>
      </c>
      <c r="M1307" s="24">
        <f t="shared" si="209"/>
        <v>1</v>
      </c>
      <c r="N1307" s="23">
        <v>28</v>
      </c>
      <c r="O1307" s="23">
        <v>28</v>
      </c>
      <c r="P1307" s="23" t="s">
        <v>288</v>
      </c>
      <c r="Q1307" s="23" t="s">
        <v>269</v>
      </c>
      <c r="R1307" s="25" t="s">
        <v>270</v>
      </c>
      <c r="S1307" s="22" t="s">
        <v>304</v>
      </c>
      <c r="T1307" s="22"/>
      <c r="U1307" s="26"/>
      <c r="V1307" s="26"/>
      <c r="W1307" s="27">
        <f t="shared" si="200"/>
        <v>1999</v>
      </c>
      <c r="X1307" s="27">
        <f t="shared" si="201"/>
        <v>2050</v>
      </c>
      <c r="Y1307" s="28">
        <f t="shared" si="202"/>
        <v>0</v>
      </c>
      <c r="Z1307" s="29" t="str">
        <f t="shared" si="203"/>
        <v>Excluded</v>
      </c>
      <c r="AA1307" s="30">
        <f t="shared" si="204"/>
        <v>28</v>
      </c>
      <c r="AB1307" s="31">
        <f>IF(AND(ISNUMBER(MATCH($S1307,[3]Lists!$CU$8:$CU$37,0)),J1307&gt;=DATE(2018,12,31)),$AH$6,$AH$5)</f>
        <v>1</v>
      </c>
      <c r="AC1307" s="31">
        <f t="shared" si="205"/>
        <v>1</v>
      </c>
      <c r="AD1307" s="31">
        <f t="shared" si="206"/>
        <v>1</v>
      </c>
      <c r="AE1307" s="32" t="e">
        <f>MIN($K1307,IF(AND(S1307='[3]Resources - Baseline'!$C$25,$AH$3&gt;0),MIN(DATE(2050,12,31),MAX(DATE($AH$4,12,31),DATE(YEAR(J1307)+$AH$3,MONTH(J1307),DAY(J1307)))),IF(AND(COUNTIFS('[3]Resources - Baseline'!$C$26:$C$37,S1307)=1,$AH$2&gt;0),MIN(DATE($AH$4,12,31),DATE(YEAR(J1307)+$AH$2,MONTH(J1307),DAY(J1307))),DATE(2050,12,31))))</f>
        <v>#VALUE!</v>
      </c>
      <c r="AF1307" s="33">
        <f t="shared" si="207"/>
        <v>1</v>
      </c>
    </row>
    <row r="1308" spans="1:32">
      <c r="A1308" s="1">
        <v>1308</v>
      </c>
      <c r="B1308" s="21" t="s">
        <v>2833</v>
      </c>
      <c r="C1308" s="21" t="s">
        <v>2834</v>
      </c>
      <c r="D1308" s="21" t="s">
        <v>163</v>
      </c>
      <c r="E1308" s="22" t="s">
        <v>2835</v>
      </c>
      <c r="F1308" s="22" t="s">
        <v>2835</v>
      </c>
      <c r="G1308" s="22" t="s">
        <v>2836</v>
      </c>
      <c r="H1308" s="22" t="s">
        <v>754</v>
      </c>
      <c r="I1308" s="22" t="s">
        <v>212</v>
      </c>
      <c r="J1308" s="22">
        <v>15888</v>
      </c>
      <c r="K1308" s="22">
        <v>55153</v>
      </c>
      <c r="L1308" s="23">
        <f t="shared" si="208"/>
        <v>43.5</v>
      </c>
      <c r="M1308" s="24">
        <f t="shared" si="209"/>
        <v>1</v>
      </c>
      <c r="N1308" s="23">
        <v>43.5</v>
      </c>
      <c r="O1308" s="23">
        <v>43.5</v>
      </c>
      <c r="P1308" s="23" t="s">
        <v>218</v>
      </c>
      <c r="Q1308" s="23" t="s">
        <v>219</v>
      </c>
      <c r="R1308" s="25" t="s">
        <v>218</v>
      </c>
      <c r="S1308" s="22" t="s">
        <v>344</v>
      </c>
      <c r="T1308" s="22"/>
      <c r="U1308" s="26"/>
      <c r="V1308" s="26"/>
      <c r="W1308" s="27">
        <f t="shared" si="200"/>
        <v>1944</v>
      </c>
      <c r="X1308" s="27">
        <f t="shared" si="201"/>
        <v>2050</v>
      </c>
      <c r="Y1308" s="28">
        <f t="shared" si="202"/>
        <v>0</v>
      </c>
      <c r="Z1308" s="29" t="str">
        <f t="shared" si="203"/>
        <v>NW</v>
      </c>
      <c r="AA1308" s="30">
        <f t="shared" si="204"/>
        <v>43.5</v>
      </c>
      <c r="AB1308" s="31">
        <f>IF(AND(ISNUMBER(MATCH($S1308,[3]Lists!$CU$8:$CU$37,0)),J1308&gt;=DATE(2018,12,31)),$AH$6,$AH$5)</f>
        <v>1</v>
      </c>
      <c r="AC1308" s="31">
        <f t="shared" si="205"/>
        <v>1</v>
      </c>
      <c r="AD1308" s="31">
        <f t="shared" si="206"/>
        <v>1</v>
      </c>
      <c r="AE1308" s="32" t="e">
        <f>MIN($K1308,IF(AND(S1308='[3]Resources - Baseline'!$C$25,$AH$3&gt;0),MIN(DATE(2050,12,31),MAX(DATE($AH$4,12,31),DATE(YEAR(J1308)+$AH$3,MONTH(J1308),DAY(J1308)))),IF(AND(COUNTIFS('[3]Resources - Baseline'!$C$26:$C$37,S1308)=1,$AH$2&gt;0),MIN(DATE($AH$4,12,31),DATE(YEAR(J1308)+$AH$2,MONTH(J1308),DAY(J1308))),DATE(2050,12,31))))</f>
        <v>#VALUE!</v>
      </c>
      <c r="AF1308" s="33">
        <f t="shared" si="207"/>
        <v>1</v>
      </c>
    </row>
    <row r="1309" spans="1:32">
      <c r="A1309" s="1">
        <v>1309</v>
      </c>
      <c r="B1309" s="21" t="s">
        <v>2837</v>
      </c>
      <c r="C1309" s="21" t="s">
        <v>2838</v>
      </c>
      <c r="D1309" s="21" t="s">
        <v>163</v>
      </c>
      <c r="E1309" s="22" t="s">
        <v>2835</v>
      </c>
      <c r="F1309" s="22" t="s">
        <v>2835</v>
      </c>
      <c r="G1309" s="22" t="s">
        <v>2836</v>
      </c>
      <c r="H1309" s="22" t="s">
        <v>754</v>
      </c>
      <c r="I1309" s="22" t="s">
        <v>212</v>
      </c>
      <c r="J1309" s="22">
        <v>17564</v>
      </c>
      <c r="K1309" s="22">
        <v>55153</v>
      </c>
      <c r="L1309" s="23">
        <f t="shared" si="208"/>
        <v>18.3</v>
      </c>
      <c r="M1309" s="24">
        <f t="shared" si="209"/>
        <v>1</v>
      </c>
      <c r="N1309" s="23">
        <v>18.3</v>
      </c>
      <c r="O1309" s="23">
        <v>18.3</v>
      </c>
      <c r="P1309" s="23" t="s">
        <v>218</v>
      </c>
      <c r="Q1309" s="23" t="s">
        <v>219</v>
      </c>
      <c r="R1309" s="25" t="s">
        <v>218</v>
      </c>
      <c r="S1309" s="22" t="s">
        <v>344</v>
      </c>
      <c r="T1309" s="22"/>
      <c r="U1309" s="26"/>
      <c r="V1309" s="26"/>
      <c r="W1309" s="27">
        <f t="shared" si="200"/>
        <v>1948</v>
      </c>
      <c r="X1309" s="27">
        <f t="shared" si="201"/>
        <v>2050</v>
      </c>
      <c r="Y1309" s="28">
        <f t="shared" si="202"/>
        <v>0</v>
      </c>
      <c r="Z1309" s="29" t="str">
        <f t="shared" si="203"/>
        <v>NW</v>
      </c>
      <c r="AA1309" s="30">
        <f t="shared" si="204"/>
        <v>18.3</v>
      </c>
      <c r="AB1309" s="31">
        <f>IF(AND(ISNUMBER(MATCH($S1309,[3]Lists!$CU$8:$CU$37,0)),J1309&gt;=DATE(2018,12,31)),$AH$6,$AH$5)</f>
        <v>1</v>
      </c>
      <c r="AC1309" s="31">
        <f t="shared" si="205"/>
        <v>1</v>
      </c>
      <c r="AD1309" s="31">
        <f t="shared" si="206"/>
        <v>1</v>
      </c>
      <c r="AE1309" s="32" t="e">
        <f>MIN($K1309,IF(AND(S1309='[3]Resources - Baseline'!$C$25,$AH$3&gt;0),MIN(DATE(2050,12,31),MAX(DATE($AH$4,12,31),DATE(YEAR(J1309)+$AH$3,MONTH(J1309),DAY(J1309)))),IF(AND(COUNTIFS('[3]Resources - Baseline'!$C$26:$C$37,S1309)=1,$AH$2&gt;0),MIN(DATE($AH$4,12,31),DATE(YEAR(J1309)+$AH$2,MONTH(J1309),DAY(J1309))),DATE(2050,12,31))))</f>
        <v>#VALUE!</v>
      </c>
      <c r="AF1309" s="33">
        <f t="shared" si="207"/>
        <v>1</v>
      </c>
    </row>
    <row r="1310" spans="1:32">
      <c r="A1310" s="1">
        <v>1310</v>
      </c>
      <c r="B1310" s="21" t="s">
        <v>2839</v>
      </c>
      <c r="C1310" s="21" t="s">
        <v>2840</v>
      </c>
      <c r="D1310" s="21" t="s">
        <v>163</v>
      </c>
      <c r="E1310" s="22" t="s">
        <v>2835</v>
      </c>
      <c r="F1310" s="22" t="s">
        <v>2835</v>
      </c>
      <c r="G1310" s="22" t="s">
        <v>2836</v>
      </c>
      <c r="H1310" s="22" t="s">
        <v>754</v>
      </c>
      <c r="I1310" s="22" t="s">
        <v>212</v>
      </c>
      <c r="J1310" s="22">
        <v>18963</v>
      </c>
      <c r="K1310" s="22">
        <v>55153</v>
      </c>
      <c r="L1310" s="23">
        <f t="shared" si="208"/>
        <v>43.5</v>
      </c>
      <c r="M1310" s="24">
        <f t="shared" si="209"/>
        <v>1</v>
      </c>
      <c r="N1310" s="23">
        <v>43.5</v>
      </c>
      <c r="O1310" s="23">
        <v>43.5</v>
      </c>
      <c r="P1310" s="23" t="s">
        <v>218</v>
      </c>
      <c r="Q1310" s="23" t="s">
        <v>219</v>
      </c>
      <c r="R1310" s="25" t="s">
        <v>218</v>
      </c>
      <c r="S1310" s="22" t="s">
        <v>344</v>
      </c>
      <c r="T1310" s="22"/>
      <c r="U1310" s="26"/>
      <c r="V1310" s="26"/>
      <c r="W1310" s="27">
        <f t="shared" si="200"/>
        <v>1952</v>
      </c>
      <c r="X1310" s="27">
        <f t="shared" si="201"/>
        <v>2050</v>
      </c>
      <c r="Y1310" s="28">
        <f t="shared" si="202"/>
        <v>0</v>
      </c>
      <c r="Z1310" s="29" t="str">
        <f t="shared" si="203"/>
        <v>NW</v>
      </c>
      <c r="AA1310" s="30">
        <f t="shared" si="204"/>
        <v>43.5</v>
      </c>
      <c r="AB1310" s="31">
        <f>IF(AND(ISNUMBER(MATCH($S1310,[3]Lists!$CU$8:$CU$37,0)),J1310&gt;=DATE(2018,12,31)),$AH$6,$AH$5)</f>
        <v>1</v>
      </c>
      <c r="AC1310" s="31">
        <f t="shared" si="205"/>
        <v>1</v>
      </c>
      <c r="AD1310" s="31">
        <f t="shared" si="206"/>
        <v>1</v>
      </c>
      <c r="AE1310" s="32" t="e">
        <f>MIN($K1310,IF(AND(S1310='[3]Resources - Baseline'!$C$25,$AH$3&gt;0),MIN(DATE(2050,12,31),MAX(DATE($AH$4,12,31),DATE(YEAR(J1310)+$AH$3,MONTH(J1310),DAY(J1310)))),IF(AND(COUNTIFS('[3]Resources - Baseline'!$C$26:$C$37,S1310)=1,$AH$2&gt;0),MIN(DATE($AH$4,12,31),DATE(YEAR(J1310)+$AH$2,MONTH(J1310),DAY(J1310))),DATE(2050,12,31))))</f>
        <v>#VALUE!</v>
      </c>
      <c r="AF1310" s="33">
        <f t="shared" si="207"/>
        <v>1</v>
      </c>
    </row>
    <row r="1311" spans="1:32">
      <c r="A1311" s="1">
        <v>1311</v>
      </c>
      <c r="B1311" s="21" t="s">
        <v>2841</v>
      </c>
      <c r="C1311" s="21" t="s">
        <v>2842</v>
      </c>
      <c r="D1311" s="21" t="s">
        <v>163</v>
      </c>
      <c r="E1311" s="22" t="s">
        <v>210</v>
      </c>
      <c r="F1311" s="22" t="s">
        <v>210</v>
      </c>
      <c r="G1311" s="22" t="s">
        <v>211</v>
      </c>
      <c r="H1311" s="22" t="s">
        <v>210</v>
      </c>
      <c r="I1311" s="22" t="s">
        <v>212</v>
      </c>
      <c r="J1311" s="22">
        <v>25082</v>
      </c>
      <c r="K1311" s="22">
        <v>55153</v>
      </c>
      <c r="L1311" s="23">
        <f t="shared" si="208"/>
        <v>10</v>
      </c>
      <c r="M1311" s="24">
        <f t="shared" si="209"/>
        <v>1</v>
      </c>
      <c r="N1311" s="23">
        <v>10</v>
      </c>
      <c r="O1311" s="23">
        <v>10</v>
      </c>
      <c r="P1311" s="23" t="s">
        <v>218</v>
      </c>
      <c r="Q1311" s="23" t="s">
        <v>219</v>
      </c>
      <c r="R1311" s="25" t="s">
        <v>218</v>
      </c>
      <c r="S1311" s="22" t="s">
        <v>344</v>
      </c>
      <c r="T1311" s="22"/>
      <c r="U1311" s="26"/>
      <c r="V1311" s="26"/>
      <c r="W1311" s="27">
        <f t="shared" si="200"/>
        <v>1969</v>
      </c>
      <c r="X1311" s="27">
        <f t="shared" si="201"/>
        <v>2050</v>
      </c>
      <c r="Y1311" s="28">
        <f t="shared" si="202"/>
        <v>0</v>
      </c>
      <c r="Z1311" s="29" t="str">
        <f t="shared" si="203"/>
        <v>NW</v>
      </c>
      <c r="AA1311" s="30">
        <f t="shared" si="204"/>
        <v>10</v>
      </c>
      <c r="AB1311" s="31">
        <f>IF(AND(ISNUMBER(MATCH($S1311,[3]Lists!$CU$8:$CU$37,0)),J1311&gt;=DATE(2018,12,31)),$AH$6,$AH$5)</f>
        <v>1</v>
      </c>
      <c r="AC1311" s="31">
        <f t="shared" si="205"/>
        <v>1</v>
      </c>
      <c r="AD1311" s="31">
        <f t="shared" si="206"/>
        <v>1</v>
      </c>
      <c r="AE1311" s="32" t="e">
        <f>MIN($K1311,IF(AND(S1311='[3]Resources - Baseline'!$C$25,$AH$3&gt;0),MIN(DATE(2050,12,31),MAX(DATE($AH$4,12,31),DATE(YEAR(J1311)+$AH$3,MONTH(J1311),DAY(J1311)))),IF(AND(COUNTIFS('[3]Resources - Baseline'!$C$26:$C$37,S1311)=1,$AH$2&gt;0),MIN(DATE($AH$4,12,31),DATE(YEAR(J1311)+$AH$2,MONTH(J1311),DAY(J1311))),DATE(2050,12,31))))</f>
        <v>#VALUE!</v>
      </c>
      <c r="AF1311" s="33">
        <f t="shared" si="207"/>
        <v>1</v>
      </c>
    </row>
    <row r="1312" spans="1:32">
      <c r="A1312" s="1">
        <v>1312</v>
      </c>
      <c r="B1312" s="21" t="s">
        <v>2843</v>
      </c>
      <c r="C1312" s="21" t="s">
        <v>2844</v>
      </c>
      <c r="D1312" s="21" t="s">
        <v>163</v>
      </c>
      <c r="E1312" s="22" t="s">
        <v>210</v>
      </c>
      <c r="F1312" s="22" t="s">
        <v>210</v>
      </c>
      <c r="G1312" s="22" t="s">
        <v>211</v>
      </c>
      <c r="H1312" s="22" t="s">
        <v>210</v>
      </c>
      <c r="I1312" s="22" t="s">
        <v>212</v>
      </c>
      <c r="J1312" s="22">
        <v>25112</v>
      </c>
      <c r="K1312" s="22">
        <v>55153</v>
      </c>
      <c r="L1312" s="23">
        <f t="shared" si="208"/>
        <v>10</v>
      </c>
      <c r="M1312" s="24">
        <f t="shared" si="209"/>
        <v>1</v>
      </c>
      <c r="N1312" s="23">
        <v>10</v>
      </c>
      <c r="O1312" s="23">
        <v>10</v>
      </c>
      <c r="P1312" s="23" t="s">
        <v>218</v>
      </c>
      <c r="Q1312" s="23" t="s">
        <v>219</v>
      </c>
      <c r="R1312" s="25" t="s">
        <v>218</v>
      </c>
      <c r="S1312" s="22" t="s">
        <v>344</v>
      </c>
      <c r="T1312" s="22"/>
      <c r="U1312" s="26"/>
      <c r="V1312" s="26"/>
      <c r="W1312" s="27">
        <f t="shared" si="200"/>
        <v>1969</v>
      </c>
      <c r="X1312" s="27">
        <f t="shared" si="201"/>
        <v>2050</v>
      </c>
      <c r="Y1312" s="28">
        <f t="shared" si="202"/>
        <v>0</v>
      </c>
      <c r="Z1312" s="29" t="str">
        <f t="shared" si="203"/>
        <v>NW</v>
      </c>
      <c r="AA1312" s="30">
        <f t="shared" si="204"/>
        <v>10</v>
      </c>
      <c r="AB1312" s="31">
        <f>IF(AND(ISNUMBER(MATCH($S1312,[3]Lists!$CU$8:$CU$37,0)),J1312&gt;=DATE(2018,12,31)),$AH$6,$AH$5)</f>
        <v>1</v>
      </c>
      <c r="AC1312" s="31">
        <f t="shared" si="205"/>
        <v>1</v>
      </c>
      <c r="AD1312" s="31">
        <f t="shared" si="206"/>
        <v>1</v>
      </c>
      <c r="AE1312" s="32" t="e">
        <f>MIN($K1312,IF(AND(S1312='[3]Resources - Baseline'!$C$25,$AH$3&gt;0),MIN(DATE(2050,12,31),MAX(DATE($AH$4,12,31),DATE(YEAR(J1312)+$AH$3,MONTH(J1312),DAY(J1312)))),IF(AND(COUNTIFS('[3]Resources - Baseline'!$C$26:$C$37,S1312)=1,$AH$2&gt;0),MIN(DATE($AH$4,12,31),DATE(YEAR(J1312)+$AH$2,MONTH(J1312),DAY(J1312))),DATE(2050,12,31))))</f>
        <v>#VALUE!</v>
      </c>
      <c r="AF1312" s="33">
        <f t="shared" si="207"/>
        <v>1</v>
      </c>
    </row>
    <row r="1313" spans="1:32">
      <c r="A1313" s="1">
        <v>1313</v>
      </c>
      <c r="B1313" s="21" t="s">
        <v>2845</v>
      </c>
      <c r="C1313" s="21" t="s">
        <v>2846</v>
      </c>
      <c r="D1313" s="21" t="s">
        <v>163</v>
      </c>
      <c r="E1313" s="22" t="s">
        <v>298</v>
      </c>
      <c r="F1313" s="22" t="s">
        <v>298</v>
      </c>
      <c r="G1313" s="22" t="s">
        <v>299</v>
      </c>
      <c r="H1313" s="22" t="s">
        <v>166</v>
      </c>
      <c r="I1313" s="22" t="s">
        <v>167</v>
      </c>
      <c r="J1313" s="22">
        <v>37681</v>
      </c>
      <c r="K1313" s="22">
        <v>55123</v>
      </c>
      <c r="L1313" s="23">
        <f t="shared" si="208"/>
        <v>47</v>
      </c>
      <c r="M1313" s="24">
        <f t="shared" si="209"/>
        <v>1</v>
      </c>
      <c r="N1313" s="23">
        <v>47</v>
      </c>
      <c r="O1313" s="23">
        <v>47</v>
      </c>
      <c r="P1313" s="23" t="s">
        <v>1365</v>
      </c>
      <c r="Q1313" s="23" t="s">
        <v>537</v>
      </c>
      <c r="R1313" s="25" t="s">
        <v>538</v>
      </c>
      <c r="S1313" s="22" t="s">
        <v>791</v>
      </c>
      <c r="T1313" s="22"/>
      <c r="U1313" s="26"/>
      <c r="V1313" s="26"/>
      <c r="W1313" s="27">
        <f t="shared" si="200"/>
        <v>2003</v>
      </c>
      <c r="X1313" s="27">
        <f t="shared" si="201"/>
        <v>2050</v>
      </c>
      <c r="Y1313" s="28">
        <f t="shared" si="202"/>
        <v>0</v>
      </c>
      <c r="Z1313" s="29" t="str">
        <f t="shared" si="203"/>
        <v>Excluded</v>
      </c>
      <c r="AA1313" s="30">
        <f t="shared" si="204"/>
        <v>47</v>
      </c>
      <c r="AB1313" s="31">
        <f>IF(AND(ISNUMBER(MATCH($S1313,[3]Lists!$CU$8:$CU$37,0)),J1313&gt;=DATE(2018,12,31)),$AH$6,$AH$5)</f>
        <v>1</v>
      </c>
      <c r="AC1313" s="31">
        <f t="shared" si="205"/>
        <v>1</v>
      </c>
      <c r="AD1313" s="31">
        <f t="shared" si="206"/>
        <v>1</v>
      </c>
      <c r="AE1313" s="32" t="e">
        <f>MIN($K1313,IF(AND(S1313='[3]Resources - Baseline'!$C$25,$AH$3&gt;0),MIN(DATE(2050,12,31),MAX(DATE($AH$4,12,31),DATE(YEAR(J1313)+$AH$3,MONTH(J1313),DAY(J1313)))),IF(AND(COUNTIFS('[3]Resources - Baseline'!$C$26:$C$37,S1313)=1,$AH$2&gt;0),MIN(DATE($AH$4,12,31),DATE(YEAR(J1313)+$AH$2,MONTH(J1313),DAY(J1313))),DATE(2050,12,31))))</f>
        <v>#VALUE!</v>
      </c>
      <c r="AF1313" s="33">
        <f t="shared" si="207"/>
        <v>1</v>
      </c>
    </row>
    <row r="1314" spans="1:32">
      <c r="A1314" s="1">
        <v>1314</v>
      </c>
      <c r="B1314" s="21" t="s">
        <v>2847</v>
      </c>
      <c r="C1314" s="21" t="s">
        <v>2848</v>
      </c>
      <c r="D1314" s="21" t="s">
        <v>163</v>
      </c>
      <c r="E1314" s="22" t="s">
        <v>298</v>
      </c>
      <c r="F1314" s="22" t="s">
        <v>298</v>
      </c>
      <c r="G1314" s="22" t="s">
        <v>299</v>
      </c>
      <c r="H1314" s="22" t="s">
        <v>166</v>
      </c>
      <c r="I1314" s="22" t="s">
        <v>167</v>
      </c>
      <c r="J1314" s="22">
        <v>37681</v>
      </c>
      <c r="K1314" s="22">
        <v>55123</v>
      </c>
      <c r="L1314" s="23">
        <f t="shared" si="208"/>
        <v>47</v>
      </c>
      <c r="M1314" s="24">
        <f t="shared" si="209"/>
        <v>1</v>
      </c>
      <c r="N1314" s="23">
        <v>47</v>
      </c>
      <c r="O1314" s="23">
        <v>47</v>
      </c>
      <c r="P1314" s="23" t="s">
        <v>1365</v>
      </c>
      <c r="Q1314" s="23" t="s">
        <v>537</v>
      </c>
      <c r="R1314" s="25" t="s">
        <v>538</v>
      </c>
      <c r="S1314" s="22" t="s">
        <v>791</v>
      </c>
      <c r="T1314" s="22"/>
      <c r="U1314" s="26"/>
      <c r="V1314" s="26"/>
      <c r="W1314" s="27">
        <f t="shared" si="200"/>
        <v>2003</v>
      </c>
      <c r="X1314" s="27">
        <f t="shared" si="201"/>
        <v>2050</v>
      </c>
      <c r="Y1314" s="28">
        <f t="shared" si="202"/>
        <v>0</v>
      </c>
      <c r="Z1314" s="29" t="str">
        <f t="shared" si="203"/>
        <v>Excluded</v>
      </c>
      <c r="AA1314" s="30">
        <f t="shared" si="204"/>
        <v>47</v>
      </c>
      <c r="AB1314" s="31">
        <f>IF(AND(ISNUMBER(MATCH($S1314,[3]Lists!$CU$8:$CU$37,0)),J1314&gt;=DATE(2018,12,31)),$AH$6,$AH$5)</f>
        <v>1</v>
      </c>
      <c r="AC1314" s="31">
        <f t="shared" si="205"/>
        <v>1</v>
      </c>
      <c r="AD1314" s="31">
        <f t="shared" si="206"/>
        <v>1</v>
      </c>
      <c r="AE1314" s="32" t="e">
        <f>MIN($K1314,IF(AND(S1314='[3]Resources - Baseline'!$C$25,$AH$3&gt;0),MIN(DATE(2050,12,31),MAX(DATE($AH$4,12,31),DATE(YEAR(J1314)+$AH$3,MONTH(J1314),DAY(J1314)))),IF(AND(COUNTIFS('[3]Resources - Baseline'!$C$26:$C$37,S1314)=1,$AH$2&gt;0),MIN(DATE($AH$4,12,31),DATE(YEAR(J1314)+$AH$2,MONTH(J1314),DAY(J1314))),DATE(2050,12,31))))</f>
        <v>#VALUE!</v>
      </c>
      <c r="AF1314" s="33">
        <f t="shared" si="207"/>
        <v>1</v>
      </c>
    </row>
    <row r="1315" spans="1:32">
      <c r="A1315" s="1">
        <v>1315</v>
      </c>
      <c r="B1315" s="21" t="s">
        <v>2849</v>
      </c>
      <c r="C1315" s="21" t="s">
        <v>2850</v>
      </c>
      <c r="D1315" s="21" t="s">
        <v>163</v>
      </c>
      <c r="E1315" s="22" t="s">
        <v>302</v>
      </c>
      <c r="F1315" s="22" t="s">
        <v>302</v>
      </c>
      <c r="G1315" s="22" t="s">
        <v>303</v>
      </c>
      <c r="H1315" s="22" t="s">
        <v>302</v>
      </c>
      <c r="I1315" s="22" t="s">
        <v>167</v>
      </c>
      <c r="J1315" s="22">
        <v>37135</v>
      </c>
      <c r="K1315" s="22">
        <v>55153</v>
      </c>
      <c r="L1315" s="23">
        <f t="shared" si="208"/>
        <v>40</v>
      </c>
      <c r="M1315" s="24">
        <f t="shared" si="209"/>
        <v>1</v>
      </c>
      <c r="N1315" s="23">
        <v>40</v>
      </c>
      <c r="O1315" s="23">
        <v>40</v>
      </c>
      <c r="P1315" s="23" t="s">
        <v>288</v>
      </c>
      <c r="Q1315" s="23" t="s">
        <v>269</v>
      </c>
      <c r="R1315" s="25" t="s">
        <v>270</v>
      </c>
      <c r="S1315" s="22" t="s">
        <v>304</v>
      </c>
      <c r="T1315" s="22"/>
      <c r="U1315" s="26"/>
      <c r="V1315" s="26"/>
      <c r="W1315" s="27">
        <f t="shared" si="200"/>
        <v>2002</v>
      </c>
      <c r="X1315" s="27">
        <f t="shared" si="201"/>
        <v>2050</v>
      </c>
      <c r="Y1315" s="28">
        <f t="shared" si="202"/>
        <v>0</v>
      </c>
      <c r="Z1315" s="29" t="str">
        <f t="shared" si="203"/>
        <v>Excluded</v>
      </c>
      <c r="AA1315" s="30">
        <f t="shared" si="204"/>
        <v>40</v>
      </c>
      <c r="AB1315" s="31">
        <f>IF(AND(ISNUMBER(MATCH($S1315,[3]Lists!$CU$8:$CU$37,0)),J1315&gt;=DATE(2018,12,31)),$AH$6,$AH$5)</f>
        <v>1</v>
      </c>
      <c r="AC1315" s="31">
        <f t="shared" si="205"/>
        <v>1</v>
      </c>
      <c r="AD1315" s="31">
        <f t="shared" si="206"/>
        <v>1</v>
      </c>
      <c r="AE1315" s="32" t="e">
        <f>MIN($K1315,IF(AND(S1315='[3]Resources - Baseline'!$C$25,$AH$3&gt;0),MIN(DATE(2050,12,31),MAX(DATE($AH$4,12,31),DATE(YEAR(J1315)+$AH$3,MONTH(J1315),DAY(J1315)))),IF(AND(COUNTIFS('[3]Resources - Baseline'!$C$26:$C$37,S1315)=1,$AH$2&gt;0),MIN(DATE($AH$4,12,31),DATE(YEAR(J1315)+$AH$2,MONTH(J1315),DAY(J1315))),DATE(2050,12,31))))</f>
        <v>#VALUE!</v>
      </c>
      <c r="AF1315" s="33">
        <f t="shared" si="207"/>
        <v>1</v>
      </c>
    </row>
    <row r="1316" spans="1:32">
      <c r="A1316" s="1">
        <v>1316</v>
      </c>
      <c r="B1316" s="21" t="s">
        <v>2851</v>
      </c>
      <c r="C1316" s="21" t="s">
        <v>2852</v>
      </c>
      <c r="D1316" s="21" t="s">
        <v>163</v>
      </c>
      <c r="E1316" s="22" t="s">
        <v>302</v>
      </c>
      <c r="F1316" s="22" t="s">
        <v>302</v>
      </c>
      <c r="G1316" s="22" t="s">
        <v>303</v>
      </c>
      <c r="H1316" s="22" t="s">
        <v>302</v>
      </c>
      <c r="I1316" s="22" t="s">
        <v>167</v>
      </c>
      <c r="J1316" s="22">
        <v>37135</v>
      </c>
      <c r="K1316" s="22">
        <v>55153</v>
      </c>
      <c r="L1316" s="23">
        <f t="shared" si="208"/>
        <v>40</v>
      </c>
      <c r="M1316" s="24">
        <f t="shared" si="209"/>
        <v>1</v>
      </c>
      <c r="N1316" s="23">
        <v>40</v>
      </c>
      <c r="O1316" s="23">
        <v>40</v>
      </c>
      <c r="P1316" s="23" t="s">
        <v>288</v>
      </c>
      <c r="Q1316" s="23" t="s">
        <v>269</v>
      </c>
      <c r="R1316" s="25" t="s">
        <v>270</v>
      </c>
      <c r="S1316" s="22" t="s">
        <v>304</v>
      </c>
      <c r="T1316" s="22"/>
      <c r="U1316" s="26"/>
      <c r="V1316" s="26"/>
      <c r="W1316" s="27">
        <f t="shared" si="200"/>
        <v>2002</v>
      </c>
      <c r="X1316" s="27">
        <f t="shared" si="201"/>
        <v>2050</v>
      </c>
      <c r="Y1316" s="28">
        <f t="shared" si="202"/>
        <v>0</v>
      </c>
      <c r="Z1316" s="29" t="str">
        <f t="shared" si="203"/>
        <v>Excluded</v>
      </c>
      <c r="AA1316" s="30">
        <f t="shared" si="204"/>
        <v>40</v>
      </c>
      <c r="AB1316" s="31">
        <f>IF(AND(ISNUMBER(MATCH($S1316,[3]Lists!$CU$8:$CU$37,0)),J1316&gt;=DATE(2018,12,31)),$AH$6,$AH$5)</f>
        <v>1</v>
      </c>
      <c r="AC1316" s="31">
        <f t="shared" si="205"/>
        <v>1</v>
      </c>
      <c r="AD1316" s="31">
        <f t="shared" si="206"/>
        <v>1</v>
      </c>
      <c r="AE1316" s="32" t="e">
        <f>MIN($K1316,IF(AND(S1316='[3]Resources - Baseline'!$C$25,$AH$3&gt;0),MIN(DATE(2050,12,31),MAX(DATE($AH$4,12,31),DATE(YEAR(J1316)+$AH$3,MONTH(J1316),DAY(J1316)))),IF(AND(COUNTIFS('[3]Resources - Baseline'!$C$26:$C$37,S1316)=1,$AH$2&gt;0),MIN(DATE($AH$4,12,31),DATE(YEAR(J1316)+$AH$2,MONTH(J1316),DAY(J1316))),DATE(2050,12,31))))</f>
        <v>#VALUE!</v>
      </c>
      <c r="AF1316" s="33">
        <f t="shared" si="207"/>
        <v>1</v>
      </c>
    </row>
    <row r="1317" spans="1:32">
      <c r="A1317" s="1">
        <v>1317</v>
      </c>
      <c r="B1317" s="21" t="s">
        <v>2853</v>
      </c>
      <c r="C1317" s="21" t="s">
        <v>2854</v>
      </c>
      <c r="D1317" s="21" t="s">
        <v>163</v>
      </c>
      <c r="E1317" s="22" t="s">
        <v>302</v>
      </c>
      <c r="F1317" s="22" t="s">
        <v>302</v>
      </c>
      <c r="G1317" s="22" t="s">
        <v>303</v>
      </c>
      <c r="H1317" s="22" t="s">
        <v>302</v>
      </c>
      <c r="I1317" s="22" t="s">
        <v>167</v>
      </c>
      <c r="J1317" s="22">
        <v>37135</v>
      </c>
      <c r="K1317" s="22">
        <v>55153</v>
      </c>
      <c r="L1317" s="23">
        <f t="shared" si="208"/>
        <v>40</v>
      </c>
      <c r="M1317" s="24">
        <f t="shared" si="209"/>
        <v>1</v>
      </c>
      <c r="N1317" s="23">
        <v>40</v>
      </c>
      <c r="O1317" s="23">
        <v>40</v>
      </c>
      <c r="P1317" s="23" t="s">
        <v>288</v>
      </c>
      <c r="Q1317" s="23" t="s">
        <v>269</v>
      </c>
      <c r="R1317" s="25" t="s">
        <v>270</v>
      </c>
      <c r="S1317" s="22" t="s">
        <v>304</v>
      </c>
      <c r="T1317" s="22"/>
      <c r="U1317" s="26"/>
      <c r="V1317" s="26"/>
      <c r="W1317" s="27">
        <f t="shared" si="200"/>
        <v>2002</v>
      </c>
      <c r="X1317" s="27">
        <f t="shared" si="201"/>
        <v>2050</v>
      </c>
      <c r="Y1317" s="28">
        <f t="shared" si="202"/>
        <v>0</v>
      </c>
      <c r="Z1317" s="29" t="str">
        <f t="shared" si="203"/>
        <v>Excluded</v>
      </c>
      <c r="AA1317" s="30">
        <f t="shared" si="204"/>
        <v>40</v>
      </c>
      <c r="AB1317" s="31">
        <f>IF(AND(ISNUMBER(MATCH($S1317,[3]Lists!$CU$8:$CU$37,0)),J1317&gt;=DATE(2018,12,31)),$AH$6,$AH$5)</f>
        <v>1</v>
      </c>
      <c r="AC1317" s="31">
        <f t="shared" si="205"/>
        <v>1</v>
      </c>
      <c r="AD1317" s="31">
        <f t="shared" si="206"/>
        <v>1</v>
      </c>
      <c r="AE1317" s="32" t="e">
        <f>MIN($K1317,IF(AND(S1317='[3]Resources - Baseline'!$C$25,$AH$3&gt;0),MIN(DATE(2050,12,31),MAX(DATE($AH$4,12,31),DATE(YEAR(J1317)+$AH$3,MONTH(J1317),DAY(J1317)))),IF(AND(COUNTIFS('[3]Resources - Baseline'!$C$26:$C$37,S1317)=1,$AH$2&gt;0),MIN(DATE($AH$4,12,31),DATE(YEAR(J1317)+$AH$2,MONTH(J1317),DAY(J1317))),DATE(2050,12,31))))</f>
        <v>#VALUE!</v>
      </c>
      <c r="AF1317" s="33">
        <f t="shared" si="207"/>
        <v>1</v>
      </c>
    </row>
    <row r="1318" spans="1:32">
      <c r="A1318" s="1">
        <v>1318</v>
      </c>
      <c r="B1318" s="21" t="s">
        <v>2855</v>
      </c>
      <c r="C1318" s="21" t="s">
        <v>2856</v>
      </c>
      <c r="D1318" s="21" t="s">
        <v>163</v>
      </c>
      <c r="E1318" s="22" t="s">
        <v>302</v>
      </c>
      <c r="F1318" s="22" t="s">
        <v>302</v>
      </c>
      <c r="G1318" s="22" t="s">
        <v>303</v>
      </c>
      <c r="H1318" s="22" t="s">
        <v>302</v>
      </c>
      <c r="I1318" s="22" t="s">
        <v>167</v>
      </c>
      <c r="J1318" s="22">
        <v>37135</v>
      </c>
      <c r="K1318" s="22">
        <v>55153</v>
      </c>
      <c r="L1318" s="23">
        <f t="shared" si="208"/>
        <v>40</v>
      </c>
      <c r="M1318" s="24">
        <f t="shared" si="209"/>
        <v>1</v>
      </c>
      <c r="N1318" s="23">
        <v>40</v>
      </c>
      <c r="O1318" s="23">
        <v>40</v>
      </c>
      <c r="P1318" s="23" t="s">
        <v>288</v>
      </c>
      <c r="Q1318" s="23" t="s">
        <v>269</v>
      </c>
      <c r="R1318" s="25" t="s">
        <v>270</v>
      </c>
      <c r="S1318" s="22" t="s">
        <v>304</v>
      </c>
      <c r="T1318" s="22"/>
      <c r="U1318" s="26"/>
      <c r="V1318" s="26"/>
      <c r="W1318" s="27">
        <f t="shared" si="200"/>
        <v>2002</v>
      </c>
      <c r="X1318" s="27">
        <f t="shared" si="201"/>
        <v>2050</v>
      </c>
      <c r="Y1318" s="28">
        <f t="shared" si="202"/>
        <v>0</v>
      </c>
      <c r="Z1318" s="29" t="str">
        <f t="shared" si="203"/>
        <v>Excluded</v>
      </c>
      <c r="AA1318" s="30">
        <f t="shared" si="204"/>
        <v>40</v>
      </c>
      <c r="AB1318" s="31">
        <f>IF(AND(ISNUMBER(MATCH($S1318,[3]Lists!$CU$8:$CU$37,0)),J1318&gt;=DATE(2018,12,31)),$AH$6,$AH$5)</f>
        <v>1</v>
      </c>
      <c r="AC1318" s="31">
        <f t="shared" si="205"/>
        <v>1</v>
      </c>
      <c r="AD1318" s="31">
        <f t="shared" si="206"/>
        <v>1</v>
      </c>
      <c r="AE1318" s="32" t="e">
        <f>MIN($K1318,IF(AND(S1318='[3]Resources - Baseline'!$C$25,$AH$3&gt;0),MIN(DATE(2050,12,31),MAX(DATE($AH$4,12,31),DATE(YEAR(J1318)+$AH$3,MONTH(J1318),DAY(J1318)))),IF(AND(COUNTIFS('[3]Resources - Baseline'!$C$26:$C$37,S1318)=1,$AH$2&gt;0),MIN(DATE($AH$4,12,31),DATE(YEAR(J1318)+$AH$2,MONTH(J1318),DAY(J1318))),DATE(2050,12,31))))</f>
        <v>#VALUE!</v>
      </c>
      <c r="AF1318" s="33">
        <f t="shared" si="207"/>
        <v>1</v>
      </c>
    </row>
    <row r="1319" spans="1:32">
      <c r="A1319" s="1">
        <v>1319</v>
      </c>
      <c r="B1319" s="21" t="s">
        <v>2857</v>
      </c>
      <c r="C1319" s="21" t="s">
        <v>2858</v>
      </c>
      <c r="D1319" s="21" t="s">
        <v>163</v>
      </c>
      <c r="E1319" s="22" t="s">
        <v>302</v>
      </c>
      <c r="F1319" s="22" t="s">
        <v>302</v>
      </c>
      <c r="G1319" s="22" t="s">
        <v>303</v>
      </c>
      <c r="H1319" s="22" t="s">
        <v>302</v>
      </c>
      <c r="I1319" s="22" t="s">
        <v>167</v>
      </c>
      <c r="J1319" s="22">
        <v>37135</v>
      </c>
      <c r="K1319" s="22">
        <v>55153</v>
      </c>
      <c r="L1319" s="23">
        <f t="shared" si="208"/>
        <v>40</v>
      </c>
      <c r="M1319" s="24">
        <f t="shared" si="209"/>
        <v>1</v>
      </c>
      <c r="N1319" s="23">
        <v>40</v>
      </c>
      <c r="O1319" s="23">
        <v>40</v>
      </c>
      <c r="P1319" s="23" t="s">
        <v>288</v>
      </c>
      <c r="Q1319" s="23" t="s">
        <v>269</v>
      </c>
      <c r="R1319" s="25" t="s">
        <v>270</v>
      </c>
      <c r="S1319" s="22" t="s">
        <v>304</v>
      </c>
      <c r="T1319" s="22"/>
      <c r="U1319" s="26"/>
      <c r="V1319" s="26"/>
      <c r="W1319" s="27">
        <f t="shared" si="200"/>
        <v>2002</v>
      </c>
      <c r="X1319" s="27">
        <f t="shared" si="201"/>
        <v>2050</v>
      </c>
      <c r="Y1319" s="28">
        <f t="shared" si="202"/>
        <v>0</v>
      </c>
      <c r="Z1319" s="29" t="str">
        <f t="shared" si="203"/>
        <v>Excluded</v>
      </c>
      <c r="AA1319" s="30">
        <f t="shared" si="204"/>
        <v>40</v>
      </c>
      <c r="AB1319" s="31">
        <f>IF(AND(ISNUMBER(MATCH($S1319,[3]Lists!$CU$8:$CU$37,0)),J1319&gt;=DATE(2018,12,31)),$AH$6,$AH$5)</f>
        <v>1</v>
      </c>
      <c r="AC1319" s="31">
        <f t="shared" si="205"/>
        <v>1</v>
      </c>
      <c r="AD1319" s="31">
        <f t="shared" si="206"/>
        <v>1</v>
      </c>
      <c r="AE1319" s="32" t="e">
        <f>MIN($K1319,IF(AND(S1319='[3]Resources - Baseline'!$C$25,$AH$3&gt;0),MIN(DATE(2050,12,31),MAX(DATE($AH$4,12,31),DATE(YEAR(J1319)+$AH$3,MONTH(J1319),DAY(J1319)))),IF(AND(COUNTIFS('[3]Resources - Baseline'!$C$26:$C$37,S1319)=1,$AH$2&gt;0),MIN(DATE($AH$4,12,31),DATE(YEAR(J1319)+$AH$2,MONTH(J1319),DAY(J1319))),DATE(2050,12,31))))</f>
        <v>#VALUE!</v>
      </c>
      <c r="AF1319" s="33">
        <f t="shared" si="207"/>
        <v>1</v>
      </c>
    </row>
    <row r="1320" spans="1:32">
      <c r="A1320" s="1">
        <v>1320</v>
      </c>
      <c r="B1320" s="21" t="s">
        <v>2859</v>
      </c>
      <c r="C1320" s="21" t="s">
        <v>2860</v>
      </c>
      <c r="D1320" s="21" t="s">
        <v>163</v>
      </c>
      <c r="E1320" s="22" t="s">
        <v>302</v>
      </c>
      <c r="F1320" s="22" t="s">
        <v>302</v>
      </c>
      <c r="G1320" s="22" t="s">
        <v>303</v>
      </c>
      <c r="H1320" s="22" t="s">
        <v>302</v>
      </c>
      <c r="I1320" s="22" t="s">
        <v>167</v>
      </c>
      <c r="J1320" s="22">
        <v>37135</v>
      </c>
      <c r="K1320" s="22">
        <v>55153</v>
      </c>
      <c r="L1320" s="23">
        <f t="shared" si="208"/>
        <v>40</v>
      </c>
      <c r="M1320" s="24">
        <f t="shared" si="209"/>
        <v>1</v>
      </c>
      <c r="N1320" s="35">
        <v>40</v>
      </c>
      <c r="O1320" s="35">
        <v>40</v>
      </c>
      <c r="P1320" s="35" t="s">
        <v>288</v>
      </c>
      <c r="Q1320" s="35" t="s">
        <v>269</v>
      </c>
      <c r="R1320" s="25" t="s">
        <v>270</v>
      </c>
      <c r="S1320" s="22" t="s">
        <v>304</v>
      </c>
      <c r="T1320" s="22"/>
      <c r="U1320" s="26"/>
      <c r="V1320" s="26"/>
      <c r="W1320" s="27">
        <f t="shared" si="200"/>
        <v>2002</v>
      </c>
      <c r="X1320" s="27">
        <f t="shared" si="201"/>
        <v>2050</v>
      </c>
      <c r="Y1320" s="28">
        <f t="shared" si="202"/>
        <v>0</v>
      </c>
      <c r="Z1320" s="29" t="str">
        <f t="shared" si="203"/>
        <v>Excluded</v>
      </c>
      <c r="AA1320" s="30">
        <f t="shared" si="204"/>
        <v>40</v>
      </c>
      <c r="AB1320" s="31">
        <f>IF(AND(ISNUMBER(MATCH($S1320,[3]Lists!$CU$8:$CU$37,0)),J1320&gt;=DATE(2018,12,31)),$AH$6,$AH$5)</f>
        <v>1</v>
      </c>
      <c r="AC1320" s="31">
        <f t="shared" si="205"/>
        <v>1</v>
      </c>
      <c r="AD1320" s="31">
        <f t="shared" si="206"/>
        <v>1</v>
      </c>
      <c r="AE1320" s="32" t="e">
        <f>MIN($K1320,IF(AND(S1320='[3]Resources - Baseline'!$C$25,$AH$3&gt;0),MIN(DATE(2050,12,31),MAX(DATE($AH$4,12,31),DATE(YEAR(J1320)+$AH$3,MONTH(J1320),DAY(J1320)))),IF(AND(COUNTIFS('[3]Resources - Baseline'!$C$26:$C$37,S1320)=1,$AH$2&gt;0),MIN(DATE($AH$4,12,31),DATE(YEAR(J1320)+$AH$2,MONTH(J1320),DAY(J1320))),DATE(2050,12,31))))</f>
        <v>#VALUE!</v>
      </c>
      <c r="AF1320" s="33">
        <f t="shared" si="207"/>
        <v>1</v>
      </c>
    </row>
    <row r="1321" spans="1:32">
      <c r="A1321" s="1">
        <v>1321</v>
      </c>
      <c r="B1321" s="21" t="s">
        <v>2861</v>
      </c>
      <c r="C1321" s="21" t="s">
        <v>2862</v>
      </c>
      <c r="D1321" s="21" t="s">
        <v>163</v>
      </c>
      <c r="E1321" s="22" t="s">
        <v>263</v>
      </c>
      <c r="F1321" s="22" t="s">
        <v>263</v>
      </c>
      <c r="G1321" s="22" t="s">
        <v>2353</v>
      </c>
      <c r="H1321" s="22" t="s">
        <v>263</v>
      </c>
      <c r="I1321" s="22" t="s">
        <v>195</v>
      </c>
      <c r="J1321" s="22">
        <v>25385</v>
      </c>
      <c r="K1321" s="22">
        <v>55153</v>
      </c>
      <c r="L1321" s="23">
        <f t="shared" si="208"/>
        <v>818.1</v>
      </c>
      <c r="M1321" s="24">
        <f t="shared" si="209"/>
        <v>1</v>
      </c>
      <c r="N1321" s="35">
        <v>818.1</v>
      </c>
      <c r="O1321" s="35">
        <v>818.1</v>
      </c>
      <c r="P1321" s="35" t="s">
        <v>2863</v>
      </c>
      <c r="Q1321" s="35" t="s">
        <v>508</v>
      </c>
      <c r="R1321" s="25" t="s">
        <v>509</v>
      </c>
      <c r="S1321" s="22" t="s">
        <v>510</v>
      </c>
      <c r="T1321" s="22"/>
      <c r="U1321" s="26"/>
      <c r="V1321" s="26"/>
      <c r="W1321" s="27">
        <f t="shared" si="200"/>
        <v>1970</v>
      </c>
      <c r="X1321" s="27">
        <f t="shared" si="201"/>
        <v>2050</v>
      </c>
      <c r="Y1321" s="28">
        <f t="shared" si="202"/>
        <v>0</v>
      </c>
      <c r="Z1321" s="29" t="str">
        <f t="shared" si="203"/>
        <v>SW</v>
      </c>
      <c r="AA1321" s="30">
        <f t="shared" si="204"/>
        <v>818.1</v>
      </c>
      <c r="AB1321" s="31">
        <f>IF(AND(ISNUMBER(MATCH($S1321,[3]Lists!$CU$8:$CU$37,0)),J1321&gt;=DATE(2018,12,31)),$AH$6,$AH$5)</f>
        <v>1</v>
      </c>
      <c r="AC1321" s="31">
        <f t="shared" si="205"/>
        <v>1</v>
      </c>
      <c r="AD1321" s="31">
        <f t="shared" si="206"/>
        <v>1</v>
      </c>
      <c r="AE1321" s="32" t="e">
        <f>MIN($K1321,IF(AND(S1321='[3]Resources - Baseline'!$C$25,$AH$3&gt;0),MIN(DATE(2050,12,31),MAX(DATE($AH$4,12,31),DATE(YEAR(J1321)+$AH$3,MONTH(J1321),DAY(J1321)))),IF(AND(COUNTIFS('[3]Resources - Baseline'!$C$26:$C$37,S1321)=1,$AH$2&gt;0),MIN(DATE($AH$4,12,31),DATE(YEAR(J1321)+$AH$2,MONTH(J1321),DAY(J1321))),DATE(2050,12,31))))</f>
        <v>#VALUE!</v>
      </c>
      <c r="AF1321" s="33">
        <f t="shared" si="207"/>
        <v>1</v>
      </c>
    </row>
    <row r="1322" spans="1:32">
      <c r="A1322" s="1">
        <v>1322</v>
      </c>
      <c r="B1322" s="21" t="s">
        <v>2864</v>
      </c>
      <c r="C1322" s="21" t="s">
        <v>2865</v>
      </c>
      <c r="D1322" s="21" t="s">
        <v>163</v>
      </c>
      <c r="E1322" s="22" t="s">
        <v>263</v>
      </c>
      <c r="F1322" s="22" t="s">
        <v>263</v>
      </c>
      <c r="G1322" s="22" t="s">
        <v>2353</v>
      </c>
      <c r="H1322" s="22" t="s">
        <v>263</v>
      </c>
      <c r="I1322" s="22" t="s">
        <v>195</v>
      </c>
      <c r="J1322" s="22">
        <v>25750</v>
      </c>
      <c r="K1322" s="22">
        <v>55153</v>
      </c>
      <c r="L1322" s="23">
        <f t="shared" si="208"/>
        <v>818.1</v>
      </c>
      <c r="M1322" s="24">
        <f t="shared" si="209"/>
        <v>1</v>
      </c>
      <c r="N1322" s="23">
        <v>818.1</v>
      </c>
      <c r="O1322" s="23">
        <v>818.1</v>
      </c>
      <c r="P1322" s="23" t="s">
        <v>2863</v>
      </c>
      <c r="Q1322" s="23" t="s">
        <v>508</v>
      </c>
      <c r="R1322" s="25" t="s">
        <v>509</v>
      </c>
      <c r="S1322" s="22" t="s">
        <v>510</v>
      </c>
      <c r="T1322" s="22"/>
      <c r="U1322" s="26"/>
      <c r="V1322" s="26"/>
      <c r="W1322" s="27">
        <f t="shared" si="200"/>
        <v>1971</v>
      </c>
      <c r="X1322" s="27">
        <f t="shared" si="201"/>
        <v>2050</v>
      </c>
      <c r="Y1322" s="28">
        <f t="shared" si="202"/>
        <v>0</v>
      </c>
      <c r="Z1322" s="29" t="str">
        <f t="shared" si="203"/>
        <v>SW</v>
      </c>
      <c r="AA1322" s="30">
        <f t="shared" si="204"/>
        <v>818.1</v>
      </c>
      <c r="AB1322" s="31">
        <f>IF(AND(ISNUMBER(MATCH($S1322,[3]Lists!$CU$8:$CU$37,0)),J1322&gt;=DATE(2018,12,31)),$AH$6,$AH$5)</f>
        <v>1</v>
      </c>
      <c r="AC1322" s="31">
        <f t="shared" si="205"/>
        <v>1</v>
      </c>
      <c r="AD1322" s="31">
        <f t="shared" si="206"/>
        <v>1</v>
      </c>
      <c r="AE1322" s="32" t="e">
        <f>MIN($K1322,IF(AND(S1322='[3]Resources - Baseline'!$C$25,$AH$3&gt;0),MIN(DATE(2050,12,31),MAX(DATE($AH$4,12,31),DATE(YEAR(J1322)+$AH$3,MONTH(J1322),DAY(J1322)))),IF(AND(COUNTIFS('[3]Resources - Baseline'!$C$26:$C$37,S1322)=1,$AH$2&gt;0),MIN(DATE($AH$4,12,31),DATE(YEAR(J1322)+$AH$2,MONTH(J1322),DAY(J1322))),DATE(2050,12,31))))</f>
        <v>#VALUE!</v>
      </c>
      <c r="AF1322" s="33">
        <f t="shared" si="207"/>
        <v>1</v>
      </c>
    </row>
    <row r="1323" spans="1:32">
      <c r="A1323" s="1">
        <v>1323</v>
      </c>
      <c r="B1323" s="21" t="s">
        <v>2866</v>
      </c>
      <c r="C1323" s="21" t="s">
        <v>2867</v>
      </c>
      <c r="D1323" s="21" t="s">
        <v>163</v>
      </c>
      <c r="E1323" s="22" t="s">
        <v>745</v>
      </c>
      <c r="F1323" s="22" t="s">
        <v>745</v>
      </c>
      <c r="G1323" s="22" t="s">
        <v>746</v>
      </c>
      <c r="H1323" s="22" t="s">
        <v>747</v>
      </c>
      <c r="I1323" s="22" t="s">
        <v>212</v>
      </c>
      <c r="J1323" s="22">
        <v>42109</v>
      </c>
      <c r="K1323" s="22">
        <v>55153</v>
      </c>
      <c r="L1323" s="23">
        <f t="shared" si="208"/>
        <v>320</v>
      </c>
      <c r="M1323" s="24">
        <f t="shared" si="209"/>
        <v>1</v>
      </c>
      <c r="N1323" s="23">
        <v>320</v>
      </c>
      <c r="O1323" s="23">
        <v>320</v>
      </c>
      <c r="P1323" s="23" t="s">
        <v>240</v>
      </c>
      <c r="Q1323" s="23" t="s">
        <v>207</v>
      </c>
      <c r="R1323" s="25" t="s">
        <v>189</v>
      </c>
      <c r="S1323" s="22" t="s">
        <v>435</v>
      </c>
      <c r="T1323" s="22"/>
      <c r="U1323" s="26"/>
      <c r="V1323" s="26"/>
      <c r="W1323" s="27">
        <f t="shared" si="200"/>
        <v>2015</v>
      </c>
      <c r="X1323" s="27">
        <f t="shared" si="201"/>
        <v>2050</v>
      </c>
      <c r="Y1323" s="28">
        <f t="shared" si="202"/>
        <v>0</v>
      </c>
      <c r="Z1323" s="29" t="str">
        <f t="shared" si="203"/>
        <v>NW</v>
      </c>
      <c r="AA1323" s="30">
        <f t="shared" si="204"/>
        <v>320</v>
      </c>
      <c r="AB1323" s="31">
        <f>IF(AND(ISNUMBER(MATCH($S1323,[3]Lists!$CU$8:$CU$37,0)),J1323&gt;=DATE(2018,12,31)),$AH$6,$AH$5)</f>
        <v>1</v>
      </c>
      <c r="AC1323" s="31">
        <f t="shared" si="205"/>
        <v>1</v>
      </c>
      <c r="AD1323" s="31">
        <f t="shared" si="206"/>
        <v>1</v>
      </c>
      <c r="AE1323" s="32" t="e">
        <f>MIN($K1323,IF(AND(S1323='[3]Resources - Baseline'!$C$25,$AH$3&gt;0),MIN(DATE(2050,12,31),MAX(DATE($AH$4,12,31),DATE(YEAR(J1323)+$AH$3,MONTH(J1323),DAY(J1323)))),IF(AND(COUNTIFS('[3]Resources - Baseline'!$C$26:$C$37,S1323)=1,$AH$2&gt;0),MIN(DATE($AH$4,12,31),DATE(YEAR(J1323)+$AH$2,MONTH(J1323),DAY(J1323))),DATE(2050,12,31))))</f>
        <v>#VALUE!</v>
      </c>
      <c r="AF1323" s="33">
        <f t="shared" si="207"/>
        <v>1</v>
      </c>
    </row>
    <row r="1324" spans="1:32">
      <c r="A1324" s="1">
        <v>1324</v>
      </c>
      <c r="B1324" s="21" t="s">
        <v>2868</v>
      </c>
      <c r="C1324" s="21" t="s">
        <v>2869</v>
      </c>
      <c r="D1324" s="21" t="s">
        <v>163</v>
      </c>
      <c r="E1324" s="22" t="s">
        <v>302</v>
      </c>
      <c r="F1324" s="22" t="s">
        <v>302</v>
      </c>
      <c r="G1324" s="22" t="s">
        <v>303</v>
      </c>
      <c r="H1324" s="22" t="s">
        <v>302</v>
      </c>
      <c r="I1324" s="22" t="s">
        <v>167</v>
      </c>
      <c r="J1324" s="22">
        <v>37408</v>
      </c>
      <c r="K1324" s="22">
        <v>55153</v>
      </c>
      <c r="L1324" s="23">
        <f t="shared" si="208"/>
        <v>64.5</v>
      </c>
      <c r="M1324" s="24">
        <f t="shared" si="209"/>
        <v>1</v>
      </c>
      <c r="N1324" s="23">
        <v>64.5</v>
      </c>
      <c r="O1324" s="23">
        <v>64.5</v>
      </c>
      <c r="P1324" s="23" t="s">
        <v>268</v>
      </c>
      <c r="Q1324" s="23" t="s">
        <v>269</v>
      </c>
      <c r="R1324" s="25" t="s">
        <v>270</v>
      </c>
      <c r="S1324" s="22" t="s">
        <v>304</v>
      </c>
      <c r="T1324" s="22"/>
      <c r="U1324" s="26"/>
      <c r="V1324" s="26"/>
      <c r="W1324" s="27">
        <f t="shared" si="200"/>
        <v>2002</v>
      </c>
      <c r="X1324" s="27">
        <f t="shared" si="201"/>
        <v>2050</v>
      </c>
      <c r="Y1324" s="28">
        <f t="shared" si="202"/>
        <v>0</v>
      </c>
      <c r="Z1324" s="29" t="str">
        <f t="shared" si="203"/>
        <v>Excluded</v>
      </c>
      <c r="AA1324" s="30">
        <f t="shared" si="204"/>
        <v>64.5</v>
      </c>
      <c r="AB1324" s="31">
        <f>IF(AND(ISNUMBER(MATCH($S1324,[3]Lists!$CU$8:$CU$37,0)),J1324&gt;=DATE(2018,12,31)),$AH$6,$AH$5)</f>
        <v>1</v>
      </c>
      <c r="AC1324" s="31">
        <f t="shared" si="205"/>
        <v>1</v>
      </c>
      <c r="AD1324" s="31">
        <f t="shared" si="206"/>
        <v>1</v>
      </c>
      <c r="AE1324" s="32" t="e">
        <f>MIN($K1324,IF(AND(S1324='[3]Resources - Baseline'!$C$25,$AH$3&gt;0),MIN(DATE(2050,12,31),MAX(DATE($AH$4,12,31),DATE(YEAR(J1324)+$AH$3,MONTH(J1324),DAY(J1324)))),IF(AND(COUNTIFS('[3]Resources - Baseline'!$C$26:$C$37,S1324)=1,$AH$2&gt;0),MIN(DATE($AH$4,12,31),DATE(YEAR(J1324)+$AH$2,MONTH(J1324),DAY(J1324))),DATE(2050,12,31))))</f>
        <v>#VALUE!</v>
      </c>
      <c r="AF1324" s="33">
        <f t="shared" si="207"/>
        <v>1</v>
      </c>
    </row>
    <row r="1325" spans="1:32">
      <c r="A1325" s="1">
        <v>1325</v>
      </c>
      <c r="B1325" s="21" t="s">
        <v>2870</v>
      </c>
      <c r="C1325" s="21" t="s">
        <v>2871</v>
      </c>
      <c r="D1325" s="21" t="s">
        <v>163</v>
      </c>
      <c r="E1325" s="22" t="s">
        <v>302</v>
      </c>
      <c r="F1325" s="22" t="s">
        <v>302</v>
      </c>
      <c r="G1325" s="22" t="s">
        <v>303</v>
      </c>
      <c r="H1325" s="22" t="s">
        <v>302</v>
      </c>
      <c r="I1325" s="22" t="s">
        <v>167</v>
      </c>
      <c r="J1325" s="22">
        <v>37408</v>
      </c>
      <c r="K1325" s="22">
        <v>55153</v>
      </c>
      <c r="L1325" s="23">
        <f t="shared" si="208"/>
        <v>64.5</v>
      </c>
      <c r="M1325" s="24">
        <f t="shared" si="209"/>
        <v>1</v>
      </c>
      <c r="N1325" s="23">
        <v>64.5</v>
      </c>
      <c r="O1325" s="23">
        <v>64.5</v>
      </c>
      <c r="P1325" s="23" t="s">
        <v>268</v>
      </c>
      <c r="Q1325" s="23" t="s">
        <v>269</v>
      </c>
      <c r="R1325" s="25" t="s">
        <v>270</v>
      </c>
      <c r="S1325" s="22" t="s">
        <v>304</v>
      </c>
      <c r="T1325" s="22"/>
      <c r="U1325" s="26"/>
      <c r="V1325" s="26"/>
      <c r="W1325" s="27">
        <f t="shared" si="200"/>
        <v>2002</v>
      </c>
      <c r="X1325" s="27">
        <f t="shared" si="201"/>
        <v>2050</v>
      </c>
      <c r="Y1325" s="28">
        <f t="shared" si="202"/>
        <v>0</v>
      </c>
      <c r="Z1325" s="29" t="str">
        <f t="shared" si="203"/>
        <v>Excluded</v>
      </c>
      <c r="AA1325" s="30">
        <f t="shared" si="204"/>
        <v>64.5</v>
      </c>
      <c r="AB1325" s="31">
        <f>IF(AND(ISNUMBER(MATCH($S1325,[3]Lists!$CU$8:$CU$37,0)),J1325&gt;=DATE(2018,12,31)),$AH$6,$AH$5)</f>
        <v>1</v>
      </c>
      <c r="AC1325" s="31">
        <f t="shared" si="205"/>
        <v>1</v>
      </c>
      <c r="AD1325" s="31">
        <f t="shared" si="206"/>
        <v>1</v>
      </c>
      <c r="AE1325" s="32" t="e">
        <f>MIN($K1325,IF(AND(S1325='[3]Resources - Baseline'!$C$25,$AH$3&gt;0),MIN(DATE(2050,12,31),MAX(DATE($AH$4,12,31),DATE(YEAR(J1325)+$AH$3,MONTH(J1325),DAY(J1325)))),IF(AND(COUNTIFS('[3]Resources - Baseline'!$C$26:$C$37,S1325)=1,$AH$2&gt;0),MIN(DATE($AH$4,12,31),DATE(YEAR(J1325)+$AH$2,MONTH(J1325),DAY(J1325))),DATE(2050,12,31))))</f>
        <v>#VALUE!</v>
      </c>
      <c r="AF1325" s="33">
        <f t="shared" si="207"/>
        <v>1</v>
      </c>
    </row>
    <row r="1326" spans="1:32">
      <c r="A1326" s="1">
        <v>1326</v>
      </c>
      <c r="B1326" s="21" t="s">
        <v>2872</v>
      </c>
      <c r="C1326" s="21" t="s">
        <v>2873</v>
      </c>
      <c r="D1326" s="21" t="s">
        <v>163</v>
      </c>
      <c r="E1326" s="22" t="s">
        <v>192</v>
      </c>
      <c r="F1326" s="22" t="s">
        <v>192</v>
      </c>
      <c r="G1326" s="22" t="s">
        <v>193</v>
      </c>
      <c r="H1326" s="22" t="s">
        <v>194</v>
      </c>
      <c r="I1326" s="22" t="s">
        <v>195</v>
      </c>
      <c r="J1326" s="22">
        <v>37438</v>
      </c>
      <c r="K1326" s="22">
        <v>55153</v>
      </c>
      <c r="L1326" s="23">
        <f t="shared" si="208"/>
        <v>11.4</v>
      </c>
      <c r="M1326" s="24">
        <f t="shared" si="209"/>
        <v>1</v>
      </c>
      <c r="N1326" s="23">
        <v>11.4</v>
      </c>
      <c r="O1326" s="23">
        <v>11.4</v>
      </c>
      <c r="P1326" s="23" t="s">
        <v>268</v>
      </c>
      <c r="Q1326" s="23" t="s">
        <v>269</v>
      </c>
      <c r="R1326" s="25" t="s">
        <v>270</v>
      </c>
      <c r="S1326" s="22" t="s">
        <v>289</v>
      </c>
      <c r="T1326" s="22"/>
      <c r="U1326" s="26"/>
      <c r="V1326" s="26"/>
      <c r="W1326" s="27">
        <f t="shared" si="200"/>
        <v>2003</v>
      </c>
      <c r="X1326" s="27">
        <f t="shared" si="201"/>
        <v>2050</v>
      </c>
      <c r="Y1326" s="28">
        <f t="shared" si="202"/>
        <v>0</v>
      </c>
      <c r="Z1326" s="29" t="str">
        <f t="shared" si="203"/>
        <v>SW</v>
      </c>
      <c r="AA1326" s="30">
        <f t="shared" si="204"/>
        <v>11.4</v>
      </c>
      <c r="AB1326" s="31">
        <f>IF(AND(ISNUMBER(MATCH($S1326,[3]Lists!$CU$8:$CU$37,0)),J1326&gt;=DATE(2018,12,31)),$AH$6,$AH$5)</f>
        <v>1</v>
      </c>
      <c r="AC1326" s="31">
        <f t="shared" si="205"/>
        <v>1</v>
      </c>
      <c r="AD1326" s="31">
        <f t="shared" si="206"/>
        <v>1</v>
      </c>
      <c r="AE1326" s="32" t="e">
        <f>MIN($K1326,IF(AND(S1326='[3]Resources - Baseline'!$C$25,$AH$3&gt;0),MIN(DATE(2050,12,31),MAX(DATE($AH$4,12,31),DATE(YEAR(J1326)+$AH$3,MONTH(J1326),DAY(J1326)))),IF(AND(COUNTIFS('[3]Resources - Baseline'!$C$26:$C$37,S1326)=1,$AH$2&gt;0),MIN(DATE($AH$4,12,31),DATE(YEAR(J1326)+$AH$2,MONTH(J1326),DAY(J1326))),DATE(2050,12,31))))</f>
        <v>#VALUE!</v>
      </c>
      <c r="AF1326" s="33">
        <f t="shared" si="207"/>
        <v>1</v>
      </c>
    </row>
    <row r="1327" spans="1:32">
      <c r="A1327" s="1">
        <v>1327</v>
      </c>
      <c r="B1327" s="21" t="s">
        <v>2874</v>
      </c>
      <c r="C1327" s="21" t="s">
        <v>2875</v>
      </c>
      <c r="D1327" s="21" t="s">
        <v>163</v>
      </c>
      <c r="E1327" s="22" t="s">
        <v>192</v>
      </c>
      <c r="F1327" s="22" t="s">
        <v>192</v>
      </c>
      <c r="G1327" s="22" t="s">
        <v>193</v>
      </c>
      <c r="H1327" s="22" t="s">
        <v>194</v>
      </c>
      <c r="I1327" s="22" t="s">
        <v>195</v>
      </c>
      <c r="J1327" s="22">
        <v>37438</v>
      </c>
      <c r="K1327" s="22">
        <v>55153</v>
      </c>
      <c r="L1327" s="23">
        <f t="shared" si="208"/>
        <v>11.4</v>
      </c>
      <c r="M1327" s="24">
        <f t="shared" si="209"/>
        <v>1</v>
      </c>
      <c r="N1327" s="23">
        <v>11.4</v>
      </c>
      <c r="O1327" s="23">
        <v>11.4</v>
      </c>
      <c r="P1327" s="23" t="s">
        <v>268</v>
      </c>
      <c r="Q1327" s="23" t="s">
        <v>269</v>
      </c>
      <c r="R1327" s="25" t="s">
        <v>270</v>
      </c>
      <c r="S1327" s="22" t="s">
        <v>289</v>
      </c>
      <c r="T1327" s="22"/>
      <c r="U1327" s="26"/>
      <c r="V1327" s="26"/>
      <c r="W1327" s="27">
        <f t="shared" si="200"/>
        <v>2003</v>
      </c>
      <c r="X1327" s="27">
        <f t="shared" si="201"/>
        <v>2050</v>
      </c>
      <c r="Y1327" s="28">
        <f t="shared" si="202"/>
        <v>0</v>
      </c>
      <c r="Z1327" s="29" t="str">
        <f t="shared" si="203"/>
        <v>SW</v>
      </c>
      <c r="AA1327" s="30">
        <f t="shared" si="204"/>
        <v>11.4</v>
      </c>
      <c r="AB1327" s="31">
        <f>IF(AND(ISNUMBER(MATCH($S1327,[3]Lists!$CU$8:$CU$37,0)),J1327&gt;=DATE(2018,12,31)),$AH$6,$AH$5)</f>
        <v>1</v>
      </c>
      <c r="AC1327" s="31">
        <f t="shared" si="205"/>
        <v>1</v>
      </c>
      <c r="AD1327" s="31">
        <f t="shared" si="206"/>
        <v>1</v>
      </c>
      <c r="AE1327" s="32" t="e">
        <f>MIN($K1327,IF(AND(S1327='[3]Resources - Baseline'!$C$25,$AH$3&gt;0),MIN(DATE(2050,12,31),MAX(DATE($AH$4,12,31),DATE(YEAR(J1327)+$AH$3,MONTH(J1327),DAY(J1327)))),IF(AND(COUNTIFS('[3]Resources - Baseline'!$C$26:$C$37,S1327)=1,$AH$2&gt;0),MIN(DATE($AH$4,12,31),DATE(YEAR(J1327)+$AH$2,MONTH(J1327),DAY(J1327))),DATE(2050,12,31))))</f>
        <v>#VALUE!</v>
      </c>
      <c r="AF1327" s="33">
        <f t="shared" si="207"/>
        <v>1</v>
      </c>
    </row>
    <row r="1328" spans="1:32">
      <c r="A1328" s="1">
        <v>1328</v>
      </c>
      <c r="B1328" s="21" t="s">
        <v>2876</v>
      </c>
      <c r="C1328" s="21" t="s">
        <v>2877</v>
      </c>
      <c r="D1328" s="21" t="s">
        <v>163</v>
      </c>
      <c r="E1328" s="22" t="s">
        <v>192</v>
      </c>
      <c r="F1328" s="22" t="s">
        <v>192</v>
      </c>
      <c r="G1328" s="22" t="s">
        <v>193</v>
      </c>
      <c r="H1328" s="22" t="s">
        <v>194</v>
      </c>
      <c r="I1328" s="22" t="s">
        <v>195</v>
      </c>
      <c r="J1328" s="22">
        <v>37438</v>
      </c>
      <c r="K1328" s="22">
        <v>55153</v>
      </c>
      <c r="L1328" s="23">
        <f t="shared" si="208"/>
        <v>11.4</v>
      </c>
      <c r="M1328" s="24">
        <f t="shared" si="209"/>
        <v>1</v>
      </c>
      <c r="N1328" s="23">
        <v>11.4</v>
      </c>
      <c r="O1328" s="23">
        <v>11.4</v>
      </c>
      <c r="P1328" s="23" t="s">
        <v>268</v>
      </c>
      <c r="Q1328" s="23" t="s">
        <v>269</v>
      </c>
      <c r="R1328" s="25" t="s">
        <v>270</v>
      </c>
      <c r="S1328" s="22" t="s">
        <v>289</v>
      </c>
      <c r="T1328" s="22"/>
      <c r="U1328" s="26"/>
      <c r="V1328" s="26"/>
      <c r="W1328" s="27">
        <f t="shared" si="200"/>
        <v>2003</v>
      </c>
      <c r="X1328" s="27">
        <f t="shared" si="201"/>
        <v>2050</v>
      </c>
      <c r="Y1328" s="28">
        <f t="shared" si="202"/>
        <v>0</v>
      </c>
      <c r="Z1328" s="29" t="str">
        <f t="shared" si="203"/>
        <v>SW</v>
      </c>
      <c r="AA1328" s="30">
        <f t="shared" si="204"/>
        <v>11.4</v>
      </c>
      <c r="AB1328" s="31">
        <f>IF(AND(ISNUMBER(MATCH($S1328,[3]Lists!$CU$8:$CU$37,0)),J1328&gt;=DATE(2018,12,31)),$AH$6,$AH$5)</f>
        <v>1</v>
      </c>
      <c r="AC1328" s="31">
        <f t="shared" si="205"/>
        <v>1</v>
      </c>
      <c r="AD1328" s="31">
        <f t="shared" si="206"/>
        <v>1</v>
      </c>
      <c r="AE1328" s="32" t="e">
        <f>MIN($K1328,IF(AND(S1328='[3]Resources - Baseline'!$C$25,$AH$3&gt;0),MIN(DATE(2050,12,31),MAX(DATE($AH$4,12,31),DATE(YEAR(J1328)+$AH$3,MONTH(J1328),DAY(J1328)))),IF(AND(COUNTIFS('[3]Resources - Baseline'!$C$26:$C$37,S1328)=1,$AH$2&gt;0),MIN(DATE($AH$4,12,31),DATE(YEAR(J1328)+$AH$2,MONTH(J1328),DAY(J1328))),DATE(2050,12,31))))</f>
        <v>#VALUE!</v>
      </c>
      <c r="AF1328" s="33">
        <f t="shared" si="207"/>
        <v>1</v>
      </c>
    </row>
    <row r="1329" spans="1:32">
      <c r="A1329" s="1">
        <v>1329</v>
      </c>
      <c r="B1329" s="21" t="s">
        <v>2878</v>
      </c>
      <c r="C1329" s="21" t="s">
        <v>2879</v>
      </c>
      <c r="D1329" s="21" t="s">
        <v>163</v>
      </c>
      <c r="E1329" s="22" t="s">
        <v>192</v>
      </c>
      <c r="F1329" s="22" t="s">
        <v>192</v>
      </c>
      <c r="G1329" s="22" t="s">
        <v>193</v>
      </c>
      <c r="H1329" s="22" t="s">
        <v>194</v>
      </c>
      <c r="I1329" s="22" t="s">
        <v>195</v>
      </c>
      <c r="J1329" s="22">
        <v>37438</v>
      </c>
      <c r="K1329" s="22">
        <v>55153</v>
      </c>
      <c r="L1329" s="23">
        <f t="shared" si="208"/>
        <v>11.4</v>
      </c>
      <c r="M1329" s="24">
        <f t="shared" si="209"/>
        <v>1</v>
      </c>
      <c r="N1329" s="23">
        <v>11.4</v>
      </c>
      <c r="O1329" s="23">
        <v>11.4</v>
      </c>
      <c r="P1329" s="23" t="s">
        <v>268</v>
      </c>
      <c r="Q1329" s="23" t="s">
        <v>269</v>
      </c>
      <c r="R1329" s="25" t="s">
        <v>270</v>
      </c>
      <c r="S1329" s="22" t="s">
        <v>289</v>
      </c>
      <c r="T1329" s="22"/>
      <c r="U1329" s="26"/>
      <c r="V1329" s="26"/>
      <c r="W1329" s="27">
        <f t="shared" si="200"/>
        <v>2003</v>
      </c>
      <c r="X1329" s="27">
        <f t="shared" si="201"/>
        <v>2050</v>
      </c>
      <c r="Y1329" s="28">
        <f t="shared" si="202"/>
        <v>0</v>
      </c>
      <c r="Z1329" s="29" t="str">
        <f t="shared" si="203"/>
        <v>SW</v>
      </c>
      <c r="AA1329" s="30">
        <f t="shared" si="204"/>
        <v>11.4</v>
      </c>
      <c r="AB1329" s="31">
        <f>IF(AND(ISNUMBER(MATCH($S1329,[3]Lists!$CU$8:$CU$37,0)),J1329&gt;=DATE(2018,12,31)),$AH$6,$AH$5)</f>
        <v>1</v>
      </c>
      <c r="AC1329" s="31">
        <f t="shared" si="205"/>
        <v>1</v>
      </c>
      <c r="AD1329" s="31">
        <f t="shared" si="206"/>
        <v>1</v>
      </c>
      <c r="AE1329" s="32" t="e">
        <f>MIN($K1329,IF(AND(S1329='[3]Resources - Baseline'!$C$25,$AH$3&gt;0),MIN(DATE(2050,12,31),MAX(DATE($AH$4,12,31),DATE(YEAR(J1329)+$AH$3,MONTH(J1329),DAY(J1329)))),IF(AND(COUNTIFS('[3]Resources - Baseline'!$C$26:$C$37,S1329)=1,$AH$2&gt;0),MIN(DATE($AH$4,12,31),DATE(YEAR(J1329)+$AH$2,MONTH(J1329),DAY(J1329))),DATE(2050,12,31))))</f>
        <v>#VALUE!</v>
      </c>
      <c r="AF1329" s="33">
        <f t="shared" si="207"/>
        <v>1</v>
      </c>
    </row>
    <row r="1330" spans="1:32">
      <c r="A1330" s="1">
        <v>1330</v>
      </c>
      <c r="B1330" s="21" t="s">
        <v>2880</v>
      </c>
      <c r="C1330" s="21" t="s">
        <v>2881</v>
      </c>
      <c r="D1330" s="21" t="s">
        <v>163</v>
      </c>
      <c r="E1330" s="22" t="s">
        <v>164</v>
      </c>
      <c r="F1330" s="22" t="s">
        <v>164</v>
      </c>
      <c r="G1330" s="22" t="s">
        <v>165</v>
      </c>
      <c r="H1330" s="22" t="s">
        <v>166</v>
      </c>
      <c r="I1330" s="22" t="s">
        <v>167</v>
      </c>
      <c r="J1330" s="22">
        <v>41821</v>
      </c>
      <c r="K1330" s="22">
        <v>49126</v>
      </c>
      <c r="L1330" s="23">
        <f t="shared" si="208"/>
        <v>6</v>
      </c>
      <c r="M1330" s="24">
        <f t="shared" si="209"/>
        <v>1</v>
      </c>
      <c r="N1330" s="35">
        <v>6</v>
      </c>
      <c r="O1330" s="35">
        <v>6</v>
      </c>
      <c r="P1330" s="35" t="s">
        <v>213</v>
      </c>
      <c r="Q1330" s="35" t="s">
        <v>214</v>
      </c>
      <c r="R1330" s="25" t="s">
        <v>215</v>
      </c>
      <c r="S1330" s="22" t="s">
        <v>390</v>
      </c>
      <c r="T1330" s="22"/>
      <c r="U1330" s="26"/>
      <c r="V1330" s="26"/>
      <c r="W1330" s="27">
        <f t="shared" si="200"/>
        <v>2015</v>
      </c>
      <c r="X1330" s="27">
        <f t="shared" si="201"/>
        <v>2034</v>
      </c>
      <c r="Y1330" s="28">
        <f t="shared" si="202"/>
        <v>0</v>
      </c>
      <c r="Z1330" s="29" t="str">
        <f t="shared" si="203"/>
        <v>Excluded</v>
      </c>
      <c r="AA1330" s="30">
        <f t="shared" si="204"/>
        <v>6</v>
      </c>
      <c r="AB1330" s="31">
        <f>IF(AND(ISNUMBER(MATCH($S1330,[3]Lists!$CU$8:$CU$37,0)),J1330&gt;=DATE(2018,12,31)),$AH$6,$AH$5)</f>
        <v>1</v>
      </c>
      <c r="AC1330" s="31">
        <f t="shared" si="205"/>
        <v>1</v>
      </c>
      <c r="AD1330" s="31">
        <f t="shared" si="206"/>
        <v>1</v>
      </c>
      <c r="AE1330" s="32" t="e">
        <f>MIN($K1330,IF(AND(S1330='[3]Resources - Baseline'!$C$25,$AH$3&gt;0),MIN(DATE(2050,12,31),MAX(DATE($AH$4,12,31),DATE(YEAR(J1330)+$AH$3,MONTH(J1330),DAY(J1330)))),IF(AND(COUNTIFS('[3]Resources - Baseline'!$C$26:$C$37,S1330)=1,$AH$2&gt;0),MIN(DATE($AH$4,12,31),DATE(YEAR(J1330)+$AH$2,MONTH(J1330),DAY(J1330))),DATE(2050,12,31))))</f>
        <v>#VALUE!</v>
      </c>
      <c r="AF1330" s="33">
        <f t="shared" si="207"/>
        <v>1</v>
      </c>
    </row>
    <row r="1331" spans="1:32">
      <c r="A1331" s="1">
        <v>1331</v>
      </c>
      <c r="B1331" s="21" t="s">
        <v>2882</v>
      </c>
      <c r="C1331" s="21" t="s">
        <v>2883</v>
      </c>
      <c r="D1331" s="21" t="s">
        <v>163</v>
      </c>
      <c r="E1331" s="22" t="s">
        <v>164</v>
      </c>
      <c r="F1331" s="22" t="s">
        <v>164</v>
      </c>
      <c r="G1331" s="22" t="s">
        <v>165</v>
      </c>
      <c r="H1331" s="22" t="s">
        <v>166</v>
      </c>
      <c r="I1331" s="22" t="s">
        <v>167</v>
      </c>
      <c r="J1331" s="22">
        <v>41821</v>
      </c>
      <c r="K1331" s="22">
        <v>49126</v>
      </c>
      <c r="L1331" s="23">
        <f t="shared" si="208"/>
        <v>6</v>
      </c>
      <c r="M1331" s="24">
        <f t="shared" si="209"/>
        <v>1</v>
      </c>
      <c r="N1331" s="23">
        <v>6</v>
      </c>
      <c r="O1331" s="23">
        <v>6</v>
      </c>
      <c r="P1331" s="23" t="s">
        <v>213</v>
      </c>
      <c r="Q1331" s="23" t="s">
        <v>214</v>
      </c>
      <c r="R1331" s="25" t="s">
        <v>215</v>
      </c>
      <c r="S1331" s="22" t="s">
        <v>390</v>
      </c>
      <c r="T1331" s="22"/>
      <c r="U1331" s="26"/>
      <c r="V1331" s="26"/>
      <c r="W1331" s="27">
        <f t="shared" si="200"/>
        <v>2015</v>
      </c>
      <c r="X1331" s="27">
        <f t="shared" si="201"/>
        <v>2034</v>
      </c>
      <c r="Y1331" s="28">
        <f t="shared" si="202"/>
        <v>0</v>
      </c>
      <c r="Z1331" s="29" t="str">
        <f t="shared" si="203"/>
        <v>Excluded</v>
      </c>
      <c r="AA1331" s="30">
        <f t="shared" si="204"/>
        <v>6</v>
      </c>
      <c r="AB1331" s="31">
        <f>IF(AND(ISNUMBER(MATCH($S1331,[3]Lists!$CU$8:$CU$37,0)),J1331&gt;=DATE(2018,12,31)),$AH$6,$AH$5)</f>
        <v>1</v>
      </c>
      <c r="AC1331" s="31">
        <f t="shared" si="205"/>
        <v>1</v>
      </c>
      <c r="AD1331" s="31">
        <f t="shared" si="206"/>
        <v>1</v>
      </c>
      <c r="AE1331" s="32" t="e">
        <f>MIN($K1331,IF(AND(S1331='[3]Resources - Baseline'!$C$25,$AH$3&gt;0),MIN(DATE(2050,12,31),MAX(DATE($AH$4,12,31),DATE(YEAR(J1331)+$AH$3,MONTH(J1331),DAY(J1331)))),IF(AND(COUNTIFS('[3]Resources - Baseline'!$C$26:$C$37,S1331)=1,$AH$2&gt;0),MIN(DATE($AH$4,12,31),DATE(YEAR(J1331)+$AH$2,MONTH(J1331),DAY(J1331))),DATE(2050,12,31))))</f>
        <v>#VALUE!</v>
      </c>
      <c r="AF1331" s="33">
        <f t="shared" si="207"/>
        <v>1</v>
      </c>
    </row>
    <row r="1332" spans="1:32">
      <c r="A1332" s="1">
        <v>1332</v>
      </c>
      <c r="B1332" s="21" t="s">
        <v>2884</v>
      </c>
      <c r="C1332" s="21" t="s">
        <v>2885</v>
      </c>
      <c r="D1332" s="21" t="s">
        <v>163</v>
      </c>
      <c r="E1332" s="22" t="s">
        <v>164</v>
      </c>
      <c r="F1332" s="22" t="s">
        <v>164</v>
      </c>
      <c r="G1332" s="22" t="s">
        <v>165</v>
      </c>
      <c r="H1332" s="22" t="s">
        <v>166</v>
      </c>
      <c r="I1332" s="22" t="s">
        <v>167</v>
      </c>
      <c r="J1332" s="22">
        <v>41357</v>
      </c>
      <c r="K1332" s="22">
        <v>46836</v>
      </c>
      <c r="L1332" s="23">
        <f t="shared" si="208"/>
        <v>1.03</v>
      </c>
      <c r="M1332" s="24">
        <f t="shared" si="209"/>
        <v>1</v>
      </c>
      <c r="N1332" s="23">
        <v>1.03</v>
      </c>
      <c r="O1332" s="23">
        <v>1.03</v>
      </c>
      <c r="P1332" s="23" t="s">
        <v>213</v>
      </c>
      <c r="Q1332" s="23" t="s">
        <v>214</v>
      </c>
      <c r="R1332" s="25" t="s">
        <v>215</v>
      </c>
      <c r="S1332" s="22" t="s">
        <v>390</v>
      </c>
      <c r="T1332" s="22"/>
      <c r="U1332" s="26"/>
      <c r="V1332" s="26"/>
      <c r="W1332" s="27">
        <f t="shared" si="200"/>
        <v>2013</v>
      </c>
      <c r="X1332" s="27">
        <f t="shared" si="201"/>
        <v>2027</v>
      </c>
      <c r="Y1332" s="28">
        <f t="shared" si="202"/>
        <v>0</v>
      </c>
      <c r="Z1332" s="29" t="str">
        <f t="shared" si="203"/>
        <v>Excluded</v>
      </c>
      <c r="AA1332" s="30">
        <f t="shared" si="204"/>
        <v>1.03</v>
      </c>
      <c r="AB1332" s="31">
        <f>IF(AND(ISNUMBER(MATCH($S1332,[3]Lists!$CU$8:$CU$37,0)),J1332&gt;=DATE(2018,12,31)),$AH$6,$AH$5)</f>
        <v>1</v>
      </c>
      <c r="AC1332" s="31">
        <f t="shared" si="205"/>
        <v>1</v>
      </c>
      <c r="AD1332" s="31">
        <f t="shared" si="206"/>
        <v>1</v>
      </c>
      <c r="AE1332" s="32" t="e">
        <f>MIN($K1332,IF(AND(S1332='[3]Resources - Baseline'!$C$25,$AH$3&gt;0),MIN(DATE(2050,12,31),MAX(DATE($AH$4,12,31),DATE(YEAR(J1332)+$AH$3,MONTH(J1332),DAY(J1332)))),IF(AND(COUNTIFS('[3]Resources - Baseline'!$C$26:$C$37,S1332)=1,$AH$2&gt;0),MIN(DATE($AH$4,12,31),DATE(YEAR(J1332)+$AH$2,MONTH(J1332),DAY(J1332))),DATE(2050,12,31))))</f>
        <v>#VALUE!</v>
      </c>
      <c r="AF1332" s="33">
        <f t="shared" si="207"/>
        <v>1</v>
      </c>
    </row>
    <row r="1333" spans="1:32">
      <c r="A1333" s="1">
        <v>1333</v>
      </c>
      <c r="B1333" s="21" t="s">
        <v>2886</v>
      </c>
      <c r="C1333" s="21" t="s">
        <v>2887</v>
      </c>
      <c r="D1333" s="21" t="s">
        <v>163</v>
      </c>
      <c r="E1333" s="22" t="s">
        <v>1273</v>
      </c>
      <c r="F1333" s="22" t="s">
        <v>1273</v>
      </c>
      <c r="G1333" s="22" t="s">
        <v>1274</v>
      </c>
      <c r="H1333" s="22" t="s">
        <v>210</v>
      </c>
      <c r="I1333" s="22" t="s">
        <v>212</v>
      </c>
      <c r="J1333" s="22">
        <v>29891</v>
      </c>
      <c r="K1333" s="22">
        <v>54424</v>
      </c>
      <c r="L1333" s="23">
        <f t="shared" si="208"/>
        <v>88.9</v>
      </c>
      <c r="M1333" s="24">
        <f t="shared" si="209"/>
        <v>1</v>
      </c>
      <c r="N1333" s="23">
        <v>88.9</v>
      </c>
      <c r="O1333" s="23">
        <v>88.9</v>
      </c>
      <c r="P1333" s="23" t="s">
        <v>268</v>
      </c>
      <c r="Q1333" s="23" t="s">
        <v>269</v>
      </c>
      <c r="R1333" s="25" t="s">
        <v>270</v>
      </c>
      <c r="S1333" s="22" t="s">
        <v>755</v>
      </c>
      <c r="T1333" s="22"/>
      <c r="U1333" s="26"/>
      <c r="V1333" s="26"/>
      <c r="W1333" s="27">
        <f t="shared" si="200"/>
        <v>1982</v>
      </c>
      <c r="X1333" s="27">
        <f t="shared" si="201"/>
        <v>2048</v>
      </c>
      <c r="Y1333" s="28">
        <f t="shared" si="202"/>
        <v>0</v>
      </c>
      <c r="Z1333" s="29" t="str">
        <f t="shared" si="203"/>
        <v>NW</v>
      </c>
      <c r="AA1333" s="30">
        <f t="shared" si="204"/>
        <v>88.9</v>
      </c>
      <c r="AB1333" s="31">
        <f>IF(AND(ISNUMBER(MATCH($S1333,[3]Lists!$CU$8:$CU$37,0)),J1333&gt;=DATE(2018,12,31)),$AH$6,$AH$5)</f>
        <v>1</v>
      </c>
      <c r="AC1333" s="31">
        <f t="shared" si="205"/>
        <v>1</v>
      </c>
      <c r="AD1333" s="31">
        <f t="shared" si="206"/>
        <v>1</v>
      </c>
      <c r="AE1333" s="32" t="e">
        <f>MIN($K1333,IF(AND(S1333='[3]Resources - Baseline'!$C$25,$AH$3&gt;0),MIN(DATE(2050,12,31),MAX(DATE($AH$4,12,31),DATE(YEAR(J1333)+$AH$3,MONTH(J1333),DAY(J1333)))),IF(AND(COUNTIFS('[3]Resources - Baseline'!$C$26:$C$37,S1333)=1,$AH$2&gt;0),MIN(DATE($AH$4,12,31),DATE(YEAR(J1333)+$AH$2,MONTH(J1333),DAY(J1333))),DATE(2050,12,31))))</f>
        <v>#VALUE!</v>
      </c>
      <c r="AF1333" s="33">
        <f t="shared" si="207"/>
        <v>1</v>
      </c>
    </row>
    <row r="1334" spans="1:32">
      <c r="A1334" s="1">
        <v>1334</v>
      </c>
      <c r="B1334" s="21" t="s">
        <v>2888</v>
      </c>
      <c r="C1334" s="21" t="s">
        <v>2889</v>
      </c>
      <c r="D1334" s="21" t="s">
        <v>163</v>
      </c>
      <c r="E1334" s="22" t="s">
        <v>1273</v>
      </c>
      <c r="F1334" s="22" t="s">
        <v>1273</v>
      </c>
      <c r="G1334" s="22" t="s">
        <v>1274</v>
      </c>
      <c r="H1334" s="22" t="s">
        <v>210</v>
      </c>
      <c r="I1334" s="22" t="s">
        <v>212</v>
      </c>
      <c r="J1334" s="22">
        <v>29891</v>
      </c>
      <c r="K1334" s="22">
        <v>54424</v>
      </c>
      <c r="L1334" s="23">
        <f t="shared" si="208"/>
        <v>88.9</v>
      </c>
      <c r="M1334" s="24">
        <f t="shared" si="209"/>
        <v>1</v>
      </c>
      <c r="N1334" s="23">
        <v>88.9</v>
      </c>
      <c r="O1334" s="23">
        <v>88.9</v>
      </c>
      <c r="P1334" s="23" t="s">
        <v>268</v>
      </c>
      <c r="Q1334" s="23" t="s">
        <v>269</v>
      </c>
      <c r="R1334" s="25" t="s">
        <v>270</v>
      </c>
      <c r="S1334" s="22" t="s">
        <v>755</v>
      </c>
      <c r="T1334" s="22"/>
      <c r="U1334" s="26"/>
      <c r="V1334" s="26"/>
      <c r="W1334" s="27">
        <f t="shared" si="200"/>
        <v>1982</v>
      </c>
      <c r="X1334" s="27">
        <f t="shared" si="201"/>
        <v>2048</v>
      </c>
      <c r="Y1334" s="28">
        <f t="shared" si="202"/>
        <v>0</v>
      </c>
      <c r="Z1334" s="29" t="str">
        <f t="shared" si="203"/>
        <v>NW</v>
      </c>
      <c r="AA1334" s="30">
        <f t="shared" si="204"/>
        <v>88.9</v>
      </c>
      <c r="AB1334" s="31">
        <f>IF(AND(ISNUMBER(MATCH($S1334,[3]Lists!$CU$8:$CU$37,0)),J1334&gt;=DATE(2018,12,31)),$AH$6,$AH$5)</f>
        <v>1</v>
      </c>
      <c r="AC1334" s="31">
        <f t="shared" si="205"/>
        <v>1</v>
      </c>
      <c r="AD1334" s="31">
        <f t="shared" si="206"/>
        <v>1</v>
      </c>
      <c r="AE1334" s="32" t="e">
        <f>MIN($K1334,IF(AND(S1334='[3]Resources - Baseline'!$C$25,$AH$3&gt;0),MIN(DATE(2050,12,31),MAX(DATE($AH$4,12,31),DATE(YEAR(J1334)+$AH$3,MONTH(J1334),DAY(J1334)))),IF(AND(COUNTIFS('[3]Resources - Baseline'!$C$26:$C$37,S1334)=1,$AH$2&gt;0),MIN(DATE($AH$4,12,31),DATE(YEAR(J1334)+$AH$2,MONTH(J1334),DAY(J1334))),DATE(2050,12,31))))</f>
        <v>#VALUE!</v>
      </c>
      <c r="AF1334" s="33">
        <f t="shared" si="207"/>
        <v>1</v>
      </c>
    </row>
    <row r="1335" spans="1:32">
      <c r="A1335" s="1">
        <v>1335</v>
      </c>
      <c r="B1335" s="21" t="s">
        <v>2890</v>
      </c>
      <c r="C1335" s="21" t="s">
        <v>2891</v>
      </c>
      <c r="D1335" s="21" t="s">
        <v>163</v>
      </c>
      <c r="E1335" s="22" t="s">
        <v>210</v>
      </c>
      <c r="F1335" s="22" t="s">
        <v>210</v>
      </c>
      <c r="G1335" s="22" t="s">
        <v>211</v>
      </c>
      <c r="H1335" s="22" t="s">
        <v>210</v>
      </c>
      <c r="I1335" s="22" t="s">
        <v>212</v>
      </c>
      <c r="J1335" s="22">
        <v>37469</v>
      </c>
      <c r="K1335" s="22">
        <v>55153</v>
      </c>
      <c r="L1335" s="23">
        <f t="shared" si="208"/>
        <v>270</v>
      </c>
      <c r="M1335" s="24">
        <f t="shared" si="209"/>
        <v>1</v>
      </c>
      <c r="N1335" s="23">
        <v>270</v>
      </c>
      <c r="O1335" s="23">
        <v>270</v>
      </c>
      <c r="P1335" s="23" t="s">
        <v>257</v>
      </c>
      <c r="Q1335" s="23" t="s">
        <v>258</v>
      </c>
      <c r="R1335" s="25" t="s">
        <v>259</v>
      </c>
      <c r="S1335" s="22" t="s">
        <v>807</v>
      </c>
      <c r="T1335" s="22"/>
      <c r="U1335" s="26"/>
      <c r="V1335" s="26"/>
      <c r="W1335" s="27">
        <f t="shared" si="200"/>
        <v>2003</v>
      </c>
      <c r="X1335" s="27">
        <f t="shared" si="201"/>
        <v>2050</v>
      </c>
      <c r="Y1335" s="28">
        <f t="shared" si="202"/>
        <v>0</v>
      </c>
      <c r="Z1335" s="29" t="str">
        <f t="shared" si="203"/>
        <v>NW</v>
      </c>
      <c r="AA1335" s="30">
        <f t="shared" si="204"/>
        <v>270</v>
      </c>
      <c r="AB1335" s="31">
        <f>IF(AND(ISNUMBER(MATCH($S1335,[3]Lists!$CU$8:$CU$37,0)),J1335&gt;=DATE(2018,12,31)),$AH$6,$AH$5)</f>
        <v>1</v>
      </c>
      <c r="AC1335" s="31">
        <f t="shared" si="205"/>
        <v>1</v>
      </c>
      <c r="AD1335" s="31">
        <f t="shared" si="206"/>
        <v>1</v>
      </c>
      <c r="AE1335" s="32" t="e">
        <f>MIN($K1335,IF(AND(S1335='[3]Resources - Baseline'!$C$25,$AH$3&gt;0),MIN(DATE(2050,12,31),MAX(DATE($AH$4,12,31),DATE(YEAR(J1335)+$AH$3,MONTH(J1335),DAY(J1335)))),IF(AND(COUNTIFS('[3]Resources - Baseline'!$C$26:$C$37,S1335)=1,$AH$2&gt;0),MIN(DATE($AH$4,12,31),DATE(YEAR(J1335)+$AH$2,MONTH(J1335),DAY(J1335))),DATE(2050,12,31))))</f>
        <v>#VALUE!</v>
      </c>
      <c r="AF1335" s="33">
        <f t="shared" si="207"/>
        <v>1</v>
      </c>
    </row>
    <row r="1336" spans="1:32">
      <c r="A1336" s="1">
        <v>1336</v>
      </c>
      <c r="B1336" s="21" t="s">
        <v>2892</v>
      </c>
      <c r="C1336" s="21" t="s">
        <v>2893</v>
      </c>
      <c r="D1336" s="21" t="s">
        <v>163</v>
      </c>
      <c r="E1336" s="22" t="s">
        <v>1273</v>
      </c>
      <c r="F1336" s="22" t="s">
        <v>1273</v>
      </c>
      <c r="G1336" s="22" t="s">
        <v>1274</v>
      </c>
      <c r="H1336" s="22" t="s">
        <v>210</v>
      </c>
      <c r="I1336" s="22" t="s">
        <v>212</v>
      </c>
      <c r="J1336" s="22">
        <v>30803</v>
      </c>
      <c r="K1336" s="22">
        <v>55153</v>
      </c>
      <c r="L1336" s="23">
        <f t="shared" si="208"/>
        <v>129.1</v>
      </c>
      <c r="M1336" s="24">
        <f t="shared" si="209"/>
        <v>1</v>
      </c>
      <c r="N1336" s="23">
        <v>129.1</v>
      </c>
      <c r="O1336" s="23">
        <v>129.1</v>
      </c>
      <c r="P1336" s="23" t="s">
        <v>288</v>
      </c>
      <c r="Q1336" s="23" t="s">
        <v>269</v>
      </c>
      <c r="R1336" s="25" t="s">
        <v>270</v>
      </c>
      <c r="S1336" s="22" t="s">
        <v>755</v>
      </c>
      <c r="T1336" s="22"/>
      <c r="U1336" s="26"/>
      <c r="V1336" s="26"/>
      <c r="W1336" s="27">
        <f t="shared" si="200"/>
        <v>1984</v>
      </c>
      <c r="X1336" s="27">
        <f t="shared" si="201"/>
        <v>2050</v>
      </c>
      <c r="Y1336" s="28">
        <f t="shared" si="202"/>
        <v>0</v>
      </c>
      <c r="Z1336" s="29" t="str">
        <f t="shared" si="203"/>
        <v>NW</v>
      </c>
      <c r="AA1336" s="30">
        <f t="shared" si="204"/>
        <v>129.1</v>
      </c>
      <c r="AB1336" s="31">
        <f>IF(AND(ISNUMBER(MATCH($S1336,[3]Lists!$CU$8:$CU$37,0)),J1336&gt;=DATE(2018,12,31)),$AH$6,$AH$5)</f>
        <v>1</v>
      </c>
      <c r="AC1336" s="31">
        <f t="shared" si="205"/>
        <v>1</v>
      </c>
      <c r="AD1336" s="31">
        <f t="shared" si="206"/>
        <v>1</v>
      </c>
      <c r="AE1336" s="32" t="e">
        <f>MIN($K1336,IF(AND(S1336='[3]Resources - Baseline'!$C$25,$AH$3&gt;0),MIN(DATE(2050,12,31),MAX(DATE($AH$4,12,31),DATE(YEAR(J1336)+$AH$3,MONTH(J1336),DAY(J1336)))),IF(AND(COUNTIFS('[3]Resources - Baseline'!$C$26:$C$37,S1336)=1,$AH$2&gt;0),MIN(DATE($AH$4,12,31),DATE(YEAR(J1336)+$AH$2,MONTH(J1336),DAY(J1336))),DATE(2050,12,31))))</f>
        <v>#VALUE!</v>
      </c>
      <c r="AF1336" s="33">
        <f t="shared" si="207"/>
        <v>1</v>
      </c>
    </row>
    <row r="1337" spans="1:32">
      <c r="A1337" s="1">
        <v>1337</v>
      </c>
      <c r="B1337" s="21" t="s">
        <v>2894</v>
      </c>
      <c r="C1337" s="21" t="s">
        <v>2895</v>
      </c>
      <c r="D1337" s="21" t="s">
        <v>163</v>
      </c>
      <c r="E1337" s="22" t="s">
        <v>1273</v>
      </c>
      <c r="F1337" s="22" t="s">
        <v>1273</v>
      </c>
      <c r="G1337" s="22" t="s">
        <v>1274</v>
      </c>
      <c r="H1337" s="22" t="s">
        <v>210</v>
      </c>
      <c r="I1337" s="22" t="s">
        <v>212</v>
      </c>
      <c r="J1337" s="22">
        <v>30803</v>
      </c>
      <c r="K1337" s="22">
        <v>55153</v>
      </c>
      <c r="L1337" s="23">
        <f t="shared" si="208"/>
        <v>129.1</v>
      </c>
      <c r="M1337" s="24">
        <f t="shared" si="209"/>
        <v>1</v>
      </c>
      <c r="N1337" s="23">
        <v>129.1</v>
      </c>
      <c r="O1337" s="23">
        <v>129.1</v>
      </c>
      <c r="P1337" s="23" t="s">
        <v>288</v>
      </c>
      <c r="Q1337" s="23" t="s">
        <v>269</v>
      </c>
      <c r="R1337" s="25" t="s">
        <v>270</v>
      </c>
      <c r="S1337" s="22" t="s">
        <v>755</v>
      </c>
      <c r="T1337" s="22"/>
      <c r="U1337" s="26"/>
      <c r="V1337" s="26"/>
      <c r="W1337" s="27">
        <f t="shared" si="200"/>
        <v>1984</v>
      </c>
      <c r="X1337" s="27">
        <f t="shared" si="201"/>
        <v>2050</v>
      </c>
      <c r="Y1337" s="28">
        <f t="shared" si="202"/>
        <v>0</v>
      </c>
      <c r="Z1337" s="29" t="str">
        <f t="shared" si="203"/>
        <v>NW</v>
      </c>
      <c r="AA1337" s="30">
        <f t="shared" si="204"/>
        <v>129.1</v>
      </c>
      <c r="AB1337" s="31">
        <f>IF(AND(ISNUMBER(MATCH($S1337,[3]Lists!$CU$8:$CU$37,0)),J1337&gt;=DATE(2018,12,31)),$AH$6,$AH$5)</f>
        <v>1</v>
      </c>
      <c r="AC1337" s="31">
        <f t="shared" si="205"/>
        <v>1</v>
      </c>
      <c r="AD1337" s="31">
        <f t="shared" si="206"/>
        <v>1</v>
      </c>
      <c r="AE1337" s="32" t="e">
        <f>MIN($K1337,IF(AND(S1337='[3]Resources - Baseline'!$C$25,$AH$3&gt;0),MIN(DATE(2050,12,31),MAX(DATE($AH$4,12,31),DATE(YEAR(J1337)+$AH$3,MONTH(J1337),DAY(J1337)))),IF(AND(COUNTIFS('[3]Resources - Baseline'!$C$26:$C$37,S1337)=1,$AH$2&gt;0),MIN(DATE($AH$4,12,31),DATE(YEAR(J1337)+$AH$2,MONTH(J1337),DAY(J1337))),DATE(2050,12,31))))</f>
        <v>#VALUE!</v>
      </c>
      <c r="AF1337" s="33">
        <f t="shared" si="207"/>
        <v>1</v>
      </c>
    </row>
    <row r="1338" spans="1:32">
      <c r="A1338" s="1">
        <v>1338</v>
      </c>
      <c r="B1338" s="21" t="s">
        <v>2896</v>
      </c>
      <c r="C1338" s="21" t="s">
        <v>2897</v>
      </c>
      <c r="D1338" s="21" t="s">
        <v>163</v>
      </c>
      <c r="E1338" s="22" t="s">
        <v>1273</v>
      </c>
      <c r="F1338" s="22" t="s">
        <v>1273</v>
      </c>
      <c r="G1338" s="22" t="s">
        <v>1274</v>
      </c>
      <c r="H1338" s="22" t="s">
        <v>210</v>
      </c>
      <c r="I1338" s="22" t="s">
        <v>212</v>
      </c>
      <c r="J1338" s="22">
        <v>37073</v>
      </c>
      <c r="K1338" s="22">
        <v>55153</v>
      </c>
      <c r="L1338" s="23">
        <f t="shared" si="208"/>
        <v>58.9</v>
      </c>
      <c r="M1338" s="24">
        <f t="shared" si="209"/>
        <v>1</v>
      </c>
      <c r="N1338" s="23">
        <v>58.9</v>
      </c>
      <c r="O1338" s="23">
        <v>58.9</v>
      </c>
      <c r="P1338" s="23" t="s">
        <v>288</v>
      </c>
      <c r="Q1338" s="23" t="s">
        <v>269</v>
      </c>
      <c r="R1338" s="25" t="s">
        <v>270</v>
      </c>
      <c r="S1338" s="22" t="s">
        <v>755</v>
      </c>
      <c r="T1338" s="22"/>
      <c r="U1338" s="26"/>
      <c r="V1338" s="26"/>
      <c r="W1338" s="27">
        <f t="shared" si="200"/>
        <v>2002</v>
      </c>
      <c r="X1338" s="27">
        <f t="shared" si="201"/>
        <v>2050</v>
      </c>
      <c r="Y1338" s="28">
        <f t="shared" si="202"/>
        <v>0</v>
      </c>
      <c r="Z1338" s="29" t="str">
        <f t="shared" si="203"/>
        <v>NW</v>
      </c>
      <c r="AA1338" s="30">
        <f t="shared" si="204"/>
        <v>58.9</v>
      </c>
      <c r="AB1338" s="31">
        <f>IF(AND(ISNUMBER(MATCH($S1338,[3]Lists!$CU$8:$CU$37,0)),J1338&gt;=DATE(2018,12,31)),$AH$6,$AH$5)</f>
        <v>1</v>
      </c>
      <c r="AC1338" s="31">
        <f t="shared" si="205"/>
        <v>1</v>
      </c>
      <c r="AD1338" s="31">
        <f t="shared" si="206"/>
        <v>1</v>
      </c>
      <c r="AE1338" s="32" t="e">
        <f>MIN($K1338,IF(AND(S1338='[3]Resources - Baseline'!$C$25,$AH$3&gt;0),MIN(DATE(2050,12,31),MAX(DATE($AH$4,12,31),DATE(YEAR(J1338)+$AH$3,MONTH(J1338),DAY(J1338)))),IF(AND(COUNTIFS('[3]Resources - Baseline'!$C$26:$C$37,S1338)=1,$AH$2&gt;0),MIN(DATE($AH$4,12,31),DATE(YEAR(J1338)+$AH$2,MONTH(J1338),DAY(J1338))),DATE(2050,12,31))))</f>
        <v>#VALUE!</v>
      </c>
      <c r="AF1338" s="33">
        <f t="shared" si="207"/>
        <v>1</v>
      </c>
    </row>
    <row r="1339" spans="1:32">
      <c r="A1339" s="1">
        <v>1339</v>
      </c>
      <c r="B1339" s="21" t="s">
        <v>2898</v>
      </c>
      <c r="C1339" s="21" t="s">
        <v>2899</v>
      </c>
      <c r="D1339" s="21" t="s">
        <v>163</v>
      </c>
      <c r="E1339" s="22" t="s">
        <v>1273</v>
      </c>
      <c r="F1339" s="22" t="s">
        <v>1273</v>
      </c>
      <c r="G1339" s="22" t="s">
        <v>1274</v>
      </c>
      <c r="H1339" s="22" t="s">
        <v>210</v>
      </c>
      <c r="I1339" s="22" t="s">
        <v>212</v>
      </c>
      <c r="J1339" s="22">
        <v>37073</v>
      </c>
      <c r="K1339" s="22">
        <v>55153</v>
      </c>
      <c r="L1339" s="23">
        <f t="shared" si="208"/>
        <v>58.9</v>
      </c>
      <c r="M1339" s="24">
        <f t="shared" si="209"/>
        <v>1</v>
      </c>
      <c r="N1339" s="23">
        <v>58.9</v>
      </c>
      <c r="O1339" s="23">
        <v>58.9</v>
      </c>
      <c r="P1339" s="23" t="s">
        <v>288</v>
      </c>
      <c r="Q1339" s="23" t="s">
        <v>269</v>
      </c>
      <c r="R1339" s="25" t="s">
        <v>270</v>
      </c>
      <c r="S1339" s="22" t="s">
        <v>755</v>
      </c>
      <c r="T1339" s="22"/>
      <c r="U1339" s="26"/>
      <c r="V1339" s="26"/>
      <c r="W1339" s="27">
        <f t="shared" si="200"/>
        <v>2002</v>
      </c>
      <c r="X1339" s="27">
        <f t="shared" si="201"/>
        <v>2050</v>
      </c>
      <c r="Y1339" s="28">
        <f t="shared" si="202"/>
        <v>0</v>
      </c>
      <c r="Z1339" s="29" t="str">
        <f t="shared" si="203"/>
        <v>NW</v>
      </c>
      <c r="AA1339" s="30">
        <f t="shared" si="204"/>
        <v>58.9</v>
      </c>
      <c r="AB1339" s="31">
        <f>IF(AND(ISNUMBER(MATCH($S1339,[3]Lists!$CU$8:$CU$37,0)),J1339&gt;=DATE(2018,12,31)),$AH$6,$AH$5)</f>
        <v>1</v>
      </c>
      <c r="AC1339" s="31">
        <f t="shared" si="205"/>
        <v>1</v>
      </c>
      <c r="AD1339" s="31">
        <f t="shared" si="206"/>
        <v>1</v>
      </c>
      <c r="AE1339" s="32" t="e">
        <f>MIN($K1339,IF(AND(S1339='[3]Resources - Baseline'!$C$25,$AH$3&gt;0),MIN(DATE(2050,12,31),MAX(DATE($AH$4,12,31),DATE(YEAR(J1339)+$AH$3,MONTH(J1339),DAY(J1339)))),IF(AND(COUNTIFS('[3]Resources - Baseline'!$C$26:$C$37,S1339)=1,$AH$2&gt;0),MIN(DATE($AH$4,12,31),DATE(YEAR(J1339)+$AH$2,MONTH(J1339),DAY(J1339))),DATE(2050,12,31))))</f>
        <v>#VALUE!</v>
      </c>
      <c r="AF1339" s="33">
        <f t="shared" si="207"/>
        <v>1</v>
      </c>
    </row>
    <row r="1340" spans="1:32">
      <c r="A1340" s="1">
        <v>1340</v>
      </c>
      <c r="B1340" s="21" t="s">
        <v>2900</v>
      </c>
      <c r="C1340" s="21" t="s">
        <v>2901</v>
      </c>
      <c r="D1340" s="21" t="s">
        <v>163</v>
      </c>
      <c r="E1340" s="22" t="s">
        <v>353</v>
      </c>
      <c r="F1340" s="22" t="s">
        <v>353</v>
      </c>
      <c r="G1340" s="22" t="s">
        <v>354</v>
      </c>
      <c r="H1340" s="22" t="s">
        <v>353</v>
      </c>
      <c r="I1340" s="22" t="s">
        <v>167</v>
      </c>
      <c r="J1340" s="22">
        <v>22251</v>
      </c>
      <c r="K1340" s="22">
        <v>55153</v>
      </c>
      <c r="L1340" s="23">
        <f t="shared" si="208"/>
        <v>35.159999999999997</v>
      </c>
      <c r="M1340" s="24">
        <f t="shared" si="209"/>
        <v>1</v>
      </c>
      <c r="N1340" s="23">
        <v>35.159999999999997</v>
      </c>
      <c r="O1340" s="23">
        <v>35.159999999999997</v>
      </c>
      <c r="P1340" s="23" t="s">
        <v>218</v>
      </c>
      <c r="Q1340" s="23" t="s">
        <v>219</v>
      </c>
      <c r="R1340" s="25" t="s">
        <v>218</v>
      </c>
      <c r="S1340" s="22" t="s">
        <v>220</v>
      </c>
      <c r="T1340" s="22"/>
      <c r="U1340" s="26"/>
      <c r="V1340" s="26"/>
      <c r="W1340" s="27">
        <f t="shared" si="200"/>
        <v>1961</v>
      </c>
      <c r="X1340" s="27">
        <f t="shared" si="201"/>
        <v>2050</v>
      </c>
      <c r="Y1340" s="28">
        <f t="shared" si="202"/>
        <v>0</v>
      </c>
      <c r="Z1340" s="29" t="str">
        <f t="shared" si="203"/>
        <v>Excluded</v>
      </c>
      <c r="AA1340" s="30">
        <f t="shared" si="204"/>
        <v>35.159999999999997</v>
      </c>
      <c r="AB1340" s="31">
        <f>IF(AND(ISNUMBER(MATCH($S1340,[3]Lists!$CU$8:$CU$37,0)),J1340&gt;=DATE(2018,12,31)),$AH$6,$AH$5)</f>
        <v>1</v>
      </c>
      <c r="AC1340" s="31">
        <f t="shared" si="205"/>
        <v>1</v>
      </c>
      <c r="AD1340" s="31">
        <f t="shared" si="206"/>
        <v>1</v>
      </c>
      <c r="AE1340" s="32" t="e">
        <f>MIN($K1340,IF(AND(S1340='[3]Resources - Baseline'!$C$25,$AH$3&gt;0),MIN(DATE(2050,12,31),MAX(DATE($AH$4,12,31),DATE(YEAR(J1340)+$AH$3,MONTH(J1340),DAY(J1340)))),IF(AND(COUNTIFS('[3]Resources - Baseline'!$C$26:$C$37,S1340)=1,$AH$2&gt;0),MIN(DATE($AH$4,12,31),DATE(YEAR(J1340)+$AH$2,MONTH(J1340),DAY(J1340))),DATE(2050,12,31))))</f>
        <v>#VALUE!</v>
      </c>
      <c r="AF1340" s="33">
        <f t="shared" si="207"/>
        <v>1</v>
      </c>
    </row>
    <row r="1341" spans="1:32">
      <c r="A1341" s="1">
        <v>1341</v>
      </c>
      <c r="B1341" s="21" t="s">
        <v>2902</v>
      </c>
      <c r="C1341" s="21" t="s">
        <v>2903</v>
      </c>
      <c r="D1341" s="21" t="s">
        <v>163</v>
      </c>
      <c r="E1341" s="22" t="s">
        <v>353</v>
      </c>
      <c r="F1341" s="22" t="s">
        <v>353</v>
      </c>
      <c r="G1341" s="22" t="s">
        <v>354</v>
      </c>
      <c r="H1341" s="22" t="s">
        <v>353</v>
      </c>
      <c r="I1341" s="22" t="s">
        <v>167</v>
      </c>
      <c r="J1341" s="22">
        <v>22282</v>
      </c>
      <c r="K1341" s="22">
        <v>55153</v>
      </c>
      <c r="L1341" s="23">
        <f t="shared" si="208"/>
        <v>35.159999999999997</v>
      </c>
      <c r="M1341" s="24">
        <f t="shared" si="209"/>
        <v>1</v>
      </c>
      <c r="N1341" s="23">
        <v>35.159999999999997</v>
      </c>
      <c r="O1341" s="23">
        <v>35.159999999999997</v>
      </c>
      <c r="P1341" s="23" t="s">
        <v>218</v>
      </c>
      <c r="Q1341" s="23" t="s">
        <v>219</v>
      </c>
      <c r="R1341" s="25" t="s">
        <v>218</v>
      </c>
      <c r="S1341" s="22" t="s">
        <v>220</v>
      </c>
      <c r="T1341" s="22"/>
      <c r="U1341" s="26"/>
      <c r="V1341" s="26"/>
      <c r="W1341" s="27">
        <f t="shared" si="200"/>
        <v>1961</v>
      </c>
      <c r="X1341" s="27">
        <f t="shared" si="201"/>
        <v>2050</v>
      </c>
      <c r="Y1341" s="28">
        <f t="shared" si="202"/>
        <v>0</v>
      </c>
      <c r="Z1341" s="29" t="str">
        <f t="shared" si="203"/>
        <v>Excluded</v>
      </c>
      <c r="AA1341" s="30">
        <f t="shared" si="204"/>
        <v>35.159999999999997</v>
      </c>
      <c r="AB1341" s="31">
        <f>IF(AND(ISNUMBER(MATCH($S1341,[3]Lists!$CU$8:$CU$37,0)),J1341&gt;=DATE(2018,12,31)),$AH$6,$AH$5)</f>
        <v>1</v>
      </c>
      <c r="AC1341" s="31">
        <f t="shared" si="205"/>
        <v>1</v>
      </c>
      <c r="AD1341" s="31">
        <f t="shared" si="206"/>
        <v>1</v>
      </c>
      <c r="AE1341" s="32" t="e">
        <f>MIN($K1341,IF(AND(S1341='[3]Resources - Baseline'!$C$25,$AH$3&gt;0),MIN(DATE(2050,12,31),MAX(DATE($AH$4,12,31),DATE(YEAR(J1341)+$AH$3,MONTH(J1341),DAY(J1341)))),IF(AND(COUNTIFS('[3]Resources - Baseline'!$C$26:$C$37,S1341)=1,$AH$2&gt;0),MIN(DATE($AH$4,12,31),DATE(YEAR(J1341)+$AH$2,MONTH(J1341),DAY(J1341))),DATE(2050,12,31))))</f>
        <v>#VALUE!</v>
      </c>
      <c r="AF1341" s="33">
        <f t="shared" si="207"/>
        <v>1</v>
      </c>
    </row>
    <row r="1342" spans="1:32">
      <c r="A1342" s="1">
        <v>1342</v>
      </c>
      <c r="B1342" s="21" t="s">
        <v>2904</v>
      </c>
      <c r="C1342" s="21" t="s">
        <v>2905</v>
      </c>
      <c r="D1342" s="21" t="s">
        <v>185</v>
      </c>
      <c r="E1342" s="21" t="s">
        <v>175</v>
      </c>
      <c r="F1342" s="21" t="s">
        <v>175</v>
      </c>
      <c r="G1342" s="21" t="s">
        <v>186</v>
      </c>
      <c r="H1342" s="21" t="s">
        <v>175</v>
      </c>
      <c r="I1342" s="21" t="s">
        <v>178</v>
      </c>
      <c r="J1342" s="22">
        <v>42433</v>
      </c>
      <c r="K1342" s="22">
        <v>55153</v>
      </c>
      <c r="L1342" s="23">
        <f t="shared" si="208"/>
        <v>20</v>
      </c>
      <c r="M1342" s="24">
        <f t="shared" si="209"/>
        <v>1</v>
      </c>
      <c r="N1342" s="21">
        <v>20</v>
      </c>
      <c r="O1342" s="21">
        <v>20</v>
      </c>
      <c r="P1342" s="21" t="s">
        <v>187</v>
      </c>
      <c r="Q1342" s="21" t="s">
        <v>188</v>
      </c>
      <c r="R1342" s="25" t="s">
        <v>189</v>
      </c>
      <c r="S1342" s="21" t="s">
        <v>182</v>
      </c>
      <c r="T1342" s="21"/>
      <c r="U1342" s="26"/>
      <c r="V1342" s="26"/>
      <c r="W1342" s="27">
        <f t="shared" si="200"/>
        <v>2016</v>
      </c>
      <c r="X1342" s="27">
        <f t="shared" si="201"/>
        <v>2050</v>
      </c>
      <c r="Y1342" s="28">
        <f t="shared" si="202"/>
        <v>0</v>
      </c>
      <c r="Z1342" s="29" t="str">
        <f t="shared" si="203"/>
        <v>CAISO</v>
      </c>
      <c r="AA1342" s="30">
        <f t="shared" si="204"/>
        <v>20</v>
      </c>
      <c r="AB1342" s="31">
        <f>IF(AND(ISNUMBER(MATCH($S1342,[3]Lists!$CU$8:$CU$37,0)),J1342&gt;=DATE(2018,12,31)),$AH$6,$AH$5)</f>
        <v>1</v>
      </c>
      <c r="AC1342" s="31">
        <f t="shared" si="205"/>
        <v>1</v>
      </c>
      <c r="AD1342" s="31">
        <f t="shared" si="206"/>
        <v>1</v>
      </c>
      <c r="AE1342" s="32" t="e">
        <f>MIN($K1342,IF(AND(S1342='[3]Resources - Baseline'!$C$25,$AH$3&gt;0),MIN(DATE(2050,12,31),MAX(DATE($AH$4,12,31),DATE(YEAR(J1342)+$AH$3,MONTH(J1342),DAY(J1342)))),IF(AND(COUNTIFS('[3]Resources - Baseline'!$C$26:$C$37,S1342)=1,$AH$2&gt;0),MIN(DATE($AH$4,12,31),DATE(YEAR(J1342)+$AH$2,MONTH(J1342),DAY(J1342))),DATE(2050,12,31))))</f>
        <v>#VALUE!</v>
      </c>
      <c r="AF1342" s="33">
        <f t="shared" si="207"/>
        <v>1</v>
      </c>
    </row>
    <row r="1343" spans="1:32">
      <c r="A1343" s="1">
        <v>1343</v>
      </c>
      <c r="B1343" s="21" t="s">
        <v>2906</v>
      </c>
      <c r="C1343" s="21" t="s">
        <v>2907</v>
      </c>
      <c r="D1343" s="21" t="s">
        <v>185</v>
      </c>
      <c r="E1343" s="21" t="s">
        <v>175</v>
      </c>
      <c r="F1343" s="21" t="s">
        <v>175</v>
      </c>
      <c r="G1343" s="21" t="s">
        <v>186</v>
      </c>
      <c r="H1343" s="21" t="s">
        <v>175</v>
      </c>
      <c r="I1343" s="21" t="s">
        <v>178</v>
      </c>
      <c r="J1343" s="22">
        <v>31153</v>
      </c>
      <c r="K1343" s="22">
        <v>55153</v>
      </c>
      <c r="L1343" s="23">
        <f t="shared" si="208"/>
        <v>25</v>
      </c>
      <c r="M1343" s="24">
        <f t="shared" si="209"/>
        <v>1</v>
      </c>
      <c r="N1343" s="21">
        <v>25</v>
      </c>
      <c r="O1343" s="21">
        <v>25</v>
      </c>
      <c r="P1343" s="21" t="s">
        <v>187</v>
      </c>
      <c r="Q1343" s="21" t="s">
        <v>219</v>
      </c>
      <c r="R1343" s="25" t="s">
        <v>218</v>
      </c>
      <c r="S1343" s="21" t="s">
        <v>368</v>
      </c>
      <c r="T1343" s="21"/>
      <c r="U1343" s="26"/>
      <c r="V1343" s="26"/>
      <c r="W1343" s="27">
        <f t="shared" si="200"/>
        <v>1985</v>
      </c>
      <c r="X1343" s="27">
        <f t="shared" si="201"/>
        <v>2050</v>
      </c>
      <c r="Y1343" s="28">
        <f t="shared" si="202"/>
        <v>0</v>
      </c>
      <c r="Z1343" s="29" t="str">
        <f t="shared" si="203"/>
        <v>CAISO</v>
      </c>
      <c r="AA1343" s="30">
        <f t="shared" si="204"/>
        <v>25</v>
      </c>
      <c r="AB1343" s="31">
        <f>IF(AND(ISNUMBER(MATCH($S1343,[3]Lists!$CU$8:$CU$37,0)),J1343&gt;=DATE(2018,12,31)),$AH$6,$AH$5)</f>
        <v>1</v>
      </c>
      <c r="AC1343" s="31">
        <f t="shared" si="205"/>
        <v>1</v>
      </c>
      <c r="AD1343" s="31">
        <f t="shared" si="206"/>
        <v>1</v>
      </c>
      <c r="AE1343" s="32" t="e">
        <f>MIN($K1343,IF(AND(S1343='[3]Resources - Baseline'!$C$25,$AH$3&gt;0),MIN(DATE(2050,12,31),MAX(DATE($AH$4,12,31),DATE(YEAR(J1343)+$AH$3,MONTH(J1343),DAY(J1343)))),IF(AND(COUNTIFS('[3]Resources - Baseline'!$C$26:$C$37,S1343)=1,$AH$2&gt;0),MIN(DATE($AH$4,12,31),DATE(YEAR(J1343)+$AH$2,MONTH(J1343),DAY(J1343))),DATE(2050,12,31))))</f>
        <v>#VALUE!</v>
      </c>
      <c r="AF1343" s="33">
        <f t="shared" si="207"/>
        <v>1</v>
      </c>
    </row>
    <row r="1344" spans="1:32">
      <c r="A1344" s="1">
        <v>1344</v>
      </c>
      <c r="B1344" s="21" t="s">
        <v>2908</v>
      </c>
      <c r="C1344" s="21" t="s">
        <v>2909</v>
      </c>
      <c r="D1344" s="21" t="s">
        <v>163</v>
      </c>
      <c r="E1344" s="22" t="s">
        <v>302</v>
      </c>
      <c r="F1344" s="22" t="s">
        <v>302</v>
      </c>
      <c r="G1344" s="22" t="s">
        <v>303</v>
      </c>
      <c r="H1344" s="22" t="s">
        <v>302</v>
      </c>
      <c r="I1344" s="22" t="s">
        <v>167</v>
      </c>
      <c r="J1344" s="22">
        <v>44927</v>
      </c>
      <c r="K1344" s="22">
        <v>59901</v>
      </c>
      <c r="L1344" s="23">
        <f t="shared" si="208"/>
        <v>9</v>
      </c>
      <c r="M1344" s="24">
        <f t="shared" si="209"/>
        <v>1</v>
      </c>
      <c r="N1344" s="23">
        <v>9</v>
      </c>
      <c r="O1344" s="23">
        <v>9</v>
      </c>
      <c r="P1344" s="23" t="s">
        <v>218</v>
      </c>
      <c r="Q1344" s="23" t="s">
        <v>219</v>
      </c>
      <c r="R1344" s="25" t="s">
        <v>218</v>
      </c>
      <c r="S1344" s="22" t="s">
        <v>220</v>
      </c>
      <c r="T1344" s="22"/>
      <c r="U1344" s="26"/>
      <c r="V1344" s="26"/>
      <c r="W1344" s="27">
        <f t="shared" si="200"/>
        <v>2023</v>
      </c>
      <c r="X1344" s="27">
        <f t="shared" si="201"/>
        <v>2063</v>
      </c>
      <c r="Y1344" s="28">
        <f t="shared" si="202"/>
        <v>0</v>
      </c>
      <c r="Z1344" s="29" t="str">
        <f t="shared" si="203"/>
        <v>Excluded</v>
      </c>
      <c r="AA1344" s="30">
        <f t="shared" si="204"/>
        <v>9</v>
      </c>
      <c r="AB1344" s="31">
        <f>IF(AND(ISNUMBER(MATCH($S1344,[3]Lists!$CU$8:$CU$37,0)),J1344&gt;=DATE(2018,12,31)),$AH$6,$AH$5)</f>
        <v>1</v>
      </c>
      <c r="AC1344" s="31">
        <f t="shared" si="205"/>
        <v>1</v>
      </c>
      <c r="AD1344" s="31">
        <f t="shared" si="206"/>
        <v>1</v>
      </c>
      <c r="AE1344" s="32" t="e">
        <f>MIN($K1344,IF(AND(S1344='[3]Resources - Baseline'!$C$25,$AH$3&gt;0),MIN(DATE(2050,12,31),MAX(DATE($AH$4,12,31),DATE(YEAR(J1344)+$AH$3,MONTH(J1344),DAY(J1344)))),IF(AND(COUNTIFS('[3]Resources - Baseline'!$C$26:$C$37,S1344)=1,$AH$2&gt;0),MIN(DATE($AH$4,12,31),DATE(YEAR(J1344)+$AH$2,MONTH(J1344),DAY(J1344))),DATE(2050,12,31))))</f>
        <v>#VALUE!</v>
      </c>
      <c r="AF1344" s="33">
        <f t="shared" si="207"/>
        <v>1</v>
      </c>
    </row>
    <row r="1345" spans="1:32">
      <c r="A1345" s="1">
        <v>1345</v>
      </c>
      <c r="B1345" s="21" t="s">
        <v>2910</v>
      </c>
      <c r="C1345" s="21"/>
      <c r="D1345" s="21" t="s">
        <v>185</v>
      </c>
      <c r="E1345" s="21" t="s">
        <v>175</v>
      </c>
      <c r="F1345" s="21" t="s">
        <v>175</v>
      </c>
      <c r="G1345" s="21" t="s">
        <v>186</v>
      </c>
      <c r="H1345" s="21" t="s">
        <v>175</v>
      </c>
      <c r="I1345" s="21" t="s">
        <v>178</v>
      </c>
      <c r="J1345" s="22">
        <v>31413</v>
      </c>
      <c r="K1345" s="22">
        <v>55153</v>
      </c>
      <c r="L1345" s="23">
        <f t="shared" si="208"/>
        <v>0.08</v>
      </c>
      <c r="M1345" s="24">
        <f t="shared" si="209"/>
        <v>1.3333333333333334E-2</v>
      </c>
      <c r="N1345" s="21">
        <v>0.08</v>
      </c>
      <c r="O1345" s="21">
        <v>6</v>
      </c>
      <c r="P1345" s="21" t="s">
        <v>268</v>
      </c>
      <c r="Q1345" s="21" t="s">
        <v>537</v>
      </c>
      <c r="R1345" s="25" t="s">
        <v>538</v>
      </c>
      <c r="S1345" s="21" t="s">
        <v>539</v>
      </c>
      <c r="T1345" s="21"/>
      <c r="U1345" s="26"/>
      <c r="V1345" s="26"/>
      <c r="W1345" s="27">
        <f t="shared" si="200"/>
        <v>1986</v>
      </c>
      <c r="X1345" s="27">
        <f t="shared" si="201"/>
        <v>2050</v>
      </c>
      <c r="Y1345" s="28">
        <f t="shared" si="202"/>
        <v>0</v>
      </c>
      <c r="Z1345" s="29" t="str">
        <f t="shared" si="203"/>
        <v>CAISO</v>
      </c>
      <c r="AA1345" s="30">
        <f t="shared" si="204"/>
        <v>6</v>
      </c>
      <c r="AB1345" s="31">
        <f>IF(AND(ISNUMBER(MATCH($S1345,[3]Lists!$CU$8:$CU$37,0)),J1345&gt;=DATE(2018,12,31)),$AH$6,$AH$5)</f>
        <v>1</v>
      </c>
      <c r="AC1345" s="31">
        <f t="shared" si="205"/>
        <v>1</v>
      </c>
      <c r="AD1345" s="31">
        <f t="shared" si="206"/>
        <v>1</v>
      </c>
      <c r="AE1345" s="32" t="e">
        <f>MIN($K1345,IF(AND(S1345='[3]Resources - Baseline'!$C$25,$AH$3&gt;0),MIN(DATE(2050,12,31),MAX(DATE($AH$4,12,31),DATE(YEAR(J1345)+$AH$3,MONTH(J1345),DAY(J1345)))),IF(AND(COUNTIFS('[3]Resources - Baseline'!$C$26:$C$37,S1345)=1,$AH$2&gt;0),MIN(DATE($AH$4,12,31),DATE(YEAR(J1345)+$AH$2,MONTH(J1345),DAY(J1345))),DATE(2050,12,31))))</f>
        <v>#VALUE!</v>
      </c>
      <c r="AF1345" s="33">
        <f t="shared" si="207"/>
        <v>1</v>
      </c>
    </row>
    <row r="1346" spans="1:32">
      <c r="A1346" s="1">
        <v>1346</v>
      </c>
      <c r="B1346" s="21" t="s">
        <v>2911</v>
      </c>
      <c r="C1346" s="21" t="s">
        <v>2912</v>
      </c>
      <c r="D1346" s="21" t="s">
        <v>185</v>
      </c>
      <c r="E1346" s="21" t="s">
        <v>175</v>
      </c>
      <c r="F1346" s="21" t="s">
        <v>175</v>
      </c>
      <c r="G1346" s="21" t="s">
        <v>186</v>
      </c>
      <c r="H1346" s="21" t="s">
        <v>175</v>
      </c>
      <c r="I1346" s="21" t="s">
        <v>178</v>
      </c>
      <c r="J1346" s="22"/>
      <c r="K1346" s="22">
        <v>55153</v>
      </c>
      <c r="L1346" s="23">
        <f t="shared" si="208"/>
        <v>20</v>
      </c>
      <c r="M1346" s="24">
        <f t="shared" si="209"/>
        <v>1</v>
      </c>
      <c r="N1346" s="21">
        <v>20</v>
      </c>
      <c r="O1346" s="21">
        <v>20</v>
      </c>
      <c r="P1346" s="21" t="s">
        <v>188</v>
      </c>
      <c r="Q1346" s="21" t="s">
        <v>188</v>
      </c>
      <c r="R1346" s="25" t="s">
        <v>189</v>
      </c>
      <c r="S1346" s="21" t="s">
        <v>182</v>
      </c>
      <c r="T1346" s="21"/>
      <c r="U1346" s="26"/>
      <c r="V1346" s="26"/>
      <c r="W1346" s="27">
        <f t="shared" si="200"/>
        <v>1900</v>
      </c>
      <c r="X1346" s="27">
        <f t="shared" si="201"/>
        <v>2050</v>
      </c>
      <c r="Y1346" s="28">
        <f t="shared" si="202"/>
        <v>0</v>
      </c>
      <c r="Z1346" s="29" t="str">
        <f t="shared" si="203"/>
        <v>CAISO</v>
      </c>
      <c r="AA1346" s="30">
        <f t="shared" si="204"/>
        <v>20</v>
      </c>
      <c r="AB1346" s="31">
        <f>IF(AND(ISNUMBER(MATCH($S1346,[3]Lists!$CU$8:$CU$37,0)),J1346&gt;=DATE(2018,12,31)),$AH$6,$AH$5)</f>
        <v>1</v>
      </c>
      <c r="AC1346" s="31">
        <f t="shared" si="205"/>
        <v>1</v>
      </c>
      <c r="AD1346" s="31">
        <f t="shared" si="206"/>
        <v>1</v>
      </c>
      <c r="AE1346" s="32" t="e">
        <f>MIN($K1346,IF(AND(S1346='[3]Resources - Baseline'!$C$25,$AH$3&gt;0),MIN(DATE(2050,12,31),MAX(DATE($AH$4,12,31),DATE(YEAR(J1346)+$AH$3,MONTH(J1346),DAY(J1346)))),IF(AND(COUNTIFS('[3]Resources - Baseline'!$C$26:$C$37,S1346)=1,$AH$2&gt;0),MIN(DATE($AH$4,12,31),DATE(YEAR(J1346)+$AH$2,MONTH(J1346),DAY(J1346))),DATE(2050,12,31))))</f>
        <v>#VALUE!</v>
      </c>
      <c r="AF1346" s="33">
        <f t="shared" si="207"/>
        <v>1</v>
      </c>
    </row>
    <row r="1347" spans="1:32">
      <c r="A1347" s="1">
        <v>1347</v>
      </c>
      <c r="B1347" s="21" t="s">
        <v>2913</v>
      </c>
      <c r="C1347" s="21" t="s">
        <v>2914</v>
      </c>
      <c r="D1347" s="21" t="s">
        <v>185</v>
      </c>
      <c r="E1347" s="21" t="s">
        <v>175</v>
      </c>
      <c r="F1347" s="21" t="s">
        <v>175</v>
      </c>
      <c r="G1347" s="21" t="s">
        <v>186</v>
      </c>
      <c r="H1347" s="21" t="s">
        <v>175</v>
      </c>
      <c r="I1347" s="21" t="s">
        <v>178</v>
      </c>
      <c r="J1347" s="22"/>
      <c r="K1347" s="22">
        <v>55153</v>
      </c>
      <c r="L1347" s="23">
        <f t="shared" si="208"/>
        <v>1.4</v>
      </c>
      <c r="M1347" s="24">
        <f t="shared" si="209"/>
        <v>1</v>
      </c>
      <c r="N1347" s="21">
        <v>1.4</v>
      </c>
      <c r="O1347" s="21">
        <v>1.4</v>
      </c>
      <c r="P1347" s="21" t="s">
        <v>264</v>
      </c>
      <c r="Q1347" s="21" t="s">
        <v>219</v>
      </c>
      <c r="R1347" s="25" t="s">
        <v>218</v>
      </c>
      <c r="S1347" s="21" t="s">
        <v>265</v>
      </c>
      <c r="T1347" s="21"/>
      <c r="U1347" s="26"/>
      <c r="V1347" s="26"/>
      <c r="W1347" s="27">
        <f t="shared" si="200"/>
        <v>1900</v>
      </c>
      <c r="X1347" s="27">
        <f t="shared" si="201"/>
        <v>2050</v>
      </c>
      <c r="Y1347" s="28">
        <f t="shared" si="202"/>
        <v>0</v>
      </c>
      <c r="Z1347" s="29" t="str">
        <f t="shared" si="203"/>
        <v>CAISO</v>
      </c>
      <c r="AA1347" s="30">
        <f t="shared" si="204"/>
        <v>1.4</v>
      </c>
      <c r="AB1347" s="31">
        <f>IF(AND(ISNUMBER(MATCH($S1347,[3]Lists!$CU$8:$CU$37,0)),J1347&gt;=DATE(2018,12,31)),$AH$6,$AH$5)</f>
        <v>1</v>
      </c>
      <c r="AC1347" s="31">
        <f t="shared" si="205"/>
        <v>1</v>
      </c>
      <c r="AD1347" s="31">
        <f t="shared" si="206"/>
        <v>1</v>
      </c>
      <c r="AE1347" s="32" t="e">
        <f>MIN($K1347,IF(AND(S1347='[3]Resources - Baseline'!$C$25,$AH$3&gt;0),MIN(DATE(2050,12,31),MAX(DATE($AH$4,12,31),DATE(YEAR(J1347)+$AH$3,MONTH(J1347),DAY(J1347)))),IF(AND(COUNTIFS('[3]Resources - Baseline'!$C$26:$C$37,S1347)=1,$AH$2&gt;0),MIN(DATE($AH$4,12,31),DATE(YEAR(J1347)+$AH$2,MONTH(J1347),DAY(J1347))),DATE(2050,12,31))))</f>
        <v>#VALUE!</v>
      </c>
      <c r="AF1347" s="33">
        <f t="shared" si="207"/>
        <v>1</v>
      </c>
    </row>
    <row r="1348" spans="1:32">
      <c r="A1348" s="1">
        <v>1348</v>
      </c>
      <c r="B1348" s="21" t="s">
        <v>2915</v>
      </c>
      <c r="C1348" s="21" t="s">
        <v>2916</v>
      </c>
      <c r="D1348" s="21" t="s">
        <v>185</v>
      </c>
      <c r="E1348" s="21" t="s">
        <v>175</v>
      </c>
      <c r="F1348" s="21" t="s">
        <v>175</v>
      </c>
      <c r="G1348" s="21" t="s">
        <v>186</v>
      </c>
      <c r="H1348" s="21" t="s">
        <v>175</v>
      </c>
      <c r="I1348" s="21" t="s">
        <v>178</v>
      </c>
      <c r="J1348" s="22"/>
      <c r="K1348" s="22">
        <v>55153</v>
      </c>
      <c r="L1348" s="23">
        <f t="shared" si="208"/>
        <v>3.6</v>
      </c>
      <c r="M1348" s="24">
        <f t="shared" si="209"/>
        <v>1</v>
      </c>
      <c r="N1348" s="21">
        <v>3.6</v>
      </c>
      <c r="O1348" s="21">
        <v>3.6</v>
      </c>
      <c r="P1348" s="21" t="s">
        <v>264</v>
      </c>
      <c r="Q1348" s="21" t="s">
        <v>219</v>
      </c>
      <c r="R1348" s="25" t="s">
        <v>218</v>
      </c>
      <c r="S1348" s="21" t="s">
        <v>265</v>
      </c>
      <c r="T1348" s="21"/>
      <c r="U1348" s="26"/>
      <c r="V1348" s="26"/>
      <c r="W1348" s="27">
        <f t="shared" si="200"/>
        <v>1900</v>
      </c>
      <c r="X1348" s="27">
        <f t="shared" si="201"/>
        <v>2050</v>
      </c>
      <c r="Y1348" s="28">
        <f t="shared" si="202"/>
        <v>0</v>
      </c>
      <c r="Z1348" s="29" t="str">
        <f t="shared" si="203"/>
        <v>CAISO</v>
      </c>
      <c r="AA1348" s="30">
        <f t="shared" si="204"/>
        <v>3.6</v>
      </c>
      <c r="AB1348" s="31">
        <f>IF(AND(ISNUMBER(MATCH($S1348,[3]Lists!$CU$8:$CU$37,0)),J1348&gt;=DATE(2018,12,31)),$AH$6,$AH$5)</f>
        <v>1</v>
      </c>
      <c r="AC1348" s="31">
        <f t="shared" si="205"/>
        <v>1</v>
      </c>
      <c r="AD1348" s="31">
        <f t="shared" si="206"/>
        <v>1</v>
      </c>
      <c r="AE1348" s="32" t="e">
        <f>MIN($K1348,IF(AND(S1348='[3]Resources - Baseline'!$C$25,$AH$3&gt;0),MIN(DATE(2050,12,31),MAX(DATE($AH$4,12,31),DATE(YEAR(J1348)+$AH$3,MONTH(J1348),DAY(J1348)))),IF(AND(COUNTIFS('[3]Resources - Baseline'!$C$26:$C$37,S1348)=1,$AH$2&gt;0),MIN(DATE($AH$4,12,31),DATE(YEAR(J1348)+$AH$2,MONTH(J1348),DAY(J1348))),DATE(2050,12,31))))</f>
        <v>#VALUE!</v>
      </c>
      <c r="AF1348" s="33">
        <f t="shared" si="207"/>
        <v>1</v>
      </c>
    </row>
    <row r="1349" spans="1:32">
      <c r="A1349" s="1">
        <v>1349</v>
      </c>
      <c r="B1349" s="21" t="s">
        <v>2917</v>
      </c>
      <c r="C1349" s="21" t="s">
        <v>2918</v>
      </c>
      <c r="D1349" s="21" t="s">
        <v>163</v>
      </c>
      <c r="E1349" s="22" t="s">
        <v>353</v>
      </c>
      <c r="F1349" s="22" t="s">
        <v>353</v>
      </c>
      <c r="G1349" s="22" t="s">
        <v>354</v>
      </c>
      <c r="H1349" s="22" t="s">
        <v>353</v>
      </c>
      <c r="I1349" s="22" t="s">
        <v>167</v>
      </c>
      <c r="J1349" s="22">
        <v>37469</v>
      </c>
      <c r="K1349" s="22">
        <v>55153</v>
      </c>
      <c r="L1349" s="23">
        <f t="shared" si="208"/>
        <v>491</v>
      </c>
      <c r="M1349" s="24">
        <f t="shared" si="209"/>
        <v>1</v>
      </c>
      <c r="N1349" s="23">
        <v>491</v>
      </c>
      <c r="O1349" s="23">
        <v>491</v>
      </c>
      <c r="P1349" s="23" t="s">
        <v>257</v>
      </c>
      <c r="Q1349" s="23" t="s">
        <v>258</v>
      </c>
      <c r="R1349" s="25" t="s">
        <v>259</v>
      </c>
      <c r="S1349" s="22" t="s">
        <v>534</v>
      </c>
      <c r="T1349" s="22"/>
      <c r="U1349" s="26"/>
      <c r="V1349" s="26"/>
      <c r="W1349" s="27">
        <f t="shared" si="200"/>
        <v>2003</v>
      </c>
      <c r="X1349" s="27">
        <f t="shared" si="201"/>
        <v>2050</v>
      </c>
      <c r="Y1349" s="28">
        <f t="shared" si="202"/>
        <v>0</v>
      </c>
      <c r="Z1349" s="29" t="str">
        <f t="shared" si="203"/>
        <v>Excluded</v>
      </c>
      <c r="AA1349" s="30">
        <f t="shared" si="204"/>
        <v>491</v>
      </c>
      <c r="AB1349" s="31">
        <f>IF(AND(ISNUMBER(MATCH($S1349,[3]Lists!$CU$8:$CU$37,0)),J1349&gt;=DATE(2018,12,31)),$AH$6,$AH$5)</f>
        <v>1</v>
      </c>
      <c r="AC1349" s="31">
        <f t="shared" si="205"/>
        <v>1</v>
      </c>
      <c r="AD1349" s="31">
        <f t="shared" si="206"/>
        <v>1</v>
      </c>
      <c r="AE1349" s="32" t="e">
        <f>MIN($K1349,IF(AND(S1349='[3]Resources - Baseline'!$C$25,$AH$3&gt;0),MIN(DATE(2050,12,31),MAX(DATE($AH$4,12,31),DATE(YEAR(J1349)+$AH$3,MONTH(J1349),DAY(J1349)))),IF(AND(COUNTIFS('[3]Resources - Baseline'!$C$26:$C$37,S1349)=1,$AH$2&gt;0),MIN(DATE($AH$4,12,31),DATE(YEAR(J1349)+$AH$2,MONTH(J1349),DAY(J1349))),DATE(2050,12,31))))</f>
        <v>#VALUE!</v>
      </c>
      <c r="AF1349" s="33">
        <f t="shared" si="207"/>
        <v>1</v>
      </c>
    </row>
    <row r="1350" spans="1:32">
      <c r="A1350" s="1">
        <v>1350</v>
      </c>
      <c r="B1350" s="21" t="s">
        <v>2919</v>
      </c>
      <c r="C1350" s="21" t="s">
        <v>2920</v>
      </c>
      <c r="D1350" s="21" t="s">
        <v>163</v>
      </c>
      <c r="E1350" s="22" t="s">
        <v>302</v>
      </c>
      <c r="F1350" s="22" t="s">
        <v>302</v>
      </c>
      <c r="G1350" s="22" t="s">
        <v>303</v>
      </c>
      <c r="H1350" s="22" t="s">
        <v>302</v>
      </c>
      <c r="I1350" s="22" t="s">
        <v>167</v>
      </c>
      <c r="J1350" s="22">
        <v>26634</v>
      </c>
      <c r="K1350" s="22">
        <v>47484</v>
      </c>
      <c r="L1350" s="23">
        <f t="shared" si="208"/>
        <v>17</v>
      </c>
      <c r="M1350" s="24">
        <f t="shared" si="209"/>
        <v>1</v>
      </c>
      <c r="N1350" s="23">
        <v>17</v>
      </c>
      <c r="O1350" s="23">
        <v>17</v>
      </c>
      <c r="P1350" s="23" t="s">
        <v>288</v>
      </c>
      <c r="Q1350" s="23" t="s">
        <v>269</v>
      </c>
      <c r="R1350" s="25" t="s">
        <v>270</v>
      </c>
      <c r="S1350" s="22" t="s">
        <v>304</v>
      </c>
      <c r="T1350" s="22"/>
      <c r="U1350" s="26"/>
      <c r="V1350" s="26"/>
      <c r="W1350" s="27">
        <f t="shared" si="200"/>
        <v>1973</v>
      </c>
      <c r="X1350" s="27">
        <f t="shared" si="201"/>
        <v>2029</v>
      </c>
      <c r="Y1350" s="28">
        <f t="shared" si="202"/>
        <v>0</v>
      </c>
      <c r="Z1350" s="29" t="str">
        <f t="shared" si="203"/>
        <v>Excluded</v>
      </c>
      <c r="AA1350" s="30">
        <f t="shared" si="204"/>
        <v>17</v>
      </c>
      <c r="AB1350" s="31">
        <f>IF(AND(ISNUMBER(MATCH($S1350,[3]Lists!$CU$8:$CU$37,0)),J1350&gt;=DATE(2018,12,31)),$AH$6,$AH$5)</f>
        <v>1</v>
      </c>
      <c r="AC1350" s="31">
        <f t="shared" si="205"/>
        <v>1</v>
      </c>
      <c r="AD1350" s="31">
        <f t="shared" si="206"/>
        <v>1</v>
      </c>
      <c r="AE1350" s="32" t="e">
        <f>MIN($K1350,IF(AND(S1350='[3]Resources - Baseline'!$C$25,$AH$3&gt;0),MIN(DATE(2050,12,31),MAX(DATE($AH$4,12,31),DATE(YEAR(J1350)+$AH$3,MONTH(J1350),DAY(J1350)))),IF(AND(COUNTIFS('[3]Resources - Baseline'!$C$26:$C$37,S1350)=1,$AH$2&gt;0),MIN(DATE($AH$4,12,31),DATE(YEAR(J1350)+$AH$2,MONTH(J1350),DAY(J1350))),DATE(2050,12,31))))</f>
        <v>#VALUE!</v>
      </c>
      <c r="AF1350" s="33">
        <f t="shared" si="207"/>
        <v>1</v>
      </c>
    </row>
    <row r="1351" spans="1:32">
      <c r="A1351" s="1">
        <v>1351</v>
      </c>
      <c r="B1351" s="21" t="s">
        <v>2921</v>
      </c>
      <c r="C1351" s="21" t="s">
        <v>2922</v>
      </c>
      <c r="D1351" s="21" t="s">
        <v>163</v>
      </c>
      <c r="E1351" s="22" t="s">
        <v>591</v>
      </c>
      <c r="F1351" s="22" t="s">
        <v>591</v>
      </c>
      <c r="G1351" s="22" t="s">
        <v>592</v>
      </c>
      <c r="H1351" s="22" t="s">
        <v>591</v>
      </c>
      <c r="I1351" s="22" t="s">
        <v>195</v>
      </c>
      <c r="J1351" s="22">
        <v>41274</v>
      </c>
      <c r="K1351" s="22">
        <v>55153</v>
      </c>
      <c r="L1351" s="23">
        <f t="shared" si="208"/>
        <v>20</v>
      </c>
      <c r="M1351" s="24">
        <f t="shared" si="209"/>
        <v>1</v>
      </c>
      <c r="N1351" s="23">
        <v>20</v>
      </c>
      <c r="O1351" s="23">
        <v>20</v>
      </c>
      <c r="P1351" s="23" t="s">
        <v>408</v>
      </c>
      <c r="Q1351" s="23" t="s">
        <v>180</v>
      </c>
      <c r="R1351" s="25" t="s">
        <v>181</v>
      </c>
      <c r="S1351" s="22" t="s">
        <v>337</v>
      </c>
      <c r="T1351" s="22"/>
      <c r="U1351" s="26"/>
      <c r="V1351" s="26"/>
      <c r="W1351" s="27">
        <f t="shared" si="200"/>
        <v>2013</v>
      </c>
      <c r="X1351" s="27">
        <f t="shared" si="201"/>
        <v>2050</v>
      </c>
      <c r="Y1351" s="28">
        <f t="shared" si="202"/>
        <v>0</v>
      </c>
      <c r="Z1351" s="29" t="str">
        <f t="shared" si="203"/>
        <v>SW</v>
      </c>
      <c r="AA1351" s="30">
        <f t="shared" si="204"/>
        <v>20</v>
      </c>
      <c r="AB1351" s="31">
        <f>IF(AND(ISNUMBER(MATCH($S1351,[3]Lists!$CU$8:$CU$37,0)),J1351&gt;=DATE(2018,12,31)),$AH$6,$AH$5)</f>
        <v>1</v>
      </c>
      <c r="AC1351" s="31">
        <f t="shared" si="205"/>
        <v>1</v>
      </c>
      <c r="AD1351" s="31">
        <f t="shared" si="206"/>
        <v>1</v>
      </c>
      <c r="AE1351" s="32" t="e">
        <f>MIN($K1351,IF(AND(S1351='[3]Resources - Baseline'!$C$25,$AH$3&gt;0),MIN(DATE(2050,12,31),MAX(DATE($AH$4,12,31),DATE(YEAR(J1351)+$AH$3,MONTH(J1351),DAY(J1351)))),IF(AND(COUNTIFS('[3]Resources - Baseline'!$C$26:$C$37,S1351)=1,$AH$2&gt;0),MIN(DATE($AH$4,12,31),DATE(YEAR(J1351)+$AH$2,MONTH(J1351),DAY(J1351))),DATE(2050,12,31))))</f>
        <v>#VALUE!</v>
      </c>
      <c r="AF1351" s="33">
        <f t="shared" si="207"/>
        <v>1</v>
      </c>
    </row>
    <row r="1352" spans="1:32">
      <c r="A1352" s="1">
        <v>1352</v>
      </c>
      <c r="B1352" s="21" t="s">
        <v>2923</v>
      </c>
      <c r="C1352" s="21" t="s">
        <v>2924</v>
      </c>
      <c r="D1352" s="21" t="s">
        <v>163</v>
      </c>
      <c r="E1352" s="22" t="s">
        <v>829</v>
      </c>
      <c r="F1352" s="22" t="s">
        <v>829</v>
      </c>
      <c r="G1352" s="22" t="s">
        <v>830</v>
      </c>
      <c r="H1352" s="22" t="s">
        <v>829</v>
      </c>
      <c r="I1352" s="22" t="s">
        <v>212</v>
      </c>
      <c r="J1352" s="22">
        <v>35065</v>
      </c>
      <c r="K1352" s="22">
        <v>55153</v>
      </c>
      <c r="L1352" s="23">
        <f t="shared" si="208"/>
        <v>53</v>
      </c>
      <c r="M1352" s="24">
        <f t="shared" si="209"/>
        <v>1</v>
      </c>
      <c r="N1352" s="35">
        <v>53</v>
      </c>
      <c r="O1352" s="35">
        <v>53</v>
      </c>
      <c r="P1352" s="35" t="s">
        <v>2925</v>
      </c>
      <c r="Q1352" s="35" t="s">
        <v>537</v>
      </c>
      <c r="R1352" s="25" t="s">
        <v>538</v>
      </c>
      <c r="S1352" s="22" t="s">
        <v>755</v>
      </c>
      <c r="T1352" s="22"/>
      <c r="U1352" s="26"/>
      <c r="V1352" s="26"/>
      <c r="W1352" s="27">
        <f t="shared" si="200"/>
        <v>1996</v>
      </c>
      <c r="X1352" s="27">
        <f t="shared" si="201"/>
        <v>2050</v>
      </c>
      <c r="Y1352" s="28">
        <f t="shared" si="202"/>
        <v>0</v>
      </c>
      <c r="Z1352" s="29" t="str">
        <f t="shared" si="203"/>
        <v>NW</v>
      </c>
      <c r="AA1352" s="30">
        <f t="shared" si="204"/>
        <v>53</v>
      </c>
      <c r="AB1352" s="31">
        <f>IF(AND(ISNUMBER(MATCH($S1352,[3]Lists!$CU$8:$CU$37,0)),J1352&gt;=DATE(2018,12,31)),$AH$6,$AH$5)</f>
        <v>1</v>
      </c>
      <c r="AC1352" s="31">
        <f t="shared" si="205"/>
        <v>1</v>
      </c>
      <c r="AD1352" s="31">
        <f t="shared" si="206"/>
        <v>1</v>
      </c>
      <c r="AE1352" s="32" t="e">
        <f>MIN($K1352,IF(AND(S1352='[3]Resources - Baseline'!$C$25,$AH$3&gt;0),MIN(DATE(2050,12,31),MAX(DATE($AH$4,12,31),DATE(YEAR(J1352)+$AH$3,MONTH(J1352),DAY(J1352)))),IF(AND(COUNTIFS('[3]Resources - Baseline'!$C$26:$C$37,S1352)=1,$AH$2&gt;0),MIN(DATE($AH$4,12,31),DATE(YEAR(J1352)+$AH$2,MONTH(J1352),DAY(J1352))),DATE(2050,12,31))))</f>
        <v>#VALUE!</v>
      </c>
      <c r="AF1352" s="33">
        <f t="shared" si="207"/>
        <v>1</v>
      </c>
    </row>
    <row r="1353" spans="1:32">
      <c r="A1353" s="1">
        <v>1353</v>
      </c>
      <c r="B1353" s="21" t="s">
        <v>2926</v>
      </c>
      <c r="C1353" s="21" t="s">
        <v>2927</v>
      </c>
      <c r="D1353" s="21" t="s">
        <v>185</v>
      </c>
      <c r="E1353" s="21" t="s">
        <v>246</v>
      </c>
      <c r="F1353" s="21" t="s">
        <v>246</v>
      </c>
      <c r="G1353" s="21" t="s">
        <v>247</v>
      </c>
      <c r="H1353" s="21" t="s">
        <v>246</v>
      </c>
      <c r="I1353" s="21" t="s">
        <v>178</v>
      </c>
      <c r="J1353" s="22">
        <v>40848</v>
      </c>
      <c r="K1353" s="22">
        <v>55153</v>
      </c>
      <c r="L1353" s="23">
        <f t="shared" si="208"/>
        <v>1.63</v>
      </c>
      <c r="M1353" s="24">
        <f t="shared" si="209"/>
        <v>1</v>
      </c>
      <c r="N1353" s="21">
        <v>1.63</v>
      </c>
      <c r="O1353" s="21">
        <v>1.63</v>
      </c>
      <c r="P1353" s="21" t="s">
        <v>187</v>
      </c>
      <c r="Q1353" s="21" t="s">
        <v>219</v>
      </c>
      <c r="R1353" s="25" t="s">
        <v>218</v>
      </c>
      <c r="S1353" s="21" t="s">
        <v>368</v>
      </c>
      <c r="T1353" s="21"/>
      <c r="U1353" s="26"/>
      <c r="V1353" s="26"/>
      <c r="W1353" s="27">
        <f t="shared" ref="W1353:W1416" si="210">IF(J1353&lt;DATE(YEAR(J1353),7,1),YEAR(J1353),YEAR(J1353)+1)</f>
        <v>2012</v>
      </c>
      <c r="X1353" s="27">
        <f t="shared" ref="X1353:X1416" si="211">IF(K1353&gt;=DATE(YEAR(K1353),7,1),YEAR(K1353),YEAR(K1353)-1)</f>
        <v>2050</v>
      </c>
      <c r="Y1353" s="28">
        <f t="shared" ref="Y1353:Y1416" si="212">IF(ISBLANK(U1353),0,O1353-U1353)</f>
        <v>0</v>
      </c>
      <c r="Z1353" s="29" t="str">
        <f t="shared" ref="Z1353:Z1416" si="213">IF(ISBLANK(T1353),I1353,T1353)</f>
        <v>CAISO</v>
      </c>
      <c r="AA1353" s="30">
        <f t="shared" ref="AA1353:AA1416" si="214">IF(ISBLANK(U1353),O1353,U1353)</f>
        <v>1.63</v>
      </c>
      <c r="AB1353" s="31">
        <f>IF(AND(ISNUMBER(MATCH($S1353,[3]Lists!$CU$8:$CU$37,0)),J1353&gt;=DATE(2018,12,31)),$AH$6,$AH$5)</f>
        <v>1</v>
      </c>
      <c r="AC1353" s="31">
        <f t="shared" ref="AC1353:AC1416" si="215">IF(ISBLANK(S1353),0,1)</f>
        <v>1</v>
      </c>
      <c r="AD1353" s="31">
        <f t="shared" ref="AD1353:AD1416" si="216">AC1353</f>
        <v>1</v>
      </c>
      <c r="AE1353" s="32" t="e">
        <f>MIN($K1353,IF(AND(S1353='[3]Resources - Baseline'!$C$25,$AH$3&gt;0),MIN(DATE(2050,12,31),MAX(DATE($AH$4,12,31),DATE(YEAR(J1353)+$AH$3,MONTH(J1353),DAY(J1353)))),IF(AND(COUNTIFS('[3]Resources - Baseline'!$C$26:$C$37,S1353)=1,$AH$2&gt;0),MIN(DATE($AH$4,12,31),DATE(YEAR(J1353)+$AH$2,MONTH(J1353),DAY(J1353))),DATE(2050,12,31))))</f>
        <v>#VALUE!</v>
      </c>
      <c r="AF1353" s="33">
        <f t="shared" ref="AF1353:AF1416" si="217">SUMPRODUCT(($B$9:$B$3872=$B1353)*1)</f>
        <v>1</v>
      </c>
    </row>
    <row r="1354" spans="1:32">
      <c r="A1354" s="1">
        <v>1354</v>
      </c>
      <c r="B1354" s="21" t="s">
        <v>2928</v>
      </c>
      <c r="C1354" s="21" t="s">
        <v>2928</v>
      </c>
      <c r="D1354" s="21" t="s">
        <v>185</v>
      </c>
      <c r="E1354" s="21" t="s">
        <v>246</v>
      </c>
      <c r="F1354" s="21" t="s">
        <v>246</v>
      </c>
      <c r="G1354" s="21" t="s">
        <v>247</v>
      </c>
      <c r="H1354" s="21" t="s">
        <v>246</v>
      </c>
      <c r="I1354" s="21" t="s">
        <v>178</v>
      </c>
      <c r="J1354" s="22"/>
      <c r="K1354" s="22">
        <v>55153</v>
      </c>
      <c r="L1354" s="23">
        <f t="shared" ref="L1354:L1417" si="218">IFERROR(M1354*O1354,0)</f>
        <v>1.6</v>
      </c>
      <c r="M1354" s="24">
        <f t="shared" ref="M1354:M1417" si="219">IFERROR(N1354/O1354,0)</f>
        <v>1</v>
      </c>
      <c r="N1354" s="21">
        <v>1.6</v>
      </c>
      <c r="O1354" s="21">
        <v>1.6</v>
      </c>
      <c r="P1354" s="21" t="s">
        <v>187</v>
      </c>
      <c r="Q1354" s="21" t="s">
        <v>219</v>
      </c>
      <c r="R1354" s="25" t="s">
        <v>218</v>
      </c>
      <c r="S1354" s="21" t="s">
        <v>368</v>
      </c>
      <c r="T1354" s="21"/>
      <c r="U1354" s="26"/>
      <c r="V1354" s="26"/>
      <c r="W1354" s="27">
        <f t="shared" si="210"/>
        <v>1900</v>
      </c>
      <c r="X1354" s="27">
        <f t="shared" si="211"/>
        <v>2050</v>
      </c>
      <c r="Y1354" s="28">
        <f t="shared" si="212"/>
        <v>0</v>
      </c>
      <c r="Z1354" s="29" t="str">
        <f t="shared" si="213"/>
        <v>CAISO</v>
      </c>
      <c r="AA1354" s="30">
        <f t="shared" si="214"/>
        <v>1.6</v>
      </c>
      <c r="AB1354" s="31">
        <f>IF(AND(ISNUMBER(MATCH($S1354,[3]Lists!$CU$8:$CU$37,0)),J1354&gt;=DATE(2018,12,31)),$AH$6,$AH$5)</f>
        <v>1</v>
      </c>
      <c r="AC1354" s="31">
        <f t="shared" si="215"/>
        <v>1</v>
      </c>
      <c r="AD1354" s="31">
        <f t="shared" si="216"/>
        <v>1</v>
      </c>
      <c r="AE1354" s="32" t="e">
        <f>MIN($K1354,IF(AND(S1354='[3]Resources - Baseline'!$C$25,$AH$3&gt;0),MIN(DATE(2050,12,31),MAX(DATE($AH$4,12,31),DATE(YEAR(J1354)+$AH$3,MONTH(J1354),DAY(J1354)))),IF(AND(COUNTIFS('[3]Resources - Baseline'!$C$26:$C$37,S1354)=1,$AH$2&gt;0),MIN(DATE($AH$4,12,31),DATE(YEAR(J1354)+$AH$2,MONTH(J1354),DAY(J1354))),DATE(2050,12,31))))</f>
        <v>#VALUE!</v>
      </c>
      <c r="AF1354" s="33">
        <f t="shared" si="217"/>
        <v>1</v>
      </c>
    </row>
    <row r="1355" spans="1:32">
      <c r="A1355" s="1">
        <v>1355</v>
      </c>
      <c r="B1355" s="21" t="s">
        <v>2929</v>
      </c>
      <c r="C1355" s="21" t="s">
        <v>2930</v>
      </c>
      <c r="D1355" s="21" t="s">
        <v>185</v>
      </c>
      <c r="E1355" s="21" t="s">
        <v>246</v>
      </c>
      <c r="F1355" s="21" t="s">
        <v>246</v>
      </c>
      <c r="G1355" s="21" t="s">
        <v>247</v>
      </c>
      <c r="H1355" s="21" t="s">
        <v>246</v>
      </c>
      <c r="I1355" s="21" t="s">
        <v>178</v>
      </c>
      <c r="J1355" s="22">
        <v>30317</v>
      </c>
      <c r="K1355" s="22">
        <v>55153</v>
      </c>
      <c r="L1355" s="23">
        <f t="shared" si="218"/>
        <v>1</v>
      </c>
      <c r="M1355" s="24">
        <f t="shared" si="219"/>
        <v>1</v>
      </c>
      <c r="N1355" s="21">
        <v>1</v>
      </c>
      <c r="O1355" s="21">
        <v>1</v>
      </c>
      <c r="P1355" s="21" t="s">
        <v>187</v>
      </c>
      <c r="Q1355" s="21" t="s">
        <v>219</v>
      </c>
      <c r="R1355" s="25" t="s">
        <v>218</v>
      </c>
      <c r="S1355" s="21" t="s">
        <v>368</v>
      </c>
      <c r="T1355" s="21"/>
      <c r="U1355" s="26"/>
      <c r="V1355" s="26"/>
      <c r="W1355" s="27">
        <f t="shared" si="210"/>
        <v>1983</v>
      </c>
      <c r="X1355" s="27">
        <f t="shared" si="211"/>
        <v>2050</v>
      </c>
      <c r="Y1355" s="28">
        <f t="shared" si="212"/>
        <v>0</v>
      </c>
      <c r="Z1355" s="29" t="str">
        <f t="shared" si="213"/>
        <v>CAISO</v>
      </c>
      <c r="AA1355" s="30">
        <f t="shared" si="214"/>
        <v>1</v>
      </c>
      <c r="AB1355" s="31">
        <f>IF(AND(ISNUMBER(MATCH($S1355,[3]Lists!$CU$8:$CU$37,0)),J1355&gt;=DATE(2018,12,31)),$AH$6,$AH$5)</f>
        <v>1</v>
      </c>
      <c r="AC1355" s="31">
        <f t="shared" si="215"/>
        <v>1</v>
      </c>
      <c r="AD1355" s="31">
        <f t="shared" si="216"/>
        <v>1</v>
      </c>
      <c r="AE1355" s="32" t="e">
        <f>MIN($K1355,IF(AND(S1355='[3]Resources - Baseline'!$C$25,$AH$3&gt;0),MIN(DATE(2050,12,31),MAX(DATE($AH$4,12,31),DATE(YEAR(J1355)+$AH$3,MONTH(J1355),DAY(J1355)))),IF(AND(COUNTIFS('[3]Resources - Baseline'!$C$26:$C$37,S1355)=1,$AH$2&gt;0),MIN(DATE($AH$4,12,31),DATE(YEAR(J1355)+$AH$2,MONTH(J1355),DAY(J1355))),DATE(2050,12,31))))</f>
        <v>#VALUE!</v>
      </c>
      <c r="AF1355" s="33">
        <f t="shared" si="217"/>
        <v>1</v>
      </c>
    </row>
    <row r="1356" spans="1:32">
      <c r="A1356" s="1">
        <v>1356</v>
      </c>
      <c r="B1356" s="21" t="s">
        <v>2931</v>
      </c>
      <c r="C1356" s="21" t="s">
        <v>2932</v>
      </c>
      <c r="D1356" s="21" t="s">
        <v>163</v>
      </c>
      <c r="E1356" s="22" t="s">
        <v>164</v>
      </c>
      <c r="F1356" s="22" t="s">
        <v>164</v>
      </c>
      <c r="G1356" s="22" t="s">
        <v>165</v>
      </c>
      <c r="H1356" s="22" t="s">
        <v>166</v>
      </c>
      <c r="I1356" s="22" t="s">
        <v>167</v>
      </c>
      <c r="J1356" s="22">
        <v>38148</v>
      </c>
      <c r="K1356" s="22">
        <v>51287</v>
      </c>
      <c r="L1356" s="23">
        <f t="shared" si="218"/>
        <v>10.4</v>
      </c>
      <c r="M1356" s="24">
        <f t="shared" si="219"/>
        <v>1</v>
      </c>
      <c r="N1356" s="35">
        <v>10.4</v>
      </c>
      <c r="O1356" s="35">
        <v>10.4</v>
      </c>
      <c r="P1356" s="35" t="s">
        <v>218</v>
      </c>
      <c r="Q1356" s="35" t="s">
        <v>219</v>
      </c>
      <c r="R1356" s="25" t="s">
        <v>218</v>
      </c>
      <c r="S1356" s="22" t="s">
        <v>220</v>
      </c>
      <c r="T1356" s="22"/>
      <c r="U1356" s="26"/>
      <c r="V1356" s="26"/>
      <c r="W1356" s="27">
        <f t="shared" si="210"/>
        <v>2004</v>
      </c>
      <c r="X1356" s="27">
        <f t="shared" si="211"/>
        <v>2039</v>
      </c>
      <c r="Y1356" s="28">
        <f t="shared" si="212"/>
        <v>0</v>
      </c>
      <c r="Z1356" s="29" t="str">
        <f t="shared" si="213"/>
        <v>Excluded</v>
      </c>
      <c r="AA1356" s="30">
        <f t="shared" si="214"/>
        <v>10.4</v>
      </c>
      <c r="AB1356" s="31">
        <f>IF(AND(ISNUMBER(MATCH($S1356,[3]Lists!$CU$8:$CU$37,0)),J1356&gt;=DATE(2018,12,31)),$AH$6,$AH$5)</f>
        <v>1</v>
      </c>
      <c r="AC1356" s="31">
        <f t="shared" si="215"/>
        <v>1</v>
      </c>
      <c r="AD1356" s="31">
        <f t="shared" si="216"/>
        <v>1</v>
      </c>
      <c r="AE1356" s="32" t="e">
        <f>MIN($K1356,IF(AND(S1356='[3]Resources - Baseline'!$C$25,$AH$3&gt;0),MIN(DATE(2050,12,31),MAX(DATE($AH$4,12,31),DATE(YEAR(J1356)+$AH$3,MONTH(J1356),DAY(J1356)))),IF(AND(COUNTIFS('[3]Resources - Baseline'!$C$26:$C$37,S1356)=1,$AH$2&gt;0),MIN(DATE($AH$4,12,31),DATE(YEAR(J1356)+$AH$2,MONTH(J1356),DAY(J1356))),DATE(2050,12,31))))</f>
        <v>#VALUE!</v>
      </c>
      <c r="AF1356" s="33">
        <f t="shared" si="217"/>
        <v>1</v>
      </c>
    </row>
    <row r="1357" spans="1:32">
      <c r="A1357" s="1">
        <v>1357</v>
      </c>
      <c r="B1357" s="21" t="s">
        <v>2933</v>
      </c>
      <c r="C1357" s="21" t="s">
        <v>2934</v>
      </c>
      <c r="D1357" s="21" t="s">
        <v>163</v>
      </c>
      <c r="E1357" s="22" t="s">
        <v>745</v>
      </c>
      <c r="F1357" s="22" t="s">
        <v>745</v>
      </c>
      <c r="G1357" s="22" t="s">
        <v>746</v>
      </c>
      <c r="H1357" s="22" t="s">
        <v>747</v>
      </c>
      <c r="I1357" s="22" t="s">
        <v>212</v>
      </c>
      <c r="J1357" s="22">
        <v>18872</v>
      </c>
      <c r="K1357" s="22">
        <v>51136</v>
      </c>
      <c r="L1357" s="23">
        <f t="shared" si="218"/>
        <v>69</v>
      </c>
      <c r="M1357" s="24">
        <f t="shared" si="219"/>
        <v>1</v>
      </c>
      <c r="N1357" s="23">
        <v>69</v>
      </c>
      <c r="O1357" s="23">
        <v>69</v>
      </c>
      <c r="P1357" s="23" t="s">
        <v>279</v>
      </c>
      <c r="Q1357" s="23" t="s">
        <v>280</v>
      </c>
      <c r="R1357" s="25" t="s">
        <v>170</v>
      </c>
      <c r="S1357" s="22" t="s">
        <v>755</v>
      </c>
      <c r="T1357" s="22"/>
      <c r="U1357" s="26"/>
      <c r="V1357" s="26"/>
      <c r="W1357" s="27">
        <f t="shared" si="210"/>
        <v>1952</v>
      </c>
      <c r="X1357" s="27">
        <f t="shared" si="211"/>
        <v>2039</v>
      </c>
      <c r="Y1357" s="28">
        <f t="shared" si="212"/>
        <v>0</v>
      </c>
      <c r="Z1357" s="29" t="str">
        <f t="shared" si="213"/>
        <v>NW</v>
      </c>
      <c r="AA1357" s="30">
        <f t="shared" si="214"/>
        <v>69</v>
      </c>
      <c r="AB1357" s="31">
        <f>IF(AND(ISNUMBER(MATCH($S1357,[3]Lists!$CU$8:$CU$37,0)),J1357&gt;=DATE(2018,12,31)),$AH$6,$AH$5)</f>
        <v>1</v>
      </c>
      <c r="AC1357" s="31">
        <f t="shared" si="215"/>
        <v>1</v>
      </c>
      <c r="AD1357" s="31">
        <f t="shared" si="216"/>
        <v>1</v>
      </c>
      <c r="AE1357" s="32" t="e">
        <f>MIN($K1357,IF(AND(S1357='[3]Resources - Baseline'!$C$25,$AH$3&gt;0),MIN(DATE(2050,12,31),MAX(DATE($AH$4,12,31),DATE(YEAR(J1357)+$AH$3,MONTH(J1357),DAY(J1357)))),IF(AND(COUNTIFS('[3]Resources - Baseline'!$C$26:$C$37,S1357)=1,$AH$2&gt;0),MIN(DATE($AH$4,12,31),DATE(YEAR(J1357)+$AH$2,MONTH(J1357),DAY(J1357))),DATE(2050,12,31))))</f>
        <v>#VALUE!</v>
      </c>
      <c r="AF1357" s="33">
        <f t="shared" si="217"/>
        <v>1</v>
      </c>
    </row>
    <row r="1358" spans="1:32">
      <c r="A1358" s="1">
        <v>1358</v>
      </c>
      <c r="B1358" s="21" t="s">
        <v>2935</v>
      </c>
      <c r="C1358" s="21" t="s">
        <v>2936</v>
      </c>
      <c r="D1358" s="21" t="s">
        <v>163</v>
      </c>
      <c r="E1358" s="22" t="s">
        <v>745</v>
      </c>
      <c r="F1358" s="22" t="s">
        <v>745</v>
      </c>
      <c r="G1358" s="22" t="s">
        <v>746</v>
      </c>
      <c r="H1358" s="22" t="s">
        <v>747</v>
      </c>
      <c r="I1358" s="22" t="s">
        <v>212</v>
      </c>
      <c r="J1358" s="22">
        <v>19329</v>
      </c>
      <c r="K1358" s="22">
        <v>51136</v>
      </c>
      <c r="L1358" s="23">
        <f t="shared" si="218"/>
        <v>73</v>
      </c>
      <c r="M1358" s="24">
        <f t="shared" si="219"/>
        <v>1</v>
      </c>
      <c r="N1358" s="23">
        <v>73</v>
      </c>
      <c r="O1358" s="23">
        <v>73</v>
      </c>
      <c r="P1358" s="23" t="s">
        <v>279</v>
      </c>
      <c r="Q1358" s="23" t="s">
        <v>280</v>
      </c>
      <c r="R1358" s="25" t="s">
        <v>170</v>
      </c>
      <c r="S1358" s="22" t="s">
        <v>755</v>
      </c>
      <c r="T1358" s="22"/>
      <c r="U1358" s="26"/>
      <c r="V1358" s="26"/>
      <c r="W1358" s="27">
        <f t="shared" si="210"/>
        <v>1953</v>
      </c>
      <c r="X1358" s="27">
        <f t="shared" si="211"/>
        <v>2039</v>
      </c>
      <c r="Y1358" s="28">
        <f t="shared" si="212"/>
        <v>0</v>
      </c>
      <c r="Z1358" s="29" t="str">
        <f t="shared" si="213"/>
        <v>NW</v>
      </c>
      <c r="AA1358" s="30">
        <f t="shared" si="214"/>
        <v>73</v>
      </c>
      <c r="AB1358" s="31">
        <f>IF(AND(ISNUMBER(MATCH($S1358,[3]Lists!$CU$8:$CU$37,0)),J1358&gt;=DATE(2018,12,31)),$AH$6,$AH$5)</f>
        <v>1</v>
      </c>
      <c r="AC1358" s="31">
        <f t="shared" si="215"/>
        <v>1</v>
      </c>
      <c r="AD1358" s="31">
        <f t="shared" si="216"/>
        <v>1</v>
      </c>
      <c r="AE1358" s="32" t="e">
        <f>MIN($K1358,IF(AND(S1358='[3]Resources - Baseline'!$C$25,$AH$3&gt;0),MIN(DATE(2050,12,31),MAX(DATE($AH$4,12,31),DATE(YEAR(J1358)+$AH$3,MONTH(J1358),DAY(J1358)))),IF(AND(COUNTIFS('[3]Resources - Baseline'!$C$26:$C$37,S1358)=1,$AH$2&gt;0),MIN(DATE($AH$4,12,31),DATE(YEAR(J1358)+$AH$2,MONTH(J1358),DAY(J1358))),DATE(2050,12,31))))</f>
        <v>#VALUE!</v>
      </c>
      <c r="AF1358" s="33">
        <f t="shared" si="217"/>
        <v>1</v>
      </c>
    </row>
    <row r="1359" spans="1:32">
      <c r="A1359" s="1">
        <v>1359</v>
      </c>
      <c r="B1359" s="21" t="s">
        <v>2937</v>
      </c>
      <c r="C1359" s="21" t="s">
        <v>2938</v>
      </c>
      <c r="D1359" s="21" t="s">
        <v>163</v>
      </c>
      <c r="E1359" s="22" t="s">
        <v>745</v>
      </c>
      <c r="F1359" s="22" t="s">
        <v>745</v>
      </c>
      <c r="G1359" s="22" t="s">
        <v>746</v>
      </c>
      <c r="H1359" s="22" t="s">
        <v>747</v>
      </c>
      <c r="I1359" s="22" t="s">
        <v>212</v>
      </c>
      <c r="J1359" s="22">
        <v>20241</v>
      </c>
      <c r="K1359" s="22">
        <v>51136</v>
      </c>
      <c r="L1359" s="23">
        <f t="shared" si="218"/>
        <v>113.64</v>
      </c>
      <c r="M1359" s="24">
        <f t="shared" si="219"/>
        <v>1</v>
      </c>
      <c r="N1359" s="23">
        <v>113.64</v>
      </c>
      <c r="O1359" s="23">
        <v>113.64</v>
      </c>
      <c r="P1359" s="23" t="s">
        <v>279</v>
      </c>
      <c r="Q1359" s="23" t="s">
        <v>280</v>
      </c>
      <c r="R1359" s="25" t="s">
        <v>170</v>
      </c>
      <c r="S1359" s="22" t="s">
        <v>755</v>
      </c>
      <c r="T1359" s="22"/>
      <c r="U1359" s="26"/>
      <c r="V1359" s="26"/>
      <c r="W1359" s="27">
        <f t="shared" si="210"/>
        <v>1955</v>
      </c>
      <c r="X1359" s="27">
        <f t="shared" si="211"/>
        <v>2039</v>
      </c>
      <c r="Y1359" s="28">
        <f t="shared" si="212"/>
        <v>0</v>
      </c>
      <c r="Z1359" s="29" t="str">
        <f t="shared" si="213"/>
        <v>NW</v>
      </c>
      <c r="AA1359" s="30">
        <f t="shared" si="214"/>
        <v>113.64</v>
      </c>
      <c r="AB1359" s="31">
        <f>IF(AND(ISNUMBER(MATCH($S1359,[3]Lists!$CU$8:$CU$37,0)),J1359&gt;=DATE(2018,12,31)),$AH$6,$AH$5)</f>
        <v>1</v>
      </c>
      <c r="AC1359" s="31">
        <f t="shared" si="215"/>
        <v>1</v>
      </c>
      <c r="AD1359" s="31">
        <f t="shared" si="216"/>
        <v>1</v>
      </c>
      <c r="AE1359" s="32" t="e">
        <f>MIN($K1359,IF(AND(S1359='[3]Resources - Baseline'!$C$25,$AH$3&gt;0),MIN(DATE(2050,12,31),MAX(DATE($AH$4,12,31),DATE(YEAR(J1359)+$AH$3,MONTH(J1359),DAY(J1359)))),IF(AND(COUNTIFS('[3]Resources - Baseline'!$C$26:$C$37,S1359)=1,$AH$2&gt;0),MIN(DATE($AH$4,12,31),DATE(YEAR(J1359)+$AH$2,MONTH(J1359),DAY(J1359))),DATE(2050,12,31))))</f>
        <v>#VALUE!</v>
      </c>
      <c r="AF1359" s="33">
        <f t="shared" si="217"/>
        <v>1</v>
      </c>
    </row>
    <row r="1360" spans="1:32">
      <c r="A1360" s="1">
        <v>1360</v>
      </c>
      <c r="B1360" s="21" t="s">
        <v>2939</v>
      </c>
      <c r="C1360" s="21" t="s">
        <v>2940</v>
      </c>
      <c r="D1360" s="21" t="s">
        <v>163</v>
      </c>
      <c r="E1360" s="22" t="s">
        <v>745</v>
      </c>
      <c r="F1360" s="22" t="s">
        <v>745</v>
      </c>
      <c r="G1360" s="22" t="s">
        <v>746</v>
      </c>
      <c r="H1360" s="22" t="s">
        <v>747</v>
      </c>
      <c r="I1360" s="22" t="s">
        <v>212</v>
      </c>
      <c r="J1360" s="22">
        <v>37438</v>
      </c>
      <c r="K1360" s="22">
        <v>55153</v>
      </c>
      <c r="L1360" s="23">
        <f t="shared" si="218"/>
        <v>38</v>
      </c>
      <c r="M1360" s="24">
        <f t="shared" si="219"/>
        <v>1</v>
      </c>
      <c r="N1360" s="23">
        <v>38</v>
      </c>
      <c r="O1360" s="23">
        <v>38</v>
      </c>
      <c r="P1360" s="23" t="s">
        <v>268</v>
      </c>
      <c r="Q1360" s="23" t="s">
        <v>269</v>
      </c>
      <c r="R1360" s="25" t="s">
        <v>270</v>
      </c>
      <c r="S1360" s="22" t="s">
        <v>755</v>
      </c>
      <c r="T1360" s="22"/>
      <c r="U1360" s="26"/>
      <c r="V1360" s="26"/>
      <c r="W1360" s="27">
        <f t="shared" si="210"/>
        <v>2003</v>
      </c>
      <c r="X1360" s="27">
        <f t="shared" si="211"/>
        <v>2050</v>
      </c>
      <c r="Y1360" s="28">
        <f t="shared" si="212"/>
        <v>0</v>
      </c>
      <c r="Z1360" s="29" t="str">
        <f t="shared" si="213"/>
        <v>NW</v>
      </c>
      <c r="AA1360" s="30">
        <f t="shared" si="214"/>
        <v>38</v>
      </c>
      <c r="AB1360" s="31">
        <f>IF(AND(ISNUMBER(MATCH($S1360,[3]Lists!$CU$8:$CU$37,0)),J1360&gt;=DATE(2018,12,31)),$AH$6,$AH$5)</f>
        <v>1</v>
      </c>
      <c r="AC1360" s="31">
        <f t="shared" si="215"/>
        <v>1</v>
      </c>
      <c r="AD1360" s="31">
        <f t="shared" si="216"/>
        <v>1</v>
      </c>
      <c r="AE1360" s="32" t="e">
        <f>MIN($K1360,IF(AND(S1360='[3]Resources - Baseline'!$C$25,$AH$3&gt;0),MIN(DATE(2050,12,31),MAX(DATE($AH$4,12,31),DATE(YEAR(J1360)+$AH$3,MONTH(J1360),DAY(J1360)))),IF(AND(COUNTIFS('[3]Resources - Baseline'!$C$26:$C$37,S1360)=1,$AH$2&gt;0),MIN(DATE($AH$4,12,31),DATE(YEAR(J1360)+$AH$2,MONTH(J1360),DAY(J1360))),DATE(2050,12,31))))</f>
        <v>#VALUE!</v>
      </c>
      <c r="AF1360" s="33">
        <f t="shared" si="217"/>
        <v>1</v>
      </c>
    </row>
    <row r="1361" spans="1:32">
      <c r="A1361" s="1">
        <v>1361</v>
      </c>
      <c r="B1361" s="21" t="s">
        <v>2941</v>
      </c>
      <c r="C1361" s="21" t="s">
        <v>2942</v>
      </c>
      <c r="D1361" s="21" t="s">
        <v>163</v>
      </c>
      <c r="E1361" s="22" t="s">
        <v>745</v>
      </c>
      <c r="F1361" s="22" t="s">
        <v>745</v>
      </c>
      <c r="G1361" s="22" t="s">
        <v>746</v>
      </c>
      <c r="H1361" s="22" t="s">
        <v>747</v>
      </c>
      <c r="I1361" s="22" t="s">
        <v>212</v>
      </c>
      <c r="J1361" s="22">
        <v>37438</v>
      </c>
      <c r="K1361" s="22">
        <v>55153</v>
      </c>
      <c r="L1361" s="23">
        <f t="shared" si="218"/>
        <v>38</v>
      </c>
      <c r="M1361" s="24">
        <f t="shared" si="219"/>
        <v>1</v>
      </c>
      <c r="N1361" s="23">
        <v>38</v>
      </c>
      <c r="O1361" s="23">
        <v>38</v>
      </c>
      <c r="P1361" s="23" t="s">
        <v>268</v>
      </c>
      <c r="Q1361" s="23" t="s">
        <v>269</v>
      </c>
      <c r="R1361" s="25" t="s">
        <v>270</v>
      </c>
      <c r="S1361" s="22" t="s">
        <v>755</v>
      </c>
      <c r="T1361" s="22"/>
      <c r="U1361" s="26"/>
      <c r="V1361" s="26"/>
      <c r="W1361" s="27">
        <f t="shared" si="210"/>
        <v>2003</v>
      </c>
      <c r="X1361" s="27">
        <f t="shared" si="211"/>
        <v>2050</v>
      </c>
      <c r="Y1361" s="28">
        <f t="shared" si="212"/>
        <v>0</v>
      </c>
      <c r="Z1361" s="29" t="str">
        <f t="shared" si="213"/>
        <v>NW</v>
      </c>
      <c r="AA1361" s="30">
        <f t="shared" si="214"/>
        <v>38</v>
      </c>
      <c r="AB1361" s="31">
        <f>IF(AND(ISNUMBER(MATCH($S1361,[3]Lists!$CU$8:$CU$37,0)),J1361&gt;=DATE(2018,12,31)),$AH$6,$AH$5)</f>
        <v>1</v>
      </c>
      <c r="AC1361" s="31">
        <f t="shared" si="215"/>
        <v>1</v>
      </c>
      <c r="AD1361" s="31">
        <f t="shared" si="216"/>
        <v>1</v>
      </c>
      <c r="AE1361" s="32" t="e">
        <f>MIN($K1361,IF(AND(S1361='[3]Resources - Baseline'!$C$25,$AH$3&gt;0),MIN(DATE(2050,12,31),MAX(DATE($AH$4,12,31),DATE(YEAR(J1361)+$AH$3,MONTH(J1361),DAY(J1361)))),IF(AND(COUNTIFS('[3]Resources - Baseline'!$C$26:$C$37,S1361)=1,$AH$2&gt;0),MIN(DATE($AH$4,12,31),DATE(YEAR(J1361)+$AH$2,MONTH(J1361),DAY(J1361))),DATE(2050,12,31))))</f>
        <v>#VALUE!</v>
      </c>
      <c r="AF1361" s="33">
        <f t="shared" si="217"/>
        <v>1</v>
      </c>
    </row>
    <row r="1362" spans="1:32">
      <c r="A1362" s="1">
        <v>1362</v>
      </c>
      <c r="B1362" s="21" t="s">
        <v>2943</v>
      </c>
      <c r="C1362" s="21" t="s">
        <v>2944</v>
      </c>
      <c r="D1362" s="21" t="s">
        <v>163</v>
      </c>
      <c r="E1362" s="22" t="s">
        <v>745</v>
      </c>
      <c r="F1362" s="22" t="s">
        <v>745</v>
      </c>
      <c r="G1362" s="22" t="s">
        <v>746</v>
      </c>
      <c r="H1362" s="22" t="s">
        <v>747</v>
      </c>
      <c r="I1362" s="22" t="s">
        <v>212</v>
      </c>
      <c r="J1362" s="22">
        <v>37469</v>
      </c>
      <c r="K1362" s="22">
        <v>55153</v>
      </c>
      <c r="L1362" s="23">
        <f t="shared" si="218"/>
        <v>38</v>
      </c>
      <c r="M1362" s="24">
        <f t="shared" si="219"/>
        <v>1</v>
      </c>
      <c r="N1362" s="23">
        <v>38</v>
      </c>
      <c r="O1362" s="23">
        <v>38</v>
      </c>
      <c r="P1362" s="23" t="s">
        <v>268</v>
      </c>
      <c r="Q1362" s="23" t="s">
        <v>269</v>
      </c>
      <c r="R1362" s="25" t="s">
        <v>270</v>
      </c>
      <c r="S1362" s="22" t="s">
        <v>755</v>
      </c>
      <c r="T1362" s="22"/>
      <c r="U1362" s="26"/>
      <c r="V1362" s="26"/>
      <c r="W1362" s="27">
        <f t="shared" si="210"/>
        <v>2003</v>
      </c>
      <c r="X1362" s="27">
        <f t="shared" si="211"/>
        <v>2050</v>
      </c>
      <c r="Y1362" s="28">
        <f t="shared" si="212"/>
        <v>0</v>
      </c>
      <c r="Z1362" s="29" t="str">
        <f t="shared" si="213"/>
        <v>NW</v>
      </c>
      <c r="AA1362" s="30">
        <f t="shared" si="214"/>
        <v>38</v>
      </c>
      <c r="AB1362" s="31">
        <f>IF(AND(ISNUMBER(MATCH($S1362,[3]Lists!$CU$8:$CU$37,0)),J1362&gt;=DATE(2018,12,31)),$AH$6,$AH$5)</f>
        <v>1</v>
      </c>
      <c r="AC1362" s="31">
        <f t="shared" si="215"/>
        <v>1</v>
      </c>
      <c r="AD1362" s="31">
        <f t="shared" si="216"/>
        <v>1</v>
      </c>
      <c r="AE1362" s="32" t="e">
        <f>MIN($K1362,IF(AND(S1362='[3]Resources - Baseline'!$C$25,$AH$3&gt;0),MIN(DATE(2050,12,31),MAX(DATE($AH$4,12,31),DATE(YEAR(J1362)+$AH$3,MONTH(J1362),DAY(J1362)))),IF(AND(COUNTIFS('[3]Resources - Baseline'!$C$26:$C$37,S1362)=1,$AH$2&gt;0),MIN(DATE($AH$4,12,31),DATE(YEAR(J1362)+$AH$2,MONTH(J1362),DAY(J1362))),DATE(2050,12,31))))</f>
        <v>#VALUE!</v>
      </c>
      <c r="AF1362" s="33">
        <f t="shared" si="217"/>
        <v>1</v>
      </c>
    </row>
    <row r="1363" spans="1:32">
      <c r="A1363" s="1">
        <v>1363</v>
      </c>
      <c r="B1363" s="21" t="s">
        <v>2945</v>
      </c>
      <c r="C1363" s="21" t="s">
        <v>2946</v>
      </c>
      <c r="D1363" s="21" t="s">
        <v>185</v>
      </c>
      <c r="E1363" s="21" t="s">
        <v>176</v>
      </c>
      <c r="F1363" s="21" t="s">
        <v>176</v>
      </c>
      <c r="G1363" s="21" t="s">
        <v>177</v>
      </c>
      <c r="H1363" s="21" t="s">
        <v>176</v>
      </c>
      <c r="I1363" s="21" t="s">
        <v>178</v>
      </c>
      <c r="J1363" s="22"/>
      <c r="K1363" s="22">
        <v>55153</v>
      </c>
      <c r="L1363" s="23">
        <f t="shared" si="218"/>
        <v>13.8</v>
      </c>
      <c r="M1363" s="24">
        <f t="shared" si="219"/>
        <v>1</v>
      </c>
      <c r="N1363" s="21">
        <v>13.8</v>
      </c>
      <c r="O1363" s="21">
        <v>13.8</v>
      </c>
      <c r="P1363" s="21" t="s">
        <v>365</v>
      </c>
      <c r="Q1363" s="21" t="s">
        <v>188</v>
      </c>
      <c r="R1363" s="25" t="s">
        <v>189</v>
      </c>
      <c r="S1363" s="21" t="s">
        <v>182</v>
      </c>
      <c r="T1363" s="21"/>
      <c r="U1363" s="26"/>
      <c r="V1363" s="26"/>
      <c r="W1363" s="27">
        <f t="shared" si="210"/>
        <v>1900</v>
      </c>
      <c r="X1363" s="27">
        <f t="shared" si="211"/>
        <v>2050</v>
      </c>
      <c r="Y1363" s="28">
        <f t="shared" si="212"/>
        <v>0</v>
      </c>
      <c r="Z1363" s="29" t="str">
        <f t="shared" si="213"/>
        <v>CAISO</v>
      </c>
      <c r="AA1363" s="30">
        <f t="shared" si="214"/>
        <v>13.8</v>
      </c>
      <c r="AB1363" s="31">
        <f>IF(AND(ISNUMBER(MATCH($S1363,[3]Lists!$CU$8:$CU$37,0)),J1363&gt;=DATE(2018,12,31)),$AH$6,$AH$5)</f>
        <v>1</v>
      </c>
      <c r="AC1363" s="31">
        <f t="shared" si="215"/>
        <v>1</v>
      </c>
      <c r="AD1363" s="31">
        <f t="shared" si="216"/>
        <v>1</v>
      </c>
      <c r="AE1363" s="32" t="e">
        <f>MIN($K1363,IF(AND(S1363='[3]Resources - Baseline'!$C$25,$AH$3&gt;0),MIN(DATE(2050,12,31),MAX(DATE($AH$4,12,31),DATE(YEAR(J1363)+$AH$3,MONTH(J1363),DAY(J1363)))),IF(AND(COUNTIFS('[3]Resources - Baseline'!$C$26:$C$37,S1363)=1,$AH$2&gt;0),MIN(DATE($AH$4,12,31),DATE(YEAR(J1363)+$AH$2,MONTH(J1363),DAY(J1363))),DATE(2050,12,31))))</f>
        <v>#VALUE!</v>
      </c>
      <c r="AF1363" s="33">
        <f t="shared" si="217"/>
        <v>1</v>
      </c>
    </row>
    <row r="1364" spans="1:32">
      <c r="A1364" s="1">
        <v>1364</v>
      </c>
      <c r="B1364" s="21" t="s">
        <v>2947</v>
      </c>
      <c r="C1364" s="21" t="s">
        <v>2948</v>
      </c>
      <c r="D1364" s="21" t="s">
        <v>163</v>
      </c>
      <c r="E1364" s="22" t="s">
        <v>524</v>
      </c>
      <c r="F1364" s="22" t="s">
        <v>524</v>
      </c>
      <c r="G1364" s="22" t="s">
        <v>519</v>
      </c>
      <c r="H1364" s="22" t="s">
        <v>518</v>
      </c>
      <c r="I1364" s="22" t="s">
        <v>195</v>
      </c>
      <c r="J1364" s="22">
        <v>39479</v>
      </c>
      <c r="K1364" s="22">
        <v>55153</v>
      </c>
      <c r="L1364" s="23">
        <f t="shared" si="218"/>
        <v>15</v>
      </c>
      <c r="M1364" s="24">
        <f t="shared" si="219"/>
        <v>1</v>
      </c>
      <c r="N1364" s="35">
        <v>15</v>
      </c>
      <c r="O1364" s="35">
        <v>15</v>
      </c>
      <c r="P1364" s="35" t="s">
        <v>848</v>
      </c>
      <c r="Q1364" s="35" t="s">
        <v>248</v>
      </c>
      <c r="R1364" s="25" t="s">
        <v>249</v>
      </c>
      <c r="S1364" s="22" t="s">
        <v>845</v>
      </c>
      <c r="T1364" s="22"/>
      <c r="U1364" s="26"/>
      <c r="V1364" s="26"/>
      <c r="W1364" s="27">
        <f t="shared" si="210"/>
        <v>2008</v>
      </c>
      <c r="X1364" s="27">
        <f t="shared" si="211"/>
        <v>2050</v>
      </c>
      <c r="Y1364" s="28">
        <f t="shared" si="212"/>
        <v>0</v>
      </c>
      <c r="Z1364" s="29" t="str">
        <f t="shared" si="213"/>
        <v>SW</v>
      </c>
      <c r="AA1364" s="30">
        <f t="shared" si="214"/>
        <v>15</v>
      </c>
      <c r="AB1364" s="31">
        <f>IF(AND(ISNUMBER(MATCH($S1364,[3]Lists!$CU$8:$CU$37,0)),J1364&gt;=DATE(2018,12,31)),$AH$6,$AH$5)</f>
        <v>1</v>
      </c>
      <c r="AC1364" s="31">
        <f t="shared" si="215"/>
        <v>1</v>
      </c>
      <c r="AD1364" s="31">
        <f t="shared" si="216"/>
        <v>1</v>
      </c>
      <c r="AE1364" s="32" t="e">
        <f>MIN($K1364,IF(AND(S1364='[3]Resources - Baseline'!$C$25,$AH$3&gt;0),MIN(DATE(2050,12,31),MAX(DATE($AH$4,12,31),DATE(YEAR(J1364)+$AH$3,MONTH(J1364),DAY(J1364)))),IF(AND(COUNTIFS('[3]Resources - Baseline'!$C$26:$C$37,S1364)=1,$AH$2&gt;0),MIN(DATE($AH$4,12,31),DATE(YEAR(J1364)+$AH$2,MONTH(J1364),DAY(J1364))),DATE(2050,12,31))))</f>
        <v>#VALUE!</v>
      </c>
      <c r="AF1364" s="33">
        <f t="shared" si="217"/>
        <v>1</v>
      </c>
    </row>
    <row r="1365" spans="1:32">
      <c r="A1365" s="1">
        <v>1365</v>
      </c>
      <c r="B1365" s="21" t="s">
        <v>2949</v>
      </c>
      <c r="C1365" s="21" t="s">
        <v>2950</v>
      </c>
      <c r="D1365" s="21" t="s">
        <v>163</v>
      </c>
      <c r="E1365" s="22" t="s">
        <v>524</v>
      </c>
      <c r="F1365" s="22" t="s">
        <v>524</v>
      </c>
      <c r="G1365" s="22" t="s">
        <v>519</v>
      </c>
      <c r="H1365" s="22" t="s">
        <v>518</v>
      </c>
      <c r="I1365" s="22" t="s">
        <v>195</v>
      </c>
      <c r="J1365" s="22">
        <v>39479</v>
      </c>
      <c r="K1365" s="22">
        <v>55153</v>
      </c>
      <c r="L1365" s="23">
        <f t="shared" si="218"/>
        <v>15</v>
      </c>
      <c r="M1365" s="24">
        <f t="shared" si="219"/>
        <v>1</v>
      </c>
      <c r="N1365" s="23">
        <v>15</v>
      </c>
      <c r="O1365" s="23">
        <v>15</v>
      </c>
      <c r="P1365" s="23" t="s">
        <v>848</v>
      </c>
      <c r="Q1365" s="23" t="s">
        <v>248</v>
      </c>
      <c r="R1365" s="25" t="s">
        <v>249</v>
      </c>
      <c r="S1365" s="22" t="s">
        <v>845</v>
      </c>
      <c r="T1365" s="22"/>
      <c r="U1365" s="26"/>
      <c r="V1365" s="26"/>
      <c r="W1365" s="27">
        <f t="shared" si="210"/>
        <v>2008</v>
      </c>
      <c r="X1365" s="27">
        <f t="shared" si="211"/>
        <v>2050</v>
      </c>
      <c r="Y1365" s="28">
        <f t="shared" si="212"/>
        <v>0</v>
      </c>
      <c r="Z1365" s="29" t="str">
        <f t="shared" si="213"/>
        <v>SW</v>
      </c>
      <c r="AA1365" s="30">
        <f t="shared" si="214"/>
        <v>15</v>
      </c>
      <c r="AB1365" s="31">
        <f>IF(AND(ISNUMBER(MATCH($S1365,[3]Lists!$CU$8:$CU$37,0)),J1365&gt;=DATE(2018,12,31)),$AH$6,$AH$5)</f>
        <v>1</v>
      </c>
      <c r="AC1365" s="31">
        <f t="shared" si="215"/>
        <v>1</v>
      </c>
      <c r="AD1365" s="31">
        <f t="shared" si="216"/>
        <v>1</v>
      </c>
      <c r="AE1365" s="32" t="e">
        <f>MIN($K1365,IF(AND(S1365='[3]Resources - Baseline'!$C$25,$AH$3&gt;0),MIN(DATE(2050,12,31),MAX(DATE($AH$4,12,31),DATE(YEAR(J1365)+$AH$3,MONTH(J1365),DAY(J1365)))),IF(AND(COUNTIFS('[3]Resources - Baseline'!$C$26:$C$37,S1365)=1,$AH$2&gt;0),MIN(DATE($AH$4,12,31),DATE(YEAR(J1365)+$AH$2,MONTH(J1365),DAY(J1365))),DATE(2050,12,31))))</f>
        <v>#VALUE!</v>
      </c>
      <c r="AF1365" s="33">
        <f t="shared" si="217"/>
        <v>1</v>
      </c>
    </row>
    <row r="1366" spans="1:32">
      <c r="A1366" s="1">
        <v>1366</v>
      </c>
      <c r="B1366" s="21" t="s">
        <v>2951</v>
      </c>
      <c r="C1366" s="21" t="s">
        <v>2952</v>
      </c>
      <c r="D1366" s="21" t="s">
        <v>185</v>
      </c>
      <c r="E1366" s="21" t="s">
        <v>175</v>
      </c>
      <c r="F1366" s="21" t="s">
        <v>175</v>
      </c>
      <c r="G1366" s="21" t="s">
        <v>186</v>
      </c>
      <c r="H1366" s="21" t="s">
        <v>175</v>
      </c>
      <c r="I1366" s="21" t="s">
        <v>178</v>
      </c>
      <c r="J1366" s="22"/>
      <c r="K1366" s="22">
        <v>55153</v>
      </c>
      <c r="L1366" s="23">
        <f t="shared" si="218"/>
        <v>0</v>
      </c>
      <c r="M1366" s="24">
        <f t="shared" si="219"/>
        <v>0</v>
      </c>
      <c r="N1366" s="21"/>
      <c r="O1366" s="21">
        <v>1</v>
      </c>
      <c r="P1366" s="21" t="s">
        <v>2107</v>
      </c>
      <c r="Q1366" s="21" t="s">
        <v>1498</v>
      </c>
      <c r="R1366" s="25" t="s">
        <v>1499</v>
      </c>
      <c r="S1366" s="21" t="s">
        <v>913</v>
      </c>
      <c r="T1366" s="21"/>
      <c r="U1366" s="26"/>
      <c r="V1366" s="26"/>
      <c r="W1366" s="27">
        <f t="shared" si="210"/>
        <v>1900</v>
      </c>
      <c r="X1366" s="27">
        <f t="shared" si="211"/>
        <v>2050</v>
      </c>
      <c r="Y1366" s="28">
        <f t="shared" si="212"/>
        <v>0</v>
      </c>
      <c r="Z1366" s="29" t="str">
        <f t="shared" si="213"/>
        <v>CAISO</v>
      </c>
      <c r="AA1366" s="30">
        <f t="shared" si="214"/>
        <v>1</v>
      </c>
      <c r="AB1366" s="31">
        <f>IF(AND(ISNUMBER(MATCH($S1366,[3]Lists!$CU$8:$CU$37,0)),J1366&gt;=DATE(2018,12,31)),$AH$6,$AH$5)</f>
        <v>1</v>
      </c>
      <c r="AC1366" s="31">
        <f t="shared" si="215"/>
        <v>1</v>
      </c>
      <c r="AD1366" s="31">
        <f t="shared" si="216"/>
        <v>1</v>
      </c>
      <c r="AE1366" s="32" t="e">
        <f>MIN($K1366,IF(AND(S1366='[3]Resources - Baseline'!$C$25,$AH$3&gt;0),MIN(DATE(2050,12,31),MAX(DATE($AH$4,12,31),DATE(YEAR(J1366)+$AH$3,MONTH(J1366),DAY(J1366)))),IF(AND(COUNTIFS('[3]Resources - Baseline'!$C$26:$C$37,S1366)=1,$AH$2&gt;0),MIN(DATE($AH$4,12,31),DATE(YEAR(J1366)+$AH$2,MONTH(J1366),DAY(J1366))),DATE(2050,12,31))))</f>
        <v>#VALUE!</v>
      </c>
      <c r="AF1366" s="33">
        <f t="shared" si="217"/>
        <v>1</v>
      </c>
    </row>
    <row r="1367" spans="1:32">
      <c r="A1367" s="1">
        <v>1367</v>
      </c>
      <c r="B1367" s="21" t="s">
        <v>2953</v>
      </c>
      <c r="C1367" s="21" t="s">
        <v>2954</v>
      </c>
      <c r="D1367" s="21" t="s">
        <v>185</v>
      </c>
      <c r="E1367" s="21" t="s">
        <v>176</v>
      </c>
      <c r="F1367" s="21" t="s">
        <v>176</v>
      </c>
      <c r="G1367" s="21" t="s">
        <v>177</v>
      </c>
      <c r="H1367" s="21" t="s">
        <v>176</v>
      </c>
      <c r="I1367" s="21" t="s">
        <v>178</v>
      </c>
      <c r="J1367" s="22">
        <v>42670</v>
      </c>
      <c r="K1367" s="22">
        <v>55153</v>
      </c>
      <c r="L1367" s="23">
        <f t="shared" si="218"/>
        <v>180</v>
      </c>
      <c r="M1367" s="24">
        <f t="shared" si="219"/>
        <v>1</v>
      </c>
      <c r="N1367" s="21">
        <v>180</v>
      </c>
      <c r="O1367" s="21">
        <v>180</v>
      </c>
      <c r="P1367" s="21" t="s">
        <v>187</v>
      </c>
      <c r="Q1367" s="21" t="s">
        <v>188</v>
      </c>
      <c r="R1367" s="25" t="s">
        <v>189</v>
      </c>
      <c r="S1367" s="21" t="s">
        <v>182</v>
      </c>
      <c r="T1367" s="21"/>
      <c r="U1367" s="26"/>
      <c r="V1367" s="26"/>
      <c r="W1367" s="27">
        <f t="shared" si="210"/>
        <v>2017</v>
      </c>
      <c r="X1367" s="27">
        <f t="shared" si="211"/>
        <v>2050</v>
      </c>
      <c r="Y1367" s="28">
        <f t="shared" si="212"/>
        <v>0</v>
      </c>
      <c r="Z1367" s="29" t="str">
        <f t="shared" si="213"/>
        <v>CAISO</v>
      </c>
      <c r="AA1367" s="30">
        <f t="shared" si="214"/>
        <v>180</v>
      </c>
      <c r="AB1367" s="31">
        <f>IF(AND(ISNUMBER(MATCH($S1367,[3]Lists!$CU$8:$CU$37,0)),J1367&gt;=DATE(2018,12,31)),$AH$6,$AH$5)</f>
        <v>1</v>
      </c>
      <c r="AC1367" s="31">
        <f t="shared" si="215"/>
        <v>1</v>
      </c>
      <c r="AD1367" s="31">
        <f t="shared" si="216"/>
        <v>1</v>
      </c>
      <c r="AE1367" s="32" t="e">
        <f>MIN($K1367,IF(AND(S1367='[3]Resources - Baseline'!$C$25,$AH$3&gt;0),MIN(DATE(2050,12,31),MAX(DATE($AH$4,12,31),DATE(YEAR(J1367)+$AH$3,MONTH(J1367),DAY(J1367)))),IF(AND(COUNTIFS('[3]Resources - Baseline'!$C$26:$C$37,S1367)=1,$AH$2&gt;0),MIN(DATE($AH$4,12,31),DATE(YEAR(J1367)+$AH$2,MONTH(J1367),DAY(J1367))),DATE(2050,12,31))))</f>
        <v>#VALUE!</v>
      </c>
      <c r="AF1367" s="33">
        <f t="shared" si="217"/>
        <v>1</v>
      </c>
    </row>
    <row r="1368" spans="1:32">
      <c r="A1368" s="1">
        <v>1368</v>
      </c>
      <c r="B1368" s="21" t="s">
        <v>2955</v>
      </c>
      <c r="C1368" s="21" t="s">
        <v>2956</v>
      </c>
      <c r="D1368" s="21" t="s">
        <v>185</v>
      </c>
      <c r="E1368" s="21" t="s">
        <v>176</v>
      </c>
      <c r="F1368" s="21" t="s">
        <v>176</v>
      </c>
      <c r="G1368" s="21" t="s">
        <v>177</v>
      </c>
      <c r="H1368" s="21" t="s">
        <v>176</v>
      </c>
      <c r="I1368" s="21" t="s">
        <v>178</v>
      </c>
      <c r="J1368" s="22">
        <v>42636</v>
      </c>
      <c r="K1368" s="22">
        <v>55153</v>
      </c>
      <c r="L1368" s="23">
        <f t="shared" si="218"/>
        <v>20</v>
      </c>
      <c r="M1368" s="24">
        <f t="shared" si="219"/>
        <v>1</v>
      </c>
      <c r="N1368" s="21">
        <v>20</v>
      </c>
      <c r="O1368" s="21">
        <v>20</v>
      </c>
      <c r="P1368" s="21" t="s">
        <v>187</v>
      </c>
      <c r="Q1368" s="21" t="s">
        <v>188</v>
      </c>
      <c r="R1368" s="25" t="s">
        <v>189</v>
      </c>
      <c r="S1368" s="21" t="s">
        <v>182</v>
      </c>
      <c r="T1368" s="21"/>
      <c r="U1368" s="26"/>
      <c r="V1368" s="26"/>
      <c r="W1368" s="27">
        <f t="shared" si="210"/>
        <v>2017</v>
      </c>
      <c r="X1368" s="27">
        <f t="shared" si="211"/>
        <v>2050</v>
      </c>
      <c r="Y1368" s="28">
        <f t="shared" si="212"/>
        <v>0</v>
      </c>
      <c r="Z1368" s="29" t="str">
        <f t="shared" si="213"/>
        <v>CAISO</v>
      </c>
      <c r="AA1368" s="30">
        <f t="shared" si="214"/>
        <v>20</v>
      </c>
      <c r="AB1368" s="31">
        <f>IF(AND(ISNUMBER(MATCH($S1368,[3]Lists!$CU$8:$CU$37,0)),J1368&gt;=DATE(2018,12,31)),$AH$6,$AH$5)</f>
        <v>1</v>
      </c>
      <c r="AC1368" s="31">
        <f t="shared" si="215"/>
        <v>1</v>
      </c>
      <c r="AD1368" s="31">
        <f t="shared" si="216"/>
        <v>1</v>
      </c>
      <c r="AE1368" s="32" t="e">
        <f>MIN($K1368,IF(AND(S1368='[3]Resources - Baseline'!$C$25,$AH$3&gt;0),MIN(DATE(2050,12,31),MAX(DATE($AH$4,12,31),DATE(YEAR(J1368)+$AH$3,MONTH(J1368),DAY(J1368)))),IF(AND(COUNTIFS('[3]Resources - Baseline'!$C$26:$C$37,S1368)=1,$AH$2&gt;0),MIN(DATE($AH$4,12,31),DATE(YEAR(J1368)+$AH$2,MONTH(J1368),DAY(J1368))),DATE(2050,12,31))))</f>
        <v>#VALUE!</v>
      </c>
      <c r="AF1368" s="33">
        <f t="shared" si="217"/>
        <v>1</v>
      </c>
    </row>
    <row r="1369" spans="1:32">
      <c r="A1369" s="1">
        <v>1369</v>
      </c>
      <c r="B1369" s="21" t="s">
        <v>2957</v>
      </c>
      <c r="C1369" s="21" t="s">
        <v>2958</v>
      </c>
      <c r="D1369" s="21" t="s">
        <v>185</v>
      </c>
      <c r="E1369" s="21" t="s">
        <v>176</v>
      </c>
      <c r="F1369" s="21" t="s">
        <v>176</v>
      </c>
      <c r="G1369" s="21" t="s">
        <v>177</v>
      </c>
      <c r="H1369" s="21" t="s">
        <v>176</v>
      </c>
      <c r="I1369" s="21" t="s">
        <v>178</v>
      </c>
      <c r="J1369" s="22">
        <v>41215</v>
      </c>
      <c r="K1369" s="22">
        <v>55153</v>
      </c>
      <c r="L1369" s="23">
        <f t="shared" si="218"/>
        <v>4</v>
      </c>
      <c r="M1369" s="24">
        <f t="shared" si="219"/>
        <v>1</v>
      </c>
      <c r="N1369" s="21">
        <v>4</v>
      </c>
      <c r="O1369" s="21">
        <v>4</v>
      </c>
      <c r="P1369" s="21" t="s">
        <v>187</v>
      </c>
      <c r="Q1369" s="21" t="s">
        <v>188</v>
      </c>
      <c r="R1369" s="25" t="s">
        <v>189</v>
      </c>
      <c r="S1369" s="21" t="s">
        <v>182</v>
      </c>
      <c r="T1369" s="21"/>
      <c r="U1369" s="26"/>
      <c r="V1369" s="26"/>
      <c r="W1369" s="27">
        <f t="shared" si="210"/>
        <v>2013</v>
      </c>
      <c r="X1369" s="27">
        <f t="shared" si="211"/>
        <v>2050</v>
      </c>
      <c r="Y1369" s="28">
        <f t="shared" si="212"/>
        <v>0</v>
      </c>
      <c r="Z1369" s="29" t="str">
        <f t="shared" si="213"/>
        <v>CAISO</v>
      </c>
      <c r="AA1369" s="30">
        <f t="shared" si="214"/>
        <v>4</v>
      </c>
      <c r="AB1369" s="31">
        <f>IF(AND(ISNUMBER(MATCH($S1369,[3]Lists!$CU$8:$CU$37,0)),J1369&gt;=DATE(2018,12,31)),$AH$6,$AH$5)</f>
        <v>1</v>
      </c>
      <c r="AC1369" s="31">
        <f t="shared" si="215"/>
        <v>1</v>
      </c>
      <c r="AD1369" s="31">
        <f t="shared" si="216"/>
        <v>1</v>
      </c>
      <c r="AE1369" s="32" t="e">
        <f>MIN($K1369,IF(AND(S1369='[3]Resources - Baseline'!$C$25,$AH$3&gt;0),MIN(DATE(2050,12,31),MAX(DATE($AH$4,12,31),DATE(YEAR(J1369)+$AH$3,MONTH(J1369),DAY(J1369)))),IF(AND(COUNTIFS('[3]Resources - Baseline'!$C$26:$C$37,S1369)=1,$AH$2&gt;0),MIN(DATE($AH$4,12,31),DATE(YEAR(J1369)+$AH$2,MONTH(J1369),DAY(J1369))),DATE(2050,12,31))))</f>
        <v>#VALUE!</v>
      </c>
      <c r="AF1369" s="33">
        <f t="shared" si="217"/>
        <v>1</v>
      </c>
    </row>
    <row r="1370" spans="1:32">
      <c r="A1370" s="1">
        <v>1370</v>
      </c>
      <c r="B1370" s="21" t="s">
        <v>2959</v>
      </c>
      <c r="C1370" s="21" t="s">
        <v>2960</v>
      </c>
      <c r="D1370" s="21" t="s">
        <v>185</v>
      </c>
      <c r="E1370" s="21" t="s">
        <v>176</v>
      </c>
      <c r="F1370" s="21" t="s">
        <v>176</v>
      </c>
      <c r="G1370" s="21" t="s">
        <v>177</v>
      </c>
      <c r="H1370" s="21" t="s">
        <v>176</v>
      </c>
      <c r="I1370" s="21" t="s">
        <v>178</v>
      </c>
      <c r="J1370" s="22">
        <v>41996</v>
      </c>
      <c r="K1370" s="22">
        <v>55153</v>
      </c>
      <c r="L1370" s="23">
        <f t="shared" si="218"/>
        <v>4</v>
      </c>
      <c r="M1370" s="24">
        <f t="shared" si="219"/>
        <v>1</v>
      </c>
      <c r="N1370" s="21">
        <v>4</v>
      </c>
      <c r="O1370" s="21">
        <v>4</v>
      </c>
      <c r="P1370" s="21" t="s">
        <v>187</v>
      </c>
      <c r="Q1370" s="21" t="s">
        <v>188</v>
      </c>
      <c r="R1370" s="25" t="s">
        <v>189</v>
      </c>
      <c r="S1370" s="21" t="s">
        <v>182</v>
      </c>
      <c r="T1370" s="21"/>
      <c r="U1370" s="26"/>
      <c r="V1370" s="26"/>
      <c r="W1370" s="27">
        <f t="shared" si="210"/>
        <v>2015</v>
      </c>
      <c r="X1370" s="27">
        <f t="shared" si="211"/>
        <v>2050</v>
      </c>
      <c r="Y1370" s="28">
        <f t="shared" si="212"/>
        <v>0</v>
      </c>
      <c r="Z1370" s="29" t="str">
        <f t="shared" si="213"/>
        <v>CAISO</v>
      </c>
      <c r="AA1370" s="30">
        <f t="shared" si="214"/>
        <v>4</v>
      </c>
      <c r="AB1370" s="31">
        <f>IF(AND(ISNUMBER(MATCH($S1370,[3]Lists!$CU$8:$CU$37,0)),J1370&gt;=DATE(2018,12,31)),$AH$6,$AH$5)</f>
        <v>1</v>
      </c>
      <c r="AC1370" s="31">
        <f t="shared" si="215"/>
        <v>1</v>
      </c>
      <c r="AD1370" s="31">
        <f t="shared" si="216"/>
        <v>1</v>
      </c>
      <c r="AE1370" s="32" t="e">
        <f>MIN($K1370,IF(AND(S1370='[3]Resources - Baseline'!$C$25,$AH$3&gt;0),MIN(DATE(2050,12,31),MAX(DATE($AH$4,12,31),DATE(YEAR(J1370)+$AH$3,MONTH(J1370),DAY(J1370)))),IF(AND(COUNTIFS('[3]Resources - Baseline'!$C$26:$C$37,S1370)=1,$AH$2&gt;0),MIN(DATE($AH$4,12,31),DATE(YEAR(J1370)+$AH$2,MONTH(J1370),DAY(J1370))),DATE(2050,12,31))))</f>
        <v>#VALUE!</v>
      </c>
      <c r="AF1370" s="33">
        <f t="shared" si="217"/>
        <v>1</v>
      </c>
    </row>
    <row r="1371" spans="1:32">
      <c r="A1371" s="1">
        <v>1371</v>
      </c>
      <c r="B1371" s="21" t="s">
        <v>2961</v>
      </c>
      <c r="C1371" s="21"/>
      <c r="D1371" s="21" t="s">
        <v>185</v>
      </c>
      <c r="E1371" s="21" t="s">
        <v>176</v>
      </c>
      <c r="F1371" s="21" t="s">
        <v>176</v>
      </c>
      <c r="G1371" s="21" t="s">
        <v>177</v>
      </c>
      <c r="H1371" s="21" t="s">
        <v>176</v>
      </c>
      <c r="I1371" s="21" t="s">
        <v>178</v>
      </c>
      <c r="J1371" s="22">
        <v>27576</v>
      </c>
      <c r="K1371" s="22">
        <v>55153</v>
      </c>
      <c r="L1371" s="23">
        <f t="shared" si="218"/>
        <v>16.5</v>
      </c>
      <c r="M1371" s="24">
        <f t="shared" si="219"/>
        <v>1</v>
      </c>
      <c r="N1371" s="21">
        <v>16.5</v>
      </c>
      <c r="O1371" s="21">
        <v>16.5</v>
      </c>
      <c r="P1371" s="21" t="s">
        <v>187</v>
      </c>
      <c r="Q1371" s="21" t="s">
        <v>197</v>
      </c>
      <c r="R1371" s="25" t="s">
        <v>198</v>
      </c>
      <c r="S1371" s="21" t="s">
        <v>403</v>
      </c>
      <c r="T1371" s="21"/>
      <c r="U1371" s="26"/>
      <c r="V1371" s="26"/>
      <c r="W1371" s="27">
        <f t="shared" si="210"/>
        <v>1976</v>
      </c>
      <c r="X1371" s="27">
        <f t="shared" si="211"/>
        <v>2050</v>
      </c>
      <c r="Y1371" s="28">
        <f t="shared" si="212"/>
        <v>0</v>
      </c>
      <c r="Z1371" s="29" t="str">
        <f t="shared" si="213"/>
        <v>CAISO</v>
      </c>
      <c r="AA1371" s="30">
        <f t="shared" si="214"/>
        <v>16.5</v>
      </c>
      <c r="AB1371" s="31">
        <f>IF(AND(ISNUMBER(MATCH($S1371,[3]Lists!$CU$8:$CU$37,0)),J1371&gt;=DATE(2018,12,31)),$AH$6,$AH$5)</f>
        <v>1</v>
      </c>
      <c r="AC1371" s="31">
        <f t="shared" si="215"/>
        <v>1</v>
      </c>
      <c r="AD1371" s="31">
        <f t="shared" si="216"/>
        <v>1</v>
      </c>
      <c r="AE1371" s="32" t="e">
        <f>MIN($K1371,IF(AND(S1371='[3]Resources - Baseline'!$C$25,$AH$3&gt;0),MIN(DATE(2050,12,31),MAX(DATE($AH$4,12,31),DATE(YEAR(J1371)+$AH$3,MONTH(J1371),DAY(J1371)))),IF(AND(COUNTIFS('[3]Resources - Baseline'!$C$26:$C$37,S1371)=1,$AH$2&gt;0),MIN(DATE($AH$4,12,31),DATE(YEAR(J1371)+$AH$2,MONTH(J1371),DAY(J1371))),DATE(2050,12,31))))</f>
        <v>#VALUE!</v>
      </c>
      <c r="AF1371" s="33">
        <f t="shared" si="217"/>
        <v>1</v>
      </c>
    </row>
    <row r="1372" spans="1:32">
      <c r="A1372" s="1">
        <v>1372</v>
      </c>
      <c r="B1372" s="21" t="s">
        <v>2962</v>
      </c>
      <c r="C1372" s="21" t="s">
        <v>2963</v>
      </c>
      <c r="D1372" s="21" t="s">
        <v>185</v>
      </c>
      <c r="E1372" s="21" t="s">
        <v>176</v>
      </c>
      <c r="F1372" s="21" t="s">
        <v>176</v>
      </c>
      <c r="G1372" s="21" t="s">
        <v>177</v>
      </c>
      <c r="H1372" s="21" t="s">
        <v>176</v>
      </c>
      <c r="I1372" s="21" t="s">
        <v>178</v>
      </c>
      <c r="J1372" s="22">
        <v>39966</v>
      </c>
      <c r="K1372" s="22">
        <v>55153</v>
      </c>
      <c r="L1372" s="23">
        <f t="shared" si="218"/>
        <v>6.5</v>
      </c>
      <c r="M1372" s="24">
        <f t="shared" si="219"/>
        <v>1</v>
      </c>
      <c r="N1372" s="21">
        <v>6.5</v>
      </c>
      <c r="O1372" s="21">
        <v>6.5</v>
      </c>
      <c r="P1372" s="21" t="s">
        <v>187</v>
      </c>
      <c r="Q1372" s="21" t="s">
        <v>197</v>
      </c>
      <c r="R1372" s="25" t="s">
        <v>198</v>
      </c>
      <c r="S1372" s="21" t="s">
        <v>403</v>
      </c>
      <c r="T1372" s="21"/>
      <c r="U1372" s="26"/>
      <c r="V1372" s="26"/>
      <c r="W1372" s="27">
        <f t="shared" si="210"/>
        <v>2009</v>
      </c>
      <c r="X1372" s="27">
        <f t="shared" si="211"/>
        <v>2050</v>
      </c>
      <c r="Y1372" s="28">
        <f t="shared" si="212"/>
        <v>0</v>
      </c>
      <c r="Z1372" s="29" t="str">
        <f t="shared" si="213"/>
        <v>CAISO</v>
      </c>
      <c r="AA1372" s="30">
        <f t="shared" si="214"/>
        <v>6.5</v>
      </c>
      <c r="AB1372" s="31">
        <f>IF(AND(ISNUMBER(MATCH($S1372,[3]Lists!$CU$8:$CU$37,0)),J1372&gt;=DATE(2018,12,31)),$AH$6,$AH$5)</f>
        <v>1</v>
      </c>
      <c r="AC1372" s="31">
        <f t="shared" si="215"/>
        <v>1</v>
      </c>
      <c r="AD1372" s="31">
        <f t="shared" si="216"/>
        <v>1</v>
      </c>
      <c r="AE1372" s="32" t="e">
        <f>MIN($K1372,IF(AND(S1372='[3]Resources - Baseline'!$C$25,$AH$3&gt;0),MIN(DATE(2050,12,31),MAX(DATE($AH$4,12,31),DATE(YEAR(J1372)+$AH$3,MONTH(J1372),DAY(J1372)))),IF(AND(COUNTIFS('[3]Resources - Baseline'!$C$26:$C$37,S1372)=1,$AH$2&gt;0),MIN(DATE($AH$4,12,31),DATE(YEAR(J1372)+$AH$2,MONTH(J1372),DAY(J1372))),DATE(2050,12,31))))</f>
        <v>#VALUE!</v>
      </c>
      <c r="AF1372" s="33">
        <f t="shared" si="217"/>
        <v>1</v>
      </c>
    </row>
    <row r="1373" spans="1:32">
      <c r="A1373" s="1">
        <v>1373</v>
      </c>
      <c r="B1373" s="21" t="s">
        <v>2964</v>
      </c>
      <c r="C1373" s="21" t="s">
        <v>2965</v>
      </c>
      <c r="D1373" s="21" t="s">
        <v>185</v>
      </c>
      <c r="E1373" s="21" t="s">
        <v>176</v>
      </c>
      <c r="F1373" s="21" t="s">
        <v>176</v>
      </c>
      <c r="G1373" s="21" t="s">
        <v>177</v>
      </c>
      <c r="H1373" s="21" t="s">
        <v>176</v>
      </c>
      <c r="I1373" s="21" t="s">
        <v>178</v>
      </c>
      <c r="J1373" s="22">
        <v>40595</v>
      </c>
      <c r="K1373" s="22">
        <v>55153</v>
      </c>
      <c r="L1373" s="23">
        <f t="shared" si="218"/>
        <v>22.5</v>
      </c>
      <c r="M1373" s="24">
        <f t="shared" si="219"/>
        <v>1</v>
      </c>
      <c r="N1373" s="21">
        <v>22.5</v>
      </c>
      <c r="O1373" s="21">
        <v>22.5</v>
      </c>
      <c r="P1373" s="21" t="s">
        <v>187</v>
      </c>
      <c r="Q1373" s="21" t="s">
        <v>197</v>
      </c>
      <c r="R1373" s="25" t="s">
        <v>198</v>
      </c>
      <c r="S1373" s="21" t="s">
        <v>403</v>
      </c>
      <c r="T1373" s="21"/>
      <c r="U1373" s="26"/>
      <c r="V1373" s="26"/>
      <c r="W1373" s="27">
        <f t="shared" si="210"/>
        <v>2011</v>
      </c>
      <c r="X1373" s="27">
        <f t="shared" si="211"/>
        <v>2050</v>
      </c>
      <c r="Y1373" s="28">
        <f t="shared" si="212"/>
        <v>0</v>
      </c>
      <c r="Z1373" s="29" t="str">
        <f t="shared" si="213"/>
        <v>CAISO</v>
      </c>
      <c r="AA1373" s="30">
        <f t="shared" si="214"/>
        <v>22.5</v>
      </c>
      <c r="AB1373" s="31">
        <f>IF(AND(ISNUMBER(MATCH($S1373,[3]Lists!$CU$8:$CU$37,0)),J1373&gt;=DATE(2018,12,31)),$AH$6,$AH$5)</f>
        <v>1</v>
      </c>
      <c r="AC1373" s="31">
        <f t="shared" si="215"/>
        <v>1</v>
      </c>
      <c r="AD1373" s="31">
        <f t="shared" si="216"/>
        <v>1</v>
      </c>
      <c r="AE1373" s="32" t="e">
        <f>MIN($K1373,IF(AND(S1373='[3]Resources - Baseline'!$C$25,$AH$3&gt;0),MIN(DATE(2050,12,31),MAX(DATE($AH$4,12,31),DATE(YEAR(J1373)+$AH$3,MONTH(J1373),DAY(J1373)))),IF(AND(COUNTIFS('[3]Resources - Baseline'!$C$26:$C$37,S1373)=1,$AH$2&gt;0),MIN(DATE($AH$4,12,31),DATE(YEAR(J1373)+$AH$2,MONTH(J1373),DAY(J1373))),DATE(2050,12,31))))</f>
        <v>#VALUE!</v>
      </c>
      <c r="AF1373" s="33">
        <f t="shared" si="217"/>
        <v>1</v>
      </c>
    </row>
    <row r="1374" spans="1:32">
      <c r="A1374" s="1">
        <v>1374</v>
      </c>
      <c r="B1374" s="21" t="s">
        <v>2966</v>
      </c>
      <c r="C1374" s="21" t="s">
        <v>2967</v>
      </c>
      <c r="D1374" s="21" t="s">
        <v>185</v>
      </c>
      <c r="E1374" s="21" t="s">
        <v>176</v>
      </c>
      <c r="F1374" s="21" t="s">
        <v>176</v>
      </c>
      <c r="G1374" s="21" t="s">
        <v>177</v>
      </c>
      <c r="H1374" s="21" t="s">
        <v>176</v>
      </c>
      <c r="I1374" s="21" t="s">
        <v>178</v>
      </c>
      <c r="J1374" s="22">
        <v>41267</v>
      </c>
      <c r="K1374" s="22">
        <v>55153</v>
      </c>
      <c r="L1374" s="23">
        <f t="shared" si="218"/>
        <v>6</v>
      </c>
      <c r="M1374" s="24">
        <f t="shared" si="219"/>
        <v>1</v>
      </c>
      <c r="N1374" s="21">
        <v>6</v>
      </c>
      <c r="O1374" s="21">
        <v>6</v>
      </c>
      <c r="P1374" s="21" t="s">
        <v>187</v>
      </c>
      <c r="Q1374" s="21" t="s">
        <v>197</v>
      </c>
      <c r="R1374" s="25" t="s">
        <v>198</v>
      </c>
      <c r="S1374" s="21" t="s">
        <v>403</v>
      </c>
      <c r="T1374" s="21"/>
      <c r="U1374" s="26"/>
      <c r="V1374" s="26"/>
      <c r="W1374" s="27">
        <f t="shared" si="210"/>
        <v>2013</v>
      </c>
      <c r="X1374" s="27">
        <f t="shared" si="211"/>
        <v>2050</v>
      </c>
      <c r="Y1374" s="28">
        <f t="shared" si="212"/>
        <v>0</v>
      </c>
      <c r="Z1374" s="29" t="str">
        <f t="shared" si="213"/>
        <v>CAISO</v>
      </c>
      <c r="AA1374" s="30">
        <f t="shared" si="214"/>
        <v>6</v>
      </c>
      <c r="AB1374" s="31">
        <f>IF(AND(ISNUMBER(MATCH($S1374,[3]Lists!$CU$8:$CU$37,0)),J1374&gt;=DATE(2018,12,31)),$AH$6,$AH$5)</f>
        <v>1</v>
      </c>
      <c r="AC1374" s="31">
        <f t="shared" si="215"/>
        <v>1</v>
      </c>
      <c r="AD1374" s="31">
        <f t="shared" si="216"/>
        <v>1</v>
      </c>
      <c r="AE1374" s="32" t="e">
        <f>MIN($K1374,IF(AND(S1374='[3]Resources - Baseline'!$C$25,$AH$3&gt;0),MIN(DATE(2050,12,31),MAX(DATE($AH$4,12,31),DATE(YEAR(J1374)+$AH$3,MONTH(J1374),DAY(J1374)))),IF(AND(COUNTIFS('[3]Resources - Baseline'!$C$26:$C$37,S1374)=1,$AH$2&gt;0),MIN(DATE($AH$4,12,31),DATE(YEAR(J1374)+$AH$2,MONTH(J1374),DAY(J1374))),DATE(2050,12,31))))</f>
        <v>#VALUE!</v>
      </c>
      <c r="AF1374" s="33">
        <f t="shared" si="217"/>
        <v>1</v>
      </c>
    </row>
    <row r="1375" spans="1:32">
      <c r="A1375" s="1">
        <v>1375</v>
      </c>
      <c r="B1375" s="21" t="s">
        <v>2968</v>
      </c>
      <c r="C1375" s="21" t="s">
        <v>2969</v>
      </c>
      <c r="D1375" s="21" t="s">
        <v>185</v>
      </c>
      <c r="E1375" s="21" t="s">
        <v>176</v>
      </c>
      <c r="F1375" s="21" t="s">
        <v>176</v>
      </c>
      <c r="G1375" s="21" t="s">
        <v>177</v>
      </c>
      <c r="H1375" s="21" t="s">
        <v>176</v>
      </c>
      <c r="I1375" s="21" t="s">
        <v>178</v>
      </c>
      <c r="J1375" s="22"/>
      <c r="K1375" s="22">
        <v>55153</v>
      </c>
      <c r="L1375" s="23">
        <f t="shared" si="218"/>
        <v>7.88</v>
      </c>
      <c r="M1375" s="24">
        <f t="shared" si="219"/>
        <v>1</v>
      </c>
      <c r="N1375" s="21">
        <v>7.88</v>
      </c>
      <c r="O1375" s="21">
        <v>7.88</v>
      </c>
      <c r="P1375" s="21" t="s">
        <v>810</v>
      </c>
      <c r="Q1375" s="21" t="s">
        <v>197</v>
      </c>
      <c r="R1375" s="25" t="s">
        <v>198</v>
      </c>
      <c r="S1375" s="21" t="s">
        <v>403</v>
      </c>
      <c r="T1375" s="21"/>
      <c r="U1375" s="26"/>
      <c r="V1375" s="26"/>
      <c r="W1375" s="27">
        <f t="shared" si="210"/>
        <v>1900</v>
      </c>
      <c r="X1375" s="27">
        <f t="shared" si="211"/>
        <v>2050</v>
      </c>
      <c r="Y1375" s="28">
        <f t="shared" si="212"/>
        <v>0</v>
      </c>
      <c r="Z1375" s="29" t="str">
        <f t="shared" si="213"/>
        <v>CAISO</v>
      </c>
      <c r="AA1375" s="30">
        <f t="shared" si="214"/>
        <v>7.88</v>
      </c>
      <c r="AB1375" s="31">
        <f>IF(AND(ISNUMBER(MATCH($S1375,[3]Lists!$CU$8:$CU$37,0)),J1375&gt;=DATE(2018,12,31)),$AH$6,$AH$5)</f>
        <v>1</v>
      </c>
      <c r="AC1375" s="31">
        <f t="shared" si="215"/>
        <v>1</v>
      </c>
      <c r="AD1375" s="31">
        <f t="shared" si="216"/>
        <v>1</v>
      </c>
      <c r="AE1375" s="32" t="e">
        <f>MIN($K1375,IF(AND(S1375='[3]Resources - Baseline'!$C$25,$AH$3&gt;0),MIN(DATE(2050,12,31),MAX(DATE($AH$4,12,31),DATE(YEAR(J1375)+$AH$3,MONTH(J1375),DAY(J1375)))),IF(AND(COUNTIFS('[3]Resources - Baseline'!$C$26:$C$37,S1375)=1,$AH$2&gt;0),MIN(DATE($AH$4,12,31),DATE(YEAR(J1375)+$AH$2,MONTH(J1375),DAY(J1375))),DATE(2050,12,31))))</f>
        <v>#VALUE!</v>
      </c>
      <c r="AF1375" s="33">
        <f t="shared" si="217"/>
        <v>1</v>
      </c>
    </row>
    <row r="1376" spans="1:32">
      <c r="A1376" s="1">
        <v>1376</v>
      </c>
      <c r="B1376" s="21" t="s">
        <v>2970</v>
      </c>
      <c r="C1376" s="21" t="s">
        <v>2971</v>
      </c>
      <c r="D1376" s="21" t="s">
        <v>185</v>
      </c>
      <c r="E1376" s="21" t="s">
        <v>176</v>
      </c>
      <c r="F1376" s="21" t="s">
        <v>176</v>
      </c>
      <c r="G1376" s="21" t="s">
        <v>177</v>
      </c>
      <c r="H1376" s="21" t="s">
        <v>176</v>
      </c>
      <c r="I1376" s="21" t="s">
        <v>178</v>
      </c>
      <c r="J1376" s="22">
        <v>31513</v>
      </c>
      <c r="K1376" s="22">
        <v>55153</v>
      </c>
      <c r="L1376" s="23">
        <f t="shared" si="218"/>
        <v>1</v>
      </c>
      <c r="M1376" s="24">
        <f t="shared" si="219"/>
        <v>1</v>
      </c>
      <c r="N1376" s="21">
        <v>1</v>
      </c>
      <c r="O1376" s="21">
        <v>1</v>
      </c>
      <c r="P1376" s="21" t="s">
        <v>187</v>
      </c>
      <c r="Q1376" s="21" t="s">
        <v>219</v>
      </c>
      <c r="R1376" s="25" t="s">
        <v>218</v>
      </c>
      <c r="S1376" s="21" t="s">
        <v>368</v>
      </c>
      <c r="T1376" s="21"/>
      <c r="U1376" s="26"/>
      <c r="V1376" s="26"/>
      <c r="W1376" s="27">
        <f t="shared" si="210"/>
        <v>1986</v>
      </c>
      <c r="X1376" s="27">
        <f t="shared" si="211"/>
        <v>2050</v>
      </c>
      <c r="Y1376" s="28">
        <f t="shared" si="212"/>
        <v>0</v>
      </c>
      <c r="Z1376" s="29" t="str">
        <f t="shared" si="213"/>
        <v>CAISO</v>
      </c>
      <c r="AA1376" s="30">
        <f t="shared" si="214"/>
        <v>1</v>
      </c>
      <c r="AB1376" s="31">
        <f>IF(AND(ISNUMBER(MATCH($S1376,[3]Lists!$CU$8:$CU$37,0)),J1376&gt;=DATE(2018,12,31)),$AH$6,$AH$5)</f>
        <v>1</v>
      </c>
      <c r="AC1376" s="31">
        <f t="shared" si="215"/>
        <v>1</v>
      </c>
      <c r="AD1376" s="31">
        <f t="shared" si="216"/>
        <v>1</v>
      </c>
      <c r="AE1376" s="32" t="e">
        <f>MIN($K1376,IF(AND(S1376='[3]Resources - Baseline'!$C$25,$AH$3&gt;0),MIN(DATE(2050,12,31),MAX(DATE($AH$4,12,31),DATE(YEAR(J1376)+$AH$3,MONTH(J1376),DAY(J1376)))),IF(AND(COUNTIFS('[3]Resources - Baseline'!$C$26:$C$37,S1376)=1,$AH$2&gt;0),MIN(DATE($AH$4,12,31),DATE(YEAR(J1376)+$AH$2,MONTH(J1376),DAY(J1376))),DATE(2050,12,31))))</f>
        <v>#VALUE!</v>
      </c>
      <c r="AF1376" s="33">
        <f t="shared" si="217"/>
        <v>1</v>
      </c>
    </row>
    <row r="1377" spans="1:32">
      <c r="A1377" s="1">
        <v>1377</v>
      </c>
      <c r="B1377" s="21" t="s">
        <v>2972</v>
      </c>
      <c r="C1377" s="21" t="s">
        <v>2973</v>
      </c>
      <c r="D1377" s="21" t="s">
        <v>185</v>
      </c>
      <c r="E1377" s="21" t="s">
        <v>176</v>
      </c>
      <c r="F1377" s="21" t="s">
        <v>176</v>
      </c>
      <c r="G1377" s="21" t="s">
        <v>177</v>
      </c>
      <c r="H1377" s="21" t="s">
        <v>176</v>
      </c>
      <c r="I1377" s="21" t="s">
        <v>178</v>
      </c>
      <c r="J1377" s="22">
        <v>42030</v>
      </c>
      <c r="K1377" s="22">
        <v>55153</v>
      </c>
      <c r="L1377" s="23">
        <f t="shared" si="218"/>
        <v>11.2</v>
      </c>
      <c r="M1377" s="24">
        <f t="shared" si="219"/>
        <v>1</v>
      </c>
      <c r="N1377" s="21">
        <v>11.2</v>
      </c>
      <c r="O1377" s="21">
        <v>11.2</v>
      </c>
      <c r="P1377" s="21" t="s">
        <v>187</v>
      </c>
      <c r="Q1377" s="21" t="s">
        <v>197</v>
      </c>
      <c r="R1377" s="25" t="s">
        <v>198</v>
      </c>
      <c r="S1377" s="21" t="s">
        <v>403</v>
      </c>
      <c r="T1377" s="21"/>
      <c r="U1377" s="26"/>
      <c r="V1377" s="26"/>
      <c r="W1377" s="27">
        <f t="shared" si="210"/>
        <v>2015</v>
      </c>
      <c r="X1377" s="27">
        <f t="shared" si="211"/>
        <v>2050</v>
      </c>
      <c r="Y1377" s="28">
        <f t="shared" si="212"/>
        <v>0</v>
      </c>
      <c r="Z1377" s="29" t="str">
        <f t="shared" si="213"/>
        <v>CAISO</v>
      </c>
      <c r="AA1377" s="30">
        <f t="shared" si="214"/>
        <v>11.2</v>
      </c>
      <c r="AB1377" s="31">
        <f>IF(AND(ISNUMBER(MATCH($S1377,[3]Lists!$CU$8:$CU$37,0)),J1377&gt;=DATE(2018,12,31)),$AH$6,$AH$5)</f>
        <v>1</v>
      </c>
      <c r="AC1377" s="31">
        <f t="shared" si="215"/>
        <v>1</v>
      </c>
      <c r="AD1377" s="31">
        <f t="shared" si="216"/>
        <v>1</v>
      </c>
      <c r="AE1377" s="32" t="e">
        <f>MIN($K1377,IF(AND(S1377='[3]Resources - Baseline'!$C$25,$AH$3&gt;0),MIN(DATE(2050,12,31),MAX(DATE($AH$4,12,31),DATE(YEAR(J1377)+$AH$3,MONTH(J1377),DAY(J1377)))),IF(AND(COUNTIFS('[3]Resources - Baseline'!$C$26:$C$37,S1377)=1,$AH$2&gt;0),MIN(DATE($AH$4,12,31),DATE(YEAR(J1377)+$AH$2,MONTH(J1377),DAY(J1377))),DATE(2050,12,31))))</f>
        <v>#VALUE!</v>
      </c>
      <c r="AF1377" s="33">
        <f t="shared" si="217"/>
        <v>1</v>
      </c>
    </row>
    <row r="1378" spans="1:32">
      <c r="A1378" s="1">
        <v>1378</v>
      </c>
      <c r="B1378" s="21" t="s">
        <v>2974</v>
      </c>
      <c r="C1378" s="21" t="s">
        <v>2975</v>
      </c>
      <c r="D1378" s="21" t="s">
        <v>185</v>
      </c>
      <c r="E1378" s="21" t="s">
        <v>176</v>
      </c>
      <c r="F1378" s="21" t="s">
        <v>176</v>
      </c>
      <c r="G1378" s="21" t="s">
        <v>177</v>
      </c>
      <c r="H1378" s="21" t="s">
        <v>176</v>
      </c>
      <c r="I1378" s="21" t="s">
        <v>178</v>
      </c>
      <c r="J1378" s="22">
        <v>42217</v>
      </c>
      <c r="K1378" s="22">
        <v>55153</v>
      </c>
      <c r="L1378" s="23">
        <f t="shared" si="218"/>
        <v>11.7</v>
      </c>
      <c r="M1378" s="24">
        <f t="shared" si="219"/>
        <v>1</v>
      </c>
      <c r="N1378" s="21">
        <v>11.7</v>
      </c>
      <c r="O1378" s="21">
        <v>11.7</v>
      </c>
      <c r="P1378" s="21" t="s">
        <v>187</v>
      </c>
      <c r="Q1378" s="21" t="s">
        <v>197</v>
      </c>
      <c r="R1378" s="25" t="s">
        <v>198</v>
      </c>
      <c r="S1378" s="21" t="s">
        <v>403</v>
      </c>
      <c r="T1378" s="21"/>
      <c r="U1378" s="26"/>
      <c r="V1378" s="26"/>
      <c r="W1378" s="27">
        <f t="shared" si="210"/>
        <v>2016</v>
      </c>
      <c r="X1378" s="27">
        <f t="shared" si="211"/>
        <v>2050</v>
      </c>
      <c r="Y1378" s="28">
        <f t="shared" si="212"/>
        <v>0</v>
      </c>
      <c r="Z1378" s="29" t="str">
        <f t="shared" si="213"/>
        <v>CAISO</v>
      </c>
      <c r="AA1378" s="30">
        <f t="shared" si="214"/>
        <v>11.7</v>
      </c>
      <c r="AB1378" s="31">
        <f>IF(AND(ISNUMBER(MATCH($S1378,[3]Lists!$CU$8:$CU$37,0)),J1378&gt;=DATE(2018,12,31)),$AH$6,$AH$5)</f>
        <v>1</v>
      </c>
      <c r="AC1378" s="31">
        <f t="shared" si="215"/>
        <v>1</v>
      </c>
      <c r="AD1378" s="31">
        <f t="shared" si="216"/>
        <v>1</v>
      </c>
      <c r="AE1378" s="32" t="e">
        <f>MIN($K1378,IF(AND(S1378='[3]Resources - Baseline'!$C$25,$AH$3&gt;0),MIN(DATE(2050,12,31),MAX(DATE($AH$4,12,31),DATE(YEAR(J1378)+$AH$3,MONTH(J1378),DAY(J1378)))),IF(AND(COUNTIFS('[3]Resources - Baseline'!$C$26:$C$37,S1378)=1,$AH$2&gt;0),MIN(DATE($AH$4,12,31),DATE(YEAR(J1378)+$AH$2,MONTH(J1378),DAY(J1378))),DATE(2050,12,31))))</f>
        <v>#VALUE!</v>
      </c>
      <c r="AF1378" s="33">
        <f t="shared" si="217"/>
        <v>1</v>
      </c>
    </row>
    <row r="1379" spans="1:32">
      <c r="A1379" s="1">
        <v>1379</v>
      </c>
      <c r="B1379" s="21" t="s">
        <v>2976</v>
      </c>
      <c r="C1379" s="21" t="s">
        <v>2977</v>
      </c>
      <c r="D1379" s="21" t="s">
        <v>185</v>
      </c>
      <c r="E1379" s="21" t="s">
        <v>176</v>
      </c>
      <c r="F1379" s="21" t="s">
        <v>176</v>
      </c>
      <c r="G1379" s="21" t="s">
        <v>177</v>
      </c>
      <c r="H1379" s="21" t="s">
        <v>176</v>
      </c>
      <c r="I1379" s="21" t="s">
        <v>178</v>
      </c>
      <c r="J1379" s="22">
        <v>31382</v>
      </c>
      <c r="K1379" s="22">
        <v>55153</v>
      </c>
      <c r="L1379" s="23">
        <f t="shared" si="218"/>
        <v>12.6</v>
      </c>
      <c r="M1379" s="24">
        <f t="shared" si="219"/>
        <v>1</v>
      </c>
      <c r="N1379" s="21">
        <v>12.6</v>
      </c>
      <c r="O1379" s="21">
        <v>12.6</v>
      </c>
      <c r="P1379" s="21" t="s">
        <v>187</v>
      </c>
      <c r="Q1379" s="21" t="s">
        <v>197</v>
      </c>
      <c r="R1379" s="25" t="s">
        <v>198</v>
      </c>
      <c r="S1379" s="21" t="s">
        <v>403</v>
      </c>
      <c r="T1379" s="21"/>
      <c r="U1379" s="26"/>
      <c r="V1379" s="26"/>
      <c r="W1379" s="27">
        <f t="shared" si="210"/>
        <v>1986</v>
      </c>
      <c r="X1379" s="27">
        <f t="shared" si="211"/>
        <v>2050</v>
      </c>
      <c r="Y1379" s="28">
        <f t="shared" si="212"/>
        <v>0</v>
      </c>
      <c r="Z1379" s="29" t="str">
        <f t="shared" si="213"/>
        <v>CAISO</v>
      </c>
      <c r="AA1379" s="30">
        <f t="shared" si="214"/>
        <v>12.6</v>
      </c>
      <c r="AB1379" s="31">
        <f>IF(AND(ISNUMBER(MATCH($S1379,[3]Lists!$CU$8:$CU$37,0)),J1379&gt;=DATE(2018,12,31)),$AH$6,$AH$5)</f>
        <v>1</v>
      </c>
      <c r="AC1379" s="31">
        <f t="shared" si="215"/>
        <v>1</v>
      </c>
      <c r="AD1379" s="31">
        <f t="shared" si="216"/>
        <v>1</v>
      </c>
      <c r="AE1379" s="32" t="e">
        <f>MIN($K1379,IF(AND(S1379='[3]Resources - Baseline'!$C$25,$AH$3&gt;0),MIN(DATE(2050,12,31),MAX(DATE($AH$4,12,31),DATE(YEAR(J1379)+$AH$3,MONTH(J1379),DAY(J1379)))),IF(AND(COUNTIFS('[3]Resources - Baseline'!$C$26:$C$37,S1379)=1,$AH$2&gt;0),MIN(DATE($AH$4,12,31),DATE(YEAR(J1379)+$AH$2,MONTH(J1379),DAY(J1379))),DATE(2050,12,31))))</f>
        <v>#VALUE!</v>
      </c>
      <c r="AF1379" s="33">
        <f t="shared" si="217"/>
        <v>1</v>
      </c>
    </row>
    <row r="1380" spans="1:32">
      <c r="A1380" s="1">
        <v>1380</v>
      </c>
      <c r="B1380" s="21" t="s">
        <v>2978</v>
      </c>
      <c r="C1380" s="21" t="s">
        <v>2979</v>
      </c>
      <c r="D1380" s="21" t="s">
        <v>185</v>
      </c>
      <c r="E1380" s="21" t="s">
        <v>176</v>
      </c>
      <c r="F1380" s="21" t="s">
        <v>176</v>
      </c>
      <c r="G1380" s="21" t="s">
        <v>177</v>
      </c>
      <c r="H1380" s="21" t="s">
        <v>176</v>
      </c>
      <c r="I1380" s="21" t="s">
        <v>178</v>
      </c>
      <c r="J1380" s="22">
        <v>31375</v>
      </c>
      <c r="K1380" s="22">
        <v>55153</v>
      </c>
      <c r="L1380" s="23">
        <f t="shared" si="218"/>
        <v>9.8000000000000007</v>
      </c>
      <c r="M1380" s="24">
        <f t="shared" si="219"/>
        <v>1</v>
      </c>
      <c r="N1380" s="21">
        <v>9.8000000000000007</v>
      </c>
      <c r="O1380" s="21">
        <v>9.8000000000000007</v>
      </c>
      <c r="P1380" s="21" t="s">
        <v>187</v>
      </c>
      <c r="Q1380" s="21" t="s">
        <v>197</v>
      </c>
      <c r="R1380" s="25" t="s">
        <v>198</v>
      </c>
      <c r="S1380" s="21" t="s">
        <v>403</v>
      </c>
      <c r="T1380" s="21"/>
      <c r="U1380" s="26"/>
      <c r="V1380" s="26"/>
      <c r="W1380" s="27">
        <f t="shared" si="210"/>
        <v>1986</v>
      </c>
      <c r="X1380" s="27">
        <f t="shared" si="211"/>
        <v>2050</v>
      </c>
      <c r="Y1380" s="28">
        <f t="shared" si="212"/>
        <v>0</v>
      </c>
      <c r="Z1380" s="29" t="str">
        <f t="shared" si="213"/>
        <v>CAISO</v>
      </c>
      <c r="AA1380" s="30">
        <f t="shared" si="214"/>
        <v>9.8000000000000007</v>
      </c>
      <c r="AB1380" s="31">
        <f>IF(AND(ISNUMBER(MATCH($S1380,[3]Lists!$CU$8:$CU$37,0)),J1380&gt;=DATE(2018,12,31)),$AH$6,$AH$5)</f>
        <v>1</v>
      </c>
      <c r="AC1380" s="31">
        <f t="shared" si="215"/>
        <v>1</v>
      </c>
      <c r="AD1380" s="31">
        <f t="shared" si="216"/>
        <v>1</v>
      </c>
      <c r="AE1380" s="32" t="e">
        <f>MIN($K1380,IF(AND(S1380='[3]Resources - Baseline'!$C$25,$AH$3&gt;0),MIN(DATE(2050,12,31),MAX(DATE($AH$4,12,31),DATE(YEAR(J1380)+$AH$3,MONTH(J1380),DAY(J1380)))),IF(AND(COUNTIFS('[3]Resources - Baseline'!$C$26:$C$37,S1380)=1,$AH$2&gt;0),MIN(DATE($AH$4,12,31),DATE(YEAR(J1380)+$AH$2,MONTH(J1380),DAY(J1380))),DATE(2050,12,31))))</f>
        <v>#VALUE!</v>
      </c>
      <c r="AF1380" s="33">
        <f t="shared" si="217"/>
        <v>1</v>
      </c>
    </row>
    <row r="1381" spans="1:32">
      <c r="A1381" s="1">
        <v>1381</v>
      </c>
      <c r="B1381" s="21" t="s">
        <v>2980</v>
      </c>
      <c r="C1381" s="21" t="s">
        <v>2981</v>
      </c>
      <c r="D1381" s="21" t="s">
        <v>185</v>
      </c>
      <c r="E1381" s="21" t="s">
        <v>176</v>
      </c>
      <c r="F1381" s="21" t="s">
        <v>176</v>
      </c>
      <c r="G1381" s="21" t="s">
        <v>177</v>
      </c>
      <c r="H1381" s="21" t="s">
        <v>176</v>
      </c>
      <c r="I1381" s="21" t="s">
        <v>178</v>
      </c>
      <c r="J1381" s="22">
        <v>31054</v>
      </c>
      <c r="K1381" s="22">
        <v>55153</v>
      </c>
      <c r="L1381" s="23">
        <f t="shared" si="218"/>
        <v>3</v>
      </c>
      <c r="M1381" s="24">
        <f t="shared" si="219"/>
        <v>1</v>
      </c>
      <c r="N1381" s="21">
        <v>3</v>
      </c>
      <c r="O1381" s="21">
        <v>3</v>
      </c>
      <c r="P1381" s="21" t="s">
        <v>187</v>
      </c>
      <c r="Q1381" s="21" t="s">
        <v>197</v>
      </c>
      <c r="R1381" s="25" t="s">
        <v>198</v>
      </c>
      <c r="S1381" s="21" t="s">
        <v>403</v>
      </c>
      <c r="T1381" s="21"/>
      <c r="U1381" s="26"/>
      <c r="V1381" s="26"/>
      <c r="W1381" s="27">
        <f t="shared" si="210"/>
        <v>1985</v>
      </c>
      <c r="X1381" s="27">
        <f t="shared" si="211"/>
        <v>2050</v>
      </c>
      <c r="Y1381" s="28">
        <f t="shared" si="212"/>
        <v>0</v>
      </c>
      <c r="Z1381" s="29" t="str">
        <f t="shared" si="213"/>
        <v>CAISO</v>
      </c>
      <c r="AA1381" s="30">
        <f t="shared" si="214"/>
        <v>3</v>
      </c>
      <c r="AB1381" s="31">
        <f>IF(AND(ISNUMBER(MATCH($S1381,[3]Lists!$CU$8:$CU$37,0)),J1381&gt;=DATE(2018,12,31)),$AH$6,$AH$5)</f>
        <v>1</v>
      </c>
      <c r="AC1381" s="31">
        <f t="shared" si="215"/>
        <v>1</v>
      </c>
      <c r="AD1381" s="31">
        <f t="shared" si="216"/>
        <v>1</v>
      </c>
      <c r="AE1381" s="32" t="e">
        <f>MIN($K1381,IF(AND(S1381='[3]Resources - Baseline'!$C$25,$AH$3&gt;0),MIN(DATE(2050,12,31),MAX(DATE($AH$4,12,31),DATE(YEAR(J1381)+$AH$3,MONTH(J1381),DAY(J1381)))),IF(AND(COUNTIFS('[3]Resources - Baseline'!$C$26:$C$37,S1381)=1,$AH$2&gt;0),MIN(DATE($AH$4,12,31),DATE(YEAR(J1381)+$AH$2,MONTH(J1381),DAY(J1381))),DATE(2050,12,31))))</f>
        <v>#VALUE!</v>
      </c>
      <c r="AF1381" s="33">
        <f t="shared" si="217"/>
        <v>1</v>
      </c>
    </row>
    <row r="1382" spans="1:32">
      <c r="A1382" s="1">
        <v>1382</v>
      </c>
      <c r="B1382" s="21" t="s">
        <v>2982</v>
      </c>
      <c r="C1382" s="21" t="s">
        <v>2983</v>
      </c>
      <c r="D1382" s="21" t="s">
        <v>185</v>
      </c>
      <c r="E1382" s="21" t="s">
        <v>176</v>
      </c>
      <c r="F1382" s="21" t="s">
        <v>176</v>
      </c>
      <c r="G1382" s="21" t="s">
        <v>177</v>
      </c>
      <c r="H1382" s="21" t="s">
        <v>176</v>
      </c>
      <c r="I1382" s="21" t="s">
        <v>178</v>
      </c>
      <c r="J1382" s="22"/>
      <c r="K1382" s="22">
        <v>55153</v>
      </c>
      <c r="L1382" s="23">
        <f t="shared" si="218"/>
        <v>5.93</v>
      </c>
      <c r="M1382" s="24">
        <f t="shared" si="219"/>
        <v>1</v>
      </c>
      <c r="N1382" s="21">
        <v>5.93</v>
      </c>
      <c r="O1382" s="21">
        <v>5.93</v>
      </c>
      <c r="P1382" s="21" t="s">
        <v>810</v>
      </c>
      <c r="Q1382" s="21" t="s">
        <v>197</v>
      </c>
      <c r="R1382" s="25" t="s">
        <v>198</v>
      </c>
      <c r="S1382" s="21" t="s">
        <v>403</v>
      </c>
      <c r="T1382" s="21"/>
      <c r="U1382" s="26"/>
      <c r="V1382" s="26"/>
      <c r="W1382" s="27">
        <f t="shared" si="210"/>
        <v>1900</v>
      </c>
      <c r="X1382" s="27">
        <f t="shared" si="211"/>
        <v>2050</v>
      </c>
      <c r="Y1382" s="28">
        <f t="shared" si="212"/>
        <v>0</v>
      </c>
      <c r="Z1382" s="29" t="str">
        <f t="shared" si="213"/>
        <v>CAISO</v>
      </c>
      <c r="AA1382" s="30">
        <f t="shared" si="214"/>
        <v>5.93</v>
      </c>
      <c r="AB1382" s="31">
        <f>IF(AND(ISNUMBER(MATCH($S1382,[3]Lists!$CU$8:$CU$37,0)),J1382&gt;=DATE(2018,12,31)),$AH$6,$AH$5)</f>
        <v>1</v>
      </c>
      <c r="AC1382" s="31">
        <f t="shared" si="215"/>
        <v>1</v>
      </c>
      <c r="AD1382" s="31">
        <f t="shared" si="216"/>
        <v>1</v>
      </c>
      <c r="AE1382" s="32" t="e">
        <f>MIN($K1382,IF(AND(S1382='[3]Resources - Baseline'!$C$25,$AH$3&gt;0),MIN(DATE(2050,12,31),MAX(DATE($AH$4,12,31),DATE(YEAR(J1382)+$AH$3,MONTH(J1382),DAY(J1382)))),IF(AND(COUNTIFS('[3]Resources - Baseline'!$C$26:$C$37,S1382)=1,$AH$2&gt;0),MIN(DATE($AH$4,12,31),DATE(YEAR(J1382)+$AH$2,MONTH(J1382),DAY(J1382))),DATE(2050,12,31))))</f>
        <v>#VALUE!</v>
      </c>
      <c r="AF1382" s="33">
        <f t="shared" si="217"/>
        <v>1</v>
      </c>
    </row>
    <row r="1383" spans="1:32">
      <c r="A1383" s="1">
        <v>1383</v>
      </c>
      <c r="B1383" s="21" t="s">
        <v>2984</v>
      </c>
      <c r="C1383" s="21" t="s">
        <v>2985</v>
      </c>
      <c r="D1383" s="21" t="s">
        <v>185</v>
      </c>
      <c r="E1383" s="21" t="s">
        <v>176</v>
      </c>
      <c r="F1383" s="21" t="s">
        <v>176</v>
      </c>
      <c r="G1383" s="21" t="s">
        <v>177</v>
      </c>
      <c r="H1383" s="21" t="s">
        <v>176</v>
      </c>
      <c r="I1383" s="21" t="s">
        <v>178</v>
      </c>
      <c r="J1383" s="22"/>
      <c r="K1383" s="22">
        <v>55153</v>
      </c>
      <c r="L1383" s="23">
        <f t="shared" si="218"/>
        <v>20</v>
      </c>
      <c r="M1383" s="24">
        <f t="shared" si="219"/>
        <v>1</v>
      </c>
      <c r="N1383" s="21">
        <v>20</v>
      </c>
      <c r="O1383" s="21">
        <v>20</v>
      </c>
      <c r="P1383" s="21" t="s">
        <v>365</v>
      </c>
      <c r="Q1383" s="21" t="s">
        <v>188</v>
      </c>
      <c r="R1383" s="25" t="s">
        <v>189</v>
      </c>
      <c r="S1383" s="21" t="s">
        <v>182</v>
      </c>
      <c r="T1383" s="21"/>
      <c r="U1383" s="26"/>
      <c r="V1383" s="26"/>
      <c r="W1383" s="27">
        <f t="shared" si="210"/>
        <v>1900</v>
      </c>
      <c r="X1383" s="27">
        <f t="shared" si="211"/>
        <v>2050</v>
      </c>
      <c r="Y1383" s="28">
        <f t="shared" si="212"/>
        <v>0</v>
      </c>
      <c r="Z1383" s="29" t="str">
        <f t="shared" si="213"/>
        <v>CAISO</v>
      </c>
      <c r="AA1383" s="30">
        <f t="shared" si="214"/>
        <v>20</v>
      </c>
      <c r="AB1383" s="31">
        <f>IF(AND(ISNUMBER(MATCH($S1383,[3]Lists!$CU$8:$CU$37,0)),J1383&gt;=DATE(2018,12,31)),$AH$6,$AH$5)</f>
        <v>1</v>
      </c>
      <c r="AC1383" s="31">
        <f t="shared" si="215"/>
        <v>1</v>
      </c>
      <c r="AD1383" s="31">
        <f t="shared" si="216"/>
        <v>1</v>
      </c>
      <c r="AE1383" s="32" t="e">
        <f>MIN($K1383,IF(AND(S1383='[3]Resources - Baseline'!$C$25,$AH$3&gt;0),MIN(DATE(2050,12,31),MAX(DATE($AH$4,12,31),DATE(YEAR(J1383)+$AH$3,MONTH(J1383),DAY(J1383)))),IF(AND(COUNTIFS('[3]Resources - Baseline'!$C$26:$C$37,S1383)=1,$AH$2&gt;0),MIN(DATE($AH$4,12,31),DATE(YEAR(J1383)+$AH$2,MONTH(J1383),DAY(J1383))),DATE(2050,12,31))))</f>
        <v>#VALUE!</v>
      </c>
      <c r="AF1383" s="33">
        <f t="shared" si="217"/>
        <v>1</v>
      </c>
    </row>
    <row r="1384" spans="1:32">
      <c r="A1384" s="1">
        <v>1384</v>
      </c>
      <c r="B1384" s="21" t="s">
        <v>2986</v>
      </c>
      <c r="C1384" s="21"/>
      <c r="D1384" s="21" t="s">
        <v>185</v>
      </c>
      <c r="E1384" s="21" t="s">
        <v>175</v>
      </c>
      <c r="F1384" s="21" t="s">
        <v>175</v>
      </c>
      <c r="G1384" s="21" t="s">
        <v>186</v>
      </c>
      <c r="H1384" s="21" t="s">
        <v>175</v>
      </c>
      <c r="I1384" s="21" t="s">
        <v>178</v>
      </c>
      <c r="J1384" s="22">
        <v>41449</v>
      </c>
      <c r="K1384" s="22">
        <v>55153</v>
      </c>
      <c r="L1384" s="23">
        <f t="shared" si="218"/>
        <v>20</v>
      </c>
      <c r="M1384" s="24">
        <f t="shared" si="219"/>
        <v>1</v>
      </c>
      <c r="N1384" s="21">
        <v>20</v>
      </c>
      <c r="O1384" s="21">
        <v>20</v>
      </c>
      <c r="P1384" s="21" t="s">
        <v>187</v>
      </c>
      <c r="Q1384" s="21" t="s">
        <v>188</v>
      </c>
      <c r="R1384" s="25" t="s">
        <v>189</v>
      </c>
      <c r="S1384" s="21" t="s">
        <v>182</v>
      </c>
      <c r="T1384" s="21"/>
      <c r="U1384" s="26"/>
      <c r="V1384" s="26"/>
      <c r="W1384" s="27">
        <f t="shared" si="210"/>
        <v>2013</v>
      </c>
      <c r="X1384" s="27">
        <f t="shared" si="211"/>
        <v>2050</v>
      </c>
      <c r="Y1384" s="28">
        <f t="shared" si="212"/>
        <v>0</v>
      </c>
      <c r="Z1384" s="29" t="str">
        <f t="shared" si="213"/>
        <v>CAISO</v>
      </c>
      <c r="AA1384" s="30">
        <f t="shared" si="214"/>
        <v>20</v>
      </c>
      <c r="AB1384" s="31">
        <f>IF(AND(ISNUMBER(MATCH($S1384,[3]Lists!$CU$8:$CU$37,0)),J1384&gt;=DATE(2018,12,31)),$AH$6,$AH$5)</f>
        <v>1</v>
      </c>
      <c r="AC1384" s="31">
        <f t="shared" si="215"/>
        <v>1</v>
      </c>
      <c r="AD1384" s="31">
        <f t="shared" si="216"/>
        <v>1</v>
      </c>
      <c r="AE1384" s="32" t="e">
        <f>MIN($K1384,IF(AND(S1384='[3]Resources - Baseline'!$C$25,$AH$3&gt;0),MIN(DATE(2050,12,31),MAX(DATE($AH$4,12,31),DATE(YEAR(J1384)+$AH$3,MONTH(J1384),DAY(J1384)))),IF(AND(COUNTIFS('[3]Resources - Baseline'!$C$26:$C$37,S1384)=1,$AH$2&gt;0),MIN(DATE($AH$4,12,31),DATE(YEAR(J1384)+$AH$2,MONTH(J1384),DAY(J1384))),DATE(2050,12,31))))</f>
        <v>#VALUE!</v>
      </c>
      <c r="AF1384" s="33">
        <f t="shared" si="217"/>
        <v>1</v>
      </c>
    </row>
    <row r="1385" spans="1:32">
      <c r="A1385" s="1">
        <v>1385</v>
      </c>
      <c r="B1385" s="21" t="s">
        <v>2987</v>
      </c>
      <c r="C1385" s="21"/>
      <c r="D1385" s="21" t="s">
        <v>185</v>
      </c>
      <c r="E1385" s="21" t="s">
        <v>175</v>
      </c>
      <c r="F1385" s="21" t="s">
        <v>175</v>
      </c>
      <c r="G1385" s="21" t="s">
        <v>186</v>
      </c>
      <c r="H1385" s="21" t="s">
        <v>175</v>
      </c>
      <c r="I1385" s="21" t="s">
        <v>178</v>
      </c>
      <c r="J1385" s="22">
        <v>41449</v>
      </c>
      <c r="K1385" s="22">
        <v>55153</v>
      </c>
      <c r="L1385" s="23">
        <f t="shared" si="218"/>
        <v>10</v>
      </c>
      <c r="M1385" s="24">
        <f t="shared" si="219"/>
        <v>1</v>
      </c>
      <c r="N1385" s="21">
        <v>10</v>
      </c>
      <c r="O1385" s="21">
        <v>10</v>
      </c>
      <c r="P1385" s="21" t="s">
        <v>187</v>
      </c>
      <c r="Q1385" s="21" t="s">
        <v>188</v>
      </c>
      <c r="R1385" s="25" t="s">
        <v>189</v>
      </c>
      <c r="S1385" s="21" t="s">
        <v>182</v>
      </c>
      <c r="T1385" s="21"/>
      <c r="U1385" s="26"/>
      <c r="V1385" s="26"/>
      <c r="W1385" s="27">
        <f t="shared" si="210"/>
        <v>2013</v>
      </c>
      <c r="X1385" s="27">
        <f t="shared" si="211"/>
        <v>2050</v>
      </c>
      <c r="Y1385" s="28">
        <f t="shared" si="212"/>
        <v>0</v>
      </c>
      <c r="Z1385" s="29" t="str">
        <f t="shared" si="213"/>
        <v>CAISO</v>
      </c>
      <c r="AA1385" s="30">
        <f t="shared" si="214"/>
        <v>10</v>
      </c>
      <c r="AB1385" s="31">
        <f>IF(AND(ISNUMBER(MATCH($S1385,[3]Lists!$CU$8:$CU$37,0)),J1385&gt;=DATE(2018,12,31)),$AH$6,$AH$5)</f>
        <v>1</v>
      </c>
      <c r="AC1385" s="31">
        <f t="shared" si="215"/>
        <v>1</v>
      </c>
      <c r="AD1385" s="31">
        <f t="shared" si="216"/>
        <v>1</v>
      </c>
      <c r="AE1385" s="32" t="e">
        <f>MIN($K1385,IF(AND(S1385='[3]Resources - Baseline'!$C$25,$AH$3&gt;0),MIN(DATE(2050,12,31),MAX(DATE($AH$4,12,31),DATE(YEAR(J1385)+$AH$3,MONTH(J1385),DAY(J1385)))),IF(AND(COUNTIFS('[3]Resources - Baseline'!$C$26:$C$37,S1385)=1,$AH$2&gt;0),MIN(DATE($AH$4,12,31),DATE(YEAR(J1385)+$AH$2,MONTH(J1385),DAY(J1385))),DATE(2050,12,31))))</f>
        <v>#VALUE!</v>
      </c>
      <c r="AF1385" s="33">
        <f t="shared" si="217"/>
        <v>1</v>
      </c>
    </row>
    <row r="1386" spans="1:32">
      <c r="A1386" s="1">
        <v>1386</v>
      </c>
      <c r="B1386" s="21" t="s">
        <v>2988</v>
      </c>
      <c r="C1386" s="21" t="s">
        <v>2989</v>
      </c>
      <c r="D1386" s="21" t="s">
        <v>185</v>
      </c>
      <c r="E1386" s="21" t="s">
        <v>246</v>
      </c>
      <c r="F1386" s="21" t="s">
        <v>246</v>
      </c>
      <c r="G1386" s="21" t="s">
        <v>247</v>
      </c>
      <c r="H1386" s="21" t="s">
        <v>246</v>
      </c>
      <c r="I1386" s="21" t="s">
        <v>178</v>
      </c>
      <c r="J1386" s="22">
        <v>39817</v>
      </c>
      <c r="K1386" s="22">
        <v>55153</v>
      </c>
      <c r="L1386" s="23">
        <f t="shared" si="218"/>
        <v>558.6</v>
      </c>
      <c r="M1386" s="24">
        <f t="shared" si="219"/>
        <v>0.95487179487179497</v>
      </c>
      <c r="N1386" s="21">
        <v>558.6</v>
      </c>
      <c r="O1386" s="21">
        <v>585</v>
      </c>
      <c r="P1386" s="21" t="s">
        <v>257</v>
      </c>
      <c r="Q1386" s="21" t="s">
        <v>258</v>
      </c>
      <c r="R1386" s="25" t="s">
        <v>259</v>
      </c>
      <c r="S1386" s="21" t="s">
        <v>332</v>
      </c>
      <c r="T1386" s="21"/>
      <c r="U1386" s="26"/>
      <c r="V1386" s="26"/>
      <c r="W1386" s="27">
        <f t="shared" si="210"/>
        <v>2009</v>
      </c>
      <c r="X1386" s="27">
        <f t="shared" si="211"/>
        <v>2050</v>
      </c>
      <c r="Y1386" s="28">
        <f t="shared" si="212"/>
        <v>0</v>
      </c>
      <c r="Z1386" s="29" t="str">
        <f t="shared" si="213"/>
        <v>CAISO</v>
      </c>
      <c r="AA1386" s="30">
        <f t="shared" si="214"/>
        <v>585</v>
      </c>
      <c r="AB1386" s="31">
        <f>IF(AND(ISNUMBER(MATCH($S1386,[3]Lists!$CU$8:$CU$37,0)),J1386&gt;=DATE(2018,12,31)),$AH$6,$AH$5)</f>
        <v>1</v>
      </c>
      <c r="AC1386" s="31">
        <f t="shared" si="215"/>
        <v>1</v>
      </c>
      <c r="AD1386" s="31">
        <f t="shared" si="216"/>
        <v>1</v>
      </c>
      <c r="AE1386" s="32" t="e">
        <f>MIN($K1386,IF(AND(S1386='[3]Resources - Baseline'!$C$25,$AH$3&gt;0),MIN(DATE(2050,12,31),MAX(DATE($AH$4,12,31),DATE(YEAR(J1386)+$AH$3,MONTH(J1386),DAY(J1386)))),IF(AND(COUNTIFS('[3]Resources - Baseline'!$C$26:$C$37,S1386)=1,$AH$2&gt;0),MIN(DATE($AH$4,12,31),DATE(YEAR(J1386)+$AH$2,MONTH(J1386),DAY(J1386))),DATE(2050,12,31))))</f>
        <v>#VALUE!</v>
      </c>
      <c r="AF1386" s="33">
        <f t="shared" si="217"/>
        <v>1</v>
      </c>
    </row>
    <row r="1387" spans="1:32">
      <c r="A1387" s="1">
        <v>1387</v>
      </c>
      <c r="B1387" s="21" t="s">
        <v>2990</v>
      </c>
      <c r="C1387" s="21" t="s">
        <v>2991</v>
      </c>
      <c r="D1387" s="21" t="s">
        <v>163</v>
      </c>
      <c r="E1387" s="22" t="s">
        <v>474</v>
      </c>
      <c r="F1387" s="22" t="s">
        <v>474</v>
      </c>
      <c r="G1387" s="22" t="s">
        <v>475</v>
      </c>
      <c r="H1387" s="22" t="s">
        <v>434</v>
      </c>
      <c r="I1387" s="22" t="s">
        <v>212</v>
      </c>
      <c r="J1387" s="22">
        <v>32448</v>
      </c>
      <c r="K1387" s="22">
        <v>55153</v>
      </c>
      <c r="L1387" s="23">
        <f t="shared" si="218"/>
        <v>22.6</v>
      </c>
      <c r="M1387" s="24">
        <f t="shared" si="219"/>
        <v>1</v>
      </c>
      <c r="N1387" s="35">
        <v>22.6</v>
      </c>
      <c r="O1387" s="35">
        <v>22.6</v>
      </c>
      <c r="P1387" s="35" t="s">
        <v>218</v>
      </c>
      <c r="Q1387" s="35" t="s">
        <v>219</v>
      </c>
      <c r="R1387" s="25" t="s">
        <v>218</v>
      </c>
      <c r="S1387" s="22" t="s">
        <v>344</v>
      </c>
      <c r="T1387" s="22"/>
      <c r="U1387" s="26"/>
      <c r="V1387" s="26"/>
      <c r="W1387" s="27">
        <f t="shared" si="210"/>
        <v>1989</v>
      </c>
      <c r="X1387" s="27">
        <f t="shared" si="211"/>
        <v>2050</v>
      </c>
      <c r="Y1387" s="28">
        <f t="shared" si="212"/>
        <v>0</v>
      </c>
      <c r="Z1387" s="29" t="str">
        <f t="shared" si="213"/>
        <v>NW</v>
      </c>
      <c r="AA1387" s="30">
        <f t="shared" si="214"/>
        <v>22.6</v>
      </c>
      <c r="AB1387" s="31">
        <f>IF(AND(ISNUMBER(MATCH($S1387,[3]Lists!$CU$8:$CU$37,0)),J1387&gt;=DATE(2018,12,31)),$AH$6,$AH$5)</f>
        <v>1</v>
      </c>
      <c r="AC1387" s="31">
        <f t="shared" si="215"/>
        <v>1</v>
      </c>
      <c r="AD1387" s="31">
        <f t="shared" si="216"/>
        <v>1</v>
      </c>
      <c r="AE1387" s="32" t="e">
        <f>MIN($K1387,IF(AND(S1387='[3]Resources - Baseline'!$C$25,$AH$3&gt;0),MIN(DATE(2050,12,31),MAX(DATE($AH$4,12,31),DATE(YEAR(J1387)+$AH$3,MONTH(J1387),DAY(J1387)))),IF(AND(COUNTIFS('[3]Resources - Baseline'!$C$26:$C$37,S1387)=1,$AH$2&gt;0),MIN(DATE($AH$4,12,31),DATE(YEAR(J1387)+$AH$2,MONTH(J1387),DAY(J1387))),DATE(2050,12,31))))</f>
        <v>#VALUE!</v>
      </c>
      <c r="AF1387" s="33">
        <f t="shared" si="217"/>
        <v>1</v>
      </c>
    </row>
    <row r="1388" spans="1:32">
      <c r="A1388" s="1">
        <v>1388</v>
      </c>
      <c r="B1388" s="21" t="s">
        <v>2992</v>
      </c>
      <c r="C1388" s="21" t="s">
        <v>2993</v>
      </c>
      <c r="D1388" s="21" t="s">
        <v>163</v>
      </c>
      <c r="E1388" s="22" t="s">
        <v>298</v>
      </c>
      <c r="F1388" s="22" t="s">
        <v>298</v>
      </c>
      <c r="G1388" s="22" t="s">
        <v>299</v>
      </c>
      <c r="H1388" s="22" t="s">
        <v>166</v>
      </c>
      <c r="I1388" s="22" t="s">
        <v>167</v>
      </c>
      <c r="J1388" s="22">
        <v>32509</v>
      </c>
      <c r="K1388" s="22">
        <v>47484</v>
      </c>
      <c r="L1388" s="23">
        <f t="shared" si="218"/>
        <v>422</v>
      </c>
      <c r="M1388" s="24">
        <f t="shared" si="219"/>
        <v>1</v>
      </c>
      <c r="N1388" s="35">
        <v>422</v>
      </c>
      <c r="O1388" s="35">
        <v>422</v>
      </c>
      <c r="P1388" s="35" t="s">
        <v>507</v>
      </c>
      <c r="Q1388" s="35" t="s">
        <v>508</v>
      </c>
      <c r="R1388" s="25" t="s">
        <v>509</v>
      </c>
      <c r="S1388" s="22" t="s">
        <v>776</v>
      </c>
      <c r="T1388" s="22"/>
      <c r="U1388" s="26"/>
      <c r="V1388" s="26"/>
      <c r="W1388" s="27">
        <f t="shared" si="210"/>
        <v>1989</v>
      </c>
      <c r="X1388" s="27">
        <f t="shared" si="211"/>
        <v>2029</v>
      </c>
      <c r="Y1388" s="28">
        <f t="shared" si="212"/>
        <v>0</v>
      </c>
      <c r="Z1388" s="29" t="str">
        <f t="shared" si="213"/>
        <v>Excluded</v>
      </c>
      <c r="AA1388" s="30">
        <f t="shared" si="214"/>
        <v>422</v>
      </c>
      <c r="AB1388" s="31">
        <f>IF(AND(ISNUMBER(MATCH($S1388,[3]Lists!$CU$8:$CU$37,0)),J1388&gt;=DATE(2018,12,31)),$AH$6,$AH$5)</f>
        <v>1</v>
      </c>
      <c r="AC1388" s="31">
        <f t="shared" si="215"/>
        <v>1</v>
      </c>
      <c r="AD1388" s="31">
        <f t="shared" si="216"/>
        <v>1</v>
      </c>
      <c r="AE1388" s="32" t="e">
        <f>MIN($K1388,IF(AND(S1388='[3]Resources - Baseline'!$C$25,$AH$3&gt;0),MIN(DATE(2050,12,31),MAX(DATE($AH$4,12,31),DATE(YEAR(J1388)+$AH$3,MONTH(J1388),DAY(J1388)))),IF(AND(COUNTIFS('[3]Resources - Baseline'!$C$26:$C$37,S1388)=1,$AH$2&gt;0),MIN(DATE($AH$4,12,31),DATE(YEAR(J1388)+$AH$2,MONTH(J1388),DAY(J1388))),DATE(2050,12,31))))</f>
        <v>#VALUE!</v>
      </c>
      <c r="AF1388" s="33">
        <f t="shared" si="217"/>
        <v>1</v>
      </c>
    </row>
    <row r="1389" spans="1:32">
      <c r="A1389" s="1">
        <v>1389</v>
      </c>
      <c r="B1389" s="21" t="s">
        <v>2994</v>
      </c>
      <c r="C1389" s="21" t="s">
        <v>2995</v>
      </c>
      <c r="D1389" s="21" t="s">
        <v>163</v>
      </c>
      <c r="E1389" s="22" t="s">
        <v>164</v>
      </c>
      <c r="F1389" s="22" t="s">
        <v>164</v>
      </c>
      <c r="G1389" s="22" t="s">
        <v>165</v>
      </c>
      <c r="H1389" s="22" t="s">
        <v>166</v>
      </c>
      <c r="I1389" s="22" t="s">
        <v>167</v>
      </c>
      <c r="J1389" s="22">
        <v>32874</v>
      </c>
      <c r="K1389" s="22">
        <v>55153</v>
      </c>
      <c r="L1389" s="23">
        <f t="shared" si="218"/>
        <v>430</v>
      </c>
      <c r="M1389" s="24">
        <f t="shared" si="219"/>
        <v>1</v>
      </c>
      <c r="N1389" s="35">
        <v>430</v>
      </c>
      <c r="O1389" s="35">
        <v>430</v>
      </c>
      <c r="P1389" s="35" t="s">
        <v>257</v>
      </c>
      <c r="Q1389" s="35" t="s">
        <v>258</v>
      </c>
      <c r="R1389" s="25" t="s">
        <v>259</v>
      </c>
      <c r="S1389" s="22" t="s">
        <v>534</v>
      </c>
      <c r="T1389" s="22"/>
      <c r="U1389" s="26"/>
      <c r="V1389" s="26"/>
      <c r="W1389" s="27">
        <f t="shared" si="210"/>
        <v>1990</v>
      </c>
      <c r="X1389" s="27">
        <f t="shared" si="211"/>
        <v>2050</v>
      </c>
      <c r="Y1389" s="28">
        <f t="shared" si="212"/>
        <v>0</v>
      </c>
      <c r="Z1389" s="29" t="str">
        <f t="shared" si="213"/>
        <v>Excluded</v>
      </c>
      <c r="AA1389" s="30">
        <f t="shared" si="214"/>
        <v>430</v>
      </c>
      <c r="AB1389" s="31">
        <f>IF(AND(ISNUMBER(MATCH($S1389,[3]Lists!$CU$8:$CU$37,0)),J1389&gt;=DATE(2018,12,31)),$AH$6,$AH$5)</f>
        <v>1</v>
      </c>
      <c r="AC1389" s="31">
        <f t="shared" si="215"/>
        <v>1</v>
      </c>
      <c r="AD1389" s="31">
        <f t="shared" si="216"/>
        <v>1</v>
      </c>
      <c r="AE1389" s="32" t="e">
        <f>MIN($K1389,IF(AND(S1389='[3]Resources - Baseline'!$C$25,$AH$3&gt;0),MIN(DATE(2050,12,31),MAX(DATE($AH$4,12,31),DATE(YEAR(J1389)+$AH$3,MONTH(J1389),DAY(J1389)))),IF(AND(COUNTIFS('[3]Resources - Baseline'!$C$26:$C$37,S1389)=1,$AH$2&gt;0),MIN(DATE($AH$4,12,31),DATE(YEAR(J1389)+$AH$2,MONTH(J1389),DAY(J1389))),DATE(2050,12,31))))</f>
        <v>#VALUE!</v>
      </c>
      <c r="AF1389" s="33">
        <f t="shared" si="217"/>
        <v>1</v>
      </c>
    </row>
    <row r="1390" spans="1:32">
      <c r="A1390" s="1">
        <v>1390</v>
      </c>
      <c r="B1390" s="21" t="s">
        <v>2996</v>
      </c>
      <c r="C1390" s="21" t="s">
        <v>2997</v>
      </c>
      <c r="D1390" s="21" t="s">
        <v>163</v>
      </c>
      <c r="E1390" s="22" t="s">
        <v>298</v>
      </c>
      <c r="F1390" s="22" t="s">
        <v>298</v>
      </c>
      <c r="G1390" s="22" t="s">
        <v>299</v>
      </c>
      <c r="H1390" s="22" t="s">
        <v>166</v>
      </c>
      <c r="I1390" s="22" t="s">
        <v>167</v>
      </c>
      <c r="J1390" s="22">
        <v>38292</v>
      </c>
      <c r="K1390" s="22">
        <v>47483</v>
      </c>
      <c r="L1390" s="23">
        <f t="shared" si="218"/>
        <v>527</v>
      </c>
      <c r="M1390" s="24">
        <f t="shared" si="219"/>
        <v>1</v>
      </c>
      <c r="N1390" s="23">
        <v>527</v>
      </c>
      <c r="O1390" s="23">
        <v>527</v>
      </c>
      <c r="P1390" s="23" t="s">
        <v>507</v>
      </c>
      <c r="Q1390" s="23" t="s">
        <v>508</v>
      </c>
      <c r="R1390" s="25" t="s">
        <v>509</v>
      </c>
      <c r="S1390" s="22" t="s">
        <v>776</v>
      </c>
      <c r="T1390" s="22"/>
      <c r="U1390" s="26"/>
      <c r="V1390" s="26"/>
      <c r="W1390" s="27">
        <f t="shared" si="210"/>
        <v>2005</v>
      </c>
      <c r="X1390" s="27">
        <f t="shared" si="211"/>
        <v>2029</v>
      </c>
      <c r="Y1390" s="28">
        <f t="shared" si="212"/>
        <v>0</v>
      </c>
      <c r="Z1390" s="29" t="str">
        <f t="shared" si="213"/>
        <v>Excluded</v>
      </c>
      <c r="AA1390" s="30">
        <f t="shared" si="214"/>
        <v>527</v>
      </c>
      <c r="AB1390" s="31">
        <f>IF(AND(ISNUMBER(MATCH($S1390,[3]Lists!$CU$8:$CU$37,0)),J1390&gt;=DATE(2018,12,31)),$AH$6,$AH$5)</f>
        <v>1</v>
      </c>
      <c r="AC1390" s="31">
        <f t="shared" si="215"/>
        <v>1</v>
      </c>
      <c r="AD1390" s="31">
        <f t="shared" si="216"/>
        <v>1</v>
      </c>
      <c r="AE1390" s="32" t="e">
        <f>MIN($K1390,IF(AND(S1390='[3]Resources - Baseline'!$C$25,$AH$3&gt;0),MIN(DATE(2050,12,31),MAX(DATE($AH$4,12,31),DATE(YEAR(J1390)+$AH$3,MONTH(J1390),DAY(J1390)))),IF(AND(COUNTIFS('[3]Resources - Baseline'!$C$26:$C$37,S1390)=1,$AH$2&gt;0),MIN(DATE($AH$4,12,31),DATE(YEAR(J1390)+$AH$2,MONTH(J1390),DAY(J1390))),DATE(2050,12,31))))</f>
        <v>#VALUE!</v>
      </c>
      <c r="AF1390" s="33">
        <f t="shared" si="217"/>
        <v>1</v>
      </c>
    </row>
    <row r="1391" spans="1:32">
      <c r="A1391" s="1">
        <v>1391</v>
      </c>
      <c r="B1391" s="21" t="s">
        <v>2998</v>
      </c>
      <c r="C1391" s="21" t="s">
        <v>2999</v>
      </c>
      <c r="D1391" s="21" t="s">
        <v>163</v>
      </c>
      <c r="E1391" s="22" t="s">
        <v>164</v>
      </c>
      <c r="F1391" s="22" t="s">
        <v>164</v>
      </c>
      <c r="G1391" s="22" t="s">
        <v>165</v>
      </c>
      <c r="H1391" s="22" t="s">
        <v>166</v>
      </c>
      <c r="I1391" s="22" t="s">
        <v>167</v>
      </c>
      <c r="J1391" s="22">
        <v>45658</v>
      </c>
      <c r="K1391" s="22">
        <v>47483</v>
      </c>
      <c r="L1391" s="23">
        <f t="shared" si="218"/>
        <v>249.8</v>
      </c>
      <c r="M1391" s="24">
        <f t="shared" si="219"/>
        <v>1</v>
      </c>
      <c r="N1391" s="23">
        <v>249.8</v>
      </c>
      <c r="O1391" s="23">
        <v>249.8</v>
      </c>
      <c r="P1391" s="23" t="s">
        <v>257</v>
      </c>
      <c r="Q1391" s="23" t="s">
        <v>258</v>
      </c>
      <c r="R1391" s="25" t="s">
        <v>259</v>
      </c>
      <c r="S1391" s="22" t="s">
        <v>534</v>
      </c>
      <c r="T1391" s="22"/>
      <c r="U1391" s="26"/>
      <c r="V1391" s="26"/>
      <c r="W1391" s="27">
        <f t="shared" si="210"/>
        <v>2025</v>
      </c>
      <c r="X1391" s="27">
        <f t="shared" si="211"/>
        <v>2029</v>
      </c>
      <c r="Y1391" s="28">
        <f t="shared" si="212"/>
        <v>0</v>
      </c>
      <c r="Z1391" s="29" t="str">
        <f t="shared" si="213"/>
        <v>Excluded</v>
      </c>
      <c r="AA1391" s="30">
        <f t="shared" si="214"/>
        <v>249.8</v>
      </c>
      <c r="AB1391" s="31">
        <f>IF(AND(ISNUMBER(MATCH($S1391,[3]Lists!$CU$8:$CU$37,0)),J1391&gt;=DATE(2018,12,31)),$AH$6,$AH$5)</f>
        <v>1</v>
      </c>
      <c r="AC1391" s="31">
        <f t="shared" si="215"/>
        <v>1</v>
      </c>
      <c r="AD1391" s="31">
        <f t="shared" si="216"/>
        <v>1</v>
      </c>
      <c r="AE1391" s="32" t="e">
        <f>MIN($K1391,IF(AND(S1391='[3]Resources - Baseline'!$C$25,$AH$3&gt;0),MIN(DATE(2050,12,31),MAX(DATE($AH$4,12,31),DATE(YEAR(J1391)+$AH$3,MONTH(J1391),DAY(J1391)))),IF(AND(COUNTIFS('[3]Resources - Baseline'!$C$26:$C$37,S1391)=1,$AH$2&gt;0),MIN(DATE($AH$4,12,31),DATE(YEAR(J1391)+$AH$2,MONTH(J1391),DAY(J1391))),DATE(2050,12,31))))</f>
        <v>#VALUE!</v>
      </c>
      <c r="AF1391" s="33">
        <f t="shared" si="217"/>
        <v>1</v>
      </c>
    </row>
    <row r="1392" spans="1:32">
      <c r="A1392" s="1">
        <v>1392</v>
      </c>
      <c r="B1392" s="21" t="s">
        <v>3000</v>
      </c>
      <c r="C1392" s="21" t="s">
        <v>3001</v>
      </c>
      <c r="D1392" s="21" t="s">
        <v>163</v>
      </c>
      <c r="E1392" s="22" t="s">
        <v>298</v>
      </c>
      <c r="F1392" s="22" t="s">
        <v>298</v>
      </c>
      <c r="G1392" s="22" t="s">
        <v>299</v>
      </c>
      <c r="H1392" s="22" t="s">
        <v>166</v>
      </c>
      <c r="I1392" s="22" t="s">
        <v>167</v>
      </c>
      <c r="J1392" s="22">
        <v>34335</v>
      </c>
      <c r="K1392" s="22">
        <v>47483</v>
      </c>
      <c r="L1392" s="23">
        <f t="shared" si="218"/>
        <v>422</v>
      </c>
      <c r="M1392" s="24">
        <f t="shared" si="219"/>
        <v>1</v>
      </c>
      <c r="N1392" s="23">
        <v>422</v>
      </c>
      <c r="O1392" s="23">
        <v>422</v>
      </c>
      <c r="P1392" s="23" t="s">
        <v>507</v>
      </c>
      <c r="Q1392" s="23" t="s">
        <v>508</v>
      </c>
      <c r="R1392" s="25" t="s">
        <v>509</v>
      </c>
      <c r="S1392" s="22" t="s">
        <v>776</v>
      </c>
      <c r="T1392" s="22"/>
      <c r="U1392" s="26"/>
      <c r="V1392" s="26"/>
      <c r="W1392" s="27">
        <f t="shared" si="210"/>
        <v>1994</v>
      </c>
      <c r="X1392" s="27">
        <f t="shared" si="211"/>
        <v>2029</v>
      </c>
      <c r="Y1392" s="28">
        <f t="shared" si="212"/>
        <v>0</v>
      </c>
      <c r="Z1392" s="29" t="str">
        <f t="shared" si="213"/>
        <v>Excluded</v>
      </c>
      <c r="AA1392" s="30">
        <f t="shared" si="214"/>
        <v>422</v>
      </c>
      <c r="AB1392" s="31">
        <f>IF(AND(ISNUMBER(MATCH($S1392,[3]Lists!$CU$8:$CU$37,0)),J1392&gt;=DATE(2018,12,31)),$AH$6,$AH$5)</f>
        <v>1</v>
      </c>
      <c r="AC1392" s="31">
        <f t="shared" si="215"/>
        <v>1</v>
      </c>
      <c r="AD1392" s="31">
        <f t="shared" si="216"/>
        <v>1</v>
      </c>
      <c r="AE1392" s="32" t="e">
        <f>MIN($K1392,IF(AND(S1392='[3]Resources - Baseline'!$C$25,$AH$3&gt;0),MIN(DATE(2050,12,31),MAX(DATE($AH$4,12,31),DATE(YEAR(J1392)+$AH$3,MONTH(J1392),DAY(J1392)))),IF(AND(COUNTIFS('[3]Resources - Baseline'!$C$26:$C$37,S1392)=1,$AH$2&gt;0),MIN(DATE($AH$4,12,31),DATE(YEAR(J1392)+$AH$2,MONTH(J1392),DAY(J1392))),DATE(2050,12,31))))</f>
        <v>#VALUE!</v>
      </c>
      <c r="AF1392" s="33">
        <f t="shared" si="217"/>
        <v>1</v>
      </c>
    </row>
    <row r="1393" spans="1:32">
      <c r="A1393" s="1">
        <v>1393</v>
      </c>
      <c r="B1393" s="21" t="s">
        <v>3002</v>
      </c>
      <c r="C1393" s="21" t="s">
        <v>3003</v>
      </c>
      <c r="D1393" s="21" t="s">
        <v>185</v>
      </c>
      <c r="E1393" s="21" t="s">
        <v>175</v>
      </c>
      <c r="F1393" s="21" t="s">
        <v>175</v>
      </c>
      <c r="G1393" s="21" t="s">
        <v>186</v>
      </c>
      <c r="H1393" s="21" t="s">
        <v>175</v>
      </c>
      <c r="I1393" s="21" t="s">
        <v>178</v>
      </c>
      <c r="J1393" s="22">
        <v>41605</v>
      </c>
      <c r="K1393" s="22">
        <v>55153</v>
      </c>
      <c r="L1393" s="23">
        <f t="shared" si="218"/>
        <v>250</v>
      </c>
      <c r="M1393" s="24">
        <f t="shared" si="219"/>
        <v>1</v>
      </c>
      <c r="N1393" s="21">
        <v>250</v>
      </c>
      <c r="O1393" s="21">
        <v>250</v>
      </c>
      <c r="P1393" s="21" t="s">
        <v>187</v>
      </c>
      <c r="Q1393" s="21" t="s">
        <v>2070</v>
      </c>
      <c r="R1393" s="25" t="s">
        <v>2071</v>
      </c>
      <c r="S1393" s="21" t="s">
        <v>182</v>
      </c>
      <c r="T1393" s="21"/>
      <c r="U1393" s="26"/>
      <c r="V1393" s="26"/>
      <c r="W1393" s="27">
        <f t="shared" si="210"/>
        <v>2014</v>
      </c>
      <c r="X1393" s="27">
        <f t="shared" si="211"/>
        <v>2050</v>
      </c>
      <c r="Y1393" s="28">
        <f t="shared" si="212"/>
        <v>0</v>
      </c>
      <c r="Z1393" s="29" t="str">
        <f t="shared" si="213"/>
        <v>CAISO</v>
      </c>
      <c r="AA1393" s="30">
        <f t="shared" si="214"/>
        <v>250</v>
      </c>
      <c r="AB1393" s="31">
        <f>IF(AND(ISNUMBER(MATCH($S1393,[3]Lists!$CU$8:$CU$37,0)),J1393&gt;=DATE(2018,12,31)),$AH$6,$AH$5)</f>
        <v>1</v>
      </c>
      <c r="AC1393" s="31">
        <f t="shared" si="215"/>
        <v>1</v>
      </c>
      <c r="AD1393" s="31">
        <f t="shared" si="216"/>
        <v>1</v>
      </c>
      <c r="AE1393" s="32" t="e">
        <f>MIN($K1393,IF(AND(S1393='[3]Resources - Baseline'!$C$25,$AH$3&gt;0),MIN(DATE(2050,12,31),MAX(DATE($AH$4,12,31),DATE(YEAR(J1393)+$AH$3,MONTH(J1393),DAY(J1393)))),IF(AND(COUNTIFS('[3]Resources - Baseline'!$C$26:$C$37,S1393)=1,$AH$2&gt;0),MIN(DATE($AH$4,12,31),DATE(YEAR(J1393)+$AH$2,MONTH(J1393),DAY(J1393))),DATE(2050,12,31))))</f>
        <v>#VALUE!</v>
      </c>
      <c r="AF1393" s="33">
        <f t="shared" si="217"/>
        <v>1</v>
      </c>
    </row>
    <row r="1394" spans="1:32">
      <c r="A1394" s="1">
        <v>1394</v>
      </c>
      <c r="B1394" s="21" t="s">
        <v>3004</v>
      </c>
      <c r="C1394" s="21" t="s">
        <v>3005</v>
      </c>
      <c r="D1394" s="21" t="s">
        <v>163</v>
      </c>
      <c r="E1394" s="22" t="s">
        <v>202</v>
      </c>
      <c r="F1394" s="22" t="s">
        <v>202</v>
      </c>
      <c r="G1394" s="22" t="s">
        <v>1785</v>
      </c>
      <c r="H1394" s="22" t="s">
        <v>202</v>
      </c>
      <c r="I1394" s="22" t="s">
        <v>202</v>
      </c>
      <c r="J1394" s="22">
        <v>32629</v>
      </c>
      <c r="K1394" s="22">
        <v>55153</v>
      </c>
      <c r="L1394" s="23">
        <f t="shared" si="218"/>
        <v>22</v>
      </c>
      <c r="M1394" s="24">
        <f t="shared" si="219"/>
        <v>1</v>
      </c>
      <c r="N1394" s="23">
        <v>22</v>
      </c>
      <c r="O1394" s="23">
        <v>22</v>
      </c>
      <c r="P1394" s="23" t="s">
        <v>2203</v>
      </c>
      <c r="Q1394" s="23" t="s">
        <v>248</v>
      </c>
      <c r="R1394" s="25" t="s">
        <v>249</v>
      </c>
      <c r="S1394" s="22" t="s">
        <v>2204</v>
      </c>
      <c r="T1394" s="22"/>
      <c r="U1394" s="26"/>
      <c r="V1394" s="26"/>
      <c r="W1394" s="27">
        <f t="shared" si="210"/>
        <v>1989</v>
      </c>
      <c r="X1394" s="27">
        <f t="shared" si="211"/>
        <v>2050</v>
      </c>
      <c r="Y1394" s="28">
        <f t="shared" si="212"/>
        <v>0</v>
      </c>
      <c r="Z1394" s="29" t="str">
        <f t="shared" si="213"/>
        <v>IID</v>
      </c>
      <c r="AA1394" s="30">
        <f t="shared" si="214"/>
        <v>22</v>
      </c>
      <c r="AB1394" s="31">
        <f>IF(AND(ISNUMBER(MATCH($S1394,[3]Lists!$CU$8:$CU$37,0)),J1394&gt;=DATE(2018,12,31)),$AH$6,$AH$5)</f>
        <v>1</v>
      </c>
      <c r="AC1394" s="31">
        <f t="shared" si="215"/>
        <v>1</v>
      </c>
      <c r="AD1394" s="31">
        <f t="shared" si="216"/>
        <v>1</v>
      </c>
      <c r="AE1394" s="32" t="e">
        <f>MIN($K1394,IF(AND(S1394='[3]Resources - Baseline'!$C$25,$AH$3&gt;0),MIN(DATE(2050,12,31),MAX(DATE($AH$4,12,31),DATE(YEAR(J1394)+$AH$3,MONTH(J1394),DAY(J1394)))),IF(AND(COUNTIFS('[3]Resources - Baseline'!$C$26:$C$37,S1394)=1,$AH$2&gt;0),MIN(DATE($AH$4,12,31),DATE(YEAR(J1394)+$AH$2,MONTH(J1394),DAY(J1394))),DATE(2050,12,31))))</f>
        <v>#VALUE!</v>
      </c>
      <c r="AF1394" s="33">
        <f t="shared" si="217"/>
        <v>1</v>
      </c>
    </row>
    <row r="1395" spans="1:32">
      <c r="A1395" s="1">
        <v>1395</v>
      </c>
      <c r="B1395" s="21" t="s">
        <v>3006</v>
      </c>
      <c r="C1395" s="21" t="s">
        <v>3007</v>
      </c>
      <c r="D1395" s="21" t="s">
        <v>163</v>
      </c>
      <c r="E1395" s="22" t="s">
        <v>202</v>
      </c>
      <c r="F1395" s="22" t="s">
        <v>202</v>
      </c>
      <c r="G1395" s="22" t="s">
        <v>1785</v>
      </c>
      <c r="H1395" s="22" t="s">
        <v>202</v>
      </c>
      <c r="I1395" s="22" t="s">
        <v>202</v>
      </c>
      <c r="J1395" s="22">
        <v>28825</v>
      </c>
      <c r="K1395" s="22">
        <v>55153</v>
      </c>
      <c r="L1395" s="23">
        <f t="shared" si="218"/>
        <v>22</v>
      </c>
      <c r="M1395" s="24">
        <f t="shared" si="219"/>
        <v>1</v>
      </c>
      <c r="N1395" s="23">
        <v>22</v>
      </c>
      <c r="O1395" s="23">
        <v>22</v>
      </c>
      <c r="P1395" s="23" t="s">
        <v>848</v>
      </c>
      <c r="Q1395" s="23" t="s">
        <v>248</v>
      </c>
      <c r="R1395" s="25" t="s">
        <v>249</v>
      </c>
      <c r="S1395" s="22" t="s">
        <v>2204</v>
      </c>
      <c r="T1395" s="22"/>
      <c r="U1395" s="26"/>
      <c r="V1395" s="26"/>
      <c r="W1395" s="27">
        <f t="shared" si="210"/>
        <v>1979</v>
      </c>
      <c r="X1395" s="27">
        <f t="shared" si="211"/>
        <v>2050</v>
      </c>
      <c r="Y1395" s="28">
        <f t="shared" si="212"/>
        <v>0</v>
      </c>
      <c r="Z1395" s="29" t="str">
        <f t="shared" si="213"/>
        <v>IID</v>
      </c>
      <c r="AA1395" s="30">
        <f t="shared" si="214"/>
        <v>22</v>
      </c>
      <c r="AB1395" s="31">
        <f>IF(AND(ISNUMBER(MATCH($S1395,[3]Lists!$CU$8:$CU$37,0)),J1395&gt;=DATE(2018,12,31)),$AH$6,$AH$5)</f>
        <v>1</v>
      </c>
      <c r="AC1395" s="31">
        <f t="shared" si="215"/>
        <v>1</v>
      </c>
      <c r="AD1395" s="31">
        <f t="shared" si="216"/>
        <v>1</v>
      </c>
      <c r="AE1395" s="32" t="e">
        <f>MIN($K1395,IF(AND(S1395='[3]Resources - Baseline'!$C$25,$AH$3&gt;0),MIN(DATE(2050,12,31),MAX(DATE($AH$4,12,31),DATE(YEAR(J1395)+$AH$3,MONTH(J1395),DAY(J1395)))),IF(AND(COUNTIFS('[3]Resources - Baseline'!$C$26:$C$37,S1395)=1,$AH$2&gt;0),MIN(DATE($AH$4,12,31),DATE(YEAR(J1395)+$AH$2,MONTH(J1395),DAY(J1395))),DATE(2050,12,31))))</f>
        <v>#VALUE!</v>
      </c>
      <c r="AF1395" s="33">
        <f t="shared" si="217"/>
        <v>1</v>
      </c>
    </row>
    <row r="1396" spans="1:32">
      <c r="A1396" s="1">
        <v>1396</v>
      </c>
      <c r="B1396" s="21" t="s">
        <v>3008</v>
      </c>
      <c r="C1396" s="21" t="s">
        <v>3009</v>
      </c>
      <c r="D1396" s="21" t="s">
        <v>163</v>
      </c>
      <c r="E1396" s="22" t="s">
        <v>202</v>
      </c>
      <c r="F1396" s="22" t="s">
        <v>202</v>
      </c>
      <c r="G1396" s="22" t="s">
        <v>1785</v>
      </c>
      <c r="H1396" s="22" t="s">
        <v>202</v>
      </c>
      <c r="I1396" s="22" t="s">
        <v>202</v>
      </c>
      <c r="J1396" s="22">
        <v>39692</v>
      </c>
      <c r="K1396" s="22">
        <v>55123</v>
      </c>
      <c r="L1396" s="23">
        <f t="shared" si="218"/>
        <v>10</v>
      </c>
      <c r="M1396" s="24">
        <f t="shared" si="219"/>
        <v>1</v>
      </c>
      <c r="N1396" s="23">
        <v>10</v>
      </c>
      <c r="O1396" s="23">
        <v>10</v>
      </c>
      <c r="P1396" s="23" t="s">
        <v>2203</v>
      </c>
      <c r="Q1396" s="23" t="s">
        <v>248</v>
      </c>
      <c r="R1396" s="25" t="s">
        <v>249</v>
      </c>
      <c r="S1396" s="22" t="s">
        <v>2204</v>
      </c>
      <c r="T1396" s="22"/>
      <c r="U1396" s="26"/>
      <c r="V1396" s="26"/>
      <c r="W1396" s="27">
        <f t="shared" si="210"/>
        <v>2009</v>
      </c>
      <c r="X1396" s="27">
        <f t="shared" si="211"/>
        <v>2050</v>
      </c>
      <c r="Y1396" s="28">
        <f t="shared" si="212"/>
        <v>0</v>
      </c>
      <c r="Z1396" s="29" t="str">
        <f t="shared" si="213"/>
        <v>IID</v>
      </c>
      <c r="AA1396" s="30">
        <f t="shared" si="214"/>
        <v>10</v>
      </c>
      <c r="AB1396" s="31">
        <f>IF(AND(ISNUMBER(MATCH($S1396,[3]Lists!$CU$8:$CU$37,0)),J1396&gt;=DATE(2018,12,31)),$AH$6,$AH$5)</f>
        <v>1</v>
      </c>
      <c r="AC1396" s="31">
        <f t="shared" si="215"/>
        <v>1</v>
      </c>
      <c r="AD1396" s="31">
        <f t="shared" si="216"/>
        <v>1</v>
      </c>
      <c r="AE1396" s="32" t="e">
        <f>MIN($K1396,IF(AND(S1396='[3]Resources - Baseline'!$C$25,$AH$3&gt;0),MIN(DATE(2050,12,31),MAX(DATE($AH$4,12,31),DATE(YEAR(J1396)+$AH$3,MONTH(J1396),DAY(J1396)))),IF(AND(COUNTIFS('[3]Resources - Baseline'!$C$26:$C$37,S1396)=1,$AH$2&gt;0),MIN(DATE($AH$4,12,31),DATE(YEAR(J1396)+$AH$2,MONTH(J1396),DAY(J1396))),DATE(2050,12,31))))</f>
        <v>#VALUE!</v>
      </c>
      <c r="AF1396" s="33">
        <f t="shared" si="217"/>
        <v>1</v>
      </c>
    </row>
    <row r="1397" spans="1:32">
      <c r="A1397" s="1">
        <v>1397</v>
      </c>
      <c r="B1397" s="21" t="s">
        <v>3010</v>
      </c>
      <c r="C1397" s="21" t="s">
        <v>3011</v>
      </c>
      <c r="D1397" s="21" t="s">
        <v>163</v>
      </c>
      <c r="E1397" s="22" t="s">
        <v>302</v>
      </c>
      <c r="F1397" s="22" t="s">
        <v>302</v>
      </c>
      <c r="G1397" s="22" t="s">
        <v>303</v>
      </c>
      <c r="H1397" s="22" t="s">
        <v>302</v>
      </c>
      <c r="I1397" s="22" t="s">
        <v>167</v>
      </c>
      <c r="J1397" s="22">
        <v>2892</v>
      </c>
      <c r="K1397" s="22">
        <v>55153</v>
      </c>
      <c r="L1397" s="23">
        <f t="shared" si="218"/>
        <v>1.2</v>
      </c>
      <c r="M1397" s="24">
        <f t="shared" si="219"/>
        <v>1</v>
      </c>
      <c r="N1397" s="23">
        <v>1.2</v>
      </c>
      <c r="O1397" s="23">
        <v>1.2</v>
      </c>
      <c r="P1397" s="23" t="s">
        <v>218</v>
      </c>
      <c r="Q1397" s="23" t="s">
        <v>219</v>
      </c>
      <c r="R1397" s="25" t="s">
        <v>218</v>
      </c>
      <c r="S1397" s="22" t="s">
        <v>220</v>
      </c>
      <c r="T1397" s="22"/>
      <c r="U1397" s="26"/>
      <c r="V1397" s="26"/>
      <c r="W1397" s="27">
        <f t="shared" si="210"/>
        <v>1908</v>
      </c>
      <c r="X1397" s="27">
        <f t="shared" si="211"/>
        <v>2050</v>
      </c>
      <c r="Y1397" s="28">
        <f t="shared" si="212"/>
        <v>0</v>
      </c>
      <c r="Z1397" s="29" t="str">
        <f t="shared" si="213"/>
        <v>Excluded</v>
      </c>
      <c r="AA1397" s="30">
        <f t="shared" si="214"/>
        <v>1.2</v>
      </c>
      <c r="AB1397" s="31">
        <f>IF(AND(ISNUMBER(MATCH($S1397,[3]Lists!$CU$8:$CU$37,0)),J1397&gt;=DATE(2018,12,31)),$AH$6,$AH$5)</f>
        <v>1</v>
      </c>
      <c r="AC1397" s="31">
        <f t="shared" si="215"/>
        <v>1</v>
      </c>
      <c r="AD1397" s="31">
        <f t="shared" si="216"/>
        <v>1</v>
      </c>
      <c r="AE1397" s="32" t="e">
        <f>MIN($K1397,IF(AND(S1397='[3]Resources - Baseline'!$C$25,$AH$3&gt;0),MIN(DATE(2050,12,31),MAX(DATE($AH$4,12,31),DATE(YEAR(J1397)+$AH$3,MONTH(J1397),DAY(J1397)))),IF(AND(COUNTIFS('[3]Resources - Baseline'!$C$26:$C$37,S1397)=1,$AH$2&gt;0),MIN(DATE($AH$4,12,31),DATE(YEAR(J1397)+$AH$2,MONTH(J1397),DAY(J1397))),DATE(2050,12,31))))</f>
        <v>#VALUE!</v>
      </c>
      <c r="AF1397" s="33">
        <f t="shared" si="217"/>
        <v>1</v>
      </c>
    </row>
    <row r="1398" spans="1:32">
      <c r="A1398" s="1">
        <v>1398</v>
      </c>
      <c r="B1398" s="21" t="s">
        <v>3012</v>
      </c>
      <c r="C1398" s="21" t="s">
        <v>3013</v>
      </c>
      <c r="D1398" s="21" t="s">
        <v>185</v>
      </c>
      <c r="E1398" s="21" t="s">
        <v>246</v>
      </c>
      <c r="F1398" s="21" t="s">
        <v>246</v>
      </c>
      <c r="G1398" s="21" t="s">
        <v>247</v>
      </c>
      <c r="H1398" s="21" t="s">
        <v>246</v>
      </c>
      <c r="I1398" s="21" t="s">
        <v>178</v>
      </c>
      <c r="J1398" s="22">
        <v>27395</v>
      </c>
      <c r="K1398" s="22">
        <v>55153</v>
      </c>
      <c r="L1398" s="23">
        <f t="shared" si="218"/>
        <v>68</v>
      </c>
      <c r="M1398" s="24">
        <f t="shared" si="219"/>
        <v>0.91397849462365588</v>
      </c>
      <c r="N1398" s="21">
        <v>68</v>
      </c>
      <c r="O1398" s="21">
        <v>74.400000000000006</v>
      </c>
      <c r="P1398" s="21" t="s">
        <v>187</v>
      </c>
      <c r="Q1398" s="21" t="s">
        <v>248</v>
      </c>
      <c r="R1398" s="25" t="s">
        <v>249</v>
      </c>
      <c r="S1398" s="21" t="s">
        <v>250</v>
      </c>
      <c r="T1398" s="21"/>
      <c r="U1398" s="26"/>
      <c r="V1398" s="26"/>
      <c r="W1398" s="27">
        <f t="shared" si="210"/>
        <v>1975</v>
      </c>
      <c r="X1398" s="27">
        <f t="shared" si="211"/>
        <v>2050</v>
      </c>
      <c r="Y1398" s="28">
        <f t="shared" si="212"/>
        <v>0</v>
      </c>
      <c r="Z1398" s="29" t="str">
        <f t="shared" si="213"/>
        <v>CAISO</v>
      </c>
      <c r="AA1398" s="30">
        <f t="shared" si="214"/>
        <v>74.400000000000006</v>
      </c>
      <c r="AB1398" s="31">
        <f>IF(AND(ISNUMBER(MATCH($S1398,[3]Lists!$CU$8:$CU$37,0)),J1398&gt;=DATE(2018,12,31)),$AH$6,$AH$5)</f>
        <v>1</v>
      </c>
      <c r="AC1398" s="31">
        <f t="shared" si="215"/>
        <v>1</v>
      </c>
      <c r="AD1398" s="31">
        <f t="shared" si="216"/>
        <v>1</v>
      </c>
      <c r="AE1398" s="32" t="e">
        <f>MIN($K1398,IF(AND(S1398='[3]Resources - Baseline'!$C$25,$AH$3&gt;0),MIN(DATE(2050,12,31),MAX(DATE($AH$4,12,31),DATE(YEAR(J1398)+$AH$3,MONTH(J1398),DAY(J1398)))),IF(AND(COUNTIFS('[3]Resources - Baseline'!$C$26:$C$37,S1398)=1,$AH$2&gt;0),MIN(DATE($AH$4,12,31),DATE(YEAR(J1398)+$AH$2,MONTH(J1398),DAY(J1398))),DATE(2050,12,31))))</f>
        <v>#VALUE!</v>
      </c>
      <c r="AF1398" s="33">
        <f t="shared" si="217"/>
        <v>1</v>
      </c>
    </row>
    <row r="1399" spans="1:32">
      <c r="A1399" s="1">
        <v>1399</v>
      </c>
      <c r="B1399" s="21" t="s">
        <v>3014</v>
      </c>
      <c r="C1399" s="21" t="s">
        <v>3015</v>
      </c>
      <c r="D1399" s="21" t="s">
        <v>185</v>
      </c>
      <c r="E1399" s="21" t="s">
        <v>246</v>
      </c>
      <c r="F1399" s="21" t="s">
        <v>246</v>
      </c>
      <c r="G1399" s="21" t="s">
        <v>247</v>
      </c>
      <c r="H1399" s="21" t="s">
        <v>246</v>
      </c>
      <c r="I1399" s="21" t="s">
        <v>178</v>
      </c>
      <c r="J1399" s="22">
        <v>28856</v>
      </c>
      <c r="K1399" s="22">
        <v>55153</v>
      </c>
      <c r="L1399" s="23">
        <f t="shared" si="218"/>
        <v>50</v>
      </c>
      <c r="M1399" s="24">
        <f t="shared" si="219"/>
        <v>0.8771929824561403</v>
      </c>
      <c r="N1399" s="21">
        <v>50</v>
      </c>
      <c r="O1399" s="21">
        <v>57</v>
      </c>
      <c r="P1399" s="21" t="s">
        <v>187</v>
      </c>
      <c r="Q1399" s="21" t="s">
        <v>248</v>
      </c>
      <c r="R1399" s="25" t="s">
        <v>249</v>
      </c>
      <c r="S1399" s="21" t="s">
        <v>250</v>
      </c>
      <c r="T1399" s="21"/>
      <c r="U1399" s="26"/>
      <c r="V1399" s="26"/>
      <c r="W1399" s="27">
        <f t="shared" si="210"/>
        <v>1979</v>
      </c>
      <c r="X1399" s="27">
        <f t="shared" si="211"/>
        <v>2050</v>
      </c>
      <c r="Y1399" s="28">
        <f t="shared" si="212"/>
        <v>0</v>
      </c>
      <c r="Z1399" s="29" t="str">
        <f t="shared" si="213"/>
        <v>CAISO</v>
      </c>
      <c r="AA1399" s="30">
        <f t="shared" si="214"/>
        <v>57</v>
      </c>
      <c r="AB1399" s="31">
        <f>IF(AND(ISNUMBER(MATCH($S1399,[3]Lists!$CU$8:$CU$37,0)),J1399&gt;=DATE(2018,12,31)),$AH$6,$AH$5)</f>
        <v>1</v>
      </c>
      <c r="AC1399" s="31">
        <f t="shared" si="215"/>
        <v>1</v>
      </c>
      <c r="AD1399" s="31">
        <f t="shared" si="216"/>
        <v>1</v>
      </c>
      <c r="AE1399" s="32" t="e">
        <f>MIN($K1399,IF(AND(S1399='[3]Resources - Baseline'!$C$25,$AH$3&gt;0),MIN(DATE(2050,12,31),MAX(DATE($AH$4,12,31),DATE(YEAR(J1399)+$AH$3,MONTH(J1399),DAY(J1399)))),IF(AND(COUNTIFS('[3]Resources - Baseline'!$C$26:$C$37,S1399)=1,$AH$2&gt;0),MIN(DATE($AH$4,12,31),DATE(YEAR(J1399)+$AH$2,MONTH(J1399),DAY(J1399))),DATE(2050,12,31))))</f>
        <v>#VALUE!</v>
      </c>
      <c r="AF1399" s="33">
        <f t="shared" si="217"/>
        <v>1</v>
      </c>
    </row>
    <row r="1400" spans="1:32">
      <c r="A1400" s="1">
        <v>1400</v>
      </c>
      <c r="B1400" s="21" t="s">
        <v>3016</v>
      </c>
      <c r="C1400" s="21" t="s">
        <v>3017</v>
      </c>
      <c r="D1400" s="21" t="s">
        <v>185</v>
      </c>
      <c r="E1400" s="21" t="s">
        <v>246</v>
      </c>
      <c r="F1400" s="21" t="s">
        <v>246</v>
      </c>
      <c r="G1400" s="21" t="s">
        <v>247</v>
      </c>
      <c r="H1400" s="21" t="s">
        <v>246</v>
      </c>
      <c r="I1400" s="21" t="s">
        <v>178</v>
      </c>
      <c r="J1400" s="22">
        <v>29221</v>
      </c>
      <c r="K1400" s="22">
        <v>55153</v>
      </c>
      <c r="L1400" s="23">
        <f t="shared" si="218"/>
        <v>55.999999999999993</v>
      </c>
      <c r="M1400" s="24">
        <f t="shared" si="219"/>
        <v>0.58947368421052626</v>
      </c>
      <c r="N1400" s="21">
        <v>56</v>
      </c>
      <c r="O1400" s="21">
        <v>95</v>
      </c>
      <c r="P1400" s="21" t="s">
        <v>187</v>
      </c>
      <c r="Q1400" s="21" t="s">
        <v>248</v>
      </c>
      <c r="R1400" s="25" t="s">
        <v>249</v>
      </c>
      <c r="S1400" s="21" t="s">
        <v>250</v>
      </c>
      <c r="T1400" s="21"/>
      <c r="U1400" s="26"/>
      <c r="V1400" s="26"/>
      <c r="W1400" s="27">
        <f t="shared" si="210"/>
        <v>1980</v>
      </c>
      <c r="X1400" s="27">
        <f t="shared" si="211"/>
        <v>2050</v>
      </c>
      <c r="Y1400" s="28">
        <f t="shared" si="212"/>
        <v>0</v>
      </c>
      <c r="Z1400" s="29" t="str">
        <f t="shared" si="213"/>
        <v>CAISO</v>
      </c>
      <c r="AA1400" s="30">
        <f t="shared" si="214"/>
        <v>95</v>
      </c>
      <c r="AB1400" s="31">
        <f>IF(AND(ISNUMBER(MATCH($S1400,[3]Lists!$CU$8:$CU$37,0)),J1400&gt;=DATE(2018,12,31)),$AH$6,$AH$5)</f>
        <v>1</v>
      </c>
      <c r="AC1400" s="31">
        <f t="shared" si="215"/>
        <v>1</v>
      </c>
      <c r="AD1400" s="31">
        <f t="shared" si="216"/>
        <v>1</v>
      </c>
      <c r="AE1400" s="32" t="e">
        <f>MIN($K1400,IF(AND(S1400='[3]Resources - Baseline'!$C$25,$AH$3&gt;0),MIN(DATE(2050,12,31),MAX(DATE($AH$4,12,31),DATE(YEAR(J1400)+$AH$3,MONTH(J1400),DAY(J1400)))),IF(AND(COUNTIFS('[3]Resources - Baseline'!$C$26:$C$37,S1400)=1,$AH$2&gt;0),MIN(DATE($AH$4,12,31),DATE(YEAR(J1400)+$AH$2,MONTH(J1400),DAY(J1400))),DATE(2050,12,31))))</f>
        <v>#VALUE!</v>
      </c>
      <c r="AF1400" s="33">
        <f t="shared" si="217"/>
        <v>1</v>
      </c>
    </row>
    <row r="1401" spans="1:32">
      <c r="A1401" s="1">
        <v>1401</v>
      </c>
      <c r="B1401" s="21" t="s">
        <v>3018</v>
      </c>
      <c r="C1401" s="21" t="s">
        <v>3019</v>
      </c>
      <c r="D1401" s="21" t="s">
        <v>185</v>
      </c>
      <c r="E1401" s="21" t="s">
        <v>246</v>
      </c>
      <c r="F1401" s="21" t="s">
        <v>246</v>
      </c>
      <c r="G1401" s="21" t="s">
        <v>247</v>
      </c>
      <c r="H1401" s="21" t="s">
        <v>246</v>
      </c>
      <c r="I1401" s="21" t="s">
        <v>178</v>
      </c>
      <c r="J1401" s="22">
        <v>29221</v>
      </c>
      <c r="K1401" s="22">
        <v>55153</v>
      </c>
      <c r="L1401" s="23">
        <f t="shared" si="218"/>
        <v>50</v>
      </c>
      <c r="M1401" s="24">
        <f t="shared" si="219"/>
        <v>0.7142857142857143</v>
      </c>
      <c r="N1401" s="21">
        <v>50</v>
      </c>
      <c r="O1401" s="21">
        <v>70</v>
      </c>
      <c r="P1401" s="21" t="s">
        <v>187</v>
      </c>
      <c r="Q1401" s="21" t="s">
        <v>248</v>
      </c>
      <c r="R1401" s="25" t="s">
        <v>249</v>
      </c>
      <c r="S1401" s="21" t="s">
        <v>250</v>
      </c>
      <c r="T1401" s="21"/>
      <c r="U1401" s="26"/>
      <c r="V1401" s="26"/>
      <c r="W1401" s="27">
        <f t="shared" si="210"/>
        <v>1980</v>
      </c>
      <c r="X1401" s="27">
        <f t="shared" si="211"/>
        <v>2050</v>
      </c>
      <c r="Y1401" s="28">
        <f t="shared" si="212"/>
        <v>0</v>
      </c>
      <c r="Z1401" s="29" t="str">
        <f t="shared" si="213"/>
        <v>CAISO</v>
      </c>
      <c r="AA1401" s="30">
        <f t="shared" si="214"/>
        <v>70</v>
      </c>
      <c r="AB1401" s="31">
        <f>IF(AND(ISNUMBER(MATCH($S1401,[3]Lists!$CU$8:$CU$37,0)),J1401&gt;=DATE(2018,12,31)),$AH$6,$AH$5)</f>
        <v>1</v>
      </c>
      <c r="AC1401" s="31">
        <f t="shared" si="215"/>
        <v>1</v>
      </c>
      <c r="AD1401" s="31">
        <f t="shared" si="216"/>
        <v>1</v>
      </c>
      <c r="AE1401" s="32" t="e">
        <f>MIN($K1401,IF(AND(S1401='[3]Resources - Baseline'!$C$25,$AH$3&gt;0),MIN(DATE(2050,12,31),MAX(DATE($AH$4,12,31),DATE(YEAR(J1401)+$AH$3,MONTH(J1401),DAY(J1401)))),IF(AND(COUNTIFS('[3]Resources - Baseline'!$C$26:$C$37,S1401)=1,$AH$2&gt;0),MIN(DATE($AH$4,12,31),DATE(YEAR(J1401)+$AH$2,MONTH(J1401),DAY(J1401))),DATE(2050,12,31))))</f>
        <v>#VALUE!</v>
      </c>
      <c r="AF1401" s="33">
        <f t="shared" si="217"/>
        <v>1</v>
      </c>
    </row>
    <row r="1402" spans="1:32">
      <c r="A1402" s="1">
        <v>1402</v>
      </c>
      <c r="B1402" s="21" t="s">
        <v>3020</v>
      </c>
      <c r="C1402" s="21" t="s">
        <v>3021</v>
      </c>
      <c r="D1402" s="21" t="s">
        <v>185</v>
      </c>
      <c r="E1402" s="21" t="s">
        <v>246</v>
      </c>
      <c r="F1402" s="21" t="s">
        <v>246</v>
      </c>
      <c r="G1402" s="21" t="s">
        <v>247</v>
      </c>
      <c r="H1402" s="21" t="s">
        <v>246</v>
      </c>
      <c r="I1402" s="21" t="s">
        <v>178</v>
      </c>
      <c r="J1402" s="22">
        <v>31048</v>
      </c>
      <c r="K1402" s="22">
        <v>55153</v>
      </c>
      <c r="L1402" s="23">
        <f t="shared" si="218"/>
        <v>48.999999999999993</v>
      </c>
      <c r="M1402" s="24">
        <f t="shared" si="219"/>
        <v>0.57647058823529407</v>
      </c>
      <c r="N1402" s="21">
        <v>49</v>
      </c>
      <c r="O1402" s="21">
        <v>85</v>
      </c>
      <c r="P1402" s="21" t="s">
        <v>187</v>
      </c>
      <c r="Q1402" s="21" t="s">
        <v>248</v>
      </c>
      <c r="R1402" s="25" t="s">
        <v>249</v>
      </c>
      <c r="S1402" s="21" t="s">
        <v>250</v>
      </c>
      <c r="T1402" s="21"/>
      <c r="U1402" s="26"/>
      <c r="V1402" s="26"/>
      <c r="W1402" s="27">
        <f t="shared" si="210"/>
        <v>1985</v>
      </c>
      <c r="X1402" s="27">
        <f t="shared" si="211"/>
        <v>2050</v>
      </c>
      <c r="Y1402" s="28">
        <f t="shared" si="212"/>
        <v>0</v>
      </c>
      <c r="Z1402" s="29" t="str">
        <f t="shared" si="213"/>
        <v>CAISO</v>
      </c>
      <c r="AA1402" s="30">
        <f t="shared" si="214"/>
        <v>85</v>
      </c>
      <c r="AB1402" s="31">
        <f>IF(AND(ISNUMBER(MATCH($S1402,[3]Lists!$CU$8:$CU$37,0)),J1402&gt;=DATE(2018,12,31)),$AH$6,$AH$5)</f>
        <v>1</v>
      </c>
      <c r="AC1402" s="31">
        <f t="shared" si="215"/>
        <v>1</v>
      </c>
      <c r="AD1402" s="31">
        <f t="shared" si="216"/>
        <v>1</v>
      </c>
      <c r="AE1402" s="32" t="e">
        <f>MIN($K1402,IF(AND(S1402='[3]Resources - Baseline'!$C$25,$AH$3&gt;0),MIN(DATE(2050,12,31),MAX(DATE($AH$4,12,31),DATE(YEAR(J1402)+$AH$3,MONTH(J1402),DAY(J1402)))),IF(AND(COUNTIFS('[3]Resources - Baseline'!$C$26:$C$37,S1402)=1,$AH$2&gt;0),MIN(DATE($AH$4,12,31),DATE(YEAR(J1402)+$AH$2,MONTH(J1402),DAY(J1402))),DATE(2050,12,31))))</f>
        <v>#VALUE!</v>
      </c>
      <c r="AF1402" s="33">
        <f t="shared" si="217"/>
        <v>1</v>
      </c>
    </row>
    <row r="1403" spans="1:32">
      <c r="A1403" s="1">
        <v>1403</v>
      </c>
      <c r="B1403" s="21" t="s">
        <v>3022</v>
      </c>
      <c r="C1403" s="21" t="s">
        <v>3023</v>
      </c>
      <c r="D1403" s="21" t="s">
        <v>185</v>
      </c>
      <c r="E1403" s="21" t="s">
        <v>246</v>
      </c>
      <c r="F1403" s="21" t="s">
        <v>246</v>
      </c>
      <c r="G1403" s="21" t="s">
        <v>247</v>
      </c>
      <c r="H1403" s="21" t="s">
        <v>246</v>
      </c>
      <c r="I1403" s="21" t="s">
        <v>178</v>
      </c>
      <c r="J1403" s="22">
        <v>39347</v>
      </c>
      <c r="K1403" s="22">
        <v>55153</v>
      </c>
      <c r="L1403" s="23">
        <f t="shared" si="218"/>
        <v>7.08</v>
      </c>
      <c r="M1403" s="24">
        <f t="shared" si="219"/>
        <v>0.70729270729270732</v>
      </c>
      <c r="N1403" s="21">
        <v>7.08</v>
      </c>
      <c r="O1403" s="21">
        <v>10.01</v>
      </c>
      <c r="P1403" s="21" t="s">
        <v>187</v>
      </c>
      <c r="Q1403" s="21" t="s">
        <v>248</v>
      </c>
      <c r="R1403" s="25" t="s">
        <v>249</v>
      </c>
      <c r="S1403" s="21" t="s">
        <v>250</v>
      </c>
      <c r="T1403" s="21"/>
      <c r="U1403" s="26"/>
      <c r="V1403" s="26"/>
      <c r="W1403" s="27">
        <f t="shared" si="210"/>
        <v>2008</v>
      </c>
      <c r="X1403" s="27">
        <f t="shared" si="211"/>
        <v>2050</v>
      </c>
      <c r="Y1403" s="28">
        <f t="shared" si="212"/>
        <v>0</v>
      </c>
      <c r="Z1403" s="29" t="str">
        <f t="shared" si="213"/>
        <v>CAISO</v>
      </c>
      <c r="AA1403" s="30">
        <f t="shared" si="214"/>
        <v>10.01</v>
      </c>
      <c r="AB1403" s="31">
        <f>IF(AND(ISNUMBER(MATCH($S1403,[3]Lists!$CU$8:$CU$37,0)),J1403&gt;=DATE(2018,12,31)),$AH$6,$AH$5)</f>
        <v>1</v>
      </c>
      <c r="AC1403" s="31">
        <f t="shared" si="215"/>
        <v>1</v>
      </c>
      <c r="AD1403" s="31">
        <f t="shared" si="216"/>
        <v>1</v>
      </c>
      <c r="AE1403" s="32" t="e">
        <f>MIN($K1403,IF(AND(S1403='[3]Resources - Baseline'!$C$25,$AH$3&gt;0),MIN(DATE(2050,12,31),MAX(DATE($AH$4,12,31),DATE(YEAR(J1403)+$AH$3,MONTH(J1403),DAY(J1403)))),IF(AND(COUNTIFS('[3]Resources - Baseline'!$C$26:$C$37,S1403)=1,$AH$2&gt;0),MIN(DATE($AH$4,12,31),DATE(YEAR(J1403)+$AH$2,MONTH(J1403),DAY(J1403))),DATE(2050,12,31))))</f>
        <v>#VALUE!</v>
      </c>
      <c r="AF1403" s="33">
        <f t="shared" si="217"/>
        <v>1</v>
      </c>
    </row>
    <row r="1404" spans="1:32">
      <c r="A1404" s="1">
        <v>1404</v>
      </c>
      <c r="B1404" s="21" t="s">
        <v>3024</v>
      </c>
      <c r="C1404" s="21" t="s">
        <v>3025</v>
      </c>
      <c r="D1404" s="21" t="s">
        <v>185</v>
      </c>
      <c r="E1404" s="21" t="s">
        <v>246</v>
      </c>
      <c r="F1404" s="21" t="s">
        <v>246</v>
      </c>
      <c r="G1404" s="21" t="s">
        <v>247</v>
      </c>
      <c r="H1404" s="21" t="s">
        <v>246</v>
      </c>
      <c r="I1404" s="21" t="s">
        <v>178</v>
      </c>
      <c r="J1404" s="22">
        <v>29952</v>
      </c>
      <c r="K1404" s="22">
        <v>55153</v>
      </c>
      <c r="L1404" s="23">
        <f t="shared" si="218"/>
        <v>56</v>
      </c>
      <c r="M1404" s="24">
        <f t="shared" si="219"/>
        <v>0.93333333333333335</v>
      </c>
      <c r="N1404" s="21">
        <v>56</v>
      </c>
      <c r="O1404" s="21">
        <v>60</v>
      </c>
      <c r="P1404" s="21" t="s">
        <v>187</v>
      </c>
      <c r="Q1404" s="21" t="s">
        <v>248</v>
      </c>
      <c r="R1404" s="25" t="s">
        <v>249</v>
      </c>
      <c r="S1404" s="21" t="s">
        <v>250</v>
      </c>
      <c r="T1404" s="21"/>
      <c r="U1404" s="26"/>
      <c r="V1404" s="26"/>
      <c r="W1404" s="27">
        <f t="shared" si="210"/>
        <v>1982</v>
      </c>
      <c r="X1404" s="27">
        <f t="shared" si="211"/>
        <v>2050</v>
      </c>
      <c r="Y1404" s="28">
        <f t="shared" si="212"/>
        <v>0</v>
      </c>
      <c r="Z1404" s="29" t="str">
        <f t="shared" si="213"/>
        <v>CAISO</v>
      </c>
      <c r="AA1404" s="30">
        <f t="shared" si="214"/>
        <v>60</v>
      </c>
      <c r="AB1404" s="31">
        <f>IF(AND(ISNUMBER(MATCH($S1404,[3]Lists!$CU$8:$CU$37,0)),J1404&gt;=DATE(2018,12,31)),$AH$6,$AH$5)</f>
        <v>1</v>
      </c>
      <c r="AC1404" s="31">
        <f t="shared" si="215"/>
        <v>1</v>
      </c>
      <c r="AD1404" s="31">
        <f t="shared" si="216"/>
        <v>1</v>
      </c>
      <c r="AE1404" s="32" t="e">
        <f>MIN($K1404,IF(AND(S1404='[3]Resources - Baseline'!$C$25,$AH$3&gt;0),MIN(DATE(2050,12,31),MAX(DATE($AH$4,12,31),DATE(YEAR(J1404)+$AH$3,MONTH(J1404),DAY(J1404)))),IF(AND(COUNTIFS('[3]Resources - Baseline'!$C$26:$C$37,S1404)=1,$AH$2&gt;0),MIN(DATE($AH$4,12,31),DATE(YEAR(J1404)+$AH$2,MONTH(J1404),DAY(J1404))),DATE(2050,12,31))))</f>
        <v>#VALUE!</v>
      </c>
      <c r="AF1404" s="33">
        <f t="shared" si="217"/>
        <v>1</v>
      </c>
    </row>
    <row r="1405" spans="1:32">
      <c r="A1405" s="1">
        <v>1405</v>
      </c>
      <c r="B1405" s="21" t="s">
        <v>3026</v>
      </c>
      <c r="C1405" s="21" t="s">
        <v>3027</v>
      </c>
      <c r="D1405" s="21" t="s">
        <v>185</v>
      </c>
      <c r="E1405" s="21" t="s">
        <v>246</v>
      </c>
      <c r="F1405" s="21" t="s">
        <v>246</v>
      </c>
      <c r="G1405" s="21" t="s">
        <v>247</v>
      </c>
      <c r="H1405" s="21" t="s">
        <v>246</v>
      </c>
      <c r="I1405" s="21" t="s">
        <v>178</v>
      </c>
      <c r="J1405" s="22">
        <v>30317</v>
      </c>
      <c r="K1405" s="22">
        <v>55153</v>
      </c>
      <c r="L1405" s="23">
        <f t="shared" si="218"/>
        <v>45</v>
      </c>
      <c r="M1405" s="24">
        <f t="shared" si="219"/>
        <v>0.625</v>
      </c>
      <c r="N1405" s="21">
        <v>45</v>
      </c>
      <c r="O1405" s="21">
        <v>72</v>
      </c>
      <c r="P1405" s="21" t="s">
        <v>187</v>
      </c>
      <c r="Q1405" s="21" t="s">
        <v>248</v>
      </c>
      <c r="R1405" s="25" t="s">
        <v>249</v>
      </c>
      <c r="S1405" s="21" t="s">
        <v>250</v>
      </c>
      <c r="T1405" s="21"/>
      <c r="U1405" s="26"/>
      <c r="V1405" s="26"/>
      <c r="W1405" s="27">
        <f t="shared" si="210"/>
        <v>1983</v>
      </c>
      <c r="X1405" s="27">
        <f t="shared" si="211"/>
        <v>2050</v>
      </c>
      <c r="Y1405" s="28">
        <f t="shared" si="212"/>
        <v>0</v>
      </c>
      <c r="Z1405" s="29" t="str">
        <f t="shared" si="213"/>
        <v>CAISO</v>
      </c>
      <c r="AA1405" s="30">
        <f t="shared" si="214"/>
        <v>72</v>
      </c>
      <c r="AB1405" s="31">
        <f>IF(AND(ISNUMBER(MATCH($S1405,[3]Lists!$CU$8:$CU$37,0)),J1405&gt;=DATE(2018,12,31)),$AH$6,$AH$5)</f>
        <v>1</v>
      </c>
      <c r="AC1405" s="31">
        <f t="shared" si="215"/>
        <v>1</v>
      </c>
      <c r="AD1405" s="31">
        <f t="shared" si="216"/>
        <v>1</v>
      </c>
      <c r="AE1405" s="32" t="e">
        <f>MIN($K1405,IF(AND(S1405='[3]Resources - Baseline'!$C$25,$AH$3&gt;0),MIN(DATE(2050,12,31),MAX(DATE($AH$4,12,31),DATE(YEAR(J1405)+$AH$3,MONTH(J1405),DAY(J1405)))),IF(AND(COUNTIFS('[3]Resources - Baseline'!$C$26:$C$37,S1405)=1,$AH$2&gt;0),MIN(DATE($AH$4,12,31),DATE(YEAR(J1405)+$AH$2,MONTH(J1405),DAY(J1405))),DATE(2050,12,31))))</f>
        <v>#VALUE!</v>
      </c>
      <c r="AF1405" s="33">
        <f t="shared" si="217"/>
        <v>1</v>
      </c>
    </row>
    <row r="1406" spans="1:32">
      <c r="A1406" s="1">
        <v>1406</v>
      </c>
      <c r="B1406" s="21" t="s">
        <v>3028</v>
      </c>
      <c r="C1406" s="21" t="s">
        <v>3029</v>
      </c>
      <c r="D1406" s="21" t="s">
        <v>185</v>
      </c>
      <c r="E1406" s="21" t="s">
        <v>246</v>
      </c>
      <c r="F1406" s="21" t="s">
        <v>246</v>
      </c>
      <c r="G1406" s="21" t="s">
        <v>247</v>
      </c>
      <c r="H1406" s="21" t="s">
        <v>246</v>
      </c>
      <c r="I1406" s="21" t="s">
        <v>178</v>
      </c>
      <c r="J1406" s="22">
        <v>31048</v>
      </c>
      <c r="K1406" s="22">
        <v>55153</v>
      </c>
      <c r="L1406" s="23">
        <f t="shared" si="218"/>
        <v>40</v>
      </c>
      <c r="M1406" s="24">
        <f t="shared" si="219"/>
        <v>0.64516129032258063</v>
      </c>
      <c r="N1406" s="21">
        <v>40</v>
      </c>
      <c r="O1406" s="21">
        <v>62</v>
      </c>
      <c r="P1406" s="21" t="s">
        <v>187</v>
      </c>
      <c r="Q1406" s="21" t="s">
        <v>248</v>
      </c>
      <c r="R1406" s="25" t="s">
        <v>249</v>
      </c>
      <c r="S1406" s="21" t="s">
        <v>250</v>
      </c>
      <c r="T1406" s="21"/>
      <c r="U1406" s="26"/>
      <c r="V1406" s="26"/>
      <c r="W1406" s="27">
        <f t="shared" si="210"/>
        <v>1985</v>
      </c>
      <c r="X1406" s="27">
        <f t="shared" si="211"/>
        <v>2050</v>
      </c>
      <c r="Y1406" s="28">
        <f t="shared" si="212"/>
        <v>0</v>
      </c>
      <c r="Z1406" s="29" t="str">
        <f t="shared" si="213"/>
        <v>CAISO</v>
      </c>
      <c r="AA1406" s="30">
        <f t="shared" si="214"/>
        <v>62</v>
      </c>
      <c r="AB1406" s="31">
        <f>IF(AND(ISNUMBER(MATCH($S1406,[3]Lists!$CU$8:$CU$37,0)),J1406&gt;=DATE(2018,12,31)),$AH$6,$AH$5)</f>
        <v>1</v>
      </c>
      <c r="AC1406" s="31">
        <f t="shared" si="215"/>
        <v>1</v>
      </c>
      <c r="AD1406" s="31">
        <f t="shared" si="216"/>
        <v>1</v>
      </c>
      <c r="AE1406" s="32" t="e">
        <f>MIN($K1406,IF(AND(S1406='[3]Resources - Baseline'!$C$25,$AH$3&gt;0),MIN(DATE(2050,12,31),MAX(DATE($AH$4,12,31),DATE(YEAR(J1406)+$AH$3,MONTH(J1406),DAY(J1406)))),IF(AND(COUNTIFS('[3]Resources - Baseline'!$C$26:$C$37,S1406)=1,$AH$2&gt;0),MIN(DATE($AH$4,12,31),DATE(YEAR(J1406)+$AH$2,MONTH(J1406),DAY(J1406))),DATE(2050,12,31))))</f>
        <v>#VALUE!</v>
      </c>
      <c r="AF1406" s="33">
        <f t="shared" si="217"/>
        <v>1</v>
      </c>
    </row>
    <row r="1407" spans="1:32">
      <c r="A1407" s="1">
        <v>1407</v>
      </c>
      <c r="B1407" s="21" t="s">
        <v>3030</v>
      </c>
      <c r="C1407" s="21" t="s">
        <v>3031</v>
      </c>
      <c r="D1407" s="21" t="s">
        <v>163</v>
      </c>
      <c r="E1407" s="22" t="s">
        <v>298</v>
      </c>
      <c r="F1407" s="22" t="s">
        <v>298</v>
      </c>
      <c r="G1407" s="22" t="s">
        <v>299</v>
      </c>
      <c r="H1407" s="22" t="s">
        <v>166</v>
      </c>
      <c r="I1407" s="22" t="s">
        <v>167</v>
      </c>
      <c r="J1407" s="22">
        <v>40513</v>
      </c>
      <c r="K1407" s="22">
        <v>55153</v>
      </c>
      <c r="L1407" s="23">
        <f t="shared" si="218"/>
        <v>16.32</v>
      </c>
      <c r="M1407" s="24">
        <f t="shared" si="219"/>
        <v>1</v>
      </c>
      <c r="N1407" s="23">
        <v>16.32</v>
      </c>
      <c r="O1407" s="23">
        <v>16.32</v>
      </c>
      <c r="P1407" s="23" t="s">
        <v>196</v>
      </c>
      <c r="Q1407" s="23" t="s">
        <v>197</v>
      </c>
      <c r="R1407" s="25" t="s">
        <v>198</v>
      </c>
      <c r="S1407" s="22" t="s">
        <v>542</v>
      </c>
      <c r="T1407" s="22"/>
      <c r="U1407" s="26"/>
      <c r="V1407" s="26"/>
      <c r="W1407" s="27">
        <f t="shared" si="210"/>
        <v>2011</v>
      </c>
      <c r="X1407" s="27">
        <f t="shared" si="211"/>
        <v>2050</v>
      </c>
      <c r="Y1407" s="28">
        <f t="shared" si="212"/>
        <v>0</v>
      </c>
      <c r="Z1407" s="29" t="str">
        <f t="shared" si="213"/>
        <v>Excluded</v>
      </c>
      <c r="AA1407" s="30">
        <f t="shared" si="214"/>
        <v>16.32</v>
      </c>
      <c r="AB1407" s="31">
        <f>IF(AND(ISNUMBER(MATCH($S1407,[3]Lists!$CU$8:$CU$37,0)),J1407&gt;=DATE(2018,12,31)),$AH$6,$AH$5)</f>
        <v>1</v>
      </c>
      <c r="AC1407" s="31">
        <f t="shared" si="215"/>
        <v>1</v>
      </c>
      <c r="AD1407" s="31">
        <f t="shared" si="216"/>
        <v>1</v>
      </c>
      <c r="AE1407" s="32" t="e">
        <f>MIN($K1407,IF(AND(S1407='[3]Resources - Baseline'!$C$25,$AH$3&gt;0),MIN(DATE(2050,12,31),MAX(DATE($AH$4,12,31),DATE(YEAR(J1407)+$AH$3,MONTH(J1407),DAY(J1407)))),IF(AND(COUNTIFS('[3]Resources - Baseline'!$C$26:$C$37,S1407)=1,$AH$2&gt;0),MIN(DATE($AH$4,12,31),DATE(YEAR(J1407)+$AH$2,MONTH(J1407),DAY(J1407))),DATE(2050,12,31))))</f>
        <v>#VALUE!</v>
      </c>
      <c r="AF1407" s="33">
        <f t="shared" si="217"/>
        <v>1</v>
      </c>
    </row>
    <row r="1408" spans="1:32">
      <c r="A1408" s="1">
        <v>1408</v>
      </c>
      <c r="B1408" s="21" t="s">
        <v>3032</v>
      </c>
      <c r="C1408" s="21" t="s">
        <v>3033</v>
      </c>
      <c r="D1408" s="21" t="s">
        <v>163</v>
      </c>
      <c r="E1408" s="22" t="s">
        <v>298</v>
      </c>
      <c r="F1408" s="22" t="s">
        <v>298</v>
      </c>
      <c r="G1408" s="22" t="s">
        <v>299</v>
      </c>
      <c r="H1408" s="22" t="s">
        <v>166</v>
      </c>
      <c r="I1408" s="22" t="s">
        <v>167</v>
      </c>
      <c r="J1408" s="22">
        <v>40513</v>
      </c>
      <c r="K1408" s="22">
        <v>55153</v>
      </c>
      <c r="L1408" s="23">
        <f t="shared" si="218"/>
        <v>16.32</v>
      </c>
      <c r="M1408" s="24">
        <f t="shared" si="219"/>
        <v>1</v>
      </c>
      <c r="N1408" s="23">
        <v>16.32</v>
      </c>
      <c r="O1408" s="23">
        <v>16.32</v>
      </c>
      <c r="P1408" s="23" t="s">
        <v>196</v>
      </c>
      <c r="Q1408" s="23" t="s">
        <v>197</v>
      </c>
      <c r="R1408" s="25" t="s">
        <v>198</v>
      </c>
      <c r="S1408" s="22" t="s">
        <v>542</v>
      </c>
      <c r="T1408" s="22"/>
      <c r="U1408" s="26"/>
      <c r="V1408" s="26"/>
      <c r="W1408" s="27">
        <f t="shared" si="210"/>
        <v>2011</v>
      </c>
      <c r="X1408" s="27">
        <f t="shared" si="211"/>
        <v>2050</v>
      </c>
      <c r="Y1408" s="28">
        <f t="shared" si="212"/>
        <v>0</v>
      </c>
      <c r="Z1408" s="29" t="str">
        <f t="shared" si="213"/>
        <v>Excluded</v>
      </c>
      <c r="AA1408" s="30">
        <f t="shared" si="214"/>
        <v>16.32</v>
      </c>
      <c r="AB1408" s="31">
        <f>IF(AND(ISNUMBER(MATCH($S1408,[3]Lists!$CU$8:$CU$37,0)),J1408&gt;=DATE(2018,12,31)),$AH$6,$AH$5)</f>
        <v>1</v>
      </c>
      <c r="AC1408" s="31">
        <f t="shared" si="215"/>
        <v>1</v>
      </c>
      <c r="AD1408" s="31">
        <f t="shared" si="216"/>
        <v>1</v>
      </c>
      <c r="AE1408" s="32" t="e">
        <f>MIN($K1408,IF(AND(S1408='[3]Resources - Baseline'!$C$25,$AH$3&gt;0),MIN(DATE(2050,12,31),MAX(DATE($AH$4,12,31),DATE(YEAR(J1408)+$AH$3,MONTH(J1408),DAY(J1408)))),IF(AND(COUNTIFS('[3]Resources - Baseline'!$C$26:$C$37,S1408)=1,$AH$2&gt;0),MIN(DATE($AH$4,12,31),DATE(YEAR(J1408)+$AH$2,MONTH(J1408),DAY(J1408))),DATE(2050,12,31))))</f>
        <v>#VALUE!</v>
      </c>
      <c r="AF1408" s="33">
        <f t="shared" si="217"/>
        <v>1</v>
      </c>
    </row>
    <row r="1409" spans="1:32">
      <c r="A1409" s="1">
        <v>1409</v>
      </c>
      <c r="B1409" s="21" t="s">
        <v>3034</v>
      </c>
      <c r="C1409" s="21" t="s">
        <v>3035</v>
      </c>
      <c r="D1409" s="21" t="s">
        <v>163</v>
      </c>
      <c r="E1409" s="22" t="s">
        <v>298</v>
      </c>
      <c r="F1409" s="22" t="s">
        <v>298</v>
      </c>
      <c r="G1409" s="22" t="s">
        <v>299</v>
      </c>
      <c r="H1409" s="22" t="s">
        <v>166</v>
      </c>
      <c r="I1409" s="22" t="s">
        <v>167</v>
      </c>
      <c r="J1409" s="22">
        <v>40513</v>
      </c>
      <c r="K1409" s="22">
        <v>55153</v>
      </c>
      <c r="L1409" s="23">
        <f t="shared" si="218"/>
        <v>16.32</v>
      </c>
      <c r="M1409" s="24">
        <f t="shared" si="219"/>
        <v>1</v>
      </c>
      <c r="N1409" s="23">
        <v>16.32</v>
      </c>
      <c r="O1409" s="23">
        <v>16.32</v>
      </c>
      <c r="P1409" s="23" t="s">
        <v>196</v>
      </c>
      <c r="Q1409" s="23" t="s">
        <v>197</v>
      </c>
      <c r="R1409" s="25" t="s">
        <v>198</v>
      </c>
      <c r="S1409" s="22" t="s">
        <v>542</v>
      </c>
      <c r="T1409" s="22"/>
      <c r="U1409" s="26"/>
      <c r="V1409" s="26"/>
      <c r="W1409" s="27">
        <f t="shared" si="210"/>
        <v>2011</v>
      </c>
      <c r="X1409" s="27">
        <f t="shared" si="211"/>
        <v>2050</v>
      </c>
      <c r="Y1409" s="28">
        <f t="shared" si="212"/>
        <v>0</v>
      </c>
      <c r="Z1409" s="29" t="str">
        <f t="shared" si="213"/>
        <v>Excluded</v>
      </c>
      <c r="AA1409" s="30">
        <f t="shared" si="214"/>
        <v>16.32</v>
      </c>
      <c r="AB1409" s="31">
        <f>IF(AND(ISNUMBER(MATCH($S1409,[3]Lists!$CU$8:$CU$37,0)),J1409&gt;=DATE(2018,12,31)),$AH$6,$AH$5)</f>
        <v>1</v>
      </c>
      <c r="AC1409" s="31">
        <f t="shared" si="215"/>
        <v>1</v>
      </c>
      <c r="AD1409" s="31">
        <f t="shared" si="216"/>
        <v>1</v>
      </c>
      <c r="AE1409" s="32" t="e">
        <f>MIN($K1409,IF(AND(S1409='[3]Resources - Baseline'!$C$25,$AH$3&gt;0),MIN(DATE(2050,12,31),MAX(DATE($AH$4,12,31),DATE(YEAR(J1409)+$AH$3,MONTH(J1409),DAY(J1409)))),IF(AND(COUNTIFS('[3]Resources - Baseline'!$C$26:$C$37,S1409)=1,$AH$2&gt;0),MIN(DATE($AH$4,12,31),DATE(YEAR(J1409)+$AH$2,MONTH(J1409),DAY(J1409))),DATE(2050,12,31))))</f>
        <v>#VALUE!</v>
      </c>
      <c r="AF1409" s="33">
        <f t="shared" si="217"/>
        <v>1</v>
      </c>
    </row>
    <row r="1410" spans="1:32">
      <c r="A1410" s="1">
        <v>1410</v>
      </c>
      <c r="B1410" s="21" t="s">
        <v>3036</v>
      </c>
      <c r="C1410" s="21" t="s">
        <v>3037</v>
      </c>
      <c r="D1410" s="21" t="s">
        <v>163</v>
      </c>
      <c r="E1410" s="22" t="s">
        <v>298</v>
      </c>
      <c r="F1410" s="22" t="s">
        <v>298</v>
      </c>
      <c r="G1410" s="22" t="s">
        <v>299</v>
      </c>
      <c r="H1410" s="22" t="s">
        <v>166</v>
      </c>
      <c r="I1410" s="22" t="s">
        <v>167</v>
      </c>
      <c r="J1410" s="22">
        <v>40513</v>
      </c>
      <c r="K1410" s="22">
        <v>55153</v>
      </c>
      <c r="L1410" s="23">
        <f t="shared" si="218"/>
        <v>16.32</v>
      </c>
      <c r="M1410" s="24">
        <f t="shared" si="219"/>
        <v>1</v>
      </c>
      <c r="N1410" s="23">
        <v>16.32</v>
      </c>
      <c r="O1410" s="23">
        <v>16.32</v>
      </c>
      <c r="P1410" s="23" t="s">
        <v>196</v>
      </c>
      <c r="Q1410" s="23" t="s">
        <v>197</v>
      </c>
      <c r="R1410" s="25" t="s">
        <v>198</v>
      </c>
      <c r="S1410" s="22" t="s">
        <v>542</v>
      </c>
      <c r="T1410" s="22"/>
      <c r="U1410" s="26"/>
      <c r="V1410" s="26"/>
      <c r="W1410" s="27">
        <f t="shared" si="210"/>
        <v>2011</v>
      </c>
      <c r="X1410" s="27">
        <f t="shared" si="211"/>
        <v>2050</v>
      </c>
      <c r="Y1410" s="28">
        <f t="shared" si="212"/>
        <v>0</v>
      </c>
      <c r="Z1410" s="29" t="str">
        <f t="shared" si="213"/>
        <v>Excluded</v>
      </c>
      <c r="AA1410" s="30">
        <f t="shared" si="214"/>
        <v>16.32</v>
      </c>
      <c r="AB1410" s="31">
        <f>IF(AND(ISNUMBER(MATCH($S1410,[3]Lists!$CU$8:$CU$37,0)),J1410&gt;=DATE(2018,12,31)),$AH$6,$AH$5)</f>
        <v>1</v>
      </c>
      <c r="AC1410" s="31">
        <f t="shared" si="215"/>
        <v>1</v>
      </c>
      <c r="AD1410" s="31">
        <f t="shared" si="216"/>
        <v>1</v>
      </c>
      <c r="AE1410" s="32" t="e">
        <f>MIN($K1410,IF(AND(S1410='[3]Resources - Baseline'!$C$25,$AH$3&gt;0),MIN(DATE(2050,12,31),MAX(DATE($AH$4,12,31),DATE(YEAR(J1410)+$AH$3,MONTH(J1410),DAY(J1410)))),IF(AND(COUNTIFS('[3]Resources - Baseline'!$C$26:$C$37,S1410)=1,$AH$2&gt;0),MIN(DATE($AH$4,12,31),DATE(YEAR(J1410)+$AH$2,MONTH(J1410),DAY(J1410))),DATE(2050,12,31))))</f>
        <v>#VALUE!</v>
      </c>
      <c r="AF1410" s="33">
        <f t="shared" si="217"/>
        <v>1</v>
      </c>
    </row>
    <row r="1411" spans="1:32">
      <c r="A1411" s="1">
        <v>1411</v>
      </c>
      <c r="B1411" s="21" t="s">
        <v>3038</v>
      </c>
      <c r="C1411" s="21" t="s">
        <v>3039</v>
      </c>
      <c r="D1411" s="21" t="s">
        <v>163</v>
      </c>
      <c r="E1411" s="22" t="s">
        <v>298</v>
      </c>
      <c r="F1411" s="22" t="s">
        <v>298</v>
      </c>
      <c r="G1411" s="22" t="s">
        <v>299</v>
      </c>
      <c r="H1411" s="22" t="s">
        <v>166</v>
      </c>
      <c r="I1411" s="22" t="s">
        <v>167</v>
      </c>
      <c r="J1411" s="22">
        <v>40513</v>
      </c>
      <c r="K1411" s="22">
        <v>55153</v>
      </c>
      <c r="L1411" s="23">
        <f t="shared" si="218"/>
        <v>16.32</v>
      </c>
      <c r="M1411" s="24">
        <f t="shared" si="219"/>
        <v>1</v>
      </c>
      <c r="N1411" s="23">
        <v>16.32</v>
      </c>
      <c r="O1411" s="23">
        <v>16.32</v>
      </c>
      <c r="P1411" s="23" t="s">
        <v>196</v>
      </c>
      <c r="Q1411" s="23" t="s">
        <v>197</v>
      </c>
      <c r="R1411" s="25" t="s">
        <v>198</v>
      </c>
      <c r="S1411" s="22" t="s">
        <v>542</v>
      </c>
      <c r="T1411" s="22"/>
      <c r="U1411" s="26"/>
      <c r="V1411" s="26"/>
      <c r="W1411" s="27">
        <f t="shared" si="210"/>
        <v>2011</v>
      </c>
      <c r="X1411" s="27">
        <f t="shared" si="211"/>
        <v>2050</v>
      </c>
      <c r="Y1411" s="28">
        <f t="shared" si="212"/>
        <v>0</v>
      </c>
      <c r="Z1411" s="29" t="str">
        <f t="shared" si="213"/>
        <v>Excluded</v>
      </c>
      <c r="AA1411" s="30">
        <f t="shared" si="214"/>
        <v>16.32</v>
      </c>
      <c r="AB1411" s="31">
        <f>IF(AND(ISNUMBER(MATCH($S1411,[3]Lists!$CU$8:$CU$37,0)),J1411&gt;=DATE(2018,12,31)),$AH$6,$AH$5)</f>
        <v>1</v>
      </c>
      <c r="AC1411" s="31">
        <f t="shared" si="215"/>
        <v>1</v>
      </c>
      <c r="AD1411" s="31">
        <f t="shared" si="216"/>
        <v>1</v>
      </c>
      <c r="AE1411" s="32" t="e">
        <f>MIN($K1411,IF(AND(S1411='[3]Resources - Baseline'!$C$25,$AH$3&gt;0),MIN(DATE(2050,12,31),MAX(DATE($AH$4,12,31),DATE(YEAR(J1411)+$AH$3,MONTH(J1411),DAY(J1411)))),IF(AND(COUNTIFS('[3]Resources - Baseline'!$C$26:$C$37,S1411)=1,$AH$2&gt;0),MIN(DATE($AH$4,12,31),DATE(YEAR(J1411)+$AH$2,MONTH(J1411),DAY(J1411))),DATE(2050,12,31))))</f>
        <v>#VALUE!</v>
      </c>
      <c r="AF1411" s="33">
        <f t="shared" si="217"/>
        <v>1</v>
      </c>
    </row>
    <row r="1412" spans="1:32">
      <c r="A1412" s="1">
        <v>1412</v>
      </c>
      <c r="B1412" s="21" t="s">
        <v>3040</v>
      </c>
      <c r="C1412" s="21" t="s">
        <v>3041</v>
      </c>
      <c r="D1412" s="21" t="s">
        <v>163</v>
      </c>
      <c r="E1412" s="22" t="s">
        <v>298</v>
      </c>
      <c r="F1412" s="22" t="s">
        <v>298</v>
      </c>
      <c r="G1412" s="22" t="s">
        <v>299</v>
      </c>
      <c r="H1412" s="22" t="s">
        <v>166</v>
      </c>
      <c r="I1412" s="22" t="s">
        <v>167</v>
      </c>
      <c r="J1412" s="22">
        <v>10594</v>
      </c>
      <c r="K1412" s="22">
        <v>55123</v>
      </c>
      <c r="L1412" s="23">
        <f t="shared" si="218"/>
        <v>1</v>
      </c>
      <c r="M1412" s="24">
        <f t="shared" si="219"/>
        <v>1</v>
      </c>
      <c r="N1412" s="35">
        <v>1</v>
      </c>
      <c r="O1412" s="35">
        <v>1</v>
      </c>
      <c r="P1412" s="35" t="s">
        <v>218</v>
      </c>
      <c r="Q1412" s="35" t="s">
        <v>219</v>
      </c>
      <c r="R1412" s="25" t="s">
        <v>218</v>
      </c>
      <c r="S1412" s="22" t="s">
        <v>220</v>
      </c>
      <c r="T1412" s="22"/>
      <c r="U1412" s="26"/>
      <c r="V1412" s="26"/>
      <c r="W1412" s="27">
        <f t="shared" si="210"/>
        <v>1929</v>
      </c>
      <c r="X1412" s="27">
        <f t="shared" si="211"/>
        <v>2050</v>
      </c>
      <c r="Y1412" s="28">
        <f t="shared" si="212"/>
        <v>0</v>
      </c>
      <c r="Z1412" s="29" t="str">
        <f t="shared" si="213"/>
        <v>Excluded</v>
      </c>
      <c r="AA1412" s="30">
        <f t="shared" si="214"/>
        <v>1</v>
      </c>
      <c r="AB1412" s="31">
        <f>IF(AND(ISNUMBER(MATCH($S1412,[3]Lists!$CU$8:$CU$37,0)),J1412&gt;=DATE(2018,12,31)),$AH$6,$AH$5)</f>
        <v>1</v>
      </c>
      <c r="AC1412" s="31">
        <f t="shared" si="215"/>
        <v>1</v>
      </c>
      <c r="AD1412" s="31">
        <f t="shared" si="216"/>
        <v>1</v>
      </c>
      <c r="AE1412" s="32" t="e">
        <f>MIN($K1412,IF(AND(S1412='[3]Resources - Baseline'!$C$25,$AH$3&gt;0),MIN(DATE(2050,12,31),MAX(DATE($AH$4,12,31),DATE(YEAR(J1412)+$AH$3,MONTH(J1412),DAY(J1412)))),IF(AND(COUNTIFS('[3]Resources - Baseline'!$C$26:$C$37,S1412)=1,$AH$2&gt;0),MIN(DATE($AH$4,12,31),DATE(YEAR(J1412)+$AH$2,MONTH(J1412),DAY(J1412))),DATE(2050,12,31))))</f>
        <v>#VALUE!</v>
      </c>
      <c r="AF1412" s="33">
        <f t="shared" si="217"/>
        <v>1</v>
      </c>
    </row>
    <row r="1413" spans="1:32">
      <c r="A1413" s="1">
        <v>1413</v>
      </c>
      <c r="B1413" s="21" t="s">
        <v>3042</v>
      </c>
      <c r="C1413" s="21" t="s">
        <v>3043</v>
      </c>
      <c r="D1413" s="21" t="s">
        <v>163</v>
      </c>
      <c r="E1413" s="22" t="s">
        <v>298</v>
      </c>
      <c r="F1413" s="22" t="s">
        <v>298</v>
      </c>
      <c r="G1413" s="22" t="s">
        <v>299</v>
      </c>
      <c r="H1413" s="22" t="s">
        <v>166</v>
      </c>
      <c r="I1413" s="22" t="s">
        <v>167</v>
      </c>
      <c r="J1413" s="22">
        <v>10594</v>
      </c>
      <c r="K1413" s="22">
        <v>55123</v>
      </c>
      <c r="L1413" s="23">
        <f t="shared" si="218"/>
        <v>16</v>
      </c>
      <c r="M1413" s="24">
        <f t="shared" si="219"/>
        <v>1</v>
      </c>
      <c r="N1413" s="23">
        <v>16</v>
      </c>
      <c r="O1413" s="23">
        <v>16</v>
      </c>
      <c r="P1413" s="23" t="s">
        <v>218</v>
      </c>
      <c r="Q1413" s="23" t="s">
        <v>219</v>
      </c>
      <c r="R1413" s="25" t="s">
        <v>218</v>
      </c>
      <c r="S1413" s="22" t="s">
        <v>220</v>
      </c>
      <c r="T1413" s="22"/>
      <c r="U1413" s="26"/>
      <c r="V1413" s="26"/>
      <c r="W1413" s="27">
        <f t="shared" si="210"/>
        <v>1929</v>
      </c>
      <c r="X1413" s="27">
        <f t="shared" si="211"/>
        <v>2050</v>
      </c>
      <c r="Y1413" s="28">
        <f t="shared" si="212"/>
        <v>0</v>
      </c>
      <c r="Z1413" s="29" t="str">
        <f t="shared" si="213"/>
        <v>Excluded</v>
      </c>
      <c r="AA1413" s="30">
        <f t="shared" si="214"/>
        <v>16</v>
      </c>
      <c r="AB1413" s="31">
        <f>IF(AND(ISNUMBER(MATCH($S1413,[3]Lists!$CU$8:$CU$37,0)),J1413&gt;=DATE(2018,12,31)),$AH$6,$AH$5)</f>
        <v>1</v>
      </c>
      <c r="AC1413" s="31">
        <f t="shared" si="215"/>
        <v>1</v>
      </c>
      <c r="AD1413" s="31">
        <f t="shared" si="216"/>
        <v>1</v>
      </c>
      <c r="AE1413" s="32" t="e">
        <f>MIN($K1413,IF(AND(S1413='[3]Resources - Baseline'!$C$25,$AH$3&gt;0),MIN(DATE(2050,12,31),MAX(DATE($AH$4,12,31),DATE(YEAR(J1413)+$AH$3,MONTH(J1413),DAY(J1413)))),IF(AND(COUNTIFS('[3]Resources - Baseline'!$C$26:$C$37,S1413)=1,$AH$2&gt;0),MIN(DATE($AH$4,12,31),DATE(YEAR(J1413)+$AH$2,MONTH(J1413),DAY(J1413))),DATE(2050,12,31))))</f>
        <v>#VALUE!</v>
      </c>
      <c r="AF1413" s="33">
        <f t="shared" si="217"/>
        <v>1</v>
      </c>
    </row>
    <row r="1414" spans="1:32">
      <c r="A1414" s="1">
        <v>1414</v>
      </c>
      <c r="B1414" s="21" t="s">
        <v>3044</v>
      </c>
      <c r="C1414" s="21" t="s">
        <v>3045</v>
      </c>
      <c r="D1414" s="21" t="s">
        <v>163</v>
      </c>
      <c r="E1414" s="22" t="s">
        <v>298</v>
      </c>
      <c r="F1414" s="22" t="s">
        <v>298</v>
      </c>
      <c r="G1414" s="22" t="s">
        <v>299</v>
      </c>
      <c r="H1414" s="22" t="s">
        <v>166</v>
      </c>
      <c r="I1414" s="22" t="s">
        <v>167</v>
      </c>
      <c r="J1414" s="22">
        <v>10594</v>
      </c>
      <c r="K1414" s="22">
        <v>55123</v>
      </c>
      <c r="L1414" s="23">
        <f t="shared" si="218"/>
        <v>16</v>
      </c>
      <c r="M1414" s="24">
        <f t="shared" si="219"/>
        <v>1</v>
      </c>
      <c r="N1414" s="23">
        <v>16</v>
      </c>
      <c r="O1414" s="23">
        <v>16</v>
      </c>
      <c r="P1414" s="23" t="s">
        <v>218</v>
      </c>
      <c r="Q1414" s="23" t="s">
        <v>219</v>
      </c>
      <c r="R1414" s="25" t="s">
        <v>218</v>
      </c>
      <c r="S1414" s="22" t="s">
        <v>220</v>
      </c>
      <c r="T1414" s="22"/>
      <c r="U1414" s="26"/>
      <c r="V1414" s="26"/>
      <c r="W1414" s="27">
        <f t="shared" si="210"/>
        <v>1929</v>
      </c>
      <c r="X1414" s="27">
        <f t="shared" si="211"/>
        <v>2050</v>
      </c>
      <c r="Y1414" s="28">
        <f t="shared" si="212"/>
        <v>0</v>
      </c>
      <c r="Z1414" s="29" t="str">
        <f t="shared" si="213"/>
        <v>Excluded</v>
      </c>
      <c r="AA1414" s="30">
        <f t="shared" si="214"/>
        <v>16</v>
      </c>
      <c r="AB1414" s="31">
        <f>IF(AND(ISNUMBER(MATCH($S1414,[3]Lists!$CU$8:$CU$37,0)),J1414&gt;=DATE(2018,12,31)),$AH$6,$AH$5)</f>
        <v>1</v>
      </c>
      <c r="AC1414" s="31">
        <f t="shared" si="215"/>
        <v>1</v>
      </c>
      <c r="AD1414" s="31">
        <f t="shared" si="216"/>
        <v>1</v>
      </c>
      <c r="AE1414" s="32" t="e">
        <f>MIN($K1414,IF(AND(S1414='[3]Resources - Baseline'!$C$25,$AH$3&gt;0),MIN(DATE(2050,12,31),MAX(DATE($AH$4,12,31),DATE(YEAR(J1414)+$AH$3,MONTH(J1414),DAY(J1414)))),IF(AND(COUNTIFS('[3]Resources - Baseline'!$C$26:$C$37,S1414)=1,$AH$2&gt;0),MIN(DATE($AH$4,12,31),DATE(YEAR(J1414)+$AH$2,MONTH(J1414),DAY(J1414))),DATE(2050,12,31))))</f>
        <v>#VALUE!</v>
      </c>
      <c r="AF1414" s="33">
        <f t="shared" si="217"/>
        <v>1</v>
      </c>
    </row>
    <row r="1415" spans="1:32">
      <c r="A1415" s="1">
        <v>1415</v>
      </c>
      <c r="B1415" s="21" t="s">
        <v>3046</v>
      </c>
      <c r="C1415" s="21" t="s">
        <v>3047</v>
      </c>
      <c r="D1415" s="21" t="s">
        <v>163</v>
      </c>
      <c r="E1415" s="22" t="s">
        <v>298</v>
      </c>
      <c r="F1415" s="22" t="s">
        <v>298</v>
      </c>
      <c r="G1415" s="22" t="s">
        <v>299</v>
      </c>
      <c r="H1415" s="22" t="s">
        <v>166</v>
      </c>
      <c r="I1415" s="22" t="s">
        <v>167</v>
      </c>
      <c r="J1415" s="22">
        <v>10594</v>
      </c>
      <c r="K1415" s="22">
        <v>55123</v>
      </c>
      <c r="L1415" s="23">
        <f t="shared" si="218"/>
        <v>28</v>
      </c>
      <c r="M1415" s="24">
        <f t="shared" si="219"/>
        <v>1</v>
      </c>
      <c r="N1415" s="23">
        <v>28</v>
      </c>
      <c r="O1415" s="23">
        <v>28</v>
      </c>
      <c r="P1415" s="23" t="s">
        <v>218</v>
      </c>
      <c r="Q1415" s="23" t="s">
        <v>219</v>
      </c>
      <c r="R1415" s="25" t="s">
        <v>218</v>
      </c>
      <c r="S1415" s="22" t="s">
        <v>220</v>
      </c>
      <c r="T1415" s="22"/>
      <c r="U1415" s="26"/>
      <c r="V1415" s="26"/>
      <c r="W1415" s="27">
        <f t="shared" si="210"/>
        <v>1929</v>
      </c>
      <c r="X1415" s="27">
        <f t="shared" si="211"/>
        <v>2050</v>
      </c>
      <c r="Y1415" s="28">
        <f t="shared" si="212"/>
        <v>0</v>
      </c>
      <c r="Z1415" s="29" t="str">
        <f t="shared" si="213"/>
        <v>Excluded</v>
      </c>
      <c r="AA1415" s="30">
        <f t="shared" si="214"/>
        <v>28</v>
      </c>
      <c r="AB1415" s="31">
        <f>IF(AND(ISNUMBER(MATCH($S1415,[3]Lists!$CU$8:$CU$37,0)),J1415&gt;=DATE(2018,12,31)),$AH$6,$AH$5)</f>
        <v>1</v>
      </c>
      <c r="AC1415" s="31">
        <f t="shared" si="215"/>
        <v>1</v>
      </c>
      <c r="AD1415" s="31">
        <f t="shared" si="216"/>
        <v>1</v>
      </c>
      <c r="AE1415" s="32" t="e">
        <f>MIN($K1415,IF(AND(S1415='[3]Resources - Baseline'!$C$25,$AH$3&gt;0),MIN(DATE(2050,12,31),MAX(DATE($AH$4,12,31),DATE(YEAR(J1415)+$AH$3,MONTH(J1415),DAY(J1415)))),IF(AND(COUNTIFS('[3]Resources - Baseline'!$C$26:$C$37,S1415)=1,$AH$2&gt;0),MIN(DATE($AH$4,12,31),DATE(YEAR(J1415)+$AH$2,MONTH(J1415),DAY(J1415))),DATE(2050,12,31))))</f>
        <v>#VALUE!</v>
      </c>
      <c r="AF1415" s="33">
        <f t="shared" si="217"/>
        <v>1</v>
      </c>
    </row>
    <row r="1416" spans="1:32">
      <c r="A1416" s="1">
        <v>1416</v>
      </c>
      <c r="B1416" s="21" t="s">
        <v>3048</v>
      </c>
      <c r="C1416" s="21" t="s">
        <v>3049</v>
      </c>
      <c r="D1416" s="21" t="s">
        <v>185</v>
      </c>
      <c r="E1416" s="21" t="s">
        <v>175</v>
      </c>
      <c r="F1416" s="21" t="s">
        <v>175</v>
      </c>
      <c r="G1416" s="21" t="s">
        <v>186</v>
      </c>
      <c r="H1416" s="21" t="s">
        <v>175</v>
      </c>
      <c r="I1416" s="21" t="s">
        <v>178</v>
      </c>
      <c r="J1416" s="22"/>
      <c r="K1416" s="22">
        <v>55153</v>
      </c>
      <c r="L1416" s="23">
        <f t="shared" si="218"/>
        <v>20</v>
      </c>
      <c r="M1416" s="24">
        <f t="shared" si="219"/>
        <v>1</v>
      </c>
      <c r="N1416" s="21">
        <v>20</v>
      </c>
      <c r="O1416" s="21">
        <v>20</v>
      </c>
      <c r="P1416" s="21" t="s">
        <v>365</v>
      </c>
      <c r="Q1416" s="21" t="s">
        <v>188</v>
      </c>
      <c r="R1416" s="25" t="s">
        <v>189</v>
      </c>
      <c r="S1416" s="21" t="s">
        <v>182</v>
      </c>
      <c r="T1416" s="21"/>
      <c r="U1416" s="26"/>
      <c r="V1416" s="26"/>
      <c r="W1416" s="27">
        <f t="shared" si="210"/>
        <v>1900</v>
      </c>
      <c r="X1416" s="27">
        <f t="shared" si="211"/>
        <v>2050</v>
      </c>
      <c r="Y1416" s="28">
        <f t="shared" si="212"/>
        <v>0</v>
      </c>
      <c r="Z1416" s="29" t="str">
        <f t="shared" si="213"/>
        <v>CAISO</v>
      </c>
      <c r="AA1416" s="30">
        <f t="shared" si="214"/>
        <v>20</v>
      </c>
      <c r="AB1416" s="31">
        <f>IF(AND(ISNUMBER(MATCH($S1416,[3]Lists!$CU$8:$CU$37,0)),J1416&gt;=DATE(2018,12,31)),$AH$6,$AH$5)</f>
        <v>1</v>
      </c>
      <c r="AC1416" s="31">
        <f t="shared" si="215"/>
        <v>1</v>
      </c>
      <c r="AD1416" s="31">
        <f t="shared" si="216"/>
        <v>1</v>
      </c>
      <c r="AE1416" s="32" t="e">
        <f>MIN($K1416,IF(AND(S1416='[3]Resources - Baseline'!$C$25,$AH$3&gt;0),MIN(DATE(2050,12,31),MAX(DATE($AH$4,12,31),DATE(YEAR(J1416)+$AH$3,MONTH(J1416),DAY(J1416)))),IF(AND(COUNTIFS('[3]Resources - Baseline'!$C$26:$C$37,S1416)=1,$AH$2&gt;0),MIN(DATE($AH$4,12,31),DATE(YEAR(J1416)+$AH$2,MONTH(J1416),DAY(J1416))),DATE(2050,12,31))))</f>
        <v>#VALUE!</v>
      </c>
      <c r="AF1416" s="33">
        <f t="shared" si="217"/>
        <v>1</v>
      </c>
    </row>
    <row r="1417" spans="1:32">
      <c r="A1417" s="1">
        <v>1417</v>
      </c>
      <c r="B1417" s="21" t="s">
        <v>3050</v>
      </c>
      <c r="C1417" s="21"/>
      <c r="D1417" s="21" t="s">
        <v>185</v>
      </c>
      <c r="E1417" s="21" t="s">
        <v>175</v>
      </c>
      <c r="F1417" s="21" t="s">
        <v>175</v>
      </c>
      <c r="G1417" s="21" t="s">
        <v>186</v>
      </c>
      <c r="H1417" s="21" t="s">
        <v>175</v>
      </c>
      <c r="I1417" s="21" t="s">
        <v>178</v>
      </c>
      <c r="J1417" s="22">
        <v>41115</v>
      </c>
      <c r="K1417" s="22">
        <v>55153</v>
      </c>
      <c r="L1417" s="23">
        <f t="shared" si="218"/>
        <v>10</v>
      </c>
      <c r="M1417" s="24">
        <f t="shared" si="219"/>
        <v>1</v>
      </c>
      <c r="N1417" s="21">
        <v>10</v>
      </c>
      <c r="O1417" s="21">
        <v>10</v>
      </c>
      <c r="P1417" s="21" t="s">
        <v>187</v>
      </c>
      <c r="Q1417" s="21" t="s">
        <v>188</v>
      </c>
      <c r="R1417" s="25" t="s">
        <v>189</v>
      </c>
      <c r="S1417" s="21" t="s">
        <v>182</v>
      </c>
      <c r="T1417" s="21"/>
      <c r="U1417" s="26"/>
      <c r="V1417" s="26"/>
      <c r="W1417" s="27">
        <f t="shared" ref="W1417:W1480" si="220">IF(J1417&lt;DATE(YEAR(J1417),7,1),YEAR(J1417),YEAR(J1417)+1)</f>
        <v>2013</v>
      </c>
      <c r="X1417" s="27">
        <f t="shared" ref="X1417:X1480" si="221">IF(K1417&gt;=DATE(YEAR(K1417),7,1),YEAR(K1417),YEAR(K1417)-1)</f>
        <v>2050</v>
      </c>
      <c r="Y1417" s="28">
        <f t="shared" ref="Y1417:Y1480" si="222">IF(ISBLANK(U1417),0,O1417-U1417)</f>
        <v>0</v>
      </c>
      <c r="Z1417" s="29" t="str">
        <f t="shared" ref="Z1417:Z1480" si="223">IF(ISBLANK(T1417),I1417,T1417)</f>
        <v>CAISO</v>
      </c>
      <c r="AA1417" s="30">
        <f t="shared" ref="AA1417:AA1480" si="224">IF(ISBLANK(U1417),O1417,U1417)</f>
        <v>10</v>
      </c>
      <c r="AB1417" s="31">
        <f>IF(AND(ISNUMBER(MATCH($S1417,[3]Lists!$CU$8:$CU$37,0)),J1417&gt;=DATE(2018,12,31)),$AH$6,$AH$5)</f>
        <v>1</v>
      </c>
      <c r="AC1417" s="31">
        <f t="shared" ref="AC1417:AC1480" si="225">IF(ISBLANK(S1417),0,1)</f>
        <v>1</v>
      </c>
      <c r="AD1417" s="31">
        <f t="shared" ref="AD1417:AD1480" si="226">AC1417</f>
        <v>1</v>
      </c>
      <c r="AE1417" s="32" t="e">
        <f>MIN($K1417,IF(AND(S1417='[3]Resources - Baseline'!$C$25,$AH$3&gt;0),MIN(DATE(2050,12,31),MAX(DATE($AH$4,12,31),DATE(YEAR(J1417)+$AH$3,MONTH(J1417),DAY(J1417)))),IF(AND(COUNTIFS('[3]Resources - Baseline'!$C$26:$C$37,S1417)=1,$AH$2&gt;0),MIN(DATE($AH$4,12,31),DATE(YEAR(J1417)+$AH$2,MONTH(J1417),DAY(J1417))),DATE(2050,12,31))))</f>
        <v>#VALUE!</v>
      </c>
      <c r="AF1417" s="33">
        <f t="shared" ref="AF1417:AF1480" si="227">SUMPRODUCT(($B$9:$B$3872=$B1417)*1)</f>
        <v>1</v>
      </c>
    </row>
    <row r="1418" spans="1:32">
      <c r="A1418" s="1">
        <v>1418</v>
      </c>
      <c r="B1418" s="21" t="s">
        <v>3051</v>
      </c>
      <c r="C1418" s="21" t="s">
        <v>3052</v>
      </c>
      <c r="D1418" s="21" t="s">
        <v>185</v>
      </c>
      <c r="E1418" s="21" t="s">
        <v>175</v>
      </c>
      <c r="F1418" s="21" t="s">
        <v>175</v>
      </c>
      <c r="G1418" s="21" t="s">
        <v>186</v>
      </c>
      <c r="H1418" s="21" t="s">
        <v>175</v>
      </c>
      <c r="I1418" s="21" t="s">
        <v>178</v>
      </c>
      <c r="J1418" s="22"/>
      <c r="K1418" s="22">
        <v>55153</v>
      </c>
      <c r="L1418" s="23">
        <f t="shared" ref="L1418:L1481" si="228">IFERROR(M1418*O1418,0)</f>
        <v>9</v>
      </c>
      <c r="M1418" s="24">
        <f t="shared" ref="M1418:M1481" si="229">IFERROR(N1418/O1418,0)</f>
        <v>1</v>
      </c>
      <c r="N1418" s="21">
        <v>9</v>
      </c>
      <c r="O1418" s="21">
        <v>9</v>
      </c>
      <c r="P1418" s="21" t="s">
        <v>188</v>
      </c>
      <c r="Q1418" s="21" t="s">
        <v>188</v>
      </c>
      <c r="R1418" s="25" t="s">
        <v>189</v>
      </c>
      <c r="S1418" s="21" t="s">
        <v>182</v>
      </c>
      <c r="T1418" s="21"/>
      <c r="U1418" s="26"/>
      <c r="V1418" s="26"/>
      <c r="W1418" s="27">
        <f t="shared" si="220"/>
        <v>1900</v>
      </c>
      <c r="X1418" s="27">
        <f t="shared" si="221"/>
        <v>2050</v>
      </c>
      <c r="Y1418" s="28">
        <f t="shared" si="222"/>
        <v>0</v>
      </c>
      <c r="Z1418" s="29" t="str">
        <f t="shared" si="223"/>
        <v>CAISO</v>
      </c>
      <c r="AA1418" s="30">
        <f t="shared" si="224"/>
        <v>9</v>
      </c>
      <c r="AB1418" s="31">
        <f>IF(AND(ISNUMBER(MATCH($S1418,[3]Lists!$CU$8:$CU$37,0)),J1418&gt;=DATE(2018,12,31)),$AH$6,$AH$5)</f>
        <v>1</v>
      </c>
      <c r="AC1418" s="31">
        <f t="shared" si="225"/>
        <v>1</v>
      </c>
      <c r="AD1418" s="31">
        <f t="shared" si="226"/>
        <v>1</v>
      </c>
      <c r="AE1418" s="32" t="e">
        <f>MIN($K1418,IF(AND(S1418='[3]Resources - Baseline'!$C$25,$AH$3&gt;0),MIN(DATE(2050,12,31),MAX(DATE($AH$4,12,31),DATE(YEAR(J1418)+$AH$3,MONTH(J1418),DAY(J1418)))),IF(AND(COUNTIFS('[3]Resources - Baseline'!$C$26:$C$37,S1418)=1,$AH$2&gt;0),MIN(DATE($AH$4,12,31),DATE(YEAR(J1418)+$AH$2,MONTH(J1418),DAY(J1418))),DATE(2050,12,31))))</f>
        <v>#VALUE!</v>
      </c>
      <c r="AF1418" s="33">
        <f t="shared" si="227"/>
        <v>1</v>
      </c>
    </row>
    <row r="1419" spans="1:32">
      <c r="A1419" s="1">
        <v>1419</v>
      </c>
      <c r="B1419" s="21" t="s">
        <v>3053</v>
      </c>
      <c r="C1419" s="21" t="s">
        <v>3054</v>
      </c>
      <c r="D1419" s="21" t="s">
        <v>163</v>
      </c>
      <c r="E1419" s="22" t="s">
        <v>263</v>
      </c>
      <c r="F1419" s="22" t="s">
        <v>263</v>
      </c>
      <c r="G1419" s="22" t="s">
        <v>2353</v>
      </c>
      <c r="H1419" s="22" t="s">
        <v>263</v>
      </c>
      <c r="I1419" s="22" t="s">
        <v>195</v>
      </c>
      <c r="J1419" s="22">
        <v>37742</v>
      </c>
      <c r="K1419" s="22">
        <v>55153</v>
      </c>
      <c r="L1419" s="23">
        <f t="shared" si="228"/>
        <v>590</v>
      </c>
      <c r="M1419" s="24">
        <f t="shared" si="229"/>
        <v>1</v>
      </c>
      <c r="N1419" s="35">
        <v>590</v>
      </c>
      <c r="O1419" s="35">
        <v>590</v>
      </c>
      <c r="P1419" s="35" t="s">
        <v>257</v>
      </c>
      <c r="Q1419" s="35" t="s">
        <v>258</v>
      </c>
      <c r="R1419" s="25" t="s">
        <v>259</v>
      </c>
      <c r="S1419" s="22" t="s">
        <v>260</v>
      </c>
      <c r="T1419" s="22"/>
      <c r="U1419" s="26"/>
      <c r="V1419" s="26"/>
      <c r="W1419" s="27">
        <f t="shared" si="220"/>
        <v>2003</v>
      </c>
      <c r="X1419" s="27">
        <f t="shared" si="221"/>
        <v>2050</v>
      </c>
      <c r="Y1419" s="28">
        <f t="shared" si="222"/>
        <v>0</v>
      </c>
      <c r="Z1419" s="29" t="str">
        <f t="shared" si="223"/>
        <v>SW</v>
      </c>
      <c r="AA1419" s="30">
        <f t="shared" si="224"/>
        <v>590</v>
      </c>
      <c r="AB1419" s="31">
        <f>IF(AND(ISNUMBER(MATCH($S1419,[3]Lists!$CU$8:$CU$37,0)),J1419&gt;=DATE(2018,12,31)),$AH$6,$AH$5)</f>
        <v>1</v>
      </c>
      <c r="AC1419" s="31">
        <f t="shared" si="225"/>
        <v>1</v>
      </c>
      <c r="AD1419" s="31">
        <f t="shared" si="226"/>
        <v>1</v>
      </c>
      <c r="AE1419" s="32" t="e">
        <f>MIN($K1419,IF(AND(S1419='[3]Resources - Baseline'!$C$25,$AH$3&gt;0),MIN(DATE(2050,12,31),MAX(DATE($AH$4,12,31),DATE(YEAR(J1419)+$AH$3,MONTH(J1419),DAY(J1419)))),IF(AND(COUNTIFS('[3]Resources - Baseline'!$C$26:$C$37,S1419)=1,$AH$2&gt;0),MIN(DATE($AH$4,12,31),DATE(YEAR(J1419)+$AH$2,MONTH(J1419),DAY(J1419))),DATE(2050,12,31))))</f>
        <v>#VALUE!</v>
      </c>
      <c r="AF1419" s="33">
        <f t="shared" si="227"/>
        <v>1</v>
      </c>
    </row>
    <row r="1420" spans="1:32">
      <c r="A1420" s="1">
        <v>1420</v>
      </c>
      <c r="B1420" s="21" t="s">
        <v>3055</v>
      </c>
      <c r="C1420" s="21" t="s">
        <v>3056</v>
      </c>
      <c r="D1420" s="21" t="s">
        <v>163</v>
      </c>
      <c r="E1420" s="22" t="s">
        <v>263</v>
      </c>
      <c r="F1420" s="22" t="s">
        <v>263</v>
      </c>
      <c r="G1420" s="22" t="s">
        <v>2353</v>
      </c>
      <c r="H1420" s="22" t="s">
        <v>263</v>
      </c>
      <c r="I1420" s="22" t="s">
        <v>195</v>
      </c>
      <c r="J1420" s="22">
        <v>43252</v>
      </c>
      <c r="K1420" s="22">
        <v>55153</v>
      </c>
      <c r="L1420" s="23">
        <f t="shared" si="228"/>
        <v>550</v>
      </c>
      <c r="M1420" s="24">
        <f t="shared" si="229"/>
        <v>1</v>
      </c>
      <c r="N1420" s="23">
        <v>550</v>
      </c>
      <c r="O1420" s="23">
        <v>550</v>
      </c>
      <c r="P1420" s="23" t="s">
        <v>257</v>
      </c>
      <c r="Q1420" s="23" t="s">
        <v>258</v>
      </c>
      <c r="R1420" s="25" t="s">
        <v>259</v>
      </c>
      <c r="S1420" s="22" t="s">
        <v>260</v>
      </c>
      <c r="T1420" s="22"/>
      <c r="U1420" s="26"/>
      <c r="V1420" s="26"/>
      <c r="W1420" s="27">
        <f t="shared" si="220"/>
        <v>2018</v>
      </c>
      <c r="X1420" s="27">
        <f t="shared" si="221"/>
        <v>2050</v>
      </c>
      <c r="Y1420" s="28">
        <f t="shared" si="222"/>
        <v>0</v>
      </c>
      <c r="Z1420" s="29" t="str">
        <f t="shared" si="223"/>
        <v>SW</v>
      </c>
      <c r="AA1420" s="30">
        <f t="shared" si="224"/>
        <v>550</v>
      </c>
      <c r="AB1420" s="31">
        <f>IF(AND(ISNUMBER(MATCH($S1420,[3]Lists!$CU$8:$CU$37,0)),J1420&gt;=DATE(2018,12,31)),$AH$6,$AH$5)</f>
        <v>1</v>
      </c>
      <c r="AC1420" s="31">
        <f t="shared" si="225"/>
        <v>1</v>
      </c>
      <c r="AD1420" s="31">
        <f t="shared" si="226"/>
        <v>1</v>
      </c>
      <c r="AE1420" s="32" t="e">
        <f>MIN($K1420,IF(AND(S1420='[3]Resources - Baseline'!$C$25,$AH$3&gt;0),MIN(DATE(2050,12,31),MAX(DATE($AH$4,12,31),DATE(YEAR(J1420)+$AH$3,MONTH(J1420),DAY(J1420)))),IF(AND(COUNTIFS('[3]Resources - Baseline'!$C$26:$C$37,S1420)=1,$AH$2&gt;0),MIN(DATE($AH$4,12,31),DATE(YEAR(J1420)+$AH$2,MONTH(J1420),DAY(J1420))),DATE(2050,12,31))))</f>
        <v>#VALUE!</v>
      </c>
      <c r="AF1420" s="33">
        <f t="shared" si="227"/>
        <v>1</v>
      </c>
    </row>
    <row r="1421" spans="1:32">
      <c r="A1421" s="1">
        <v>1421</v>
      </c>
      <c r="B1421" s="21" t="s">
        <v>3057</v>
      </c>
      <c r="C1421" s="21" t="s">
        <v>3058</v>
      </c>
      <c r="D1421" s="21" t="s">
        <v>163</v>
      </c>
      <c r="E1421" s="22" t="s">
        <v>591</v>
      </c>
      <c r="F1421" s="22" t="s">
        <v>591</v>
      </c>
      <c r="G1421" s="22" t="s">
        <v>592</v>
      </c>
      <c r="H1421" s="22" t="s">
        <v>591</v>
      </c>
      <c r="I1421" s="22" t="s">
        <v>195</v>
      </c>
      <c r="J1421" s="22">
        <v>37803</v>
      </c>
      <c r="K1421" s="22">
        <v>55153</v>
      </c>
      <c r="L1421" s="23">
        <f t="shared" si="228"/>
        <v>550</v>
      </c>
      <c r="M1421" s="24">
        <f t="shared" si="229"/>
        <v>1</v>
      </c>
      <c r="N1421" s="35">
        <v>550</v>
      </c>
      <c r="O1421" s="35">
        <v>550</v>
      </c>
      <c r="P1421" s="35" t="s">
        <v>257</v>
      </c>
      <c r="Q1421" s="35" t="s">
        <v>258</v>
      </c>
      <c r="R1421" s="25" t="s">
        <v>259</v>
      </c>
      <c r="S1421" s="22" t="s">
        <v>260</v>
      </c>
      <c r="T1421" s="22"/>
      <c r="U1421" s="26"/>
      <c r="V1421" s="26"/>
      <c r="W1421" s="27">
        <f t="shared" si="220"/>
        <v>2004</v>
      </c>
      <c r="X1421" s="27">
        <f t="shared" si="221"/>
        <v>2050</v>
      </c>
      <c r="Y1421" s="28">
        <f t="shared" si="222"/>
        <v>0</v>
      </c>
      <c r="Z1421" s="29" t="str">
        <f t="shared" si="223"/>
        <v>SW</v>
      </c>
      <c r="AA1421" s="30">
        <f t="shared" si="224"/>
        <v>550</v>
      </c>
      <c r="AB1421" s="31">
        <f>IF(AND(ISNUMBER(MATCH($S1421,[3]Lists!$CU$8:$CU$37,0)),J1421&gt;=DATE(2018,12,31)),$AH$6,$AH$5)</f>
        <v>1</v>
      </c>
      <c r="AC1421" s="31">
        <f t="shared" si="225"/>
        <v>1</v>
      </c>
      <c r="AD1421" s="31">
        <f t="shared" si="226"/>
        <v>1</v>
      </c>
      <c r="AE1421" s="32" t="e">
        <f>MIN($K1421,IF(AND(S1421='[3]Resources - Baseline'!$C$25,$AH$3&gt;0),MIN(DATE(2050,12,31),MAX(DATE($AH$4,12,31),DATE(YEAR(J1421)+$AH$3,MONTH(J1421),DAY(J1421)))),IF(AND(COUNTIFS('[3]Resources - Baseline'!$C$26:$C$37,S1421)=1,$AH$2&gt;0),MIN(DATE($AH$4,12,31),DATE(YEAR(J1421)+$AH$2,MONTH(J1421),DAY(J1421))),DATE(2050,12,31))))</f>
        <v>#VALUE!</v>
      </c>
      <c r="AF1421" s="33">
        <f t="shared" si="227"/>
        <v>1</v>
      </c>
    </row>
    <row r="1422" spans="1:32">
      <c r="A1422" s="1">
        <v>1422</v>
      </c>
      <c r="B1422" s="21" t="s">
        <v>3059</v>
      </c>
      <c r="C1422" s="21" t="s">
        <v>3060</v>
      </c>
      <c r="D1422" s="21" t="s">
        <v>163</v>
      </c>
      <c r="E1422" s="22" t="s">
        <v>263</v>
      </c>
      <c r="F1422" s="22" t="s">
        <v>263</v>
      </c>
      <c r="G1422" s="22" t="s">
        <v>2353</v>
      </c>
      <c r="H1422" s="22" t="s">
        <v>263</v>
      </c>
      <c r="I1422" s="22" t="s">
        <v>195</v>
      </c>
      <c r="J1422" s="22">
        <v>37803</v>
      </c>
      <c r="K1422" s="22">
        <v>55153</v>
      </c>
      <c r="L1422" s="23">
        <f t="shared" si="228"/>
        <v>600</v>
      </c>
      <c r="M1422" s="24">
        <f t="shared" si="229"/>
        <v>1</v>
      </c>
      <c r="N1422" s="23">
        <v>600</v>
      </c>
      <c r="O1422" s="23">
        <v>600</v>
      </c>
      <c r="P1422" s="23" t="s">
        <v>257</v>
      </c>
      <c r="Q1422" s="23" t="s">
        <v>258</v>
      </c>
      <c r="R1422" s="25" t="s">
        <v>259</v>
      </c>
      <c r="S1422" s="22" t="s">
        <v>260</v>
      </c>
      <c r="T1422" s="22"/>
      <c r="U1422" s="26"/>
      <c r="V1422" s="26"/>
      <c r="W1422" s="27">
        <f t="shared" si="220"/>
        <v>2004</v>
      </c>
      <c r="X1422" s="27">
        <f t="shared" si="221"/>
        <v>2050</v>
      </c>
      <c r="Y1422" s="28">
        <f t="shared" si="222"/>
        <v>0</v>
      </c>
      <c r="Z1422" s="29" t="str">
        <f t="shared" si="223"/>
        <v>SW</v>
      </c>
      <c r="AA1422" s="30">
        <f t="shared" si="224"/>
        <v>600</v>
      </c>
      <c r="AB1422" s="31">
        <f>IF(AND(ISNUMBER(MATCH($S1422,[3]Lists!$CU$8:$CU$37,0)),J1422&gt;=DATE(2018,12,31)),$AH$6,$AH$5)</f>
        <v>1</v>
      </c>
      <c r="AC1422" s="31">
        <f t="shared" si="225"/>
        <v>1</v>
      </c>
      <c r="AD1422" s="31">
        <f t="shared" si="226"/>
        <v>1</v>
      </c>
      <c r="AE1422" s="32" t="e">
        <f>MIN($K1422,IF(AND(S1422='[3]Resources - Baseline'!$C$25,$AH$3&gt;0),MIN(DATE(2050,12,31),MAX(DATE($AH$4,12,31),DATE(YEAR(J1422)+$AH$3,MONTH(J1422),DAY(J1422)))),IF(AND(COUNTIFS('[3]Resources - Baseline'!$C$26:$C$37,S1422)=1,$AH$2&gt;0),MIN(DATE($AH$4,12,31),DATE(YEAR(J1422)+$AH$2,MONTH(J1422),DAY(J1422))),DATE(2050,12,31))))</f>
        <v>#VALUE!</v>
      </c>
      <c r="AF1422" s="33">
        <f t="shared" si="227"/>
        <v>1</v>
      </c>
    </row>
    <row r="1423" spans="1:32">
      <c r="A1423" s="1">
        <v>1423</v>
      </c>
      <c r="B1423" s="21" t="s">
        <v>3061</v>
      </c>
      <c r="C1423" s="21" t="s">
        <v>3062</v>
      </c>
      <c r="D1423" s="21" t="s">
        <v>185</v>
      </c>
      <c r="E1423" s="21" t="s">
        <v>246</v>
      </c>
      <c r="F1423" s="21" t="s">
        <v>246</v>
      </c>
      <c r="G1423" s="21" t="s">
        <v>247</v>
      </c>
      <c r="H1423" s="21" t="s">
        <v>246</v>
      </c>
      <c r="I1423" s="21" t="s">
        <v>178</v>
      </c>
      <c r="J1423" s="22">
        <v>31778</v>
      </c>
      <c r="K1423" s="22">
        <v>55153</v>
      </c>
      <c r="L1423" s="23">
        <f t="shared" si="228"/>
        <v>110</v>
      </c>
      <c r="M1423" s="24">
        <f t="shared" si="229"/>
        <v>0.91666666666666663</v>
      </c>
      <c r="N1423" s="21">
        <v>110</v>
      </c>
      <c r="O1423" s="21">
        <v>120</v>
      </c>
      <c r="P1423" s="21" t="s">
        <v>257</v>
      </c>
      <c r="Q1423" s="21" t="s">
        <v>269</v>
      </c>
      <c r="R1423" s="25" t="s">
        <v>270</v>
      </c>
      <c r="S1423" s="21" t="s">
        <v>450</v>
      </c>
      <c r="T1423" s="21"/>
      <c r="U1423" s="26"/>
      <c r="V1423" s="26"/>
      <c r="W1423" s="27">
        <f t="shared" si="220"/>
        <v>1987</v>
      </c>
      <c r="X1423" s="27">
        <f t="shared" si="221"/>
        <v>2050</v>
      </c>
      <c r="Y1423" s="28">
        <f t="shared" si="222"/>
        <v>0</v>
      </c>
      <c r="Z1423" s="29" t="str">
        <f t="shared" si="223"/>
        <v>CAISO</v>
      </c>
      <c r="AA1423" s="30">
        <f t="shared" si="224"/>
        <v>120</v>
      </c>
      <c r="AB1423" s="31">
        <f>IF(AND(ISNUMBER(MATCH($S1423,[3]Lists!$CU$8:$CU$37,0)),J1423&gt;=DATE(2018,12,31)),$AH$6,$AH$5)</f>
        <v>1</v>
      </c>
      <c r="AC1423" s="31">
        <f t="shared" si="225"/>
        <v>1</v>
      </c>
      <c r="AD1423" s="31">
        <f t="shared" si="226"/>
        <v>1</v>
      </c>
      <c r="AE1423" s="32" t="e">
        <f>MIN($K1423,IF(AND(S1423='[3]Resources - Baseline'!$C$25,$AH$3&gt;0),MIN(DATE(2050,12,31),MAX(DATE($AH$4,12,31),DATE(YEAR(J1423)+$AH$3,MONTH(J1423),DAY(J1423)))),IF(AND(COUNTIFS('[3]Resources - Baseline'!$C$26:$C$37,S1423)=1,$AH$2&gt;0),MIN(DATE($AH$4,12,31),DATE(YEAR(J1423)+$AH$2,MONTH(J1423),DAY(J1423))),DATE(2050,12,31))))</f>
        <v>#VALUE!</v>
      </c>
      <c r="AF1423" s="33">
        <f t="shared" si="227"/>
        <v>1</v>
      </c>
    </row>
    <row r="1424" spans="1:32">
      <c r="A1424" s="1">
        <v>1424</v>
      </c>
      <c r="B1424" s="21" t="s">
        <v>3063</v>
      </c>
      <c r="C1424" s="21" t="s">
        <v>3064</v>
      </c>
      <c r="D1424" s="21" t="s">
        <v>185</v>
      </c>
      <c r="E1424" s="21" t="s">
        <v>246</v>
      </c>
      <c r="F1424" s="21" t="s">
        <v>246</v>
      </c>
      <c r="G1424" s="21" t="s">
        <v>247</v>
      </c>
      <c r="H1424" s="21" t="s">
        <v>246</v>
      </c>
      <c r="I1424" s="21" t="s">
        <v>178</v>
      </c>
      <c r="J1424" s="22">
        <v>37285</v>
      </c>
      <c r="K1424" s="22">
        <v>55153</v>
      </c>
      <c r="L1424" s="23">
        <f t="shared" si="228"/>
        <v>95.2</v>
      </c>
      <c r="M1424" s="24">
        <f t="shared" si="229"/>
        <v>1</v>
      </c>
      <c r="N1424" s="21">
        <v>95.2</v>
      </c>
      <c r="O1424" s="21">
        <v>95.2</v>
      </c>
      <c r="P1424" s="21" t="s">
        <v>268</v>
      </c>
      <c r="Q1424" s="21" t="s">
        <v>269</v>
      </c>
      <c r="R1424" s="25" t="s">
        <v>270</v>
      </c>
      <c r="S1424" s="21" t="s">
        <v>271</v>
      </c>
      <c r="T1424" s="21"/>
      <c r="U1424" s="26"/>
      <c r="V1424" s="26"/>
      <c r="W1424" s="27">
        <f t="shared" si="220"/>
        <v>2002</v>
      </c>
      <c r="X1424" s="27">
        <f t="shared" si="221"/>
        <v>2050</v>
      </c>
      <c r="Y1424" s="28">
        <f t="shared" si="222"/>
        <v>0</v>
      </c>
      <c r="Z1424" s="29" t="str">
        <f t="shared" si="223"/>
        <v>CAISO</v>
      </c>
      <c r="AA1424" s="30">
        <f t="shared" si="224"/>
        <v>95.2</v>
      </c>
      <c r="AB1424" s="31">
        <f>IF(AND(ISNUMBER(MATCH($S1424,[3]Lists!$CU$8:$CU$37,0)),J1424&gt;=DATE(2018,12,31)),$AH$6,$AH$5)</f>
        <v>1</v>
      </c>
      <c r="AC1424" s="31">
        <f t="shared" si="225"/>
        <v>1</v>
      </c>
      <c r="AD1424" s="31">
        <f t="shared" si="226"/>
        <v>1</v>
      </c>
      <c r="AE1424" s="32" t="e">
        <f>MIN($K1424,IF(AND(S1424='[3]Resources - Baseline'!$C$25,$AH$3&gt;0),MIN(DATE(2050,12,31),MAX(DATE($AH$4,12,31),DATE(YEAR(J1424)+$AH$3,MONTH(J1424),DAY(J1424)))),IF(AND(COUNTIFS('[3]Resources - Baseline'!$C$26:$C$37,S1424)=1,$AH$2&gt;0),MIN(DATE($AH$4,12,31),DATE(YEAR(J1424)+$AH$2,MONTH(J1424),DAY(J1424))),DATE(2050,12,31))))</f>
        <v>#VALUE!</v>
      </c>
      <c r="AF1424" s="33">
        <f t="shared" si="227"/>
        <v>1</v>
      </c>
    </row>
    <row r="1425" spans="1:32">
      <c r="A1425" s="1">
        <v>1425</v>
      </c>
      <c r="B1425" s="21" t="s">
        <v>3065</v>
      </c>
      <c r="C1425" s="21" t="s">
        <v>3066</v>
      </c>
      <c r="D1425" s="21" t="s">
        <v>185</v>
      </c>
      <c r="E1425" s="21" t="s">
        <v>246</v>
      </c>
      <c r="F1425" s="21" t="s">
        <v>246</v>
      </c>
      <c r="G1425" s="21" t="s">
        <v>247</v>
      </c>
      <c r="H1425" s="21" t="s">
        <v>246</v>
      </c>
      <c r="I1425" s="21" t="s">
        <v>178</v>
      </c>
      <c r="J1425" s="22">
        <v>37315</v>
      </c>
      <c r="K1425" s="22">
        <v>55153</v>
      </c>
      <c r="L1425" s="23">
        <f t="shared" si="228"/>
        <v>46.2</v>
      </c>
      <c r="M1425" s="24">
        <f t="shared" si="229"/>
        <v>1</v>
      </c>
      <c r="N1425" s="21">
        <v>46.2</v>
      </c>
      <c r="O1425" s="21">
        <v>46.2</v>
      </c>
      <c r="P1425" s="21" t="s">
        <v>268</v>
      </c>
      <c r="Q1425" s="21" t="s">
        <v>269</v>
      </c>
      <c r="R1425" s="25" t="s">
        <v>270</v>
      </c>
      <c r="S1425" s="21" t="s">
        <v>271</v>
      </c>
      <c r="T1425" s="21"/>
      <c r="U1425" s="26"/>
      <c r="V1425" s="26"/>
      <c r="W1425" s="27">
        <f t="shared" si="220"/>
        <v>2002</v>
      </c>
      <c r="X1425" s="27">
        <f t="shared" si="221"/>
        <v>2050</v>
      </c>
      <c r="Y1425" s="28">
        <f t="shared" si="222"/>
        <v>0</v>
      </c>
      <c r="Z1425" s="29" t="str">
        <f t="shared" si="223"/>
        <v>CAISO</v>
      </c>
      <c r="AA1425" s="30">
        <f t="shared" si="224"/>
        <v>46.2</v>
      </c>
      <c r="AB1425" s="31">
        <f>IF(AND(ISNUMBER(MATCH($S1425,[3]Lists!$CU$8:$CU$37,0)),J1425&gt;=DATE(2018,12,31)),$AH$6,$AH$5)</f>
        <v>1</v>
      </c>
      <c r="AC1425" s="31">
        <f t="shared" si="225"/>
        <v>1</v>
      </c>
      <c r="AD1425" s="31">
        <f t="shared" si="226"/>
        <v>1</v>
      </c>
      <c r="AE1425" s="32" t="e">
        <f>MIN($K1425,IF(AND(S1425='[3]Resources - Baseline'!$C$25,$AH$3&gt;0),MIN(DATE(2050,12,31),MAX(DATE($AH$4,12,31),DATE(YEAR(J1425)+$AH$3,MONTH(J1425),DAY(J1425)))),IF(AND(COUNTIFS('[3]Resources - Baseline'!$C$26:$C$37,S1425)=1,$AH$2&gt;0),MIN(DATE($AH$4,12,31),DATE(YEAR(J1425)+$AH$2,MONTH(J1425),DAY(J1425))),DATE(2050,12,31))))</f>
        <v>#VALUE!</v>
      </c>
      <c r="AF1425" s="33">
        <f t="shared" si="227"/>
        <v>1</v>
      </c>
    </row>
    <row r="1426" spans="1:32">
      <c r="A1426" s="1">
        <v>1426</v>
      </c>
      <c r="B1426" s="21" t="s">
        <v>3067</v>
      </c>
      <c r="C1426" s="21" t="s">
        <v>3068</v>
      </c>
      <c r="D1426" s="21" t="s">
        <v>163</v>
      </c>
      <c r="E1426" s="22" t="s">
        <v>752</v>
      </c>
      <c r="F1426" s="22" t="s">
        <v>752</v>
      </c>
      <c r="G1426" s="22" t="s">
        <v>753</v>
      </c>
      <c r="H1426" s="22" t="s">
        <v>754</v>
      </c>
      <c r="I1426" s="22" t="s">
        <v>212</v>
      </c>
      <c r="J1426" s="22">
        <v>39722</v>
      </c>
      <c r="K1426" s="22">
        <v>55153</v>
      </c>
      <c r="L1426" s="23">
        <f t="shared" si="228"/>
        <v>106.5</v>
      </c>
      <c r="M1426" s="24">
        <f t="shared" si="229"/>
        <v>1</v>
      </c>
      <c r="N1426" s="35">
        <v>106.5</v>
      </c>
      <c r="O1426" s="35">
        <v>106.5</v>
      </c>
      <c r="P1426" s="35" t="s">
        <v>196</v>
      </c>
      <c r="Q1426" s="35" t="s">
        <v>197</v>
      </c>
      <c r="R1426" s="25" t="s">
        <v>198</v>
      </c>
      <c r="S1426" s="22" t="s">
        <v>551</v>
      </c>
      <c r="T1426" s="22" t="s">
        <v>178</v>
      </c>
      <c r="U1426" s="26">
        <v>106.5</v>
      </c>
      <c r="V1426" s="26"/>
      <c r="W1426" s="27">
        <f t="shared" si="220"/>
        <v>2009</v>
      </c>
      <c r="X1426" s="27">
        <f t="shared" si="221"/>
        <v>2050</v>
      </c>
      <c r="Y1426" s="28">
        <f t="shared" si="222"/>
        <v>0</v>
      </c>
      <c r="Z1426" s="29" t="str">
        <f t="shared" si="223"/>
        <v>CAISO</v>
      </c>
      <c r="AA1426" s="30">
        <f t="shared" si="224"/>
        <v>106.5</v>
      </c>
      <c r="AB1426" s="31">
        <f>IF(AND(ISNUMBER(MATCH($S1426,[3]Lists!$CU$8:$CU$37,0)),J1426&gt;=DATE(2018,12,31)),$AH$6,$AH$5)</f>
        <v>1</v>
      </c>
      <c r="AC1426" s="31">
        <f t="shared" si="225"/>
        <v>1</v>
      </c>
      <c r="AD1426" s="31">
        <f t="shared" si="226"/>
        <v>1</v>
      </c>
      <c r="AE1426" s="32" t="e">
        <f>MIN($K1426,IF(AND(S1426='[3]Resources - Baseline'!$C$25,$AH$3&gt;0),MIN(DATE(2050,12,31),MAX(DATE($AH$4,12,31),DATE(YEAR(J1426)+$AH$3,MONTH(J1426),DAY(J1426)))),IF(AND(COUNTIFS('[3]Resources - Baseline'!$C$26:$C$37,S1426)=1,$AH$2&gt;0),MIN(DATE($AH$4,12,31),DATE(YEAR(J1426)+$AH$2,MONTH(J1426),DAY(J1426))),DATE(2050,12,31))))</f>
        <v>#VALUE!</v>
      </c>
      <c r="AF1426" s="33">
        <f t="shared" si="227"/>
        <v>1</v>
      </c>
    </row>
    <row r="1427" spans="1:32">
      <c r="A1427" s="1">
        <v>1427</v>
      </c>
      <c r="B1427" s="21" t="s">
        <v>3069</v>
      </c>
      <c r="C1427" s="21" t="s">
        <v>3070</v>
      </c>
      <c r="D1427" s="21" t="s">
        <v>163</v>
      </c>
      <c r="E1427" s="22" t="s">
        <v>752</v>
      </c>
      <c r="F1427" s="22" t="s">
        <v>752</v>
      </c>
      <c r="G1427" s="22" t="s">
        <v>753</v>
      </c>
      <c r="H1427" s="22" t="s">
        <v>754</v>
      </c>
      <c r="I1427" s="22" t="s">
        <v>212</v>
      </c>
      <c r="J1427" s="22">
        <v>39995</v>
      </c>
      <c r="K1427" s="22">
        <v>55153</v>
      </c>
      <c r="L1427" s="23">
        <f t="shared" si="228"/>
        <v>103.5</v>
      </c>
      <c r="M1427" s="24">
        <f t="shared" si="229"/>
        <v>1</v>
      </c>
      <c r="N1427" s="35">
        <v>103.5</v>
      </c>
      <c r="O1427" s="35">
        <v>103.5</v>
      </c>
      <c r="P1427" s="35" t="s">
        <v>196</v>
      </c>
      <c r="Q1427" s="35" t="s">
        <v>197</v>
      </c>
      <c r="R1427" s="25" t="s">
        <v>198</v>
      </c>
      <c r="S1427" s="22" t="s">
        <v>551</v>
      </c>
      <c r="T1427" s="22" t="s">
        <v>178</v>
      </c>
      <c r="U1427" s="26">
        <v>103.5</v>
      </c>
      <c r="V1427" s="26"/>
      <c r="W1427" s="27">
        <f t="shared" si="220"/>
        <v>2010</v>
      </c>
      <c r="X1427" s="27">
        <f t="shared" si="221"/>
        <v>2050</v>
      </c>
      <c r="Y1427" s="28">
        <f t="shared" si="222"/>
        <v>0</v>
      </c>
      <c r="Z1427" s="29" t="str">
        <f t="shared" si="223"/>
        <v>CAISO</v>
      </c>
      <c r="AA1427" s="30">
        <f t="shared" si="224"/>
        <v>103.5</v>
      </c>
      <c r="AB1427" s="31">
        <f>IF(AND(ISNUMBER(MATCH($S1427,[3]Lists!$CU$8:$CU$37,0)),J1427&gt;=DATE(2018,12,31)),$AH$6,$AH$5)</f>
        <v>1</v>
      </c>
      <c r="AC1427" s="31">
        <f t="shared" si="225"/>
        <v>1</v>
      </c>
      <c r="AD1427" s="31">
        <f t="shared" si="226"/>
        <v>1</v>
      </c>
      <c r="AE1427" s="32" t="e">
        <f>MIN($K1427,IF(AND(S1427='[3]Resources - Baseline'!$C$25,$AH$3&gt;0),MIN(DATE(2050,12,31),MAX(DATE($AH$4,12,31),DATE(YEAR(J1427)+$AH$3,MONTH(J1427),DAY(J1427)))),IF(AND(COUNTIFS('[3]Resources - Baseline'!$C$26:$C$37,S1427)=1,$AH$2&gt;0),MIN(DATE($AH$4,12,31),DATE(YEAR(J1427)+$AH$2,MONTH(J1427),DAY(J1427))),DATE(2050,12,31))))</f>
        <v>#VALUE!</v>
      </c>
      <c r="AF1427" s="33">
        <f t="shared" si="227"/>
        <v>1</v>
      </c>
    </row>
    <row r="1428" spans="1:32">
      <c r="A1428" s="1">
        <v>1428</v>
      </c>
      <c r="B1428" s="21" t="s">
        <v>3071</v>
      </c>
      <c r="C1428" s="21" t="s">
        <v>3072</v>
      </c>
      <c r="D1428" s="21" t="s">
        <v>185</v>
      </c>
      <c r="E1428" s="21" t="s">
        <v>176</v>
      </c>
      <c r="F1428" s="21" t="s">
        <v>176</v>
      </c>
      <c r="G1428" s="21" t="s">
        <v>177</v>
      </c>
      <c r="H1428" s="21" t="s">
        <v>176</v>
      </c>
      <c r="I1428" s="21" t="s">
        <v>178</v>
      </c>
      <c r="J1428" s="22"/>
      <c r="K1428" s="22">
        <v>55153</v>
      </c>
      <c r="L1428" s="23">
        <f t="shared" si="228"/>
        <v>20</v>
      </c>
      <c r="M1428" s="24">
        <f t="shared" si="229"/>
        <v>1</v>
      </c>
      <c r="N1428" s="21">
        <v>20</v>
      </c>
      <c r="O1428" s="21">
        <v>20</v>
      </c>
      <c r="P1428" s="21" t="s">
        <v>188</v>
      </c>
      <c r="Q1428" s="21" t="s">
        <v>188</v>
      </c>
      <c r="R1428" s="25" t="s">
        <v>189</v>
      </c>
      <c r="S1428" s="21" t="s">
        <v>182</v>
      </c>
      <c r="T1428" s="21"/>
      <c r="U1428" s="26"/>
      <c r="V1428" s="26"/>
      <c r="W1428" s="27">
        <f t="shared" si="220"/>
        <v>1900</v>
      </c>
      <c r="X1428" s="27">
        <f t="shared" si="221"/>
        <v>2050</v>
      </c>
      <c r="Y1428" s="28">
        <f t="shared" si="222"/>
        <v>0</v>
      </c>
      <c r="Z1428" s="29" t="str">
        <f t="shared" si="223"/>
        <v>CAISO</v>
      </c>
      <c r="AA1428" s="30">
        <f t="shared" si="224"/>
        <v>20</v>
      </c>
      <c r="AB1428" s="31">
        <f>IF(AND(ISNUMBER(MATCH($S1428,[3]Lists!$CU$8:$CU$37,0)),J1428&gt;=DATE(2018,12,31)),$AH$6,$AH$5)</f>
        <v>1</v>
      </c>
      <c r="AC1428" s="31">
        <f t="shared" si="225"/>
        <v>1</v>
      </c>
      <c r="AD1428" s="31">
        <f t="shared" si="226"/>
        <v>1</v>
      </c>
      <c r="AE1428" s="32" t="e">
        <f>MIN($K1428,IF(AND(S1428='[3]Resources - Baseline'!$C$25,$AH$3&gt;0),MIN(DATE(2050,12,31),MAX(DATE($AH$4,12,31),DATE(YEAR(J1428)+$AH$3,MONTH(J1428),DAY(J1428)))),IF(AND(COUNTIFS('[3]Resources - Baseline'!$C$26:$C$37,S1428)=1,$AH$2&gt;0),MIN(DATE($AH$4,12,31),DATE(YEAR(J1428)+$AH$2,MONTH(J1428),DAY(J1428))),DATE(2050,12,31))))</f>
        <v>#VALUE!</v>
      </c>
      <c r="AF1428" s="33">
        <f t="shared" si="227"/>
        <v>1</v>
      </c>
    </row>
    <row r="1429" spans="1:32">
      <c r="A1429" s="1">
        <v>1429</v>
      </c>
      <c r="B1429" s="21" t="s">
        <v>3073</v>
      </c>
      <c r="C1429" s="21" t="s">
        <v>3074</v>
      </c>
      <c r="D1429" s="21" t="s">
        <v>185</v>
      </c>
      <c r="E1429" s="21" t="s">
        <v>176</v>
      </c>
      <c r="F1429" s="21" t="s">
        <v>176</v>
      </c>
      <c r="G1429" s="21" t="s">
        <v>177</v>
      </c>
      <c r="H1429" s="21" t="s">
        <v>176</v>
      </c>
      <c r="I1429" s="21" t="s">
        <v>178</v>
      </c>
      <c r="J1429" s="22"/>
      <c r="K1429" s="22">
        <v>55153</v>
      </c>
      <c r="L1429" s="23">
        <f t="shared" si="228"/>
        <v>11.4</v>
      </c>
      <c r="M1429" s="24">
        <f t="shared" si="229"/>
        <v>1</v>
      </c>
      <c r="N1429" s="21">
        <v>11.4</v>
      </c>
      <c r="O1429" s="21">
        <v>11.4</v>
      </c>
      <c r="P1429" s="21" t="s">
        <v>188</v>
      </c>
      <c r="Q1429" s="21" t="s">
        <v>188</v>
      </c>
      <c r="R1429" s="25" t="s">
        <v>189</v>
      </c>
      <c r="S1429" s="21" t="s">
        <v>182</v>
      </c>
      <c r="T1429" s="21"/>
      <c r="U1429" s="26"/>
      <c r="V1429" s="26"/>
      <c r="W1429" s="27">
        <f t="shared" si="220"/>
        <v>1900</v>
      </c>
      <c r="X1429" s="27">
        <f t="shared" si="221"/>
        <v>2050</v>
      </c>
      <c r="Y1429" s="28">
        <f t="shared" si="222"/>
        <v>0</v>
      </c>
      <c r="Z1429" s="29" t="str">
        <f t="shared" si="223"/>
        <v>CAISO</v>
      </c>
      <c r="AA1429" s="30">
        <f t="shared" si="224"/>
        <v>11.4</v>
      </c>
      <c r="AB1429" s="31">
        <f>IF(AND(ISNUMBER(MATCH($S1429,[3]Lists!$CU$8:$CU$37,0)),J1429&gt;=DATE(2018,12,31)),$AH$6,$AH$5)</f>
        <v>1</v>
      </c>
      <c r="AC1429" s="31">
        <f t="shared" si="225"/>
        <v>1</v>
      </c>
      <c r="AD1429" s="31">
        <f t="shared" si="226"/>
        <v>1</v>
      </c>
      <c r="AE1429" s="32" t="e">
        <f>MIN($K1429,IF(AND(S1429='[3]Resources - Baseline'!$C$25,$AH$3&gt;0),MIN(DATE(2050,12,31),MAX(DATE($AH$4,12,31),DATE(YEAR(J1429)+$AH$3,MONTH(J1429),DAY(J1429)))),IF(AND(COUNTIFS('[3]Resources - Baseline'!$C$26:$C$37,S1429)=1,$AH$2&gt;0),MIN(DATE($AH$4,12,31),DATE(YEAR(J1429)+$AH$2,MONTH(J1429),DAY(J1429))),DATE(2050,12,31))))</f>
        <v>#VALUE!</v>
      </c>
      <c r="AF1429" s="33">
        <f t="shared" si="227"/>
        <v>1</v>
      </c>
    </row>
    <row r="1430" spans="1:32">
      <c r="A1430" s="1">
        <v>1430</v>
      </c>
      <c r="B1430" s="21" t="s">
        <v>3075</v>
      </c>
      <c r="C1430" s="21" t="s">
        <v>3076</v>
      </c>
      <c r="D1430" s="21" t="s">
        <v>185</v>
      </c>
      <c r="E1430" s="21" t="s">
        <v>176</v>
      </c>
      <c r="F1430" s="21" t="s">
        <v>176</v>
      </c>
      <c r="G1430" s="21" t="s">
        <v>177</v>
      </c>
      <c r="H1430" s="21" t="s">
        <v>176</v>
      </c>
      <c r="I1430" s="21" t="s">
        <v>178</v>
      </c>
      <c r="J1430" s="22">
        <v>41618</v>
      </c>
      <c r="K1430" s="22">
        <v>55153</v>
      </c>
      <c r="L1430" s="23">
        <f t="shared" si="228"/>
        <v>10</v>
      </c>
      <c r="M1430" s="24">
        <f t="shared" si="229"/>
        <v>1</v>
      </c>
      <c r="N1430" s="21">
        <v>10</v>
      </c>
      <c r="O1430" s="21">
        <v>10</v>
      </c>
      <c r="P1430" s="21" t="s">
        <v>187</v>
      </c>
      <c r="Q1430" s="21" t="s">
        <v>188</v>
      </c>
      <c r="R1430" s="25" t="s">
        <v>189</v>
      </c>
      <c r="S1430" s="21" t="s">
        <v>182</v>
      </c>
      <c r="T1430" s="21"/>
      <c r="U1430" s="26"/>
      <c r="V1430" s="26"/>
      <c r="W1430" s="27">
        <f t="shared" si="220"/>
        <v>2014</v>
      </c>
      <c r="X1430" s="27">
        <f t="shared" si="221"/>
        <v>2050</v>
      </c>
      <c r="Y1430" s="28">
        <f t="shared" si="222"/>
        <v>0</v>
      </c>
      <c r="Z1430" s="29" t="str">
        <f t="shared" si="223"/>
        <v>CAISO</v>
      </c>
      <c r="AA1430" s="30">
        <f t="shared" si="224"/>
        <v>10</v>
      </c>
      <c r="AB1430" s="31">
        <f>IF(AND(ISNUMBER(MATCH($S1430,[3]Lists!$CU$8:$CU$37,0)),J1430&gt;=DATE(2018,12,31)),$AH$6,$AH$5)</f>
        <v>1</v>
      </c>
      <c r="AC1430" s="31">
        <f t="shared" si="225"/>
        <v>1</v>
      </c>
      <c r="AD1430" s="31">
        <f t="shared" si="226"/>
        <v>1</v>
      </c>
      <c r="AE1430" s="32" t="e">
        <f>MIN($K1430,IF(AND(S1430='[3]Resources - Baseline'!$C$25,$AH$3&gt;0),MIN(DATE(2050,12,31),MAX(DATE($AH$4,12,31),DATE(YEAR(J1430)+$AH$3,MONTH(J1430),DAY(J1430)))),IF(AND(COUNTIFS('[3]Resources - Baseline'!$C$26:$C$37,S1430)=1,$AH$2&gt;0),MIN(DATE($AH$4,12,31),DATE(YEAR(J1430)+$AH$2,MONTH(J1430),DAY(J1430))),DATE(2050,12,31))))</f>
        <v>#VALUE!</v>
      </c>
      <c r="AF1430" s="33">
        <f t="shared" si="227"/>
        <v>1</v>
      </c>
    </row>
    <row r="1431" spans="1:32">
      <c r="A1431" s="1">
        <v>1431</v>
      </c>
      <c r="B1431" s="21" t="s">
        <v>3077</v>
      </c>
      <c r="C1431" s="21" t="s">
        <v>3078</v>
      </c>
      <c r="D1431" s="21" t="s">
        <v>185</v>
      </c>
      <c r="E1431" s="21" t="s">
        <v>176</v>
      </c>
      <c r="F1431" s="21" t="s">
        <v>176</v>
      </c>
      <c r="G1431" s="21" t="s">
        <v>177</v>
      </c>
      <c r="H1431" s="21" t="s">
        <v>176</v>
      </c>
      <c r="I1431" s="21" t="s">
        <v>178</v>
      </c>
      <c r="J1431" s="22">
        <v>41596</v>
      </c>
      <c r="K1431" s="22">
        <v>55153</v>
      </c>
      <c r="L1431" s="23">
        <f t="shared" si="228"/>
        <v>5</v>
      </c>
      <c r="M1431" s="24">
        <f t="shared" si="229"/>
        <v>1</v>
      </c>
      <c r="N1431" s="21">
        <v>5</v>
      </c>
      <c r="O1431" s="21">
        <v>5</v>
      </c>
      <c r="P1431" s="21" t="s">
        <v>187</v>
      </c>
      <c r="Q1431" s="21" t="s">
        <v>188</v>
      </c>
      <c r="R1431" s="25" t="s">
        <v>189</v>
      </c>
      <c r="S1431" s="21" t="s">
        <v>182</v>
      </c>
      <c r="T1431" s="21"/>
      <c r="U1431" s="26"/>
      <c r="V1431" s="26"/>
      <c r="W1431" s="27">
        <f t="shared" si="220"/>
        <v>2014</v>
      </c>
      <c r="X1431" s="27">
        <f t="shared" si="221"/>
        <v>2050</v>
      </c>
      <c r="Y1431" s="28">
        <f t="shared" si="222"/>
        <v>0</v>
      </c>
      <c r="Z1431" s="29" t="str">
        <f t="shared" si="223"/>
        <v>CAISO</v>
      </c>
      <c r="AA1431" s="30">
        <f t="shared" si="224"/>
        <v>5</v>
      </c>
      <c r="AB1431" s="31">
        <f>IF(AND(ISNUMBER(MATCH($S1431,[3]Lists!$CU$8:$CU$37,0)),J1431&gt;=DATE(2018,12,31)),$AH$6,$AH$5)</f>
        <v>1</v>
      </c>
      <c r="AC1431" s="31">
        <f t="shared" si="225"/>
        <v>1</v>
      </c>
      <c r="AD1431" s="31">
        <f t="shared" si="226"/>
        <v>1</v>
      </c>
      <c r="AE1431" s="32" t="e">
        <f>MIN($K1431,IF(AND(S1431='[3]Resources - Baseline'!$C$25,$AH$3&gt;0),MIN(DATE(2050,12,31),MAX(DATE($AH$4,12,31),DATE(YEAR(J1431)+$AH$3,MONTH(J1431),DAY(J1431)))),IF(AND(COUNTIFS('[3]Resources - Baseline'!$C$26:$C$37,S1431)=1,$AH$2&gt;0),MIN(DATE($AH$4,12,31),DATE(YEAR(J1431)+$AH$2,MONTH(J1431),DAY(J1431))),DATE(2050,12,31))))</f>
        <v>#VALUE!</v>
      </c>
      <c r="AF1431" s="33">
        <f t="shared" si="227"/>
        <v>1</v>
      </c>
    </row>
    <row r="1432" spans="1:32">
      <c r="A1432" s="1">
        <v>1432</v>
      </c>
      <c r="B1432" s="21" t="s">
        <v>3079</v>
      </c>
      <c r="C1432" s="21" t="s">
        <v>3080</v>
      </c>
      <c r="D1432" s="21" t="s">
        <v>163</v>
      </c>
      <c r="E1432" s="22" t="s">
        <v>353</v>
      </c>
      <c r="F1432" s="22" t="s">
        <v>353</v>
      </c>
      <c r="G1432" s="22" t="s">
        <v>354</v>
      </c>
      <c r="H1432" s="22" t="s">
        <v>353</v>
      </c>
      <c r="I1432" s="22" t="s">
        <v>167</v>
      </c>
      <c r="J1432" s="22">
        <v>23621</v>
      </c>
      <c r="K1432" s="22">
        <v>55153</v>
      </c>
      <c r="L1432" s="23">
        <f t="shared" si="228"/>
        <v>165</v>
      </c>
      <c r="M1432" s="24">
        <f t="shared" si="229"/>
        <v>1</v>
      </c>
      <c r="N1432" s="23">
        <v>165</v>
      </c>
      <c r="O1432" s="23">
        <v>165</v>
      </c>
      <c r="P1432" s="23" t="s">
        <v>218</v>
      </c>
      <c r="Q1432" s="23" t="s">
        <v>219</v>
      </c>
      <c r="R1432" s="25" t="s">
        <v>218</v>
      </c>
      <c r="S1432" s="22" t="s">
        <v>220</v>
      </c>
      <c r="T1432" s="22"/>
      <c r="U1432" s="26"/>
      <c r="V1432" s="26"/>
      <c r="W1432" s="27">
        <f t="shared" si="220"/>
        <v>1965</v>
      </c>
      <c r="X1432" s="27">
        <f t="shared" si="221"/>
        <v>2050</v>
      </c>
      <c r="Y1432" s="28">
        <f t="shared" si="222"/>
        <v>0</v>
      </c>
      <c r="Z1432" s="29" t="str">
        <f t="shared" si="223"/>
        <v>Excluded</v>
      </c>
      <c r="AA1432" s="30">
        <f t="shared" si="224"/>
        <v>165</v>
      </c>
      <c r="AB1432" s="31">
        <f>IF(AND(ISNUMBER(MATCH($S1432,[3]Lists!$CU$8:$CU$37,0)),J1432&gt;=DATE(2018,12,31)),$AH$6,$AH$5)</f>
        <v>1</v>
      </c>
      <c r="AC1432" s="31">
        <f t="shared" si="225"/>
        <v>1</v>
      </c>
      <c r="AD1432" s="31">
        <f t="shared" si="226"/>
        <v>1</v>
      </c>
      <c r="AE1432" s="32" t="e">
        <f>MIN($K1432,IF(AND(S1432='[3]Resources - Baseline'!$C$25,$AH$3&gt;0),MIN(DATE(2050,12,31),MAX(DATE($AH$4,12,31),DATE(YEAR(J1432)+$AH$3,MONTH(J1432),DAY(J1432)))),IF(AND(COUNTIFS('[3]Resources - Baseline'!$C$26:$C$37,S1432)=1,$AH$2&gt;0),MIN(DATE($AH$4,12,31),DATE(YEAR(J1432)+$AH$2,MONTH(J1432),DAY(J1432))),DATE(2050,12,31))))</f>
        <v>#VALUE!</v>
      </c>
      <c r="AF1432" s="33">
        <f t="shared" si="227"/>
        <v>1</v>
      </c>
    </row>
    <row r="1433" spans="1:32">
      <c r="A1433" s="1">
        <v>1433</v>
      </c>
      <c r="B1433" s="21" t="s">
        <v>3081</v>
      </c>
      <c r="C1433" s="21" t="s">
        <v>3082</v>
      </c>
      <c r="D1433" s="21" t="s">
        <v>163</v>
      </c>
      <c r="E1433" s="22" t="s">
        <v>353</v>
      </c>
      <c r="F1433" s="22" t="s">
        <v>353</v>
      </c>
      <c r="G1433" s="22" t="s">
        <v>354</v>
      </c>
      <c r="H1433" s="22" t="s">
        <v>353</v>
      </c>
      <c r="I1433" s="22" t="s">
        <v>167</v>
      </c>
      <c r="J1433" s="22">
        <v>23621</v>
      </c>
      <c r="K1433" s="22">
        <v>55153</v>
      </c>
      <c r="L1433" s="23">
        <f t="shared" si="228"/>
        <v>157</v>
      </c>
      <c r="M1433" s="24">
        <f t="shared" si="229"/>
        <v>1</v>
      </c>
      <c r="N1433" s="23">
        <v>157</v>
      </c>
      <c r="O1433" s="23">
        <v>157</v>
      </c>
      <c r="P1433" s="23" t="s">
        <v>218</v>
      </c>
      <c r="Q1433" s="23" t="s">
        <v>219</v>
      </c>
      <c r="R1433" s="25" t="s">
        <v>218</v>
      </c>
      <c r="S1433" s="22" t="s">
        <v>220</v>
      </c>
      <c r="T1433" s="22"/>
      <c r="U1433" s="26"/>
      <c r="V1433" s="26"/>
      <c r="W1433" s="27">
        <f t="shared" si="220"/>
        <v>1965</v>
      </c>
      <c r="X1433" s="27">
        <f t="shared" si="221"/>
        <v>2050</v>
      </c>
      <c r="Y1433" s="28">
        <f t="shared" si="222"/>
        <v>0</v>
      </c>
      <c r="Z1433" s="29" t="str">
        <f t="shared" si="223"/>
        <v>Excluded</v>
      </c>
      <c r="AA1433" s="30">
        <f t="shared" si="224"/>
        <v>157</v>
      </c>
      <c r="AB1433" s="31">
        <f>IF(AND(ISNUMBER(MATCH($S1433,[3]Lists!$CU$8:$CU$37,0)),J1433&gt;=DATE(2018,12,31)),$AH$6,$AH$5)</f>
        <v>1</v>
      </c>
      <c r="AC1433" s="31">
        <f t="shared" si="225"/>
        <v>1</v>
      </c>
      <c r="AD1433" s="31">
        <f t="shared" si="226"/>
        <v>1</v>
      </c>
      <c r="AE1433" s="32" t="e">
        <f>MIN($K1433,IF(AND(S1433='[3]Resources - Baseline'!$C$25,$AH$3&gt;0),MIN(DATE(2050,12,31),MAX(DATE($AH$4,12,31),DATE(YEAR(J1433)+$AH$3,MONTH(J1433),DAY(J1433)))),IF(AND(COUNTIFS('[3]Resources - Baseline'!$C$26:$C$37,S1433)=1,$AH$2&gt;0),MIN(DATE($AH$4,12,31),DATE(YEAR(J1433)+$AH$2,MONTH(J1433),DAY(J1433))),DATE(2050,12,31))))</f>
        <v>#VALUE!</v>
      </c>
      <c r="AF1433" s="33">
        <f t="shared" si="227"/>
        <v>1</v>
      </c>
    </row>
    <row r="1434" spans="1:32">
      <c r="A1434" s="1">
        <v>1434</v>
      </c>
      <c r="B1434" s="21" t="s">
        <v>3083</v>
      </c>
      <c r="C1434" s="21" t="s">
        <v>3084</v>
      </c>
      <c r="D1434" s="21" t="s">
        <v>163</v>
      </c>
      <c r="E1434" s="22" t="s">
        <v>353</v>
      </c>
      <c r="F1434" s="22" t="s">
        <v>353</v>
      </c>
      <c r="G1434" s="22" t="s">
        <v>354</v>
      </c>
      <c r="H1434" s="22" t="s">
        <v>353</v>
      </c>
      <c r="I1434" s="22" t="s">
        <v>167</v>
      </c>
      <c r="J1434" s="22">
        <v>23712</v>
      </c>
      <c r="K1434" s="22">
        <v>55153</v>
      </c>
      <c r="L1434" s="23">
        <f t="shared" si="228"/>
        <v>165</v>
      </c>
      <c r="M1434" s="24">
        <f t="shared" si="229"/>
        <v>1</v>
      </c>
      <c r="N1434" s="23">
        <v>165</v>
      </c>
      <c r="O1434" s="23">
        <v>165</v>
      </c>
      <c r="P1434" s="23" t="s">
        <v>218</v>
      </c>
      <c r="Q1434" s="23" t="s">
        <v>219</v>
      </c>
      <c r="R1434" s="25" t="s">
        <v>218</v>
      </c>
      <c r="S1434" s="22" t="s">
        <v>220</v>
      </c>
      <c r="T1434" s="22"/>
      <c r="U1434" s="26"/>
      <c r="V1434" s="26"/>
      <c r="W1434" s="27">
        <f t="shared" si="220"/>
        <v>1965</v>
      </c>
      <c r="X1434" s="27">
        <f t="shared" si="221"/>
        <v>2050</v>
      </c>
      <c r="Y1434" s="28">
        <f t="shared" si="222"/>
        <v>0</v>
      </c>
      <c r="Z1434" s="29" t="str">
        <f t="shared" si="223"/>
        <v>Excluded</v>
      </c>
      <c r="AA1434" s="30">
        <f t="shared" si="224"/>
        <v>165</v>
      </c>
      <c r="AB1434" s="31">
        <f>IF(AND(ISNUMBER(MATCH($S1434,[3]Lists!$CU$8:$CU$37,0)),J1434&gt;=DATE(2018,12,31)),$AH$6,$AH$5)</f>
        <v>1</v>
      </c>
      <c r="AC1434" s="31">
        <f t="shared" si="225"/>
        <v>1</v>
      </c>
      <c r="AD1434" s="31">
        <f t="shared" si="226"/>
        <v>1</v>
      </c>
      <c r="AE1434" s="32" t="e">
        <f>MIN($K1434,IF(AND(S1434='[3]Resources - Baseline'!$C$25,$AH$3&gt;0),MIN(DATE(2050,12,31),MAX(DATE($AH$4,12,31),DATE(YEAR(J1434)+$AH$3,MONTH(J1434),DAY(J1434)))),IF(AND(COUNTIFS('[3]Resources - Baseline'!$C$26:$C$37,S1434)=1,$AH$2&gt;0),MIN(DATE($AH$4,12,31),DATE(YEAR(J1434)+$AH$2,MONTH(J1434),DAY(J1434))),DATE(2050,12,31))))</f>
        <v>#VALUE!</v>
      </c>
      <c r="AF1434" s="33">
        <f t="shared" si="227"/>
        <v>1</v>
      </c>
    </row>
    <row r="1435" spans="1:32">
      <c r="A1435" s="1">
        <v>1435</v>
      </c>
      <c r="B1435" s="21" t="s">
        <v>3085</v>
      </c>
      <c r="C1435" s="21" t="s">
        <v>3086</v>
      </c>
      <c r="D1435" s="21" t="s">
        <v>163</v>
      </c>
      <c r="E1435" s="22" t="s">
        <v>353</v>
      </c>
      <c r="F1435" s="22" t="s">
        <v>353</v>
      </c>
      <c r="G1435" s="22" t="s">
        <v>354</v>
      </c>
      <c r="H1435" s="22" t="s">
        <v>353</v>
      </c>
      <c r="I1435" s="22" t="s">
        <v>167</v>
      </c>
      <c r="J1435" s="22">
        <v>23774</v>
      </c>
      <c r="K1435" s="22">
        <v>55153</v>
      </c>
      <c r="L1435" s="23">
        <f t="shared" si="228"/>
        <v>157</v>
      </c>
      <c r="M1435" s="24">
        <f t="shared" si="229"/>
        <v>1</v>
      </c>
      <c r="N1435" s="35">
        <v>157</v>
      </c>
      <c r="O1435" s="35">
        <v>157</v>
      </c>
      <c r="P1435" s="35" t="s">
        <v>218</v>
      </c>
      <c r="Q1435" s="35" t="s">
        <v>219</v>
      </c>
      <c r="R1435" s="25" t="s">
        <v>218</v>
      </c>
      <c r="S1435" s="22" t="s">
        <v>220</v>
      </c>
      <c r="T1435" s="22"/>
      <c r="U1435" s="26"/>
      <c r="V1435" s="26"/>
      <c r="W1435" s="27">
        <f t="shared" si="220"/>
        <v>1965</v>
      </c>
      <c r="X1435" s="27">
        <f t="shared" si="221"/>
        <v>2050</v>
      </c>
      <c r="Y1435" s="28">
        <f t="shared" si="222"/>
        <v>0</v>
      </c>
      <c r="Z1435" s="29" t="str">
        <f t="shared" si="223"/>
        <v>Excluded</v>
      </c>
      <c r="AA1435" s="30">
        <f t="shared" si="224"/>
        <v>157</v>
      </c>
      <c r="AB1435" s="31">
        <f>IF(AND(ISNUMBER(MATCH($S1435,[3]Lists!$CU$8:$CU$37,0)),J1435&gt;=DATE(2018,12,31)),$AH$6,$AH$5)</f>
        <v>1</v>
      </c>
      <c r="AC1435" s="31">
        <f t="shared" si="225"/>
        <v>1</v>
      </c>
      <c r="AD1435" s="31">
        <f t="shared" si="226"/>
        <v>1</v>
      </c>
      <c r="AE1435" s="32" t="e">
        <f>MIN($K1435,IF(AND(S1435='[3]Resources - Baseline'!$C$25,$AH$3&gt;0),MIN(DATE(2050,12,31),MAX(DATE($AH$4,12,31),DATE(YEAR(J1435)+$AH$3,MONTH(J1435),DAY(J1435)))),IF(AND(COUNTIFS('[3]Resources - Baseline'!$C$26:$C$37,S1435)=1,$AH$2&gt;0),MIN(DATE($AH$4,12,31),DATE(YEAR(J1435)+$AH$2,MONTH(J1435),DAY(J1435))),DATE(2050,12,31))))</f>
        <v>#VALUE!</v>
      </c>
      <c r="AF1435" s="33">
        <f t="shared" si="227"/>
        <v>1</v>
      </c>
    </row>
    <row r="1436" spans="1:32">
      <c r="A1436" s="1">
        <v>1436</v>
      </c>
      <c r="B1436" s="21" t="s">
        <v>3087</v>
      </c>
      <c r="C1436" s="21" t="s">
        <v>3088</v>
      </c>
      <c r="D1436" s="21" t="s">
        <v>163</v>
      </c>
      <c r="E1436" s="22" t="s">
        <v>353</v>
      </c>
      <c r="F1436" s="22" t="s">
        <v>353</v>
      </c>
      <c r="G1436" s="22" t="s">
        <v>354</v>
      </c>
      <c r="H1436" s="22" t="s">
        <v>353</v>
      </c>
      <c r="I1436" s="22" t="s">
        <v>167</v>
      </c>
      <c r="J1436" s="22">
        <v>23924</v>
      </c>
      <c r="K1436" s="22">
        <v>55153</v>
      </c>
      <c r="L1436" s="23">
        <f t="shared" si="228"/>
        <v>165</v>
      </c>
      <c r="M1436" s="24">
        <f t="shared" si="229"/>
        <v>1</v>
      </c>
      <c r="N1436" s="35">
        <v>165</v>
      </c>
      <c r="O1436" s="35">
        <v>165</v>
      </c>
      <c r="P1436" s="35" t="s">
        <v>218</v>
      </c>
      <c r="Q1436" s="35" t="s">
        <v>219</v>
      </c>
      <c r="R1436" s="25" t="s">
        <v>218</v>
      </c>
      <c r="S1436" s="22" t="s">
        <v>220</v>
      </c>
      <c r="T1436" s="22"/>
      <c r="U1436" s="26"/>
      <c r="V1436" s="26"/>
      <c r="W1436" s="27">
        <f t="shared" si="220"/>
        <v>1966</v>
      </c>
      <c r="X1436" s="27">
        <f t="shared" si="221"/>
        <v>2050</v>
      </c>
      <c r="Y1436" s="28">
        <f t="shared" si="222"/>
        <v>0</v>
      </c>
      <c r="Z1436" s="29" t="str">
        <f t="shared" si="223"/>
        <v>Excluded</v>
      </c>
      <c r="AA1436" s="30">
        <f t="shared" si="224"/>
        <v>165</v>
      </c>
      <c r="AB1436" s="31">
        <f>IF(AND(ISNUMBER(MATCH($S1436,[3]Lists!$CU$8:$CU$37,0)),J1436&gt;=DATE(2018,12,31)),$AH$6,$AH$5)</f>
        <v>1</v>
      </c>
      <c r="AC1436" s="31">
        <f t="shared" si="225"/>
        <v>1</v>
      </c>
      <c r="AD1436" s="31">
        <f t="shared" si="226"/>
        <v>1</v>
      </c>
      <c r="AE1436" s="32" t="e">
        <f>MIN($K1436,IF(AND(S1436='[3]Resources - Baseline'!$C$25,$AH$3&gt;0),MIN(DATE(2050,12,31),MAX(DATE($AH$4,12,31),DATE(YEAR(J1436)+$AH$3,MONTH(J1436),DAY(J1436)))),IF(AND(COUNTIFS('[3]Resources - Baseline'!$C$26:$C$37,S1436)=1,$AH$2&gt;0),MIN(DATE($AH$4,12,31),DATE(YEAR(J1436)+$AH$2,MONTH(J1436),DAY(J1436))),DATE(2050,12,31))))</f>
        <v>#VALUE!</v>
      </c>
      <c r="AF1436" s="33">
        <f t="shared" si="227"/>
        <v>1</v>
      </c>
    </row>
    <row r="1437" spans="1:32">
      <c r="A1437" s="1">
        <v>1437</v>
      </c>
      <c r="B1437" s="21" t="s">
        <v>3089</v>
      </c>
      <c r="C1437" s="21" t="s">
        <v>3090</v>
      </c>
      <c r="D1437" s="21" t="s">
        <v>163</v>
      </c>
      <c r="E1437" s="22" t="s">
        <v>353</v>
      </c>
      <c r="F1437" s="22" t="s">
        <v>353</v>
      </c>
      <c r="G1437" s="22" t="s">
        <v>354</v>
      </c>
      <c r="H1437" s="22" t="s">
        <v>353</v>
      </c>
      <c r="I1437" s="22" t="s">
        <v>167</v>
      </c>
      <c r="J1437" s="22">
        <v>24016</v>
      </c>
      <c r="K1437" s="22">
        <v>55153</v>
      </c>
      <c r="L1437" s="23">
        <f t="shared" si="228"/>
        <v>165</v>
      </c>
      <c r="M1437" s="24">
        <f t="shared" si="229"/>
        <v>1</v>
      </c>
      <c r="N1437" s="23">
        <v>165</v>
      </c>
      <c r="O1437" s="23">
        <v>165</v>
      </c>
      <c r="P1437" s="23" t="s">
        <v>218</v>
      </c>
      <c r="Q1437" s="23" t="s">
        <v>219</v>
      </c>
      <c r="R1437" s="25" t="s">
        <v>218</v>
      </c>
      <c r="S1437" s="22" t="s">
        <v>220</v>
      </c>
      <c r="T1437" s="22"/>
      <c r="U1437" s="26"/>
      <c r="V1437" s="26"/>
      <c r="W1437" s="27">
        <f t="shared" si="220"/>
        <v>1966</v>
      </c>
      <c r="X1437" s="27">
        <f t="shared" si="221"/>
        <v>2050</v>
      </c>
      <c r="Y1437" s="28">
        <f t="shared" si="222"/>
        <v>0</v>
      </c>
      <c r="Z1437" s="29" t="str">
        <f t="shared" si="223"/>
        <v>Excluded</v>
      </c>
      <c r="AA1437" s="30">
        <f t="shared" si="224"/>
        <v>165</v>
      </c>
      <c r="AB1437" s="31">
        <f>IF(AND(ISNUMBER(MATCH($S1437,[3]Lists!$CU$8:$CU$37,0)),J1437&gt;=DATE(2018,12,31)),$AH$6,$AH$5)</f>
        <v>1</v>
      </c>
      <c r="AC1437" s="31">
        <f t="shared" si="225"/>
        <v>1</v>
      </c>
      <c r="AD1437" s="31">
        <f t="shared" si="226"/>
        <v>1</v>
      </c>
      <c r="AE1437" s="32" t="e">
        <f>MIN($K1437,IF(AND(S1437='[3]Resources - Baseline'!$C$25,$AH$3&gt;0),MIN(DATE(2050,12,31),MAX(DATE($AH$4,12,31),DATE(YEAR(J1437)+$AH$3,MONTH(J1437),DAY(J1437)))),IF(AND(COUNTIFS('[3]Resources - Baseline'!$C$26:$C$37,S1437)=1,$AH$2&gt;0),MIN(DATE($AH$4,12,31),DATE(YEAR(J1437)+$AH$2,MONTH(J1437),DAY(J1437))),DATE(2050,12,31))))</f>
        <v>#VALUE!</v>
      </c>
      <c r="AF1437" s="33">
        <f t="shared" si="227"/>
        <v>1</v>
      </c>
    </row>
    <row r="1438" spans="1:32">
      <c r="A1438" s="1">
        <v>1438</v>
      </c>
      <c r="B1438" s="21" t="s">
        <v>3091</v>
      </c>
      <c r="C1438" s="21" t="s">
        <v>3092</v>
      </c>
      <c r="D1438" s="21" t="s">
        <v>163</v>
      </c>
      <c r="E1438" s="22" t="s">
        <v>353</v>
      </c>
      <c r="F1438" s="22" t="s">
        <v>353</v>
      </c>
      <c r="G1438" s="22" t="s">
        <v>354</v>
      </c>
      <c r="H1438" s="22" t="s">
        <v>353</v>
      </c>
      <c r="I1438" s="22" t="s">
        <v>167</v>
      </c>
      <c r="J1438" s="22">
        <v>24108</v>
      </c>
      <c r="K1438" s="22">
        <v>55153</v>
      </c>
      <c r="L1438" s="23">
        <f t="shared" si="228"/>
        <v>157</v>
      </c>
      <c r="M1438" s="24">
        <f t="shared" si="229"/>
        <v>1</v>
      </c>
      <c r="N1438" s="23">
        <v>157</v>
      </c>
      <c r="O1438" s="23">
        <v>157</v>
      </c>
      <c r="P1438" s="23" t="s">
        <v>218</v>
      </c>
      <c r="Q1438" s="23" t="s">
        <v>219</v>
      </c>
      <c r="R1438" s="25" t="s">
        <v>218</v>
      </c>
      <c r="S1438" s="22" t="s">
        <v>220</v>
      </c>
      <c r="T1438" s="22"/>
      <c r="U1438" s="26"/>
      <c r="V1438" s="26"/>
      <c r="W1438" s="27">
        <f t="shared" si="220"/>
        <v>1966</v>
      </c>
      <c r="X1438" s="27">
        <f t="shared" si="221"/>
        <v>2050</v>
      </c>
      <c r="Y1438" s="28">
        <f t="shared" si="222"/>
        <v>0</v>
      </c>
      <c r="Z1438" s="29" t="str">
        <f t="shared" si="223"/>
        <v>Excluded</v>
      </c>
      <c r="AA1438" s="30">
        <f t="shared" si="224"/>
        <v>157</v>
      </c>
      <c r="AB1438" s="31">
        <f>IF(AND(ISNUMBER(MATCH($S1438,[3]Lists!$CU$8:$CU$37,0)),J1438&gt;=DATE(2018,12,31)),$AH$6,$AH$5)</f>
        <v>1</v>
      </c>
      <c r="AC1438" s="31">
        <f t="shared" si="225"/>
        <v>1</v>
      </c>
      <c r="AD1438" s="31">
        <f t="shared" si="226"/>
        <v>1</v>
      </c>
      <c r="AE1438" s="32" t="e">
        <f>MIN($K1438,IF(AND(S1438='[3]Resources - Baseline'!$C$25,$AH$3&gt;0),MIN(DATE(2050,12,31),MAX(DATE($AH$4,12,31),DATE(YEAR(J1438)+$AH$3,MONTH(J1438),DAY(J1438)))),IF(AND(COUNTIFS('[3]Resources - Baseline'!$C$26:$C$37,S1438)=1,$AH$2&gt;0),MIN(DATE($AH$4,12,31),DATE(YEAR(J1438)+$AH$2,MONTH(J1438),DAY(J1438))),DATE(2050,12,31))))</f>
        <v>#VALUE!</v>
      </c>
      <c r="AF1438" s="33">
        <f t="shared" si="227"/>
        <v>1</v>
      </c>
    </row>
    <row r="1439" spans="1:32">
      <c r="A1439" s="1">
        <v>1439</v>
      </c>
      <c r="B1439" s="21" t="s">
        <v>3093</v>
      </c>
      <c r="C1439" s="21" t="s">
        <v>3094</v>
      </c>
      <c r="D1439" s="21" t="s">
        <v>163</v>
      </c>
      <c r="E1439" s="22" t="s">
        <v>353</v>
      </c>
      <c r="F1439" s="22" t="s">
        <v>353</v>
      </c>
      <c r="G1439" s="22" t="s">
        <v>354</v>
      </c>
      <c r="H1439" s="22" t="s">
        <v>353</v>
      </c>
      <c r="I1439" s="22" t="s">
        <v>167</v>
      </c>
      <c r="J1439" s="22">
        <v>24139</v>
      </c>
      <c r="K1439" s="22">
        <v>55153</v>
      </c>
      <c r="L1439" s="23">
        <f t="shared" si="228"/>
        <v>165</v>
      </c>
      <c r="M1439" s="24">
        <f t="shared" si="229"/>
        <v>1</v>
      </c>
      <c r="N1439" s="23">
        <v>165</v>
      </c>
      <c r="O1439" s="23">
        <v>165</v>
      </c>
      <c r="P1439" s="23" t="s">
        <v>218</v>
      </c>
      <c r="Q1439" s="23" t="s">
        <v>219</v>
      </c>
      <c r="R1439" s="25" t="s">
        <v>218</v>
      </c>
      <c r="S1439" s="22" t="s">
        <v>220</v>
      </c>
      <c r="T1439" s="22"/>
      <c r="U1439" s="26"/>
      <c r="V1439" s="26"/>
      <c r="W1439" s="27">
        <f t="shared" si="220"/>
        <v>1966</v>
      </c>
      <c r="X1439" s="27">
        <f t="shared" si="221"/>
        <v>2050</v>
      </c>
      <c r="Y1439" s="28">
        <f t="shared" si="222"/>
        <v>0</v>
      </c>
      <c r="Z1439" s="29" t="str">
        <f t="shared" si="223"/>
        <v>Excluded</v>
      </c>
      <c r="AA1439" s="30">
        <f t="shared" si="224"/>
        <v>165</v>
      </c>
      <c r="AB1439" s="31">
        <f>IF(AND(ISNUMBER(MATCH($S1439,[3]Lists!$CU$8:$CU$37,0)),J1439&gt;=DATE(2018,12,31)),$AH$6,$AH$5)</f>
        <v>1</v>
      </c>
      <c r="AC1439" s="31">
        <f t="shared" si="225"/>
        <v>1</v>
      </c>
      <c r="AD1439" s="31">
        <f t="shared" si="226"/>
        <v>1</v>
      </c>
      <c r="AE1439" s="32" t="e">
        <f>MIN($K1439,IF(AND(S1439='[3]Resources - Baseline'!$C$25,$AH$3&gt;0),MIN(DATE(2050,12,31),MAX(DATE($AH$4,12,31),DATE(YEAR(J1439)+$AH$3,MONTH(J1439),DAY(J1439)))),IF(AND(COUNTIFS('[3]Resources - Baseline'!$C$26:$C$37,S1439)=1,$AH$2&gt;0),MIN(DATE($AH$4,12,31),DATE(YEAR(J1439)+$AH$2,MONTH(J1439),DAY(J1439))),DATE(2050,12,31))))</f>
        <v>#VALUE!</v>
      </c>
      <c r="AF1439" s="33">
        <f t="shared" si="227"/>
        <v>1</v>
      </c>
    </row>
    <row r="1440" spans="1:32">
      <c r="A1440" s="1">
        <v>1440</v>
      </c>
      <c r="B1440" s="21" t="s">
        <v>3095</v>
      </c>
      <c r="C1440" s="21"/>
      <c r="D1440" s="21" t="s">
        <v>163</v>
      </c>
      <c r="E1440" s="22" t="s">
        <v>745</v>
      </c>
      <c r="F1440" s="22" t="s">
        <v>745</v>
      </c>
      <c r="G1440" s="22" t="s">
        <v>746</v>
      </c>
      <c r="H1440" s="22" t="s">
        <v>747</v>
      </c>
      <c r="I1440" s="22" t="s">
        <v>212</v>
      </c>
      <c r="J1440" s="22">
        <v>18264</v>
      </c>
      <c r="K1440" s="22">
        <v>55153</v>
      </c>
      <c r="L1440" s="23">
        <f t="shared" si="228"/>
        <v>82.2</v>
      </c>
      <c r="M1440" s="24">
        <f t="shared" si="229"/>
        <v>1</v>
      </c>
      <c r="N1440" s="35">
        <v>82.2</v>
      </c>
      <c r="O1440" s="35">
        <v>82.2</v>
      </c>
      <c r="P1440" s="35" t="s">
        <v>1329</v>
      </c>
      <c r="Q1440" s="35" t="s">
        <v>188</v>
      </c>
      <c r="R1440" s="25" t="s">
        <v>189</v>
      </c>
      <c r="S1440" s="22" t="s">
        <v>435</v>
      </c>
      <c r="T1440" s="22"/>
      <c r="U1440" s="26"/>
      <c r="V1440" s="26"/>
      <c r="W1440" s="27">
        <f t="shared" si="220"/>
        <v>1950</v>
      </c>
      <c r="X1440" s="27">
        <f t="shared" si="221"/>
        <v>2050</v>
      </c>
      <c r="Y1440" s="28">
        <f t="shared" si="222"/>
        <v>0</v>
      </c>
      <c r="Z1440" s="29" t="str">
        <f t="shared" si="223"/>
        <v>NW</v>
      </c>
      <c r="AA1440" s="30">
        <f t="shared" si="224"/>
        <v>82.2</v>
      </c>
      <c r="AB1440" s="31">
        <f>IF(AND(ISNUMBER(MATCH($S1440,[3]Lists!$CU$8:$CU$37,0)),J1440&gt;=DATE(2018,12,31)),$AH$6,$AH$5)</f>
        <v>1</v>
      </c>
      <c r="AC1440" s="31">
        <f t="shared" si="225"/>
        <v>1</v>
      </c>
      <c r="AD1440" s="31">
        <f t="shared" si="226"/>
        <v>1</v>
      </c>
      <c r="AE1440" s="32" t="e">
        <f>MIN($K1440,IF(AND(S1440='[3]Resources - Baseline'!$C$25,$AH$3&gt;0),MIN(DATE(2050,12,31),MAX(DATE($AH$4,12,31),DATE(YEAR(J1440)+$AH$3,MONTH(J1440),DAY(J1440)))),IF(AND(COUNTIFS('[3]Resources - Baseline'!$C$26:$C$37,S1440)=1,$AH$2&gt;0),MIN(DATE($AH$4,12,31),DATE(YEAR(J1440)+$AH$2,MONTH(J1440),DAY(J1440))),DATE(2050,12,31))))</f>
        <v>#VALUE!</v>
      </c>
      <c r="AF1440" s="33">
        <f t="shared" si="227"/>
        <v>1</v>
      </c>
    </row>
    <row r="1441" spans="1:32">
      <c r="A1441" s="1">
        <v>1441</v>
      </c>
      <c r="B1441" s="21" t="s">
        <v>3096</v>
      </c>
      <c r="C1441" s="21"/>
      <c r="D1441" s="21" t="s">
        <v>163</v>
      </c>
      <c r="E1441" s="22" t="s">
        <v>745</v>
      </c>
      <c r="F1441" s="22" t="s">
        <v>745</v>
      </c>
      <c r="G1441" s="22" t="s">
        <v>746</v>
      </c>
      <c r="H1441" s="22" t="s">
        <v>747</v>
      </c>
      <c r="I1441" s="22" t="s">
        <v>212</v>
      </c>
      <c r="J1441" s="22">
        <v>18264</v>
      </c>
      <c r="K1441" s="22">
        <v>55153</v>
      </c>
      <c r="L1441" s="23">
        <f t="shared" si="228"/>
        <v>23.3</v>
      </c>
      <c r="M1441" s="24">
        <f t="shared" si="229"/>
        <v>1</v>
      </c>
      <c r="N1441" s="23">
        <v>23.3</v>
      </c>
      <c r="O1441" s="23">
        <v>23.3</v>
      </c>
      <c r="P1441" s="23" t="s">
        <v>1329</v>
      </c>
      <c r="Q1441" s="23" t="s">
        <v>188</v>
      </c>
      <c r="R1441" s="25" t="s">
        <v>189</v>
      </c>
      <c r="S1441" s="22" t="s">
        <v>435</v>
      </c>
      <c r="T1441" s="22"/>
      <c r="U1441" s="26"/>
      <c r="V1441" s="26"/>
      <c r="W1441" s="27">
        <f t="shared" si="220"/>
        <v>1950</v>
      </c>
      <c r="X1441" s="27">
        <f t="shared" si="221"/>
        <v>2050</v>
      </c>
      <c r="Y1441" s="28">
        <f t="shared" si="222"/>
        <v>0</v>
      </c>
      <c r="Z1441" s="29" t="str">
        <f t="shared" si="223"/>
        <v>NW</v>
      </c>
      <c r="AA1441" s="30">
        <f t="shared" si="224"/>
        <v>23.3</v>
      </c>
      <c r="AB1441" s="31">
        <f>IF(AND(ISNUMBER(MATCH($S1441,[3]Lists!$CU$8:$CU$37,0)),J1441&gt;=DATE(2018,12,31)),$AH$6,$AH$5)</f>
        <v>1</v>
      </c>
      <c r="AC1441" s="31">
        <f t="shared" si="225"/>
        <v>1</v>
      </c>
      <c r="AD1441" s="31">
        <f t="shared" si="226"/>
        <v>1</v>
      </c>
      <c r="AE1441" s="32" t="e">
        <f>MIN($K1441,IF(AND(S1441='[3]Resources - Baseline'!$C$25,$AH$3&gt;0),MIN(DATE(2050,12,31),MAX(DATE($AH$4,12,31),DATE(YEAR(J1441)+$AH$3,MONTH(J1441),DAY(J1441)))),IF(AND(COUNTIFS('[3]Resources - Baseline'!$C$26:$C$37,S1441)=1,$AH$2&gt;0),MIN(DATE($AH$4,12,31),DATE(YEAR(J1441)+$AH$2,MONTH(J1441),DAY(J1441))),DATE(2050,12,31))))</f>
        <v>#VALUE!</v>
      </c>
      <c r="AF1441" s="33">
        <f t="shared" si="227"/>
        <v>1</v>
      </c>
    </row>
    <row r="1442" spans="1:32">
      <c r="A1442" s="1">
        <v>1442</v>
      </c>
      <c r="B1442" s="21" t="s">
        <v>3097</v>
      </c>
      <c r="C1442" s="21" t="s">
        <v>3098</v>
      </c>
      <c r="D1442" s="21" t="s">
        <v>163</v>
      </c>
      <c r="E1442" s="22" t="s">
        <v>353</v>
      </c>
      <c r="F1442" s="22" t="s">
        <v>353</v>
      </c>
      <c r="G1442" s="22" t="s">
        <v>354</v>
      </c>
      <c r="H1442" s="22" t="s">
        <v>353</v>
      </c>
      <c r="I1442" s="22" t="s">
        <v>167</v>
      </c>
      <c r="J1442" s="22">
        <v>21520</v>
      </c>
      <c r="K1442" s="22">
        <v>55153</v>
      </c>
      <c r="L1442" s="23">
        <f t="shared" si="228"/>
        <v>19</v>
      </c>
      <c r="M1442" s="24">
        <f t="shared" si="229"/>
        <v>1</v>
      </c>
      <c r="N1442" s="23">
        <v>19</v>
      </c>
      <c r="O1442" s="23">
        <v>19</v>
      </c>
      <c r="P1442" s="23" t="s">
        <v>218</v>
      </c>
      <c r="Q1442" s="23" t="s">
        <v>219</v>
      </c>
      <c r="R1442" s="25" t="s">
        <v>218</v>
      </c>
      <c r="S1442" s="22" t="s">
        <v>220</v>
      </c>
      <c r="T1442" s="22"/>
      <c r="U1442" s="26"/>
      <c r="V1442" s="26"/>
      <c r="W1442" s="27">
        <f t="shared" si="220"/>
        <v>1959</v>
      </c>
      <c r="X1442" s="27">
        <f t="shared" si="221"/>
        <v>2050</v>
      </c>
      <c r="Y1442" s="28">
        <f t="shared" si="222"/>
        <v>0</v>
      </c>
      <c r="Z1442" s="29" t="str">
        <f t="shared" si="223"/>
        <v>Excluded</v>
      </c>
      <c r="AA1442" s="30">
        <f t="shared" si="224"/>
        <v>19</v>
      </c>
      <c r="AB1442" s="31">
        <f>IF(AND(ISNUMBER(MATCH($S1442,[3]Lists!$CU$8:$CU$37,0)),J1442&gt;=DATE(2018,12,31)),$AH$6,$AH$5)</f>
        <v>1</v>
      </c>
      <c r="AC1442" s="31">
        <f t="shared" si="225"/>
        <v>1</v>
      </c>
      <c r="AD1442" s="31">
        <f t="shared" si="226"/>
        <v>1</v>
      </c>
      <c r="AE1442" s="32" t="e">
        <f>MIN($K1442,IF(AND(S1442='[3]Resources - Baseline'!$C$25,$AH$3&gt;0),MIN(DATE(2050,12,31),MAX(DATE($AH$4,12,31),DATE(YEAR(J1442)+$AH$3,MONTH(J1442),DAY(J1442)))),IF(AND(COUNTIFS('[3]Resources - Baseline'!$C$26:$C$37,S1442)=1,$AH$2&gt;0),MIN(DATE($AH$4,12,31),DATE(YEAR(J1442)+$AH$2,MONTH(J1442),DAY(J1442))),DATE(2050,12,31))))</f>
        <v>#VALUE!</v>
      </c>
      <c r="AF1442" s="33">
        <f t="shared" si="227"/>
        <v>1</v>
      </c>
    </row>
    <row r="1443" spans="1:32">
      <c r="A1443" s="1">
        <v>1443</v>
      </c>
      <c r="B1443" s="21" t="s">
        <v>3099</v>
      </c>
      <c r="C1443" s="21" t="s">
        <v>3100</v>
      </c>
      <c r="D1443" s="21" t="s">
        <v>163</v>
      </c>
      <c r="E1443" s="22" t="s">
        <v>353</v>
      </c>
      <c r="F1443" s="22" t="s">
        <v>353</v>
      </c>
      <c r="G1443" s="22" t="s">
        <v>354</v>
      </c>
      <c r="H1443" s="22" t="s">
        <v>353</v>
      </c>
      <c r="I1443" s="22" t="s">
        <v>167</v>
      </c>
      <c r="J1443" s="22">
        <v>21641</v>
      </c>
      <c r="K1443" s="22">
        <v>55153</v>
      </c>
      <c r="L1443" s="23">
        <f t="shared" si="228"/>
        <v>19</v>
      </c>
      <c r="M1443" s="24">
        <f t="shared" si="229"/>
        <v>1</v>
      </c>
      <c r="N1443" s="23">
        <v>19</v>
      </c>
      <c r="O1443" s="23">
        <v>19</v>
      </c>
      <c r="P1443" s="23" t="s">
        <v>218</v>
      </c>
      <c r="Q1443" s="23" t="s">
        <v>219</v>
      </c>
      <c r="R1443" s="25" t="s">
        <v>218</v>
      </c>
      <c r="S1443" s="22" t="s">
        <v>220</v>
      </c>
      <c r="T1443" s="22"/>
      <c r="U1443" s="26"/>
      <c r="V1443" s="26"/>
      <c r="W1443" s="27">
        <f t="shared" si="220"/>
        <v>1959</v>
      </c>
      <c r="X1443" s="27">
        <f t="shared" si="221"/>
        <v>2050</v>
      </c>
      <c r="Y1443" s="28">
        <f t="shared" si="222"/>
        <v>0</v>
      </c>
      <c r="Z1443" s="29" t="str">
        <f t="shared" si="223"/>
        <v>Excluded</v>
      </c>
      <c r="AA1443" s="30">
        <f t="shared" si="224"/>
        <v>19</v>
      </c>
      <c r="AB1443" s="31">
        <f>IF(AND(ISNUMBER(MATCH($S1443,[3]Lists!$CU$8:$CU$37,0)),J1443&gt;=DATE(2018,12,31)),$AH$6,$AH$5)</f>
        <v>1</v>
      </c>
      <c r="AC1443" s="31">
        <f t="shared" si="225"/>
        <v>1</v>
      </c>
      <c r="AD1443" s="31">
        <f t="shared" si="226"/>
        <v>1</v>
      </c>
      <c r="AE1443" s="32" t="e">
        <f>MIN($K1443,IF(AND(S1443='[3]Resources - Baseline'!$C$25,$AH$3&gt;0),MIN(DATE(2050,12,31),MAX(DATE($AH$4,12,31),DATE(YEAR(J1443)+$AH$3,MONTH(J1443),DAY(J1443)))),IF(AND(COUNTIFS('[3]Resources - Baseline'!$C$26:$C$37,S1443)=1,$AH$2&gt;0),MIN(DATE($AH$4,12,31),DATE(YEAR(J1443)+$AH$2,MONTH(J1443),DAY(J1443))),DATE(2050,12,31))))</f>
        <v>#VALUE!</v>
      </c>
      <c r="AF1443" s="33">
        <f t="shared" si="227"/>
        <v>1</v>
      </c>
    </row>
    <row r="1444" spans="1:32">
      <c r="A1444" s="1">
        <v>1444</v>
      </c>
      <c r="B1444" s="21" t="s">
        <v>3101</v>
      </c>
      <c r="C1444" s="21" t="s">
        <v>3102</v>
      </c>
      <c r="D1444" s="21" t="s">
        <v>163</v>
      </c>
      <c r="E1444" s="22" t="s">
        <v>1085</v>
      </c>
      <c r="F1444" s="22" t="s">
        <v>1085</v>
      </c>
      <c r="G1444" s="22" t="s">
        <v>1086</v>
      </c>
      <c r="H1444" s="22" t="s">
        <v>747</v>
      </c>
      <c r="I1444" s="22" t="s">
        <v>212</v>
      </c>
      <c r="J1444" s="22">
        <v>39783</v>
      </c>
      <c r="K1444" s="22">
        <v>55153</v>
      </c>
      <c r="L1444" s="23">
        <f t="shared" si="228"/>
        <v>99</v>
      </c>
      <c r="M1444" s="24">
        <f t="shared" si="229"/>
        <v>1</v>
      </c>
      <c r="N1444" s="23">
        <v>99</v>
      </c>
      <c r="O1444" s="23">
        <v>99</v>
      </c>
      <c r="P1444" s="23" t="s">
        <v>196</v>
      </c>
      <c r="Q1444" s="23" t="s">
        <v>197</v>
      </c>
      <c r="R1444" s="25" t="s">
        <v>198</v>
      </c>
      <c r="S1444" s="22" t="s">
        <v>551</v>
      </c>
      <c r="T1444" s="22"/>
      <c r="U1444" s="26"/>
      <c r="V1444" s="26"/>
      <c r="W1444" s="27">
        <f t="shared" si="220"/>
        <v>2009</v>
      </c>
      <c r="X1444" s="27">
        <f t="shared" si="221"/>
        <v>2050</v>
      </c>
      <c r="Y1444" s="28">
        <f t="shared" si="222"/>
        <v>0</v>
      </c>
      <c r="Z1444" s="29" t="str">
        <f t="shared" si="223"/>
        <v>NW</v>
      </c>
      <c r="AA1444" s="30">
        <f t="shared" si="224"/>
        <v>99</v>
      </c>
      <c r="AB1444" s="31">
        <f>IF(AND(ISNUMBER(MATCH($S1444,[3]Lists!$CU$8:$CU$37,0)),J1444&gt;=DATE(2018,12,31)),$AH$6,$AH$5)</f>
        <v>1</v>
      </c>
      <c r="AC1444" s="31">
        <f t="shared" si="225"/>
        <v>1</v>
      </c>
      <c r="AD1444" s="31">
        <f t="shared" si="226"/>
        <v>1</v>
      </c>
      <c r="AE1444" s="32" t="e">
        <f>MIN($K1444,IF(AND(S1444='[3]Resources - Baseline'!$C$25,$AH$3&gt;0),MIN(DATE(2050,12,31),MAX(DATE($AH$4,12,31),DATE(YEAR(J1444)+$AH$3,MONTH(J1444),DAY(J1444)))),IF(AND(COUNTIFS('[3]Resources - Baseline'!$C$26:$C$37,S1444)=1,$AH$2&gt;0),MIN(DATE($AH$4,12,31),DATE(YEAR(J1444)+$AH$2,MONTH(J1444),DAY(J1444))),DATE(2050,12,31))))</f>
        <v>#VALUE!</v>
      </c>
      <c r="AF1444" s="33">
        <f t="shared" si="227"/>
        <v>1</v>
      </c>
    </row>
    <row r="1445" spans="1:32">
      <c r="A1445" s="1">
        <v>1445</v>
      </c>
      <c r="B1445" s="21" t="s">
        <v>3103</v>
      </c>
      <c r="C1445" s="21" t="s">
        <v>3104</v>
      </c>
      <c r="D1445" s="21" t="s">
        <v>163</v>
      </c>
      <c r="E1445" s="22" t="s">
        <v>440</v>
      </c>
      <c r="F1445" s="22" t="s">
        <v>440</v>
      </c>
      <c r="G1445" s="22" t="s">
        <v>441</v>
      </c>
      <c r="H1445" s="22" t="s">
        <v>434</v>
      </c>
      <c r="I1445" s="22" t="s">
        <v>212</v>
      </c>
      <c r="J1445" s="22">
        <v>39783</v>
      </c>
      <c r="K1445" s="22">
        <v>55153</v>
      </c>
      <c r="L1445" s="23">
        <f t="shared" si="228"/>
        <v>39</v>
      </c>
      <c r="M1445" s="24">
        <f t="shared" si="229"/>
        <v>1</v>
      </c>
      <c r="N1445" s="23">
        <v>39</v>
      </c>
      <c r="O1445" s="23">
        <v>39</v>
      </c>
      <c r="P1445" s="23" t="s">
        <v>196</v>
      </c>
      <c r="Q1445" s="23" t="s">
        <v>197</v>
      </c>
      <c r="R1445" s="25" t="s">
        <v>198</v>
      </c>
      <c r="S1445" s="22" t="s">
        <v>551</v>
      </c>
      <c r="T1445" s="22"/>
      <c r="U1445" s="26"/>
      <c r="V1445" s="26"/>
      <c r="W1445" s="27">
        <f t="shared" si="220"/>
        <v>2009</v>
      </c>
      <c r="X1445" s="27">
        <f t="shared" si="221"/>
        <v>2050</v>
      </c>
      <c r="Y1445" s="28">
        <f t="shared" si="222"/>
        <v>0</v>
      </c>
      <c r="Z1445" s="29" t="str">
        <f t="shared" si="223"/>
        <v>NW</v>
      </c>
      <c r="AA1445" s="30">
        <f t="shared" si="224"/>
        <v>39</v>
      </c>
      <c r="AB1445" s="31">
        <f>IF(AND(ISNUMBER(MATCH($S1445,[3]Lists!$CU$8:$CU$37,0)),J1445&gt;=DATE(2018,12,31)),$AH$6,$AH$5)</f>
        <v>1</v>
      </c>
      <c r="AC1445" s="31">
        <f t="shared" si="225"/>
        <v>1</v>
      </c>
      <c r="AD1445" s="31">
        <f t="shared" si="226"/>
        <v>1</v>
      </c>
      <c r="AE1445" s="32" t="e">
        <f>MIN($K1445,IF(AND(S1445='[3]Resources - Baseline'!$C$25,$AH$3&gt;0),MIN(DATE(2050,12,31),MAX(DATE($AH$4,12,31),DATE(YEAR(J1445)+$AH$3,MONTH(J1445),DAY(J1445)))),IF(AND(COUNTIFS('[3]Resources - Baseline'!$C$26:$C$37,S1445)=1,$AH$2&gt;0),MIN(DATE($AH$4,12,31),DATE(YEAR(J1445)+$AH$2,MONTH(J1445),DAY(J1445))),DATE(2050,12,31))))</f>
        <v>#VALUE!</v>
      </c>
      <c r="AF1445" s="33">
        <f t="shared" si="227"/>
        <v>1</v>
      </c>
    </row>
    <row r="1446" spans="1:32">
      <c r="A1446" s="1">
        <v>1446</v>
      </c>
      <c r="B1446" s="21" t="s">
        <v>3105</v>
      </c>
      <c r="C1446" s="21" t="s">
        <v>3106</v>
      </c>
      <c r="D1446" s="21" t="s">
        <v>185</v>
      </c>
      <c r="E1446" s="21" t="s">
        <v>176</v>
      </c>
      <c r="F1446" s="21" t="s">
        <v>176</v>
      </c>
      <c r="G1446" s="21" t="s">
        <v>177</v>
      </c>
      <c r="H1446" s="21" t="s">
        <v>176</v>
      </c>
      <c r="I1446" s="21" t="s">
        <v>178</v>
      </c>
      <c r="J1446" s="22">
        <v>42705</v>
      </c>
      <c r="K1446" s="22">
        <v>55153</v>
      </c>
      <c r="L1446" s="23">
        <f t="shared" si="228"/>
        <v>65</v>
      </c>
      <c r="M1446" s="24">
        <f t="shared" si="229"/>
        <v>0.98769184014587441</v>
      </c>
      <c r="N1446" s="21">
        <v>65</v>
      </c>
      <c r="O1446" s="21">
        <v>65.81</v>
      </c>
      <c r="P1446" s="21" t="s">
        <v>3107</v>
      </c>
      <c r="Q1446" s="21" t="s">
        <v>258</v>
      </c>
      <c r="R1446" s="25" t="s">
        <v>259</v>
      </c>
      <c r="S1446" s="21" t="s">
        <v>274</v>
      </c>
      <c r="T1446" s="21"/>
      <c r="U1446" s="26"/>
      <c r="V1446" s="26"/>
      <c r="W1446" s="27">
        <f t="shared" si="220"/>
        <v>2017</v>
      </c>
      <c r="X1446" s="27">
        <f t="shared" si="221"/>
        <v>2050</v>
      </c>
      <c r="Y1446" s="28">
        <f t="shared" si="222"/>
        <v>0</v>
      </c>
      <c r="Z1446" s="29" t="str">
        <f t="shared" si="223"/>
        <v>CAISO</v>
      </c>
      <c r="AA1446" s="30">
        <f t="shared" si="224"/>
        <v>65.81</v>
      </c>
      <c r="AB1446" s="31">
        <f>IF(AND(ISNUMBER(MATCH($S1446,[3]Lists!$CU$8:$CU$37,0)),J1446&gt;=DATE(2018,12,31)),$AH$6,$AH$5)</f>
        <v>1</v>
      </c>
      <c r="AC1446" s="31">
        <f t="shared" si="225"/>
        <v>1</v>
      </c>
      <c r="AD1446" s="31">
        <f t="shared" si="226"/>
        <v>1</v>
      </c>
      <c r="AE1446" s="32" t="e">
        <f>MIN($K1446,IF(AND(S1446='[3]Resources - Baseline'!$C$25,$AH$3&gt;0),MIN(DATE(2050,12,31),MAX(DATE($AH$4,12,31),DATE(YEAR(J1446)+$AH$3,MONTH(J1446),DAY(J1446)))),IF(AND(COUNTIFS('[3]Resources - Baseline'!$C$26:$C$37,S1446)=1,$AH$2&gt;0),MIN(DATE($AH$4,12,31),DATE(YEAR(J1446)+$AH$2,MONTH(J1446),DAY(J1446))),DATE(2050,12,31))))</f>
        <v>#VALUE!</v>
      </c>
      <c r="AF1446" s="33">
        <f t="shared" si="227"/>
        <v>1</v>
      </c>
    </row>
    <row r="1447" spans="1:32">
      <c r="A1447" s="1">
        <v>1447</v>
      </c>
      <c r="B1447" s="21" t="s">
        <v>3108</v>
      </c>
      <c r="C1447" s="21" t="s">
        <v>3109</v>
      </c>
      <c r="D1447" s="21" t="s">
        <v>185</v>
      </c>
      <c r="E1447" s="21" t="s">
        <v>176</v>
      </c>
      <c r="F1447" s="21" t="s">
        <v>176</v>
      </c>
      <c r="G1447" s="21" t="s">
        <v>177</v>
      </c>
      <c r="H1447" s="21" t="s">
        <v>176</v>
      </c>
      <c r="I1447" s="21" t="s">
        <v>178</v>
      </c>
      <c r="J1447" s="22">
        <v>27760</v>
      </c>
      <c r="K1447" s="22">
        <v>55153</v>
      </c>
      <c r="L1447" s="23">
        <f t="shared" si="228"/>
        <v>22.07</v>
      </c>
      <c r="M1447" s="24">
        <f t="shared" si="229"/>
        <v>1</v>
      </c>
      <c r="N1447" s="21">
        <v>22.07</v>
      </c>
      <c r="O1447" s="21">
        <v>22.07</v>
      </c>
      <c r="P1447" s="21" t="s">
        <v>268</v>
      </c>
      <c r="Q1447" s="21" t="s">
        <v>269</v>
      </c>
      <c r="R1447" s="25" t="s">
        <v>270</v>
      </c>
      <c r="S1447" s="21" t="s">
        <v>271</v>
      </c>
      <c r="T1447" s="21"/>
      <c r="U1447" s="26"/>
      <c r="V1447" s="26"/>
      <c r="W1447" s="27">
        <f t="shared" si="220"/>
        <v>1976</v>
      </c>
      <c r="X1447" s="27">
        <f t="shared" si="221"/>
        <v>2050</v>
      </c>
      <c r="Y1447" s="28">
        <f t="shared" si="222"/>
        <v>0</v>
      </c>
      <c r="Z1447" s="29" t="str">
        <f t="shared" si="223"/>
        <v>CAISO</v>
      </c>
      <c r="AA1447" s="30">
        <f t="shared" si="224"/>
        <v>22.07</v>
      </c>
      <c r="AB1447" s="31">
        <f>IF(AND(ISNUMBER(MATCH($S1447,[3]Lists!$CU$8:$CU$37,0)),J1447&gt;=DATE(2018,12,31)),$AH$6,$AH$5)</f>
        <v>1</v>
      </c>
      <c r="AC1447" s="31">
        <f t="shared" si="225"/>
        <v>1</v>
      </c>
      <c r="AD1447" s="31">
        <f t="shared" si="226"/>
        <v>1</v>
      </c>
      <c r="AE1447" s="32" t="e">
        <f>MIN($K1447,IF(AND(S1447='[3]Resources - Baseline'!$C$25,$AH$3&gt;0),MIN(DATE(2050,12,31),MAX(DATE($AH$4,12,31),DATE(YEAR(J1447)+$AH$3,MONTH(J1447),DAY(J1447)))),IF(AND(COUNTIFS('[3]Resources - Baseline'!$C$26:$C$37,S1447)=1,$AH$2&gt;0),MIN(DATE($AH$4,12,31),DATE(YEAR(J1447)+$AH$2,MONTH(J1447),DAY(J1447))),DATE(2050,12,31))))</f>
        <v>#VALUE!</v>
      </c>
      <c r="AF1447" s="33">
        <f t="shared" si="227"/>
        <v>1</v>
      </c>
    </row>
    <row r="1448" spans="1:32">
      <c r="A1448" s="1">
        <v>1448</v>
      </c>
      <c r="B1448" s="21" t="s">
        <v>3110</v>
      </c>
      <c r="C1448" s="21" t="s">
        <v>3111</v>
      </c>
      <c r="D1448" s="21" t="s">
        <v>185</v>
      </c>
      <c r="E1448" s="21" t="s">
        <v>176</v>
      </c>
      <c r="F1448" s="21" t="s">
        <v>176</v>
      </c>
      <c r="G1448" s="21" t="s">
        <v>177</v>
      </c>
      <c r="H1448" s="21" t="s">
        <v>176</v>
      </c>
      <c r="I1448" s="21" t="s">
        <v>178</v>
      </c>
      <c r="J1448" s="22">
        <v>27760</v>
      </c>
      <c r="K1448" s="22">
        <v>55153</v>
      </c>
      <c r="L1448" s="23">
        <f t="shared" si="228"/>
        <v>22.3</v>
      </c>
      <c r="M1448" s="24">
        <f t="shared" si="229"/>
        <v>1</v>
      </c>
      <c r="N1448" s="21">
        <v>22.3</v>
      </c>
      <c r="O1448" s="21">
        <v>22.3</v>
      </c>
      <c r="P1448" s="21" t="s">
        <v>268</v>
      </c>
      <c r="Q1448" s="21" t="s">
        <v>269</v>
      </c>
      <c r="R1448" s="25" t="s">
        <v>270</v>
      </c>
      <c r="S1448" s="21" t="s">
        <v>271</v>
      </c>
      <c r="T1448" s="21"/>
      <c r="U1448" s="26"/>
      <c r="V1448" s="26"/>
      <c r="W1448" s="27">
        <f t="shared" si="220"/>
        <v>1976</v>
      </c>
      <c r="X1448" s="27">
        <f t="shared" si="221"/>
        <v>2050</v>
      </c>
      <c r="Y1448" s="28">
        <f t="shared" si="222"/>
        <v>0</v>
      </c>
      <c r="Z1448" s="29" t="str">
        <f t="shared" si="223"/>
        <v>CAISO</v>
      </c>
      <c r="AA1448" s="30">
        <f t="shared" si="224"/>
        <v>22.3</v>
      </c>
      <c r="AB1448" s="31">
        <f>IF(AND(ISNUMBER(MATCH($S1448,[3]Lists!$CU$8:$CU$37,0)),J1448&gt;=DATE(2018,12,31)),$AH$6,$AH$5)</f>
        <v>1</v>
      </c>
      <c r="AC1448" s="31">
        <f t="shared" si="225"/>
        <v>1</v>
      </c>
      <c r="AD1448" s="31">
        <f t="shared" si="226"/>
        <v>1</v>
      </c>
      <c r="AE1448" s="32" t="e">
        <f>MIN($K1448,IF(AND(S1448='[3]Resources - Baseline'!$C$25,$AH$3&gt;0),MIN(DATE(2050,12,31),MAX(DATE($AH$4,12,31),DATE(YEAR(J1448)+$AH$3,MONTH(J1448),DAY(J1448)))),IF(AND(COUNTIFS('[3]Resources - Baseline'!$C$26:$C$37,S1448)=1,$AH$2&gt;0),MIN(DATE($AH$4,12,31),DATE(YEAR(J1448)+$AH$2,MONTH(J1448),DAY(J1448))),DATE(2050,12,31))))</f>
        <v>#VALUE!</v>
      </c>
      <c r="AF1448" s="33">
        <f t="shared" si="227"/>
        <v>1</v>
      </c>
    </row>
    <row r="1449" spans="1:32">
      <c r="A1449" s="1">
        <v>1449</v>
      </c>
      <c r="B1449" s="21" t="s">
        <v>3112</v>
      </c>
      <c r="C1449" s="21"/>
      <c r="D1449" s="21" t="s">
        <v>185</v>
      </c>
      <c r="E1449" s="21" t="s">
        <v>176</v>
      </c>
      <c r="F1449" s="21" t="s">
        <v>176</v>
      </c>
      <c r="G1449" s="21" t="s">
        <v>177</v>
      </c>
      <c r="H1449" s="21" t="s">
        <v>176</v>
      </c>
      <c r="I1449" s="21" t="s">
        <v>178</v>
      </c>
      <c r="J1449" s="22">
        <v>37994</v>
      </c>
      <c r="K1449" s="22">
        <v>55153</v>
      </c>
      <c r="L1449" s="23">
        <f t="shared" si="228"/>
        <v>44.83</v>
      </c>
      <c r="M1449" s="24">
        <f t="shared" si="229"/>
        <v>1</v>
      </c>
      <c r="N1449" s="21">
        <v>44.83</v>
      </c>
      <c r="O1449" s="21">
        <v>44.83</v>
      </c>
      <c r="P1449" s="21" t="s">
        <v>268</v>
      </c>
      <c r="Q1449" s="21" t="s">
        <v>269</v>
      </c>
      <c r="R1449" s="25" t="s">
        <v>270</v>
      </c>
      <c r="S1449" s="21" t="s">
        <v>271</v>
      </c>
      <c r="T1449" s="21"/>
      <c r="U1449" s="26"/>
      <c r="V1449" s="26"/>
      <c r="W1449" s="27">
        <f t="shared" si="220"/>
        <v>2004</v>
      </c>
      <c r="X1449" s="27">
        <f t="shared" si="221"/>
        <v>2050</v>
      </c>
      <c r="Y1449" s="28">
        <f t="shared" si="222"/>
        <v>0</v>
      </c>
      <c r="Z1449" s="29" t="str">
        <f t="shared" si="223"/>
        <v>CAISO</v>
      </c>
      <c r="AA1449" s="30">
        <f t="shared" si="224"/>
        <v>44.83</v>
      </c>
      <c r="AB1449" s="31">
        <f>IF(AND(ISNUMBER(MATCH($S1449,[3]Lists!$CU$8:$CU$37,0)),J1449&gt;=DATE(2018,12,31)),$AH$6,$AH$5)</f>
        <v>1</v>
      </c>
      <c r="AC1449" s="31">
        <f t="shared" si="225"/>
        <v>1</v>
      </c>
      <c r="AD1449" s="31">
        <f t="shared" si="226"/>
        <v>1</v>
      </c>
      <c r="AE1449" s="32" t="e">
        <f>MIN($K1449,IF(AND(S1449='[3]Resources - Baseline'!$C$25,$AH$3&gt;0),MIN(DATE(2050,12,31),MAX(DATE($AH$4,12,31),DATE(YEAR(J1449)+$AH$3,MONTH(J1449),DAY(J1449)))),IF(AND(COUNTIFS('[3]Resources - Baseline'!$C$26:$C$37,S1449)=1,$AH$2&gt;0),MIN(DATE($AH$4,12,31),DATE(YEAR(J1449)+$AH$2,MONTH(J1449),DAY(J1449))),DATE(2050,12,31))))</f>
        <v>#VALUE!</v>
      </c>
      <c r="AF1449" s="33">
        <f t="shared" si="227"/>
        <v>1</v>
      </c>
    </row>
    <row r="1450" spans="1:32">
      <c r="A1450" s="1">
        <v>1450</v>
      </c>
      <c r="B1450" s="21" t="s">
        <v>3113</v>
      </c>
      <c r="C1450" s="21" t="s">
        <v>3114</v>
      </c>
      <c r="D1450" s="21" t="s">
        <v>185</v>
      </c>
      <c r="E1450" s="21" t="s">
        <v>176</v>
      </c>
      <c r="F1450" s="21" t="s">
        <v>176</v>
      </c>
      <c r="G1450" s="21" t="s">
        <v>177</v>
      </c>
      <c r="H1450" s="21" t="s">
        <v>176</v>
      </c>
      <c r="I1450" s="21" t="s">
        <v>178</v>
      </c>
      <c r="J1450" s="22">
        <v>37994</v>
      </c>
      <c r="K1450" s="22">
        <v>55153</v>
      </c>
      <c r="L1450" s="23">
        <f t="shared" si="228"/>
        <v>42.42</v>
      </c>
      <c r="M1450" s="24">
        <f t="shared" si="229"/>
        <v>1</v>
      </c>
      <c r="N1450" s="21">
        <v>42.42</v>
      </c>
      <c r="O1450" s="21">
        <v>42.42</v>
      </c>
      <c r="P1450" s="21" t="s">
        <v>268</v>
      </c>
      <c r="Q1450" s="21" t="s">
        <v>269</v>
      </c>
      <c r="R1450" s="25" t="s">
        <v>270</v>
      </c>
      <c r="S1450" s="21" t="s">
        <v>271</v>
      </c>
      <c r="T1450" s="21"/>
      <c r="U1450" s="26"/>
      <c r="V1450" s="26"/>
      <c r="W1450" s="27">
        <f t="shared" si="220"/>
        <v>2004</v>
      </c>
      <c r="X1450" s="27">
        <f t="shared" si="221"/>
        <v>2050</v>
      </c>
      <c r="Y1450" s="28">
        <f t="shared" si="222"/>
        <v>0</v>
      </c>
      <c r="Z1450" s="29" t="str">
        <f t="shared" si="223"/>
        <v>CAISO</v>
      </c>
      <c r="AA1450" s="30">
        <f t="shared" si="224"/>
        <v>42.42</v>
      </c>
      <c r="AB1450" s="31">
        <f>IF(AND(ISNUMBER(MATCH($S1450,[3]Lists!$CU$8:$CU$37,0)),J1450&gt;=DATE(2018,12,31)),$AH$6,$AH$5)</f>
        <v>1</v>
      </c>
      <c r="AC1450" s="31">
        <f t="shared" si="225"/>
        <v>1</v>
      </c>
      <c r="AD1450" s="31">
        <f t="shared" si="226"/>
        <v>1</v>
      </c>
      <c r="AE1450" s="32" t="e">
        <f>MIN($K1450,IF(AND(S1450='[3]Resources - Baseline'!$C$25,$AH$3&gt;0),MIN(DATE(2050,12,31),MAX(DATE($AH$4,12,31),DATE(YEAR(J1450)+$AH$3,MONTH(J1450),DAY(J1450)))),IF(AND(COUNTIFS('[3]Resources - Baseline'!$C$26:$C$37,S1450)=1,$AH$2&gt;0),MIN(DATE($AH$4,12,31),DATE(YEAR(J1450)+$AH$2,MONTH(J1450),DAY(J1450))),DATE(2050,12,31))))</f>
        <v>#VALUE!</v>
      </c>
      <c r="AF1450" s="33">
        <f t="shared" si="227"/>
        <v>1</v>
      </c>
    </row>
    <row r="1451" spans="1:32">
      <c r="A1451" s="1">
        <v>1451</v>
      </c>
      <c r="B1451" s="21" t="s">
        <v>3115</v>
      </c>
      <c r="C1451" s="21" t="s">
        <v>3116</v>
      </c>
      <c r="D1451" s="21" t="s">
        <v>185</v>
      </c>
      <c r="E1451" s="21" t="s">
        <v>176</v>
      </c>
      <c r="F1451" s="21" t="s">
        <v>176</v>
      </c>
      <c r="G1451" s="21" t="s">
        <v>177</v>
      </c>
      <c r="H1451" s="21" t="s">
        <v>176</v>
      </c>
      <c r="I1451" s="21" t="s">
        <v>178</v>
      </c>
      <c r="J1451" s="22">
        <v>41358</v>
      </c>
      <c r="K1451" s="22">
        <v>55153</v>
      </c>
      <c r="L1451" s="23">
        <f t="shared" si="228"/>
        <v>20</v>
      </c>
      <c r="M1451" s="24">
        <f t="shared" si="229"/>
        <v>1</v>
      </c>
      <c r="N1451" s="21">
        <v>20</v>
      </c>
      <c r="O1451" s="21">
        <v>20</v>
      </c>
      <c r="P1451" s="21" t="s">
        <v>187</v>
      </c>
      <c r="Q1451" s="21" t="s">
        <v>188</v>
      </c>
      <c r="R1451" s="25" t="s">
        <v>189</v>
      </c>
      <c r="S1451" s="21" t="s">
        <v>182</v>
      </c>
      <c r="T1451" s="21"/>
      <c r="U1451" s="26"/>
      <c r="V1451" s="26"/>
      <c r="W1451" s="27">
        <f t="shared" si="220"/>
        <v>2013</v>
      </c>
      <c r="X1451" s="27">
        <f t="shared" si="221"/>
        <v>2050</v>
      </c>
      <c r="Y1451" s="28">
        <f t="shared" si="222"/>
        <v>0</v>
      </c>
      <c r="Z1451" s="29" t="str">
        <f t="shared" si="223"/>
        <v>CAISO</v>
      </c>
      <c r="AA1451" s="30">
        <f t="shared" si="224"/>
        <v>20</v>
      </c>
      <c r="AB1451" s="31">
        <f>IF(AND(ISNUMBER(MATCH($S1451,[3]Lists!$CU$8:$CU$37,0)),J1451&gt;=DATE(2018,12,31)),$AH$6,$AH$5)</f>
        <v>1</v>
      </c>
      <c r="AC1451" s="31">
        <f t="shared" si="225"/>
        <v>1</v>
      </c>
      <c r="AD1451" s="31">
        <f t="shared" si="226"/>
        <v>1</v>
      </c>
      <c r="AE1451" s="32" t="e">
        <f>MIN($K1451,IF(AND(S1451='[3]Resources - Baseline'!$C$25,$AH$3&gt;0),MIN(DATE(2050,12,31),MAX(DATE($AH$4,12,31),DATE(YEAR(J1451)+$AH$3,MONTH(J1451),DAY(J1451)))),IF(AND(COUNTIFS('[3]Resources - Baseline'!$C$26:$C$37,S1451)=1,$AH$2&gt;0),MIN(DATE($AH$4,12,31),DATE(YEAR(J1451)+$AH$2,MONTH(J1451),DAY(J1451))),DATE(2050,12,31))))</f>
        <v>#VALUE!</v>
      </c>
      <c r="AF1451" s="33">
        <f t="shared" si="227"/>
        <v>1</v>
      </c>
    </row>
    <row r="1452" spans="1:32">
      <c r="A1452" s="1">
        <v>1452</v>
      </c>
      <c r="B1452" s="21" t="s">
        <v>3117</v>
      </c>
      <c r="C1452" s="21" t="s">
        <v>3117</v>
      </c>
      <c r="D1452" s="21" t="s">
        <v>163</v>
      </c>
      <c r="E1452" s="22" t="s">
        <v>164</v>
      </c>
      <c r="F1452" s="22" t="s">
        <v>164</v>
      </c>
      <c r="G1452" s="22" t="s">
        <v>165</v>
      </c>
      <c r="H1452" s="22" t="s">
        <v>166</v>
      </c>
      <c r="I1452" s="22" t="s">
        <v>167</v>
      </c>
      <c r="J1452" s="22">
        <v>44105</v>
      </c>
      <c r="K1452" s="22">
        <v>54877</v>
      </c>
      <c r="L1452" s="23">
        <f t="shared" si="228"/>
        <v>4.7</v>
      </c>
      <c r="M1452" s="24">
        <f t="shared" si="229"/>
        <v>1</v>
      </c>
      <c r="N1452" s="23">
        <v>4.7</v>
      </c>
      <c r="O1452" s="23">
        <v>4.7</v>
      </c>
      <c r="P1452" s="23" t="s">
        <v>2086</v>
      </c>
      <c r="Q1452" s="23" t="s">
        <v>258</v>
      </c>
      <c r="R1452" s="25" t="s">
        <v>259</v>
      </c>
      <c r="S1452" s="22" t="s">
        <v>534</v>
      </c>
      <c r="T1452" s="22"/>
      <c r="U1452" s="26"/>
      <c r="V1452" s="26"/>
      <c r="W1452" s="27">
        <f t="shared" si="220"/>
        <v>2021</v>
      </c>
      <c r="X1452" s="27">
        <f t="shared" si="221"/>
        <v>2049</v>
      </c>
      <c r="Y1452" s="28">
        <f t="shared" si="222"/>
        <v>0</v>
      </c>
      <c r="Z1452" s="29" t="str">
        <f t="shared" si="223"/>
        <v>Excluded</v>
      </c>
      <c r="AA1452" s="30">
        <f t="shared" si="224"/>
        <v>4.7</v>
      </c>
      <c r="AB1452" s="31">
        <f>IF(AND(ISNUMBER(MATCH($S1452,[3]Lists!$CU$8:$CU$37,0)),J1452&gt;=DATE(2018,12,31)),$AH$6,$AH$5)</f>
        <v>1</v>
      </c>
      <c r="AC1452" s="31">
        <f t="shared" si="225"/>
        <v>1</v>
      </c>
      <c r="AD1452" s="31">
        <f t="shared" si="226"/>
        <v>1</v>
      </c>
      <c r="AE1452" s="32" t="e">
        <f>MIN($K1452,IF(AND(S1452='[3]Resources - Baseline'!$C$25,$AH$3&gt;0),MIN(DATE(2050,12,31),MAX(DATE($AH$4,12,31),DATE(YEAR(J1452)+$AH$3,MONTH(J1452),DAY(J1452)))),IF(AND(COUNTIFS('[3]Resources - Baseline'!$C$26:$C$37,S1452)=1,$AH$2&gt;0),MIN(DATE($AH$4,12,31),DATE(YEAR(J1452)+$AH$2,MONTH(J1452),DAY(J1452))),DATE(2050,12,31))))</f>
        <v>#VALUE!</v>
      </c>
      <c r="AF1452" s="33">
        <f t="shared" si="227"/>
        <v>1</v>
      </c>
    </row>
    <row r="1453" spans="1:32">
      <c r="A1453" s="1">
        <v>1453</v>
      </c>
      <c r="B1453" s="21" t="s">
        <v>3118</v>
      </c>
      <c r="C1453" s="21" t="s">
        <v>3118</v>
      </c>
      <c r="D1453" s="21" t="s">
        <v>163</v>
      </c>
      <c r="E1453" s="22" t="s">
        <v>164</v>
      </c>
      <c r="F1453" s="22" t="s">
        <v>164</v>
      </c>
      <c r="G1453" s="22" t="s">
        <v>165</v>
      </c>
      <c r="H1453" s="22" t="s">
        <v>166</v>
      </c>
      <c r="I1453" s="22" t="s">
        <v>167</v>
      </c>
      <c r="J1453" s="22">
        <v>44470</v>
      </c>
      <c r="K1453" s="22">
        <v>54877</v>
      </c>
      <c r="L1453" s="23">
        <f t="shared" si="228"/>
        <v>9.5</v>
      </c>
      <c r="M1453" s="24">
        <f t="shared" si="229"/>
        <v>1</v>
      </c>
      <c r="N1453" s="23">
        <v>9.5</v>
      </c>
      <c r="O1453" s="23">
        <v>9.5</v>
      </c>
      <c r="P1453" s="23" t="s">
        <v>2086</v>
      </c>
      <c r="Q1453" s="23" t="s">
        <v>258</v>
      </c>
      <c r="R1453" s="25" t="s">
        <v>259</v>
      </c>
      <c r="S1453" s="22" t="s">
        <v>534</v>
      </c>
      <c r="T1453" s="22"/>
      <c r="U1453" s="26"/>
      <c r="V1453" s="26"/>
      <c r="W1453" s="27">
        <f t="shared" si="220"/>
        <v>2022</v>
      </c>
      <c r="X1453" s="27">
        <f t="shared" si="221"/>
        <v>2049</v>
      </c>
      <c r="Y1453" s="28">
        <f t="shared" si="222"/>
        <v>0</v>
      </c>
      <c r="Z1453" s="29" t="str">
        <f t="shared" si="223"/>
        <v>Excluded</v>
      </c>
      <c r="AA1453" s="30">
        <f t="shared" si="224"/>
        <v>9.5</v>
      </c>
      <c r="AB1453" s="31">
        <f>IF(AND(ISNUMBER(MATCH($S1453,[3]Lists!$CU$8:$CU$37,0)),J1453&gt;=DATE(2018,12,31)),$AH$6,$AH$5)</f>
        <v>1</v>
      </c>
      <c r="AC1453" s="31">
        <f t="shared" si="225"/>
        <v>1</v>
      </c>
      <c r="AD1453" s="31">
        <f t="shared" si="226"/>
        <v>1</v>
      </c>
      <c r="AE1453" s="32" t="e">
        <f>MIN($K1453,IF(AND(S1453='[3]Resources - Baseline'!$C$25,$AH$3&gt;0),MIN(DATE(2050,12,31),MAX(DATE($AH$4,12,31),DATE(YEAR(J1453)+$AH$3,MONTH(J1453),DAY(J1453)))),IF(AND(COUNTIFS('[3]Resources - Baseline'!$C$26:$C$37,S1453)=1,$AH$2&gt;0),MIN(DATE($AH$4,12,31),DATE(YEAR(J1453)+$AH$2,MONTH(J1453),DAY(J1453))),DATE(2050,12,31))))</f>
        <v>#VALUE!</v>
      </c>
      <c r="AF1453" s="33">
        <f t="shared" si="227"/>
        <v>1</v>
      </c>
    </row>
    <row r="1454" spans="1:32">
      <c r="A1454" s="1">
        <v>1454</v>
      </c>
      <c r="B1454" s="21" t="s">
        <v>3119</v>
      </c>
      <c r="C1454" s="21" t="s">
        <v>3119</v>
      </c>
      <c r="D1454" s="21" t="s">
        <v>163</v>
      </c>
      <c r="E1454" s="22" t="s">
        <v>164</v>
      </c>
      <c r="F1454" s="22" t="s">
        <v>164</v>
      </c>
      <c r="G1454" s="22" t="s">
        <v>165</v>
      </c>
      <c r="H1454" s="22" t="s">
        <v>166</v>
      </c>
      <c r="I1454" s="22" t="s">
        <v>167</v>
      </c>
      <c r="J1454" s="22">
        <v>44835</v>
      </c>
      <c r="K1454" s="22">
        <v>54877</v>
      </c>
      <c r="L1454" s="23">
        <f t="shared" si="228"/>
        <v>5.9</v>
      </c>
      <c r="M1454" s="24">
        <f t="shared" si="229"/>
        <v>1</v>
      </c>
      <c r="N1454" s="23">
        <v>5.9</v>
      </c>
      <c r="O1454" s="23">
        <v>5.9</v>
      </c>
      <c r="P1454" s="23" t="s">
        <v>2086</v>
      </c>
      <c r="Q1454" s="23" t="s">
        <v>258</v>
      </c>
      <c r="R1454" s="25" t="s">
        <v>259</v>
      </c>
      <c r="S1454" s="22" t="s">
        <v>534</v>
      </c>
      <c r="T1454" s="22"/>
      <c r="U1454" s="26"/>
      <c r="V1454" s="26"/>
      <c r="W1454" s="27">
        <f t="shared" si="220"/>
        <v>2023</v>
      </c>
      <c r="X1454" s="27">
        <f t="shared" si="221"/>
        <v>2049</v>
      </c>
      <c r="Y1454" s="28">
        <f t="shared" si="222"/>
        <v>0</v>
      </c>
      <c r="Z1454" s="29" t="str">
        <f t="shared" si="223"/>
        <v>Excluded</v>
      </c>
      <c r="AA1454" s="30">
        <f t="shared" si="224"/>
        <v>5.9</v>
      </c>
      <c r="AB1454" s="31">
        <f>IF(AND(ISNUMBER(MATCH($S1454,[3]Lists!$CU$8:$CU$37,0)),J1454&gt;=DATE(2018,12,31)),$AH$6,$AH$5)</f>
        <v>1</v>
      </c>
      <c r="AC1454" s="31">
        <f t="shared" si="225"/>
        <v>1</v>
      </c>
      <c r="AD1454" s="31">
        <f t="shared" si="226"/>
        <v>1</v>
      </c>
      <c r="AE1454" s="32" t="e">
        <f>MIN($K1454,IF(AND(S1454='[3]Resources - Baseline'!$C$25,$AH$3&gt;0),MIN(DATE(2050,12,31),MAX(DATE($AH$4,12,31),DATE(YEAR(J1454)+$AH$3,MONTH(J1454),DAY(J1454)))),IF(AND(COUNTIFS('[3]Resources - Baseline'!$C$26:$C$37,S1454)=1,$AH$2&gt;0),MIN(DATE($AH$4,12,31),DATE(YEAR(J1454)+$AH$2,MONTH(J1454),DAY(J1454))),DATE(2050,12,31))))</f>
        <v>#VALUE!</v>
      </c>
      <c r="AF1454" s="33">
        <f t="shared" si="227"/>
        <v>1</v>
      </c>
    </row>
    <row r="1455" spans="1:32">
      <c r="A1455" s="1">
        <v>1455</v>
      </c>
      <c r="B1455" s="21" t="s">
        <v>3120</v>
      </c>
      <c r="C1455" s="21" t="s">
        <v>3121</v>
      </c>
      <c r="D1455" s="21" t="s">
        <v>163</v>
      </c>
      <c r="E1455" s="22" t="s">
        <v>164</v>
      </c>
      <c r="F1455" s="22" t="s">
        <v>164</v>
      </c>
      <c r="G1455" s="22" t="s">
        <v>165</v>
      </c>
      <c r="H1455" s="22" t="s">
        <v>166</v>
      </c>
      <c r="I1455" s="22" t="s">
        <v>167</v>
      </c>
      <c r="J1455" s="22">
        <v>43189</v>
      </c>
      <c r="K1455" s="22">
        <v>54877</v>
      </c>
      <c r="L1455" s="23">
        <f t="shared" si="228"/>
        <v>141.30000000000001</v>
      </c>
      <c r="M1455" s="24">
        <f t="shared" si="229"/>
        <v>1</v>
      </c>
      <c r="N1455" s="23">
        <v>141.30000000000001</v>
      </c>
      <c r="O1455" s="23">
        <v>141.30000000000001</v>
      </c>
      <c r="P1455" s="23" t="s">
        <v>196</v>
      </c>
      <c r="Q1455" s="23" t="s">
        <v>197</v>
      </c>
      <c r="R1455" s="25" t="s">
        <v>198</v>
      </c>
      <c r="S1455" s="22" t="s">
        <v>542</v>
      </c>
      <c r="T1455" s="22"/>
      <c r="U1455" s="26"/>
      <c r="V1455" s="26"/>
      <c r="W1455" s="27">
        <f t="shared" si="220"/>
        <v>2018</v>
      </c>
      <c r="X1455" s="27">
        <f t="shared" si="221"/>
        <v>2049</v>
      </c>
      <c r="Y1455" s="28">
        <f t="shared" si="222"/>
        <v>0</v>
      </c>
      <c r="Z1455" s="29" t="str">
        <f t="shared" si="223"/>
        <v>Excluded</v>
      </c>
      <c r="AA1455" s="30">
        <f t="shared" si="224"/>
        <v>141.30000000000001</v>
      </c>
      <c r="AB1455" s="31">
        <f>IF(AND(ISNUMBER(MATCH($S1455,[3]Lists!$CU$8:$CU$37,0)),J1455&gt;=DATE(2018,12,31)),$AH$6,$AH$5)</f>
        <v>1</v>
      </c>
      <c r="AC1455" s="31">
        <f t="shared" si="225"/>
        <v>1</v>
      </c>
      <c r="AD1455" s="31">
        <f t="shared" si="226"/>
        <v>1</v>
      </c>
      <c r="AE1455" s="32" t="e">
        <f>MIN($K1455,IF(AND(S1455='[3]Resources - Baseline'!$C$25,$AH$3&gt;0),MIN(DATE(2050,12,31),MAX(DATE($AH$4,12,31),DATE(YEAR(J1455)+$AH$3,MONTH(J1455),DAY(J1455)))),IF(AND(COUNTIFS('[3]Resources - Baseline'!$C$26:$C$37,S1455)=1,$AH$2&gt;0),MIN(DATE($AH$4,12,31),DATE(YEAR(J1455)+$AH$2,MONTH(J1455),DAY(J1455))),DATE(2050,12,31))))</f>
        <v>#VALUE!</v>
      </c>
      <c r="AF1455" s="33">
        <f t="shared" si="227"/>
        <v>1</v>
      </c>
    </row>
    <row r="1456" spans="1:32">
      <c r="A1456" s="1">
        <v>1456</v>
      </c>
      <c r="B1456" s="21" t="s">
        <v>3122</v>
      </c>
      <c r="C1456" s="21" t="s">
        <v>3123</v>
      </c>
      <c r="D1456" s="21" t="s">
        <v>163</v>
      </c>
      <c r="E1456" s="22" t="s">
        <v>298</v>
      </c>
      <c r="F1456" s="22" t="s">
        <v>298</v>
      </c>
      <c r="G1456" s="22" t="s">
        <v>299</v>
      </c>
      <c r="H1456" s="22" t="s">
        <v>166</v>
      </c>
      <c r="I1456" s="22" t="s">
        <v>167</v>
      </c>
      <c r="J1456" s="22">
        <v>36161</v>
      </c>
      <c r="K1456" s="22">
        <v>55123</v>
      </c>
      <c r="L1456" s="23">
        <f t="shared" si="228"/>
        <v>5</v>
      </c>
      <c r="M1456" s="24">
        <f t="shared" si="229"/>
        <v>1</v>
      </c>
      <c r="N1456" s="23">
        <v>5</v>
      </c>
      <c r="O1456" s="23">
        <v>5</v>
      </c>
      <c r="P1456" s="23" t="s">
        <v>288</v>
      </c>
      <c r="Q1456" s="23" t="s">
        <v>269</v>
      </c>
      <c r="R1456" s="25" t="s">
        <v>270</v>
      </c>
      <c r="S1456" s="22" t="s">
        <v>304</v>
      </c>
      <c r="T1456" s="22"/>
      <c r="U1456" s="26"/>
      <c r="V1456" s="26"/>
      <c r="W1456" s="27">
        <f t="shared" si="220"/>
        <v>1999</v>
      </c>
      <c r="X1456" s="27">
        <f t="shared" si="221"/>
        <v>2050</v>
      </c>
      <c r="Y1456" s="28">
        <f t="shared" si="222"/>
        <v>0</v>
      </c>
      <c r="Z1456" s="29" t="str">
        <f t="shared" si="223"/>
        <v>Excluded</v>
      </c>
      <c r="AA1456" s="30">
        <f t="shared" si="224"/>
        <v>5</v>
      </c>
      <c r="AB1456" s="31">
        <f>IF(AND(ISNUMBER(MATCH($S1456,[3]Lists!$CU$8:$CU$37,0)),J1456&gt;=DATE(2018,12,31)),$AH$6,$AH$5)</f>
        <v>1</v>
      </c>
      <c r="AC1456" s="31">
        <f t="shared" si="225"/>
        <v>1</v>
      </c>
      <c r="AD1456" s="31">
        <f t="shared" si="226"/>
        <v>1</v>
      </c>
      <c r="AE1456" s="32" t="e">
        <f>MIN($K1456,IF(AND(S1456='[3]Resources - Baseline'!$C$25,$AH$3&gt;0),MIN(DATE(2050,12,31),MAX(DATE($AH$4,12,31),DATE(YEAR(J1456)+$AH$3,MONTH(J1456),DAY(J1456)))),IF(AND(COUNTIFS('[3]Resources - Baseline'!$C$26:$C$37,S1456)=1,$AH$2&gt;0),MIN(DATE($AH$4,12,31),DATE(YEAR(J1456)+$AH$2,MONTH(J1456),DAY(J1456))),DATE(2050,12,31))))</f>
        <v>#VALUE!</v>
      </c>
      <c r="AF1456" s="33">
        <f t="shared" si="227"/>
        <v>1</v>
      </c>
    </row>
    <row r="1457" spans="1:32">
      <c r="A1457" s="1">
        <v>1457</v>
      </c>
      <c r="B1457" s="21" t="s">
        <v>3124</v>
      </c>
      <c r="C1457" s="21" t="s">
        <v>3125</v>
      </c>
      <c r="D1457" s="21" t="s">
        <v>163</v>
      </c>
      <c r="E1457" s="22" t="s">
        <v>164</v>
      </c>
      <c r="F1457" s="22" t="s">
        <v>164</v>
      </c>
      <c r="G1457" s="22" t="s">
        <v>165</v>
      </c>
      <c r="H1457" s="22" t="s">
        <v>166</v>
      </c>
      <c r="I1457" s="22" t="s">
        <v>167</v>
      </c>
      <c r="J1457" s="22">
        <v>40695</v>
      </c>
      <c r="K1457" s="22">
        <v>47993</v>
      </c>
      <c r="L1457" s="23">
        <f t="shared" si="228"/>
        <v>7.5</v>
      </c>
      <c r="M1457" s="24">
        <f t="shared" si="229"/>
        <v>1</v>
      </c>
      <c r="N1457" s="23">
        <v>7.5</v>
      </c>
      <c r="O1457" s="23">
        <v>7.5</v>
      </c>
      <c r="P1457" s="23" t="s">
        <v>213</v>
      </c>
      <c r="Q1457" s="23" t="s">
        <v>214</v>
      </c>
      <c r="R1457" s="25" t="s">
        <v>215</v>
      </c>
      <c r="S1457" s="22" t="s">
        <v>390</v>
      </c>
      <c r="T1457" s="22"/>
      <c r="U1457" s="26"/>
      <c r="V1457" s="26"/>
      <c r="W1457" s="27">
        <f t="shared" si="220"/>
        <v>2011</v>
      </c>
      <c r="X1457" s="27">
        <f t="shared" si="221"/>
        <v>2030</v>
      </c>
      <c r="Y1457" s="28">
        <f t="shared" si="222"/>
        <v>0</v>
      </c>
      <c r="Z1457" s="29" t="str">
        <f t="shared" si="223"/>
        <v>Excluded</v>
      </c>
      <c r="AA1457" s="30">
        <f t="shared" si="224"/>
        <v>7.5</v>
      </c>
      <c r="AB1457" s="31">
        <f>IF(AND(ISNUMBER(MATCH($S1457,[3]Lists!$CU$8:$CU$37,0)),J1457&gt;=DATE(2018,12,31)),$AH$6,$AH$5)</f>
        <v>1</v>
      </c>
      <c r="AC1457" s="31">
        <f t="shared" si="225"/>
        <v>1</v>
      </c>
      <c r="AD1457" s="31">
        <f t="shared" si="226"/>
        <v>1</v>
      </c>
      <c r="AE1457" s="32" t="e">
        <f>MIN($K1457,IF(AND(S1457='[3]Resources - Baseline'!$C$25,$AH$3&gt;0),MIN(DATE(2050,12,31),MAX(DATE($AH$4,12,31),DATE(YEAR(J1457)+$AH$3,MONTH(J1457),DAY(J1457)))),IF(AND(COUNTIFS('[3]Resources - Baseline'!$C$26:$C$37,S1457)=1,$AH$2&gt;0),MIN(DATE($AH$4,12,31),DATE(YEAR(J1457)+$AH$2,MONTH(J1457),DAY(J1457))),DATE(2050,12,31))))</f>
        <v>#VALUE!</v>
      </c>
      <c r="AF1457" s="33">
        <f t="shared" si="227"/>
        <v>1</v>
      </c>
    </row>
    <row r="1458" spans="1:32">
      <c r="A1458" s="1">
        <v>1458</v>
      </c>
      <c r="B1458" s="21" t="s">
        <v>3126</v>
      </c>
      <c r="C1458" s="21" t="s">
        <v>3127</v>
      </c>
      <c r="D1458" s="21" t="s">
        <v>163</v>
      </c>
      <c r="E1458" s="22" t="s">
        <v>359</v>
      </c>
      <c r="F1458" s="22" t="s">
        <v>359</v>
      </c>
      <c r="G1458" s="22" t="s">
        <v>360</v>
      </c>
      <c r="H1458" s="22" t="s">
        <v>210</v>
      </c>
      <c r="I1458" s="22" t="s">
        <v>212</v>
      </c>
      <c r="J1458" s="22">
        <v>43435</v>
      </c>
      <c r="K1458" s="22">
        <v>54893</v>
      </c>
      <c r="L1458" s="23">
        <f t="shared" si="228"/>
        <v>400</v>
      </c>
      <c r="M1458" s="24">
        <f t="shared" si="229"/>
        <v>1</v>
      </c>
      <c r="N1458" s="23">
        <v>400</v>
      </c>
      <c r="O1458" s="23">
        <v>400</v>
      </c>
      <c r="P1458" s="23" t="s">
        <v>196</v>
      </c>
      <c r="Q1458" s="23" t="s">
        <v>197</v>
      </c>
      <c r="R1458" s="25" t="s">
        <v>198</v>
      </c>
      <c r="S1458" s="22" t="s">
        <v>551</v>
      </c>
      <c r="T1458" s="22"/>
      <c r="U1458" s="26"/>
      <c r="V1458" s="26"/>
      <c r="W1458" s="27">
        <f t="shared" si="220"/>
        <v>2019</v>
      </c>
      <c r="X1458" s="27">
        <f t="shared" si="221"/>
        <v>2049</v>
      </c>
      <c r="Y1458" s="28">
        <f t="shared" si="222"/>
        <v>0</v>
      </c>
      <c r="Z1458" s="29" t="str">
        <f t="shared" si="223"/>
        <v>NW</v>
      </c>
      <c r="AA1458" s="30">
        <f t="shared" si="224"/>
        <v>400</v>
      </c>
      <c r="AB1458" s="31">
        <f>IF(AND(ISNUMBER(MATCH($S1458,[3]Lists!$CU$8:$CU$37,0)),J1458&gt;=DATE(2018,12,31)),$AH$6,$AH$5)</f>
        <v>1</v>
      </c>
      <c r="AC1458" s="31">
        <f t="shared" si="225"/>
        <v>1</v>
      </c>
      <c r="AD1458" s="31">
        <f t="shared" si="226"/>
        <v>1</v>
      </c>
      <c r="AE1458" s="32" t="e">
        <f>MIN($K1458,IF(AND(S1458='[3]Resources - Baseline'!$C$25,$AH$3&gt;0),MIN(DATE(2050,12,31),MAX(DATE($AH$4,12,31),DATE(YEAR(J1458)+$AH$3,MONTH(J1458),DAY(J1458)))),IF(AND(COUNTIFS('[3]Resources - Baseline'!$C$26:$C$37,S1458)=1,$AH$2&gt;0),MIN(DATE($AH$4,12,31),DATE(YEAR(J1458)+$AH$2,MONTH(J1458),DAY(J1458))),DATE(2050,12,31))))</f>
        <v>#VALUE!</v>
      </c>
      <c r="AF1458" s="33">
        <f t="shared" si="227"/>
        <v>1</v>
      </c>
    </row>
    <row r="1459" spans="1:32">
      <c r="A1459" s="1">
        <v>1459</v>
      </c>
      <c r="B1459" s="21" t="s">
        <v>3128</v>
      </c>
      <c r="C1459" s="21" t="s">
        <v>3129</v>
      </c>
      <c r="D1459" s="21" t="s">
        <v>163</v>
      </c>
      <c r="E1459" s="22" t="s">
        <v>440</v>
      </c>
      <c r="F1459" s="22" t="s">
        <v>440</v>
      </c>
      <c r="G1459" s="22" t="s">
        <v>441</v>
      </c>
      <c r="H1459" s="22" t="s">
        <v>434</v>
      </c>
      <c r="I1459" s="22" t="s">
        <v>212</v>
      </c>
      <c r="J1459" s="22">
        <v>40505</v>
      </c>
      <c r="K1459" s="22">
        <v>55153</v>
      </c>
      <c r="L1459" s="23">
        <f t="shared" si="228"/>
        <v>12.82</v>
      </c>
      <c r="M1459" s="24">
        <f t="shared" si="229"/>
        <v>1</v>
      </c>
      <c r="N1459" s="23">
        <v>12.82</v>
      </c>
      <c r="O1459" s="23">
        <v>12.82</v>
      </c>
      <c r="P1459" s="23" t="s">
        <v>196</v>
      </c>
      <c r="Q1459" s="23" t="s">
        <v>197</v>
      </c>
      <c r="R1459" s="25" t="s">
        <v>198</v>
      </c>
      <c r="S1459" s="22" t="s">
        <v>551</v>
      </c>
      <c r="T1459" s="22"/>
      <c r="U1459" s="26"/>
      <c r="V1459" s="26"/>
      <c r="W1459" s="27">
        <f t="shared" si="220"/>
        <v>2011</v>
      </c>
      <c r="X1459" s="27">
        <f t="shared" si="221"/>
        <v>2050</v>
      </c>
      <c r="Y1459" s="28">
        <f t="shared" si="222"/>
        <v>0</v>
      </c>
      <c r="Z1459" s="29" t="str">
        <f t="shared" si="223"/>
        <v>NW</v>
      </c>
      <c r="AA1459" s="30">
        <f t="shared" si="224"/>
        <v>12.82</v>
      </c>
      <c r="AB1459" s="31">
        <f>IF(AND(ISNUMBER(MATCH($S1459,[3]Lists!$CU$8:$CU$37,0)),J1459&gt;=DATE(2018,12,31)),$AH$6,$AH$5)</f>
        <v>1</v>
      </c>
      <c r="AC1459" s="31">
        <f t="shared" si="225"/>
        <v>1</v>
      </c>
      <c r="AD1459" s="31">
        <f t="shared" si="226"/>
        <v>1</v>
      </c>
      <c r="AE1459" s="32" t="e">
        <f>MIN($K1459,IF(AND(S1459='[3]Resources - Baseline'!$C$25,$AH$3&gt;0),MIN(DATE(2050,12,31),MAX(DATE($AH$4,12,31),DATE(YEAR(J1459)+$AH$3,MONTH(J1459),DAY(J1459)))),IF(AND(COUNTIFS('[3]Resources - Baseline'!$C$26:$C$37,S1459)=1,$AH$2&gt;0),MIN(DATE($AH$4,12,31),DATE(YEAR(J1459)+$AH$2,MONTH(J1459),DAY(J1459))),DATE(2050,12,31))))</f>
        <v>#VALUE!</v>
      </c>
      <c r="AF1459" s="33">
        <f t="shared" si="227"/>
        <v>1</v>
      </c>
    </row>
    <row r="1460" spans="1:32">
      <c r="A1460" s="1">
        <v>1460</v>
      </c>
      <c r="B1460" s="21" t="s">
        <v>3130</v>
      </c>
      <c r="C1460" s="21" t="s">
        <v>3131</v>
      </c>
      <c r="D1460" s="21" t="s">
        <v>163</v>
      </c>
      <c r="E1460" s="22" t="s">
        <v>359</v>
      </c>
      <c r="F1460" s="22" t="s">
        <v>359</v>
      </c>
      <c r="G1460" s="22" t="s">
        <v>360</v>
      </c>
      <c r="H1460" s="22" t="s">
        <v>210</v>
      </c>
      <c r="I1460" s="22" t="s">
        <v>212</v>
      </c>
      <c r="J1460" s="22">
        <v>38200</v>
      </c>
      <c r="K1460" s="22">
        <v>55153</v>
      </c>
      <c r="L1460" s="23">
        <f t="shared" si="228"/>
        <v>291.8</v>
      </c>
      <c r="M1460" s="24">
        <f t="shared" si="229"/>
        <v>1</v>
      </c>
      <c r="N1460" s="23">
        <v>291.8</v>
      </c>
      <c r="O1460" s="23">
        <v>291.8</v>
      </c>
      <c r="P1460" s="23" t="s">
        <v>257</v>
      </c>
      <c r="Q1460" s="23" t="s">
        <v>258</v>
      </c>
      <c r="R1460" s="25" t="s">
        <v>259</v>
      </c>
      <c r="S1460" s="22" t="s">
        <v>807</v>
      </c>
      <c r="T1460" s="22"/>
      <c r="U1460" s="26"/>
      <c r="V1460" s="26"/>
      <c r="W1460" s="27">
        <f t="shared" si="220"/>
        <v>2005</v>
      </c>
      <c r="X1460" s="27">
        <f t="shared" si="221"/>
        <v>2050</v>
      </c>
      <c r="Y1460" s="28">
        <f t="shared" si="222"/>
        <v>0</v>
      </c>
      <c r="Z1460" s="29" t="str">
        <f t="shared" si="223"/>
        <v>NW</v>
      </c>
      <c r="AA1460" s="30">
        <f t="shared" si="224"/>
        <v>291.8</v>
      </c>
      <c r="AB1460" s="31">
        <f>IF(AND(ISNUMBER(MATCH($S1460,[3]Lists!$CU$8:$CU$37,0)),J1460&gt;=DATE(2018,12,31)),$AH$6,$AH$5)</f>
        <v>1</v>
      </c>
      <c r="AC1460" s="31">
        <f t="shared" si="225"/>
        <v>1</v>
      </c>
      <c r="AD1460" s="31">
        <f t="shared" si="226"/>
        <v>1</v>
      </c>
      <c r="AE1460" s="32" t="e">
        <f>MIN($K1460,IF(AND(S1460='[3]Resources - Baseline'!$C$25,$AH$3&gt;0),MIN(DATE(2050,12,31),MAX(DATE($AH$4,12,31),DATE(YEAR(J1460)+$AH$3,MONTH(J1460),DAY(J1460)))),IF(AND(COUNTIFS('[3]Resources - Baseline'!$C$26:$C$37,S1460)=1,$AH$2&gt;0),MIN(DATE($AH$4,12,31),DATE(YEAR(J1460)+$AH$2,MONTH(J1460),DAY(J1460))),DATE(2050,12,31))))</f>
        <v>#VALUE!</v>
      </c>
      <c r="AF1460" s="33">
        <f t="shared" si="227"/>
        <v>1</v>
      </c>
    </row>
    <row r="1461" spans="1:32">
      <c r="A1461" s="1">
        <v>1461</v>
      </c>
      <c r="B1461" s="21" t="s">
        <v>3132</v>
      </c>
      <c r="C1461" s="21" t="s">
        <v>3133</v>
      </c>
      <c r="D1461" s="21" t="s">
        <v>185</v>
      </c>
      <c r="E1461" s="21" t="s">
        <v>176</v>
      </c>
      <c r="F1461" s="21" t="s">
        <v>176</v>
      </c>
      <c r="G1461" s="21" t="s">
        <v>177</v>
      </c>
      <c r="H1461" s="21" t="s">
        <v>176</v>
      </c>
      <c r="I1461" s="21" t="s">
        <v>178</v>
      </c>
      <c r="J1461" s="22">
        <v>31413</v>
      </c>
      <c r="K1461" s="22">
        <v>55153</v>
      </c>
      <c r="L1461" s="23">
        <f t="shared" si="228"/>
        <v>0.4</v>
      </c>
      <c r="M1461" s="24">
        <f t="shared" si="229"/>
        <v>1</v>
      </c>
      <c r="N1461" s="21">
        <v>0.4</v>
      </c>
      <c r="O1461" s="21">
        <v>0.4</v>
      </c>
      <c r="P1461" s="21" t="s">
        <v>187</v>
      </c>
      <c r="Q1461" s="21" t="s">
        <v>537</v>
      </c>
      <c r="R1461" s="25" t="s">
        <v>538</v>
      </c>
      <c r="S1461" s="21" t="s">
        <v>368</v>
      </c>
      <c r="T1461" s="21"/>
      <c r="U1461" s="26"/>
      <c r="V1461" s="26"/>
      <c r="W1461" s="27">
        <f t="shared" si="220"/>
        <v>1986</v>
      </c>
      <c r="X1461" s="27">
        <f t="shared" si="221"/>
        <v>2050</v>
      </c>
      <c r="Y1461" s="28">
        <f t="shared" si="222"/>
        <v>0</v>
      </c>
      <c r="Z1461" s="29" t="str">
        <f t="shared" si="223"/>
        <v>CAISO</v>
      </c>
      <c r="AA1461" s="30">
        <f t="shared" si="224"/>
        <v>0.4</v>
      </c>
      <c r="AB1461" s="31">
        <f>IF(AND(ISNUMBER(MATCH($S1461,[3]Lists!$CU$8:$CU$37,0)),J1461&gt;=DATE(2018,12,31)),$AH$6,$AH$5)</f>
        <v>1</v>
      </c>
      <c r="AC1461" s="31">
        <f t="shared" si="225"/>
        <v>1</v>
      </c>
      <c r="AD1461" s="31">
        <f t="shared" si="226"/>
        <v>1</v>
      </c>
      <c r="AE1461" s="32" t="e">
        <f>MIN($K1461,IF(AND(S1461='[3]Resources - Baseline'!$C$25,$AH$3&gt;0),MIN(DATE(2050,12,31),MAX(DATE($AH$4,12,31),DATE(YEAR(J1461)+$AH$3,MONTH(J1461),DAY(J1461)))),IF(AND(COUNTIFS('[3]Resources - Baseline'!$C$26:$C$37,S1461)=1,$AH$2&gt;0),MIN(DATE($AH$4,12,31),DATE(YEAR(J1461)+$AH$2,MONTH(J1461),DAY(J1461))),DATE(2050,12,31))))</f>
        <v>#VALUE!</v>
      </c>
      <c r="AF1461" s="33">
        <f t="shared" si="227"/>
        <v>1</v>
      </c>
    </row>
    <row r="1462" spans="1:32">
      <c r="A1462" s="1">
        <v>1462</v>
      </c>
      <c r="B1462" s="21" t="s">
        <v>3134</v>
      </c>
      <c r="C1462" s="21" t="s">
        <v>3135</v>
      </c>
      <c r="D1462" s="21" t="s">
        <v>185</v>
      </c>
      <c r="E1462" s="21" t="s">
        <v>176</v>
      </c>
      <c r="F1462" s="21" t="s">
        <v>176</v>
      </c>
      <c r="G1462" s="21" t="s">
        <v>177</v>
      </c>
      <c r="H1462" s="21" t="s">
        <v>176</v>
      </c>
      <c r="I1462" s="21" t="s">
        <v>178</v>
      </c>
      <c r="J1462" s="22">
        <v>27242</v>
      </c>
      <c r="K1462" s="22">
        <v>43371</v>
      </c>
      <c r="L1462" s="23">
        <f t="shared" si="228"/>
        <v>0</v>
      </c>
      <c r="M1462" s="24">
        <f t="shared" si="229"/>
        <v>0</v>
      </c>
      <c r="N1462" s="21"/>
      <c r="O1462" s="21">
        <v>54</v>
      </c>
      <c r="P1462" s="21" t="s">
        <v>288</v>
      </c>
      <c r="Q1462" s="21" t="s">
        <v>269</v>
      </c>
      <c r="R1462" s="25" t="s">
        <v>270</v>
      </c>
      <c r="S1462" s="21" t="s">
        <v>271</v>
      </c>
      <c r="T1462" s="21"/>
      <c r="U1462" s="26"/>
      <c r="V1462" s="26"/>
      <c r="W1462" s="27">
        <f t="shared" si="220"/>
        <v>1975</v>
      </c>
      <c r="X1462" s="27">
        <f t="shared" si="221"/>
        <v>2018</v>
      </c>
      <c r="Y1462" s="28">
        <f t="shared" si="222"/>
        <v>0</v>
      </c>
      <c r="Z1462" s="29" t="str">
        <f t="shared" si="223"/>
        <v>CAISO</v>
      </c>
      <c r="AA1462" s="30">
        <f t="shared" si="224"/>
        <v>54</v>
      </c>
      <c r="AB1462" s="31">
        <f>IF(AND(ISNUMBER(MATCH($S1462,[3]Lists!$CU$8:$CU$37,0)),J1462&gt;=DATE(2018,12,31)),$AH$6,$AH$5)</f>
        <v>1</v>
      </c>
      <c r="AC1462" s="31">
        <f t="shared" si="225"/>
        <v>1</v>
      </c>
      <c r="AD1462" s="31">
        <f t="shared" si="226"/>
        <v>1</v>
      </c>
      <c r="AE1462" s="32" t="e">
        <f>MIN($K1462,IF(AND(S1462='[3]Resources - Baseline'!$C$25,$AH$3&gt;0),MIN(DATE(2050,12,31),MAX(DATE($AH$4,12,31),DATE(YEAR(J1462)+$AH$3,MONTH(J1462),DAY(J1462)))),IF(AND(COUNTIFS('[3]Resources - Baseline'!$C$26:$C$37,S1462)=1,$AH$2&gt;0),MIN(DATE($AH$4,12,31),DATE(YEAR(J1462)+$AH$2,MONTH(J1462),DAY(J1462))),DATE(2050,12,31))))</f>
        <v>#VALUE!</v>
      </c>
      <c r="AF1462" s="33">
        <f t="shared" si="227"/>
        <v>1</v>
      </c>
    </row>
    <row r="1463" spans="1:32">
      <c r="A1463" s="1">
        <v>1463</v>
      </c>
      <c r="B1463" s="21" t="s">
        <v>3136</v>
      </c>
      <c r="C1463" s="21" t="s">
        <v>3137</v>
      </c>
      <c r="D1463" s="21" t="s">
        <v>185</v>
      </c>
      <c r="E1463" s="21" t="s">
        <v>176</v>
      </c>
      <c r="F1463" s="21" t="s">
        <v>176</v>
      </c>
      <c r="G1463" s="21" t="s">
        <v>177</v>
      </c>
      <c r="H1463" s="21" t="s">
        <v>176</v>
      </c>
      <c r="I1463" s="21" t="s">
        <v>178</v>
      </c>
      <c r="J1463" s="22">
        <v>34200</v>
      </c>
      <c r="K1463" s="22">
        <v>55153</v>
      </c>
      <c r="L1463" s="23">
        <f t="shared" si="228"/>
        <v>3.4000000000000004</v>
      </c>
      <c r="M1463" s="24">
        <f t="shared" si="229"/>
        <v>7.0539419087136929E-2</v>
      </c>
      <c r="N1463" s="21">
        <v>3.4</v>
      </c>
      <c r="O1463" s="21">
        <v>48.2</v>
      </c>
      <c r="P1463" s="21" t="s">
        <v>533</v>
      </c>
      <c r="Q1463" s="21" t="s">
        <v>269</v>
      </c>
      <c r="R1463" s="25" t="s">
        <v>270</v>
      </c>
      <c r="S1463" s="21" t="s">
        <v>450</v>
      </c>
      <c r="T1463" s="21"/>
      <c r="U1463" s="26"/>
      <c r="V1463" s="26"/>
      <c r="W1463" s="27">
        <f t="shared" si="220"/>
        <v>1994</v>
      </c>
      <c r="X1463" s="27">
        <f t="shared" si="221"/>
        <v>2050</v>
      </c>
      <c r="Y1463" s="28">
        <f t="shared" si="222"/>
        <v>0</v>
      </c>
      <c r="Z1463" s="29" t="str">
        <f t="shared" si="223"/>
        <v>CAISO</v>
      </c>
      <c r="AA1463" s="30">
        <f t="shared" si="224"/>
        <v>48.2</v>
      </c>
      <c r="AB1463" s="31">
        <f>IF(AND(ISNUMBER(MATCH($S1463,[3]Lists!$CU$8:$CU$37,0)),J1463&gt;=DATE(2018,12,31)),$AH$6,$AH$5)</f>
        <v>1</v>
      </c>
      <c r="AC1463" s="31">
        <f t="shared" si="225"/>
        <v>1</v>
      </c>
      <c r="AD1463" s="31">
        <f t="shared" si="226"/>
        <v>1</v>
      </c>
      <c r="AE1463" s="32" t="e">
        <f>MIN($K1463,IF(AND(S1463='[3]Resources - Baseline'!$C$25,$AH$3&gt;0),MIN(DATE(2050,12,31),MAX(DATE($AH$4,12,31),DATE(YEAR(J1463)+$AH$3,MONTH(J1463),DAY(J1463)))),IF(AND(COUNTIFS('[3]Resources - Baseline'!$C$26:$C$37,S1463)=1,$AH$2&gt;0),MIN(DATE($AH$4,12,31),DATE(YEAR(J1463)+$AH$2,MONTH(J1463),DAY(J1463))),DATE(2050,12,31))))</f>
        <v>#VALUE!</v>
      </c>
      <c r="AF1463" s="33">
        <f t="shared" si="227"/>
        <v>1</v>
      </c>
    </row>
    <row r="1464" spans="1:32">
      <c r="A1464" s="1">
        <v>1464</v>
      </c>
      <c r="B1464" s="21" t="s">
        <v>3138</v>
      </c>
      <c r="C1464" s="21" t="s">
        <v>3139</v>
      </c>
      <c r="D1464" s="21" t="s">
        <v>185</v>
      </c>
      <c r="E1464" s="21" t="s">
        <v>176</v>
      </c>
      <c r="F1464" s="21" t="s">
        <v>176</v>
      </c>
      <c r="G1464" s="21" t="s">
        <v>177</v>
      </c>
      <c r="H1464" s="21" t="s">
        <v>176</v>
      </c>
      <c r="I1464" s="21" t="s">
        <v>178</v>
      </c>
      <c r="J1464" s="22">
        <v>31778</v>
      </c>
      <c r="K1464" s="22">
        <v>55153</v>
      </c>
      <c r="L1464" s="23">
        <f t="shared" si="228"/>
        <v>0</v>
      </c>
      <c r="M1464" s="24">
        <f t="shared" si="229"/>
        <v>0</v>
      </c>
      <c r="N1464" s="21"/>
      <c r="O1464" s="21">
        <v>9.9</v>
      </c>
      <c r="P1464" s="21" t="s">
        <v>268</v>
      </c>
      <c r="Q1464" s="21" t="s">
        <v>537</v>
      </c>
      <c r="R1464" s="25" t="s">
        <v>538</v>
      </c>
      <c r="S1464" s="21" t="s">
        <v>539</v>
      </c>
      <c r="T1464" s="21"/>
      <c r="U1464" s="26"/>
      <c r="V1464" s="26"/>
      <c r="W1464" s="27">
        <f t="shared" si="220"/>
        <v>1987</v>
      </c>
      <c r="X1464" s="27">
        <f t="shared" si="221"/>
        <v>2050</v>
      </c>
      <c r="Y1464" s="28">
        <f t="shared" si="222"/>
        <v>0</v>
      </c>
      <c r="Z1464" s="29" t="str">
        <f t="shared" si="223"/>
        <v>CAISO</v>
      </c>
      <c r="AA1464" s="30">
        <f t="shared" si="224"/>
        <v>9.9</v>
      </c>
      <c r="AB1464" s="31">
        <f>IF(AND(ISNUMBER(MATCH($S1464,[3]Lists!$CU$8:$CU$37,0)),J1464&gt;=DATE(2018,12,31)),$AH$6,$AH$5)</f>
        <v>1</v>
      </c>
      <c r="AC1464" s="31">
        <f t="shared" si="225"/>
        <v>1</v>
      </c>
      <c r="AD1464" s="31">
        <f t="shared" si="226"/>
        <v>1</v>
      </c>
      <c r="AE1464" s="32" t="e">
        <f>MIN($K1464,IF(AND(S1464='[3]Resources - Baseline'!$C$25,$AH$3&gt;0),MIN(DATE(2050,12,31),MAX(DATE($AH$4,12,31),DATE(YEAR(J1464)+$AH$3,MONTH(J1464),DAY(J1464)))),IF(AND(COUNTIFS('[3]Resources - Baseline'!$C$26:$C$37,S1464)=1,$AH$2&gt;0),MIN(DATE($AH$4,12,31),DATE(YEAR(J1464)+$AH$2,MONTH(J1464),DAY(J1464))),DATE(2050,12,31))))</f>
        <v>#VALUE!</v>
      </c>
      <c r="AF1464" s="33">
        <f t="shared" si="227"/>
        <v>1</v>
      </c>
    </row>
    <row r="1465" spans="1:32">
      <c r="A1465" s="1">
        <v>1465</v>
      </c>
      <c r="B1465" s="21" t="s">
        <v>3140</v>
      </c>
      <c r="C1465" s="21" t="s">
        <v>3140</v>
      </c>
      <c r="D1465" s="21" t="s">
        <v>185</v>
      </c>
      <c r="E1465" s="21" t="s">
        <v>176</v>
      </c>
      <c r="F1465" s="21" t="s">
        <v>176</v>
      </c>
      <c r="G1465" s="21" t="s">
        <v>177</v>
      </c>
      <c r="H1465" s="21" t="s">
        <v>176</v>
      </c>
      <c r="I1465" s="21" t="s">
        <v>178</v>
      </c>
      <c r="J1465" s="22">
        <v>36743</v>
      </c>
      <c r="K1465" s="22">
        <v>55153</v>
      </c>
      <c r="L1465" s="23">
        <f t="shared" si="228"/>
        <v>2.84</v>
      </c>
      <c r="M1465" s="24">
        <f t="shared" si="229"/>
        <v>1</v>
      </c>
      <c r="N1465" s="21">
        <v>2.84</v>
      </c>
      <c r="O1465" s="21">
        <v>2.84</v>
      </c>
      <c r="P1465" s="21" t="s">
        <v>187</v>
      </c>
      <c r="Q1465" s="21" t="s">
        <v>1498</v>
      </c>
      <c r="R1465" s="25" t="s">
        <v>1499</v>
      </c>
      <c r="S1465" s="21" t="s">
        <v>913</v>
      </c>
      <c r="T1465" s="21"/>
      <c r="U1465" s="26"/>
      <c r="V1465" s="26"/>
      <c r="W1465" s="27">
        <f t="shared" si="220"/>
        <v>2001</v>
      </c>
      <c r="X1465" s="27">
        <f t="shared" si="221"/>
        <v>2050</v>
      </c>
      <c r="Y1465" s="28">
        <f t="shared" si="222"/>
        <v>0</v>
      </c>
      <c r="Z1465" s="29" t="str">
        <f t="shared" si="223"/>
        <v>CAISO</v>
      </c>
      <c r="AA1465" s="30">
        <f t="shared" si="224"/>
        <v>2.84</v>
      </c>
      <c r="AB1465" s="31">
        <f>IF(AND(ISNUMBER(MATCH($S1465,[3]Lists!$CU$8:$CU$37,0)),J1465&gt;=DATE(2018,12,31)),$AH$6,$AH$5)</f>
        <v>1</v>
      </c>
      <c r="AC1465" s="31">
        <f t="shared" si="225"/>
        <v>1</v>
      </c>
      <c r="AD1465" s="31">
        <f t="shared" si="226"/>
        <v>1</v>
      </c>
      <c r="AE1465" s="32" t="e">
        <f>MIN($K1465,IF(AND(S1465='[3]Resources - Baseline'!$C$25,$AH$3&gt;0),MIN(DATE(2050,12,31),MAX(DATE($AH$4,12,31),DATE(YEAR(J1465)+$AH$3,MONTH(J1465),DAY(J1465)))),IF(AND(COUNTIFS('[3]Resources - Baseline'!$C$26:$C$37,S1465)=1,$AH$2&gt;0),MIN(DATE($AH$4,12,31),DATE(YEAR(J1465)+$AH$2,MONTH(J1465),DAY(J1465))),DATE(2050,12,31))))</f>
        <v>#VALUE!</v>
      </c>
      <c r="AF1465" s="33">
        <f t="shared" si="227"/>
        <v>1</v>
      </c>
    </row>
    <row r="1466" spans="1:32">
      <c r="A1466" s="1">
        <v>1466</v>
      </c>
      <c r="B1466" s="21" t="s">
        <v>3141</v>
      </c>
      <c r="C1466" s="21" t="s">
        <v>3142</v>
      </c>
      <c r="D1466" s="21" t="s">
        <v>185</v>
      </c>
      <c r="E1466" s="21" t="s">
        <v>175</v>
      </c>
      <c r="F1466" s="21" t="s">
        <v>175</v>
      </c>
      <c r="G1466" s="21" t="s">
        <v>186</v>
      </c>
      <c r="H1466" s="21" t="s">
        <v>175</v>
      </c>
      <c r="I1466" s="21" t="s">
        <v>178</v>
      </c>
      <c r="J1466" s="22">
        <v>41463</v>
      </c>
      <c r="K1466" s="22">
        <v>55153</v>
      </c>
      <c r="L1466" s="23">
        <f t="shared" si="228"/>
        <v>1.42</v>
      </c>
      <c r="M1466" s="24">
        <f t="shared" si="229"/>
        <v>1</v>
      </c>
      <c r="N1466" s="21">
        <v>1.42</v>
      </c>
      <c r="O1466" s="21">
        <v>1.42</v>
      </c>
      <c r="P1466" s="21" t="s">
        <v>187</v>
      </c>
      <c r="Q1466" s="21" t="s">
        <v>1498</v>
      </c>
      <c r="R1466" s="25" t="s">
        <v>1499</v>
      </c>
      <c r="S1466" s="21" t="s">
        <v>913</v>
      </c>
      <c r="T1466" s="21"/>
      <c r="U1466" s="26"/>
      <c r="V1466" s="26"/>
      <c r="W1466" s="27">
        <f t="shared" si="220"/>
        <v>2014</v>
      </c>
      <c r="X1466" s="27">
        <f t="shared" si="221"/>
        <v>2050</v>
      </c>
      <c r="Y1466" s="28">
        <f t="shared" si="222"/>
        <v>0</v>
      </c>
      <c r="Z1466" s="29" t="str">
        <f t="shared" si="223"/>
        <v>CAISO</v>
      </c>
      <c r="AA1466" s="30">
        <f t="shared" si="224"/>
        <v>1.42</v>
      </c>
      <c r="AB1466" s="31">
        <f>IF(AND(ISNUMBER(MATCH($S1466,[3]Lists!$CU$8:$CU$37,0)),J1466&gt;=DATE(2018,12,31)),$AH$6,$AH$5)</f>
        <v>1</v>
      </c>
      <c r="AC1466" s="31">
        <f t="shared" si="225"/>
        <v>1</v>
      </c>
      <c r="AD1466" s="31">
        <f t="shared" si="226"/>
        <v>1</v>
      </c>
      <c r="AE1466" s="32" t="e">
        <f>MIN($K1466,IF(AND(S1466='[3]Resources - Baseline'!$C$25,$AH$3&gt;0),MIN(DATE(2050,12,31),MAX(DATE($AH$4,12,31),DATE(YEAR(J1466)+$AH$3,MONTH(J1466),DAY(J1466)))),IF(AND(COUNTIFS('[3]Resources - Baseline'!$C$26:$C$37,S1466)=1,$AH$2&gt;0),MIN(DATE($AH$4,12,31),DATE(YEAR(J1466)+$AH$2,MONTH(J1466),DAY(J1466))),DATE(2050,12,31))))</f>
        <v>#VALUE!</v>
      </c>
      <c r="AF1466" s="33">
        <f t="shared" si="227"/>
        <v>1</v>
      </c>
    </row>
    <row r="1467" spans="1:32">
      <c r="A1467" s="1">
        <v>1467</v>
      </c>
      <c r="B1467" s="21" t="s">
        <v>3143</v>
      </c>
      <c r="C1467" s="21" t="s">
        <v>3144</v>
      </c>
      <c r="D1467" s="21" t="s">
        <v>163</v>
      </c>
      <c r="E1467" s="22" t="s">
        <v>359</v>
      </c>
      <c r="F1467" s="22" t="s">
        <v>359</v>
      </c>
      <c r="G1467" s="22" t="s">
        <v>360</v>
      </c>
      <c r="H1467" s="22" t="s">
        <v>210</v>
      </c>
      <c r="I1467" s="22" t="s">
        <v>212</v>
      </c>
      <c r="J1467" s="22">
        <v>39600</v>
      </c>
      <c r="K1467" s="22">
        <v>55153</v>
      </c>
      <c r="L1467" s="23">
        <f t="shared" si="228"/>
        <v>94</v>
      </c>
      <c r="M1467" s="24">
        <f t="shared" si="229"/>
        <v>1</v>
      </c>
      <c r="N1467" s="23">
        <v>94</v>
      </c>
      <c r="O1467" s="23">
        <v>94</v>
      </c>
      <c r="P1467" s="23" t="s">
        <v>196</v>
      </c>
      <c r="Q1467" s="23" t="s">
        <v>197</v>
      </c>
      <c r="R1467" s="25" t="s">
        <v>198</v>
      </c>
      <c r="S1467" s="22" t="s">
        <v>551</v>
      </c>
      <c r="T1467" s="22"/>
      <c r="U1467" s="26"/>
      <c r="V1467" s="26"/>
      <c r="W1467" s="27">
        <f t="shared" si="220"/>
        <v>2008</v>
      </c>
      <c r="X1467" s="27">
        <f t="shared" si="221"/>
        <v>2050</v>
      </c>
      <c r="Y1467" s="28">
        <f t="shared" si="222"/>
        <v>0</v>
      </c>
      <c r="Z1467" s="29" t="str">
        <f t="shared" si="223"/>
        <v>NW</v>
      </c>
      <c r="AA1467" s="30">
        <f t="shared" si="224"/>
        <v>94</v>
      </c>
      <c r="AB1467" s="31">
        <f>IF(AND(ISNUMBER(MATCH($S1467,[3]Lists!$CU$8:$CU$37,0)),J1467&gt;=DATE(2018,12,31)),$AH$6,$AH$5)</f>
        <v>1</v>
      </c>
      <c r="AC1467" s="31">
        <f t="shared" si="225"/>
        <v>1</v>
      </c>
      <c r="AD1467" s="31">
        <f t="shared" si="226"/>
        <v>1</v>
      </c>
      <c r="AE1467" s="32" t="e">
        <f>MIN($K1467,IF(AND(S1467='[3]Resources - Baseline'!$C$25,$AH$3&gt;0),MIN(DATE(2050,12,31),MAX(DATE($AH$4,12,31),DATE(YEAR(J1467)+$AH$3,MONTH(J1467),DAY(J1467)))),IF(AND(COUNTIFS('[3]Resources - Baseline'!$C$26:$C$37,S1467)=1,$AH$2&gt;0),MIN(DATE($AH$4,12,31),DATE(YEAR(J1467)+$AH$2,MONTH(J1467),DAY(J1467))),DATE(2050,12,31))))</f>
        <v>#VALUE!</v>
      </c>
      <c r="AF1467" s="33">
        <f t="shared" si="227"/>
        <v>1</v>
      </c>
    </row>
    <row r="1468" spans="1:32">
      <c r="A1468" s="1">
        <v>1468</v>
      </c>
      <c r="B1468" s="21" t="s">
        <v>3145</v>
      </c>
      <c r="C1468" s="21" t="s">
        <v>3146</v>
      </c>
      <c r="D1468" s="21" t="s">
        <v>163</v>
      </c>
      <c r="E1468" s="22" t="s">
        <v>192</v>
      </c>
      <c r="F1468" s="22" t="s">
        <v>192</v>
      </c>
      <c r="G1468" s="22" t="s">
        <v>193</v>
      </c>
      <c r="H1468" s="22" t="s">
        <v>194</v>
      </c>
      <c r="I1468" s="22" t="s">
        <v>195</v>
      </c>
      <c r="J1468" s="22">
        <v>41974</v>
      </c>
      <c r="K1468" s="22">
        <v>55153</v>
      </c>
      <c r="L1468" s="23">
        <f t="shared" si="228"/>
        <v>34</v>
      </c>
      <c r="M1468" s="24">
        <f t="shared" si="229"/>
        <v>1</v>
      </c>
      <c r="N1468" s="23">
        <v>34</v>
      </c>
      <c r="O1468" s="23">
        <v>34</v>
      </c>
      <c r="P1468" s="23" t="s">
        <v>196</v>
      </c>
      <c r="Q1468" s="23" t="s">
        <v>197</v>
      </c>
      <c r="R1468" s="25" t="s">
        <v>198</v>
      </c>
      <c r="S1468" s="22" t="s">
        <v>199</v>
      </c>
      <c r="T1468" s="22"/>
      <c r="U1468" s="26"/>
      <c r="V1468" s="26"/>
      <c r="W1468" s="27">
        <f t="shared" si="220"/>
        <v>2015</v>
      </c>
      <c r="X1468" s="27">
        <f t="shared" si="221"/>
        <v>2050</v>
      </c>
      <c r="Y1468" s="28">
        <f t="shared" si="222"/>
        <v>0</v>
      </c>
      <c r="Z1468" s="29" t="str">
        <f t="shared" si="223"/>
        <v>SW</v>
      </c>
      <c r="AA1468" s="30">
        <f t="shared" si="224"/>
        <v>34</v>
      </c>
      <c r="AB1468" s="31">
        <f>IF(AND(ISNUMBER(MATCH($S1468,[3]Lists!$CU$8:$CU$37,0)),J1468&gt;=DATE(2018,12,31)),$AH$6,$AH$5)</f>
        <v>1</v>
      </c>
      <c r="AC1468" s="31">
        <f t="shared" si="225"/>
        <v>1</v>
      </c>
      <c r="AD1468" s="31">
        <f t="shared" si="226"/>
        <v>1</v>
      </c>
      <c r="AE1468" s="32" t="e">
        <f>MIN($K1468,IF(AND(S1468='[3]Resources - Baseline'!$C$25,$AH$3&gt;0),MIN(DATE(2050,12,31),MAX(DATE($AH$4,12,31),DATE(YEAR(J1468)+$AH$3,MONTH(J1468),DAY(J1468)))),IF(AND(COUNTIFS('[3]Resources - Baseline'!$C$26:$C$37,S1468)=1,$AH$2&gt;0),MIN(DATE($AH$4,12,31),DATE(YEAR(J1468)+$AH$2,MONTH(J1468),DAY(J1468))),DATE(2050,12,31))))</f>
        <v>#VALUE!</v>
      </c>
      <c r="AF1468" s="33">
        <f t="shared" si="227"/>
        <v>1</v>
      </c>
    </row>
    <row r="1469" spans="1:32">
      <c r="A1469" s="1">
        <v>1469</v>
      </c>
      <c r="B1469" s="21" t="s">
        <v>3147</v>
      </c>
      <c r="C1469" s="21" t="s">
        <v>3148</v>
      </c>
      <c r="D1469" s="21" t="s">
        <v>185</v>
      </c>
      <c r="E1469" s="21" t="s">
        <v>175</v>
      </c>
      <c r="F1469" s="21" t="s">
        <v>175</v>
      </c>
      <c r="G1469" s="21" t="s">
        <v>186</v>
      </c>
      <c r="H1469" s="21" t="s">
        <v>175</v>
      </c>
      <c r="I1469" s="21" t="s">
        <v>178</v>
      </c>
      <c r="J1469" s="22">
        <v>42147</v>
      </c>
      <c r="K1469" s="22">
        <v>55153</v>
      </c>
      <c r="L1469" s="23">
        <f t="shared" si="228"/>
        <v>12</v>
      </c>
      <c r="M1469" s="24">
        <f t="shared" si="229"/>
        <v>1</v>
      </c>
      <c r="N1469" s="21">
        <v>12</v>
      </c>
      <c r="O1469" s="21">
        <v>12</v>
      </c>
      <c r="P1469" s="21" t="s">
        <v>187</v>
      </c>
      <c r="Q1469" s="21" t="s">
        <v>188</v>
      </c>
      <c r="R1469" s="25" t="s">
        <v>189</v>
      </c>
      <c r="S1469" s="21" t="s">
        <v>182</v>
      </c>
      <c r="T1469" s="21"/>
      <c r="U1469" s="26"/>
      <c r="V1469" s="26"/>
      <c r="W1469" s="27">
        <f t="shared" si="220"/>
        <v>2015</v>
      </c>
      <c r="X1469" s="27">
        <f t="shared" si="221"/>
        <v>2050</v>
      </c>
      <c r="Y1469" s="28">
        <f t="shared" si="222"/>
        <v>0</v>
      </c>
      <c r="Z1469" s="29" t="str">
        <f t="shared" si="223"/>
        <v>CAISO</v>
      </c>
      <c r="AA1469" s="30">
        <f t="shared" si="224"/>
        <v>12</v>
      </c>
      <c r="AB1469" s="31">
        <f>IF(AND(ISNUMBER(MATCH($S1469,[3]Lists!$CU$8:$CU$37,0)),J1469&gt;=DATE(2018,12,31)),$AH$6,$AH$5)</f>
        <v>1</v>
      </c>
      <c r="AC1469" s="31">
        <f t="shared" si="225"/>
        <v>1</v>
      </c>
      <c r="AD1469" s="31">
        <f t="shared" si="226"/>
        <v>1</v>
      </c>
      <c r="AE1469" s="32" t="e">
        <f>MIN($K1469,IF(AND(S1469='[3]Resources - Baseline'!$C$25,$AH$3&gt;0),MIN(DATE(2050,12,31),MAX(DATE($AH$4,12,31),DATE(YEAR(J1469)+$AH$3,MONTH(J1469),DAY(J1469)))),IF(AND(COUNTIFS('[3]Resources - Baseline'!$C$26:$C$37,S1469)=1,$AH$2&gt;0),MIN(DATE($AH$4,12,31),DATE(YEAR(J1469)+$AH$2,MONTH(J1469),DAY(J1469))),DATE(2050,12,31))))</f>
        <v>#VALUE!</v>
      </c>
      <c r="AF1469" s="33">
        <f t="shared" si="227"/>
        <v>1</v>
      </c>
    </row>
    <row r="1470" spans="1:32">
      <c r="A1470" s="1">
        <v>1470</v>
      </c>
      <c r="B1470" s="21" t="s">
        <v>3149</v>
      </c>
      <c r="C1470" s="21" t="s">
        <v>3150</v>
      </c>
      <c r="D1470" s="21" t="s">
        <v>163</v>
      </c>
      <c r="E1470" s="22" t="s">
        <v>752</v>
      </c>
      <c r="F1470" s="22" t="s">
        <v>752</v>
      </c>
      <c r="G1470" s="22" t="s">
        <v>753</v>
      </c>
      <c r="H1470" s="22" t="s">
        <v>754</v>
      </c>
      <c r="I1470" s="22" t="s">
        <v>212</v>
      </c>
      <c r="J1470" s="22">
        <v>40908</v>
      </c>
      <c r="K1470" s="22">
        <v>55123</v>
      </c>
      <c r="L1470" s="23">
        <f t="shared" si="228"/>
        <v>9.6</v>
      </c>
      <c r="M1470" s="24">
        <f t="shared" si="229"/>
        <v>1</v>
      </c>
      <c r="N1470" s="23">
        <v>9.6</v>
      </c>
      <c r="O1470" s="23">
        <v>9.6</v>
      </c>
      <c r="P1470" s="23" t="s">
        <v>196</v>
      </c>
      <c r="Q1470" s="23" t="s">
        <v>197</v>
      </c>
      <c r="R1470" s="25" t="s">
        <v>198</v>
      </c>
      <c r="S1470" s="22" t="s">
        <v>551</v>
      </c>
      <c r="T1470" s="22"/>
      <c r="U1470" s="26"/>
      <c r="V1470" s="26"/>
      <c r="W1470" s="27">
        <f t="shared" si="220"/>
        <v>2012</v>
      </c>
      <c r="X1470" s="27">
        <f t="shared" si="221"/>
        <v>2050</v>
      </c>
      <c r="Y1470" s="28">
        <f t="shared" si="222"/>
        <v>0</v>
      </c>
      <c r="Z1470" s="29" t="str">
        <f t="shared" si="223"/>
        <v>NW</v>
      </c>
      <c r="AA1470" s="30">
        <f t="shared" si="224"/>
        <v>9.6</v>
      </c>
      <c r="AB1470" s="31">
        <f>IF(AND(ISNUMBER(MATCH($S1470,[3]Lists!$CU$8:$CU$37,0)),J1470&gt;=DATE(2018,12,31)),$AH$6,$AH$5)</f>
        <v>1</v>
      </c>
      <c r="AC1470" s="31">
        <f t="shared" si="225"/>
        <v>1</v>
      </c>
      <c r="AD1470" s="31">
        <f t="shared" si="226"/>
        <v>1</v>
      </c>
      <c r="AE1470" s="32" t="e">
        <f>MIN($K1470,IF(AND(S1470='[3]Resources - Baseline'!$C$25,$AH$3&gt;0),MIN(DATE(2050,12,31),MAX(DATE($AH$4,12,31),DATE(YEAR(J1470)+$AH$3,MONTH(J1470),DAY(J1470)))),IF(AND(COUNTIFS('[3]Resources - Baseline'!$C$26:$C$37,S1470)=1,$AH$2&gt;0),MIN(DATE($AH$4,12,31),DATE(YEAR(J1470)+$AH$2,MONTH(J1470),DAY(J1470))),DATE(2050,12,31))))</f>
        <v>#VALUE!</v>
      </c>
      <c r="AF1470" s="33">
        <f t="shared" si="227"/>
        <v>1</v>
      </c>
    </row>
    <row r="1471" spans="1:32">
      <c r="A1471" s="1">
        <v>1471</v>
      </c>
      <c r="B1471" s="21" t="s">
        <v>3151</v>
      </c>
      <c r="C1471" s="21" t="s">
        <v>3152</v>
      </c>
      <c r="D1471" s="21" t="s">
        <v>163</v>
      </c>
      <c r="E1471" s="22" t="s">
        <v>164</v>
      </c>
      <c r="F1471" s="22" t="s">
        <v>164</v>
      </c>
      <c r="G1471" s="22" t="s">
        <v>165</v>
      </c>
      <c r="H1471" s="22" t="s">
        <v>166</v>
      </c>
      <c r="I1471" s="22" t="s">
        <v>167</v>
      </c>
      <c r="J1471" s="22">
        <v>24838</v>
      </c>
      <c r="K1471" s="22">
        <v>48669</v>
      </c>
      <c r="L1471" s="23">
        <f t="shared" si="228"/>
        <v>305</v>
      </c>
      <c r="M1471" s="24">
        <f t="shared" si="229"/>
        <v>1</v>
      </c>
      <c r="N1471" s="35">
        <v>305</v>
      </c>
      <c r="O1471" s="35">
        <v>305</v>
      </c>
      <c r="P1471" s="35" t="s">
        <v>218</v>
      </c>
      <c r="Q1471" s="35" t="s">
        <v>219</v>
      </c>
      <c r="R1471" s="25" t="s">
        <v>218</v>
      </c>
      <c r="S1471" s="22" t="s">
        <v>220</v>
      </c>
      <c r="T1471" s="22"/>
      <c r="U1471" s="26"/>
      <c r="V1471" s="26"/>
      <c r="W1471" s="27">
        <f t="shared" si="220"/>
        <v>1968</v>
      </c>
      <c r="X1471" s="27">
        <f t="shared" si="221"/>
        <v>2032</v>
      </c>
      <c r="Y1471" s="28">
        <f t="shared" si="222"/>
        <v>0</v>
      </c>
      <c r="Z1471" s="29" t="str">
        <f t="shared" si="223"/>
        <v>Excluded</v>
      </c>
      <c r="AA1471" s="30">
        <f t="shared" si="224"/>
        <v>305</v>
      </c>
      <c r="AB1471" s="31">
        <f>IF(AND(ISNUMBER(MATCH($S1471,[3]Lists!$CU$8:$CU$37,0)),J1471&gt;=DATE(2018,12,31)),$AH$6,$AH$5)</f>
        <v>1</v>
      </c>
      <c r="AC1471" s="31">
        <f t="shared" si="225"/>
        <v>1</v>
      </c>
      <c r="AD1471" s="31">
        <f t="shared" si="226"/>
        <v>1</v>
      </c>
      <c r="AE1471" s="32" t="e">
        <f>MIN($K1471,IF(AND(S1471='[3]Resources - Baseline'!$C$25,$AH$3&gt;0),MIN(DATE(2050,12,31),MAX(DATE($AH$4,12,31),DATE(YEAR(J1471)+$AH$3,MONTH(J1471),DAY(J1471)))),IF(AND(COUNTIFS('[3]Resources - Baseline'!$C$26:$C$37,S1471)=1,$AH$2&gt;0),MIN(DATE($AH$4,12,31),DATE(YEAR(J1471)+$AH$2,MONTH(J1471),DAY(J1471))),DATE(2050,12,31))))</f>
        <v>#VALUE!</v>
      </c>
      <c r="AF1471" s="33">
        <f t="shared" si="227"/>
        <v>1</v>
      </c>
    </row>
    <row r="1472" spans="1:32">
      <c r="A1472" s="1">
        <v>1472</v>
      </c>
      <c r="B1472" s="21" t="s">
        <v>3153</v>
      </c>
      <c r="C1472" s="21" t="s">
        <v>3154</v>
      </c>
      <c r="D1472" s="21" t="s">
        <v>163</v>
      </c>
      <c r="E1472" s="22" t="s">
        <v>164</v>
      </c>
      <c r="F1472" s="22" t="s">
        <v>164</v>
      </c>
      <c r="G1472" s="22" t="s">
        <v>165</v>
      </c>
      <c r="H1472" s="22" t="s">
        <v>166</v>
      </c>
      <c r="I1472" s="22" t="s">
        <v>167</v>
      </c>
      <c r="J1472" s="22">
        <v>24838</v>
      </c>
      <c r="K1472" s="22">
        <v>48669</v>
      </c>
      <c r="L1472" s="23">
        <f t="shared" si="228"/>
        <v>305</v>
      </c>
      <c r="M1472" s="24">
        <f t="shared" si="229"/>
        <v>1</v>
      </c>
      <c r="N1472" s="35">
        <v>305</v>
      </c>
      <c r="O1472" s="35">
        <v>305</v>
      </c>
      <c r="P1472" s="35" t="s">
        <v>218</v>
      </c>
      <c r="Q1472" s="35" t="s">
        <v>219</v>
      </c>
      <c r="R1472" s="25" t="s">
        <v>218</v>
      </c>
      <c r="S1472" s="22" t="s">
        <v>220</v>
      </c>
      <c r="T1472" s="22"/>
      <c r="U1472" s="26"/>
      <c r="V1472" s="26"/>
      <c r="W1472" s="27">
        <f t="shared" si="220"/>
        <v>1968</v>
      </c>
      <c r="X1472" s="27">
        <f t="shared" si="221"/>
        <v>2032</v>
      </c>
      <c r="Y1472" s="28">
        <f t="shared" si="222"/>
        <v>0</v>
      </c>
      <c r="Z1472" s="29" t="str">
        <f t="shared" si="223"/>
        <v>Excluded</v>
      </c>
      <c r="AA1472" s="30">
        <f t="shared" si="224"/>
        <v>305</v>
      </c>
      <c r="AB1472" s="31">
        <f>IF(AND(ISNUMBER(MATCH($S1472,[3]Lists!$CU$8:$CU$37,0)),J1472&gt;=DATE(2018,12,31)),$AH$6,$AH$5)</f>
        <v>1</v>
      </c>
      <c r="AC1472" s="31">
        <f t="shared" si="225"/>
        <v>1</v>
      </c>
      <c r="AD1472" s="31">
        <f t="shared" si="226"/>
        <v>1</v>
      </c>
      <c r="AE1472" s="32" t="e">
        <f>MIN($K1472,IF(AND(S1472='[3]Resources - Baseline'!$C$25,$AH$3&gt;0),MIN(DATE(2050,12,31),MAX(DATE($AH$4,12,31),DATE(YEAR(J1472)+$AH$3,MONTH(J1472),DAY(J1472)))),IF(AND(COUNTIFS('[3]Resources - Baseline'!$C$26:$C$37,S1472)=1,$AH$2&gt;0),MIN(DATE($AH$4,12,31),DATE(YEAR(J1472)+$AH$2,MONTH(J1472),DAY(J1472))),DATE(2050,12,31))))</f>
        <v>#VALUE!</v>
      </c>
      <c r="AF1472" s="33">
        <f t="shared" si="227"/>
        <v>1</v>
      </c>
    </row>
    <row r="1473" spans="1:32">
      <c r="A1473" s="1">
        <v>1473</v>
      </c>
      <c r="B1473" s="21" t="s">
        <v>3155</v>
      </c>
      <c r="C1473" s="21" t="s">
        <v>3156</v>
      </c>
      <c r="D1473" s="21" t="s">
        <v>163</v>
      </c>
      <c r="E1473" s="22" t="s">
        <v>164</v>
      </c>
      <c r="F1473" s="22" t="s">
        <v>164</v>
      </c>
      <c r="G1473" s="22" t="s">
        <v>165</v>
      </c>
      <c r="H1473" s="22" t="s">
        <v>166</v>
      </c>
      <c r="I1473" s="22" t="s">
        <v>167</v>
      </c>
      <c r="J1473" s="22">
        <v>24838</v>
      </c>
      <c r="K1473" s="22">
        <v>48669</v>
      </c>
      <c r="L1473" s="23">
        <f t="shared" si="228"/>
        <v>305</v>
      </c>
      <c r="M1473" s="24">
        <f t="shared" si="229"/>
        <v>1</v>
      </c>
      <c r="N1473" s="23">
        <v>305</v>
      </c>
      <c r="O1473" s="23">
        <v>305</v>
      </c>
      <c r="P1473" s="23" t="s">
        <v>218</v>
      </c>
      <c r="Q1473" s="23" t="s">
        <v>219</v>
      </c>
      <c r="R1473" s="25" t="s">
        <v>218</v>
      </c>
      <c r="S1473" s="22" t="s">
        <v>220</v>
      </c>
      <c r="T1473" s="22"/>
      <c r="U1473" s="26"/>
      <c r="V1473" s="26"/>
      <c r="W1473" s="27">
        <f t="shared" si="220"/>
        <v>1968</v>
      </c>
      <c r="X1473" s="27">
        <f t="shared" si="221"/>
        <v>2032</v>
      </c>
      <c r="Y1473" s="28">
        <f t="shared" si="222"/>
        <v>0</v>
      </c>
      <c r="Z1473" s="29" t="str">
        <f t="shared" si="223"/>
        <v>Excluded</v>
      </c>
      <c r="AA1473" s="30">
        <f t="shared" si="224"/>
        <v>305</v>
      </c>
      <c r="AB1473" s="31">
        <f>IF(AND(ISNUMBER(MATCH($S1473,[3]Lists!$CU$8:$CU$37,0)),J1473&gt;=DATE(2018,12,31)),$AH$6,$AH$5)</f>
        <v>1</v>
      </c>
      <c r="AC1473" s="31">
        <f t="shared" si="225"/>
        <v>1</v>
      </c>
      <c r="AD1473" s="31">
        <f t="shared" si="226"/>
        <v>1</v>
      </c>
      <c r="AE1473" s="32" t="e">
        <f>MIN($K1473,IF(AND(S1473='[3]Resources - Baseline'!$C$25,$AH$3&gt;0),MIN(DATE(2050,12,31),MAX(DATE($AH$4,12,31),DATE(YEAR(J1473)+$AH$3,MONTH(J1473),DAY(J1473)))),IF(AND(COUNTIFS('[3]Resources - Baseline'!$C$26:$C$37,S1473)=1,$AH$2&gt;0),MIN(DATE($AH$4,12,31),DATE(YEAR(J1473)+$AH$2,MONTH(J1473),DAY(J1473))),DATE(2050,12,31))))</f>
        <v>#VALUE!</v>
      </c>
      <c r="AF1473" s="33">
        <f t="shared" si="227"/>
        <v>1</v>
      </c>
    </row>
    <row r="1474" spans="1:32">
      <c r="A1474" s="1">
        <v>1474</v>
      </c>
      <c r="B1474" s="21" t="s">
        <v>3157</v>
      </c>
      <c r="C1474" s="21" t="s">
        <v>3158</v>
      </c>
      <c r="D1474" s="21" t="s">
        <v>163</v>
      </c>
      <c r="E1474" s="22" t="s">
        <v>164</v>
      </c>
      <c r="F1474" s="22" t="s">
        <v>164</v>
      </c>
      <c r="G1474" s="22" t="s">
        <v>165</v>
      </c>
      <c r="H1474" s="22" t="s">
        <v>166</v>
      </c>
      <c r="I1474" s="22" t="s">
        <v>167</v>
      </c>
      <c r="J1474" s="22">
        <v>24838</v>
      </c>
      <c r="K1474" s="22">
        <v>48669</v>
      </c>
      <c r="L1474" s="23">
        <f t="shared" si="228"/>
        <v>305</v>
      </c>
      <c r="M1474" s="24">
        <f t="shared" si="229"/>
        <v>1</v>
      </c>
      <c r="N1474" s="23">
        <v>305</v>
      </c>
      <c r="O1474" s="23">
        <v>305</v>
      </c>
      <c r="P1474" s="23" t="s">
        <v>218</v>
      </c>
      <c r="Q1474" s="23" t="s">
        <v>219</v>
      </c>
      <c r="R1474" s="25" t="s">
        <v>218</v>
      </c>
      <c r="S1474" s="22" t="s">
        <v>220</v>
      </c>
      <c r="T1474" s="22"/>
      <c r="U1474" s="26"/>
      <c r="V1474" s="26"/>
      <c r="W1474" s="27">
        <f t="shared" si="220"/>
        <v>1968</v>
      </c>
      <c r="X1474" s="27">
        <f t="shared" si="221"/>
        <v>2032</v>
      </c>
      <c r="Y1474" s="28">
        <f t="shared" si="222"/>
        <v>0</v>
      </c>
      <c r="Z1474" s="29" t="str">
        <f t="shared" si="223"/>
        <v>Excluded</v>
      </c>
      <c r="AA1474" s="30">
        <f t="shared" si="224"/>
        <v>305</v>
      </c>
      <c r="AB1474" s="31">
        <f>IF(AND(ISNUMBER(MATCH($S1474,[3]Lists!$CU$8:$CU$37,0)),J1474&gt;=DATE(2018,12,31)),$AH$6,$AH$5)</f>
        <v>1</v>
      </c>
      <c r="AC1474" s="31">
        <f t="shared" si="225"/>
        <v>1</v>
      </c>
      <c r="AD1474" s="31">
        <f t="shared" si="226"/>
        <v>1</v>
      </c>
      <c r="AE1474" s="32" t="e">
        <f>MIN($K1474,IF(AND(S1474='[3]Resources - Baseline'!$C$25,$AH$3&gt;0),MIN(DATE(2050,12,31),MAX(DATE($AH$4,12,31),DATE(YEAR(J1474)+$AH$3,MONTH(J1474),DAY(J1474)))),IF(AND(COUNTIFS('[3]Resources - Baseline'!$C$26:$C$37,S1474)=1,$AH$2&gt;0),MIN(DATE($AH$4,12,31),DATE(YEAR(J1474)+$AH$2,MONTH(J1474),DAY(J1474))),DATE(2050,12,31))))</f>
        <v>#VALUE!</v>
      </c>
      <c r="AF1474" s="33">
        <f t="shared" si="227"/>
        <v>1</v>
      </c>
    </row>
    <row r="1475" spans="1:32">
      <c r="A1475" s="1">
        <v>1475</v>
      </c>
      <c r="B1475" s="21" t="s">
        <v>3159</v>
      </c>
      <c r="C1475" s="21" t="s">
        <v>3160</v>
      </c>
      <c r="D1475" s="21" t="s">
        <v>163</v>
      </c>
      <c r="E1475" s="22" t="s">
        <v>164</v>
      </c>
      <c r="F1475" s="22" t="s">
        <v>164</v>
      </c>
      <c r="G1475" s="22" t="s">
        <v>165</v>
      </c>
      <c r="H1475" s="22" t="s">
        <v>166</v>
      </c>
      <c r="I1475" s="22" t="s">
        <v>167</v>
      </c>
      <c r="J1475" s="22">
        <v>24838</v>
      </c>
      <c r="K1475" s="22">
        <v>48669</v>
      </c>
      <c r="L1475" s="23">
        <f t="shared" si="228"/>
        <v>305</v>
      </c>
      <c r="M1475" s="24">
        <f t="shared" si="229"/>
        <v>1</v>
      </c>
      <c r="N1475" s="23">
        <v>305</v>
      </c>
      <c r="O1475" s="23">
        <v>305</v>
      </c>
      <c r="P1475" s="23" t="s">
        <v>218</v>
      </c>
      <c r="Q1475" s="23" t="s">
        <v>219</v>
      </c>
      <c r="R1475" s="25" t="s">
        <v>218</v>
      </c>
      <c r="S1475" s="22" t="s">
        <v>220</v>
      </c>
      <c r="T1475" s="22"/>
      <c r="U1475" s="26"/>
      <c r="V1475" s="26"/>
      <c r="W1475" s="27">
        <f t="shared" si="220"/>
        <v>1968</v>
      </c>
      <c r="X1475" s="27">
        <f t="shared" si="221"/>
        <v>2032</v>
      </c>
      <c r="Y1475" s="28">
        <f t="shared" si="222"/>
        <v>0</v>
      </c>
      <c r="Z1475" s="29" t="str">
        <f t="shared" si="223"/>
        <v>Excluded</v>
      </c>
      <c r="AA1475" s="30">
        <f t="shared" si="224"/>
        <v>305</v>
      </c>
      <c r="AB1475" s="31">
        <f>IF(AND(ISNUMBER(MATCH($S1475,[3]Lists!$CU$8:$CU$37,0)),J1475&gt;=DATE(2018,12,31)),$AH$6,$AH$5)</f>
        <v>1</v>
      </c>
      <c r="AC1475" s="31">
        <f t="shared" si="225"/>
        <v>1</v>
      </c>
      <c r="AD1475" s="31">
        <f t="shared" si="226"/>
        <v>1</v>
      </c>
      <c r="AE1475" s="32" t="e">
        <f>MIN($K1475,IF(AND(S1475='[3]Resources - Baseline'!$C$25,$AH$3&gt;0),MIN(DATE(2050,12,31),MAX(DATE($AH$4,12,31),DATE(YEAR(J1475)+$AH$3,MONTH(J1475),DAY(J1475)))),IF(AND(COUNTIFS('[3]Resources - Baseline'!$C$26:$C$37,S1475)=1,$AH$2&gt;0),MIN(DATE($AH$4,12,31),DATE(YEAR(J1475)+$AH$2,MONTH(J1475),DAY(J1475))),DATE(2050,12,31))))</f>
        <v>#VALUE!</v>
      </c>
      <c r="AF1475" s="33">
        <f t="shared" si="227"/>
        <v>1</v>
      </c>
    </row>
    <row r="1476" spans="1:32">
      <c r="A1476" s="1">
        <v>1476</v>
      </c>
      <c r="B1476" s="21" t="s">
        <v>3161</v>
      </c>
      <c r="C1476" s="21" t="s">
        <v>3162</v>
      </c>
      <c r="D1476" s="21" t="s">
        <v>163</v>
      </c>
      <c r="E1476" s="22" t="s">
        <v>164</v>
      </c>
      <c r="F1476" s="22" t="s">
        <v>164</v>
      </c>
      <c r="G1476" s="22" t="s">
        <v>165</v>
      </c>
      <c r="H1476" s="22" t="s">
        <v>166</v>
      </c>
      <c r="I1476" s="22" t="s">
        <v>167</v>
      </c>
      <c r="J1476" s="22">
        <v>24838</v>
      </c>
      <c r="K1476" s="22">
        <v>48669</v>
      </c>
      <c r="L1476" s="23">
        <f t="shared" si="228"/>
        <v>305</v>
      </c>
      <c r="M1476" s="24">
        <f t="shared" si="229"/>
        <v>1</v>
      </c>
      <c r="N1476" s="23">
        <v>305</v>
      </c>
      <c r="O1476" s="23">
        <v>305</v>
      </c>
      <c r="P1476" s="23" t="s">
        <v>218</v>
      </c>
      <c r="Q1476" s="23" t="s">
        <v>219</v>
      </c>
      <c r="R1476" s="25" t="s">
        <v>218</v>
      </c>
      <c r="S1476" s="22" t="s">
        <v>220</v>
      </c>
      <c r="T1476" s="22"/>
      <c r="U1476" s="26"/>
      <c r="V1476" s="26"/>
      <c r="W1476" s="27">
        <f t="shared" si="220"/>
        <v>1968</v>
      </c>
      <c r="X1476" s="27">
        <f t="shared" si="221"/>
        <v>2032</v>
      </c>
      <c r="Y1476" s="28">
        <f t="shared" si="222"/>
        <v>0</v>
      </c>
      <c r="Z1476" s="29" t="str">
        <f t="shared" si="223"/>
        <v>Excluded</v>
      </c>
      <c r="AA1476" s="30">
        <f t="shared" si="224"/>
        <v>305</v>
      </c>
      <c r="AB1476" s="31">
        <f>IF(AND(ISNUMBER(MATCH($S1476,[3]Lists!$CU$8:$CU$37,0)),J1476&gt;=DATE(2018,12,31)),$AH$6,$AH$5)</f>
        <v>1</v>
      </c>
      <c r="AC1476" s="31">
        <f t="shared" si="225"/>
        <v>1</v>
      </c>
      <c r="AD1476" s="31">
        <f t="shared" si="226"/>
        <v>1</v>
      </c>
      <c r="AE1476" s="32" t="e">
        <f>MIN($K1476,IF(AND(S1476='[3]Resources - Baseline'!$C$25,$AH$3&gt;0),MIN(DATE(2050,12,31),MAX(DATE($AH$4,12,31),DATE(YEAR(J1476)+$AH$3,MONTH(J1476),DAY(J1476)))),IF(AND(COUNTIFS('[3]Resources - Baseline'!$C$26:$C$37,S1476)=1,$AH$2&gt;0),MIN(DATE($AH$4,12,31),DATE(YEAR(J1476)+$AH$2,MONTH(J1476),DAY(J1476))),DATE(2050,12,31))))</f>
        <v>#VALUE!</v>
      </c>
      <c r="AF1476" s="33">
        <f t="shared" si="227"/>
        <v>1</v>
      </c>
    </row>
    <row r="1477" spans="1:32">
      <c r="A1477" s="1">
        <v>1477</v>
      </c>
      <c r="B1477" s="21" t="s">
        <v>3163</v>
      </c>
      <c r="C1477" s="21" t="s">
        <v>3164</v>
      </c>
      <c r="D1477" s="21" t="s">
        <v>163</v>
      </c>
      <c r="E1477" s="22" t="s">
        <v>164</v>
      </c>
      <c r="F1477" s="22" t="s">
        <v>164</v>
      </c>
      <c r="G1477" s="22" t="s">
        <v>165</v>
      </c>
      <c r="H1477" s="22" t="s">
        <v>166</v>
      </c>
      <c r="I1477" s="22" t="s">
        <v>167</v>
      </c>
      <c r="J1477" s="22">
        <v>24838</v>
      </c>
      <c r="K1477" s="22">
        <v>48669</v>
      </c>
      <c r="L1477" s="23">
        <f t="shared" si="228"/>
        <v>305</v>
      </c>
      <c r="M1477" s="24">
        <f t="shared" si="229"/>
        <v>1</v>
      </c>
      <c r="N1477" s="35">
        <v>305</v>
      </c>
      <c r="O1477" s="35">
        <v>305</v>
      </c>
      <c r="P1477" s="35" t="s">
        <v>218</v>
      </c>
      <c r="Q1477" s="35" t="s">
        <v>219</v>
      </c>
      <c r="R1477" s="25" t="s">
        <v>218</v>
      </c>
      <c r="S1477" s="22" t="s">
        <v>220</v>
      </c>
      <c r="T1477" s="22"/>
      <c r="U1477" s="26"/>
      <c r="V1477" s="26"/>
      <c r="W1477" s="27">
        <f t="shared" si="220"/>
        <v>1968</v>
      </c>
      <c r="X1477" s="27">
        <f t="shared" si="221"/>
        <v>2032</v>
      </c>
      <c r="Y1477" s="28">
        <f t="shared" si="222"/>
        <v>0</v>
      </c>
      <c r="Z1477" s="29" t="str">
        <f t="shared" si="223"/>
        <v>Excluded</v>
      </c>
      <c r="AA1477" s="30">
        <f t="shared" si="224"/>
        <v>305</v>
      </c>
      <c r="AB1477" s="31">
        <f>IF(AND(ISNUMBER(MATCH($S1477,[3]Lists!$CU$8:$CU$37,0)),J1477&gt;=DATE(2018,12,31)),$AH$6,$AH$5)</f>
        <v>1</v>
      </c>
      <c r="AC1477" s="31">
        <f t="shared" si="225"/>
        <v>1</v>
      </c>
      <c r="AD1477" s="31">
        <f t="shared" si="226"/>
        <v>1</v>
      </c>
      <c r="AE1477" s="32" t="e">
        <f>MIN($K1477,IF(AND(S1477='[3]Resources - Baseline'!$C$25,$AH$3&gt;0),MIN(DATE(2050,12,31),MAX(DATE($AH$4,12,31),DATE(YEAR(J1477)+$AH$3,MONTH(J1477),DAY(J1477)))),IF(AND(COUNTIFS('[3]Resources - Baseline'!$C$26:$C$37,S1477)=1,$AH$2&gt;0),MIN(DATE($AH$4,12,31),DATE(YEAR(J1477)+$AH$2,MONTH(J1477),DAY(J1477))),DATE(2050,12,31))))</f>
        <v>#VALUE!</v>
      </c>
      <c r="AF1477" s="33">
        <f t="shared" si="227"/>
        <v>1</v>
      </c>
    </row>
    <row r="1478" spans="1:32">
      <c r="A1478" s="1">
        <v>1478</v>
      </c>
      <c r="B1478" s="21" t="s">
        <v>3165</v>
      </c>
      <c r="C1478" s="21" t="s">
        <v>3166</v>
      </c>
      <c r="D1478" s="21" t="s">
        <v>163</v>
      </c>
      <c r="E1478" s="22" t="s">
        <v>164</v>
      </c>
      <c r="F1478" s="22" t="s">
        <v>164</v>
      </c>
      <c r="G1478" s="22" t="s">
        <v>165</v>
      </c>
      <c r="H1478" s="22" t="s">
        <v>166</v>
      </c>
      <c r="I1478" s="22" t="s">
        <v>167</v>
      </c>
      <c r="J1478" s="22">
        <v>24838</v>
      </c>
      <c r="K1478" s="22">
        <v>48669</v>
      </c>
      <c r="L1478" s="23">
        <f t="shared" si="228"/>
        <v>305</v>
      </c>
      <c r="M1478" s="24">
        <f t="shared" si="229"/>
        <v>1</v>
      </c>
      <c r="N1478" s="35">
        <v>305</v>
      </c>
      <c r="O1478" s="35">
        <v>305</v>
      </c>
      <c r="P1478" s="35" t="s">
        <v>218</v>
      </c>
      <c r="Q1478" s="35" t="s">
        <v>219</v>
      </c>
      <c r="R1478" s="25" t="s">
        <v>218</v>
      </c>
      <c r="S1478" s="22" t="s">
        <v>220</v>
      </c>
      <c r="T1478" s="22"/>
      <c r="U1478" s="26"/>
      <c r="V1478" s="26"/>
      <c r="W1478" s="27">
        <f t="shared" si="220"/>
        <v>1968</v>
      </c>
      <c r="X1478" s="27">
        <f t="shared" si="221"/>
        <v>2032</v>
      </c>
      <c r="Y1478" s="28">
        <f t="shared" si="222"/>
        <v>0</v>
      </c>
      <c r="Z1478" s="29" t="str">
        <f t="shared" si="223"/>
        <v>Excluded</v>
      </c>
      <c r="AA1478" s="30">
        <f t="shared" si="224"/>
        <v>305</v>
      </c>
      <c r="AB1478" s="31">
        <f>IF(AND(ISNUMBER(MATCH($S1478,[3]Lists!$CU$8:$CU$37,0)),J1478&gt;=DATE(2018,12,31)),$AH$6,$AH$5)</f>
        <v>1</v>
      </c>
      <c r="AC1478" s="31">
        <f t="shared" si="225"/>
        <v>1</v>
      </c>
      <c r="AD1478" s="31">
        <f t="shared" si="226"/>
        <v>1</v>
      </c>
      <c r="AE1478" s="32" t="e">
        <f>MIN($K1478,IF(AND(S1478='[3]Resources - Baseline'!$C$25,$AH$3&gt;0),MIN(DATE(2050,12,31),MAX(DATE($AH$4,12,31),DATE(YEAR(J1478)+$AH$3,MONTH(J1478),DAY(J1478)))),IF(AND(COUNTIFS('[3]Resources - Baseline'!$C$26:$C$37,S1478)=1,$AH$2&gt;0),MIN(DATE($AH$4,12,31),DATE(YEAR(J1478)+$AH$2,MONTH(J1478),DAY(J1478))),DATE(2050,12,31))))</f>
        <v>#VALUE!</v>
      </c>
      <c r="AF1478" s="33">
        <f t="shared" si="227"/>
        <v>1</v>
      </c>
    </row>
    <row r="1479" spans="1:32">
      <c r="A1479" s="1">
        <v>1479</v>
      </c>
      <c r="B1479" s="21" t="s">
        <v>3167</v>
      </c>
      <c r="C1479" s="21" t="s">
        <v>3168</v>
      </c>
      <c r="D1479" s="21" t="s">
        <v>163</v>
      </c>
      <c r="E1479" s="22" t="s">
        <v>164</v>
      </c>
      <c r="F1479" s="22" t="s">
        <v>164</v>
      </c>
      <c r="G1479" s="22" t="s">
        <v>165</v>
      </c>
      <c r="H1479" s="22" t="s">
        <v>166</v>
      </c>
      <c r="I1479" s="22" t="s">
        <v>167</v>
      </c>
      <c r="J1479" s="22">
        <v>24838</v>
      </c>
      <c r="K1479" s="22">
        <v>48669</v>
      </c>
      <c r="L1479" s="23">
        <f t="shared" si="228"/>
        <v>305</v>
      </c>
      <c r="M1479" s="24">
        <f t="shared" si="229"/>
        <v>1</v>
      </c>
      <c r="N1479" s="35">
        <v>305</v>
      </c>
      <c r="O1479" s="35">
        <v>305</v>
      </c>
      <c r="P1479" s="35" t="s">
        <v>218</v>
      </c>
      <c r="Q1479" s="35" t="s">
        <v>219</v>
      </c>
      <c r="R1479" s="25" t="s">
        <v>218</v>
      </c>
      <c r="S1479" s="22" t="s">
        <v>220</v>
      </c>
      <c r="T1479" s="22"/>
      <c r="U1479" s="26"/>
      <c r="V1479" s="26"/>
      <c r="W1479" s="27">
        <f t="shared" si="220"/>
        <v>1968</v>
      </c>
      <c r="X1479" s="27">
        <f t="shared" si="221"/>
        <v>2032</v>
      </c>
      <c r="Y1479" s="28">
        <f t="shared" si="222"/>
        <v>0</v>
      </c>
      <c r="Z1479" s="29" t="str">
        <f t="shared" si="223"/>
        <v>Excluded</v>
      </c>
      <c r="AA1479" s="30">
        <f t="shared" si="224"/>
        <v>305</v>
      </c>
      <c r="AB1479" s="31">
        <f>IF(AND(ISNUMBER(MATCH($S1479,[3]Lists!$CU$8:$CU$37,0)),J1479&gt;=DATE(2018,12,31)),$AH$6,$AH$5)</f>
        <v>1</v>
      </c>
      <c r="AC1479" s="31">
        <f t="shared" si="225"/>
        <v>1</v>
      </c>
      <c r="AD1479" s="31">
        <f t="shared" si="226"/>
        <v>1</v>
      </c>
      <c r="AE1479" s="32" t="e">
        <f>MIN($K1479,IF(AND(S1479='[3]Resources - Baseline'!$C$25,$AH$3&gt;0),MIN(DATE(2050,12,31),MAX(DATE($AH$4,12,31),DATE(YEAR(J1479)+$AH$3,MONTH(J1479),DAY(J1479)))),IF(AND(COUNTIFS('[3]Resources - Baseline'!$C$26:$C$37,S1479)=1,$AH$2&gt;0),MIN(DATE($AH$4,12,31),DATE(YEAR(J1479)+$AH$2,MONTH(J1479),DAY(J1479))),DATE(2050,12,31))))</f>
        <v>#VALUE!</v>
      </c>
      <c r="AF1479" s="33">
        <f t="shared" si="227"/>
        <v>1</v>
      </c>
    </row>
    <row r="1480" spans="1:32">
      <c r="A1480" s="1">
        <v>1480</v>
      </c>
      <c r="B1480" s="21" t="s">
        <v>3169</v>
      </c>
      <c r="C1480" s="21" t="s">
        <v>3170</v>
      </c>
      <c r="D1480" s="21" t="s">
        <v>163</v>
      </c>
      <c r="E1480" s="22" t="s">
        <v>164</v>
      </c>
      <c r="F1480" s="22" t="s">
        <v>164</v>
      </c>
      <c r="G1480" s="22" t="s">
        <v>165</v>
      </c>
      <c r="H1480" s="22" t="s">
        <v>166</v>
      </c>
      <c r="I1480" s="22" t="s">
        <v>167</v>
      </c>
      <c r="J1480" s="22">
        <v>24838</v>
      </c>
      <c r="K1480" s="22">
        <v>48669</v>
      </c>
      <c r="L1480" s="23">
        <f t="shared" si="228"/>
        <v>305</v>
      </c>
      <c r="M1480" s="24">
        <f t="shared" si="229"/>
        <v>1</v>
      </c>
      <c r="N1480" s="35">
        <v>305</v>
      </c>
      <c r="O1480" s="35">
        <v>305</v>
      </c>
      <c r="P1480" s="35" t="s">
        <v>218</v>
      </c>
      <c r="Q1480" s="35" t="s">
        <v>219</v>
      </c>
      <c r="R1480" s="25" t="s">
        <v>218</v>
      </c>
      <c r="S1480" s="22" t="s">
        <v>220</v>
      </c>
      <c r="T1480" s="22"/>
      <c r="U1480" s="26"/>
      <c r="V1480" s="26"/>
      <c r="W1480" s="27">
        <f t="shared" si="220"/>
        <v>1968</v>
      </c>
      <c r="X1480" s="27">
        <f t="shared" si="221"/>
        <v>2032</v>
      </c>
      <c r="Y1480" s="28">
        <f t="shared" si="222"/>
        <v>0</v>
      </c>
      <c r="Z1480" s="29" t="str">
        <f t="shared" si="223"/>
        <v>Excluded</v>
      </c>
      <c r="AA1480" s="30">
        <f t="shared" si="224"/>
        <v>305</v>
      </c>
      <c r="AB1480" s="31">
        <f>IF(AND(ISNUMBER(MATCH($S1480,[3]Lists!$CU$8:$CU$37,0)),J1480&gt;=DATE(2018,12,31)),$AH$6,$AH$5)</f>
        <v>1</v>
      </c>
      <c r="AC1480" s="31">
        <f t="shared" si="225"/>
        <v>1</v>
      </c>
      <c r="AD1480" s="31">
        <f t="shared" si="226"/>
        <v>1</v>
      </c>
      <c r="AE1480" s="32" t="e">
        <f>MIN($K1480,IF(AND(S1480='[3]Resources - Baseline'!$C$25,$AH$3&gt;0),MIN(DATE(2050,12,31),MAX(DATE($AH$4,12,31),DATE(YEAR(J1480)+$AH$3,MONTH(J1480),DAY(J1480)))),IF(AND(COUNTIFS('[3]Resources - Baseline'!$C$26:$C$37,S1480)=1,$AH$2&gt;0),MIN(DATE($AH$4,12,31),DATE(YEAR(J1480)+$AH$2,MONTH(J1480),DAY(J1480))),DATE(2050,12,31))))</f>
        <v>#VALUE!</v>
      </c>
      <c r="AF1480" s="33">
        <f t="shared" si="227"/>
        <v>1</v>
      </c>
    </row>
    <row r="1481" spans="1:32">
      <c r="A1481" s="1">
        <v>1481</v>
      </c>
      <c r="B1481" s="21" t="s">
        <v>3171</v>
      </c>
      <c r="C1481" s="21" t="s">
        <v>3172</v>
      </c>
      <c r="D1481" s="21" t="s">
        <v>163</v>
      </c>
      <c r="E1481" s="22" t="s">
        <v>1111</v>
      </c>
      <c r="F1481" s="22" t="s">
        <v>1111</v>
      </c>
      <c r="G1481" s="22" t="s">
        <v>1112</v>
      </c>
      <c r="H1481" s="22" t="s">
        <v>210</v>
      </c>
      <c r="I1481" s="22" t="s">
        <v>212</v>
      </c>
      <c r="J1481" s="22">
        <v>9011</v>
      </c>
      <c r="K1481" s="22">
        <v>55153</v>
      </c>
      <c r="L1481" s="23">
        <f t="shared" si="228"/>
        <v>36.799999999999997</v>
      </c>
      <c r="M1481" s="24">
        <f t="shared" si="229"/>
        <v>1</v>
      </c>
      <c r="N1481" s="35">
        <v>36.799999999999997</v>
      </c>
      <c r="O1481" s="35">
        <v>36.799999999999997</v>
      </c>
      <c r="P1481" s="35" t="s">
        <v>218</v>
      </c>
      <c r="Q1481" s="35" t="s">
        <v>219</v>
      </c>
      <c r="R1481" s="25" t="s">
        <v>218</v>
      </c>
      <c r="S1481" s="22" t="s">
        <v>344</v>
      </c>
      <c r="T1481" s="22"/>
      <c r="U1481" s="26"/>
      <c r="V1481" s="26"/>
      <c r="W1481" s="27">
        <f t="shared" ref="W1481:W1544" si="230">IF(J1481&lt;DATE(YEAR(J1481),7,1),YEAR(J1481),YEAR(J1481)+1)</f>
        <v>1925</v>
      </c>
      <c r="X1481" s="27">
        <f t="shared" ref="X1481:X1544" si="231">IF(K1481&gt;=DATE(YEAR(K1481),7,1),YEAR(K1481),YEAR(K1481)-1)</f>
        <v>2050</v>
      </c>
      <c r="Y1481" s="28">
        <f t="shared" ref="Y1481:Y1544" si="232">IF(ISBLANK(U1481),0,O1481-U1481)</f>
        <v>0</v>
      </c>
      <c r="Z1481" s="29" t="str">
        <f t="shared" ref="Z1481:Z1544" si="233">IF(ISBLANK(T1481),I1481,T1481)</f>
        <v>NW</v>
      </c>
      <c r="AA1481" s="30">
        <f t="shared" ref="AA1481:AA1544" si="234">IF(ISBLANK(U1481),O1481,U1481)</f>
        <v>36.799999999999997</v>
      </c>
      <c r="AB1481" s="31">
        <f>IF(AND(ISNUMBER(MATCH($S1481,[3]Lists!$CU$8:$CU$37,0)),J1481&gt;=DATE(2018,12,31)),$AH$6,$AH$5)</f>
        <v>1</v>
      </c>
      <c r="AC1481" s="31">
        <f t="shared" ref="AC1481:AC1544" si="235">IF(ISBLANK(S1481),0,1)</f>
        <v>1</v>
      </c>
      <c r="AD1481" s="31">
        <f t="shared" ref="AD1481:AD1544" si="236">AC1481</f>
        <v>1</v>
      </c>
      <c r="AE1481" s="32" t="e">
        <f>MIN($K1481,IF(AND(S1481='[3]Resources - Baseline'!$C$25,$AH$3&gt;0),MIN(DATE(2050,12,31),MAX(DATE($AH$4,12,31),DATE(YEAR(J1481)+$AH$3,MONTH(J1481),DAY(J1481)))),IF(AND(COUNTIFS('[3]Resources - Baseline'!$C$26:$C$37,S1481)=1,$AH$2&gt;0),MIN(DATE($AH$4,12,31),DATE(YEAR(J1481)+$AH$2,MONTH(J1481),DAY(J1481))),DATE(2050,12,31))))</f>
        <v>#VALUE!</v>
      </c>
      <c r="AF1481" s="33">
        <f t="shared" ref="AF1481:AF1544" si="237">SUMPRODUCT(($B$9:$B$3872=$B1481)*1)</f>
        <v>1</v>
      </c>
    </row>
    <row r="1482" spans="1:32">
      <c r="A1482" s="1">
        <v>1482</v>
      </c>
      <c r="B1482" s="21" t="s">
        <v>3173</v>
      </c>
      <c r="C1482" s="21" t="s">
        <v>3174</v>
      </c>
      <c r="D1482" s="21" t="s">
        <v>163</v>
      </c>
      <c r="E1482" s="22" t="s">
        <v>1111</v>
      </c>
      <c r="F1482" s="22" t="s">
        <v>1111</v>
      </c>
      <c r="G1482" s="22" t="s">
        <v>1112</v>
      </c>
      <c r="H1482" s="22" t="s">
        <v>210</v>
      </c>
      <c r="I1482" s="22" t="s">
        <v>212</v>
      </c>
      <c r="J1482" s="22">
        <v>9011</v>
      </c>
      <c r="K1482" s="22">
        <v>55153</v>
      </c>
      <c r="L1482" s="23">
        <f t="shared" ref="L1482:L1545" si="238">IFERROR(M1482*O1482,0)</f>
        <v>36.799999999999997</v>
      </c>
      <c r="M1482" s="24">
        <f t="shared" ref="M1482:M1545" si="239">IFERROR(N1482/O1482,0)</f>
        <v>1</v>
      </c>
      <c r="N1482" s="23">
        <v>36.799999999999997</v>
      </c>
      <c r="O1482" s="23">
        <v>36.799999999999997</v>
      </c>
      <c r="P1482" s="23" t="s">
        <v>218</v>
      </c>
      <c r="Q1482" s="23" t="s">
        <v>219</v>
      </c>
      <c r="R1482" s="25" t="s">
        <v>218</v>
      </c>
      <c r="S1482" s="22" t="s">
        <v>344</v>
      </c>
      <c r="T1482" s="22"/>
      <c r="U1482" s="26"/>
      <c r="V1482" s="26"/>
      <c r="W1482" s="27">
        <f t="shared" si="230"/>
        <v>1925</v>
      </c>
      <c r="X1482" s="27">
        <f t="shared" si="231"/>
        <v>2050</v>
      </c>
      <c r="Y1482" s="28">
        <f t="shared" si="232"/>
        <v>0</v>
      </c>
      <c r="Z1482" s="29" t="str">
        <f t="shared" si="233"/>
        <v>NW</v>
      </c>
      <c r="AA1482" s="30">
        <f t="shared" si="234"/>
        <v>36.799999999999997</v>
      </c>
      <c r="AB1482" s="31">
        <f>IF(AND(ISNUMBER(MATCH($S1482,[3]Lists!$CU$8:$CU$37,0)),J1482&gt;=DATE(2018,12,31)),$AH$6,$AH$5)</f>
        <v>1</v>
      </c>
      <c r="AC1482" s="31">
        <f t="shared" si="235"/>
        <v>1</v>
      </c>
      <c r="AD1482" s="31">
        <f t="shared" si="236"/>
        <v>1</v>
      </c>
      <c r="AE1482" s="32" t="e">
        <f>MIN($K1482,IF(AND(S1482='[3]Resources - Baseline'!$C$25,$AH$3&gt;0),MIN(DATE(2050,12,31),MAX(DATE($AH$4,12,31),DATE(YEAR(J1482)+$AH$3,MONTH(J1482),DAY(J1482)))),IF(AND(COUNTIFS('[3]Resources - Baseline'!$C$26:$C$37,S1482)=1,$AH$2&gt;0),MIN(DATE($AH$4,12,31),DATE(YEAR(J1482)+$AH$2,MONTH(J1482),DAY(J1482))),DATE(2050,12,31))))</f>
        <v>#VALUE!</v>
      </c>
      <c r="AF1482" s="33">
        <f t="shared" si="237"/>
        <v>1</v>
      </c>
    </row>
    <row r="1483" spans="1:32">
      <c r="A1483" s="1">
        <v>1483</v>
      </c>
      <c r="B1483" s="21" t="s">
        <v>3175</v>
      </c>
      <c r="C1483" s="21" t="s">
        <v>3176</v>
      </c>
      <c r="D1483" s="21" t="s">
        <v>163</v>
      </c>
      <c r="E1483" s="22" t="s">
        <v>1111</v>
      </c>
      <c r="F1483" s="22" t="s">
        <v>1111</v>
      </c>
      <c r="G1483" s="22" t="s">
        <v>1112</v>
      </c>
      <c r="H1483" s="22" t="s">
        <v>210</v>
      </c>
      <c r="I1483" s="22" t="s">
        <v>212</v>
      </c>
      <c r="J1483" s="22">
        <v>10714</v>
      </c>
      <c r="K1483" s="22">
        <v>55153</v>
      </c>
      <c r="L1483" s="23">
        <f t="shared" si="238"/>
        <v>36.799999999999997</v>
      </c>
      <c r="M1483" s="24">
        <f t="shared" si="239"/>
        <v>1</v>
      </c>
      <c r="N1483" s="23">
        <v>36.799999999999997</v>
      </c>
      <c r="O1483" s="23">
        <v>36.799999999999997</v>
      </c>
      <c r="P1483" s="23" t="s">
        <v>218</v>
      </c>
      <c r="Q1483" s="23" t="s">
        <v>219</v>
      </c>
      <c r="R1483" s="25" t="s">
        <v>218</v>
      </c>
      <c r="S1483" s="22" t="s">
        <v>344</v>
      </c>
      <c r="T1483" s="22"/>
      <c r="U1483" s="26"/>
      <c r="V1483" s="26"/>
      <c r="W1483" s="27">
        <f t="shared" si="230"/>
        <v>1929</v>
      </c>
      <c r="X1483" s="27">
        <f t="shared" si="231"/>
        <v>2050</v>
      </c>
      <c r="Y1483" s="28">
        <f t="shared" si="232"/>
        <v>0</v>
      </c>
      <c r="Z1483" s="29" t="str">
        <f t="shared" si="233"/>
        <v>NW</v>
      </c>
      <c r="AA1483" s="30">
        <f t="shared" si="234"/>
        <v>36.799999999999997</v>
      </c>
      <c r="AB1483" s="31">
        <f>IF(AND(ISNUMBER(MATCH($S1483,[3]Lists!$CU$8:$CU$37,0)),J1483&gt;=DATE(2018,12,31)),$AH$6,$AH$5)</f>
        <v>1</v>
      </c>
      <c r="AC1483" s="31">
        <f t="shared" si="235"/>
        <v>1</v>
      </c>
      <c r="AD1483" s="31">
        <f t="shared" si="236"/>
        <v>1</v>
      </c>
      <c r="AE1483" s="32" t="e">
        <f>MIN($K1483,IF(AND(S1483='[3]Resources - Baseline'!$C$25,$AH$3&gt;0),MIN(DATE(2050,12,31),MAX(DATE($AH$4,12,31),DATE(YEAR(J1483)+$AH$3,MONTH(J1483),DAY(J1483)))),IF(AND(COUNTIFS('[3]Resources - Baseline'!$C$26:$C$37,S1483)=1,$AH$2&gt;0),MIN(DATE($AH$4,12,31),DATE(YEAR(J1483)+$AH$2,MONTH(J1483),DAY(J1483))),DATE(2050,12,31))))</f>
        <v>#VALUE!</v>
      </c>
      <c r="AF1483" s="33">
        <f t="shared" si="237"/>
        <v>1</v>
      </c>
    </row>
    <row r="1484" spans="1:32">
      <c r="A1484" s="1">
        <v>1484</v>
      </c>
      <c r="B1484" s="21" t="s">
        <v>3177</v>
      </c>
      <c r="C1484" s="21" t="s">
        <v>3178</v>
      </c>
      <c r="D1484" s="21" t="s">
        <v>163</v>
      </c>
      <c r="E1484" s="22" t="s">
        <v>1111</v>
      </c>
      <c r="F1484" s="22" t="s">
        <v>1111</v>
      </c>
      <c r="G1484" s="22" t="s">
        <v>1112</v>
      </c>
      <c r="H1484" s="22" t="s">
        <v>210</v>
      </c>
      <c r="I1484" s="22" t="s">
        <v>212</v>
      </c>
      <c r="J1484" s="22">
        <v>18780</v>
      </c>
      <c r="K1484" s="22">
        <v>55153</v>
      </c>
      <c r="L1484" s="23">
        <f t="shared" si="238"/>
        <v>96.9</v>
      </c>
      <c r="M1484" s="24">
        <f t="shared" si="239"/>
        <v>1</v>
      </c>
      <c r="N1484" s="23">
        <v>96.9</v>
      </c>
      <c r="O1484" s="23">
        <v>96.9</v>
      </c>
      <c r="P1484" s="23" t="s">
        <v>218</v>
      </c>
      <c r="Q1484" s="23" t="s">
        <v>219</v>
      </c>
      <c r="R1484" s="25" t="s">
        <v>218</v>
      </c>
      <c r="S1484" s="22" t="s">
        <v>344</v>
      </c>
      <c r="T1484" s="22"/>
      <c r="U1484" s="26"/>
      <c r="V1484" s="26"/>
      <c r="W1484" s="27">
        <f t="shared" si="230"/>
        <v>1951</v>
      </c>
      <c r="X1484" s="27">
        <f t="shared" si="231"/>
        <v>2050</v>
      </c>
      <c r="Y1484" s="28">
        <f t="shared" si="232"/>
        <v>0</v>
      </c>
      <c r="Z1484" s="29" t="str">
        <f t="shared" si="233"/>
        <v>NW</v>
      </c>
      <c r="AA1484" s="30">
        <f t="shared" si="234"/>
        <v>96.9</v>
      </c>
      <c r="AB1484" s="31">
        <f>IF(AND(ISNUMBER(MATCH($S1484,[3]Lists!$CU$8:$CU$37,0)),J1484&gt;=DATE(2018,12,31)),$AH$6,$AH$5)</f>
        <v>1</v>
      </c>
      <c r="AC1484" s="31">
        <f t="shared" si="235"/>
        <v>1</v>
      </c>
      <c r="AD1484" s="31">
        <f t="shared" si="236"/>
        <v>1</v>
      </c>
      <c r="AE1484" s="32" t="e">
        <f>MIN($K1484,IF(AND(S1484='[3]Resources - Baseline'!$C$25,$AH$3&gt;0),MIN(DATE(2050,12,31),MAX(DATE($AH$4,12,31),DATE(YEAR(J1484)+$AH$3,MONTH(J1484),DAY(J1484)))),IF(AND(COUNTIFS('[3]Resources - Baseline'!$C$26:$C$37,S1484)=1,$AH$2&gt;0),MIN(DATE($AH$4,12,31),DATE(YEAR(J1484)+$AH$2,MONTH(J1484),DAY(J1484))),DATE(2050,12,31))))</f>
        <v>#VALUE!</v>
      </c>
      <c r="AF1484" s="33">
        <f t="shared" si="237"/>
        <v>1</v>
      </c>
    </row>
    <row r="1485" spans="1:32">
      <c r="A1485" s="1">
        <v>1485</v>
      </c>
      <c r="B1485" s="21" t="s">
        <v>3179</v>
      </c>
      <c r="C1485" s="21" t="s">
        <v>3180</v>
      </c>
      <c r="D1485" s="21" t="s">
        <v>163</v>
      </c>
      <c r="E1485" s="22" t="s">
        <v>474</v>
      </c>
      <c r="F1485" s="22" t="s">
        <v>474</v>
      </c>
      <c r="G1485" s="22" t="s">
        <v>475</v>
      </c>
      <c r="H1485" s="22" t="s">
        <v>434</v>
      </c>
      <c r="I1485" s="22" t="s">
        <v>212</v>
      </c>
      <c r="J1485" s="22">
        <v>40422</v>
      </c>
      <c r="K1485" s="22">
        <v>55153</v>
      </c>
      <c r="L1485" s="23">
        <f t="shared" si="238"/>
        <v>90</v>
      </c>
      <c r="M1485" s="24">
        <f t="shared" si="239"/>
        <v>1</v>
      </c>
      <c r="N1485" s="23">
        <v>90</v>
      </c>
      <c r="O1485" s="23">
        <v>90</v>
      </c>
      <c r="P1485" s="23" t="s">
        <v>196</v>
      </c>
      <c r="Q1485" s="23" t="s">
        <v>197</v>
      </c>
      <c r="R1485" s="25" t="s">
        <v>198</v>
      </c>
      <c r="S1485" s="22" t="s">
        <v>551</v>
      </c>
      <c r="T1485" s="22" t="s">
        <v>178</v>
      </c>
      <c r="U1485" s="26">
        <v>90</v>
      </c>
      <c r="V1485" s="26"/>
      <c r="W1485" s="27">
        <f t="shared" si="230"/>
        <v>2011</v>
      </c>
      <c r="X1485" s="27">
        <f t="shared" si="231"/>
        <v>2050</v>
      </c>
      <c r="Y1485" s="28">
        <f t="shared" si="232"/>
        <v>0</v>
      </c>
      <c r="Z1485" s="29" t="str">
        <f t="shared" si="233"/>
        <v>CAISO</v>
      </c>
      <c r="AA1485" s="30">
        <f t="shared" si="234"/>
        <v>90</v>
      </c>
      <c r="AB1485" s="31">
        <f>IF(AND(ISNUMBER(MATCH($S1485,[3]Lists!$CU$8:$CU$37,0)),J1485&gt;=DATE(2018,12,31)),$AH$6,$AH$5)</f>
        <v>1</v>
      </c>
      <c r="AC1485" s="31">
        <f t="shared" si="235"/>
        <v>1</v>
      </c>
      <c r="AD1485" s="31">
        <f t="shared" si="236"/>
        <v>1</v>
      </c>
      <c r="AE1485" s="32" t="e">
        <f>MIN($K1485,IF(AND(S1485='[3]Resources - Baseline'!$C$25,$AH$3&gt;0),MIN(DATE(2050,12,31),MAX(DATE($AH$4,12,31),DATE(YEAR(J1485)+$AH$3,MONTH(J1485),DAY(J1485)))),IF(AND(COUNTIFS('[3]Resources - Baseline'!$C$26:$C$37,S1485)=1,$AH$2&gt;0),MIN(DATE($AH$4,12,31),DATE(YEAR(J1485)+$AH$2,MONTH(J1485),DAY(J1485))),DATE(2050,12,31))))</f>
        <v>#VALUE!</v>
      </c>
      <c r="AF1485" s="33">
        <f t="shared" si="237"/>
        <v>1</v>
      </c>
    </row>
    <row r="1486" spans="1:32">
      <c r="A1486" s="1">
        <v>1486</v>
      </c>
      <c r="B1486" s="21" t="s">
        <v>3181</v>
      </c>
      <c r="C1486" s="21" t="s">
        <v>3182</v>
      </c>
      <c r="D1486" s="21" t="s">
        <v>163</v>
      </c>
      <c r="E1486" s="22" t="s">
        <v>474</v>
      </c>
      <c r="F1486" s="22" t="s">
        <v>474</v>
      </c>
      <c r="G1486" s="22" t="s">
        <v>475</v>
      </c>
      <c r="H1486" s="22" t="s">
        <v>434</v>
      </c>
      <c r="I1486" s="22" t="s">
        <v>212</v>
      </c>
      <c r="J1486" s="22">
        <v>40422</v>
      </c>
      <c r="K1486" s="22">
        <v>55153</v>
      </c>
      <c r="L1486" s="23">
        <f t="shared" si="238"/>
        <v>39</v>
      </c>
      <c r="M1486" s="24">
        <f t="shared" si="239"/>
        <v>1</v>
      </c>
      <c r="N1486" s="23">
        <v>39</v>
      </c>
      <c r="O1486" s="23">
        <v>39</v>
      </c>
      <c r="P1486" s="23" t="s">
        <v>196</v>
      </c>
      <c r="Q1486" s="23" t="s">
        <v>197</v>
      </c>
      <c r="R1486" s="25" t="s">
        <v>198</v>
      </c>
      <c r="S1486" s="22" t="s">
        <v>551</v>
      </c>
      <c r="T1486" s="22" t="s">
        <v>178</v>
      </c>
      <c r="U1486" s="26">
        <v>39</v>
      </c>
      <c r="V1486" s="26"/>
      <c r="W1486" s="27">
        <f t="shared" si="230"/>
        <v>2011</v>
      </c>
      <c r="X1486" s="27">
        <f t="shared" si="231"/>
        <v>2050</v>
      </c>
      <c r="Y1486" s="28">
        <f t="shared" si="232"/>
        <v>0</v>
      </c>
      <c r="Z1486" s="29" t="str">
        <f t="shared" si="233"/>
        <v>CAISO</v>
      </c>
      <c r="AA1486" s="30">
        <f t="shared" si="234"/>
        <v>39</v>
      </c>
      <c r="AB1486" s="31">
        <f>IF(AND(ISNUMBER(MATCH($S1486,[3]Lists!$CU$8:$CU$37,0)),J1486&gt;=DATE(2018,12,31)),$AH$6,$AH$5)</f>
        <v>1</v>
      </c>
      <c r="AC1486" s="31">
        <f t="shared" si="235"/>
        <v>1</v>
      </c>
      <c r="AD1486" s="31">
        <f t="shared" si="236"/>
        <v>1</v>
      </c>
      <c r="AE1486" s="32" t="e">
        <f>MIN($K1486,IF(AND(S1486='[3]Resources - Baseline'!$C$25,$AH$3&gt;0),MIN(DATE(2050,12,31),MAX(DATE($AH$4,12,31),DATE(YEAR(J1486)+$AH$3,MONTH(J1486),DAY(J1486)))),IF(AND(COUNTIFS('[3]Resources - Baseline'!$C$26:$C$37,S1486)=1,$AH$2&gt;0),MIN(DATE($AH$4,12,31),DATE(YEAR(J1486)+$AH$2,MONTH(J1486),DAY(J1486))),DATE(2050,12,31))))</f>
        <v>#VALUE!</v>
      </c>
      <c r="AF1486" s="33">
        <f t="shared" si="237"/>
        <v>1</v>
      </c>
    </row>
    <row r="1487" spans="1:32">
      <c r="A1487" s="1">
        <v>1487</v>
      </c>
      <c r="B1487" s="21" t="s">
        <v>3183</v>
      </c>
      <c r="C1487" s="21" t="s">
        <v>3184</v>
      </c>
      <c r="D1487" s="21" t="s">
        <v>163</v>
      </c>
      <c r="E1487" s="22" t="s">
        <v>298</v>
      </c>
      <c r="F1487" s="22" t="s">
        <v>298</v>
      </c>
      <c r="G1487" s="22" t="s">
        <v>299</v>
      </c>
      <c r="H1487" s="22" t="s">
        <v>166</v>
      </c>
      <c r="I1487" s="22" t="s">
        <v>167</v>
      </c>
      <c r="J1487" s="22">
        <v>38322</v>
      </c>
      <c r="K1487" s="22">
        <v>55153</v>
      </c>
      <c r="L1487" s="23">
        <f t="shared" si="238"/>
        <v>27</v>
      </c>
      <c r="M1487" s="24">
        <f t="shared" si="239"/>
        <v>1</v>
      </c>
      <c r="N1487" s="23">
        <v>27</v>
      </c>
      <c r="O1487" s="23">
        <v>27</v>
      </c>
      <c r="P1487" s="23" t="s">
        <v>213</v>
      </c>
      <c r="Q1487" s="23" t="s">
        <v>214</v>
      </c>
      <c r="R1487" s="25" t="s">
        <v>215</v>
      </c>
      <c r="S1487" s="22" t="s">
        <v>390</v>
      </c>
      <c r="T1487" s="22"/>
      <c r="U1487" s="26"/>
      <c r="V1487" s="26"/>
      <c r="W1487" s="27">
        <f t="shared" si="230"/>
        <v>2005</v>
      </c>
      <c r="X1487" s="27">
        <f t="shared" si="231"/>
        <v>2050</v>
      </c>
      <c r="Y1487" s="28">
        <f t="shared" si="232"/>
        <v>0</v>
      </c>
      <c r="Z1487" s="29" t="str">
        <f t="shared" si="233"/>
        <v>Excluded</v>
      </c>
      <c r="AA1487" s="30">
        <f t="shared" si="234"/>
        <v>27</v>
      </c>
      <c r="AB1487" s="31">
        <f>IF(AND(ISNUMBER(MATCH($S1487,[3]Lists!$CU$8:$CU$37,0)),J1487&gt;=DATE(2018,12,31)),$AH$6,$AH$5)</f>
        <v>1</v>
      </c>
      <c r="AC1487" s="31">
        <f t="shared" si="235"/>
        <v>1</v>
      </c>
      <c r="AD1487" s="31">
        <f t="shared" si="236"/>
        <v>1</v>
      </c>
      <c r="AE1487" s="32" t="e">
        <f>MIN($K1487,IF(AND(S1487='[3]Resources - Baseline'!$C$25,$AH$3&gt;0),MIN(DATE(2050,12,31),MAX(DATE($AH$4,12,31),DATE(YEAR(J1487)+$AH$3,MONTH(J1487),DAY(J1487)))),IF(AND(COUNTIFS('[3]Resources - Baseline'!$C$26:$C$37,S1487)=1,$AH$2&gt;0),MIN(DATE($AH$4,12,31),DATE(YEAR(J1487)+$AH$2,MONTH(J1487),DAY(J1487))),DATE(2050,12,31))))</f>
        <v>#VALUE!</v>
      </c>
      <c r="AF1487" s="33">
        <f t="shared" si="237"/>
        <v>1</v>
      </c>
    </row>
    <row r="1488" spans="1:32">
      <c r="A1488" s="1">
        <v>1488</v>
      </c>
      <c r="B1488" s="21" t="s">
        <v>3185</v>
      </c>
      <c r="C1488" s="21"/>
      <c r="D1488" s="21" t="s">
        <v>163</v>
      </c>
      <c r="E1488" s="22" t="s">
        <v>210</v>
      </c>
      <c r="F1488" s="22" t="s">
        <v>210</v>
      </c>
      <c r="G1488" s="22" t="s">
        <v>211</v>
      </c>
      <c r="H1488" s="22" t="s">
        <v>210</v>
      </c>
      <c r="I1488" s="22" t="s">
        <v>212</v>
      </c>
      <c r="J1488" s="22">
        <v>18264</v>
      </c>
      <c r="K1488" s="22">
        <v>55153</v>
      </c>
      <c r="L1488" s="23">
        <f t="shared" si="238"/>
        <v>23.7</v>
      </c>
      <c r="M1488" s="24">
        <f t="shared" si="239"/>
        <v>1</v>
      </c>
      <c r="N1488" s="23">
        <v>23.7</v>
      </c>
      <c r="O1488" s="23">
        <v>23.7</v>
      </c>
      <c r="P1488" s="23" t="s">
        <v>213</v>
      </c>
      <c r="Q1488" s="23" t="s">
        <v>214</v>
      </c>
      <c r="R1488" s="25" t="s">
        <v>215</v>
      </c>
      <c r="S1488" s="22" t="s">
        <v>120</v>
      </c>
      <c r="T1488" s="22"/>
      <c r="U1488" s="26"/>
      <c r="V1488" s="26"/>
      <c r="W1488" s="27">
        <f t="shared" si="230"/>
        <v>1950</v>
      </c>
      <c r="X1488" s="27">
        <f t="shared" si="231"/>
        <v>2050</v>
      </c>
      <c r="Y1488" s="28">
        <f t="shared" si="232"/>
        <v>0</v>
      </c>
      <c r="Z1488" s="29" t="str">
        <f t="shared" si="233"/>
        <v>NW</v>
      </c>
      <c r="AA1488" s="30">
        <f t="shared" si="234"/>
        <v>23.7</v>
      </c>
      <c r="AB1488" s="31">
        <f>IF(AND(ISNUMBER(MATCH($S1488,[3]Lists!$CU$8:$CU$37,0)),J1488&gt;=DATE(2018,12,31)),$AH$6,$AH$5)</f>
        <v>1</v>
      </c>
      <c r="AC1488" s="31">
        <f t="shared" si="235"/>
        <v>1</v>
      </c>
      <c r="AD1488" s="31">
        <f t="shared" si="236"/>
        <v>1</v>
      </c>
      <c r="AE1488" s="32" t="e">
        <f>MIN($K1488,IF(AND(S1488='[3]Resources - Baseline'!$C$25,$AH$3&gt;0),MIN(DATE(2050,12,31),MAX(DATE($AH$4,12,31),DATE(YEAR(J1488)+$AH$3,MONTH(J1488),DAY(J1488)))),IF(AND(COUNTIFS('[3]Resources - Baseline'!$C$26:$C$37,S1488)=1,$AH$2&gt;0),MIN(DATE($AH$4,12,31),DATE(YEAR(J1488)+$AH$2,MONTH(J1488),DAY(J1488))),DATE(2050,12,31))))</f>
        <v>#VALUE!</v>
      </c>
      <c r="AF1488" s="33">
        <f t="shared" si="237"/>
        <v>1</v>
      </c>
    </row>
    <row r="1489" spans="1:32">
      <c r="A1489" s="1">
        <v>1489</v>
      </c>
      <c r="B1489" s="21" t="s">
        <v>3186</v>
      </c>
      <c r="C1489" s="21" t="s">
        <v>3187</v>
      </c>
      <c r="D1489" s="21" t="s">
        <v>163</v>
      </c>
      <c r="E1489" s="22" t="s">
        <v>474</v>
      </c>
      <c r="F1489" s="22" t="s">
        <v>474</v>
      </c>
      <c r="G1489" s="22" t="s">
        <v>475</v>
      </c>
      <c r="H1489" s="22" t="s">
        <v>434</v>
      </c>
      <c r="I1489" s="22" t="s">
        <v>212</v>
      </c>
      <c r="J1489" s="22">
        <v>5084</v>
      </c>
      <c r="K1489" s="22">
        <v>55153</v>
      </c>
      <c r="L1489" s="23">
        <f t="shared" si="238"/>
        <v>11</v>
      </c>
      <c r="M1489" s="24">
        <f t="shared" si="239"/>
        <v>1</v>
      </c>
      <c r="N1489" s="23">
        <v>11</v>
      </c>
      <c r="O1489" s="23">
        <v>11</v>
      </c>
      <c r="P1489" s="23" t="s">
        <v>218</v>
      </c>
      <c r="Q1489" s="23" t="s">
        <v>219</v>
      </c>
      <c r="R1489" s="25" t="s">
        <v>218</v>
      </c>
      <c r="S1489" s="22" t="s">
        <v>344</v>
      </c>
      <c r="T1489" s="22"/>
      <c r="U1489" s="26"/>
      <c r="V1489" s="26"/>
      <c r="W1489" s="27">
        <f t="shared" si="230"/>
        <v>1914</v>
      </c>
      <c r="X1489" s="27">
        <f t="shared" si="231"/>
        <v>2050</v>
      </c>
      <c r="Y1489" s="28">
        <f t="shared" si="232"/>
        <v>0</v>
      </c>
      <c r="Z1489" s="29" t="str">
        <f t="shared" si="233"/>
        <v>NW</v>
      </c>
      <c r="AA1489" s="30">
        <f t="shared" si="234"/>
        <v>11</v>
      </c>
      <c r="AB1489" s="31">
        <f>IF(AND(ISNUMBER(MATCH($S1489,[3]Lists!$CU$8:$CU$37,0)),J1489&gt;=DATE(2018,12,31)),$AH$6,$AH$5)</f>
        <v>1</v>
      </c>
      <c r="AC1489" s="31">
        <f t="shared" si="235"/>
        <v>1</v>
      </c>
      <c r="AD1489" s="31">
        <f t="shared" si="236"/>
        <v>1</v>
      </c>
      <c r="AE1489" s="32" t="e">
        <f>MIN($K1489,IF(AND(S1489='[3]Resources - Baseline'!$C$25,$AH$3&gt;0),MIN(DATE(2050,12,31),MAX(DATE($AH$4,12,31),DATE(YEAR(J1489)+$AH$3,MONTH(J1489),DAY(J1489)))),IF(AND(COUNTIFS('[3]Resources - Baseline'!$C$26:$C$37,S1489)=1,$AH$2&gt;0),MIN(DATE($AH$4,12,31),DATE(YEAR(J1489)+$AH$2,MONTH(J1489),DAY(J1489))),DATE(2050,12,31))))</f>
        <v>#VALUE!</v>
      </c>
      <c r="AF1489" s="33">
        <f t="shared" si="237"/>
        <v>1</v>
      </c>
    </row>
    <row r="1490" spans="1:32">
      <c r="A1490" s="1">
        <v>1490</v>
      </c>
      <c r="B1490" s="21" t="s">
        <v>3188</v>
      </c>
      <c r="C1490" s="21" t="s">
        <v>3189</v>
      </c>
      <c r="D1490" s="21" t="s">
        <v>163</v>
      </c>
      <c r="E1490" s="22" t="s">
        <v>474</v>
      </c>
      <c r="F1490" s="22" t="s">
        <v>474</v>
      </c>
      <c r="G1490" s="22" t="s">
        <v>475</v>
      </c>
      <c r="H1490" s="22" t="s">
        <v>434</v>
      </c>
      <c r="I1490" s="22" t="s">
        <v>212</v>
      </c>
      <c r="J1490" s="22">
        <v>5084</v>
      </c>
      <c r="K1490" s="22">
        <v>55153</v>
      </c>
      <c r="L1490" s="23">
        <f t="shared" si="238"/>
        <v>11</v>
      </c>
      <c r="M1490" s="24">
        <f t="shared" si="239"/>
        <v>1</v>
      </c>
      <c r="N1490" s="23">
        <v>11</v>
      </c>
      <c r="O1490" s="23">
        <v>11</v>
      </c>
      <c r="P1490" s="23" t="s">
        <v>218</v>
      </c>
      <c r="Q1490" s="23" t="s">
        <v>219</v>
      </c>
      <c r="R1490" s="25" t="s">
        <v>218</v>
      </c>
      <c r="S1490" s="22" t="s">
        <v>344</v>
      </c>
      <c r="T1490" s="22"/>
      <c r="U1490" s="26"/>
      <c r="V1490" s="26"/>
      <c r="W1490" s="27">
        <f t="shared" si="230"/>
        <v>1914</v>
      </c>
      <c r="X1490" s="27">
        <f t="shared" si="231"/>
        <v>2050</v>
      </c>
      <c r="Y1490" s="28">
        <f t="shared" si="232"/>
        <v>0</v>
      </c>
      <c r="Z1490" s="29" t="str">
        <f t="shared" si="233"/>
        <v>NW</v>
      </c>
      <c r="AA1490" s="30">
        <f t="shared" si="234"/>
        <v>11</v>
      </c>
      <c r="AB1490" s="31">
        <f>IF(AND(ISNUMBER(MATCH($S1490,[3]Lists!$CU$8:$CU$37,0)),J1490&gt;=DATE(2018,12,31)),$AH$6,$AH$5)</f>
        <v>1</v>
      </c>
      <c r="AC1490" s="31">
        <f t="shared" si="235"/>
        <v>1</v>
      </c>
      <c r="AD1490" s="31">
        <f t="shared" si="236"/>
        <v>1</v>
      </c>
      <c r="AE1490" s="32" t="e">
        <f>MIN($K1490,IF(AND(S1490='[3]Resources - Baseline'!$C$25,$AH$3&gt;0),MIN(DATE(2050,12,31),MAX(DATE($AH$4,12,31),DATE(YEAR(J1490)+$AH$3,MONTH(J1490),DAY(J1490)))),IF(AND(COUNTIFS('[3]Resources - Baseline'!$C$26:$C$37,S1490)=1,$AH$2&gt;0),MIN(DATE($AH$4,12,31),DATE(YEAR(J1490)+$AH$2,MONTH(J1490),DAY(J1490))),DATE(2050,12,31))))</f>
        <v>#VALUE!</v>
      </c>
      <c r="AF1490" s="33">
        <f t="shared" si="237"/>
        <v>1</v>
      </c>
    </row>
    <row r="1491" spans="1:32">
      <c r="A1491" s="1">
        <v>1491</v>
      </c>
      <c r="B1491" s="21" t="s">
        <v>3190</v>
      </c>
      <c r="C1491" s="21" t="s">
        <v>3191</v>
      </c>
      <c r="D1491" s="21" t="s">
        <v>163</v>
      </c>
      <c r="E1491" s="22" t="s">
        <v>474</v>
      </c>
      <c r="F1491" s="22" t="s">
        <v>474</v>
      </c>
      <c r="G1491" s="22" t="s">
        <v>475</v>
      </c>
      <c r="H1491" s="22" t="s">
        <v>434</v>
      </c>
      <c r="I1491" s="22" t="s">
        <v>212</v>
      </c>
      <c r="J1491" s="22">
        <v>8371</v>
      </c>
      <c r="K1491" s="22">
        <v>55153</v>
      </c>
      <c r="L1491" s="23">
        <f t="shared" si="238"/>
        <v>11</v>
      </c>
      <c r="M1491" s="24">
        <f t="shared" si="239"/>
        <v>1</v>
      </c>
      <c r="N1491" s="23">
        <v>11</v>
      </c>
      <c r="O1491" s="23">
        <v>11</v>
      </c>
      <c r="P1491" s="23" t="s">
        <v>218</v>
      </c>
      <c r="Q1491" s="23" t="s">
        <v>219</v>
      </c>
      <c r="R1491" s="25" t="s">
        <v>218</v>
      </c>
      <c r="S1491" s="22" t="s">
        <v>344</v>
      </c>
      <c r="T1491" s="22"/>
      <c r="U1491" s="26"/>
      <c r="V1491" s="26"/>
      <c r="W1491" s="27">
        <f t="shared" si="230"/>
        <v>1923</v>
      </c>
      <c r="X1491" s="27">
        <f t="shared" si="231"/>
        <v>2050</v>
      </c>
      <c r="Y1491" s="28">
        <f t="shared" si="232"/>
        <v>0</v>
      </c>
      <c r="Z1491" s="29" t="str">
        <f t="shared" si="233"/>
        <v>NW</v>
      </c>
      <c r="AA1491" s="30">
        <f t="shared" si="234"/>
        <v>11</v>
      </c>
      <c r="AB1491" s="31">
        <f>IF(AND(ISNUMBER(MATCH($S1491,[3]Lists!$CU$8:$CU$37,0)),J1491&gt;=DATE(2018,12,31)),$AH$6,$AH$5)</f>
        <v>1</v>
      </c>
      <c r="AC1491" s="31">
        <f t="shared" si="235"/>
        <v>1</v>
      </c>
      <c r="AD1491" s="31">
        <f t="shared" si="236"/>
        <v>1</v>
      </c>
      <c r="AE1491" s="32" t="e">
        <f>MIN($K1491,IF(AND(S1491='[3]Resources - Baseline'!$C$25,$AH$3&gt;0),MIN(DATE(2050,12,31),MAX(DATE($AH$4,12,31),DATE(YEAR(J1491)+$AH$3,MONTH(J1491),DAY(J1491)))),IF(AND(COUNTIFS('[3]Resources - Baseline'!$C$26:$C$37,S1491)=1,$AH$2&gt;0),MIN(DATE($AH$4,12,31),DATE(YEAR(J1491)+$AH$2,MONTH(J1491),DAY(J1491))),DATE(2050,12,31))))</f>
        <v>#VALUE!</v>
      </c>
      <c r="AF1491" s="33">
        <f t="shared" si="237"/>
        <v>1</v>
      </c>
    </row>
    <row r="1492" spans="1:32">
      <c r="A1492" s="1">
        <v>1492</v>
      </c>
      <c r="B1492" s="21" t="s">
        <v>3192</v>
      </c>
      <c r="C1492" s="21" t="s">
        <v>3193</v>
      </c>
      <c r="D1492" s="21" t="s">
        <v>163</v>
      </c>
      <c r="E1492" s="22" t="s">
        <v>210</v>
      </c>
      <c r="F1492" s="22" t="s">
        <v>210</v>
      </c>
      <c r="G1492" s="22" t="s">
        <v>211</v>
      </c>
      <c r="H1492" s="22" t="s">
        <v>210</v>
      </c>
      <c r="I1492" s="22" t="s">
        <v>212</v>
      </c>
      <c r="J1492" s="22">
        <v>15432</v>
      </c>
      <c r="K1492" s="22">
        <v>55153</v>
      </c>
      <c r="L1492" s="23">
        <f t="shared" si="238"/>
        <v>6765</v>
      </c>
      <c r="M1492" s="24">
        <f t="shared" si="239"/>
        <v>1</v>
      </c>
      <c r="N1492" s="23">
        <v>6765</v>
      </c>
      <c r="O1492" s="23">
        <v>6765</v>
      </c>
      <c r="P1492" s="23" t="s">
        <v>218</v>
      </c>
      <c r="Q1492" s="23" t="s">
        <v>219</v>
      </c>
      <c r="R1492" s="25" t="s">
        <v>218</v>
      </c>
      <c r="S1492" s="22" t="s">
        <v>344</v>
      </c>
      <c r="T1492" s="22"/>
      <c r="U1492" s="26"/>
      <c r="V1492" s="26"/>
      <c r="W1492" s="27">
        <f t="shared" si="230"/>
        <v>1942</v>
      </c>
      <c r="X1492" s="27">
        <f t="shared" si="231"/>
        <v>2050</v>
      </c>
      <c r="Y1492" s="28">
        <f t="shared" si="232"/>
        <v>0</v>
      </c>
      <c r="Z1492" s="29" t="str">
        <f t="shared" si="233"/>
        <v>NW</v>
      </c>
      <c r="AA1492" s="30">
        <f t="shared" si="234"/>
        <v>6765</v>
      </c>
      <c r="AB1492" s="31">
        <f>IF(AND(ISNUMBER(MATCH($S1492,[3]Lists!$CU$8:$CU$37,0)),J1492&gt;=DATE(2018,12,31)),$AH$6,$AH$5)</f>
        <v>1</v>
      </c>
      <c r="AC1492" s="31">
        <f t="shared" si="235"/>
        <v>1</v>
      </c>
      <c r="AD1492" s="31">
        <f t="shared" si="236"/>
        <v>1</v>
      </c>
      <c r="AE1492" s="32" t="e">
        <f>MIN($K1492,IF(AND(S1492='[3]Resources - Baseline'!$C$25,$AH$3&gt;0),MIN(DATE(2050,12,31),MAX(DATE($AH$4,12,31),DATE(YEAR(J1492)+$AH$3,MONTH(J1492),DAY(J1492)))),IF(AND(COUNTIFS('[3]Resources - Baseline'!$C$26:$C$37,S1492)=1,$AH$2&gt;0),MIN(DATE($AH$4,12,31),DATE(YEAR(J1492)+$AH$2,MONTH(J1492),DAY(J1492))),DATE(2050,12,31))))</f>
        <v>#VALUE!</v>
      </c>
      <c r="AF1492" s="33">
        <f t="shared" si="237"/>
        <v>1</v>
      </c>
    </row>
    <row r="1493" spans="1:32">
      <c r="A1493" s="1">
        <v>1493</v>
      </c>
      <c r="B1493" s="21" t="s">
        <v>3194</v>
      </c>
      <c r="C1493" s="21" t="s">
        <v>3195</v>
      </c>
      <c r="D1493" s="21" t="s">
        <v>163</v>
      </c>
      <c r="E1493" s="22" t="s">
        <v>302</v>
      </c>
      <c r="F1493" s="22" t="s">
        <v>302</v>
      </c>
      <c r="G1493" s="22" t="s">
        <v>303</v>
      </c>
      <c r="H1493" s="22" t="s">
        <v>302</v>
      </c>
      <c r="I1493" s="22" t="s">
        <v>167</v>
      </c>
      <c r="J1493" s="22">
        <v>11658</v>
      </c>
      <c r="K1493" s="22">
        <v>55153</v>
      </c>
      <c r="L1493" s="23">
        <f t="shared" si="238"/>
        <v>3</v>
      </c>
      <c r="M1493" s="24">
        <f t="shared" si="239"/>
        <v>1</v>
      </c>
      <c r="N1493" s="23">
        <v>3</v>
      </c>
      <c r="O1493" s="23">
        <v>3</v>
      </c>
      <c r="P1493" s="23" t="s">
        <v>218</v>
      </c>
      <c r="Q1493" s="23" t="s">
        <v>219</v>
      </c>
      <c r="R1493" s="25" t="s">
        <v>218</v>
      </c>
      <c r="S1493" s="22" t="s">
        <v>220</v>
      </c>
      <c r="T1493" s="22"/>
      <c r="U1493" s="26"/>
      <c r="V1493" s="26"/>
      <c r="W1493" s="27">
        <f t="shared" si="230"/>
        <v>1932</v>
      </c>
      <c r="X1493" s="27">
        <f t="shared" si="231"/>
        <v>2050</v>
      </c>
      <c r="Y1493" s="28">
        <f t="shared" si="232"/>
        <v>0</v>
      </c>
      <c r="Z1493" s="29" t="str">
        <f t="shared" si="233"/>
        <v>Excluded</v>
      </c>
      <c r="AA1493" s="30">
        <f t="shared" si="234"/>
        <v>3</v>
      </c>
      <c r="AB1493" s="31">
        <f>IF(AND(ISNUMBER(MATCH($S1493,[3]Lists!$CU$8:$CU$37,0)),J1493&gt;=DATE(2018,12,31)),$AH$6,$AH$5)</f>
        <v>1</v>
      </c>
      <c r="AC1493" s="31">
        <f t="shared" si="235"/>
        <v>1</v>
      </c>
      <c r="AD1493" s="31">
        <f t="shared" si="236"/>
        <v>1</v>
      </c>
      <c r="AE1493" s="32" t="e">
        <f>MIN($K1493,IF(AND(S1493='[3]Resources - Baseline'!$C$25,$AH$3&gt;0),MIN(DATE(2050,12,31),MAX(DATE($AH$4,12,31),DATE(YEAR(J1493)+$AH$3,MONTH(J1493),DAY(J1493)))),IF(AND(COUNTIFS('[3]Resources - Baseline'!$C$26:$C$37,S1493)=1,$AH$2&gt;0),MIN(DATE($AH$4,12,31),DATE(YEAR(J1493)+$AH$2,MONTH(J1493),DAY(J1493))),DATE(2050,12,31))))</f>
        <v>#VALUE!</v>
      </c>
      <c r="AF1493" s="33">
        <f t="shared" si="237"/>
        <v>1</v>
      </c>
    </row>
    <row r="1494" spans="1:32">
      <c r="A1494" s="1">
        <v>1494</v>
      </c>
      <c r="B1494" s="21" t="s">
        <v>3196</v>
      </c>
      <c r="C1494" s="21"/>
      <c r="D1494" s="21" t="s">
        <v>163</v>
      </c>
      <c r="E1494" s="22" t="s">
        <v>432</v>
      </c>
      <c r="F1494" s="22" t="s">
        <v>432</v>
      </c>
      <c r="G1494" s="22" t="s">
        <v>433</v>
      </c>
      <c r="H1494" s="22" t="s">
        <v>434</v>
      </c>
      <c r="I1494" s="22" t="s">
        <v>212</v>
      </c>
      <c r="J1494" s="22">
        <v>42735</v>
      </c>
      <c r="K1494" s="22">
        <v>55153</v>
      </c>
      <c r="L1494" s="23">
        <f t="shared" si="238"/>
        <v>140</v>
      </c>
      <c r="M1494" s="24">
        <f t="shared" si="239"/>
        <v>1</v>
      </c>
      <c r="N1494" s="23">
        <v>140</v>
      </c>
      <c r="O1494" s="23">
        <v>140</v>
      </c>
      <c r="P1494" s="23" t="s">
        <v>408</v>
      </c>
      <c r="Q1494" s="23" t="s">
        <v>180</v>
      </c>
      <c r="R1494" s="25" t="s">
        <v>181</v>
      </c>
      <c r="S1494" s="22" t="s">
        <v>435</v>
      </c>
      <c r="T1494" s="22"/>
      <c r="U1494" s="26"/>
      <c r="V1494" s="26"/>
      <c r="W1494" s="27">
        <f t="shared" si="230"/>
        <v>2017</v>
      </c>
      <c r="X1494" s="27">
        <f t="shared" si="231"/>
        <v>2050</v>
      </c>
      <c r="Y1494" s="28">
        <f t="shared" si="232"/>
        <v>0</v>
      </c>
      <c r="Z1494" s="29" t="str">
        <f t="shared" si="233"/>
        <v>NW</v>
      </c>
      <c r="AA1494" s="30">
        <f t="shared" si="234"/>
        <v>140</v>
      </c>
      <c r="AB1494" s="31">
        <f>IF(AND(ISNUMBER(MATCH($S1494,[3]Lists!$CU$8:$CU$37,0)),J1494&gt;=DATE(2018,12,31)),$AH$6,$AH$5)</f>
        <v>1</v>
      </c>
      <c r="AC1494" s="31">
        <f t="shared" si="235"/>
        <v>1</v>
      </c>
      <c r="AD1494" s="31">
        <f t="shared" si="236"/>
        <v>1</v>
      </c>
      <c r="AE1494" s="32" t="e">
        <f>MIN($K1494,IF(AND(S1494='[3]Resources - Baseline'!$C$25,$AH$3&gt;0),MIN(DATE(2050,12,31),MAX(DATE($AH$4,12,31),DATE(YEAR(J1494)+$AH$3,MONTH(J1494),DAY(J1494)))),IF(AND(COUNTIFS('[3]Resources - Baseline'!$C$26:$C$37,S1494)=1,$AH$2&gt;0),MIN(DATE($AH$4,12,31),DATE(YEAR(J1494)+$AH$2,MONTH(J1494),DAY(J1494))),DATE(2050,12,31))))</f>
        <v>#VALUE!</v>
      </c>
      <c r="AF1494" s="33">
        <f t="shared" si="237"/>
        <v>1</v>
      </c>
    </row>
    <row r="1495" spans="1:32">
      <c r="A1495" s="1">
        <v>1495</v>
      </c>
      <c r="B1495" s="21" t="s">
        <v>3197</v>
      </c>
      <c r="C1495" s="21" t="s">
        <v>3198</v>
      </c>
      <c r="D1495" s="21" t="s">
        <v>163</v>
      </c>
      <c r="E1495" s="22" t="s">
        <v>210</v>
      </c>
      <c r="F1495" s="22" t="s">
        <v>210</v>
      </c>
      <c r="G1495" s="22" t="s">
        <v>211</v>
      </c>
      <c r="H1495" s="22" t="s">
        <v>210</v>
      </c>
      <c r="I1495" s="22" t="s">
        <v>212</v>
      </c>
      <c r="J1495" s="22">
        <v>26938</v>
      </c>
      <c r="K1495" s="22">
        <v>55153</v>
      </c>
      <c r="L1495" s="23">
        <f t="shared" si="238"/>
        <v>83.33</v>
      </c>
      <c r="M1495" s="24">
        <f t="shared" si="239"/>
        <v>1</v>
      </c>
      <c r="N1495" s="23">
        <v>83.33</v>
      </c>
      <c r="O1495" s="23">
        <v>83.33</v>
      </c>
      <c r="P1495" s="23" t="s">
        <v>1310</v>
      </c>
      <c r="Q1495" s="23" t="s">
        <v>1311</v>
      </c>
      <c r="R1495" s="25" t="s">
        <v>1312</v>
      </c>
      <c r="S1495" s="22" t="s">
        <v>3199</v>
      </c>
      <c r="T1495" s="22"/>
      <c r="U1495" s="26"/>
      <c r="V1495" s="26"/>
      <c r="W1495" s="27">
        <f t="shared" si="230"/>
        <v>1974</v>
      </c>
      <c r="X1495" s="27">
        <f t="shared" si="231"/>
        <v>2050</v>
      </c>
      <c r="Y1495" s="28">
        <f t="shared" si="232"/>
        <v>0</v>
      </c>
      <c r="Z1495" s="29" t="str">
        <f t="shared" si="233"/>
        <v>NW</v>
      </c>
      <c r="AA1495" s="30">
        <f t="shared" si="234"/>
        <v>83.33</v>
      </c>
      <c r="AB1495" s="31">
        <f>IF(AND(ISNUMBER(MATCH($S1495,[3]Lists!$CU$8:$CU$37,0)),J1495&gt;=DATE(2018,12,31)),$AH$6,$AH$5)</f>
        <v>1</v>
      </c>
      <c r="AC1495" s="31">
        <f t="shared" si="235"/>
        <v>1</v>
      </c>
      <c r="AD1495" s="31">
        <f t="shared" si="236"/>
        <v>1</v>
      </c>
      <c r="AE1495" s="32" t="e">
        <f>MIN($K1495,IF(AND(S1495='[3]Resources - Baseline'!$C$25,$AH$3&gt;0),MIN(DATE(2050,12,31),MAX(DATE($AH$4,12,31),DATE(YEAR(J1495)+$AH$3,MONTH(J1495),DAY(J1495)))),IF(AND(COUNTIFS('[3]Resources - Baseline'!$C$26:$C$37,S1495)=1,$AH$2&gt;0),MIN(DATE($AH$4,12,31),DATE(YEAR(J1495)+$AH$2,MONTH(J1495),DAY(J1495))),DATE(2050,12,31))))</f>
        <v>#VALUE!</v>
      </c>
      <c r="AF1495" s="33">
        <f t="shared" si="237"/>
        <v>1</v>
      </c>
    </row>
    <row r="1496" spans="1:32">
      <c r="A1496" s="1">
        <v>1496</v>
      </c>
      <c r="B1496" s="21" t="s">
        <v>3200</v>
      </c>
      <c r="C1496" s="21" t="s">
        <v>3201</v>
      </c>
      <c r="D1496" s="21" t="s">
        <v>163</v>
      </c>
      <c r="E1496" s="22" t="s">
        <v>210</v>
      </c>
      <c r="F1496" s="22" t="s">
        <v>210</v>
      </c>
      <c r="G1496" s="22" t="s">
        <v>211</v>
      </c>
      <c r="H1496" s="22" t="s">
        <v>210</v>
      </c>
      <c r="I1496" s="22" t="s">
        <v>212</v>
      </c>
      <c r="J1496" s="22">
        <v>26969</v>
      </c>
      <c r="K1496" s="22">
        <v>55153</v>
      </c>
      <c r="L1496" s="23">
        <f t="shared" si="238"/>
        <v>83.33</v>
      </c>
      <c r="M1496" s="24">
        <f t="shared" si="239"/>
        <v>1</v>
      </c>
      <c r="N1496" s="23">
        <v>83.33</v>
      </c>
      <c r="O1496" s="23">
        <v>83.33</v>
      </c>
      <c r="P1496" s="23" t="s">
        <v>1310</v>
      </c>
      <c r="Q1496" s="23" t="s">
        <v>1311</v>
      </c>
      <c r="R1496" s="25" t="s">
        <v>1312</v>
      </c>
      <c r="S1496" s="22" t="s">
        <v>3199</v>
      </c>
      <c r="T1496" s="22"/>
      <c r="U1496" s="26"/>
      <c r="V1496" s="26"/>
      <c r="W1496" s="27">
        <f t="shared" si="230"/>
        <v>1974</v>
      </c>
      <c r="X1496" s="27">
        <f t="shared" si="231"/>
        <v>2050</v>
      </c>
      <c r="Y1496" s="28">
        <f t="shared" si="232"/>
        <v>0</v>
      </c>
      <c r="Z1496" s="29" t="str">
        <f t="shared" si="233"/>
        <v>NW</v>
      </c>
      <c r="AA1496" s="30">
        <f t="shared" si="234"/>
        <v>83.33</v>
      </c>
      <c r="AB1496" s="31">
        <f>IF(AND(ISNUMBER(MATCH($S1496,[3]Lists!$CU$8:$CU$37,0)),J1496&gt;=DATE(2018,12,31)),$AH$6,$AH$5)</f>
        <v>1</v>
      </c>
      <c r="AC1496" s="31">
        <f t="shared" si="235"/>
        <v>1</v>
      </c>
      <c r="AD1496" s="31">
        <f t="shared" si="236"/>
        <v>1</v>
      </c>
      <c r="AE1496" s="32" t="e">
        <f>MIN($K1496,IF(AND(S1496='[3]Resources - Baseline'!$C$25,$AH$3&gt;0),MIN(DATE(2050,12,31),MAX(DATE($AH$4,12,31),DATE(YEAR(J1496)+$AH$3,MONTH(J1496),DAY(J1496)))),IF(AND(COUNTIFS('[3]Resources - Baseline'!$C$26:$C$37,S1496)=1,$AH$2&gt;0),MIN(DATE($AH$4,12,31),DATE(YEAR(J1496)+$AH$2,MONTH(J1496),DAY(J1496))),DATE(2050,12,31))))</f>
        <v>#VALUE!</v>
      </c>
      <c r="AF1496" s="33">
        <f t="shared" si="237"/>
        <v>1</v>
      </c>
    </row>
    <row r="1497" spans="1:32">
      <c r="A1497" s="1">
        <v>1497</v>
      </c>
      <c r="B1497" s="21" t="s">
        <v>3202</v>
      </c>
      <c r="C1497" s="21" t="s">
        <v>3203</v>
      </c>
      <c r="D1497" s="21" t="s">
        <v>163</v>
      </c>
      <c r="E1497" s="22" t="s">
        <v>210</v>
      </c>
      <c r="F1497" s="22" t="s">
        <v>210</v>
      </c>
      <c r="G1497" s="22" t="s">
        <v>211</v>
      </c>
      <c r="H1497" s="22" t="s">
        <v>210</v>
      </c>
      <c r="I1497" s="22" t="s">
        <v>212</v>
      </c>
      <c r="J1497" s="22">
        <v>30407</v>
      </c>
      <c r="K1497" s="22">
        <v>55153</v>
      </c>
      <c r="L1497" s="23">
        <f t="shared" si="238"/>
        <v>83.33</v>
      </c>
      <c r="M1497" s="24">
        <f t="shared" si="239"/>
        <v>1</v>
      </c>
      <c r="N1497" s="23">
        <v>83.33</v>
      </c>
      <c r="O1497" s="23">
        <v>83.33</v>
      </c>
      <c r="P1497" s="23" t="s">
        <v>1310</v>
      </c>
      <c r="Q1497" s="23" t="s">
        <v>1311</v>
      </c>
      <c r="R1497" s="25" t="s">
        <v>1312</v>
      </c>
      <c r="S1497" s="22" t="s">
        <v>3199</v>
      </c>
      <c r="T1497" s="22"/>
      <c r="U1497" s="26"/>
      <c r="V1497" s="26"/>
      <c r="W1497" s="27">
        <f t="shared" si="230"/>
        <v>1983</v>
      </c>
      <c r="X1497" s="27">
        <f t="shared" si="231"/>
        <v>2050</v>
      </c>
      <c r="Y1497" s="28">
        <f t="shared" si="232"/>
        <v>0</v>
      </c>
      <c r="Z1497" s="29" t="str">
        <f t="shared" si="233"/>
        <v>NW</v>
      </c>
      <c r="AA1497" s="30">
        <f t="shared" si="234"/>
        <v>83.33</v>
      </c>
      <c r="AB1497" s="31">
        <f>IF(AND(ISNUMBER(MATCH($S1497,[3]Lists!$CU$8:$CU$37,0)),J1497&gt;=DATE(2018,12,31)),$AH$6,$AH$5)</f>
        <v>1</v>
      </c>
      <c r="AC1497" s="31">
        <f t="shared" si="235"/>
        <v>1</v>
      </c>
      <c r="AD1497" s="31">
        <f t="shared" si="236"/>
        <v>1</v>
      </c>
      <c r="AE1497" s="32" t="e">
        <f>MIN($K1497,IF(AND(S1497='[3]Resources - Baseline'!$C$25,$AH$3&gt;0),MIN(DATE(2050,12,31),MAX(DATE($AH$4,12,31),DATE(YEAR(J1497)+$AH$3,MONTH(J1497),DAY(J1497)))),IF(AND(COUNTIFS('[3]Resources - Baseline'!$C$26:$C$37,S1497)=1,$AH$2&gt;0),MIN(DATE($AH$4,12,31),DATE(YEAR(J1497)+$AH$2,MONTH(J1497),DAY(J1497))),DATE(2050,12,31))))</f>
        <v>#VALUE!</v>
      </c>
      <c r="AF1497" s="33">
        <f t="shared" si="237"/>
        <v>1</v>
      </c>
    </row>
    <row r="1498" spans="1:32">
      <c r="A1498" s="1">
        <v>1498</v>
      </c>
      <c r="B1498" s="21" t="s">
        <v>3204</v>
      </c>
      <c r="C1498" s="21" t="s">
        <v>3205</v>
      </c>
      <c r="D1498" s="21" t="s">
        <v>163</v>
      </c>
      <c r="E1498" s="22" t="s">
        <v>210</v>
      </c>
      <c r="F1498" s="22" t="s">
        <v>210</v>
      </c>
      <c r="G1498" s="22" t="s">
        <v>211</v>
      </c>
      <c r="H1498" s="22" t="s">
        <v>210</v>
      </c>
      <c r="I1498" s="22" t="s">
        <v>212</v>
      </c>
      <c r="J1498" s="22">
        <v>30468</v>
      </c>
      <c r="K1498" s="22">
        <v>55153</v>
      </c>
      <c r="L1498" s="23">
        <f t="shared" si="238"/>
        <v>83.33</v>
      </c>
      <c r="M1498" s="24">
        <f t="shared" si="239"/>
        <v>1</v>
      </c>
      <c r="N1498" s="23">
        <v>83.33</v>
      </c>
      <c r="O1498" s="23">
        <v>83.33</v>
      </c>
      <c r="P1498" s="23" t="s">
        <v>1310</v>
      </c>
      <c r="Q1498" s="23" t="s">
        <v>1311</v>
      </c>
      <c r="R1498" s="25" t="s">
        <v>1312</v>
      </c>
      <c r="S1498" s="22" t="s">
        <v>3199</v>
      </c>
      <c r="T1498" s="22"/>
      <c r="U1498" s="26"/>
      <c r="V1498" s="26"/>
      <c r="W1498" s="27">
        <f t="shared" si="230"/>
        <v>1983</v>
      </c>
      <c r="X1498" s="27">
        <f t="shared" si="231"/>
        <v>2050</v>
      </c>
      <c r="Y1498" s="28">
        <f t="shared" si="232"/>
        <v>0</v>
      </c>
      <c r="Z1498" s="29" t="str">
        <f t="shared" si="233"/>
        <v>NW</v>
      </c>
      <c r="AA1498" s="30">
        <f t="shared" si="234"/>
        <v>83.33</v>
      </c>
      <c r="AB1498" s="31">
        <f>IF(AND(ISNUMBER(MATCH($S1498,[3]Lists!$CU$8:$CU$37,0)),J1498&gt;=DATE(2018,12,31)),$AH$6,$AH$5)</f>
        <v>1</v>
      </c>
      <c r="AC1498" s="31">
        <f t="shared" si="235"/>
        <v>1</v>
      </c>
      <c r="AD1498" s="31">
        <f t="shared" si="236"/>
        <v>1</v>
      </c>
      <c r="AE1498" s="32" t="e">
        <f>MIN($K1498,IF(AND(S1498='[3]Resources - Baseline'!$C$25,$AH$3&gt;0),MIN(DATE(2050,12,31),MAX(DATE($AH$4,12,31),DATE(YEAR(J1498)+$AH$3,MONTH(J1498),DAY(J1498)))),IF(AND(COUNTIFS('[3]Resources - Baseline'!$C$26:$C$37,S1498)=1,$AH$2&gt;0),MIN(DATE($AH$4,12,31),DATE(YEAR(J1498)+$AH$2,MONTH(J1498),DAY(J1498))),DATE(2050,12,31))))</f>
        <v>#VALUE!</v>
      </c>
      <c r="AF1498" s="33">
        <f t="shared" si="237"/>
        <v>1</v>
      </c>
    </row>
    <row r="1499" spans="1:32">
      <c r="A1499" s="1">
        <v>1499</v>
      </c>
      <c r="B1499" s="21" t="s">
        <v>3206</v>
      </c>
      <c r="C1499" s="21" t="s">
        <v>3207</v>
      </c>
      <c r="D1499" s="21" t="s">
        <v>163</v>
      </c>
      <c r="E1499" s="22" t="s">
        <v>210</v>
      </c>
      <c r="F1499" s="22" t="s">
        <v>210</v>
      </c>
      <c r="G1499" s="22" t="s">
        <v>211</v>
      </c>
      <c r="H1499" s="22" t="s">
        <v>210</v>
      </c>
      <c r="I1499" s="22" t="s">
        <v>212</v>
      </c>
      <c r="J1499" s="22">
        <v>30621</v>
      </c>
      <c r="K1499" s="22">
        <v>55153</v>
      </c>
      <c r="L1499" s="23">
        <f t="shared" si="238"/>
        <v>83.33</v>
      </c>
      <c r="M1499" s="24">
        <f t="shared" si="239"/>
        <v>1</v>
      </c>
      <c r="N1499" s="23">
        <v>83.33</v>
      </c>
      <c r="O1499" s="23">
        <v>83.33</v>
      </c>
      <c r="P1499" s="23" t="s">
        <v>1310</v>
      </c>
      <c r="Q1499" s="23" t="s">
        <v>1311</v>
      </c>
      <c r="R1499" s="25" t="s">
        <v>1312</v>
      </c>
      <c r="S1499" s="22" t="s">
        <v>3199</v>
      </c>
      <c r="T1499" s="22"/>
      <c r="U1499" s="26"/>
      <c r="V1499" s="26"/>
      <c r="W1499" s="27">
        <f t="shared" si="230"/>
        <v>1984</v>
      </c>
      <c r="X1499" s="27">
        <f t="shared" si="231"/>
        <v>2050</v>
      </c>
      <c r="Y1499" s="28">
        <f t="shared" si="232"/>
        <v>0</v>
      </c>
      <c r="Z1499" s="29" t="str">
        <f t="shared" si="233"/>
        <v>NW</v>
      </c>
      <c r="AA1499" s="30">
        <f t="shared" si="234"/>
        <v>83.33</v>
      </c>
      <c r="AB1499" s="31">
        <f>IF(AND(ISNUMBER(MATCH($S1499,[3]Lists!$CU$8:$CU$37,0)),J1499&gt;=DATE(2018,12,31)),$AH$6,$AH$5)</f>
        <v>1</v>
      </c>
      <c r="AC1499" s="31">
        <f t="shared" si="235"/>
        <v>1</v>
      </c>
      <c r="AD1499" s="31">
        <f t="shared" si="236"/>
        <v>1</v>
      </c>
      <c r="AE1499" s="32" t="e">
        <f>MIN($K1499,IF(AND(S1499='[3]Resources - Baseline'!$C$25,$AH$3&gt;0),MIN(DATE(2050,12,31),MAX(DATE($AH$4,12,31),DATE(YEAR(J1499)+$AH$3,MONTH(J1499),DAY(J1499)))),IF(AND(COUNTIFS('[3]Resources - Baseline'!$C$26:$C$37,S1499)=1,$AH$2&gt;0),MIN(DATE($AH$4,12,31),DATE(YEAR(J1499)+$AH$2,MONTH(J1499),DAY(J1499))),DATE(2050,12,31))))</f>
        <v>#VALUE!</v>
      </c>
      <c r="AF1499" s="33">
        <f t="shared" si="237"/>
        <v>1</v>
      </c>
    </row>
    <row r="1500" spans="1:32">
      <c r="A1500" s="1">
        <v>1500</v>
      </c>
      <c r="B1500" s="21" t="s">
        <v>3208</v>
      </c>
      <c r="C1500" s="21" t="s">
        <v>3209</v>
      </c>
      <c r="D1500" s="21" t="s">
        <v>163</v>
      </c>
      <c r="E1500" s="22" t="s">
        <v>210</v>
      </c>
      <c r="F1500" s="22" t="s">
        <v>210</v>
      </c>
      <c r="G1500" s="22" t="s">
        <v>211</v>
      </c>
      <c r="H1500" s="22" t="s">
        <v>210</v>
      </c>
      <c r="I1500" s="22" t="s">
        <v>212</v>
      </c>
      <c r="J1500" s="22">
        <v>30773</v>
      </c>
      <c r="K1500" s="22">
        <v>55153</v>
      </c>
      <c r="L1500" s="23">
        <f t="shared" si="238"/>
        <v>83.33</v>
      </c>
      <c r="M1500" s="24">
        <f t="shared" si="239"/>
        <v>1</v>
      </c>
      <c r="N1500" s="23">
        <v>83.33</v>
      </c>
      <c r="O1500" s="23">
        <v>83.33</v>
      </c>
      <c r="P1500" s="23" t="s">
        <v>1310</v>
      </c>
      <c r="Q1500" s="23" t="s">
        <v>1311</v>
      </c>
      <c r="R1500" s="25" t="s">
        <v>1312</v>
      </c>
      <c r="S1500" s="22" t="s">
        <v>3199</v>
      </c>
      <c r="T1500" s="22"/>
      <c r="U1500" s="26"/>
      <c r="V1500" s="26"/>
      <c r="W1500" s="27">
        <f t="shared" si="230"/>
        <v>1984</v>
      </c>
      <c r="X1500" s="27">
        <f t="shared" si="231"/>
        <v>2050</v>
      </c>
      <c r="Y1500" s="28">
        <f t="shared" si="232"/>
        <v>0</v>
      </c>
      <c r="Z1500" s="29" t="str">
        <f t="shared" si="233"/>
        <v>NW</v>
      </c>
      <c r="AA1500" s="30">
        <f t="shared" si="234"/>
        <v>83.33</v>
      </c>
      <c r="AB1500" s="31">
        <f>IF(AND(ISNUMBER(MATCH($S1500,[3]Lists!$CU$8:$CU$37,0)),J1500&gt;=DATE(2018,12,31)),$AH$6,$AH$5)</f>
        <v>1</v>
      </c>
      <c r="AC1500" s="31">
        <f t="shared" si="235"/>
        <v>1</v>
      </c>
      <c r="AD1500" s="31">
        <f t="shared" si="236"/>
        <v>1</v>
      </c>
      <c r="AE1500" s="32" t="e">
        <f>MIN($K1500,IF(AND(S1500='[3]Resources - Baseline'!$C$25,$AH$3&gt;0),MIN(DATE(2050,12,31),MAX(DATE($AH$4,12,31),DATE(YEAR(J1500)+$AH$3,MONTH(J1500),DAY(J1500)))),IF(AND(COUNTIFS('[3]Resources - Baseline'!$C$26:$C$37,S1500)=1,$AH$2&gt;0),MIN(DATE($AH$4,12,31),DATE(YEAR(J1500)+$AH$2,MONTH(J1500),DAY(J1500))),DATE(2050,12,31))))</f>
        <v>#VALUE!</v>
      </c>
      <c r="AF1500" s="33">
        <f t="shared" si="237"/>
        <v>1</v>
      </c>
    </row>
    <row r="1501" spans="1:32">
      <c r="A1501" s="1">
        <v>1501</v>
      </c>
      <c r="B1501" s="21" t="s">
        <v>3210</v>
      </c>
      <c r="C1501" s="21" t="s">
        <v>3211</v>
      </c>
      <c r="D1501" s="21" t="s">
        <v>163</v>
      </c>
      <c r="E1501" s="22" t="s">
        <v>164</v>
      </c>
      <c r="F1501" s="22" t="s">
        <v>164</v>
      </c>
      <c r="G1501" s="22" t="s">
        <v>165</v>
      </c>
      <c r="H1501" s="22" t="s">
        <v>166</v>
      </c>
      <c r="I1501" s="22" t="s">
        <v>167</v>
      </c>
      <c r="J1501" s="22">
        <v>41639</v>
      </c>
      <c r="K1501" s="22">
        <v>55153</v>
      </c>
      <c r="L1501" s="23">
        <f t="shared" si="238"/>
        <v>93</v>
      </c>
      <c r="M1501" s="24">
        <f t="shared" si="239"/>
        <v>1</v>
      </c>
      <c r="N1501" s="35">
        <v>93</v>
      </c>
      <c r="O1501" s="35">
        <v>93</v>
      </c>
      <c r="P1501" s="35" t="s">
        <v>288</v>
      </c>
      <c r="Q1501" s="35" t="s">
        <v>269</v>
      </c>
      <c r="R1501" s="25" t="s">
        <v>270</v>
      </c>
      <c r="S1501" s="22" t="s">
        <v>304</v>
      </c>
      <c r="T1501" s="22"/>
      <c r="U1501" s="26"/>
      <c r="V1501" s="26"/>
      <c r="W1501" s="27">
        <f t="shared" si="230"/>
        <v>2014</v>
      </c>
      <c r="X1501" s="27">
        <f t="shared" si="231"/>
        <v>2050</v>
      </c>
      <c r="Y1501" s="28">
        <f t="shared" si="232"/>
        <v>0</v>
      </c>
      <c r="Z1501" s="29" t="str">
        <f t="shared" si="233"/>
        <v>Excluded</v>
      </c>
      <c r="AA1501" s="30">
        <f t="shared" si="234"/>
        <v>93</v>
      </c>
      <c r="AB1501" s="31">
        <f>IF(AND(ISNUMBER(MATCH($S1501,[3]Lists!$CU$8:$CU$37,0)),J1501&gt;=DATE(2018,12,31)),$AH$6,$AH$5)</f>
        <v>1</v>
      </c>
      <c r="AC1501" s="31">
        <f t="shared" si="235"/>
        <v>1</v>
      </c>
      <c r="AD1501" s="31">
        <f t="shared" si="236"/>
        <v>1</v>
      </c>
      <c r="AE1501" s="32" t="e">
        <f>MIN($K1501,IF(AND(S1501='[3]Resources - Baseline'!$C$25,$AH$3&gt;0),MIN(DATE(2050,12,31),MAX(DATE($AH$4,12,31),DATE(YEAR(J1501)+$AH$3,MONTH(J1501),DAY(J1501)))),IF(AND(COUNTIFS('[3]Resources - Baseline'!$C$26:$C$37,S1501)=1,$AH$2&gt;0),MIN(DATE($AH$4,12,31),DATE(YEAR(J1501)+$AH$2,MONTH(J1501),DAY(J1501))),DATE(2050,12,31))))</f>
        <v>#VALUE!</v>
      </c>
      <c r="AF1501" s="33">
        <f t="shared" si="237"/>
        <v>1</v>
      </c>
    </row>
    <row r="1502" spans="1:32">
      <c r="A1502" s="1">
        <v>1502</v>
      </c>
      <c r="B1502" s="21" t="s">
        <v>3212</v>
      </c>
      <c r="C1502" s="21" t="s">
        <v>3213</v>
      </c>
      <c r="D1502" s="21" t="s">
        <v>163</v>
      </c>
      <c r="E1502" s="22" t="s">
        <v>745</v>
      </c>
      <c r="F1502" s="22" t="s">
        <v>745</v>
      </c>
      <c r="G1502" s="22" t="s">
        <v>746</v>
      </c>
      <c r="H1502" s="22" t="s">
        <v>747</v>
      </c>
      <c r="I1502" s="22" t="s">
        <v>212</v>
      </c>
      <c r="J1502" s="22">
        <v>42370</v>
      </c>
      <c r="K1502" s="22">
        <v>55153</v>
      </c>
      <c r="L1502" s="23">
        <f t="shared" si="238"/>
        <v>80</v>
      </c>
      <c r="M1502" s="24">
        <f t="shared" si="239"/>
        <v>1</v>
      </c>
      <c r="N1502" s="23">
        <v>80</v>
      </c>
      <c r="O1502" s="23">
        <v>80</v>
      </c>
      <c r="P1502" s="23" t="s">
        <v>240</v>
      </c>
      <c r="Q1502" s="23" t="s">
        <v>207</v>
      </c>
      <c r="R1502" s="25" t="s">
        <v>189</v>
      </c>
      <c r="S1502" s="22" t="s">
        <v>435</v>
      </c>
      <c r="T1502" s="22"/>
      <c r="U1502" s="26"/>
      <c r="V1502" s="26"/>
      <c r="W1502" s="27">
        <f t="shared" si="230"/>
        <v>2016</v>
      </c>
      <c r="X1502" s="27">
        <f t="shared" si="231"/>
        <v>2050</v>
      </c>
      <c r="Y1502" s="28">
        <f t="shared" si="232"/>
        <v>0</v>
      </c>
      <c r="Z1502" s="29" t="str">
        <f t="shared" si="233"/>
        <v>NW</v>
      </c>
      <c r="AA1502" s="30">
        <f t="shared" si="234"/>
        <v>80</v>
      </c>
      <c r="AB1502" s="31">
        <f>IF(AND(ISNUMBER(MATCH($S1502,[3]Lists!$CU$8:$CU$37,0)),J1502&gt;=DATE(2018,12,31)),$AH$6,$AH$5)</f>
        <v>1</v>
      </c>
      <c r="AC1502" s="31">
        <f t="shared" si="235"/>
        <v>1</v>
      </c>
      <c r="AD1502" s="31">
        <f t="shared" si="236"/>
        <v>1</v>
      </c>
      <c r="AE1502" s="32" t="e">
        <f>MIN($K1502,IF(AND(S1502='[3]Resources - Baseline'!$C$25,$AH$3&gt;0),MIN(DATE(2050,12,31),MAX(DATE($AH$4,12,31),DATE(YEAR(J1502)+$AH$3,MONTH(J1502),DAY(J1502)))),IF(AND(COUNTIFS('[3]Resources - Baseline'!$C$26:$C$37,S1502)=1,$AH$2&gt;0),MIN(DATE($AH$4,12,31),DATE(YEAR(J1502)+$AH$2,MONTH(J1502),DAY(J1502))),DATE(2050,12,31))))</f>
        <v>#VALUE!</v>
      </c>
      <c r="AF1502" s="33">
        <f t="shared" si="237"/>
        <v>1</v>
      </c>
    </row>
    <row r="1503" spans="1:32">
      <c r="A1503" s="1">
        <v>1503</v>
      </c>
      <c r="B1503" s="21" t="s">
        <v>3214</v>
      </c>
      <c r="C1503" s="21" t="s">
        <v>3215</v>
      </c>
      <c r="D1503" s="21" t="s">
        <v>163</v>
      </c>
      <c r="E1503" s="22" t="s">
        <v>745</v>
      </c>
      <c r="F1503" s="22" t="s">
        <v>745</v>
      </c>
      <c r="G1503" s="22" t="s">
        <v>746</v>
      </c>
      <c r="H1503" s="22" t="s">
        <v>747</v>
      </c>
      <c r="I1503" s="22" t="s">
        <v>212</v>
      </c>
      <c r="J1503" s="22">
        <v>42370</v>
      </c>
      <c r="K1503" s="22">
        <v>55153</v>
      </c>
      <c r="L1503" s="23">
        <f t="shared" si="238"/>
        <v>50</v>
      </c>
      <c r="M1503" s="24">
        <f t="shared" si="239"/>
        <v>1</v>
      </c>
      <c r="N1503" s="23">
        <v>50</v>
      </c>
      <c r="O1503" s="23">
        <v>50</v>
      </c>
      <c r="P1503" s="23" t="s">
        <v>240</v>
      </c>
      <c r="Q1503" s="23" t="s">
        <v>207</v>
      </c>
      <c r="R1503" s="25" t="s">
        <v>189</v>
      </c>
      <c r="S1503" s="22" t="s">
        <v>435</v>
      </c>
      <c r="T1503" s="22"/>
      <c r="U1503" s="26"/>
      <c r="V1503" s="26"/>
      <c r="W1503" s="27">
        <f t="shared" si="230"/>
        <v>2016</v>
      </c>
      <c r="X1503" s="27">
        <f t="shared" si="231"/>
        <v>2050</v>
      </c>
      <c r="Y1503" s="28">
        <f t="shared" si="232"/>
        <v>0</v>
      </c>
      <c r="Z1503" s="29" t="str">
        <f t="shared" si="233"/>
        <v>NW</v>
      </c>
      <c r="AA1503" s="30">
        <f t="shared" si="234"/>
        <v>50</v>
      </c>
      <c r="AB1503" s="31">
        <f>IF(AND(ISNUMBER(MATCH($S1503,[3]Lists!$CU$8:$CU$37,0)),J1503&gt;=DATE(2018,12,31)),$AH$6,$AH$5)</f>
        <v>1</v>
      </c>
      <c r="AC1503" s="31">
        <f t="shared" si="235"/>
        <v>1</v>
      </c>
      <c r="AD1503" s="31">
        <f t="shared" si="236"/>
        <v>1</v>
      </c>
      <c r="AE1503" s="32" t="e">
        <f>MIN($K1503,IF(AND(S1503='[3]Resources - Baseline'!$C$25,$AH$3&gt;0),MIN(DATE(2050,12,31),MAX(DATE($AH$4,12,31),DATE(YEAR(J1503)+$AH$3,MONTH(J1503),DAY(J1503)))),IF(AND(COUNTIFS('[3]Resources - Baseline'!$C$26:$C$37,S1503)=1,$AH$2&gt;0),MIN(DATE($AH$4,12,31),DATE(YEAR(J1503)+$AH$2,MONTH(J1503),DAY(J1503))),DATE(2050,12,31))))</f>
        <v>#VALUE!</v>
      </c>
      <c r="AF1503" s="33">
        <f t="shared" si="237"/>
        <v>1</v>
      </c>
    </row>
    <row r="1504" spans="1:32">
      <c r="A1504" s="1">
        <v>1504</v>
      </c>
      <c r="B1504" s="21" t="s">
        <v>3216</v>
      </c>
      <c r="C1504" s="21" t="s">
        <v>3217</v>
      </c>
      <c r="D1504" s="21" t="s">
        <v>174</v>
      </c>
      <c r="E1504" s="22" t="s">
        <v>175</v>
      </c>
      <c r="F1504" s="22" t="s">
        <v>175</v>
      </c>
      <c r="G1504" s="22" t="s">
        <v>186</v>
      </c>
      <c r="H1504" s="22" t="s">
        <v>175</v>
      </c>
      <c r="I1504" s="22" t="s">
        <v>178</v>
      </c>
      <c r="J1504" s="22">
        <v>43486</v>
      </c>
      <c r="K1504" s="22">
        <v>55153</v>
      </c>
      <c r="L1504" s="23">
        <f t="shared" si="238"/>
        <v>1.1000000000000001</v>
      </c>
      <c r="M1504" s="24">
        <f t="shared" si="239"/>
        <v>1</v>
      </c>
      <c r="N1504" s="23">
        <v>1.1000000000000001</v>
      </c>
      <c r="O1504" s="23">
        <v>1.1000000000000001</v>
      </c>
      <c r="P1504" s="23" t="s">
        <v>3218</v>
      </c>
      <c r="Q1504" s="23" t="s">
        <v>3219</v>
      </c>
      <c r="R1504" s="25" t="s">
        <v>218</v>
      </c>
      <c r="S1504" s="22" t="s">
        <v>368</v>
      </c>
      <c r="T1504" s="22"/>
      <c r="U1504" s="26"/>
      <c r="V1504" s="26"/>
      <c r="W1504" s="27">
        <f t="shared" si="230"/>
        <v>2019</v>
      </c>
      <c r="X1504" s="27">
        <f t="shared" si="231"/>
        <v>2050</v>
      </c>
      <c r="Y1504" s="28">
        <f t="shared" si="232"/>
        <v>0</v>
      </c>
      <c r="Z1504" s="29" t="str">
        <f t="shared" si="233"/>
        <v>CAISO</v>
      </c>
      <c r="AA1504" s="30">
        <f t="shared" si="234"/>
        <v>1.1000000000000001</v>
      </c>
      <c r="AB1504" s="31">
        <f>IF(AND(ISNUMBER(MATCH($S1504,[3]Lists!$CU$8:$CU$37,0)),J1504&gt;=DATE(2018,12,31)),$AH$6,$AH$5)</f>
        <v>0.95</v>
      </c>
      <c r="AC1504" s="31">
        <f t="shared" si="235"/>
        <v>1</v>
      </c>
      <c r="AD1504" s="31">
        <f t="shared" si="236"/>
        <v>1</v>
      </c>
      <c r="AE1504" s="32" t="e">
        <f>MIN($K1504,IF(AND(S1504='[3]Resources - Baseline'!$C$25,$AH$3&gt;0),MIN(DATE(2050,12,31),MAX(DATE($AH$4,12,31),DATE(YEAR(J1504)+$AH$3,MONTH(J1504),DAY(J1504)))),IF(AND(COUNTIFS('[3]Resources - Baseline'!$C$26:$C$37,S1504)=1,$AH$2&gt;0),MIN(DATE($AH$4,12,31),DATE(YEAR(J1504)+$AH$2,MONTH(J1504),DAY(J1504))),DATE(2050,12,31))))</f>
        <v>#VALUE!</v>
      </c>
      <c r="AF1504" s="33">
        <f t="shared" si="237"/>
        <v>1</v>
      </c>
    </row>
    <row r="1505" spans="1:32">
      <c r="A1505" s="1">
        <v>1505</v>
      </c>
      <c r="B1505" s="21" t="s">
        <v>3220</v>
      </c>
      <c r="C1505" s="21"/>
      <c r="D1505" s="21" t="s">
        <v>163</v>
      </c>
      <c r="E1505" s="22" t="s">
        <v>331</v>
      </c>
      <c r="F1505" s="22" t="s">
        <v>331</v>
      </c>
      <c r="G1505" s="22" t="s">
        <v>177</v>
      </c>
      <c r="H1505" s="22" t="s">
        <v>176</v>
      </c>
      <c r="I1505" s="22" t="s">
        <v>178</v>
      </c>
      <c r="J1505" s="22">
        <v>42339</v>
      </c>
      <c r="K1505" s="22">
        <v>55153</v>
      </c>
      <c r="L1505" s="23">
        <f t="shared" si="238"/>
        <v>9.6999999999999993</v>
      </c>
      <c r="M1505" s="24">
        <f t="shared" si="239"/>
        <v>1</v>
      </c>
      <c r="N1505" s="23">
        <v>9.6999999999999993</v>
      </c>
      <c r="O1505" s="23">
        <v>9.6999999999999993</v>
      </c>
      <c r="P1505" s="23" t="s">
        <v>196</v>
      </c>
      <c r="Q1505" s="23" t="s">
        <v>197</v>
      </c>
      <c r="R1505" s="25" t="s">
        <v>198</v>
      </c>
      <c r="S1505" s="22" t="s">
        <v>403</v>
      </c>
      <c r="T1505" s="22"/>
      <c r="U1505" s="26"/>
      <c r="V1505" s="26"/>
      <c r="W1505" s="27">
        <f t="shared" si="230"/>
        <v>2016</v>
      </c>
      <c r="X1505" s="27">
        <f t="shared" si="231"/>
        <v>2050</v>
      </c>
      <c r="Y1505" s="28">
        <f t="shared" si="232"/>
        <v>0</v>
      </c>
      <c r="Z1505" s="29" t="str">
        <f t="shared" si="233"/>
        <v>CAISO</v>
      </c>
      <c r="AA1505" s="30">
        <f t="shared" si="234"/>
        <v>9.6999999999999993</v>
      </c>
      <c r="AB1505" s="31">
        <f>IF(AND(ISNUMBER(MATCH($S1505,[3]Lists!$CU$8:$CU$37,0)),J1505&gt;=DATE(2018,12,31)),$AH$6,$AH$5)</f>
        <v>1</v>
      </c>
      <c r="AC1505" s="31">
        <f t="shared" si="235"/>
        <v>1</v>
      </c>
      <c r="AD1505" s="31">
        <f t="shared" si="236"/>
        <v>1</v>
      </c>
      <c r="AE1505" s="32" t="e">
        <f>MIN($K1505,IF(AND(S1505='[3]Resources - Baseline'!$C$25,$AH$3&gt;0),MIN(DATE(2050,12,31),MAX(DATE($AH$4,12,31),DATE(YEAR(J1505)+$AH$3,MONTH(J1505),DAY(J1505)))),IF(AND(COUNTIFS('[3]Resources - Baseline'!$C$26:$C$37,S1505)=1,$AH$2&gt;0),MIN(DATE($AH$4,12,31),DATE(YEAR(J1505)+$AH$2,MONTH(J1505),DAY(J1505))),DATE(2050,12,31))))</f>
        <v>#VALUE!</v>
      </c>
      <c r="AF1505" s="33">
        <f t="shared" si="237"/>
        <v>1</v>
      </c>
    </row>
    <row r="1506" spans="1:32">
      <c r="A1506" s="1">
        <v>1506</v>
      </c>
      <c r="B1506" s="21" t="s">
        <v>3221</v>
      </c>
      <c r="C1506" s="21" t="s">
        <v>3222</v>
      </c>
      <c r="D1506" s="21" t="s">
        <v>163</v>
      </c>
      <c r="E1506" s="22" t="s">
        <v>210</v>
      </c>
      <c r="F1506" s="22" t="s">
        <v>210</v>
      </c>
      <c r="G1506" s="22" t="s">
        <v>211</v>
      </c>
      <c r="H1506" s="22" t="s">
        <v>210</v>
      </c>
      <c r="I1506" s="22" t="s">
        <v>212</v>
      </c>
      <c r="J1506" s="22">
        <v>39569</v>
      </c>
      <c r="K1506" s="22">
        <v>55123</v>
      </c>
      <c r="L1506" s="23">
        <f t="shared" si="238"/>
        <v>657</v>
      </c>
      <c r="M1506" s="24">
        <f t="shared" si="239"/>
        <v>1</v>
      </c>
      <c r="N1506" s="23">
        <v>657</v>
      </c>
      <c r="O1506" s="23">
        <v>657</v>
      </c>
      <c r="P1506" s="23" t="s">
        <v>257</v>
      </c>
      <c r="Q1506" s="23" t="s">
        <v>258</v>
      </c>
      <c r="R1506" s="25" t="s">
        <v>259</v>
      </c>
      <c r="S1506" s="22" t="s">
        <v>807</v>
      </c>
      <c r="T1506" s="22"/>
      <c r="U1506" s="26"/>
      <c r="V1506" s="26"/>
      <c r="W1506" s="27">
        <f t="shared" si="230"/>
        <v>2008</v>
      </c>
      <c r="X1506" s="27">
        <f t="shared" si="231"/>
        <v>2050</v>
      </c>
      <c r="Y1506" s="28">
        <f t="shared" si="232"/>
        <v>0</v>
      </c>
      <c r="Z1506" s="29" t="str">
        <f t="shared" si="233"/>
        <v>NW</v>
      </c>
      <c r="AA1506" s="30">
        <f t="shared" si="234"/>
        <v>657</v>
      </c>
      <c r="AB1506" s="31">
        <f>IF(AND(ISNUMBER(MATCH($S1506,[3]Lists!$CU$8:$CU$37,0)),J1506&gt;=DATE(2018,12,31)),$AH$6,$AH$5)</f>
        <v>1</v>
      </c>
      <c r="AC1506" s="31">
        <f t="shared" si="235"/>
        <v>1</v>
      </c>
      <c r="AD1506" s="31">
        <f t="shared" si="236"/>
        <v>1</v>
      </c>
      <c r="AE1506" s="32" t="e">
        <f>MIN($K1506,IF(AND(S1506='[3]Resources - Baseline'!$C$25,$AH$3&gt;0),MIN(DATE(2050,12,31),MAX(DATE($AH$4,12,31),DATE(YEAR(J1506)+$AH$3,MONTH(J1506),DAY(J1506)))),IF(AND(COUNTIFS('[3]Resources - Baseline'!$C$26:$C$37,S1506)=1,$AH$2&gt;0),MIN(DATE($AH$4,12,31),DATE(YEAR(J1506)+$AH$2,MONTH(J1506),DAY(J1506))),DATE(2050,12,31))))</f>
        <v>#VALUE!</v>
      </c>
      <c r="AF1506" s="33">
        <f t="shared" si="237"/>
        <v>1</v>
      </c>
    </row>
    <row r="1507" spans="1:32">
      <c r="A1507" s="1">
        <v>1507</v>
      </c>
      <c r="B1507" s="21" t="s">
        <v>3223</v>
      </c>
      <c r="C1507" s="21" t="s">
        <v>3224</v>
      </c>
      <c r="D1507" s="21" t="s">
        <v>163</v>
      </c>
      <c r="E1507" s="22" t="s">
        <v>232</v>
      </c>
      <c r="F1507" s="22" t="s">
        <v>232</v>
      </c>
      <c r="G1507" s="22" t="s">
        <v>233</v>
      </c>
      <c r="H1507" s="22" t="s">
        <v>234</v>
      </c>
      <c r="I1507" s="22" t="s">
        <v>232</v>
      </c>
      <c r="J1507" s="22">
        <v>19694</v>
      </c>
      <c r="K1507" s="22">
        <v>55153</v>
      </c>
      <c r="L1507" s="23">
        <f t="shared" si="238"/>
        <v>18</v>
      </c>
      <c r="M1507" s="24">
        <f t="shared" si="239"/>
        <v>1</v>
      </c>
      <c r="N1507" s="23">
        <v>18</v>
      </c>
      <c r="O1507" s="23">
        <v>18</v>
      </c>
      <c r="P1507" s="23" t="s">
        <v>279</v>
      </c>
      <c r="Q1507" s="23" t="s">
        <v>280</v>
      </c>
      <c r="R1507" s="25" t="s">
        <v>170</v>
      </c>
      <c r="S1507" s="22" t="s">
        <v>3225</v>
      </c>
      <c r="T1507" s="22"/>
      <c r="U1507" s="26"/>
      <c r="V1507" s="26"/>
      <c r="W1507" s="27">
        <f t="shared" si="230"/>
        <v>1954</v>
      </c>
      <c r="X1507" s="27">
        <f t="shared" si="231"/>
        <v>2050</v>
      </c>
      <c r="Y1507" s="28">
        <f t="shared" si="232"/>
        <v>0</v>
      </c>
      <c r="Z1507" s="29" t="str">
        <f t="shared" si="233"/>
        <v>LDWP</v>
      </c>
      <c r="AA1507" s="30">
        <f t="shared" si="234"/>
        <v>18</v>
      </c>
      <c r="AB1507" s="31">
        <f>IF(AND(ISNUMBER(MATCH($S1507,[3]Lists!$CU$8:$CU$37,0)),J1507&gt;=DATE(2018,12,31)),$AH$6,$AH$5)</f>
        <v>1</v>
      </c>
      <c r="AC1507" s="31">
        <f t="shared" si="235"/>
        <v>1</v>
      </c>
      <c r="AD1507" s="31">
        <f t="shared" si="236"/>
        <v>1</v>
      </c>
      <c r="AE1507" s="32" t="e">
        <f>MIN($K1507,IF(AND(S1507='[3]Resources - Baseline'!$C$25,$AH$3&gt;0),MIN(DATE(2050,12,31),MAX(DATE($AH$4,12,31),DATE(YEAR(J1507)+$AH$3,MONTH(J1507),DAY(J1507)))),IF(AND(COUNTIFS('[3]Resources - Baseline'!$C$26:$C$37,S1507)=1,$AH$2&gt;0),MIN(DATE($AH$4,12,31),DATE(YEAR(J1507)+$AH$2,MONTH(J1507),DAY(J1507))),DATE(2050,12,31))))</f>
        <v>#VALUE!</v>
      </c>
      <c r="AF1507" s="33">
        <f t="shared" si="237"/>
        <v>1</v>
      </c>
    </row>
    <row r="1508" spans="1:32">
      <c r="A1508" s="1">
        <v>1508</v>
      </c>
      <c r="B1508" s="21" t="s">
        <v>3226</v>
      </c>
      <c r="C1508" s="21" t="s">
        <v>3227</v>
      </c>
      <c r="D1508" s="21" t="s">
        <v>163</v>
      </c>
      <c r="E1508" s="22" t="s">
        <v>232</v>
      </c>
      <c r="F1508" s="22" t="s">
        <v>232</v>
      </c>
      <c r="G1508" s="22" t="s">
        <v>233</v>
      </c>
      <c r="H1508" s="22" t="s">
        <v>234</v>
      </c>
      <c r="I1508" s="22" t="s">
        <v>232</v>
      </c>
      <c r="J1508" s="22">
        <v>21794</v>
      </c>
      <c r="K1508" s="22">
        <v>55153</v>
      </c>
      <c r="L1508" s="23">
        <f t="shared" si="238"/>
        <v>40</v>
      </c>
      <c r="M1508" s="24">
        <f t="shared" si="239"/>
        <v>1</v>
      </c>
      <c r="N1508" s="23">
        <v>40</v>
      </c>
      <c r="O1508" s="23">
        <v>40</v>
      </c>
      <c r="P1508" s="23" t="s">
        <v>279</v>
      </c>
      <c r="Q1508" s="23" t="s">
        <v>280</v>
      </c>
      <c r="R1508" s="25" t="s">
        <v>170</v>
      </c>
      <c r="S1508" s="22" t="s">
        <v>3225</v>
      </c>
      <c r="T1508" s="22"/>
      <c r="U1508" s="26"/>
      <c r="V1508" s="26"/>
      <c r="W1508" s="27">
        <f t="shared" si="230"/>
        <v>1960</v>
      </c>
      <c r="X1508" s="27">
        <f t="shared" si="231"/>
        <v>2050</v>
      </c>
      <c r="Y1508" s="28">
        <f t="shared" si="232"/>
        <v>0</v>
      </c>
      <c r="Z1508" s="29" t="str">
        <f t="shared" si="233"/>
        <v>LDWP</v>
      </c>
      <c r="AA1508" s="30">
        <f t="shared" si="234"/>
        <v>40</v>
      </c>
      <c r="AB1508" s="31">
        <f>IF(AND(ISNUMBER(MATCH($S1508,[3]Lists!$CU$8:$CU$37,0)),J1508&gt;=DATE(2018,12,31)),$AH$6,$AH$5)</f>
        <v>1</v>
      </c>
      <c r="AC1508" s="31">
        <f t="shared" si="235"/>
        <v>1</v>
      </c>
      <c r="AD1508" s="31">
        <f t="shared" si="236"/>
        <v>1</v>
      </c>
      <c r="AE1508" s="32" t="e">
        <f>MIN($K1508,IF(AND(S1508='[3]Resources - Baseline'!$C$25,$AH$3&gt;0),MIN(DATE(2050,12,31),MAX(DATE($AH$4,12,31),DATE(YEAR(J1508)+$AH$3,MONTH(J1508),DAY(J1508)))),IF(AND(COUNTIFS('[3]Resources - Baseline'!$C$26:$C$37,S1508)=1,$AH$2&gt;0),MIN(DATE($AH$4,12,31),DATE(YEAR(J1508)+$AH$2,MONTH(J1508),DAY(J1508))),DATE(2050,12,31))))</f>
        <v>#VALUE!</v>
      </c>
      <c r="AF1508" s="33">
        <f t="shared" si="237"/>
        <v>1</v>
      </c>
    </row>
    <row r="1509" spans="1:32">
      <c r="A1509" s="1">
        <v>1509</v>
      </c>
      <c r="B1509" s="21" t="s">
        <v>3228</v>
      </c>
      <c r="C1509" s="21" t="s">
        <v>3229</v>
      </c>
      <c r="D1509" s="21" t="s">
        <v>163</v>
      </c>
      <c r="E1509" s="22" t="s">
        <v>232</v>
      </c>
      <c r="F1509" s="22" t="s">
        <v>232</v>
      </c>
      <c r="G1509" s="22" t="s">
        <v>233</v>
      </c>
      <c r="H1509" s="22" t="s">
        <v>234</v>
      </c>
      <c r="I1509" s="22" t="s">
        <v>232</v>
      </c>
      <c r="J1509" s="22">
        <v>23682</v>
      </c>
      <c r="K1509" s="22">
        <v>55153</v>
      </c>
      <c r="L1509" s="23">
        <f t="shared" si="238"/>
        <v>40</v>
      </c>
      <c r="M1509" s="24">
        <f t="shared" si="239"/>
        <v>1</v>
      </c>
      <c r="N1509" s="35">
        <v>40</v>
      </c>
      <c r="O1509" s="35">
        <v>40</v>
      </c>
      <c r="P1509" s="35" t="s">
        <v>279</v>
      </c>
      <c r="Q1509" s="35" t="s">
        <v>280</v>
      </c>
      <c r="R1509" s="25" t="s">
        <v>170</v>
      </c>
      <c r="S1509" s="22" t="s">
        <v>3225</v>
      </c>
      <c r="T1509" s="22"/>
      <c r="U1509" s="26"/>
      <c r="V1509" s="26"/>
      <c r="W1509" s="27">
        <f t="shared" si="230"/>
        <v>1965</v>
      </c>
      <c r="X1509" s="27">
        <f t="shared" si="231"/>
        <v>2050</v>
      </c>
      <c r="Y1509" s="28">
        <f t="shared" si="232"/>
        <v>0</v>
      </c>
      <c r="Z1509" s="29" t="str">
        <f t="shared" si="233"/>
        <v>LDWP</v>
      </c>
      <c r="AA1509" s="30">
        <f t="shared" si="234"/>
        <v>40</v>
      </c>
      <c r="AB1509" s="31">
        <f>IF(AND(ISNUMBER(MATCH($S1509,[3]Lists!$CU$8:$CU$37,0)),J1509&gt;=DATE(2018,12,31)),$AH$6,$AH$5)</f>
        <v>1</v>
      </c>
      <c r="AC1509" s="31">
        <f t="shared" si="235"/>
        <v>1</v>
      </c>
      <c r="AD1509" s="31">
        <f t="shared" si="236"/>
        <v>1</v>
      </c>
      <c r="AE1509" s="32" t="e">
        <f>MIN($K1509,IF(AND(S1509='[3]Resources - Baseline'!$C$25,$AH$3&gt;0),MIN(DATE(2050,12,31),MAX(DATE($AH$4,12,31),DATE(YEAR(J1509)+$AH$3,MONTH(J1509),DAY(J1509)))),IF(AND(COUNTIFS('[3]Resources - Baseline'!$C$26:$C$37,S1509)=1,$AH$2&gt;0),MIN(DATE($AH$4,12,31),DATE(YEAR(J1509)+$AH$2,MONTH(J1509),DAY(J1509))),DATE(2050,12,31))))</f>
        <v>#VALUE!</v>
      </c>
      <c r="AF1509" s="33">
        <f t="shared" si="237"/>
        <v>1</v>
      </c>
    </row>
    <row r="1510" spans="1:32">
      <c r="A1510" s="1">
        <v>1510</v>
      </c>
      <c r="B1510" s="21" t="s">
        <v>3230</v>
      </c>
      <c r="C1510" s="21" t="s">
        <v>3231</v>
      </c>
      <c r="D1510" s="21" t="s">
        <v>163</v>
      </c>
      <c r="E1510" s="22" t="s">
        <v>232</v>
      </c>
      <c r="F1510" s="22" t="s">
        <v>232</v>
      </c>
      <c r="G1510" s="22" t="s">
        <v>233</v>
      </c>
      <c r="H1510" s="22" t="s">
        <v>234</v>
      </c>
      <c r="I1510" s="22" t="s">
        <v>232</v>
      </c>
      <c r="J1510" s="22">
        <v>37956</v>
      </c>
      <c r="K1510" s="22">
        <v>55153</v>
      </c>
      <c r="L1510" s="23">
        <f t="shared" si="238"/>
        <v>48</v>
      </c>
      <c r="M1510" s="24">
        <f t="shared" si="239"/>
        <v>1</v>
      </c>
      <c r="N1510" s="35">
        <v>48</v>
      </c>
      <c r="O1510" s="35">
        <v>48</v>
      </c>
      <c r="P1510" s="35" t="s">
        <v>268</v>
      </c>
      <c r="Q1510" s="35" t="s">
        <v>269</v>
      </c>
      <c r="R1510" s="25" t="s">
        <v>270</v>
      </c>
      <c r="S1510" s="22" t="s">
        <v>3232</v>
      </c>
      <c r="T1510" s="22"/>
      <c r="U1510" s="26"/>
      <c r="V1510" s="26"/>
      <c r="W1510" s="27">
        <f t="shared" si="230"/>
        <v>2004</v>
      </c>
      <c r="X1510" s="27">
        <f t="shared" si="231"/>
        <v>2050</v>
      </c>
      <c r="Y1510" s="28">
        <f t="shared" si="232"/>
        <v>0</v>
      </c>
      <c r="Z1510" s="29" t="str">
        <f t="shared" si="233"/>
        <v>LDWP</v>
      </c>
      <c r="AA1510" s="30">
        <f t="shared" si="234"/>
        <v>48</v>
      </c>
      <c r="AB1510" s="31">
        <f>IF(AND(ISNUMBER(MATCH($S1510,[3]Lists!$CU$8:$CU$37,0)),J1510&gt;=DATE(2018,12,31)),$AH$6,$AH$5)</f>
        <v>1</v>
      </c>
      <c r="AC1510" s="31">
        <f t="shared" si="235"/>
        <v>1</v>
      </c>
      <c r="AD1510" s="31">
        <f t="shared" si="236"/>
        <v>1</v>
      </c>
      <c r="AE1510" s="32" t="e">
        <f>MIN($K1510,IF(AND(S1510='[3]Resources - Baseline'!$C$25,$AH$3&gt;0),MIN(DATE(2050,12,31),MAX(DATE($AH$4,12,31),DATE(YEAR(J1510)+$AH$3,MONTH(J1510),DAY(J1510)))),IF(AND(COUNTIFS('[3]Resources - Baseline'!$C$26:$C$37,S1510)=1,$AH$2&gt;0),MIN(DATE($AH$4,12,31),DATE(YEAR(J1510)+$AH$2,MONTH(J1510),DAY(J1510))),DATE(2050,12,31))))</f>
        <v>#VALUE!</v>
      </c>
      <c r="AF1510" s="33">
        <f t="shared" si="237"/>
        <v>1</v>
      </c>
    </row>
    <row r="1511" spans="1:32">
      <c r="A1511" s="1">
        <v>1511</v>
      </c>
      <c r="B1511" s="21" t="s">
        <v>3233</v>
      </c>
      <c r="C1511" s="21" t="s">
        <v>3234</v>
      </c>
      <c r="D1511" s="21" t="s">
        <v>163</v>
      </c>
      <c r="E1511" s="22" t="s">
        <v>232</v>
      </c>
      <c r="F1511" s="22" t="s">
        <v>232</v>
      </c>
      <c r="G1511" s="22" t="s">
        <v>233</v>
      </c>
      <c r="H1511" s="22" t="s">
        <v>234</v>
      </c>
      <c r="I1511" s="22" t="s">
        <v>232</v>
      </c>
      <c r="J1511" s="22">
        <v>39569</v>
      </c>
      <c r="K1511" s="22">
        <v>46022</v>
      </c>
      <c r="L1511" s="23">
        <f t="shared" si="238"/>
        <v>102</v>
      </c>
      <c r="M1511" s="24">
        <f t="shared" si="239"/>
        <v>1</v>
      </c>
      <c r="N1511" s="23">
        <v>102</v>
      </c>
      <c r="O1511" s="23">
        <v>102</v>
      </c>
      <c r="P1511" s="23" t="s">
        <v>257</v>
      </c>
      <c r="Q1511" s="23" t="s">
        <v>258</v>
      </c>
      <c r="R1511" s="25" t="s">
        <v>259</v>
      </c>
      <c r="S1511" s="22" t="s">
        <v>515</v>
      </c>
      <c r="T1511" s="22"/>
      <c r="U1511" s="26"/>
      <c r="V1511" s="26"/>
      <c r="W1511" s="27">
        <f t="shared" si="230"/>
        <v>2008</v>
      </c>
      <c r="X1511" s="27">
        <f t="shared" si="231"/>
        <v>2025</v>
      </c>
      <c r="Y1511" s="28">
        <f t="shared" si="232"/>
        <v>0</v>
      </c>
      <c r="Z1511" s="29" t="str">
        <f t="shared" si="233"/>
        <v>LDWP</v>
      </c>
      <c r="AA1511" s="30">
        <f t="shared" si="234"/>
        <v>102</v>
      </c>
      <c r="AB1511" s="31">
        <f>IF(AND(ISNUMBER(MATCH($S1511,[3]Lists!$CU$8:$CU$37,0)),J1511&gt;=DATE(2018,12,31)),$AH$6,$AH$5)</f>
        <v>1</v>
      </c>
      <c r="AC1511" s="31">
        <f t="shared" si="235"/>
        <v>1</v>
      </c>
      <c r="AD1511" s="31">
        <f t="shared" si="236"/>
        <v>1</v>
      </c>
      <c r="AE1511" s="32" t="e">
        <f>MIN($K1511,IF(AND(S1511='[3]Resources - Baseline'!$C$25,$AH$3&gt;0),MIN(DATE(2050,12,31),MAX(DATE($AH$4,12,31),DATE(YEAR(J1511)+$AH$3,MONTH(J1511),DAY(J1511)))),IF(AND(COUNTIFS('[3]Resources - Baseline'!$C$26:$C$37,S1511)=1,$AH$2&gt;0),MIN(DATE($AH$4,12,31),DATE(YEAR(J1511)+$AH$2,MONTH(J1511),DAY(J1511))),DATE(2050,12,31))))</f>
        <v>#VALUE!</v>
      </c>
      <c r="AF1511" s="33">
        <f t="shared" si="237"/>
        <v>1</v>
      </c>
    </row>
    <row r="1512" spans="1:32">
      <c r="A1512" s="1">
        <v>1512</v>
      </c>
      <c r="B1512" s="21" t="s">
        <v>3235</v>
      </c>
      <c r="C1512" s="21" t="s">
        <v>3236</v>
      </c>
      <c r="D1512" s="21" t="s">
        <v>163</v>
      </c>
      <c r="E1512" s="22" t="s">
        <v>232</v>
      </c>
      <c r="F1512" s="22" t="s">
        <v>232</v>
      </c>
      <c r="G1512" s="22" t="s">
        <v>233</v>
      </c>
      <c r="H1512" s="22" t="s">
        <v>234</v>
      </c>
      <c r="I1512" s="22" t="s">
        <v>232</v>
      </c>
      <c r="J1512" s="22">
        <v>46023</v>
      </c>
      <c r="K1512" s="22">
        <v>55153</v>
      </c>
      <c r="L1512" s="23">
        <f t="shared" si="238"/>
        <v>34</v>
      </c>
      <c r="M1512" s="24">
        <f t="shared" si="239"/>
        <v>1</v>
      </c>
      <c r="N1512" s="23">
        <v>34</v>
      </c>
      <c r="O1512" s="23">
        <v>34</v>
      </c>
      <c r="P1512" s="23" t="s">
        <v>288</v>
      </c>
      <c r="Q1512" s="23" t="s">
        <v>269</v>
      </c>
      <c r="R1512" s="25" t="s">
        <v>270</v>
      </c>
      <c r="S1512" s="22" t="s">
        <v>3232</v>
      </c>
      <c r="T1512" s="22"/>
      <c r="U1512" s="26"/>
      <c r="V1512" s="26"/>
      <c r="W1512" s="27">
        <f t="shared" si="230"/>
        <v>2026</v>
      </c>
      <c r="X1512" s="27">
        <f t="shared" si="231"/>
        <v>2050</v>
      </c>
      <c r="Y1512" s="28">
        <f t="shared" si="232"/>
        <v>0</v>
      </c>
      <c r="Z1512" s="29" t="str">
        <f t="shared" si="233"/>
        <v>LDWP</v>
      </c>
      <c r="AA1512" s="30">
        <f t="shared" si="234"/>
        <v>34</v>
      </c>
      <c r="AB1512" s="31">
        <f>IF(AND(ISNUMBER(MATCH($S1512,[3]Lists!$CU$8:$CU$37,0)),J1512&gt;=DATE(2018,12,31)),$AH$6,$AH$5)</f>
        <v>1</v>
      </c>
      <c r="AC1512" s="31">
        <f t="shared" si="235"/>
        <v>1</v>
      </c>
      <c r="AD1512" s="31">
        <f t="shared" si="236"/>
        <v>1</v>
      </c>
      <c r="AE1512" s="32" t="e">
        <f>MIN($K1512,IF(AND(S1512='[3]Resources - Baseline'!$C$25,$AH$3&gt;0),MIN(DATE(2050,12,31),MAX(DATE($AH$4,12,31),DATE(YEAR(J1512)+$AH$3,MONTH(J1512),DAY(J1512)))),IF(AND(COUNTIFS('[3]Resources - Baseline'!$C$26:$C$37,S1512)=1,$AH$2&gt;0),MIN(DATE($AH$4,12,31),DATE(YEAR(J1512)+$AH$2,MONTH(J1512),DAY(J1512))),DATE(2050,12,31))))</f>
        <v>#VALUE!</v>
      </c>
      <c r="AF1512" s="33">
        <f t="shared" si="237"/>
        <v>1</v>
      </c>
    </row>
    <row r="1513" spans="1:32">
      <c r="A1513" s="1">
        <v>1513</v>
      </c>
      <c r="B1513" s="21" t="s">
        <v>3237</v>
      </c>
      <c r="C1513" s="21" t="s">
        <v>3238</v>
      </c>
      <c r="D1513" s="21" t="s">
        <v>163</v>
      </c>
      <c r="E1513" s="22" t="s">
        <v>232</v>
      </c>
      <c r="F1513" s="22" t="s">
        <v>232</v>
      </c>
      <c r="G1513" s="22" t="s">
        <v>233</v>
      </c>
      <c r="H1513" s="22" t="s">
        <v>234</v>
      </c>
      <c r="I1513" s="22" t="s">
        <v>232</v>
      </c>
      <c r="J1513" s="22">
        <v>46023</v>
      </c>
      <c r="K1513" s="22">
        <v>55153</v>
      </c>
      <c r="L1513" s="23">
        <f t="shared" si="238"/>
        <v>68</v>
      </c>
      <c r="M1513" s="24">
        <f t="shared" si="239"/>
        <v>1</v>
      </c>
      <c r="N1513" s="23">
        <v>68</v>
      </c>
      <c r="O1513" s="23">
        <v>68</v>
      </c>
      <c r="P1513" s="23" t="s">
        <v>288</v>
      </c>
      <c r="Q1513" s="23" t="s">
        <v>269</v>
      </c>
      <c r="R1513" s="25" t="s">
        <v>270</v>
      </c>
      <c r="S1513" s="22" t="s">
        <v>3232</v>
      </c>
      <c r="T1513" s="22"/>
      <c r="U1513" s="26"/>
      <c r="V1513" s="26"/>
      <c r="W1513" s="27">
        <f t="shared" si="230"/>
        <v>2026</v>
      </c>
      <c r="X1513" s="27">
        <f t="shared" si="231"/>
        <v>2050</v>
      </c>
      <c r="Y1513" s="28">
        <f t="shared" si="232"/>
        <v>0</v>
      </c>
      <c r="Z1513" s="29" t="str">
        <f t="shared" si="233"/>
        <v>LDWP</v>
      </c>
      <c r="AA1513" s="30">
        <f t="shared" si="234"/>
        <v>68</v>
      </c>
      <c r="AB1513" s="31">
        <f>IF(AND(ISNUMBER(MATCH($S1513,[3]Lists!$CU$8:$CU$37,0)),J1513&gt;=DATE(2018,12,31)),$AH$6,$AH$5)</f>
        <v>1</v>
      </c>
      <c r="AC1513" s="31">
        <f t="shared" si="235"/>
        <v>1</v>
      </c>
      <c r="AD1513" s="31">
        <f t="shared" si="236"/>
        <v>1</v>
      </c>
      <c r="AE1513" s="32" t="e">
        <f>MIN($K1513,IF(AND(S1513='[3]Resources - Baseline'!$C$25,$AH$3&gt;0),MIN(DATE(2050,12,31),MAX(DATE($AH$4,12,31),DATE(YEAR(J1513)+$AH$3,MONTH(J1513),DAY(J1513)))),IF(AND(COUNTIFS('[3]Resources - Baseline'!$C$26:$C$37,S1513)=1,$AH$2&gt;0),MIN(DATE($AH$4,12,31),DATE(YEAR(J1513)+$AH$2,MONTH(J1513),DAY(J1513))),DATE(2050,12,31))))</f>
        <v>#VALUE!</v>
      </c>
      <c r="AF1513" s="33">
        <f t="shared" si="237"/>
        <v>1</v>
      </c>
    </row>
    <row r="1514" spans="1:32">
      <c r="A1514" s="1">
        <v>1514</v>
      </c>
      <c r="B1514" s="21" t="s">
        <v>3239</v>
      </c>
      <c r="C1514" s="21" t="s">
        <v>3240</v>
      </c>
      <c r="D1514" s="21" t="s">
        <v>163</v>
      </c>
      <c r="E1514" s="22" t="s">
        <v>164</v>
      </c>
      <c r="F1514" s="22" t="s">
        <v>164</v>
      </c>
      <c r="G1514" s="22" t="s">
        <v>165</v>
      </c>
      <c r="H1514" s="22" t="s">
        <v>166</v>
      </c>
      <c r="I1514" s="22" t="s">
        <v>167</v>
      </c>
      <c r="J1514" s="22">
        <v>41182</v>
      </c>
      <c r="K1514" s="22">
        <v>48483</v>
      </c>
      <c r="L1514" s="23">
        <f t="shared" si="238"/>
        <v>0.34</v>
      </c>
      <c r="M1514" s="24">
        <f t="shared" si="239"/>
        <v>1</v>
      </c>
      <c r="N1514" s="23">
        <v>0.34</v>
      </c>
      <c r="O1514" s="23">
        <v>0.34</v>
      </c>
      <c r="P1514" s="23" t="s">
        <v>213</v>
      </c>
      <c r="Q1514" s="23" t="s">
        <v>214</v>
      </c>
      <c r="R1514" s="25" t="s">
        <v>215</v>
      </c>
      <c r="S1514" s="22" t="s">
        <v>390</v>
      </c>
      <c r="T1514" s="22"/>
      <c r="U1514" s="26"/>
      <c r="V1514" s="26"/>
      <c r="W1514" s="27">
        <f t="shared" si="230"/>
        <v>2013</v>
      </c>
      <c r="X1514" s="27">
        <f t="shared" si="231"/>
        <v>2032</v>
      </c>
      <c r="Y1514" s="28">
        <f t="shared" si="232"/>
        <v>0</v>
      </c>
      <c r="Z1514" s="29" t="str">
        <f t="shared" si="233"/>
        <v>Excluded</v>
      </c>
      <c r="AA1514" s="30">
        <f t="shared" si="234"/>
        <v>0.34</v>
      </c>
      <c r="AB1514" s="31">
        <f>IF(AND(ISNUMBER(MATCH($S1514,[3]Lists!$CU$8:$CU$37,0)),J1514&gt;=DATE(2018,12,31)),$AH$6,$AH$5)</f>
        <v>1</v>
      </c>
      <c r="AC1514" s="31">
        <f t="shared" si="235"/>
        <v>1</v>
      </c>
      <c r="AD1514" s="31">
        <f t="shared" si="236"/>
        <v>1</v>
      </c>
      <c r="AE1514" s="32" t="e">
        <f>MIN($K1514,IF(AND(S1514='[3]Resources - Baseline'!$C$25,$AH$3&gt;0),MIN(DATE(2050,12,31),MAX(DATE($AH$4,12,31),DATE(YEAR(J1514)+$AH$3,MONTH(J1514),DAY(J1514)))),IF(AND(COUNTIFS('[3]Resources - Baseline'!$C$26:$C$37,S1514)=1,$AH$2&gt;0),MIN(DATE($AH$4,12,31),DATE(YEAR(J1514)+$AH$2,MONTH(J1514),DAY(J1514))),DATE(2050,12,31))))</f>
        <v>#VALUE!</v>
      </c>
      <c r="AF1514" s="33">
        <f t="shared" si="237"/>
        <v>1</v>
      </c>
    </row>
    <row r="1515" spans="1:32">
      <c r="A1515" s="1">
        <v>1515</v>
      </c>
      <c r="B1515" s="21" t="s">
        <v>3241</v>
      </c>
      <c r="C1515" s="21" t="s">
        <v>3242</v>
      </c>
      <c r="D1515" s="21" t="s">
        <v>163</v>
      </c>
      <c r="E1515" s="22" t="s">
        <v>302</v>
      </c>
      <c r="F1515" s="22" t="s">
        <v>302</v>
      </c>
      <c r="G1515" s="22" t="s">
        <v>303</v>
      </c>
      <c r="H1515" s="22" t="s">
        <v>302</v>
      </c>
      <c r="I1515" s="22" t="s">
        <v>167</v>
      </c>
      <c r="J1515" s="22">
        <v>40544</v>
      </c>
      <c r="K1515" s="22">
        <v>55153</v>
      </c>
      <c r="L1515" s="23">
        <f t="shared" si="238"/>
        <v>16</v>
      </c>
      <c r="M1515" s="24">
        <f t="shared" si="239"/>
        <v>1</v>
      </c>
      <c r="N1515" s="23">
        <v>16</v>
      </c>
      <c r="O1515" s="23">
        <v>16</v>
      </c>
      <c r="P1515" s="23" t="s">
        <v>408</v>
      </c>
      <c r="Q1515" s="23" t="s">
        <v>180</v>
      </c>
      <c r="R1515" s="25" t="s">
        <v>181</v>
      </c>
      <c r="S1515" s="22" t="s">
        <v>1560</v>
      </c>
      <c r="T1515" s="22"/>
      <c r="U1515" s="26"/>
      <c r="V1515" s="26"/>
      <c r="W1515" s="27">
        <f t="shared" si="230"/>
        <v>2011</v>
      </c>
      <c r="X1515" s="27">
        <f t="shared" si="231"/>
        <v>2050</v>
      </c>
      <c r="Y1515" s="28">
        <f t="shared" si="232"/>
        <v>0</v>
      </c>
      <c r="Z1515" s="29" t="str">
        <f t="shared" si="233"/>
        <v>Excluded</v>
      </c>
      <c r="AA1515" s="30">
        <f t="shared" si="234"/>
        <v>16</v>
      </c>
      <c r="AB1515" s="31">
        <f>IF(AND(ISNUMBER(MATCH($S1515,[3]Lists!$CU$8:$CU$37,0)),J1515&gt;=DATE(2018,12,31)),$AH$6,$AH$5)</f>
        <v>1</v>
      </c>
      <c r="AC1515" s="31">
        <f t="shared" si="235"/>
        <v>1</v>
      </c>
      <c r="AD1515" s="31">
        <f t="shared" si="236"/>
        <v>1</v>
      </c>
      <c r="AE1515" s="32" t="e">
        <f>MIN($K1515,IF(AND(S1515='[3]Resources - Baseline'!$C$25,$AH$3&gt;0),MIN(DATE(2050,12,31),MAX(DATE($AH$4,12,31),DATE(YEAR(J1515)+$AH$3,MONTH(J1515),DAY(J1515)))),IF(AND(COUNTIFS('[3]Resources - Baseline'!$C$26:$C$37,S1515)=1,$AH$2&gt;0),MIN(DATE($AH$4,12,31),DATE(YEAR(J1515)+$AH$2,MONTH(J1515),DAY(J1515))),DATE(2050,12,31))))</f>
        <v>#VALUE!</v>
      </c>
      <c r="AF1515" s="33">
        <f t="shared" si="237"/>
        <v>1</v>
      </c>
    </row>
    <row r="1516" spans="1:32">
      <c r="A1516" s="1">
        <v>1516</v>
      </c>
      <c r="B1516" s="21" t="s">
        <v>3243</v>
      </c>
      <c r="C1516" s="21" t="s">
        <v>3244</v>
      </c>
      <c r="D1516" s="21" t="s">
        <v>163</v>
      </c>
      <c r="E1516" s="22" t="s">
        <v>302</v>
      </c>
      <c r="F1516" s="22" t="s">
        <v>302</v>
      </c>
      <c r="G1516" s="22" t="s">
        <v>303</v>
      </c>
      <c r="H1516" s="22" t="s">
        <v>302</v>
      </c>
      <c r="I1516" s="22" t="s">
        <v>167</v>
      </c>
      <c r="J1516" s="22">
        <v>37956</v>
      </c>
      <c r="K1516" s="22">
        <v>55153</v>
      </c>
      <c r="L1516" s="23">
        <f t="shared" si="238"/>
        <v>81</v>
      </c>
      <c r="M1516" s="24">
        <f t="shared" si="239"/>
        <v>1</v>
      </c>
      <c r="N1516" s="23">
        <v>81</v>
      </c>
      <c r="O1516" s="23">
        <v>81</v>
      </c>
      <c r="P1516" s="23" t="s">
        <v>196</v>
      </c>
      <c r="Q1516" s="23" t="s">
        <v>197</v>
      </c>
      <c r="R1516" s="25" t="s">
        <v>198</v>
      </c>
      <c r="S1516" s="22" t="s">
        <v>542</v>
      </c>
      <c r="T1516" s="22"/>
      <c r="U1516" s="26"/>
      <c r="V1516" s="26"/>
      <c r="W1516" s="27">
        <f t="shared" si="230"/>
        <v>2004</v>
      </c>
      <c r="X1516" s="27">
        <f t="shared" si="231"/>
        <v>2050</v>
      </c>
      <c r="Y1516" s="28">
        <f t="shared" si="232"/>
        <v>0</v>
      </c>
      <c r="Z1516" s="29" t="str">
        <f t="shared" si="233"/>
        <v>Excluded</v>
      </c>
      <c r="AA1516" s="30">
        <f t="shared" si="234"/>
        <v>81</v>
      </c>
      <c r="AB1516" s="31">
        <f>IF(AND(ISNUMBER(MATCH($S1516,[3]Lists!$CU$8:$CU$37,0)),J1516&gt;=DATE(2018,12,31)),$AH$6,$AH$5)</f>
        <v>1</v>
      </c>
      <c r="AC1516" s="31">
        <f t="shared" si="235"/>
        <v>1</v>
      </c>
      <c r="AD1516" s="31">
        <f t="shared" si="236"/>
        <v>1</v>
      </c>
      <c r="AE1516" s="32" t="e">
        <f>MIN($K1516,IF(AND(S1516='[3]Resources - Baseline'!$C$25,$AH$3&gt;0),MIN(DATE(2050,12,31),MAX(DATE($AH$4,12,31),DATE(YEAR(J1516)+$AH$3,MONTH(J1516),DAY(J1516)))),IF(AND(COUNTIFS('[3]Resources - Baseline'!$C$26:$C$37,S1516)=1,$AH$2&gt;0),MIN(DATE($AH$4,12,31),DATE(YEAR(J1516)+$AH$2,MONTH(J1516),DAY(J1516))),DATE(2050,12,31))))</f>
        <v>#VALUE!</v>
      </c>
      <c r="AF1516" s="33">
        <f t="shared" si="237"/>
        <v>1</v>
      </c>
    </row>
    <row r="1517" spans="1:32">
      <c r="A1517" s="1">
        <v>1517</v>
      </c>
      <c r="B1517" s="21" t="s">
        <v>3245</v>
      </c>
      <c r="C1517" s="21" t="s">
        <v>3246</v>
      </c>
      <c r="D1517" s="21" t="s">
        <v>163</v>
      </c>
      <c r="E1517" s="22" t="s">
        <v>302</v>
      </c>
      <c r="F1517" s="22" t="s">
        <v>302</v>
      </c>
      <c r="G1517" s="22" t="s">
        <v>303</v>
      </c>
      <c r="H1517" s="22" t="s">
        <v>302</v>
      </c>
      <c r="I1517" s="22" t="s">
        <v>167</v>
      </c>
      <c r="J1517" s="22">
        <v>37956</v>
      </c>
      <c r="K1517" s="22">
        <v>55153</v>
      </c>
      <c r="L1517" s="23">
        <f t="shared" si="238"/>
        <v>81</v>
      </c>
      <c r="M1517" s="24">
        <f t="shared" si="239"/>
        <v>1</v>
      </c>
      <c r="N1517" s="23">
        <v>81</v>
      </c>
      <c r="O1517" s="23">
        <v>81</v>
      </c>
      <c r="P1517" s="23" t="s">
        <v>196</v>
      </c>
      <c r="Q1517" s="23" t="s">
        <v>197</v>
      </c>
      <c r="R1517" s="25" t="s">
        <v>198</v>
      </c>
      <c r="S1517" s="22" t="s">
        <v>542</v>
      </c>
      <c r="T1517" s="22"/>
      <c r="U1517" s="26"/>
      <c r="V1517" s="26"/>
      <c r="W1517" s="27">
        <f t="shared" si="230"/>
        <v>2004</v>
      </c>
      <c r="X1517" s="27">
        <f t="shared" si="231"/>
        <v>2050</v>
      </c>
      <c r="Y1517" s="28">
        <f t="shared" si="232"/>
        <v>0</v>
      </c>
      <c r="Z1517" s="29" t="str">
        <f t="shared" si="233"/>
        <v>Excluded</v>
      </c>
      <c r="AA1517" s="30">
        <f t="shared" si="234"/>
        <v>81</v>
      </c>
      <c r="AB1517" s="31">
        <f>IF(AND(ISNUMBER(MATCH($S1517,[3]Lists!$CU$8:$CU$37,0)),J1517&gt;=DATE(2018,12,31)),$AH$6,$AH$5)</f>
        <v>1</v>
      </c>
      <c r="AC1517" s="31">
        <f t="shared" si="235"/>
        <v>1</v>
      </c>
      <c r="AD1517" s="31">
        <f t="shared" si="236"/>
        <v>1</v>
      </c>
      <c r="AE1517" s="32" t="e">
        <f>MIN($K1517,IF(AND(S1517='[3]Resources - Baseline'!$C$25,$AH$3&gt;0),MIN(DATE(2050,12,31),MAX(DATE($AH$4,12,31),DATE(YEAR(J1517)+$AH$3,MONTH(J1517),DAY(J1517)))),IF(AND(COUNTIFS('[3]Resources - Baseline'!$C$26:$C$37,S1517)=1,$AH$2&gt;0),MIN(DATE($AH$4,12,31),DATE(YEAR(J1517)+$AH$2,MONTH(J1517),DAY(J1517))),DATE(2050,12,31))))</f>
        <v>#VALUE!</v>
      </c>
      <c r="AF1517" s="33">
        <f t="shared" si="237"/>
        <v>1</v>
      </c>
    </row>
    <row r="1518" spans="1:32">
      <c r="A1518" s="1">
        <v>1518</v>
      </c>
      <c r="B1518" s="21" t="s">
        <v>3247</v>
      </c>
      <c r="C1518" s="21" t="s">
        <v>3248</v>
      </c>
      <c r="D1518" s="21" t="s">
        <v>163</v>
      </c>
      <c r="E1518" s="22" t="s">
        <v>353</v>
      </c>
      <c r="F1518" s="22" t="s">
        <v>353</v>
      </c>
      <c r="G1518" s="22" t="s">
        <v>354</v>
      </c>
      <c r="H1518" s="22" t="s">
        <v>353</v>
      </c>
      <c r="I1518" s="22" t="s">
        <v>167</v>
      </c>
      <c r="J1518" s="22">
        <v>15827</v>
      </c>
      <c r="K1518" s="22">
        <v>55153</v>
      </c>
      <c r="L1518" s="23">
        <f t="shared" si="238"/>
        <v>14.44</v>
      </c>
      <c r="M1518" s="24">
        <f t="shared" si="239"/>
        <v>1</v>
      </c>
      <c r="N1518" s="23">
        <v>14.44</v>
      </c>
      <c r="O1518" s="23">
        <v>14.44</v>
      </c>
      <c r="P1518" s="23" t="s">
        <v>218</v>
      </c>
      <c r="Q1518" s="23" t="s">
        <v>219</v>
      </c>
      <c r="R1518" s="25" t="s">
        <v>218</v>
      </c>
      <c r="S1518" s="22" t="s">
        <v>220</v>
      </c>
      <c r="T1518" s="22"/>
      <c r="U1518" s="26"/>
      <c r="V1518" s="26"/>
      <c r="W1518" s="27">
        <f t="shared" si="230"/>
        <v>1943</v>
      </c>
      <c r="X1518" s="27">
        <f t="shared" si="231"/>
        <v>2050</v>
      </c>
      <c r="Y1518" s="28">
        <f t="shared" si="232"/>
        <v>0</v>
      </c>
      <c r="Z1518" s="29" t="str">
        <f t="shared" si="233"/>
        <v>Excluded</v>
      </c>
      <c r="AA1518" s="30">
        <f t="shared" si="234"/>
        <v>14.44</v>
      </c>
      <c r="AB1518" s="31">
        <f>IF(AND(ISNUMBER(MATCH($S1518,[3]Lists!$CU$8:$CU$37,0)),J1518&gt;=DATE(2018,12,31)),$AH$6,$AH$5)</f>
        <v>1</v>
      </c>
      <c r="AC1518" s="31">
        <f t="shared" si="235"/>
        <v>1</v>
      </c>
      <c r="AD1518" s="31">
        <f t="shared" si="236"/>
        <v>1</v>
      </c>
      <c r="AE1518" s="32" t="e">
        <f>MIN($K1518,IF(AND(S1518='[3]Resources - Baseline'!$C$25,$AH$3&gt;0),MIN(DATE(2050,12,31),MAX(DATE($AH$4,12,31),DATE(YEAR(J1518)+$AH$3,MONTH(J1518),DAY(J1518)))),IF(AND(COUNTIFS('[3]Resources - Baseline'!$C$26:$C$37,S1518)=1,$AH$2&gt;0),MIN(DATE($AH$4,12,31),DATE(YEAR(J1518)+$AH$2,MONTH(J1518),DAY(J1518))),DATE(2050,12,31))))</f>
        <v>#VALUE!</v>
      </c>
      <c r="AF1518" s="33">
        <f t="shared" si="237"/>
        <v>1</v>
      </c>
    </row>
    <row r="1519" spans="1:32">
      <c r="A1519" s="1">
        <v>1519</v>
      </c>
      <c r="B1519" s="21" t="s">
        <v>3249</v>
      </c>
      <c r="C1519" s="21" t="s">
        <v>3250</v>
      </c>
      <c r="D1519" s="21" t="s">
        <v>163</v>
      </c>
      <c r="E1519" s="22" t="s">
        <v>353</v>
      </c>
      <c r="F1519" s="22" t="s">
        <v>353</v>
      </c>
      <c r="G1519" s="22" t="s">
        <v>354</v>
      </c>
      <c r="H1519" s="22" t="s">
        <v>353</v>
      </c>
      <c r="I1519" s="22" t="s">
        <v>167</v>
      </c>
      <c r="J1519" s="22">
        <v>15827</v>
      </c>
      <c r="K1519" s="22">
        <v>55153</v>
      </c>
      <c r="L1519" s="23">
        <f t="shared" si="238"/>
        <v>14.44</v>
      </c>
      <c r="M1519" s="24">
        <f t="shared" si="239"/>
        <v>1</v>
      </c>
      <c r="N1519" s="23">
        <v>14.44</v>
      </c>
      <c r="O1519" s="23">
        <v>14.44</v>
      </c>
      <c r="P1519" s="23" t="s">
        <v>218</v>
      </c>
      <c r="Q1519" s="23" t="s">
        <v>219</v>
      </c>
      <c r="R1519" s="25" t="s">
        <v>218</v>
      </c>
      <c r="S1519" s="22" t="s">
        <v>220</v>
      </c>
      <c r="T1519" s="22"/>
      <c r="U1519" s="26"/>
      <c r="V1519" s="26"/>
      <c r="W1519" s="27">
        <f t="shared" si="230"/>
        <v>1943</v>
      </c>
      <c r="X1519" s="27">
        <f t="shared" si="231"/>
        <v>2050</v>
      </c>
      <c r="Y1519" s="28">
        <f t="shared" si="232"/>
        <v>0</v>
      </c>
      <c r="Z1519" s="29" t="str">
        <f t="shared" si="233"/>
        <v>Excluded</v>
      </c>
      <c r="AA1519" s="30">
        <f t="shared" si="234"/>
        <v>14.44</v>
      </c>
      <c r="AB1519" s="31">
        <f>IF(AND(ISNUMBER(MATCH($S1519,[3]Lists!$CU$8:$CU$37,0)),J1519&gt;=DATE(2018,12,31)),$AH$6,$AH$5)</f>
        <v>1</v>
      </c>
      <c r="AC1519" s="31">
        <f t="shared" si="235"/>
        <v>1</v>
      </c>
      <c r="AD1519" s="31">
        <f t="shared" si="236"/>
        <v>1</v>
      </c>
      <c r="AE1519" s="32" t="e">
        <f>MIN($K1519,IF(AND(S1519='[3]Resources - Baseline'!$C$25,$AH$3&gt;0),MIN(DATE(2050,12,31),MAX(DATE($AH$4,12,31),DATE(YEAR(J1519)+$AH$3,MONTH(J1519),DAY(J1519)))),IF(AND(COUNTIFS('[3]Resources - Baseline'!$C$26:$C$37,S1519)=1,$AH$2&gt;0),MIN(DATE($AH$4,12,31),DATE(YEAR(J1519)+$AH$2,MONTH(J1519),DAY(J1519))),DATE(2050,12,31))))</f>
        <v>#VALUE!</v>
      </c>
      <c r="AF1519" s="33">
        <f t="shared" si="237"/>
        <v>1</v>
      </c>
    </row>
    <row r="1520" spans="1:32">
      <c r="A1520" s="1">
        <v>1520</v>
      </c>
      <c r="B1520" s="21" t="s">
        <v>3251</v>
      </c>
      <c r="C1520" s="21" t="s">
        <v>3252</v>
      </c>
      <c r="D1520" s="21" t="s">
        <v>163</v>
      </c>
      <c r="E1520" s="22" t="s">
        <v>210</v>
      </c>
      <c r="F1520" s="22" t="s">
        <v>210</v>
      </c>
      <c r="G1520" s="22" t="s">
        <v>211</v>
      </c>
      <c r="H1520" s="22" t="s">
        <v>210</v>
      </c>
      <c r="I1520" s="22" t="s">
        <v>212</v>
      </c>
      <c r="J1520" s="22">
        <v>24654</v>
      </c>
      <c r="K1520" s="22">
        <v>55153</v>
      </c>
      <c r="L1520" s="23">
        <f t="shared" si="238"/>
        <v>40</v>
      </c>
      <c r="M1520" s="24">
        <f t="shared" si="239"/>
        <v>1</v>
      </c>
      <c r="N1520" s="23">
        <v>40</v>
      </c>
      <c r="O1520" s="23">
        <v>40</v>
      </c>
      <c r="P1520" s="23" t="s">
        <v>218</v>
      </c>
      <c r="Q1520" s="23" t="s">
        <v>219</v>
      </c>
      <c r="R1520" s="25" t="s">
        <v>218</v>
      </c>
      <c r="S1520" s="22" t="s">
        <v>344</v>
      </c>
      <c r="T1520" s="22"/>
      <c r="U1520" s="26"/>
      <c r="V1520" s="26"/>
      <c r="W1520" s="27">
        <f t="shared" si="230"/>
        <v>1968</v>
      </c>
      <c r="X1520" s="27">
        <f t="shared" si="231"/>
        <v>2050</v>
      </c>
      <c r="Y1520" s="28">
        <f t="shared" si="232"/>
        <v>0</v>
      </c>
      <c r="Z1520" s="29" t="str">
        <f t="shared" si="233"/>
        <v>NW</v>
      </c>
      <c r="AA1520" s="30">
        <f t="shared" si="234"/>
        <v>40</v>
      </c>
      <c r="AB1520" s="31">
        <f>IF(AND(ISNUMBER(MATCH($S1520,[3]Lists!$CU$8:$CU$37,0)),J1520&gt;=DATE(2018,12,31)),$AH$6,$AH$5)</f>
        <v>1</v>
      </c>
      <c r="AC1520" s="31">
        <f t="shared" si="235"/>
        <v>1</v>
      </c>
      <c r="AD1520" s="31">
        <f t="shared" si="236"/>
        <v>1</v>
      </c>
      <c r="AE1520" s="32" t="e">
        <f>MIN($K1520,IF(AND(S1520='[3]Resources - Baseline'!$C$25,$AH$3&gt;0),MIN(DATE(2050,12,31),MAX(DATE($AH$4,12,31),DATE(YEAR(J1520)+$AH$3,MONTH(J1520),DAY(J1520)))),IF(AND(COUNTIFS('[3]Resources - Baseline'!$C$26:$C$37,S1520)=1,$AH$2&gt;0),MIN(DATE($AH$4,12,31),DATE(YEAR(J1520)+$AH$2,MONTH(J1520),DAY(J1520))),DATE(2050,12,31))))</f>
        <v>#VALUE!</v>
      </c>
      <c r="AF1520" s="33">
        <f t="shared" si="237"/>
        <v>1</v>
      </c>
    </row>
    <row r="1521" spans="1:32">
      <c r="A1521" s="1">
        <v>1521</v>
      </c>
      <c r="B1521" s="21" t="s">
        <v>3253</v>
      </c>
      <c r="C1521" s="21" t="s">
        <v>3254</v>
      </c>
      <c r="D1521" s="21" t="s">
        <v>163</v>
      </c>
      <c r="E1521" s="22" t="s">
        <v>210</v>
      </c>
      <c r="F1521" s="22" t="s">
        <v>210</v>
      </c>
      <c r="G1521" s="22" t="s">
        <v>211</v>
      </c>
      <c r="H1521" s="22" t="s">
        <v>210</v>
      </c>
      <c r="I1521" s="22" t="s">
        <v>212</v>
      </c>
      <c r="J1521" s="22">
        <v>24654</v>
      </c>
      <c r="K1521" s="22">
        <v>55153</v>
      </c>
      <c r="L1521" s="23">
        <f t="shared" si="238"/>
        <v>40</v>
      </c>
      <c r="M1521" s="24">
        <f t="shared" si="239"/>
        <v>1</v>
      </c>
      <c r="N1521" s="23">
        <v>40</v>
      </c>
      <c r="O1521" s="23">
        <v>40</v>
      </c>
      <c r="P1521" s="23" t="s">
        <v>218</v>
      </c>
      <c r="Q1521" s="23" t="s">
        <v>219</v>
      </c>
      <c r="R1521" s="25" t="s">
        <v>218</v>
      </c>
      <c r="S1521" s="22" t="s">
        <v>344</v>
      </c>
      <c r="T1521" s="22"/>
      <c r="U1521" s="26"/>
      <c r="V1521" s="26"/>
      <c r="W1521" s="27">
        <f t="shared" si="230"/>
        <v>1968</v>
      </c>
      <c r="X1521" s="27">
        <f t="shared" si="231"/>
        <v>2050</v>
      </c>
      <c r="Y1521" s="28">
        <f t="shared" si="232"/>
        <v>0</v>
      </c>
      <c r="Z1521" s="29" t="str">
        <f t="shared" si="233"/>
        <v>NW</v>
      </c>
      <c r="AA1521" s="30">
        <f t="shared" si="234"/>
        <v>40</v>
      </c>
      <c r="AB1521" s="31">
        <f>IF(AND(ISNUMBER(MATCH($S1521,[3]Lists!$CU$8:$CU$37,0)),J1521&gt;=DATE(2018,12,31)),$AH$6,$AH$5)</f>
        <v>1</v>
      </c>
      <c r="AC1521" s="31">
        <f t="shared" si="235"/>
        <v>1</v>
      </c>
      <c r="AD1521" s="31">
        <f t="shared" si="236"/>
        <v>1</v>
      </c>
      <c r="AE1521" s="32" t="e">
        <f>MIN($K1521,IF(AND(S1521='[3]Resources - Baseline'!$C$25,$AH$3&gt;0),MIN(DATE(2050,12,31),MAX(DATE($AH$4,12,31),DATE(YEAR(J1521)+$AH$3,MONTH(J1521),DAY(J1521)))),IF(AND(COUNTIFS('[3]Resources - Baseline'!$C$26:$C$37,S1521)=1,$AH$2&gt;0),MIN(DATE($AH$4,12,31),DATE(YEAR(J1521)+$AH$2,MONTH(J1521),DAY(J1521))),DATE(2050,12,31))))</f>
        <v>#VALUE!</v>
      </c>
      <c r="AF1521" s="33">
        <f t="shared" si="237"/>
        <v>1</v>
      </c>
    </row>
    <row r="1522" spans="1:32">
      <c r="A1522" s="1">
        <v>1522</v>
      </c>
      <c r="B1522" s="21" t="s">
        <v>3255</v>
      </c>
      <c r="C1522" s="21" t="s">
        <v>3256</v>
      </c>
      <c r="D1522" s="21" t="s">
        <v>163</v>
      </c>
      <c r="E1522" s="22" t="s">
        <v>829</v>
      </c>
      <c r="F1522" s="22" t="s">
        <v>829</v>
      </c>
      <c r="G1522" s="22" t="s">
        <v>830</v>
      </c>
      <c r="H1522" s="22" t="s">
        <v>829</v>
      </c>
      <c r="I1522" s="22" t="s">
        <v>212</v>
      </c>
      <c r="J1522" s="22">
        <v>22037</v>
      </c>
      <c r="K1522" s="22">
        <v>55153</v>
      </c>
      <c r="L1522" s="23">
        <f t="shared" si="238"/>
        <v>17.2</v>
      </c>
      <c r="M1522" s="24">
        <f t="shared" si="239"/>
        <v>1</v>
      </c>
      <c r="N1522" s="23">
        <v>17.2</v>
      </c>
      <c r="O1522" s="23">
        <v>17.2</v>
      </c>
      <c r="P1522" s="23" t="s">
        <v>218</v>
      </c>
      <c r="Q1522" s="23" t="s">
        <v>219</v>
      </c>
      <c r="R1522" s="25" t="s">
        <v>218</v>
      </c>
      <c r="S1522" s="22" t="s">
        <v>344</v>
      </c>
      <c r="T1522" s="22"/>
      <c r="U1522" s="26"/>
      <c r="V1522" s="26"/>
      <c r="W1522" s="27">
        <f t="shared" si="230"/>
        <v>1960</v>
      </c>
      <c r="X1522" s="27">
        <f t="shared" si="231"/>
        <v>2050</v>
      </c>
      <c r="Y1522" s="28">
        <f t="shared" si="232"/>
        <v>0</v>
      </c>
      <c r="Z1522" s="29" t="str">
        <f t="shared" si="233"/>
        <v>NW</v>
      </c>
      <c r="AA1522" s="30">
        <f t="shared" si="234"/>
        <v>17.2</v>
      </c>
      <c r="AB1522" s="31">
        <f>IF(AND(ISNUMBER(MATCH($S1522,[3]Lists!$CU$8:$CU$37,0)),J1522&gt;=DATE(2018,12,31)),$AH$6,$AH$5)</f>
        <v>1</v>
      </c>
      <c r="AC1522" s="31">
        <f t="shared" si="235"/>
        <v>1</v>
      </c>
      <c r="AD1522" s="31">
        <f t="shared" si="236"/>
        <v>1</v>
      </c>
      <c r="AE1522" s="32" t="e">
        <f>MIN($K1522,IF(AND(S1522='[3]Resources - Baseline'!$C$25,$AH$3&gt;0),MIN(DATE(2050,12,31),MAX(DATE($AH$4,12,31),DATE(YEAR(J1522)+$AH$3,MONTH(J1522),DAY(J1522)))),IF(AND(COUNTIFS('[3]Resources - Baseline'!$C$26:$C$37,S1522)=1,$AH$2&gt;0),MIN(DATE($AH$4,12,31),DATE(YEAR(J1522)+$AH$2,MONTH(J1522),DAY(J1522))),DATE(2050,12,31))))</f>
        <v>#VALUE!</v>
      </c>
      <c r="AF1522" s="33">
        <f t="shared" si="237"/>
        <v>1</v>
      </c>
    </row>
    <row r="1523" spans="1:32">
      <c r="A1523" s="1">
        <v>1523</v>
      </c>
      <c r="B1523" s="21" t="s">
        <v>3257</v>
      </c>
      <c r="C1523" s="21" t="s">
        <v>3258</v>
      </c>
      <c r="D1523" s="21" t="s">
        <v>163</v>
      </c>
      <c r="E1523" s="22" t="s">
        <v>752</v>
      </c>
      <c r="F1523" s="22" t="s">
        <v>752</v>
      </c>
      <c r="G1523" s="22" t="s">
        <v>753</v>
      </c>
      <c r="H1523" s="22" t="s">
        <v>754</v>
      </c>
      <c r="I1523" s="22" t="s">
        <v>212</v>
      </c>
      <c r="J1523" s="22">
        <v>42736</v>
      </c>
      <c r="K1523" s="22">
        <v>55153</v>
      </c>
      <c r="L1523" s="23">
        <f t="shared" si="238"/>
        <v>25</v>
      </c>
      <c r="M1523" s="24">
        <f t="shared" si="239"/>
        <v>1</v>
      </c>
      <c r="N1523" s="23">
        <v>25</v>
      </c>
      <c r="O1523" s="23">
        <v>25</v>
      </c>
      <c r="P1523" s="23" t="s">
        <v>196</v>
      </c>
      <c r="Q1523" s="23" t="s">
        <v>197</v>
      </c>
      <c r="R1523" s="25" t="s">
        <v>198</v>
      </c>
      <c r="S1523" s="22" t="s">
        <v>551</v>
      </c>
      <c r="T1523" s="22"/>
      <c r="U1523" s="26"/>
      <c r="V1523" s="26"/>
      <c r="W1523" s="27">
        <f t="shared" si="230"/>
        <v>2017</v>
      </c>
      <c r="X1523" s="27">
        <f t="shared" si="231"/>
        <v>2050</v>
      </c>
      <c r="Y1523" s="28">
        <f t="shared" si="232"/>
        <v>0</v>
      </c>
      <c r="Z1523" s="29" t="str">
        <f t="shared" si="233"/>
        <v>NW</v>
      </c>
      <c r="AA1523" s="30">
        <f t="shared" si="234"/>
        <v>25</v>
      </c>
      <c r="AB1523" s="31">
        <f>IF(AND(ISNUMBER(MATCH($S1523,[3]Lists!$CU$8:$CU$37,0)),J1523&gt;=DATE(2018,12,31)),$AH$6,$AH$5)</f>
        <v>1</v>
      </c>
      <c r="AC1523" s="31">
        <f t="shared" si="235"/>
        <v>1</v>
      </c>
      <c r="AD1523" s="31">
        <f t="shared" si="236"/>
        <v>1</v>
      </c>
      <c r="AE1523" s="32" t="e">
        <f>MIN($K1523,IF(AND(S1523='[3]Resources - Baseline'!$C$25,$AH$3&gt;0),MIN(DATE(2050,12,31),MAX(DATE($AH$4,12,31),DATE(YEAR(J1523)+$AH$3,MONTH(J1523),DAY(J1523)))),IF(AND(COUNTIFS('[3]Resources - Baseline'!$C$26:$C$37,S1523)=1,$AH$2&gt;0),MIN(DATE($AH$4,12,31),DATE(YEAR(J1523)+$AH$2,MONTH(J1523),DAY(J1523))),DATE(2050,12,31))))</f>
        <v>#VALUE!</v>
      </c>
      <c r="AF1523" s="33">
        <f t="shared" si="237"/>
        <v>1</v>
      </c>
    </row>
    <row r="1524" spans="1:32">
      <c r="A1524" s="1">
        <v>1524</v>
      </c>
      <c r="B1524" s="21" t="s">
        <v>3259</v>
      </c>
      <c r="C1524" s="21" t="s">
        <v>3260</v>
      </c>
      <c r="D1524" s="21" t="s">
        <v>185</v>
      </c>
      <c r="E1524" s="21" t="s">
        <v>175</v>
      </c>
      <c r="F1524" s="21" t="s">
        <v>246</v>
      </c>
      <c r="G1524" s="21" t="s">
        <v>247</v>
      </c>
      <c r="H1524" s="21" t="s">
        <v>246</v>
      </c>
      <c r="I1524" s="21" t="s">
        <v>178</v>
      </c>
      <c r="J1524" s="22">
        <v>41365</v>
      </c>
      <c r="K1524" s="22">
        <v>55153</v>
      </c>
      <c r="L1524" s="23">
        <f t="shared" si="238"/>
        <v>2.5</v>
      </c>
      <c r="M1524" s="24">
        <f t="shared" si="239"/>
        <v>1</v>
      </c>
      <c r="N1524" s="21">
        <v>2.5</v>
      </c>
      <c r="O1524" s="21">
        <v>2.5</v>
      </c>
      <c r="P1524" s="21" t="s">
        <v>187</v>
      </c>
      <c r="Q1524" s="21" t="s">
        <v>188</v>
      </c>
      <c r="R1524" s="25" t="s">
        <v>189</v>
      </c>
      <c r="S1524" s="21" t="s">
        <v>182</v>
      </c>
      <c r="T1524" s="21"/>
      <c r="U1524" s="26"/>
      <c r="V1524" s="26"/>
      <c r="W1524" s="27">
        <f t="shared" si="230"/>
        <v>2013</v>
      </c>
      <c r="X1524" s="27">
        <f t="shared" si="231"/>
        <v>2050</v>
      </c>
      <c r="Y1524" s="28">
        <f t="shared" si="232"/>
        <v>0</v>
      </c>
      <c r="Z1524" s="29" t="str">
        <f t="shared" si="233"/>
        <v>CAISO</v>
      </c>
      <c r="AA1524" s="30">
        <f t="shared" si="234"/>
        <v>2.5</v>
      </c>
      <c r="AB1524" s="31">
        <f>IF(AND(ISNUMBER(MATCH($S1524,[3]Lists!$CU$8:$CU$37,0)),J1524&gt;=DATE(2018,12,31)),$AH$6,$AH$5)</f>
        <v>1</v>
      </c>
      <c r="AC1524" s="31">
        <f t="shared" si="235"/>
        <v>1</v>
      </c>
      <c r="AD1524" s="31">
        <f t="shared" si="236"/>
        <v>1</v>
      </c>
      <c r="AE1524" s="32" t="e">
        <f>MIN($K1524,IF(AND(S1524='[3]Resources - Baseline'!$C$25,$AH$3&gt;0),MIN(DATE(2050,12,31),MAX(DATE($AH$4,12,31),DATE(YEAR(J1524)+$AH$3,MONTH(J1524),DAY(J1524)))),IF(AND(COUNTIFS('[3]Resources - Baseline'!$C$26:$C$37,S1524)=1,$AH$2&gt;0),MIN(DATE($AH$4,12,31),DATE(YEAR(J1524)+$AH$2,MONTH(J1524),DAY(J1524))),DATE(2050,12,31))))</f>
        <v>#VALUE!</v>
      </c>
      <c r="AF1524" s="33">
        <f t="shared" si="237"/>
        <v>1</v>
      </c>
    </row>
    <row r="1525" spans="1:32">
      <c r="A1525" s="1">
        <v>1525</v>
      </c>
      <c r="B1525" s="21" t="s">
        <v>3261</v>
      </c>
      <c r="C1525" s="21" t="s">
        <v>3262</v>
      </c>
      <c r="D1525" s="21" t="s">
        <v>163</v>
      </c>
      <c r="E1525" s="22" t="s">
        <v>497</v>
      </c>
      <c r="F1525" s="22" t="s">
        <v>497</v>
      </c>
      <c r="G1525" s="22" t="s">
        <v>498</v>
      </c>
      <c r="H1525" s="22" t="s">
        <v>497</v>
      </c>
      <c r="I1525" s="22" t="s">
        <v>195</v>
      </c>
      <c r="J1525" s="22">
        <v>37165</v>
      </c>
      <c r="K1525" s="22">
        <v>55153</v>
      </c>
      <c r="L1525" s="23">
        <f t="shared" si="238"/>
        <v>590.79999999999995</v>
      </c>
      <c r="M1525" s="24">
        <f t="shared" si="239"/>
        <v>1</v>
      </c>
      <c r="N1525" s="23">
        <v>590.79999999999995</v>
      </c>
      <c r="O1525" s="23">
        <v>590.79999999999995</v>
      </c>
      <c r="P1525" s="23" t="s">
        <v>257</v>
      </c>
      <c r="Q1525" s="23" t="s">
        <v>258</v>
      </c>
      <c r="R1525" s="25" t="s">
        <v>259</v>
      </c>
      <c r="S1525" s="22" t="s">
        <v>260</v>
      </c>
      <c r="T1525" s="22"/>
      <c r="U1525" s="26"/>
      <c r="V1525" s="26"/>
      <c r="W1525" s="27">
        <f t="shared" si="230"/>
        <v>2002</v>
      </c>
      <c r="X1525" s="27">
        <f t="shared" si="231"/>
        <v>2050</v>
      </c>
      <c r="Y1525" s="28">
        <f t="shared" si="232"/>
        <v>0</v>
      </c>
      <c r="Z1525" s="29" t="str">
        <f t="shared" si="233"/>
        <v>SW</v>
      </c>
      <c r="AA1525" s="30">
        <f t="shared" si="234"/>
        <v>590.79999999999995</v>
      </c>
      <c r="AB1525" s="31">
        <f>IF(AND(ISNUMBER(MATCH($S1525,[3]Lists!$CU$8:$CU$37,0)),J1525&gt;=DATE(2018,12,31)),$AH$6,$AH$5)</f>
        <v>1</v>
      </c>
      <c r="AC1525" s="31">
        <f t="shared" si="235"/>
        <v>1</v>
      </c>
      <c r="AD1525" s="31">
        <f t="shared" si="236"/>
        <v>1</v>
      </c>
      <c r="AE1525" s="32" t="e">
        <f>MIN($K1525,IF(AND(S1525='[3]Resources - Baseline'!$C$25,$AH$3&gt;0),MIN(DATE(2050,12,31),MAX(DATE($AH$4,12,31),DATE(YEAR(J1525)+$AH$3,MONTH(J1525),DAY(J1525)))),IF(AND(COUNTIFS('[3]Resources - Baseline'!$C$26:$C$37,S1525)=1,$AH$2&gt;0),MIN(DATE($AH$4,12,31),DATE(YEAR(J1525)+$AH$2,MONTH(J1525),DAY(J1525))),DATE(2050,12,31))))</f>
        <v>#VALUE!</v>
      </c>
      <c r="AF1525" s="33">
        <f t="shared" si="237"/>
        <v>1</v>
      </c>
    </row>
    <row r="1526" spans="1:32">
      <c r="A1526" s="1">
        <v>1526</v>
      </c>
      <c r="B1526" s="21" t="s">
        <v>3263</v>
      </c>
      <c r="C1526" s="21" t="s">
        <v>3264</v>
      </c>
      <c r="D1526" s="21" t="s">
        <v>185</v>
      </c>
      <c r="E1526" s="21" t="s">
        <v>175</v>
      </c>
      <c r="F1526" s="21" t="s">
        <v>175</v>
      </c>
      <c r="G1526" s="21" t="s">
        <v>186</v>
      </c>
      <c r="H1526" s="21" t="s">
        <v>175</v>
      </c>
      <c r="I1526" s="21" t="s">
        <v>178</v>
      </c>
      <c r="J1526" s="22">
        <v>33970</v>
      </c>
      <c r="K1526" s="22">
        <v>55153</v>
      </c>
      <c r="L1526" s="23">
        <f t="shared" si="238"/>
        <v>20</v>
      </c>
      <c r="M1526" s="24">
        <f t="shared" si="239"/>
        <v>1</v>
      </c>
      <c r="N1526" s="21">
        <v>20</v>
      </c>
      <c r="O1526" s="21">
        <v>20</v>
      </c>
      <c r="P1526" s="21" t="s">
        <v>187</v>
      </c>
      <c r="Q1526" s="21" t="s">
        <v>219</v>
      </c>
      <c r="R1526" s="25" t="s">
        <v>218</v>
      </c>
      <c r="S1526" s="21" t="s">
        <v>265</v>
      </c>
      <c r="T1526" s="21"/>
      <c r="U1526" s="26"/>
      <c r="V1526" s="26"/>
      <c r="W1526" s="27">
        <f t="shared" si="230"/>
        <v>1993</v>
      </c>
      <c r="X1526" s="27">
        <f t="shared" si="231"/>
        <v>2050</v>
      </c>
      <c r="Y1526" s="28">
        <f t="shared" si="232"/>
        <v>0</v>
      </c>
      <c r="Z1526" s="29" t="str">
        <f t="shared" si="233"/>
        <v>CAISO</v>
      </c>
      <c r="AA1526" s="30">
        <f t="shared" si="234"/>
        <v>20</v>
      </c>
      <c r="AB1526" s="31">
        <f>IF(AND(ISNUMBER(MATCH($S1526,[3]Lists!$CU$8:$CU$37,0)),J1526&gt;=DATE(2018,12,31)),$AH$6,$AH$5)</f>
        <v>1</v>
      </c>
      <c r="AC1526" s="31">
        <f t="shared" si="235"/>
        <v>1</v>
      </c>
      <c r="AD1526" s="31">
        <f t="shared" si="236"/>
        <v>1</v>
      </c>
      <c r="AE1526" s="32" t="e">
        <f>MIN($K1526,IF(AND(S1526='[3]Resources - Baseline'!$C$25,$AH$3&gt;0),MIN(DATE(2050,12,31),MAX(DATE($AH$4,12,31),DATE(YEAR(J1526)+$AH$3,MONTH(J1526),DAY(J1526)))),IF(AND(COUNTIFS('[3]Resources - Baseline'!$C$26:$C$37,S1526)=1,$AH$2&gt;0),MIN(DATE($AH$4,12,31),DATE(YEAR(J1526)+$AH$2,MONTH(J1526),DAY(J1526))),DATE(2050,12,31))))</f>
        <v>#VALUE!</v>
      </c>
      <c r="AF1526" s="33">
        <f t="shared" si="237"/>
        <v>1</v>
      </c>
    </row>
    <row r="1527" spans="1:32">
      <c r="A1527" s="1">
        <v>1527</v>
      </c>
      <c r="B1527" s="21" t="s">
        <v>3265</v>
      </c>
      <c r="C1527" s="21" t="s">
        <v>3266</v>
      </c>
      <c r="D1527" s="21" t="s">
        <v>185</v>
      </c>
      <c r="E1527" s="21" t="s">
        <v>175</v>
      </c>
      <c r="F1527" s="21" t="s">
        <v>175</v>
      </c>
      <c r="G1527" s="21" t="s">
        <v>186</v>
      </c>
      <c r="H1527" s="21" t="s">
        <v>175</v>
      </c>
      <c r="I1527" s="21" t="s">
        <v>178</v>
      </c>
      <c r="J1527" s="22">
        <v>32519</v>
      </c>
      <c r="K1527" s="22">
        <v>55153</v>
      </c>
      <c r="L1527" s="23">
        <f t="shared" si="238"/>
        <v>0</v>
      </c>
      <c r="M1527" s="24">
        <f t="shared" si="239"/>
        <v>0</v>
      </c>
      <c r="N1527" s="21"/>
      <c r="O1527" s="21">
        <v>49.2</v>
      </c>
      <c r="P1527" s="21" t="s">
        <v>533</v>
      </c>
      <c r="Q1527" s="21" t="s">
        <v>269</v>
      </c>
      <c r="R1527" s="25" t="s">
        <v>270</v>
      </c>
      <c r="S1527" s="21" t="s">
        <v>450</v>
      </c>
      <c r="T1527" s="21"/>
      <c r="U1527" s="26"/>
      <c r="V1527" s="26"/>
      <c r="W1527" s="27">
        <f t="shared" si="230"/>
        <v>1989</v>
      </c>
      <c r="X1527" s="27">
        <f t="shared" si="231"/>
        <v>2050</v>
      </c>
      <c r="Y1527" s="28">
        <f t="shared" si="232"/>
        <v>0</v>
      </c>
      <c r="Z1527" s="29" t="str">
        <f t="shared" si="233"/>
        <v>CAISO</v>
      </c>
      <c r="AA1527" s="30">
        <f t="shared" si="234"/>
        <v>49.2</v>
      </c>
      <c r="AB1527" s="31">
        <f>IF(AND(ISNUMBER(MATCH($S1527,[3]Lists!$CU$8:$CU$37,0)),J1527&gt;=DATE(2018,12,31)),$AH$6,$AH$5)</f>
        <v>1</v>
      </c>
      <c r="AC1527" s="31">
        <f t="shared" si="235"/>
        <v>1</v>
      </c>
      <c r="AD1527" s="31">
        <f t="shared" si="236"/>
        <v>1</v>
      </c>
      <c r="AE1527" s="32" t="e">
        <f>MIN($K1527,IF(AND(S1527='[3]Resources - Baseline'!$C$25,$AH$3&gt;0),MIN(DATE(2050,12,31),MAX(DATE($AH$4,12,31),DATE(YEAR(J1527)+$AH$3,MONTH(J1527),DAY(J1527)))),IF(AND(COUNTIFS('[3]Resources - Baseline'!$C$26:$C$37,S1527)=1,$AH$2&gt;0),MIN(DATE($AH$4,12,31),DATE(YEAR(J1527)+$AH$2,MONTH(J1527),DAY(J1527))),DATE(2050,12,31))))</f>
        <v>#VALUE!</v>
      </c>
      <c r="AF1527" s="33">
        <f t="shared" si="237"/>
        <v>1</v>
      </c>
    </row>
    <row r="1528" spans="1:32">
      <c r="A1528" s="1">
        <v>1528</v>
      </c>
      <c r="B1528" s="21" t="s">
        <v>3267</v>
      </c>
      <c r="C1528" s="21" t="s">
        <v>3268</v>
      </c>
      <c r="D1528" s="21" t="s">
        <v>185</v>
      </c>
      <c r="E1528" s="21" t="s">
        <v>175</v>
      </c>
      <c r="F1528" s="21" t="s">
        <v>175</v>
      </c>
      <c r="G1528" s="21" t="s">
        <v>186</v>
      </c>
      <c r="H1528" s="21" t="s">
        <v>175</v>
      </c>
      <c r="I1528" s="21" t="s">
        <v>178</v>
      </c>
      <c r="J1528" s="22">
        <v>32793</v>
      </c>
      <c r="K1528" s="22">
        <v>55153</v>
      </c>
      <c r="L1528" s="23">
        <f t="shared" si="238"/>
        <v>33.130000000000003</v>
      </c>
      <c r="M1528" s="24">
        <f t="shared" si="239"/>
        <v>0.66929292929292938</v>
      </c>
      <c r="N1528" s="21">
        <v>33.130000000000003</v>
      </c>
      <c r="O1528" s="21">
        <v>49.5</v>
      </c>
      <c r="P1528" s="21" t="s">
        <v>268</v>
      </c>
      <c r="Q1528" s="21" t="s">
        <v>537</v>
      </c>
      <c r="R1528" s="25" t="s">
        <v>538</v>
      </c>
      <c r="S1528" s="21" t="s">
        <v>539</v>
      </c>
      <c r="T1528" s="21"/>
      <c r="U1528" s="26"/>
      <c r="V1528" s="26"/>
      <c r="W1528" s="27">
        <f t="shared" si="230"/>
        <v>1990</v>
      </c>
      <c r="X1528" s="27">
        <f t="shared" si="231"/>
        <v>2050</v>
      </c>
      <c r="Y1528" s="28">
        <f t="shared" si="232"/>
        <v>0</v>
      </c>
      <c r="Z1528" s="29" t="str">
        <f t="shared" si="233"/>
        <v>CAISO</v>
      </c>
      <c r="AA1528" s="30">
        <f t="shared" si="234"/>
        <v>49.5</v>
      </c>
      <c r="AB1528" s="31">
        <f>IF(AND(ISNUMBER(MATCH($S1528,[3]Lists!$CU$8:$CU$37,0)),J1528&gt;=DATE(2018,12,31)),$AH$6,$AH$5)</f>
        <v>1</v>
      </c>
      <c r="AC1528" s="31">
        <f t="shared" si="235"/>
        <v>1</v>
      </c>
      <c r="AD1528" s="31">
        <f t="shared" si="236"/>
        <v>1</v>
      </c>
      <c r="AE1528" s="32" t="e">
        <f>MIN($K1528,IF(AND(S1528='[3]Resources - Baseline'!$C$25,$AH$3&gt;0),MIN(DATE(2050,12,31),MAX(DATE($AH$4,12,31),DATE(YEAR(J1528)+$AH$3,MONTH(J1528),DAY(J1528)))),IF(AND(COUNTIFS('[3]Resources - Baseline'!$C$26:$C$37,S1528)=1,$AH$2&gt;0),MIN(DATE($AH$4,12,31),DATE(YEAR(J1528)+$AH$2,MONTH(J1528),DAY(J1528))),DATE(2050,12,31))))</f>
        <v>#VALUE!</v>
      </c>
      <c r="AF1528" s="33">
        <f t="shared" si="237"/>
        <v>1</v>
      </c>
    </row>
    <row r="1529" spans="1:32">
      <c r="A1529" s="1">
        <v>1529</v>
      </c>
      <c r="B1529" s="21" t="s">
        <v>3269</v>
      </c>
      <c r="C1529" s="21" t="s">
        <v>3270</v>
      </c>
      <c r="D1529" s="21" t="s">
        <v>185</v>
      </c>
      <c r="E1529" s="21" t="s">
        <v>175</v>
      </c>
      <c r="F1529" s="21" t="s">
        <v>175</v>
      </c>
      <c r="G1529" s="21" t="s">
        <v>186</v>
      </c>
      <c r="H1529" s="21" t="s">
        <v>175</v>
      </c>
      <c r="I1529" s="21" t="s">
        <v>178</v>
      </c>
      <c r="J1529" s="22">
        <v>38750</v>
      </c>
      <c r="K1529" s="22">
        <v>55153</v>
      </c>
      <c r="L1529" s="23">
        <f t="shared" si="238"/>
        <v>3.04</v>
      </c>
      <c r="M1529" s="24">
        <f t="shared" si="239"/>
        <v>1</v>
      </c>
      <c r="N1529" s="21">
        <v>3.04</v>
      </c>
      <c r="O1529" s="21">
        <v>3.04</v>
      </c>
      <c r="P1529" s="21" t="s">
        <v>187</v>
      </c>
      <c r="Q1529" s="21" t="s">
        <v>1498</v>
      </c>
      <c r="R1529" s="25" t="s">
        <v>1499</v>
      </c>
      <c r="S1529" s="21" t="s">
        <v>913</v>
      </c>
      <c r="T1529" s="21"/>
      <c r="U1529" s="26"/>
      <c r="V1529" s="26"/>
      <c r="W1529" s="27">
        <f t="shared" si="230"/>
        <v>2006</v>
      </c>
      <c r="X1529" s="27">
        <f t="shared" si="231"/>
        <v>2050</v>
      </c>
      <c r="Y1529" s="28">
        <f t="shared" si="232"/>
        <v>0</v>
      </c>
      <c r="Z1529" s="29" t="str">
        <f t="shared" si="233"/>
        <v>CAISO</v>
      </c>
      <c r="AA1529" s="30">
        <f t="shared" si="234"/>
        <v>3.04</v>
      </c>
      <c r="AB1529" s="31">
        <f>IF(AND(ISNUMBER(MATCH($S1529,[3]Lists!$CU$8:$CU$37,0)),J1529&gt;=DATE(2018,12,31)),$AH$6,$AH$5)</f>
        <v>1</v>
      </c>
      <c r="AC1529" s="31">
        <f t="shared" si="235"/>
        <v>1</v>
      </c>
      <c r="AD1529" s="31">
        <f t="shared" si="236"/>
        <v>1</v>
      </c>
      <c r="AE1529" s="32" t="e">
        <f>MIN($K1529,IF(AND(S1529='[3]Resources - Baseline'!$C$25,$AH$3&gt;0),MIN(DATE(2050,12,31),MAX(DATE($AH$4,12,31),DATE(YEAR(J1529)+$AH$3,MONTH(J1529),DAY(J1529)))),IF(AND(COUNTIFS('[3]Resources - Baseline'!$C$26:$C$37,S1529)=1,$AH$2&gt;0),MIN(DATE($AH$4,12,31),DATE(YEAR(J1529)+$AH$2,MONTH(J1529),DAY(J1529))),DATE(2050,12,31))))</f>
        <v>#VALUE!</v>
      </c>
      <c r="AF1529" s="33">
        <f t="shared" si="237"/>
        <v>1</v>
      </c>
    </row>
    <row r="1530" spans="1:32">
      <c r="A1530" s="1">
        <v>1530</v>
      </c>
      <c r="B1530" s="21" t="s">
        <v>3271</v>
      </c>
      <c r="C1530" s="21"/>
      <c r="D1530" s="21" t="s">
        <v>163</v>
      </c>
      <c r="E1530" s="22" t="s">
        <v>837</v>
      </c>
      <c r="F1530" s="22" t="s">
        <v>837</v>
      </c>
      <c r="G1530" s="22" t="s">
        <v>838</v>
      </c>
      <c r="H1530" s="22" t="s">
        <v>434</v>
      </c>
      <c r="I1530" s="22" t="s">
        <v>212</v>
      </c>
      <c r="J1530" s="22">
        <v>42735</v>
      </c>
      <c r="K1530" s="22">
        <v>55153</v>
      </c>
      <c r="L1530" s="23">
        <f t="shared" si="238"/>
        <v>140</v>
      </c>
      <c r="M1530" s="24">
        <f t="shared" si="239"/>
        <v>1</v>
      </c>
      <c r="N1530" s="23">
        <v>140</v>
      </c>
      <c r="O1530" s="23">
        <v>140</v>
      </c>
      <c r="P1530" s="23" t="s">
        <v>240</v>
      </c>
      <c r="Q1530" s="23" t="s">
        <v>207</v>
      </c>
      <c r="R1530" s="25" t="s">
        <v>189</v>
      </c>
      <c r="S1530" s="22" t="s">
        <v>435</v>
      </c>
      <c r="T1530" s="22"/>
      <c r="U1530" s="26"/>
      <c r="V1530" s="26"/>
      <c r="W1530" s="27">
        <f t="shared" si="230"/>
        <v>2017</v>
      </c>
      <c r="X1530" s="27">
        <f t="shared" si="231"/>
        <v>2050</v>
      </c>
      <c r="Y1530" s="28">
        <f t="shared" si="232"/>
        <v>0</v>
      </c>
      <c r="Z1530" s="29" t="str">
        <f t="shared" si="233"/>
        <v>NW</v>
      </c>
      <c r="AA1530" s="30">
        <f t="shared" si="234"/>
        <v>140</v>
      </c>
      <c r="AB1530" s="31">
        <f>IF(AND(ISNUMBER(MATCH($S1530,[3]Lists!$CU$8:$CU$37,0)),J1530&gt;=DATE(2018,12,31)),$AH$6,$AH$5)</f>
        <v>1</v>
      </c>
      <c r="AC1530" s="31">
        <f t="shared" si="235"/>
        <v>1</v>
      </c>
      <c r="AD1530" s="31">
        <f t="shared" si="236"/>
        <v>1</v>
      </c>
      <c r="AE1530" s="32" t="e">
        <f>MIN($K1530,IF(AND(S1530='[3]Resources - Baseline'!$C$25,$AH$3&gt;0),MIN(DATE(2050,12,31),MAX(DATE($AH$4,12,31),DATE(YEAR(J1530)+$AH$3,MONTH(J1530),DAY(J1530)))),IF(AND(COUNTIFS('[3]Resources - Baseline'!$C$26:$C$37,S1530)=1,$AH$2&gt;0),MIN(DATE($AH$4,12,31),DATE(YEAR(J1530)+$AH$2,MONTH(J1530),DAY(J1530))),DATE(2050,12,31))))</f>
        <v>#VALUE!</v>
      </c>
      <c r="AF1530" s="33">
        <f t="shared" si="237"/>
        <v>1</v>
      </c>
    </row>
    <row r="1531" spans="1:32">
      <c r="A1531" s="1">
        <v>1531</v>
      </c>
      <c r="B1531" s="21" t="s">
        <v>3272</v>
      </c>
      <c r="C1531" s="21" t="s">
        <v>3273</v>
      </c>
      <c r="D1531" s="21" t="s">
        <v>185</v>
      </c>
      <c r="E1531" s="21" t="s">
        <v>246</v>
      </c>
      <c r="F1531" s="21" t="s">
        <v>246</v>
      </c>
      <c r="G1531" s="21" t="s">
        <v>247</v>
      </c>
      <c r="H1531" s="21" t="s">
        <v>246</v>
      </c>
      <c r="I1531" s="21" t="s">
        <v>178</v>
      </c>
      <c r="J1531" s="22">
        <v>31778</v>
      </c>
      <c r="K1531" s="22">
        <v>55153</v>
      </c>
      <c r="L1531" s="23">
        <f t="shared" si="238"/>
        <v>5</v>
      </c>
      <c r="M1531" s="24">
        <f t="shared" si="239"/>
        <v>1</v>
      </c>
      <c r="N1531" s="21">
        <v>5</v>
      </c>
      <c r="O1531" s="21">
        <v>5</v>
      </c>
      <c r="P1531" s="21" t="s">
        <v>187</v>
      </c>
      <c r="Q1531" s="21" t="s">
        <v>219</v>
      </c>
      <c r="R1531" s="25" t="s">
        <v>218</v>
      </c>
      <c r="S1531" s="21" t="s">
        <v>368</v>
      </c>
      <c r="T1531" s="21"/>
      <c r="U1531" s="26"/>
      <c r="V1531" s="26"/>
      <c r="W1531" s="27">
        <f t="shared" si="230"/>
        <v>1987</v>
      </c>
      <c r="X1531" s="27">
        <f t="shared" si="231"/>
        <v>2050</v>
      </c>
      <c r="Y1531" s="28">
        <f t="shared" si="232"/>
        <v>0</v>
      </c>
      <c r="Z1531" s="29" t="str">
        <f t="shared" si="233"/>
        <v>CAISO</v>
      </c>
      <c r="AA1531" s="30">
        <f t="shared" si="234"/>
        <v>5</v>
      </c>
      <c r="AB1531" s="31">
        <f>IF(AND(ISNUMBER(MATCH($S1531,[3]Lists!$CU$8:$CU$37,0)),J1531&gt;=DATE(2018,12,31)),$AH$6,$AH$5)</f>
        <v>1</v>
      </c>
      <c r="AC1531" s="31">
        <f t="shared" si="235"/>
        <v>1</v>
      </c>
      <c r="AD1531" s="31">
        <f t="shared" si="236"/>
        <v>1</v>
      </c>
      <c r="AE1531" s="32" t="e">
        <f>MIN($K1531,IF(AND(S1531='[3]Resources - Baseline'!$C$25,$AH$3&gt;0),MIN(DATE(2050,12,31),MAX(DATE($AH$4,12,31),DATE(YEAR(J1531)+$AH$3,MONTH(J1531),DAY(J1531)))),IF(AND(COUNTIFS('[3]Resources - Baseline'!$C$26:$C$37,S1531)=1,$AH$2&gt;0),MIN(DATE($AH$4,12,31),DATE(YEAR(J1531)+$AH$2,MONTH(J1531),DAY(J1531))),DATE(2050,12,31))))</f>
        <v>#VALUE!</v>
      </c>
      <c r="AF1531" s="33">
        <f t="shared" si="237"/>
        <v>1</v>
      </c>
    </row>
    <row r="1532" spans="1:32">
      <c r="A1532" s="1">
        <v>1532</v>
      </c>
      <c r="B1532" s="21" t="s">
        <v>3274</v>
      </c>
      <c r="C1532" s="21"/>
      <c r="D1532" s="21" t="s">
        <v>185</v>
      </c>
      <c r="E1532" s="21" t="s">
        <v>246</v>
      </c>
      <c r="F1532" s="21" t="s">
        <v>246</v>
      </c>
      <c r="G1532" s="21" t="s">
        <v>247</v>
      </c>
      <c r="H1532" s="21" t="s">
        <v>246</v>
      </c>
      <c r="I1532" s="21" t="s">
        <v>178</v>
      </c>
      <c r="J1532" s="22">
        <v>31916</v>
      </c>
      <c r="K1532" s="22">
        <v>55153</v>
      </c>
      <c r="L1532" s="23">
        <f t="shared" si="238"/>
        <v>22.38</v>
      </c>
      <c r="M1532" s="24">
        <f t="shared" si="239"/>
        <v>0.84933586337760902</v>
      </c>
      <c r="N1532" s="21">
        <v>22.38</v>
      </c>
      <c r="O1532" s="21">
        <v>26.35</v>
      </c>
      <c r="P1532" s="21" t="s">
        <v>257</v>
      </c>
      <c r="Q1532" s="21" t="s">
        <v>269</v>
      </c>
      <c r="R1532" s="25" t="s">
        <v>270</v>
      </c>
      <c r="S1532" s="21" t="s">
        <v>271</v>
      </c>
      <c r="T1532" s="21"/>
      <c r="U1532" s="26"/>
      <c r="V1532" s="26"/>
      <c r="W1532" s="27">
        <f t="shared" si="230"/>
        <v>1987</v>
      </c>
      <c r="X1532" s="27">
        <f t="shared" si="231"/>
        <v>2050</v>
      </c>
      <c r="Y1532" s="28">
        <f t="shared" si="232"/>
        <v>0</v>
      </c>
      <c r="Z1532" s="29" t="str">
        <f t="shared" si="233"/>
        <v>CAISO</v>
      </c>
      <c r="AA1532" s="30">
        <f t="shared" si="234"/>
        <v>26.35</v>
      </c>
      <c r="AB1532" s="31">
        <f>IF(AND(ISNUMBER(MATCH($S1532,[3]Lists!$CU$8:$CU$37,0)),J1532&gt;=DATE(2018,12,31)),$AH$6,$AH$5)</f>
        <v>1</v>
      </c>
      <c r="AC1532" s="31">
        <f t="shared" si="235"/>
        <v>1</v>
      </c>
      <c r="AD1532" s="31">
        <f t="shared" si="236"/>
        <v>1</v>
      </c>
      <c r="AE1532" s="32" t="e">
        <f>MIN($K1532,IF(AND(S1532='[3]Resources - Baseline'!$C$25,$AH$3&gt;0),MIN(DATE(2050,12,31),MAX(DATE($AH$4,12,31),DATE(YEAR(J1532)+$AH$3,MONTH(J1532),DAY(J1532)))),IF(AND(COUNTIFS('[3]Resources - Baseline'!$C$26:$C$37,S1532)=1,$AH$2&gt;0),MIN(DATE($AH$4,12,31),DATE(YEAR(J1532)+$AH$2,MONTH(J1532),DAY(J1532))),DATE(2050,12,31))))</f>
        <v>#VALUE!</v>
      </c>
      <c r="AF1532" s="33">
        <f t="shared" si="237"/>
        <v>1</v>
      </c>
    </row>
    <row r="1533" spans="1:32">
      <c r="A1533" s="1">
        <v>1533</v>
      </c>
      <c r="B1533" s="21" t="s">
        <v>3275</v>
      </c>
      <c r="C1533" s="21"/>
      <c r="D1533" s="21" t="s">
        <v>185</v>
      </c>
      <c r="E1533" s="21" t="s">
        <v>175</v>
      </c>
      <c r="F1533" s="21" t="s">
        <v>175</v>
      </c>
      <c r="G1533" s="21" t="s">
        <v>186</v>
      </c>
      <c r="H1533" s="21" t="s">
        <v>175</v>
      </c>
      <c r="I1533" s="21" t="s">
        <v>178</v>
      </c>
      <c r="J1533" s="22">
        <v>41535</v>
      </c>
      <c r="K1533" s="22">
        <v>55153</v>
      </c>
      <c r="L1533" s="23">
        <f t="shared" si="238"/>
        <v>20</v>
      </c>
      <c r="M1533" s="24">
        <f t="shared" si="239"/>
        <v>1</v>
      </c>
      <c r="N1533" s="21">
        <v>20</v>
      </c>
      <c r="O1533" s="21">
        <v>20</v>
      </c>
      <c r="P1533" s="21" t="s">
        <v>187</v>
      </c>
      <c r="Q1533" s="21" t="s">
        <v>188</v>
      </c>
      <c r="R1533" s="25" t="s">
        <v>189</v>
      </c>
      <c r="S1533" s="21" t="s">
        <v>182</v>
      </c>
      <c r="T1533" s="21"/>
      <c r="U1533" s="26"/>
      <c r="V1533" s="26"/>
      <c r="W1533" s="27">
        <f t="shared" si="230"/>
        <v>2014</v>
      </c>
      <c r="X1533" s="27">
        <f t="shared" si="231"/>
        <v>2050</v>
      </c>
      <c r="Y1533" s="28">
        <f t="shared" si="232"/>
        <v>0</v>
      </c>
      <c r="Z1533" s="29" t="str">
        <f t="shared" si="233"/>
        <v>CAISO</v>
      </c>
      <c r="AA1533" s="30">
        <f t="shared" si="234"/>
        <v>20</v>
      </c>
      <c r="AB1533" s="31">
        <f>IF(AND(ISNUMBER(MATCH($S1533,[3]Lists!$CU$8:$CU$37,0)),J1533&gt;=DATE(2018,12,31)),$AH$6,$AH$5)</f>
        <v>1</v>
      </c>
      <c r="AC1533" s="31">
        <f t="shared" si="235"/>
        <v>1</v>
      </c>
      <c r="AD1533" s="31">
        <f t="shared" si="236"/>
        <v>1</v>
      </c>
      <c r="AE1533" s="32" t="e">
        <f>MIN($K1533,IF(AND(S1533='[3]Resources - Baseline'!$C$25,$AH$3&gt;0),MIN(DATE(2050,12,31),MAX(DATE($AH$4,12,31),DATE(YEAR(J1533)+$AH$3,MONTH(J1533),DAY(J1533)))),IF(AND(COUNTIFS('[3]Resources - Baseline'!$C$26:$C$37,S1533)=1,$AH$2&gt;0),MIN(DATE($AH$4,12,31),DATE(YEAR(J1533)+$AH$2,MONTH(J1533),DAY(J1533))),DATE(2050,12,31))))</f>
        <v>#VALUE!</v>
      </c>
      <c r="AF1533" s="33">
        <f t="shared" si="237"/>
        <v>1</v>
      </c>
    </row>
    <row r="1534" spans="1:32">
      <c r="A1534" s="1">
        <v>1534</v>
      </c>
      <c r="B1534" s="21" t="s">
        <v>3276</v>
      </c>
      <c r="C1534" s="21" t="s">
        <v>3277</v>
      </c>
      <c r="D1534" s="21" t="s">
        <v>163</v>
      </c>
      <c r="E1534" s="22" t="s">
        <v>353</v>
      </c>
      <c r="F1534" s="22" t="s">
        <v>353</v>
      </c>
      <c r="G1534" s="22" t="s">
        <v>354</v>
      </c>
      <c r="H1534" s="22" t="s">
        <v>353</v>
      </c>
      <c r="I1534" s="22" t="s">
        <v>167</v>
      </c>
      <c r="J1534" s="22">
        <v>10044</v>
      </c>
      <c r="K1534" s="22">
        <v>55153</v>
      </c>
      <c r="L1534" s="23">
        <f t="shared" si="238"/>
        <v>3.2</v>
      </c>
      <c r="M1534" s="24">
        <f t="shared" si="239"/>
        <v>1</v>
      </c>
      <c r="N1534" s="23">
        <v>3.2</v>
      </c>
      <c r="O1534" s="23">
        <v>3.2</v>
      </c>
      <c r="P1534" s="23" t="s">
        <v>218</v>
      </c>
      <c r="Q1534" s="23" t="s">
        <v>219</v>
      </c>
      <c r="R1534" s="25" t="s">
        <v>218</v>
      </c>
      <c r="S1534" s="22" t="s">
        <v>220</v>
      </c>
      <c r="T1534" s="22"/>
      <c r="U1534" s="26"/>
      <c r="V1534" s="26"/>
      <c r="W1534" s="27">
        <f t="shared" si="230"/>
        <v>1928</v>
      </c>
      <c r="X1534" s="27">
        <f t="shared" si="231"/>
        <v>2050</v>
      </c>
      <c r="Y1534" s="28">
        <f t="shared" si="232"/>
        <v>0</v>
      </c>
      <c r="Z1534" s="29" t="str">
        <f t="shared" si="233"/>
        <v>Excluded</v>
      </c>
      <c r="AA1534" s="30">
        <f t="shared" si="234"/>
        <v>3.2</v>
      </c>
      <c r="AB1534" s="31">
        <f>IF(AND(ISNUMBER(MATCH($S1534,[3]Lists!$CU$8:$CU$37,0)),J1534&gt;=DATE(2018,12,31)),$AH$6,$AH$5)</f>
        <v>1</v>
      </c>
      <c r="AC1534" s="31">
        <f t="shared" si="235"/>
        <v>1</v>
      </c>
      <c r="AD1534" s="31">
        <f t="shared" si="236"/>
        <v>1</v>
      </c>
      <c r="AE1534" s="32" t="e">
        <f>MIN($K1534,IF(AND(S1534='[3]Resources - Baseline'!$C$25,$AH$3&gt;0),MIN(DATE(2050,12,31),MAX(DATE($AH$4,12,31),DATE(YEAR(J1534)+$AH$3,MONTH(J1534),DAY(J1534)))),IF(AND(COUNTIFS('[3]Resources - Baseline'!$C$26:$C$37,S1534)=1,$AH$2&gt;0),MIN(DATE($AH$4,12,31),DATE(YEAR(J1534)+$AH$2,MONTH(J1534),DAY(J1534))),DATE(2050,12,31))))</f>
        <v>#VALUE!</v>
      </c>
      <c r="AF1534" s="33">
        <f t="shared" si="237"/>
        <v>1</v>
      </c>
    </row>
    <row r="1535" spans="1:32">
      <c r="A1535" s="1">
        <v>1535</v>
      </c>
      <c r="B1535" s="21" t="s">
        <v>3278</v>
      </c>
      <c r="C1535" s="21" t="s">
        <v>3279</v>
      </c>
      <c r="D1535" s="21" t="s">
        <v>163</v>
      </c>
      <c r="E1535" s="22" t="s">
        <v>353</v>
      </c>
      <c r="F1535" s="22" t="s">
        <v>353</v>
      </c>
      <c r="G1535" s="22" t="s">
        <v>354</v>
      </c>
      <c r="H1535" s="22" t="s">
        <v>353</v>
      </c>
      <c r="I1535" s="22" t="s">
        <v>167</v>
      </c>
      <c r="J1535" s="22">
        <v>10228</v>
      </c>
      <c r="K1535" s="22">
        <v>55153</v>
      </c>
      <c r="L1535" s="23">
        <f t="shared" si="238"/>
        <v>3.2</v>
      </c>
      <c r="M1535" s="24">
        <f t="shared" si="239"/>
        <v>1</v>
      </c>
      <c r="N1535" s="23">
        <v>3.2</v>
      </c>
      <c r="O1535" s="23">
        <v>3.2</v>
      </c>
      <c r="P1535" s="23" t="s">
        <v>218</v>
      </c>
      <c r="Q1535" s="23" t="s">
        <v>219</v>
      </c>
      <c r="R1535" s="25" t="s">
        <v>218</v>
      </c>
      <c r="S1535" s="22" t="s">
        <v>220</v>
      </c>
      <c r="T1535" s="22"/>
      <c r="U1535" s="26"/>
      <c r="V1535" s="26"/>
      <c r="W1535" s="27">
        <f t="shared" si="230"/>
        <v>1928</v>
      </c>
      <c r="X1535" s="27">
        <f t="shared" si="231"/>
        <v>2050</v>
      </c>
      <c r="Y1535" s="28">
        <f t="shared" si="232"/>
        <v>0</v>
      </c>
      <c r="Z1535" s="29" t="str">
        <f t="shared" si="233"/>
        <v>Excluded</v>
      </c>
      <c r="AA1535" s="30">
        <f t="shared" si="234"/>
        <v>3.2</v>
      </c>
      <c r="AB1535" s="31">
        <f>IF(AND(ISNUMBER(MATCH($S1535,[3]Lists!$CU$8:$CU$37,0)),J1535&gt;=DATE(2018,12,31)),$AH$6,$AH$5)</f>
        <v>1</v>
      </c>
      <c r="AC1535" s="31">
        <f t="shared" si="235"/>
        <v>1</v>
      </c>
      <c r="AD1535" s="31">
        <f t="shared" si="236"/>
        <v>1</v>
      </c>
      <c r="AE1535" s="32" t="e">
        <f>MIN($K1535,IF(AND(S1535='[3]Resources - Baseline'!$C$25,$AH$3&gt;0),MIN(DATE(2050,12,31),MAX(DATE($AH$4,12,31),DATE(YEAR(J1535)+$AH$3,MONTH(J1535),DAY(J1535)))),IF(AND(COUNTIFS('[3]Resources - Baseline'!$C$26:$C$37,S1535)=1,$AH$2&gt;0),MIN(DATE($AH$4,12,31),DATE(YEAR(J1535)+$AH$2,MONTH(J1535),DAY(J1535))),DATE(2050,12,31))))</f>
        <v>#VALUE!</v>
      </c>
      <c r="AF1535" s="33">
        <f t="shared" si="237"/>
        <v>1</v>
      </c>
    </row>
    <row r="1536" spans="1:32">
      <c r="A1536" s="1">
        <v>1536</v>
      </c>
      <c r="B1536" s="21" t="s">
        <v>3280</v>
      </c>
      <c r="C1536" s="21" t="s">
        <v>3281</v>
      </c>
      <c r="D1536" s="21" t="s">
        <v>185</v>
      </c>
      <c r="E1536" s="21" t="s">
        <v>175</v>
      </c>
      <c r="F1536" s="21" t="s">
        <v>175</v>
      </c>
      <c r="G1536" s="21" t="s">
        <v>186</v>
      </c>
      <c r="H1536" s="21" t="s">
        <v>175</v>
      </c>
      <c r="I1536" s="21" t="s">
        <v>178</v>
      </c>
      <c r="J1536" s="22">
        <v>37130</v>
      </c>
      <c r="K1536" s="22">
        <v>55153</v>
      </c>
      <c r="L1536" s="23">
        <f t="shared" si="238"/>
        <v>98.46</v>
      </c>
      <c r="M1536" s="24">
        <f t="shared" si="239"/>
        <v>1</v>
      </c>
      <c r="N1536" s="21">
        <v>98.46</v>
      </c>
      <c r="O1536" s="21">
        <v>98.46</v>
      </c>
      <c r="P1536" s="21" t="s">
        <v>268</v>
      </c>
      <c r="Q1536" s="21" t="s">
        <v>269</v>
      </c>
      <c r="R1536" s="25" t="s">
        <v>270</v>
      </c>
      <c r="S1536" s="21" t="s">
        <v>450</v>
      </c>
      <c r="T1536" s="21"/>
      <c r="U1536" s="26"/>
      <c r="V1536" s="26"/>
      <c r="W1536" s="27">
        <f t="shared" si="230"/>
        <v>2002</v>
      </c>
      <c r="X1536" s="27">
        <f t="shared" si="231"/>
        <v>2050</v>
      </c>
      <c r="Y1536" s="28">
        <f t="shared" si="232"/>
        <v>0</v>
      </c>
      <c r="Z1536" s="29" t="str">
        <f t="shared" si="233"/>
        <v>CAISO</v>
      </c>
      <c r="AA1536" s="30">
        <f t="shared" si="234"/>
        <v>98.46</v>
      </c>
      <c r="AB1536" s="31">
        <f>IF(AND(ISNUMBER(MATCH($S1536,[3]Lists!$CU$8:$CU$37,0)),J1536&gt;=DATE(2018,12,31)),$AH$6,$AH$5)</f>
        <v>1</v>
      </c>
      <c r="AC1536" s="31">
        <f t="shared" si="235"/>
        <v>1</v>
      </c>
      <c r="AD1536" s="31">
        <f t="shared" si="236"/>
        <v>1</v>
      </c>
      <c r="AE1536" s="32" t="e">
        <f>MIN($K1536,IF(AND(S1536='[3]Resources - Baseline'!$C$25,$AH$3&gt;0),MIN(DATE(2050,12,31),MAX(DATE($AH$4,12,31),DATE(YEAR(J1536)+$AH$3,MONTH(J1536),DAY(J1536)))),IF(AND(COUNTIFS('[3]Resources - Baseline'!$C$26:$C$37,S1536)=1,$AH$2&gt;0),MIN(DATE($AH$4,12,31),DATE(YEAR(J1536)+$AH$2,MONTH(J1536),DAY(J1536))),DATE(2050,12,31))))</f>
        <v>#VALUE!</v>
      </c>
      <c r="AF1536" s="33">
        <f t="shared" si="237"/>
        <v>1</v>
      </c>
    </row>
    <row r="1537" spans="1:32">
      <c r="A1537" s="1">
        <v>1537</v>
      </c>
      <c r="B1537" s="21" t="s">
        <v>3282</v>
      </c>
      <c r="C1537" s="21" t="s">
        <v>3283</v>
      </c>
      <c r="D1537" s="21" t="s">
        <v>185</v>
      </c>
      <c r="E1537" s="21" t="s">
        <v>246</v>
      </c>
      <c r="F1537" s="21" t="s">
        <v>246</v>
      </c>
      <c r="G1537" s="21" t="s">
        <v>247</v>
      </c>
      <c r="H1537" s="21" t="s">
        <v>246</v>
      </c>
      <c r="I1537" s="21" t="s">
        <v>178</v>
      </c>
      <c r="J1537" s="22">
        <v>25934</v>
      </c>
      <c r="K1537" s="22">
        <v>55153</v>
      </c>
      <c r="L1537" s="23">
        <f t="shared" si="238"/>
        <v>85</v>
      </c>
      <c r="M1537" s="24">
        <f t="shared" si="239"/>
        <v>1</v>
      </c>
      <c r="N1537" s="21">
        <v>85</v>
      </c>
      <c r="O1537" s="21">
        <v>85</v>
      </c>
      <c r="P1537" s="21" t="s">
        <v>187</v>
      </c>
      <c r="Q1537" s="21" t="s">
        <v>248</v>
      </c>
      <c r="R1537" s="25" t="s">
        <v>249</v>
      </c>
      <c r="S1537" s="21" t="s">
        <v>250</v>
      </c>
      <c r="T1537" s="21"/>
      <c r="U1537" s="26"/>
      <c r="V1537" s="26"/>
      <c r="W1537" s="27">
        <f t="shared" si="230"/>
        <v>1971</v>
      </c>
      <c r="X1537" s="27">
        <f t="shared" si="231"/>
        <v>2050</v>
      </c>
      <c r="Y1537" s="28">
        <f t="shared" si="232"/>
        <v>0</v>
      </c>
      <c r="Z1537" s="29" t="str">
        <f t="shared" si="233"/>
        <v>CAISO</v>
      </c>
      <c r="AA1537" s="30">
        <f t="shared" si="234"/>
        <v>85</v>
      </c>
      <c r="AB1537" s="31">
        <f>IF(AND(ISNUMBER(MATCH($S1537,[3]Lists!$CU$8:$CU$37,0)),J1537&gt;=DATE(2018,12,31)),$AH$6,$AH$5)</f>
        <v>1</v>
      </c>
      <c r="AC1537" s="31">
        <f t="shared" si="235"/>
        <v>1</v>
      </c>
      <c r="AD1537" s="31">
        <f t="shared" si="236"/>
        <v>1</v>
      </c>
      <c r="AE1537" s="32" t="e">
        <f>MIN($K1537,IF(AND(S1537='[3]Resources - Baseline'!$C$25,$AH$3&gt;0),MIN(DATE(2050,12,31),MAX(DATE($AH$4,12,31),DATE(YEAR(J1537)+$AH$3,MONTH(J1537),DAY(J1537)))),IF(AND(COUNTIFS('[3]Resources - Baseline'!$C$26:$C$37,S1537)=1,$AH$2&gt;0),MIN(DATE($AH$4,12,31),DATE(YEAR(J1537)+$AH$2,MONTH(J1537),DAY(J1537))),DATE(2050,12,31))))</f>
        <v>#VALUE!</v>
      </c>
      <c r="AF1537" s="33">
        <f t="shared" si="237"/>
        <v>1</v>
      </c>
    </row>
    <row r="1538" spans="1:32">
      <c r="A1538" s="1">
        <v>1538</v>
      </c>
      <c r="B1538" s="21" t="s">
        <v>3284</v>
      </c>
      <c r="C1538" s="21" t="s">
        <v>3285</v>
      </c>
      <c r="D1538" s="21" t="s">
        <v>185</v>
      </c>
      <c r="E1538" s="21" t="s">
        <v>246</v>
      </c>
      <c r="F1538" s="21" t="s">
        <v>246</v>
      </c>
      <c r="G1538" s="21" t="s">
        <v>247</v>
      </c>
      <c r="H1538" s="21" t="s">
        <v>246</v>
      </c>
      <c r="I1538" s="21" t="s">
        <v>178</v>
      </c>
      <c r="J1538" s="22">
        <v>26299</v>
      </c>
      <c r="K1538" s="22">
        <v>55153</v>
      </c>
      <c r="L1538" s="23">
        <f t="shared" si="238"/>
        <v>76</v>
      </c>
      <c r="M1538" s="24">
        <f t="shared" si="239"/>
        <v>0.92682926829268297</v>
      </c>
      <c r="N1538" s="21">
        <v>76</v>
      </c>
      <c r="O1538" s="21">
        <v>82</v>
      </c>
      <c r="P1538" s="21" t="s">
        <v>187</v>
      </c>
      <c r="Q1538" s="21" t="s">
        <v>248</v>
      </c>
      <c r="R1538" s="25" t="s">
        <v>249</v>
      </c>
      <c r="S1538" s="21" t="s">
        <v>250</v>
      </c>
      <c r="T1538" s="21"/>
      <c r="U1538" s="26"/>
      <c r="V1538" s="26"/>
      <c r="W1538" s="27">
        <f t="shared" si="230"/>
        <v>1972</v>
      </c>
      <c r="X1538" s="27">
        <f t="shared" si="231"/>
        <v>2050</v>
      </c>
      <c r="Y1538" s="28">
        <f t="shared" si="232"/>
        <v>0</v>
      </c>
      <c r="Z1538" s="29" t="str">
        <f t="shared" si="233"/>
        <v>CAISO</v>
      </c>
      <c r="AA1538" s="30">
        <f t="shared" si="234"/>
        <v>82</v>
      </c>
      <c r="AB1538" s="31">
        <f>IF(AND(ISNUMBER(MATCH($S1538,[3]Lists!$CU$8:$CU$37,0)),J1538&gt;=DATE(2018,12,31)),$AH$6,$AH$5)</f>
        <v>1</v>
      </c>
      <c r="AC1538" s="31">
        <f t="shared" si="235"/>
        <v>1</v>
      </c>
      <c r="AD1538" s="31">
        <f t="shared" si="236"/>
        <v>1</v>
      </c>
      <c r="AE1538" s="32" t="e">
        <f>MIN($K1538,IF(AND(S1538='[3]Resources - Baseline'!$C$25,$AH$3&gt;0),MIN(DATE(2050,12,31),MAX(DATE($AH$4,12,31),DATE(YEAR(J1538)+$AH$3,MONTH(J1538),DAY(J1538)))),IF(AND(COUNTIFS('[3]Resources - Baseline'!$C$26:$C$37,S1538)=1,$AH$2&gt;0),MIN(DATE($AH$4,12,31),DATE(YEAR(J1538)+$AH$2,MONTH(J1538),DAY(J1538))),DATE(2050,12,31))))</f>
        <v>#VALUE!</v>
      </c>
      <c r="AF1538" s="33">
        <f t="shared" si="237"/>
        <v>1</v>
      </c>
    </row>
    <row r="1539" spans="1:32">
      <c r="A1539" s="1">
        <v>1539</v>
      </c>
      <c r="B1539" s="21" t="s">
        <v>3286</v>
      </c>
      <c r="C1539" s="21" t="s">
        <v>3287</v>
      </c>
      <c r="D1539" s="21" t="s">
        <v>185</v>
      </c>
      <c r="E1539" s="21" t="s">
        <v>246</v>
      </c>
      <c r="F1539" s="21" t="s">
        <v>246</v>
      </c>
      <c r="G1539" s="21" t="s">
        <v>247</v>
      </c>
      <c r="H1539" s="21" t="s">
        <v>246</v>
      </c>
      <c r="I1539" s="21" t="s">
        <v>178</v>
      </c>
      <c r="J1539" s="22">
        <v>32499</v>
      </c>
      <c r="K1539" s="22">
        <v>55153</v>
      </c>
      <c r="L1539" s="23">
        <f t="shared" si="238"/>
        <v>3.75</v>
      </c>
      <c r="M1539" s="24">
        <f t="shared" si="239"/>
        <v>1</v>
      </c>
      <c r="N1539" s="21">
        <v>3.75</v>
      </c>
      <c r="O1539" s="21">
        <v>3.75</v>
      </c>
      <c r="P1539" s="21" t="s">
        <v>187</v>
      </c>
      <c r="Q1539" s="21" t="s">
        <v>219</v>
      </c>
      <c r="R1539" s="25" t="s">
        <v>218</v>
      </c>
      <c r="S1539" s="21" t="s">
        <v>368</v>
      </c>
      <c r="T1539" s="21"/>
      <c r="U1539" s="26"/>
      <c r="V1539" s="26"/>
      <c r="W1539" s="27">
        <f t="shared" si="230"/>
        <v>1989</v>
      </c>
      <c r="X1539" s="27">
        <f t="shared" si="231"/>
        <v>2050</v>
      </c>
      <c r="Y1539" s="28">
        <f t="shared" si="232"/>
        <v>0</v>
      </c>
      <c r="Z1539" s="29" t="str">
        <f t="shared" si="233"/>
        <v>CAISO</v>
      </c>
      <c r="AA1539" s="30">
        <f t="shared" si="234"/>
        <v>3.75</v>
      </c>
      <c r="AB1539" s="31">
        <f>IF(AND(ISNUMBER(MATCH($S1539,[3]Lists!$CU$8:$CU$37,0)),J1539&gt;=DATE(2018,12,31)),$AH$6,$AH$5)</f>
        <v>1</v>
      </c>
      <c r="AC1539" s="31">
        <f t="shared" si="235"/>
        <v>1</v>
      </c>
      <c r="AD1539" s="31">
        <f t="shared" si="236"/>
        <v>1</v>
      </c>
      <c r="AE1539" s="32" t="e">
        <f>MIN($K1539,IF(AND(S1539='[3]Resources - Baseline'!$C$25,$AH$3&gt;0),MIN(DATE(2050,12,31),MAX(DATE($AH$4,12,31),DATE(YEAR(J1539)+$AH$3,MONTH(J1539),DAY(J1539)))),IF(AND(COUNTIFS('[3]Resources - Baseline'!$C$26:$C$37,S1539)=1,$AH$2&gt;0),MIN(DATE($AH$4,12,31),DATE(YEAR(J1539)+$AH$2,MONTH(J1539),DAY(J1539))),DATE(2050,12,31))))</f>
        <v>#VALUE!</v>
      </c>
      <c r="AF1539" s="33">
        <f t="shared" si="237"/>
        <v>1</v>
      </c>
    </row>
    <row r="1540" spans="1:32">
      <c r="A1540" s="1">
        <v>1540</v>
      </c>
      <c r="B1540" s="21" t="s">
        <v>3288</v>
      </c>
      <c r="C1540" s="21" t="s">
        <v>3289</v>
      </c>
      <c r="D1540" s="21" t="s">
        <v>163</v>
      </c>
      <c r="E1540" s="22" t="s">
        <v>210</v>
      </c>
      <c r="F1540" s="22" t="s">
        <v>210</v>
      </c>
      <c r="G1540" s="22" t="s">
        <v>211</v>
      </c>
      <c r="H1540" s="22" t="s">
        <v>210</v>
      </c>
      <c r="I1540" s="22" t="s">
        <v>212</v>
      </c>
      <c r="J1540" s="22">
        <v>30834</v>
      </c>
      <c r="K1540" s="22">
        <v>55153</v>
      </c>
      <c r="L1540" s="23">
        <f t="shared" si="238"/>
        <v>47.5</v>
      </c>
      <c r="M1540" s="24">
        <f t="shared" si="239"/>
        <v>1</v>
      </c>
      <c r="N1540" s="23">
        <v>47.5</v>
      </c>
      <c r="O1540" s="23">
        <v>47.5</v>
      </c>
      <c r="P1540" s="23" t="s">
        <v>218</v>
      </c>
      <c r="Q1540" s="23" t="s">
        <v>219</v>
      </c>
      <c r="R1540" s="25" t="s">
        <v>218</v>
      </c>
      <c r="S1540" s="22" t="s">
        <v>344</v>
      </c>
      <c r="T1540" s="22"/>
      <c r="U1540" s="26"/>
      <c r="V1540" s="26"/>
      <c r="W1540" s="27">
        <f t="shared" si="230"/>
        <v>1984</v>
      </c>
      <c r="X1540" s="27">
        <f t="shared" si="231"/>
        <v>2050</v>
      </c>
      <c r="Y1540" s="28">
        <f t="shared" si="232"/>
        <v>0</v>
      </c>
      <c r="Z1540" s="29" t="str">
        <f t="shared" si="233"/>
        <v>NW</v>
      </c>
      <c r="AA1540" s="30">
        <f t="shared" si="234"/>
        <v>47.5</v>
      </c>
      <c r="AB1540" s="31">
        <f>IF(AND(ISNUMBER(MATCH($S1540,[3]Lists!$CU$8:$CU$37,0)),J1540&gt;=DATE(2018,12,31)),$AH$6,$AH$5)</f>
        <v>1</v>
      </c>
      <c r="AC1540" s="31">
        <f t="shared" si="235"/>
        <v>1</v>
      </c>
      <c r="AD1540" s="31">
        <f t="shared" si="236"/>
        <v>1</v>
      </c>
      <c r="AE1540" s="32" t="e">
        <f>MIN($K1540,IF(AND(S1540='[3]Resources - Baseline'!$C$25,$AH$3&gt;0),MIN(DATE(2050,12,31),MAX(DATE($AH$4,12,31),DATE(YEAR(J1540)+$AH$3,MONTH(J1540),DAY(J1540)))),IF(AND(COUNTIFS('[3]Resources - Baseline'!$C$26:$C$37,S1540)=1,$AH$2&gt;0),MIN(DATE($AH$4,12,31),DATE(YEAR(J1540)+$AH$2,MONTH(J1540),DAY(J1540))),DATE(2050,12,31))))</f>
        <v>#VALUE!</v>
      </c>
      <c r="AF1540" s="33">
        <f t="shared" si="237"/>
        <v>1</v>
      </c>
    </row>
    <row r="1541" spans="1:32">
      <c r="A1541" s="1">
        <v>1541</v>
      </c>
      <c r="B1541" s="21" t="s">
        <v>3290</v>
      </c>
      <c r="C1541" s="21" t="s">
        <v>3291</v>
      </c>
      <c r="D1541" s="21" t="s">
        <v>163</v>
      </c>
      <c r="E1541" s="22" t="s">
        <v>210</v>
      </c>
      <c r="F1541" s="22" t="s">
        <v>210</v>
      </c>
      <c r="G1541" s="22" t="s">
        <v>211</v>
      </c>
      <c r="H1541" s="22" t="s">
        <v>210</v>
      </c>
      <c r="I1541" s="22" t="s">
        <v>212</v>
      </c>
      <c r="J1541" s="22">
        <v>30834</v>
      </c>
      <c r="K1541" s="22">
        <v>55153</v>
      </c>
      <c r="L1541" s="23">
        <f t="shared" si="238"/>
        <v>47.5</v>
      </c>
      <c r="M1541" s="24">
        <f t="shared" si="239"/>
        <v>1</v>
      </c>
      <c r="N1541" s="23">
        <v>47.5</v>
      </c>
      <c r="O1541" s="23">
        <v>47.5</v>
      </c>
      <c r="P1541" s="23" t="s">
        <v>218</v>
      </c>
      <c r="Q1541" s="23" t="s">
        <v>219</v>
      </c>
      <c r="R1541" s="25" t="s">
        <v>218</v>
      </c>
      <c r="S1541" s="22" t="s">
        <v>344</v>
      </c>
      <c r="T1541" s="22"/>
      <c r="U1541" s="26"/>
      <c r="V1541" s="26"/>
      <c r="W1541" s="27">
        <f t="shared" si="230"/>
        <v>1984</v>
      </c>
      <c r="X1541" s="27">
        <f t="shared" si="231"/>
        <v>2050</v>
      </c>
      <c r="Y1541" s="28">
        <f t="shared" si="232"/>
        <v>0</v>
      </c>
      <c r="Z1541" s="29" t="str">
        <f t="shared" si="233"/>
        <v>NW</v>
      </c>
      <c r="AA1541" s="30">
        <f t="shared" si="234"/>
        <v>47.5</v>
      </c>
      <c r="AB1541" s="31">
        <f>IF(AND(ISNUMBER(MATCH($S1541,[3]Lists!$CU$8:$CU$37,0)),J1541&gt;=DATE(2018,12,31)),$AH$6,$AH$5)</f>
        <v>1</v>
      </c>
      <c r="AC1541" s="31">
        <f t="shared" si="235"/>
        <v>1</v>
      </c>
      <c r="AD1541" s="31">
        <f t="shared" si="236"/>
        <v>1</v>
      </c>
      <c r="AE1541" s="32" t="e">
        <f>MIN($K1541,IF(AND(S1541='[3]Resources - Baseline'!$C$25,$AH$3&gt;0),MIN(DATE(2050,12,31),MAX(DATE($AH$4,12,31),DATE(YEAR(J1541)+$AH$3,MONTH(J1541),DAY(J1541)))),IF(AND(COUNTIFS('[3]Resources - Baseline'!$C$26:$C$37,S1541)=1,$AH$2&gt;0),MIN(DATE($AH$4,12,31),DATE(YEAR(J1541)+$AH$2,MONTH(J1541),DAY(J1541))),DATE(2050,12,31))))</f>
        <v>#VALUE!</v>
      </c>
      <c r="AF1541" s="33">
        <f t="shared" si="237"/>
        <v>1</v>
      </c>
    </row>
    <row r="1542" spans="1:32">
      <c r="A1542" s="1">
        <v>1542</v>
      </c>
      <c r="B1542" s="21" t="s">
        <v>3292</v>
      </c>
      <c r="C1542" s="21" t="s">
        <v>3293</v>
      </c>
      <c r="D1542" s="21" t="s">
        <v>163</v>
      </c>
      <c r="E1542" s="22" t="s">
        <v>210</v>
      </c>
      <c r="F1542" s="22" t="s">
        <v>210</v>
      </c>
      <c r="G1542" s="22" t="s">
        <v>211</v>
      </c>
      <c r="H1542" s="22" t="s">
        <v>210</v>
      </c>
      <c r="I1542" s="22" t="s">
        <v>212</v>
      </c>
      <c r="J1542" s="22">
        <v>30834</v>
      </c>
      <c r="K1542" s="22">
        <v>55153</v>
      </c>
      <c r="L1542" s="23">
        <f t="shared" si="238"/>
        <v>8.4</v>
      </c>
      <c r="M1542" s="24">
        <f t="shared" si="239"/>
        <v>1</v>
      </c>
      <c r="N1542" s="23">
        <v>8.4</v>
      </c>
      <c r="O1542" s="23">
        <v>8.4</v>
      </c>
      <c r="P1542" s="23" t="s">
        <v>218</v>
      </c>
      <c r="Q1542" s="23" t="s">
        <v>219</v>
      </c>
      <c r="R1542" s="25" t="s">
        <v>218</v>
      </c>
      <c r="S1542" s="22" t="s">
        <v>344</v>
      </c>
      <c r="T1542" s="22"/>
      <c r="U1542" s="26"/>
      <c r="V1542" s="26"/>
      <c r="W1542" s="27">
        <f t="shared" si="230"/>
        <v>1984</v>
      </c>
      <c r="X1542" s="27">
        <f t="shared" si="231"/>
        <v>2050</v>
      </c>
      <c r="Y1542" s="28">
        <f t="shared" si="232"/>
        <v>0</v>
      </c>
      <c r="Z1542" s="29" t="str">
        <f t="shared" si="233"/>
        <v>NW</v>
      </c>
      <c r="AA1542" s="30">
        <f t="shared" si="234"/>
        <v>8.4</v>
      </c>
      <c r="AB1542" s="31">
        <f>IF(AND(ISNUMBER(MATCH($S1542,[3]Lists!$CU$8:$CU$37,0)),J1542&gt;=DATE(2018,12,31)),$AH$6,$AH$5)</f>
        <v>1</v>
      </c>
      <c r="AC1542" s="31">
        <f t="shared" si="235"/>
        <v>1</v>
      </c>
      <c r="AD1542" s="31">
        <f t="shared" si="236"/>
        <v>1</v>
      </c>
      <c r="AE1542" s="32" t="e">
        <f>MIN($K1542,IF(AND(S1542='[3]Resources - Baseline'!$C$25,$AH$3&gt;0),MIN(DATE(2050,12,31),MAX(DATE($AH$4,12,31),DATE(YEAR(J1542)+$AH$3,MONTH(J1542),DAY(J1542)))),IF(AND(COUNTIFS('[3]Resources - Baseline'!$C$26:$C$37,S1542)=1,$AH$2&gt;0),MIN(DATE($AH$4,12,31),DATE(YEAR(J1542)+$AH$2,MONTH(J1542),DAY(J1542))),DATE(2050,12,31))))</f>
        <v>#VALUE!</v>
      </c>
      <c r="AF1542" s="33">
        <f t="shared" si="237"/>
        <v>1</v>
      </c>
    </row>
    <row r="1543" spans="1:32">
      <c r="A1543" s="1">
        <v>1543</v>
      </c>
      <c r="B1543" s="21" t="s">
        <v>3294</v>
      </c>
      <c r="C1543" s="21" t="s">
        <v>3295</v>
      </c>
      <c r="D1543" s="21" t="s">
        <v>163</v>
      </c>
      <c r="E1543" s="22" t="s">
        <v>210</v>
      </c>
      <c r="F1543" s="22" t="s">
        <v>210</v>
      </c>
      <c r="G1543" s="22" t="s">
        <v>211</v>
      </c>
      <c r="H1543" s="22" t="s">
        <v>210</v>
      </c>
      <c r="I1543" s="22" t="s">
        <v>212</v>
      </c>
      <c r="J1543" s="22">
        <v>30834</v>
      </c>
      <c r="K1543" s="22">
        <v>55153</v>
      </c>
      <c r="L1543" s="23">
        <f t="shared" si="238"/>
        <v>8.4</v>
      </c>
      <c r="M1543" s="24">
        <f t="shared" si="239"/>
        <v>1</v>
      </c>
      <c r="N1543" s="23">
        <v>8.4</v>
      </c>
      <c r="O1543" s="23">
        <v>8.4</v>
      </c>
      <c r="P1543" s="23" t="s">
        <v>218</v>
      </c>
      <c r="Q1543" s="23" t="s">
        <v>219</v>
      </c>
      <c r="R1543" s="25" t="s">
        <v>218</v>
      </c>
      <c r="S1543" s="22" t="s">
        <v>344</v>
      </c>
      <c r="T1543" s="22"/>
      <c r="U1543" s="26"/>
      <c r="V1543" s="26"/>
      <c r="W1543" s="27">
        <f t="shared" si="230"/>
        <v>1984</v>
      </c>
      <c r="X1543" s="27">
        <f t="shared" si="231"/>
        <v>2050</v>
      </c>
      <c r="Y1543" s="28">
        <f t="shared" si="232"/>
        <v>0</v>
      </c>
      <c r="Z1543" s="29" t="str">
        <f t="shared" si="233"/>
        <v>NW</v>
      </c>
      <c r="AA1543" s="30">
        <f t="shared" si="234"/>
        <v>8.4</v>
      </c>
      <c r="AB1543" s="31">
        <f>IF(AND(ISNUMBER(MATCH($S1543,[3]Lists!$CU$8:$CU$37,0)),J1543&gt;=DATE(2018,12,31)),$AH$6,$AH$5)</f>
        <v>1</v>
      </c>
      <c r="AC1543" s="31">
        <f t="shared" si="235"/>
        <v>1</v>
      </c>
      <c r="AD1543" s="31">
        <f t="shared" si="236"/>
        <v>1</v>
      </c>
      <c r="AE1543" s="32" t="e">
        <f>MIN($K1543,IF(AND(S1543='[3]Resources - Baseline'!$C$25,$AH$3&gt;0),MIN(DATE(2050,12,31),MAX(DATE($AH$4,12,31),DATE(YEAR(J1543)+$AH$3,MONTH(J1543),DAY(J1543)))),IF(AND(COUNTIFS('[3]Resources - Baseline'!$C$26:$C$37,S1543)=1,$AH$2&gt;0),MIN(DATE($AH$4,12,31),DATE(YEAR(J1543)+$AH$2,MONTH(J1543),DAY(J1543))),DATE(2050,12,31))))</f>
        <v>#VALUE!</v>
      </c>
      <c r="AF1543" s="33">
        <f t="shared" si="237"/>
        <v>1</v>
      </c>
    </row>
    <row r="1544" spans="1:32">
      <c r="A1544" s="1">
        <v>1544</v>
      </c>
      <c r="B1544" s="21" t="s">
        <v>3296</v>
      </c>
      <c r="C1544" s="21" t="s">
        <v>3297</v>
      </c>
      <c r="D1544" s="21" t="s">
        <v>163</v>
      </c>
      <c r="E1544" s="22" t="s">
        <v>192</v>
      </c>
      <c r="F1544" s="22" t="s">
        <v>192</v>
      </c>
      <c r="G1544" s="22" t="s">
        <v>193</v>
      </c>
      <c r="H1544" s="22" t="s">
        <v>194</v>
      </c>
      <c r="I1544" s="22" t="s">
        <v>195</v>
      </c>
      <c r="J1544" s="22">
        <v>24654</v>
      </c>
      <c r="K1544" s="22">
        <v>47484</v>
      </c>
      <c r="L1544" s="23">
        <f t="shared" si="238"/>
        <v>125</v>
      </c>
      <c r="M1544" s="24">
        <f t="shared" si="239"/>
        <v>1</v>
      </c>
      <c r="N1544" s="23">
        <v>125</v>
      </c>
      <c r="O1544" s="23">
        <v>125</v>
      </c>
      <c r="P1544" s="23" t="s">
        <v>507</v>
      </c>
      <c r="Q1544" s="23" t="s">
        <v>508</v>
      </c>
      <c r="R1544" s="25" t="s">
        <v>509</v>
      </c>
      <c r="S1544" s="22" t="s">
        <v>510</v>
      </c>
      <c r="T1544" s="22"/>
      <c r="U1544" s="26"/>
      <c r="V1544" s="26"/>
      <c r="W1544" s="27">
        <f t="shared" si="230"/>
        <v>1968</v>
      </c>
      <c r="X1544" s="27">
        <f t="shared" si="231"/>
        <v>2029</v>
      </c>
      <c r="Y1544" s="28">
        <f t="shared" si="232"/>
        <v>0</v>
      </c>
      <c r="Z1544" s="29" t="str">
        <f t="shared" si="233"/>
        <v>SW</v>
      </c>
      <c r="AA1544" s="30">
        <f t="shared" si="234"/>
        <v>125</v>
      </c>
      <c r="AB1544" s="31">
        <f>IF(AND(ISNUMBER(MATCH($S1544,[3]Lists!$CU$8:$CU$37,0)),J1544&gt;=DATE(2018,12,31)),$AH$6,$AH$5)</f>
        <v>1</v>
      </c>
      <c r="AC1544" s="31">
        <f t="shared" si="235"/>
        <v>1</v>
      </c>
      <c r="AD1544" s="31">
        <f t="shared" si="236"/>
        <v>1</v>
      </c>
      <c r="AE1544" s="32" t="e">
        <f>MIN($K1544,IF(AND(S1544='[3]Resources - Baseline'!$C$25,$AH$3&gt;0),MIN(DATE(2050,12,31),MAX(DATE($AH$4,12,31),DATE(YEAR(J1544)+$AH$3,MONTH(J1544),DAY(J1544)))),IF(AND(COUNTIFS('[3]Resources - Baseline'!$C$26:$C$37,S1544)=1,$AH$2&gt;0),MIN(DATE($AH$4,12,31),DATE(YEAR(J1544)+$AH$2,MONTH(J1544),DAY(J1544))),DATE(2050,12,31))))</f>
        <v>#VALUE!</v>
      </c>
      <c r="AF1544" s="33">
        <f t="shared" si="237"/>
        <v>1</v>
      </c>
    </row>
    <row r="1545" spans="1:32">
      <c r="A1545" s="1">
        <v>1545</v>
      </c>
      <c r="B1545" s="21" t="s">
        <v>3298</v>
      </c>
      <c r="C1545" s="21" t="s">
        <v>3299</v>
      </c>
      <c r="D1545" s="21" t="s">
        <v>163</v>
      </c>
      <c r="E1545" s="22" t="s">
        <v>591</v>
      </c>
      <c r="F1545" s="22" t="s">
        <v>591</v>
      </c>
      <c r="G1545" s="22" t="s">
        <v>592</v>
      </c>
      <c r="H1545" s="22" t="s">
        <v>591</v>
      </c>
      <c r="I1545" s="22" t="s">
        <v>195</v>
      </c>
      <c r="J1545" s="22">
        <v>42736</v>
      </c>
      <c r="K1545" s="22">
        <v>55153</v>
      </c>
      <c r="L1545" s="23">
        <f t="shared" si="238"/>
        <v>156</v>
      </c>
      <c r="M1545" s="24">
        <f t="shared" si="239"/>
        <v>1</v>
      </c>
      <c r="N1545" s="23">
        <v>156</v>
      </c>
      <c r="O1545" s="23">
        <v>156</v>
      </c>
      <c r="P1545" s="23" t="s">
        <v>279</v>
      </c>
      <c r="Q1545" s="23" t="s">
        <v>280</v>
      </c>
      <c r="R1545" s="25" t="s">
        <v>170</v>
      </c>
      <c r="S1545" s="22" t="s">
        <v>281</v>
      </c>
      <c r="T1545" s="22"/>
      <c r="U1545" s="26"/>
      <c r="V1545" s="26"/>
      <c r="W1545" s="27">
        <f t="shared" ref="W1545:W1608" si="240">IF(J1545&lt;DATE(YEAR(J1545),7,1),YEAR(J1545),YEAR(J1545)+1)</f>
        <v>2017</v>
      </c>
      <c r="X1545" s="27">
        <f t="shared" ref="X1545:X1608" si="241">IF(K1545&gt;=DATE(YEAR(K1545),7,1),YEAR(K1545),YEAR(K1545)-1)</f>
        <v>2050</v>
      </c>
      <c r="Y1545" s="28">
        <f t="shared" ref="Y1545:Y1608" si="242">IF(ISBLANK(U1545),0,O1545-U1545)</f>
        <v>0</v>
      </c>
      <c r="Z1545" s="29" t="str">
        <f t="shared" ref="Z1545:Z1608" si="243">IF(ISBLANK(T1545),I1545,T1545)</f>
        <v>SW</v>
      </c>
      <c r="AA1545" s="30">
        <f t="shared" ref="AA1545:AA1608" si="244">IF(ISBLANK(U1545),O1545,U1545)</f>
        <v>156</v>
      </c>
      <c r="AB1545" s="31">
        <f>IF(AND(ISNUMBER(MATCH($S1545,[3]Lists!$CU$8:$CU$37,0)),J1545&gt;=DATE(2018,12,31)),$AH$6,$AH$5)</f>
        <v>1</v>
      </c>
      <c r="AC1545" s="31">
        <f t="shared" ref="AC1545:AC1608" si="245">IF(ISBLANK(S1545),0,1)</f>
        <v>1</v>
      </c>
      <c r="AD1545" s="31">
        <f t="shared" ref="AD1545:AD1608" si="246">AC1545</f>
        <v>1</v>
      </c>
      <c r="AE1545" s="32" t="e">
        <f>MIN($K1545,IF(AND(S1545='[3]Resources - Baseline'!$C$25,$AH$3&gt;0),MIN(DATE(2050,12,31),MAX(DATE($AH$4,12,31),DATE(YEAR(J1545)+$AH$3,MONTH(J1545),DAY(J1545)))),IF(AND(COUNTIFS('[3]Resources - Baseline'!$C$26:$C$37,S1545)=1,$AH$2&gt;0),MIN(DATE($AH$4,12,31),DATE(YEAR(J1545)+$AH$2,MONTH(J1545),DAY(J1545))),DATE(2050,12,31))))</f>
        <v>#VALUE!</v>
      </c>
      <c r="AF1545" s="33">
        <f t="shared" ref="AF1545:AF1608" si="247">SUMPRODUCT(($B$9:$B$3872=$B1545)*1)</f>
        <v>1</v>
      </c>
    </row>
    <row r="1546" spans="1:32">
      <c r="A1546" s="1">
        <v>1546</v>
      </c>
      <c r="B1546" s="21" t="s">
        <v>3300</v>
      </c>
      <c r="C1546" s="21" t="s">
        <v>3301</v>
      </c>
      <c r="D1546" s="21" t="s">
        <v>163</v>
      </c>
      <c r="E1546" s="22" t="s">
        <v>591</v>
      </c>
      <c r="F1546" s="22" t="s">
        <v>591</v>
      </c>
      <c r="G1546" s="22" t="s">
        <v>592</v>
      </c>
      <c r="H1546" s="22" t="s">
        <v>591</v>
      </c>
      <c r="I1546" s="22" t="s">
        <v>195</v>
      </c>
      <c r="J1546" s="22">
        <v>26634</v>
      </c>
      <c r="K1546" s="22">
        <v>55153</v>
      </c>
      <c r="L1546" s="23">
        <f t="shared" ref="L1546:L1609" si="248">IFERROR(M1546*O1546,0)</f>
        <v>22</v>
      </c>
      <c r="M1546" s="24">
        <f t="shared" ref="M1546:M1609" si="249">IFERROR(N1546/O1546,0)</f>
        <v>1</v>
      </c>
      <c r="N1546" s="23">
        <v>22</v>
      </c>
      <c r="O1546" s="23">
        <v>22</v>
      </c>
      <c r="P1546" s="23" t="s">
        <v>268</v>
      </c>
      <c r="Q1546" s="23" t="s">
        <v>269</v>
      </c>
      <c r="R1546" s="25" t="s">
        <v>270</v>
      </c>
      <c r="S1546" s="22" t="s">
        <v>289</v>
      </c>
      <c r="T1546" s="22"/>
      <c r="U1546" s="26"/>
      <c r="V1546" s="26"/>
      <c r="W1546" s="27">
        <f t="shared" si="240"/>
        <v>1973</v>
      </c>
      <c r="X1546" s="27">
        <f t="shared" si="241"/>
        <v>2050</v>
      </c>
      <c r="Y1546" s="28">
        <f t="shared" si="242"/>
        <v>0</v>
      </c>
      <c r="Z1546" s="29" t="str">
        <f t="shared" si="243"/>
        <v>SW</v>
      </c>
      <c r="AA1546" s="30">
        <f t="shared" si="244"/>
        <v>22</v>
      </c>
      <c r="AB1546" s="31">
        <f>IF(AND(ISNUMBER(MATCH($S1546,[3]Lists!$CU$8:$CU$37,0)),J1546&gt;=DATE(2018,12,31)),$AH$6,$AH$5)</f>
        <v>1</v>
      </c>
      <c r="AC1546" s="31">
        <f t="shared" si="245"/>
        <v>1</v>
      </c>
      <c r="AD1546" s="31">
        <f t="shared" si="246"/>
        <v>1</v>
      </c>
      <c r="AE1546" s="32" t="e">
        <f>MIN($K1546,IF(AND(S1546='[3]Resources - Baseline'!$C$25,$AH$3&gt;0),MIN(DATE(2050,12,31),MAX(DATE($AH$4,12,31),DATE(YEAR(J1546)+$AH$3,MONTH(J1546),DAY(J1546)))),IF(AND(COUNTIFS('[3]Resources - Baseline'!$C$26:$C$37,S1546)=1,$AH$2&gt;0),MIN(DATE($AH$4,12,31),DATE(YEAR(J1546)+$AH$2,MONTH(J1546),DAY(J1546))),DATE(2050,12,31))))</f>
        <v>#VALUE!</v>
      </c>
      <c r="AF1546" s="33">
        <f t="shared" si="247"/>
        <v>1</v>
      </c>
    </row>
    <row r="1547" spans="1:32">
      <c r="A1547" s="1">
        <v>1547</v>
      </c>
      <c r="B1547" s="21" t="s">
        <v>3302</v>
      </c>
      <c r="C1547" s="21" t="s">
        <v>3303</v>
      </c>
      <c r="D1547" s="21" t="s">
        <v>163</v>
      </c>
      <c r="E1547" s="22" t="s">
        <v>591</v>
      </c>
      <c r="F1547" s="22" t="s">
        <v>591</v>
      </c>
      <c r="G1547" s="22" t="s">
        <v>592</v>
      </c>
      <c r="H1547" s="22" t="s">
        <v>591</v>
      </c>
      <c r="I1547" s="22" t="s">
        <v>195</v>
      </c>
      <c r="J1547" s="22">
        <v>26634</v>
      </c>
      <c r="K1547" s="22">
        <v>55153</v>
      </c>
      <c r="L1547" s="23">
        <f t="shared" si="248"/>
        <v>22</v>
      </c>
      <c r="M1547" s="24">
        <f t="shared" si="249"/>
        <v>1</v>
      </c>
      <c r="N1547" s="23">
        <v>22</v>
      </c>
      <c r="O1547" s="23">
        <v>22</v>
      </c>
      <c r="P1547" s="23" t="s">
        <v>268</v>
      </c>
      <c r="Q1547" s="23" t="s">
        <v>269</v>
      </c>
      <c r="R1547" s="25" t="s">
        <v>270</v>
      </c>
      <c r="S1547" s="22" t="s">
        <v>289</v>
      </c>
      <c r="T1547" s="22"/>
      <c r="U1547" s="26"/>
      <c r="V1547" s="26"/>
      <c r="W1547" s="27">
        <f t="shared" si="240"/>
        <v>1973</v>
      </c>
      <c r="X1547" s="27">
        <f t="shared" si="241"/>
        <v>2050</v>
      </c>
      <c r="Y1547" s="28">
        <f t="shared" si="242"/>
        <v>0</v>
      </c>
      <c r="Z1547" s="29" t="str">
        <f t="shared" si="243"/>
        <v>SW</v>
      </c>
      <c r="AA1547" s="30">
        <f t="shared" si="244"/>
        <v>22</v>
      </c>
      <c r="AB1547" s="31">
        <f>IF(AND(ISNUMBER(MATCH($S1547,[3]Lists!$CU$8:$CU$37,0)),J1547&gt;=DATE(2018,12,31)),$AH$6,$AH$5)</f>
        <v>1</v>
      </c>
      <c r="AC1547" s="31">
        <f t="shared" si="245"/>
        <v>1</v>
      </c>
      <c r="AD1547" s="31">
        <f t="shared" si="246"/>
        <v>1</v>
      </c>
      <c r="AE1547" s="32" t="e">
        <f>MIN($K1547,IF(AND(S1547='[3]Resources - Baseline'!$C$25,$AH$3&gt;0),MIN(DATE(2050,12,31),MAX(DATE($AH$4,12,31),DATE(YEAR(J1547)+$AH$3,MONTH(J1547),DAY(J1547)))),IF(AND(COUNTIFS('[3]Resources - Baseline'!$C$26:$C$37,S1547)=1,$AH$2&gt;0),MIN(DATE($AH$4,12,31),DATE(YEAR(J1547)+$AH$2,MONTH(J1547),DAY(J1547))),DATE(2050,12,31))))</f>
        <v>#VALUE!</v>
      </c>
      <c r="AF1547" s="33">
        <f t="shared" si="247"/>
        <v>1</v>
      </c>
    </row>
    <row r="1548" spans="1:32">
      <c r="A1548" s="1">
        <v>1548</v>
      </c>
      <c r="B1548" s="21" t="s">
        <v>3304</v>
      </c>
      <c r="C1548" s="21" t="s">
        <v>3305</v>
      </c>
      <c r="D1548" s="21" t="s">
        <v>163</v>
      </c>
      <c r="E1548" s="22" t="s">
        <v>591</v>
      </c>
      <c r="F1548" s="22" t="s">
        <v>591</v>
      </c>
      <c r="G1548" s="22" t="s">
        <v>592</v>
      </c>
      <c r="H1548" s="22" t="s">
        <v>591</v>
      </c>
      <c r="I1548" s="22" t="s">
        <v>195</v>
      </c>
      <c r="J1548" s="22">
        <v>21520</v>
      </c>
      <c r="K1548" s="22">
        <v>43708</v>
      </c>
      <c r="L1548" s="23">
        <f t="shared" si="248"/>
        <v>75</v>
      </c>
      <c r="M1548" s="24">
        <f t="shared" si="249"/>
        <v>1</v>
      </c>
      <c r="N1548" s="23">
        <v>75</v>
      </c>
      <c r="O1548" s="23">
        <v>75</v>
      </c>
      <c r="P1548" s="23" t="s">
        <v>279</v>
      </c>
      <c r="Q1548" s="23" t="s">
        <v>280</v>
      </c>
      <c r="R1548" s="25" t="s">
        <v>170</v>
      </c>
      <c r="S1548" s="22" t="s">
        <v>281</v>
      </c>
      <c r="T1548" s="22"/>
      <c r="U1548" s="26"/>
      <c r="V1548" s="26"/>
      <c r="W1548" s="27">
        <f t="shared" si="240"/>
        <v>1959</v>
      </c>
      <c r="X1548" s="27">
        <f t="shared" si="241"/>
        <v>2019</v>
      </c>
      <c r="Y1548" s="28">
        <f t="shared" si="242"/>
        <v>0</v>
      </c>
      <c r="Z1548" s="29" t="str">
        <f t="shared" si="243"/>
        <v>SW</v>
      </c>
      <c r="AA1548" s="30">
        <f t="shared" si="244"/>
        <v>75</v>
      </c>
      <c r="AB1548" s="31">
        <f>IF(AND(ISNUMBER(MATCH($S1548,[3]Lists!$CU$8:$CU$37,0)),J1548&gt;=DATE(2018,12,31)),$AH$6,$AH$5)</f>
        <v>1</v>
      </c>
      <c r="AC1548" s="31">
        <f t="shared" si="245"/>
        <v>1</v>
      </c>
      <c r="AD1548" s="31">
        <f t="shared" si="246"/>
        <v>1</v>
      </c>
      <c r="AE1548" s="32" t="e">
        <f>MIN($K1548,IF(AND(S1548='[3]Resources - Baseline'!$C$25,$AH$3&gt;0),MIN(DATE(2050,12,31),MAX(DATE($AH$4,12,31),DATE(YEAR(J1548)+$AH$3,MONTH(J1548),DAY(J1548)))),IF(AND(COUNTIFS('[3]Resources - Baseline'!$C$26:$C$37,S1548)=1,$AH$2&gt;0),MIN(DATE($AH$4,12,31),DATE(YEAR(J1548)+$AH$2,MONTH(J1548),DAY(J1548))),DATE(2050,12,31))))</f>
        <v>#VALUE!</v>
      </c>
      <c r="AF1548" s="33">
        <f t="shared" si="247"/>
        <v>1</v>
      </c>
    </row>
    <row r="1549" spans="1:32">
      <c r="A1549" s="1">
        <v>1549</v>
      </c>
      <c r="B1549" s="21" t="s">
        <v>3306</v>
      </c>
      <c r="C1549" s="21" t="s">
        <v>3307</v>
      </c>
      <c r="D1549" s="21" t="s">
        <v>163</v>
      </c>
      <c r="E1549" s="22" t="s">
        <v>591</v>
      </c>
      <c r="F1549" s="22" t="s">
        <v>591</v>
      </c>
      <c r="G1549" s="22" t="s">
        <v>592</v>
      </c>
      <c r="H1549" s="22" t="s">
        <v>591</v>
      </c>
      <c r="I1549" s="22" t="s">
        <v>195</v>
      </c>
      <c r="J1549" s="22">
        <v>22190</v>
      </c>
      <c r="K1549" s="22">
        <v>43708</v>
      </c>
      <c r="L1549" s="23">
        <f t="shared" si="248"/>
        <v>75</v>
      </c>
      <c r="M1549" s="24">
        <f t="shared" si="249"/>
        <v>1</v>
      </c>
      <c r="N1549" s="23">
        <v>75</v>
      </c>
      <c r="O1549" s="23">
        <v>75</v>
      </c>
      <c r="P1549" s="23" t="s">
        <v>279</v>
      </c>
      <c r="Q1549" s="23" t="s">
        <v>280</v>
      </c>
      <c r="R1549" s="25" t="s">
        <v>170</v>
      </c>
      <c r="S1549" s="22" t="s">
        <v>281</v>
      </c>
      <c r="T1549" s="22"/>
      <c r="U1549" s="26"/>
      <c r="V1549" s="26"/>
      <c r="W1549" s="27">
        <f t="shared" si="240"/>
        <v>1961</v>
      </c>
      <c r="X1549" s="27">
        <f t="shared" si="241"/>
        <v>2019</v>
      </c>
      <c r="Y1549" s="28">
        <f t="shared" si="242"/>
        <v>0</v>
      </c>
      <c r="Z1549" s="29" t="str">
        <f t="shared" si="243"/>
        <v>SW</v>
      </c>
      <c r="AA1549" s="30">
        <f t="shared" si="244"/>
        <v>75</v>
      </c>
      <c r="AB1549" s="31">
        <f>IF(AND(ISNUMBER(MATCH($S1549,[3]Lists!$CU$8:$CU$37,0)),J1549&gt;=DATE(2018,12,31)),$AH$6,$AH$5)</f>
        <v>1</v>
      </c>
      <c r="AC1549" s="31">
        <f t="shared" si="245"/>
        <v>1</v>
      </c>
      <c r="AD1549" s="31">
        <f t="shared" si="246"/>
        <v>1</v>
      </c>
      <c r="AE1549" s="32" t="e">
        <f>MIN($K1549,IF(AND(S1549='[3]Resources - Baseline'!$C$25,$AH$3&gt;0),MIN(DATE(2050,12,31),MAX(DATE($AH$4,12,31),DATE(YEAR(J1549)+$AH$3,MONTH(J1549),DAY(J1549)))),IF(AND(COUNTIFS('[3]Resources - Baseline'!$C$26:$C$37,S1549)=1,$AH$2&gt;0),MIN(DATE($AH$4,12,31),DATE(YEAR(J1549)+$AH$2,MONTH(J1549),DAY(J1549))),DATE(2050,12,31))))</f>
        <v>#VALUE!</v>
      </c>
      <c r="AF1549" s="33">
        <f t="shared" si="247"/>
        <v>1</v>
      </c>
    </row>
    <row r="1550" spans="1:32">
      <c r="A1550" s="1">
        <v>1550</v>
      </c>
      <c r="B1550" s="21" t="s">
        <v>3308</v>
      </c>
      <c r="C1550" s="21" t="s">
        <v>3309</v>
      </c>
      <c r="D1550" s="21" t="s">
        <v>163</v>
      </c>
      <c r="E1550" s="22" t="s">
        <v>591</v>
      </c>
      <c r="F1550" s="22" t="s">
        <v>591</v>
      </c>
      <c r="G1550" s="22" t="s">
        <v>592</v>
      </c>
      <c r="H1550" s="22" t="s">
        <v>591</v>
      </c>
      <c r="I1550" s="22" t="s">
        <v>195</v>
      </c>
      <c r="J1550" s="22">
        <v>22798</v>
      </c>
      <c r="K1550" s="22">
        <v>55153</v>
      </c>
      <c r="L1550" s="23">
        <f t="shared" si="248"/>
        <v>105</v>
      </c>
      <c r="M1550" s="24">
        <f t="shared" si="249"/>
        <v>1</v>
      </c>
      <c r="N1550" s="23">
        <v>105</v>
      </c>
      <c r="O1550" s="23">
        <v>105</v>
      </c>
      <c r="P1550" s="23" t="s">
        <v>279</v>
      </c>
      <c r="Q1550" s="23" t="s">
        <v>280</v>
      </c>
      <c r="R1550" s="25" t="s">
        <v>170</v>
      </c>
      <c r="S1550" s="22" t="s">
        <v>281</v>
      </c>
      <c r="T1550" s="22"/>
      <c r="U1550" s="26"/>
      <c r="V1550" s="26"/>
      <c r="W1550" s="27">
        <f t="shared" si="240"/>
        <v>1962</v>
      </c>
      <c r="X1550" s="27">
        <f t="shared" si="241"/>
        <v>2050</v>
      </c>
      <c r="Y1550" s="28">
        <f t="shared" si="242"/>
        <v>0</v>
      </c>
      <c r="Z1550" s="29" t="str">
        <f t="shared" si="243"/>
        <v>SW</v>
      </c>
      <c r="AA1550" s="30">
        <f t="shared" si="244"/>
        <v>105</v>
      </c>
      <c r="AB1550" s="31">
        <f>IF(AND(ISNUMBER(MATCH($S1550,[3]Lists!$CU$8:$CU$37,0)),J1550&gt;=DATE(2018,12,31)),$AH$6,$AH$5)</f>
        <v>1</v>
      </c>
      <c r="AC1550" s="31">
        <f t="shared" si="245"/>
        <v>1</v>
      </c>
      <c r="AD1550" s="31">
        <f t="shared" si="246"/>
        <v>1</v>
      </c>
      <c r="AE1550" s="32" t="e">
        <f>MIN($K1550,IF(AND(S1550='[3]Resources - Baseline'!$C$25,$AH$3&gt;0),MIN(DATE(2050,12,31),MAX(DATE($AH$4,12,31),DATE(YEAR(J1550)+$AH$3,MONTH(J1550),DAY(J1550)))),IF(AND(COUNTIFS('[3]Resources - Baseline'!$C$26:$C$37,S1550)=1,$AH$2&gt;0),MIN(DATE($AH$4,12,31),DATE(YEAR(J1550)+$AH$2,MONTH(J1550),DAY(J1550))),DATE(2050,12,31))))</f>
        <v>#VALUE!</v>
      </c>
      <c r="AF1550" s="33">
        <f t="shared" si="247"/>
        <v>1</v>
      </c>
    </row>
    <row r="1551" spans="1:32">
      <c r="A1551" s="1">
        <v>1551</v>
      </c>
      <c r="B1551" s="21" t="s">
        <v>3310</v>
      </c>
      <c r="C1551" s="21" t="s">
        <v>3311</v>
      </c>
      <c r="D1551" s="21" t="s">
        <v>185</v>
      </c>
      <c r="E1551" s="21" t="s">
        <v>175</v>
      </c>
      <c r="F1551" s="21" t="s">
        <v>175</v>
      </c>
      <c r="G1551" s="21" t="s">
        <v>186</v>
      </c>
      <c r="H1551" s="21" t="s">
        <v>175</v>
      </c>
      <c r="I1551" s="21" t="s">
        <v>178</v>
      </c>
      <c r="J1551" s="22">
        <v>21186</v>
      </c>
      <c r="K1551" s="22">
        <v>55153</v>
      </c>
      <c r="L1551" s="23">
        <f t="shared" si="248"/>
        <v>144</v>
      </c>
      <c r="M1551" s="24">
        <f t="shared" si="249"/>
        <v>1</v>
      </c>
      <c r="N1551" s="21">
        <v>144</v>
      </c>
      <c r="O1551" s="21">
        <v>144</v>
      </c>
      <c r="P1551" s="21" t="s">
        <v>187</v>
      </c>
      <c r="Q1551" s="21" t="s">
        <v>219</v>
      </c>
      <c r="R1551" s="25" t="s">
        <v>218</v>
      </c>
      <c r="S1551" s="21" t="s">
        <v>265</v>
      </c>
      <c r="T1551" s="21"/>
      <c r="U1551" s="26"/>
      <c r="V1551" s="26"/>
      <c r="W1551" s="27">
        <f t="shared" si="240"/>
        <v>1958</v>
      </c>
      <c r="X1551" s="27">
        <f t="shared" si="241"/>
        <v>2050</v>
      </c>
      <c r="Y1551" s="28">
        <f t="shared" si="242"/>
        <v>0</v>
      </c>
      <c r="Z1551" s="29" t="str">
        <f t="shared" si="243"/>
        <v>CAISO</v>
      </c>
      <c r="AA1551" s="30">
        <f t="shared" si="244"/>
        <v>144</v>
      </c>
      <c r="AB1551" s="31">
        <f>IF(AND(ISNUMBER(MATCH($S1551,[3]Lists!$CU$8:$CU$37,0)),J1551&gt;=DATE(2018,12,31)),$AH$6,$AH$5)</f>
        <v>1</v>
      </c>
      <c r="AC1551" s="31">
        <f t="shared" si="245"/>
        <v>1</v>
      </c>
      <c r="AD1551" s="31">
        <f t="shared" si="246"/>
        <v>1</v>
      </c>
      <c r="AE1551" s="32" t="e">
        <f>MIN($K1551,IF(AND(S1551='[3]Resources - Baseline'!$C$25,$AH$3&gt;0),MIN(DATE(2050,12,31),MAX(DATE($AH$4,12,31),DATE(YEAR(J1551)+$AH$3,MONTH(J1551),DAY(J1551)))),IF(AND(COUNTIFS('[3]Resources - Baseline'!$C$26:$C$37,S1551)=1,$AH$2&gt;0),MIN(DATE($AH$4,12,31),DATE(YEAR(J1551)+$AH$2,MONTH(J1551),DAY(J1551))),DATE(2050,12,31))))</f>
        <v>#VALUE!</v>
      </c>
      <c r="AF1551" s="33">
        <f t="shared" si="247"/>
        <v>1</v>
      </c>
    </row>
    <row r="1552" spans="1:32">
      <c r="A1552" s="1">
        <v>1552</v>
      </c>
      <c r="B1552" s="21" t="s">
        <v>3312</v>
      </c>
      <c r="C1552" s="21" t="s">
        <v>3313</v>
      </c>
      <c r="D1552" s="21" t="s">
        <v>163</v>
      </c>
      <c r="E1552" s="22" t="s">
        <v>440</v>
      </c>
      <c r="F1552" s="22" t="s">
        <v>440</v>
      </c>
      <c r="G1552" s="22" t="s">
        <v>441</v>
      </c>
      <c r="H1552" s="22" t="s">
        <v>434</v>
      </c>
      <c r="I1552" s="22" t="s">
        <v>212</v>
      </c>
      <c r="J1552" s="22">
        <v>31223</v>
      </c>
      <c r="K1552" s="22">
        <v>47588</v>
      </c>
      <c r="L1552" s="23">
        <f t="shared" si="248"/>
        <v>0.06</v>
      </c>
      <c r="M1552" s="24">
        <f t="shared" si="249"/>
        <v>1</v>
      </c>
      <c r="N1552" s="23">
        <v>0.06</v>
      </c>
      <c r="O1552" s="23">
        <v>0.06</v>
      </c>
      <c r="P1552" s="23" t="s">
        <v>218</v>
      </c>
      <c r="Q1552" s="23" t="s">
        <v>219</v>
      </c>
      <c r="R1552" s="25" t="s">
        <v>218</v>
      </c>
      <c r="S1552" s="22" t="s">
        <v>344</v>
      </c>
      <c r="T1552" s="22"/>
      <c r="U1552" s="26"/>
      <c r="V1552" s="26"/>
      <c r="W1552" s="27">
        <f t="shared" si="240"/>
        <v>1985</v>
      </c>
      <c r="X1552" s="27">
        <f t="shared" si="241"/>
        <v>2029</v>
      </c>
      <c r="Y1552" s="28">
        <f t="shared" si="242"/>
        <v>0</v>
      </c>
      <c r="Z1552" s="29" t="str">
        <f t="shared" si="243"/>
        <v>NW</v>
      </c>
      <c r="AA1552" s="30">
        <f t="shared" si="244"/>
        <v>0.06</v>
      </c>
      <c r="AB1552" s="31">
        <f>IF(AND(ISNUMBER(MATCH($S1552,[3]Lists!$CU$8:$CU$37,0)),J1552&gt;=DATE(2018,12,31)),$AH$6,$AH$5)</f>
        <v>1</v>
      </c>
      <c r="AC1552" s="31">
        <f t="shared" si="245"/>
        <v>1</v>
      </c>
      <c r="AD1552" s="31">
        <f t="shared" si="246"/>
        <v>1</v>
      </c>
      <c r="AE1552" s="32" t="e">
        <f>MIN($K1552,IF(AND(S1552='[3]Resources - Baseline'!$C$25,$AH$3&gt;0),MIN(DATE(2050,12,31),MAX(DATE($AH$4,12,31),DATE(YEAR(J1552)+$AH$3,MONTH(J1552),DAY(J1552)))),IF(AND(COUNTIFS('[3]Resources - Baseline'!$C$26:$C$37,S1552)=1,$AH$2&gt;0),MIN(DATE($AH$4,12,31),DATE(YEAR(J1552)+$AH$2,MONTH(J1552),DAY(J1552))),DATE(2050,12,31))))</f>
        <v>#VALUE!</v>
      </c>
      <c r="AF1552" s="33">
        <f t="shared" si="247"/>
        <v>1</v>
      </c>
    </row>
    <row r="1553" spans="1:32">
      <c r="A1553" s="1">
        <v>1553</v>
      </c>
      <c r="B1553" s="21" t="s">
        <v>3314</v>
      </c>
      <c r="C1553" s="21" t="s">
        <v>3315</v>
      </c>
      <c r="D1553" s="21" t="s">
        <v>163</v>
      </c>
      <c r="E1553" s="22" t="s">
        <v>232</v>
      </c>
      <c r="F1553" s="22" t="s">
        <v>232</v>
      </c>
      <c r="G1553" s="22" t="s">
        <v>233</v>
      </c>
      <c r="H1553" s="22" t="s">
        <v>234</v>
      </c>
      <c r="I1553" s="22" t="s">
        <v>232</v>
      </c>
      <c r="J1553" s="22">
        <v>10044</v>
      </c>
      <c r="K1553" s="22">
        <v>55153</v>
      </c>
      <c r="L1553" s="23">
        <f t="shared" si="248"/>
        <v>2.8</v>
      </c>
      <c r="M1553" s="24">
        <f t="shared" si="249"/>
        <v>1</v>
      </c>
      <c r="N1553" s="23">
        <v>2.8</v>
      </c>
      <c r="O1553" s="23">
        <v>2.8</v>
      </c>
      <c r="P1553" s="23" t="s">
        <v>218</v>
      </c>
      <c r="Q1553" s="23" t="s">
        <v>219</v>
      </c>
      <c r="R1553" s="25" t="s">
        <v>218</v>
      </c>
      <c r="S1553" s="22" t="s">
        <v>858</v>
      </c>
      <c r="T1553" s="22"/>
      <c r="U1553" s="26"/>
      <c r="V1553" s="26"/>
      <c r="W1553" s="27">
        <f t="shared" si="240"/>
        <v>1928</v>
      </c>
      <c r="X1553" s="27">
        <f t="shared" si="241"/>
        <v>2050</v>
      </c>
      <c r="Y1553" s="28">
        <f t="shared" si="242"/>
        <v>0</v>
      </c>
      <c r="Z1553" s="29" t="str">
        <f t="shared" si="243"/>
        <v>LDWP</v>
      </c>
      <c r="AA1553" s="30">
        <f t="shared" si="244"/>
        <v>2.8</v>
      </c>
      <c r="AB1553" s="31">
        <f>IF(AND(ISNUMBER(MATCH($S1553,[3]Lists!$CU$8:$CU$37,0)),J1553&gt;=DATE(2018,12,31)),$AH$6,$AH$5)</f>
        <v>1</v>
      </c>
      <c r="AC1553" s="31">
        <f t="shared" si="245"/>
        <v>1</v>
      </c>
      <c r="AD1553" s="31">
        <f t="shared" si="246"/>
        <v>1</v>
      </c>
      <c r="AE1553" s="32" t="e">
        <f>MIN($K1553,IF(AND(S1553='[3]Resources - Baseline'!$C$25,$AH$3&gt;0),MIN(DATE(2050,12,31),MAX(DATE($AH$4,12,31),DATE(YEAR(J1553)+$AH$3,MONTH(J1553),DAY(J1553)))),IF(AND(COUNTIFS('[3]Resources - Baseline'!$C$26:$C$37,S1553)=1,$AH$2&gt;0),MIN(DATE($AH$4,12,31),DATE(YEAR(J1553)+$AH$2,MONTH(J1553),DAY(J1553))),DATE(2050,12,31))))</f>
        <v>#VALUE!</v>
      </c>
      <c r="AF1553" s="33">
        <f t="shared" si="247"/>
        <v>1</v>
      </c>
    </row>
    <row r="1554" spans="1:32">
      <c r="A1554" s="1">
        <v>1554</v>
      </c>
      <c r="B1554" s="21" t="s">
        <v>3316</v>
      </c>
      <c r="C1554" s="21" t="s">
        <v>3317</v>
      </c>
      <c r="D1554" s="21" t="s">
        <v>163</v>
      </c>
      <c r="E1554" s="22" t="s">
        <v>232</v>
      </c>
      <c r="F1554" s="22" t="s">
        <v>232</v>
      </c>
      <c r="G1554" s="22" t="s">
        <v>233</v>
      </c>
      <c r="H1554" s="22" t="s">
        <v>234</v>
      </c>
      <c r="I1554" s="22" t="s">
        <v>232</v>
      </c>
      <c r="J1554" s="22">
        <v>10044</v>
      </c>
      <c r="K1554" s="22">
        <v>55153</v>
      </c>
      <c r="L1554" s="23">
        <f t="shared" si="248"/>
        <v>2.7</v>
      </c>
      <c r="M1554" s="24">
        <f t="shared" si="249"/>
        <v>1</v>
      </c>
      <c r="N1554" s="23">
        <v>2.7</v>
      </c>
      <c r="O1554" s="23">
        <v>2.7</v>
      </c>
      <c r="P1554" s="23" t="s">
        <v>218</v>
      </c>
      <c r="Q1554" s="23" t="s">
        <v>219</v>
      </c>
      <c r="R1554" s="25" t="s">
        <v>218</v>
      </c>
      <c r="S1554" s="22" t="s">
        <v>858</v>
      </c>
      <c r="T1554" s="22"/>
      <c r="U1554" s="26"/>
      <c r="V1554" s="26"/>
      <c r="W1554" s="27">
        <f t="shared" si="240"/>
        <v>1928</v>
      </c>
      <c r="X1554" s="27">
        <f t="shared" si="241"/>
        <v>2050</v>
      </c>
      <c r="Y1554" s="28">
        <f t="shared" si="242"/>
        <v>0</v>
      </c>
      <c r="Z1554" s="29" t="str">
        <f t="shared" si="243"/>
        <v>LDWP</v>
      </c>
      <c r="AA1554" s="30">
        <f t="shared" si="244"/>
        <v>2.7</v>
      </c>
      <c r="AB1554" s="31">
        <f>IF(AND(ISNUMBER(MATCH($S1554,[3]Lists!$CU$8:$CU$37,0)),J1554&gt;=DATE(2018,12,31)),$AH$6,$AH$5)</f>
        <v>1</v>
      </c>
      <c r="AC1554" s="31">
        <f t="shared" si="245"/>
        <v>1</v>
      </c>
      <c r="AD1554" s="31">
        <f t="shared" si="246"/>
        <v>1</v>
      </c>
      <c r="AE1554" s="32" t="e">
        <f>MIN($K1554,IF(AND(S1554='[3]Resources - Baseline'!$C$25,$AH$3&gt;0),MIN(DATE(2050,12,31),MAX(DATE($AH$4,12,31),DATE(YEAR(J1554)+$AH$3,MONTH(J1554),DAY(J1554)))),IF(AND(COUNTIFS('[3]Resources - Baseline'!$C$26:$C$37,S1554)=1,$AH$2&gt;0),MIN(DATE($AH$4,12,31),DATE(YEAR(J1554)+$AH$2,MONTH(J1554),DAY(J1554))),DATE(2050,12,31))))</f>
        <v>#VALUE!</v>
      </c>
      <c r="AF1554" s="33">
        <f t="shared" si="247"/>
        <v>1</v>
      </c>
    </row>
    <row r="1555" spans="1:32">
      <c r="A1555" s="1">
        <v>1555</v>
      </c>
      <c r="B1555" s="21" t="s">
        <v>3318</v>
      </c>
      <c r="C1555" s="21" t="s">
        <v>3319</v>
      </c>
      <c r="D1555" s="21" t="s">
        <v>163</v>
      </c>
      <c r="E1555" s="22" t="s">
        <v>298</v>
      </c>
      <c r="F1555" s="22" t="s">
        <v>298</v>
      </c>
      <c r="G1555" s="22" t="s">
        <v>299</v>
      </c>
      <c r="H1555" s="22" t="s">
        <v>166</v>
      </c>
      <c r="I1555" s="22" t="s">
        <v>167</v>
      </c>
      <c r="J1555" s="22">
        <v>41244</v>
      </c>
      <c r="K1555" s="22">
        <v>55153</v>
      </c>
      <c r="L1555" s="23">
        <f t="shared" si="248"/>
        <v>75.599999999999994</v>
      </c>
      <c r="M1555" s="24">
        <f t="shared" si="249"/>
        <v>1</v>
      </c>
      <c r="N1555" s="23">
        <v>75.599999999999994</v>
      </c>
      <c r="O1555" s="23">
        <v>75.599999999999994</v>
      </c>
      <c r="P1555" s="23" t="s">
        <v>196</v>
      </c>
      <c r="Q1555" s="23" t="s">
        <v>197</v>
      </c>
      <c r="R1555" s="25" t="s">
        <v>198</v>
      </c>
      <c r="S1555" s="22" t="s">
        <v>542</v>
      </c>
      <c r="T1555" s="22" t="s">
        <v>178</v>
      </c>
      <c r="U1555" s="26">
        <v>75.599999999999994</v>
      </c>
      <c r="V1555" s="26"/>
      <c r="W1555" s="27">
        <f t="shared" si="240"/>
        <v>2013</v>
      </c>
      <c r="X1555" s="27">
        <f t="shared" si="241"/>
        <v>2050</v>
      </c>
      <c r="Y1555" s="28">
        <f t="shared" si="242"/>
        <v>0</v>
      </c>
      <c r="Z1555" s="29" t="str">
        <f t="shared" si="243"/>
        <v>CAISO</v>
      </c>
      <c r="AA1555" s="30">
        <f t="shared" si="244"/>
        <v>75.599999999999994</v>
      </c>
      <c r="AB1555" s="31">
        <f>IF(AND(ISNUMBER(MATCH($S1555,[3]Lists!$CU$8:$CU$37,0)),J1555&gt;=DATE(2018,12,31)),$AH$6,$AH$5)</f>
        <v>1</v>
      </c>
      <c r="AC1555" s="31">
        <f t="shared" si="245"/>
        <v>1</v>
      </c>
      <c r="AD1555" s="31">
        <f t="shared" si="246"/>
        <v>1</v>
      </c>
      <c r="AE1555" s="32" t="e">
        <f>MIN($K1555,IF(AND(S1555='[3]Resources - Baseline'!$C$25,$AH$3&gt;0),MIN(DATE(2050,12,31),MAX(DATE($AH$4,12,31),DATE(YEAR(J1555)+$AH$3,MONTH(J1555),DAY(J1555)))),IF(AND(COUNTIFS('[3]Resources - Baseline'!$C$26:$C$37,S1555)=1,$AH$2&gt;0),MIN(DATE($AH$4,12,31),DATE(YEAR(J1555)+$AH$2,MONTH(J1555),DAY(J1555))),DATE(2050,12,31))))</f>
        <v>#VALUE!</v>
      </c>
      <c r="AF1555" s="33">
        <f t="shared" si="247"/>
        <v>1</v>
      </c>
    </row>
    <row r="1556" spans="1:32">
      <c r="A1556" s="1">
        <v>1556</v>
      </c>
      <c r="B1556" s="21" t="s">
        <v>3320</v>
      </c>
      <c r="C1556" s="21" t="s">
        <v>3321</v>
      </c>
      <c r="D1556" s="21" t="s">
        <v>163</v>
      </c>
      <c r="E1556" s="22" t="s">
        <v>298</v>
      </c>
      <c r="F1556" s="22" t="s">
        <v>298</v>
      </c>
      <c r="G1556" s="22" t="s">
        <v>299</v>
      </c>
      <c r="H1556" s="22" t="s">
        <v>166</v>
      </c>
      <c r="I1556" s="22" t="s">
        <v>167</v>
      </c>
      <c r="J1556" s="22">
        <v>41244</v>
      </c>
      <c r="K1556" s="22">
        <v>55153</v>
      </c>
      <c r="L1556" s="23">
        <f t="shared" si="248"/>
        <v>73.8</v>
      </c>
      <c r="M1556" s="24">
        <f t="shared" si="249"/>
        <v>1</v>
      </c>
      <c r="N1556" s="23">
        <v>73.8</v>
      </c>
      <c r="O1556" s="23">
        <v>73.8</v>
      </c>
      <c r="P1556" s="23" t="s">
        <v>196</v>
      </c>
      <c r="Q1556" s="23" t="s">
        <v>197</v>
      </c>
      <c r="R1556" s="25" t="s">
        <v>198</v>
      </c>
      <c r="S1556" s="22" t="s">
        <v>542</v>
      </c>
      <c r="T1556" s="22"/>
      <c r="U1556" s="26"/>
      <c r="V1556" s="26"/>
      <c r="W1556" s="27">
        <f t="shared" si="240"/>
        <v>2013</v>
      </c>
      <c r="X1556" s="27">
        <f t="shared" si="241"/>
        <v>2050</v>
      </c>
      <c r="Y1556" s="28">
        <f t="shared" si="242"/>
        <v>0</v>
      </c>
      <c r="Z1556" s="29" t="str">
        <f t="shared" si="243"/>
        <v>Excluded</v>
      </c>
      <c r="AA1556" s="30">
        <f t="shared" si="244"/>
        <v>73.8</v>
      </c>
      <c r="AB1556" s="31">
        <f>IF(AND(ISNUMBER(MATCH($S1556,[3]Lists!$CU$8:$CU$37,0)),J1556&gt;=DATE(2018,12,31)),$AH$6,$AH$5)</f>
        <v>1</v>
      </c>
      <c r="AC1556" s="31">
        <f t="shared" si="245"/>
        <v>1</v>
      </c>
      <c r="AD1556" s="31">
        <f t="shared" si="246"/>
        <v>1</v>
      </c>
      <c r="AE1556" s="32" t="e">
        <f>MIN($K1556,IF(AND(S1556='[3]Resources - Baseline'!$C$25,$AH$3&gt;0),MIN(DATE(2050,12,31),MAX(DATE($AH$4,12,31),DATE(YEAR(J1556)+$AH$3,MONTH(J1556),DAY(J1556)))),IF(AND(COUNTIFS('[3]Resources - Baseline'!$C$26:$C$37,S1556)=1,$AH$2&gt;0),MIN(DATE($AH$4,12,31),DATE(YEAR(J1556)+$AH$2,MONTH(J1556),DAY(J1556))),DATE(2050,12,31))))</f>
        <v>#VALUE!</v>
      </c>
      <c r="AF1556" s="33">
        <f t="shared" si="247"/>
        <v>1</v>
      </c>
    </row>
    <row r="1557" spans="1:32">
      <c r="A1557" s="1">
        <v>1557</v>
      </c>
      <c r="B1557" s="21" t="s">
        <v>3322</v>
      </c>
      <c r="C1557" s="21" t="s">
        <v>3323</v>
      </c>
      <c r="D1557" s="21" t="s">
        <v>185</v>
      </c>
      <c r="E1557" s="21" t="s">
        <v>175</v>
      </c>
      <c r="F1557" s="21" t="s">
        <v>175</v>
      </c>
      <c r="G1557" s="21" t="s">
        <v>186</v>
      </c>
      <c r="H1557" s="21" t="s">
        <v>175</v>
      </c>
      <c r="I1557" s="21" t="s">
        <v>178</v>
      </c>
      <c r="J1557" s="22">
        <v>5845</v>
      </c>
      <c r="K1557" s="22">
        <v>55153</v>
      </c>
      <c r="L1557" s="23">
        <f t="shared" si="248"/>
        <v>13.5</v>
      </c>
      <c r="M1557" s="24">
        <f t="shared" si="249"/>
        <v>1</v>
      </c>
      <c r="N1557" s="21">
        <v>13.5</v>
      </c>
      <c r="O1557" s="21">
        <v>13.5</v>
      </c>
      <c r="P1557" s="21" t="s">
        <v>187</v>
      </c>
      <c r="Q1557" s="21" t="s">
        <v>219</v>
      </c>
      <c r="R1557" s="25" t="s">
        <v>218</v>
      </c>
      <c r="S1557" s="21" t="s">
        <v>368</v>
      </c>
      <c r="T1557" s="21"/>
      <c r="U1557" s="26"/>
      <c r="V1557" s="26"/>
      <c r="W1557" s="27">
        <f t="shared" si="240"/>
        <v>1916</v>
      </c>
      <c r="X1557" s="27">
        <f t="shared" si="241"/>
        <v>2050</v>
      </c>
      <c r="Y1557" s="28">
        <f t="shared" si="242"/>
        <v>0</v>
      </c>
      <c r="Z1557" s="29" t="str">
        <f t="shared" si="243"/>
        <v>CAISO</v>
      </c>
      <c r="AA1557" s="30">
        <f t="shared" si="244"/>
        <v>13.5</v>
      </c>
      <c r="AB1557" s="31">
        <f>IF(AND(ISNUMBER(MATCH($S1557,[3]Lists!$CU$8:$CU$37,0)),J1557&gt;=DATE(2018,12,31)),$AH$6,$AH$5)</f>
        <v>1</v>
      </c>
      <c r="AC1557" s="31">
        <f t="shared" si="245"/>
        <v>1</v>
      </c>
      <c r="AD1557" s="31">
        <f t="shared" si="246"/>
        <v>1</v>
      </c>
      <c r="AE1557" s="32" t="e">
        <f>MIN($K1557,IF(AND(S1557='[3]Resources - Baseline'!$C$25,$AH$3&gt;0),MIN(DATE(2050,12,31),MAX(DATE($AH$4,12,31),DATE(YEAR(J1557)+$AH$3,MONTH(J1557),DAY(J1557)))),IF(AND(COUNTIFS('[3]Resources - Baseline'!$C$26:$C$37,S1557)=1,$AH$2&gt;0),MIN(DATE($AH$4,12,31),DATE(YEAR(J1557)+$AH$2,MONTH(J1557),DAY(J1557))),DATE(2050,12,31))))</f>
        <v>#VALUE!</v>
      </c>
      <c r="AF1557" s="33">
        <f t="shared" si="247"/>
        <v>1</v>
      </c>
    </row>
    <row r="1558" spans="1:32">
      <c r="A1558" s="1">
        <v>1558</v>
      </c>
      <c r="B1558" s="21" t="s">
        <v>3324</v>
      </c>
      <c r="C1558" s="21" t="s">
        <v>3325</v>
      </c>
      <c r="D1558" s="21" t="s">
        <v>163</v>
      </c>
      <c r="E1558" s="22" t="s">
        <v>440</v>
      </c>
      <c r="F1558" s="22" t="s">
        <v>440</v>
      </c>
      <c r="G1558" s="22" t="s">
        <v>441</v>
      </c>
      <c r="H1558" s="22" t="s">
        <v>434</v>
      </c>
      <c r="I1558" s="22" t="s">
        <v>212</v>
      </c>
      <c r="J1558" s="22">
        <v>41123</v>
      </c>
      <c r="K1558" s="22">
        <v>55153</v>
      </c>
      <c r="L1558" s="23">
        <f t="shared" si="248"/>
        <v>23</v>
      </c>
      <c r="M1558" s="24">
        <f t="shared" si="249"/>
        <v>1</v>
      </c>
      <c r="N1558" s="23">
        <v>23</v>
      </c>
      <c r="O1558" s="23">
        <v>23</v>
      </c>
      <c r="P1558" s="23" t="s">
        <v>196</v>
      </c>
      <c r="Q1558" s="23" t="s">
        <v>197</v>
      </c>
      <c r="R1558" s="25" t="s">
        <v>198</v>
      </c>
      <c r="S1558" s="22" t="s">
        <v>551</v>
      </c>
      <c r="T1558" s="22"/>
      <c r="U1558" s="26"/>
      <c r="V1558" s="26"/>
      <c r="W1558" s="27">
        <f t="shared" si="240"/>
        <v>2013</v>
      </c>
      <c r="X1558" s="27">
        <f t="shared" si="241"/>
        <v>2050</v>
      </c>
      <c r="Y1558" s="28">
        <f t="shared" si="242"/>
        <v>0</v>
      </c>
      <c r="Z1558" s="29" t="str">
        <f t="shared" si="243"/>
        <v>NW</v>
      </c>
      <c r="AA1558" s="30">
        <f t="shared" si="244"/>
        <v>23</v>
      </c>
      <c r="AB1558" s="31">
        <f>IF(AND(ISNUMBER(MATCH($S1558,[3]Lists!$CU$8:$CU$37,0)),J1558&gt;=DATE(2018,12,31)),$AH$6,$AH$5)</f>
        <v>1</v>
      </c>
      <c r="AC1558" s="31">
        <f t="shared" si="245"/>
        <v>1</v>
      </c>
      <c r="AD1558" s="31">
        <f t="shared" si="246"/>
        <v>1</v>
      </c>
      <c r="AE1558" s="32" t="e">
        <f>MIN($K1558,IF(AND(S1558='[3]Resources - Baseline'!$C$25,$AH$3&gt;0),MIN(DATE(2050,12,31),MAX(DATE($AH$4,12,31),DATE(YEAR(J1558)+$AH$3,MONTH(J1558),DAY(J1558)))),IF(AND(COUNTIFS('[3]Resources - Baseline'!$C$26:$C$37,S1558)=1,$AH$2&gt;0),MIN(DATE($AH$4,12,31),DATE(YEAR(J1558)+$AH$2,MONTH(J1558),DAY(J1558))),DATE(2050,12,31))))</f>
        <v>#VALUE!</v>
      </c>
      <c r="AF1558" s="33">
        <f t="shared" si="247"/>
        <v>1</v>
      </c>
    </row>
    <row r="1559" spans="1:32">
      <c r="A1559" s="1">
        <v>1559</v>
      </c>
      <c r="B1559" s="21" t="s">
        <v>3326</v>
      </c>
      <c r="C1559" s="21" t="s">
        <v>3327</v>
      </c>
      <c r="D1559" s="21" t="s">
        <v>163</v>
      </c>
      <c r="E1559" s="22" t="s">
        <v>353</v>
      </c>
      <c r="F1559" s="22" t="s">
        <v>353</v>
      </c>
      <c r="G1559" s="22" t="s">
        <v>354</v>
      </c>
      <c r="H1559" s="22" t="s">
        <v>353</v>
      </c>
      <c r="I1559" s="22" t="s">
        <v>167</v>
      </c>
      <c r="J1559" s="22">
        <v>39692</v>
      </c>
      <c r="K1559" s="22">
        <v>55153</v>
      </c>
      <c r="L1559" s="23">
        <f t="shared" si="248"/>
        <v>29.4</v>
      </c>
      <c r="M1559" s="24">
        <f t="shared" si="249"/>
        <v>1</v>
      </c>
      <c r="N1559" s="23">
        <v>29.4</v>
      </c>
      <c r="O1559" s="23">
        <v>29.4</v>
      </c>
      <c r="P1559" s="23" t="s">
        <v>196</v>
      </c>
      <c r="Q1559" s="23" t="s">
        <v>197</v>
      </c>
      <c r="R1559" s="25" t="s">
        <v>198</v>
      </c>
      <c r="S1559" s="22" t="s">
        <v>542</v>
      </c>
      <c r="T1559" s="22"/>
      <c r="U1559" s="26"/>
      <c r="V1559" s="26"/>
      <c r="W1559" s="27">
        <f t="shared" si="240"/>
        <v>2009</v>
      </c>
      <c r="X1559" s="27">
        <f t="shared" si="241"/>
        <v>2050</v>
      </c>
      <c r="Y1559" s="28">
        <f t="shared" si="242"/>
        <v>0</v>
      </c>
      <c r="Z1559" s="29" t="str">
        <f t="shared" si="243"/>
        <v>Excluded</v>
      </c>
      <c r="AA1559" s="30">
        <f t="shared" si="244"/>
        <v>29.4</v>
      </c>
      <c r="AB1559" s="31">
        <f>IF(AND(ISNUMBER(MATCH($S1559,[3]Lists!$CU$8:$CU$37,0)),J1559&gt;=DATE(2018,12,31)),$AH$6,$AH$5)</f>
        <v>1</v>
      </c>
      <c r="AC1559" s="31">
        <f t="shared" si="245"/>
        <v>1</v>
      </c>
      <c r="AD1559" s="31">
        <f t="shared" si="246"/>
        <v>1</v>
      </c>
      <c r="AE1559" s="32" t="e">
        <f>MIN($K1559,IF(AND(S1559='[3]Resources - Baseline'!$C$25,$AH$3&gt;0),MIN(DATE(2050,12,31),MAX(DATE($AH$4,12,31),DATE(YEAR(J1559)+$AH$3,MONTH(J1559),DAY(J1559)))),IF(AND(COUNTIFS('[3]Resources - Baseline'!$C$26:$C$37,S1559)=1,$AH$2&gt;0),MIN(DATE($AH$4,12,31),DATE(YEAR(J1559)+$AH$2,MONTH(J1559),DAY(J1559))),DATE(2050,12,31))))</f>
        <v>#VALUE!</v>
      </c>
      <c r="AF1559" s="33">
        <f t="shared" si="247"/>
        <v>1</v>
      </c>
    </row>
    <row r="1560" spans="1:32">
      <c r="A1560" s="1">
        <v>1560</v>
      </c>
      <c r="B1560" s="21" t="s">
        <v>3328</v>
      </c>
      <c r="C1560" s="21" t="s">
        <v>3329</v>
      </c>
      <c r="D1560" s="21" t="s">
        <v>185</v>
      </c>
      <c r="E1560" s="21" t="s">
        <v>176</v>
      </c>
      <c r="F1560" s="21" t="s">
        <v>176</v>
      </c>
      <c r="G1560" s="21" t="s">
        <v>177</v>
      </c>
      <c r="H1560" s="21" t="s">
        <v>176</v>
      </c>
      <c r="I1560" s="21" t="s">
        <v>178</v>
      </c>
      <c r="J1560" s="22">
        <v>37056</v>
      </c>
      <c r="K1560" s="22">
        <v>55153</v>
      </c>
      <c r="L1560" s="23">
        <f t="shared" si="248"/>
        <v>100</v>
      </c>
      <c r="M1560" s="24">
        <f t="shared" si="249"/>
        <v>0.91734703238235016</v>
      </c>
      <c r="N1560" s="21">
        <v>100</v>
      </c>
      <c r="O1560" s="21">
        <v>109.01</v>
      </c>
      <c r="P1560" s="21" t="s">
        <v>257</v>
      </c>
      <c r="Q1560" s="21" t="s">
        <v>258</v>
      </c>
      <c r="R1560" s="25" t="s">
        <v>259</v>
      </c>
      <c r="S1560" s="21" t="s">
        <v>274</v>
      </c>
      <c r="T1560" s="21"/>
      <c r="U1560" s="26"/>
      <c r="V1560" s="26"/>
      <c r="W1560" s="27">
        <f t="shared" si="240"/>
        <v>2001</v>
      </c>
      <c r="X1560" s="27">
        <f t="shared" si="241"/>
        <v>2050</v>
      </c>
      <c r="Y1560" s="28">
        <f t="shared" si="242"/>
        <v>0</v>
      </c>
      <c r="Z1560" s="29" t="str">
        <f t="shared" si="243"/>
        <v>CAISO</v>
      </c>
      <c r="AA1560" s="30">
        <f t="shared" si="244"/>
        <v>109.01</v>
      </c>
      <c r="AB1560" s="31">
        <f>IF(AND(ISNUMBER(MATCH($S1560,[3]Lists!$CU$8:$CU$37,0)),J1560&gt;=DATE(2018,12,31)),$AH$6,$AH$5)</f>
        <v>1</v>
      </c>
      <c r="AC1560" s="31">
        <f t="shared" si="245"/>
        <v>1</v>
      </c>
      <c r="AD1560" s="31">
        <f t="shared" si="246"/>
        <v>1</v>
      </c>
      <c r="AE1560" s="32" t="e">
        <f>MIN($K1560,IF(AND(S1560='[3]Resources - Baseline'!$C$25,$AH$3&gt;0),MIN(DATE(2050,12,31),MAX(DATE($AH$4,12,31),DATE(YEAR(J1560)+$AH$3,MONTH(J1560),DAY(J1560)))),IF(AND(COUNTIFS('[3]Resources - Baseline'!$C$26:$C$37,S1560)=1,$AH$2&gt;0),MIN(DATE($AH$4,12,31),DATE(YEAR(J1560)+$AH$2,MONTH(J1560),DAY(J1560))),DATE(2050,12,31))))</f>
        <v>#VALUE!</v>
      </c>
      <c r="AF1560" s="33">
        <f t="shared" si="247"/>
        <v>1</v>
      </c>
    </row>
    <row r="1561" spans="1:32">
      <c r="A1561" s="1">
        <v>1561</v>
      </c>
      <c r="B1561" s="21" t="s">
        <v>3330</v>
      </c>
      <c r="C1561" s="21" t="s">
        <v>3331</v>
      </c>
      <c r="D1561" s="21" t="s">
        <v>163</v>
      </c>
      <c r="E1561" s="22" t="s">
        <v>232</v>
      </c>
      <c r="F1561" s="22" t="s">
        <v>232</v>
      </c>
      <c r="G1561" s="22" t="s">
        <v>233</v>
      </c>
      <c r="H1561" s="22" t="s">
        <v>234</v>
      </c>
      <c r="I1561" s="22" t="s">
        <v>232</v>
      </c>
      <c r="J1561" s="22">
        <v>34700</v>
      </c>
      <c r="K1561" s="22">
        <v>46387</v>
      </c>
      <c r="L1561" s="23">
        <f t="shared" si="248"/>
        <v>231</v>
      </c>
      <c r="M1561" s="24">
        <f t="shared" si="249"/>
        <v>1</v>
      </c>
      <c r="N1561" s="23">
        <v>231</v>
      </c>
      <c r="O1561" s="23">
        <v>231</v>
      </c>
      <c r="P1561" s="23" t="s">
        <v>257</v>
      </c>
      <c r="Q1561" s="23" t="s">
        <v>258</v>
      </c>
      <c r="R1561" s="25" t="s">
        <v>259</v>
      </c>
      <c r="S1561" s="22" t="s">
        <v>515</v>
      </c>
      <c r="T1561" s="22"/>
      <c r="U1561" s="26"/>
      <c r="V1561" s="26"/>
      <c r="W1561" s="27">
        <f t="shared" si="240"/>
        <v>1995</v>
      </c>
      <c r="X1561" s="27">
        <f t="shared" si="241"/>
        <v>2026</v>
      </c>
      <c r="Y1561" s="28">
        <f t="shared" si="242"/>
        <v>0</v>
      </c>
      <c r="Z1561" s="29" t="str">
        <f t="shared" si="243"/>
        <v>LDWP</v>
      </c>
      <c r="AA1561" s="30">
        <f t="shared" si="244"/>
        <v>231</v>
      </c>
      <c r="AB1561" s="31">
        <f>IF(AND(ISNUMBER(MATCH($S1561,[3]Lists!$CU$8:$CU$37,0)),J1561&gt;=DATE(2018,12,31)),$AH$6,$AH$5)</f>
        <v>1</v>
      </c>
      <c r="AC1561" s="31">
        <f t="shared" si="245"/>
        <v>1</v>
      </c>
      <c r="AD1561" s="31">
        <f t="shared" si="246"/>
        <v>1</v>
      </c>
      <c r="AE1561" s="32" t="e">
        <f>MIN($K1561,IF(AND(S1561='[3]Resources - Baseline'!$C$25,$AH$3&gt;0),MIN(DATE(2050,12,31),MAX(DATE($AH$4,12,31),DATE(YEAR(J1561)+$AH$3,MONTH(J1561),DAY(J1561)))),IF(AND(COUNTIFS('[3]Resources - Baseline'!$C$26:$C$37,S1561)=1,$AH$2&gt;0),MIN(DATE($AH$4,12,31),DATE(YEAR(J1561)+$AH$2,MONTH(J1561),DAY(J1561))),DATE(2050,12,31))))</f>
        <v>#VALUE!</v>
      </c>
      <c r="AF1561" s="33">
        <f t="shared" si="247"/>
        <v>1</v>
      </c>
    </row>
    <row r="1562" spans="1:32">
      <c r="A1562" s="1">
        <v>1562</v>
      </c>
      <c r="B1562" s="21" t="s">
        <v>3332</v>
      </c>
      <c r="C1562" s="21" t="s">
        <v>3333</v>
      </c>
      <c r="D1562" s="21" t="s">
        <v>163</v>
      </c>
      <c r="E1562" s="22" t="s">
        <v>232</v>
      </c>
      <c r="F1562" s="22" t="s">
        <v>232</v>
      </c>
      <c r="G1562" s="22" t="s">
        <v>233</v>
      </c>
      <c r="H1562" s="22" t="s">
        <v>234</v>
      </c>
      <c r="I1562" s="22" t="s">
        <v>232</v>
      </c>
      <c r="J1562" s="22">
        <v>37165</v>
      </c>
      <c r="K1562" s="22">
        <v>55153</v>
      </c>
      <c r="L1562" s="23">
        <f t="shared" si="248"/>
        <v>49</v>
      </c>
      <c r="M1562" s="24">
        <f t="shared" si="249"/>
        <v>1</v>
      </c>
      <c r="N1562" s="23">
        <v>49</v>
      </c>
      <c r="O1562" s="23">
        <v>49</v>
      </c>
      <c r="P1562" s="23" t="s">
        <v>268</v>
      </c>
      <c r="Q1562" s="23" t="s">
        <v>269</v>
      </c>
      <c r="R1562" s="25" t="s">
        <v>270</v>
      </c>
      <c r="S1562" s="22" t="s">
        <v>3232</v>
      </c>
      <c r="T1562" s="22"/>
      <c r="U1562" s="26"/>
      <c r="V1562" s="26"/>
      <c r="W1562" s="27">
        <f t="shared" si="240"/>
        <v>2002</v>
      </c>
      <c r="X1562" s="27">
        <f t="shared" si="241"/>
        <v>2050</v>
      </c>
      <c r="Y1562" s="28">
        <f t="shared" si="242"/>
        <v>0</v>
      </c>
      <c r="Z1562" s="29" t="str">
        <f t="shared" si="243"/>
        <v>LDWP</v>
      </c>
      <c r="AA1562" s="30">
        <f t="shared" si="244"/>
        <v>49</v>
      </c>
      <c r="AB1562" s="31">
        <f>IF(AND(ISNUMBER(MATCH($S1562,[3]Lists!$CU$8:$CU$37,0)),J1562&gt;=DATE(2018,12,31)),$AH$6,$AH$5)</f>
        <v>1</v>
      </c>
      <c r="AC1562" s="31">
        <f t="shared" si="245"/>
        <v>1</v>
      </c>
      <c r="AD1562" s="31">
        <f t="shared" si="246"/>
        <v>1</v>
      </c>
      <c r="AE1562" s="32" t="e">
        <f>MIN($K1562,IF(AND(S1562='[3]Resources - Baseline'!$C$25,$AH$3&gt;0),MIN(DATE(2050,12,31),MAX(DATE($AH$4,12,31),DATE(YEAR(J1562)+$AH$3,MONTH(J1562),DAY(J1562)))),IF(AND(COUNTIFS('[3]Resources - Baseline'!$C$26:$C$37,S1562)=1,$AH$2&gt;0),MIN(DATE($AH$4,12,31),DATE(YEAR(J1562)+$AH$2,MONTH(J1562),DAY(J1562))),DATE(2050,12,31))))</f>
        <v>#VALUE!</v>
      </c>
      <c r="AF1562" s="33">
        <f t="shared" si="247"/>
        <v>1</v>
      </c>
    </row>
    <row r="1563" spans="1:32">
      <c r="A1563" s="1">
        <v>1563</v>
      </c>
      <c r="B1563" s="21" t="s">
        <v>3334</v>
      </c>
      <c r="C1563" s="21" t="s">
        <v>3335</v>
      </c>
      <c r="D1563" s="21" t="s">
        <v>163</v>
      </c>
      <c r="E1563" s="22" t="s">
        <v>232</v>
      </c>
      <c r="F1563" s="22" t="s">
        <v>232</v>
      </c>
      <c r="G1563" s="22" t="s">
        <v>233</v>
      </c>
      <c r="H1563" s="22" t="s">
        <v>234</v>
      </c>
      <c r="I1563" s="22" t="s">
        <v>232</v>
      </c>
      <c r="J1563" s="22">
        <v>37165</v>
      </c>
      <c r="K1563" s="22">
        <v>55153</v>
      </c>
      <c r="L1563" s="23">
        <f t="shared" si="248"/>
        <v>49</v>
      </c>
      <c r="M1563" s="24">
        <f t="shared" si="249"/>
        <v>1</v>
      </c>
      <c r="N1563" s="23">
        <v>49</v>
      </c>
      <c r="O1563" s="23">
        <v>49</v>
      </c>
      <c r="P1563" s="23" t="s">
        <v>268</v>
      </c>
      <c r="Q1563" s="23" t="s">
        <v>269</v>
      </c>
      <c r="R1563" s="25" t="s">
        <v>270</v>
      </c>
      <c r="S1563" s="22" t="s">
        <v>3232</v>
      </c>
      <c r="T1563" s="22"/>
      <c r="U1563" s="26"/>
      <c r="V1563" s="26"/>
      <c r="W1563" s="27">
        <f t="shared" si="240"/>
        <v>2002</v>
      </c>
      <c r="X1563" s="27">
        <f t="shared" si="241"/>
        <v>2050</v>
      </c>
      <c r="Y1563" s="28">
        <f t="shared" si="242"/>
        <v>0</v>
      </c>
      <c r="Z1563" s="29" t="str">
        <f t="shared" si="243"/>
        <v>LDWP</v>
      </c>
      <c r="AA1563" s="30">
        <f t="shared" si="244"/>
        <v>49</v>
      </c>
      <c r="AB1563" s="31">
        <f>IF(AND(ISNUMBER(MATCH($S1563,[3]Lists!$CU$8:$CU$37,0)),J1563&gt;=DATE(2018,12,31)),$AH$6,$AH$5)</f>
        <v>1</v>
      </c>
      <c r="AC1563" s="31">
        <f t="shared" si="245"/>
        <v>1</v>
      </c>
      <c r="AD1563" s="31">
        <f t="shared" si="246"/>
        <v>1</v>
      </c>
      <c r="AE1563" s="32" t="e">
        <f>MIN($K1563,IF(AND(S1563='[3]Resources - Baseline'!$C$25,$AH$3&gt;0),MIN(DATE(2050,12,31),MAX(DATE($AH$4,12,31),DATE(YEAR(J1563)+$AH$3,MONTH(J1563),DAY(J1563)))),IF(AND(COUNTIFS('[3]Resources - Baseline'!$C$26:$C$37,S1563)=1,$AH$2&gt;0),MIN(DATE($AH$4,12,31),DATE(YEAR(J1563)+$AH$2,MONTH(J1563),DAY(J1563))),DATE(2050,12,31))))</f>
        <v>#VALUE!</v>
      </c>
      <c r="AF1563" s="33">
        <f t="shared" si="247"/>
        <v>1</v>
      </c>
    </row>
    <row r="1564" spans="1:32">
      <c r="A1564" s="1">
        <v>1564</v>
      </c>
      <c r="B1564" s="21" t="s">
        <v>3336</v>
      </c>
      <c r="C1564" s="21" t="s">
        <v>3337</v>
      </c>
      <c r="D1564" s="21" t="s">
        <v>163</v>
      </c>
      <c r="E1564" s="22" t="s">
        <v>232</v>
      </c>
      <c r="F1564" s="22" t="s">
        <v>232</v>
      </c>
      <c r="G1564" s="22" t="s">
        <v>233</v>
      </c>
      <c r="H1564" s="22" t="s">
        <v>234</v>
      </c>
      <c r="I1564" s="22" t="s">
        <v>232</v>
      </c>
      <c r="J1564" s="22">
        <v>37165</v>
      </c>
      <c r="K1564" s="22">
        <v>55153</v>
      </c>
      <c r="L1564" s="23">
        <f t="shared" si="248"/>
        <v>49</v>
      </c>
      <c r="M1564" s="24">
        <f t="shared" si="249"/>
        <v>1</v>
      </c>
      <c r="N1564" s="23">
        <v>49</v>
      </c>
      <c r="O1564" s="23">
        <v>49</v>
      </c>
      <c r="P1564" s="23" t="s">
        <v>268</v>
      </c>
      <c r="Q1564" s="23" t="s">
        <v>269</v>
      </c>
      <c r="R1564" s="25" t="s">
        <v>270</v>
      </c>
      <c r="S1564" s="22" t="s">
        <v>3232</v>
      </c>
      <c r="T1564" s="22"/>
      <c r="U1564" s="26"/>
      <c r="V1564" s="26"/>
      <c r="W1564" s="27">
        <f t="shared" si="240"/>
        <v>2002</v>
      </c>
      <c r="X1564" s="27">
        <f t="shared" si="241"/>
        <v>2050</v>
      </c>
      <c r="Y1564" s="28">
        <f t="shared" si="242"/>
        <v>0</v>
      </c>
      <c r="Z1564" s="29" t="str">
        <f t="shared" si="243"/>
        <v>LDWP</v>
      </c>
      <c r="AA1564" s="30">
        <f t="shared" si="244"/>
        <v>49</v>
      </c>
      <c r="AB1564" s="31">
        <f>IF(AND(ISNUMBER(MATCH($S1564,[3]Lists!$CU$8:$CU$37,0)),J1564&gt;=DATE(2018,12,31)),$AH$6,$AH$5)</f>
        <v>1</v>
      </c>
      <c r="AC1564" s="31">
        <f t="shared" si="245"/>
        <v>1</v>
      </c>
      <c r="AD1564" s="31">
        <f t="shared" si="246"/>
        <v>1</v>
      </c>
      <c r="AE1564" s="32" t="e">
        <f>MIN($K1564,IF(AND(S1564='[3]Resources - Baseline'!$C$25,$AH$3&gt;0),MIN(DATE(2050,12,31),MAX(DATE($AH$4,12,31),DATE(YEAR(J1564)+$AH$3,MONTH(J1564),DAY(J1564)))),IF(AND(COUNTIFS('[3]Resources - Baseline'!$C$26:$C$37,S1564)=1,$AH$2&gt;0),MIN(DATE($AH$4,12,31),DATE(YEAR(J1564)+$AH$2,MONTH(J1564),DAY(J1564))),DATE(2050,12,31))))</f>
        <v>#VALUE!</v>
      </c>
      <c r="AF1564" s="33">
        <f t="shared" si="247"/>
        <v>1</v>
      </c>
    </row>
    <row r="1565" spans="1:32">
      <c r="A1565" s="1">
        <v>1565</v>
      </c>
      <c r="B1565" s="21" t="s">
        <v>3338</v>
      </c>
      <c r="C1565" s="21" t="s">
        <v>3339</v>
      </c>
      <c r="D1565" s="21" t="s">
        <v>163</v>
      </c>
      <c r="E1565" s="22" t="s">
        <v>232</v>
      </c>
      <c r="F1565" s="22" t="s">
        <v>232</v>
      </c>
      <c r="G1565" s="22" t="s">
        <v>233</v>
      </c>
      <c r="H1565" s="22" t="s">
        <v>234</v>
      </c>
      <c r="I1565" s="22" t="s">
        <v>232</v>
      </c>
      <c r="J1565" s="22">
        <v>37165</v>
      </c>
      <c r="K1565" s="22">
        <v>55153</v>
      </c>
      <c r="L1565" s="23">
        <f t="shared" si="248"/>
        <v>49</v>
      </c>
      <c r="M1565" s="24">
        <f t="shared" si="249"/>
        <v>1</v>
      </c>
      <c r="N1565" s="23">
        <v>49</v>
      </c>
      <c r="O1565" s="23">
        <v>49</v>
      </c>
      <c r="P1565" s="23" t="s">
        <v>268</v>
      </c>
      <c r="Q1565" s="23" t="s">
        <v>269</v>
      </c>
      <c r="R1565" s="25" t="s">
        <v>270</v>
      </c>
      <c r="S1565" s="22" t="s">
        <v>3232</v>
      </c>
      <c r="T1565" s="22"/>
      <c r="U1565" s="26"/>
      <c r="V1565" s="26"/>
      <c r="W1565" s="27">
        <f t="shared" si="240"/>
        <v>2002</v>
      </c>
      <c r="X1565" s="27">
        <f t="shared" si="241"/>
        <v>2050</v>
      </c>
      <c r="Y1565" s="28">
        <f t="shared" si="242"/>
        <v>0</v>
      </c>
      <c r="Z1565" s="29" t="str">
        <f t="shared" si="243"/>
        <v>LDWP</v>
      </c>
      <c r="AA1565" s="30">
        <f t="shared" si="244"/>
        <v>49</v>
      </c>
      <c r="AB1565" s="31">
        <f>IF(AND(ISNUMBER(MATCH($S1565,[3]Lists!$CU$8:$CU$37,0)),J1565&gt;=DATE(2018,12,31)),$AH$6,$AH$5)</f>
        <v>1</v>
      </c>
      <c r="AC1565" s="31">
        <f t="shared" si="245"/>
        <v>1</v>
      </c>
      <c r="AD1565" s="31">
        <f t="shared" si="246"/>
        <v>1</v>
      </c>
      <c r="AE1565" s="32" t="e">
        <f>MIN($K1565,IF(AND(S1565='[3]Resources - Baseline'!$C$25,$AH$3&gt;0),MIN(DATE(2050,12,31),MAX(DATE($AH$4,12,31),DATE(YEAR(J1565)+$AH$3,MONTH(J1565),DAY(J1565)))),IF(AND(COUNTIFS('[3]Resources - Baseline'!$C$26:$C$37,S1565)=1,$AH$2&gt;0),MIN(DATE($AH$4,12,31),DATE(YEAR(J1565)+$AH$2,MONTH(J1565),DAY(J1565))),DATE(2050,12,31))))</f>
        <v>#VALUE!</v>
      </c>
      <c r="AF1565" s="33">
        <f t="shared" si="247"/>
        <v>1</v>
      </c>
    </row>
    <row r="1566" spans="1:32">
      <c r="A1566" s="1">
        <v>1566</v>
      </c>
      <c r="B1566" s="21" t="s">
        <v>3340</v>
      </c>
      <c r="C1566" s="21" t="s">
        <v>3341</v>
      </c>
      <c r="D1566" s="21" t="s">
        <v>163</v>
      </c>
      <c r="E1566" s="22" t="s">
        <v>232</v>
      </c>
      <c r="F1566" s="21" t="s">
        <v>232</v>
      </c>
      <c r="G1566" s="21" t="s">
        <v>233</v>
      </c>
      <c r="H1566" s="21" t="s">
        <v>234</v>
      </c>
      <c r="I1566" s="21" t="s">
        <v>232</v>
      </c>
      <c r="J1566" s="22">
        <v>37165</v>
      </c>
      <c r="K1566" s="22">
        <v>55153</v>
      </c>
      <c r="L1566" s="23">
        <f t="shared" si="248"/>
        <v>49</v>
      </c>
      <c r="M1566" s="24">
        <f t="shared" si="249"/>
        <v>1</v>
      </c>
      <c r="N1566" s="23">
        <v>49</v>
      </c>
      <c r="O1566" s="23">
        <v>49</v>
      </c>
      <c r="P1566" s="23" t="s">
        <v>268</v>
      </c>
      <c r="Q1566" s="23" t="s">
        <v>269</v>
      </c>
      <c r="R1566" s="25" t="s">
        <v>270</v>
      </c>
      <c r="S1566" s="22" t="s">
        <v>3232</v>
      </c>
      <c r="T1566" s="22"/>
      <c r="U1566" s="26"/>
      <c r="V1566" s="26"/>
      <c r="W1566" s="27">
        <f t="shared" si="240"/>
        <v>2002</v>
      </c>
      <c r="X1566" s="27">
        <f t="shared" si="241"/>
        <v>2050</v>
      </c>
      <c r="Y1566" s="28">
        <f t="shared" si="242"/>
        <v>0</v>
      </c>
      <c r="Z1566" s="29" t="str">
        <f t="shared" si="243"/>
        <v>LDWP</v>
      </c>
      <c r="AA1566" s="30">
        <f t="shared" si="244"/>
        <v>49</v>
      </c>
      <c r="AB1566" s="31">
        <f>IF(AND(ISNUMBER(MATCH($S1566,[3]Lists!$CU$8:$CU$37,0)),J1566&gt;=DATE(2018,12,31)),$AH$6,$AH$5)</f>
        <v>1</v>
      </c>
      <c r="AC1566" s="31">
        <f t="shared" si="245"/>
        <v>1</v>
      </c>
      <c r="AD1566" s="31">
        <f t="shared" si="246"/>
        <v>1</v>
      </c>
      <c r="AE1566" s="32" t="e">
        <f>MIN($K1566,IF(AND(S1566='[3]Resources - Baseline'!$C$25,$AH$3&gt;0),MIN(DATE(2050,12,31),MAX(DATE($AH$4,12,31),DATE(YEAR(J1566)+$AH$3,MONTH(J1566),DAY(J1566)))),IF(AND(COUNTIFS('[3]Resources - Baseline'!$C$26:$C$37,S1566)=1,$AH$2&gt;0),MIN(DATE($AH$4,12,31),DATE(YEAR(J1566)+$AH$2,MONTH(J1566),DAY(J1566))),DATE(2050,12,31))))</f>
        <v>#VALUE!</v>
      </c>
      <c r="AF1566" s="33">
        <f t="shared" si="247"/>
        <v>1</v>
      </c>
    </row>
    <row r="1567" spans="1:32">
      <c r="A1567" s="1">
        <v>1567</v>
      </c>
      <c r="B1567" s="21" t="s">
        <v>3342</v>
      </c>
      <c r="C1567" s="21" t="s">
        <v>3343</v>
      </c>
      <c r="D1567" s="21" t="s">
        <v>163</v>
      </c>
      <c r="E1567" s="22" t="s">
        <v>752</v>
      </c>
      <c r="F1567" s="21" t="s">
        <v>752</v>
      </c>
      <c r="G1567" s="21" t="s">
        <v>753</v>
      </c>
      <c r="H1567" s="21" t="s">
        <v>754</v>
      </c>
      <c r="I1567" s="21" t="s">
        <v>212</v>
      </c>
      <c r="J1567" s="22">
        <v>38808</v>
      </c>
      <c r="K1567" s="22">
        <v>54789</v>
      </c>
      <c r="L1567" s="23">
        <f t="shared" si="248"/>
        <v>107</v>
      </c>
      <c r="M1567" s="24">
        <f t="shared" si="249"/>
        <v>1</v>
      </c>
      <c r="N1567" s="23">
        <v>107</v>
      </c>
      <c r="O1567" s="23">
        <v>107</v>
      </c>
      <c r="P1567" s="23" t="s">
        <v>507</v>
      </c>
      <c r="Q1567" s="23" t="s">
        <v>508</v>
      </c>
      <c r="R1567" s="25" t="s">
        <v>509</v>
      </c>
      <c r="S1567" s="22" t="s">
        <v>1055</v>
      </c>
      <c r="T1567" s="22"/>
      <c r="U1567" s="26"/>
      <c r="V1567" s="26"/>
      <c r="W1567" s="27">
        <f t="shared" si="240"/>
        <v>2006</v>
      </c>
      <c r="X1567" s="27">
        <f t="shared" si="241"/>
        <v>2049</v>
      </c>
      <c r="Y1567" s="28">
        <f t="shared" si="242"/>
        <v>0</v>
      </c>
      <c r="Z1567" s="29" t="str">
        <f t="shared" si="243"/>
        <v>NW</v>
      </c>
      <c r="AA1567" s="30">
        <f t="shared" si="244"/>
        <v>107</v>
      </c>
      <c r="AB1567" s="31">
        <f>IF(AND(ISNUMBER(MATCH($S1567,[3]Lists!$CU$8:$CU$37,0)),J1567&gt;=DATE(2018,12,31)),$AH$6,$AH$5)</f>
        <v>1</v>
      </c>
      <c r="AC1567" s="31">
        <f t="shared" si="245"/>
        <v>1</v>
      </c>
      <c r="AD1567" s="31">
        <f t="shared" si="246"/>
        <v>1</v>
      </c>
      <c r="AE1567" s="32" t="e">
        <f>MIN($K1567,IF(AND(S1567='[3]Resources - Baseline'!$C$25,$AH$3&gt;0),MIN(DATE(2050,12,31),MAX(DATE($AH$4,12,31),DATE(YEAR(J1567)+$AH$3,MONTH(J1567),DAY(J1567)))),IF(AND(COUNTIFS('[3]Resources - Baseline'!$C$26:$C$37,S1567)=1,$AH$2&gt;0),MIN(DATE($AH$4,12,31),DATE(YEAR(J1567)+$AH$2,MONTH(J1567),DAY(J1567))),DATE(2050,12,31))))</f>
        <v>#VALUE!</v>
      </c>
      <c r="AF1567" s="33">
        <f t="shared" si="247"/>
        <v>1</v>
      </c>
    </row>
    <row r="1568" spans="1:32">
      <c r="A1568" s="1">
        <v>1568</v>
      </c>
      <c r="B1568" s="21" t="s">
        <v>3344</v>
      </c>
      <c r="C1568" s="21" t="s">
        <v>3345</v>
      </c>
      <c r="D1568" s="21" t="s">
        <v>163</v>
      </c>
      <c r="E1568" s="22" t="s">
        <v>164</v>
      </c>
      <c r="F1568" s="21" t="s">
        <v>164</v>
      </c>
      <c r="G1568" s="21" t="s">
        <v>165</v>
      </c>
      <c r="H1568" s="21" t="s">
        <v>166</v>
      </c>
      <c r="I1568" s="21" t="s">
        <v>167</v>
      </c>
      <c r="J1568" s="22">
        <v>41498</v>
      </c>
      <c r="K1568" s="22">
        <v>46977</v>
      </c>
      <c r="L1568" s="23">
        <f t="shared" si="248"/>
        <v>55</v>
      </c>
      <c r="M1568" s="24">
        <f t="shared" si="249"/>
        <v>1</v>
      </c>
      <c r="N1568" s="23">
        <v>55</v>
      </c>
      <c r="O1568" s="23">
        <v>55</v>
      </c>
      <c r="P1568" s="23" t="s">
        <v>213</v>
      </c>
      <c r="Q1568" s="23" t="s">
        <v>214</v>
      </c>
      <c r="R1568" s="25" t="s">
        <v>215</v>
      </c>
      <c r="S1568" s="22" t="s">
        <v>390</v>
      </c>
      <c r="T1568" s="22"/>
      <c r="U1568" s="26"/>
      <c r="V1568" s="26"/>
      <c r="W1568" s="27">
        <f t="shared" si="240"/>
        <v>2014</v>
      </c>
      <c r="X1568" s="27">
        <f t="shared" si="241"/>
        <v>2028</v>
      </c>
      <c r="Y1568" s="28">
        <f t="shared" si="242"/>
        <v>0</v>
      </c>
      <c r="Z1568" s="29" t="str">
        <f t="shared" si="243"/>
        <v>Excluded</v>
      </c>
      <c r="AA1568" s="30">
        <f t="shared" si="244"/>
        <v>55</v>
      </c>
      <c r="AB1568" s="31">
        <f>IF(AND(ISNUMBER(MATCH($S1568,[3]Lists!$CU$8:$CU$37,0)),J1568&gt;=DATE(2018,12,31)),$AH$6,$AH$5)</f>
        <v>1</v>
      </c>
      <c r="AC1568" s="31">
        <f t="shared" si="245"/>
        <v>1</v>
      </c>
      <c r="AD1568" s="31">
        <f t="shared" si="246"/>
        <v>1</v>
      </c>
      <c r="AE1568" s="32" t="e">
        <f>MIN($K1568,IF(AND(S1568='[3]Resources - Baseline'!$C$25,$AH$3&gt;0),MIN(DATE(2050,12,31),MAX(DATE($AH$4,12,31),DATE(YEAR(J1568)+$AH$3,MONTH(J1568),DAY(J1568)))),IF(AND(COUNTIFS('[3]Resources - Baseline'!$C$26:$C$37,S1568)=1,$AH$2&gt;0),MIN(DATE($AH$4,12,31),DATE(YEAR(J1568)+$AH$2,MONTH(J1568),DAY(J1568))),DATE(2050,12,31))))</f>
        <v>#VALUE!</v>
      </c>
      <c r="AF1568" s="33">
        <f t="shared" si="247"/>
        <v>1</v>
      </c>
    </row>
    <row r="1569" spans="1:32">
      <c r="A1569" s="1">
        <v>1569</v>
      </c>
      <c r="B1569" s="21" t="s">
        <v>3346</v>
      </c>
      <c r="C1569" s="21" t="s">
        <v>3347</v>
      </c>
      <c r="D1569" s="21" t="s">
        <v>163</v>
      </c>
      <c r="E1569" s="22" t="s">
        <v>298</v>
      </c>
      <c r="F1569" s="22" t="s">
        <v>298</v>
      </c>
      <c r="G1569" s="22" t="s">
        <v>299</v>
      </c>
      <c r="H1569" s="22" t="s">
        <v>166</v>
      </c>
      <c r="I1569" s="22" t="s">
        <v>167</v>
      </c>
      <c r="J1569" s="22">
        <v>18264</v>
      </c>
      <c r="K1569" s="22">
        <v>55153</v>
      </c>
      <c r="L1569" s="23">
        <f t="shared" si="248"/>
        <v>12.3</v>
      </c>
      <c r="M1569" s="24">
        <f t="shared" si="249"/>
        <v>1</v>
      </c>
      <c r="N1569" s="23">
        <v>12.3</v>
      </c>
      <c r="O1569" s="23">
        <v>12.3</v>
      </c>
      <c r="P1569" s="23" t="s">
        <v>288</v>
      </c>
      <c r="Q1569" s="23" t="s">
        <v>269</v>
      </c>
      <c r="R1569" s="25" t="s">
        <v>270</v>
      </c>
      <c r="S1569" s="22" t="s">
        <v>304</v>
      </c>
      <c r="T1569" s="22"/>
      <c r="U1569" s="26"/>
      <c r="V1569" s="26"/>
      <c r="W1569" s="27">
        <f t="shared" si="240"/>
        <v>1950</v>
      </c>
      <c r="X1569" s="27">
        <f t="shared" si="241"/>
        <v>2050</v>
      </c>
      <c r="Y1569" s="28">
        <f t="shared" si="242"/>
        <v>0</v>
      </c>
      <c r="Z1569" s="29" t="str">
        <f t="shared" si="243"/>
        <v>Excluded</v>
      </c>
      <c r="AA1569" s="30">
        <f t="shared" si="244"/>
        <v>12.3</v>
      </c>
      <c r="AB1569" s="31">
        <f>IF(AND(ISNUMBER(MATCH($S1569,[3]Lists!$CU$8:$CU$37,0)),J1569&gt;=DATE(2018,12,31)),$AH$6,$AH$5)</f>
        <v>1</v>
      </c>
      <c r="AC1569" s="31">
        <f t="shared" si="245"/>
        <v>1</v>
      </c>
      <c r="AD1569" s="31">
        <f t="shared" si="246"/>
        <v>1</v>
      </c>
      <c r="AE1569" s="32" t="e">
        <f>MIN($K1569,IF(AND(S1569='[3]Resources - Baseline'!$C$25,$AH$3&gt;0),MIN(DATE(2050,12,31),MAX(DATE($AH$4,12,31),DATE(YEAR(J1569)+$AH$3,MONTH(J1569),DAY(J1569)))),IF(AND(COUNTIFS('[3]Resources - Baseline'!$C$26:$C$37,S1569)=1,$AH$2&gt;0),MIN(DATE($AH$4,12,31),DATE(YEAR(J1569)+$AH$2,MONTH(J1569),DAY(J1569))),DATE(2050,12,31))))</f>
        <v>#VALUE!</v>
      </c>
      <c r="AF1569" s="33">
        <f t="shared" si="247"/>
        <v>1</v>
      </c>
    </row>
    <row r="1570" spans="1:32">
      <c r="A1570" s="1">
        <v>1570</v>
      </c>
      <c r="B1570" s="21" t="s">
        <v>3348</v>
      </c>
      <c r="C1570" s="21"/>
      <c r="D1570" s="21" t="s">
        <v>163</v>
      </c>
      <c r="E1570" s="22" t="s">
        <v>298</v>
      </c>
      <c r="F1570" s="22" t="s">
        <v>298</v>
      </c>
      <c r="G1570" s="22" t="s">
        <v>299</v>
      </c>
      <c r="H1570" s="22" t="s">
        <v>166</v>
      </c>
      <c r="I1570" s="22" t="s">
        <v>167</v>
      </c>
      <c r="J1570" s="22">
        <v>18264</v>
      </c>
      <c r="K1570" s="22">
        <v>55153</v>
      </c>
      <c r="L1570" s="23">
        <f t="shared" si="248"/>
        <v>13.5</v>
      </c>
      <c r="M1570" s="24">
        <f t="shared" si="249"/>
        <v>1</v>
      </c>
      <c r="N1570" s="23">
        <v>13.5</v>
      </c>
      <c r="O1570" s="23">
        <v>13.5</v>
      </c>
      <c r="P1570" s="23" t="s">
        <v>288</v>
      </c>
      <c r="Q1570" s="23" t="s">
        <v>269</v>
      </c>
      <c r="R1570" s="25" t="s">
        <v>270</v>
      </c>
      <c r="S1570" s="22" t="s">
        <v>304</v>
      </c>
      <c r="T1570" s="22"/>
      <c r="U1570" s="26"/>
      <c r="V1570" s="26"/>
      <c r="W1570" s="27">
        <f t="shared" si="240"/>
        <v>1950</v>
      </c>
      <c r="X1570" s="27">
        <f t="shared" si="241"/>
        <v>2050</v>
      </c>
      <c r="Y1570" s="28">
        <f t="shared" si="242"/>
        <v>0</v>
      </c>
      <c r="Z1570" s="29" t="str">
        <f t="shared" si="243"/>
        <v>Excluded</v>
      </c>
      <c r="AA1570" s="30">
        <f t="shared" si="244"/>
        <v>13.5</v>
      </c>
      <c r="AB1570" s="31">
        <f>IF(AND(ISNUMBER(MATCH($S1570,[3]Lists!$CU$8:$CU$37,0)),J1570&gt;=DATE(2018,12,31)),$AH$6,$AH$5)</f>
        <v>1</v>
      </c>
      <c r="AC1570" s="31">
        <f t="shared" si="245"/>
        <v>1</v>
      </c>
      <c r="AD1570" s="31">
        <f t="shared" si="246"/>
        <v>1</v>
      </c>
      <c r="AE1570" s="32" t="e">
        <f>MIN($K1570,IF(AND(S1570='[3]Resources - Baseline'!$C$25,$AH$3&gt;0),MIN(DATE(2050,12,31),MAX(DATE($AH$4,12,31),DATE(YEAR(J1570)+$AH$3,MONTH(J1570),DAY(J1570)))),IF(AND(COUNTIFS('[3]Resources - Baseline'!$C$26:$C$37,S1570)=1,$AH$2&gt;0),MIN(DATE($AH$4,12,31),DATE(YEAR(J1570)+$AH$2,MONTH(J1570),DAY(J1570))),DATE(2050,12,31))))</f>
        <v>#VALUE!</v>
      </c>
      <c r="AF1570" s="33">
        <f t="shared" si="247"/>
        <v>1</v>
      </c>
    </row>
    <row r="1571" spans="1:32">
      <c r="A1571" s="1">
        <v>1571</v>
      </c>
      <c r="B1571" s="21" t="s">
        <v>3349</v>
      </c>
      <c r="C1571" s="21"/>
      <c r="D1571" s="21" t="s">
        <v>163</v>
      </c>
      <c r="E1571" s="22" t="s">
        <v>298</v>
      </c>
      <c r="F1571" s="22" t="s">
        <v>298</v>
      </c>
      <c r="G1571" s="22" t="s">
        <v>299</v>
      </c>
      <c r="H1571" s="22" t="s">
        <v>166</v>
      </c>
      <c r="I1571" s="22" t="s">
        <v>167</v>
      </c>
      <c r="J1571" s="22">
        <v>18264</v>
      </c>
      <c r="K1571" s="22">
        <v>55153</v>
      </c>
      <c r="L1571" s="23">
        <f t="shared" si="248"/>
        <v>395</v>
      </c>
      <c r="M1571" s="24">
        <f t="shared" si="249"/>
        <v>1</v>
      </c>
      <c r="N1571" s="23">
        <v>395</v>
      </c>
      <c r="O1571" s="23">
        <v>395</v>
      </c>
      <c r="P1571" s="23" t="s">
        <v>288</v>
      </c>
      <c r="Q1571" s="23" t="s">
        <v>269</v>
      </c>
      <c r="R1571" s="25" t="s">
        <v>270</v>
      </c>
      <c r="S1571" s="22" t="s">
        <v>304</v>
      </c>
      <c r="T1571" s="22"/>
      <c r="U1571" s="26"/>
      <c r="V1571" s="26"/>
      <c r="W1571" s="27">
        <f t="shared" si="240"/>
        <v>1950</v>
      </c>
      <c r="X1571" s="27">
        <f t="shared" si="241"/>
        <v>2050</v>
      </c>
      <c r="Y1571" s="28">
        <f t="shared" si="242"/>
        <v>0</v>
      </c>
      <c r="Z1571" s="29" t="str">
        <f t="shared" si="243"/>
        <v>Excluded</v>
      </c>
      <c r="AA1571" s="30">
        <f t="shared" si="244"/>
        <v>395</v>
      </c>
      <c r="AB1571" s="31">
        <f>IF(AND(ISNUMBER(MATCH($S1571,[3]Lists!$CU$8:$CU$37,0)),J1571&gt;=DATE(2018,12,31)),$AH$6,$AH$5)</f>
        <v>1</v>
      </c>
      <c r="AC1571" s="31">
        <f t="shared" si="245"/>
        <v>1</v>
      </c>
      <c r="AD1571" s="31">
        <f t="shared" si="246"/>
        <v>1</v>
      </c>
      <c r="AE1571" s="32" t="e">
        <f>MIN($K1571,IF(AND(S1571='[3]Resources - Baseline'!$C$25,$AH$3&gt;0),MIN(DATE(2050,12,31),MAX(DATE($AH$4,12,31),DATE(YEAR(J1571)+$AH$3,MONTH(J1571),DAY(J1571)))),IF(AND(COUNTIFS('[3]Resources - Baseline'!$C$26:$C$37,S1571)=1,$AH$2&gt;0),MIN(DATE($AH$4,12,31),DATE(YEAR(J1571)+$AH$2,MONTH(J1571),DAY(J1571))),DATE(2050,12,31))))</f>
        <v>#VALUE!</v>
      </c>
      <c r="AF1571" s="33">
        <f t="shared" si="247"/>
        <v>1</v>
      </c>
    </row>
    <row r="1572" spans="1:32">
      <c r="A1572" s="1">
        <v>1572</v>
      </c>
      <c r="B1572" s="21" t="s">
        <v>3350</v>
      </c>
      <c r="C1572" s="21"/>
      <c r="D1572" s="21" t="s">
        <v>163</v>
      </c>
      <c r="E1572" s="22" t="s">
        <v>298</v>
      </c>
      <c r="F1572" s="22" t="s">
        <v>298</v>
      </c>
      <c r="G1572" s="22" t="s">
        <v>299</v>
      </c>
      <c r="H1572" s="22" t="s">
        <v>166</v>
      </c>
      <c r="I1572" s="22" t="s">
        <v>167</v>
      </c>
      <c r="J1572" s="22">
        <v>18264</v>
      </c>
      <c r="K1572" s="22">
        <v>55153</v>
      </c>
      <c r="L1572" s="23">
        <f t="shared" si="248"/>
        <v>15</v>
      </c>
      <c r="M1572" s="24">
        <f t="shared" si="249"/>
        <v>1</v>
      </c>
      <c r="N1572" s="23">
        <v>15</v>
      </c>
      <c r="O1572" s="23">
        <v>15</v>
      </c>
      <c r="P1572" s="23" t="s">
        <v>1365</v>
      </c>
      <c r="Q1572" s="23" t="s">
        <v>537</v>
      </c>
      <c r="R1572" s="25" t="s">
        <v>538</v>
      </c>
      <c r="S1572" s="22" t="s">
        <v>791</v>
      </c>
      <c r="T1572" s="22"/>
      <c r="U1572" s="26"/>
      <c r="V1572" s="26"/>
      <c r="W1572" s="27">
        <f t="shared" si="240"/>
        <v>1950</v>
      </c>
      <c r="X1572" s="27">
        <f t="shared" si="241"/>
        <v>2050</v>
      </c>
      <c r="Y1572" s="28">
        <f t="shared" si="242"/>
        <v>0</v>
      </c>
      <c r="Z1572" s="29" t="str">
        <f t="shared" si="243"/>
        <v>Excluded</v>
      </c>
      <c r="AA1572" s="30">
        <f t="shared" si="244"/>
        <v>15</v>
      </c>
      <c r="AB1572" s="31">
        <f>IF(AND(ISNUMBER(MATCH($S1572,[3]Lists!$CU$8:$CU$37,0)),J1572&gt;=DATE(2018,12,31)),$AH$6,$AH$5)</f>
        <v>1</v>
      </c>
      <c r="AC1572" s="31">
        <f t="shared" si="245"/>
        <v>1</v>
      </c>
      <c r="AD1572" s="31">
        <f t="shared" si="246"/>
        <v>1</v>
      </c>
      <c r="AE1572" s="32" t="e">
        <f>MIN($K1572,IF(AND(S1572='[3]Resources - Baseline'!$C$25,$AH$3&gt;0),MIN(DATE(2050,12,31),MAX(DATE($AH$4,12,31),DATE(YEAR(J1572)+$AH$3,MONTH(J1572),DAY(J1572)))),IF(AND(COUNTIFS('[3]Resources - Baseline'!$C$26:$C$37,S1572)=1,$AH$2&gt;0),MIN(DATE($AH$4,12,31),DATE(YEAR(J1572)+$AH$2,MONTH(J1572),DAY(J1572))),DATE(2050,12,31))))</f>
        <v>#VALUE!</v>
      </c>
      <c r="AF1572" s="33">
        <f t="shared" si="247"/>
        <v>1</v>
      </c>
    </row>
    <row r="1573" spans="1:32">
      <c r="A1573" s="1">
        <v>1573</v>
      </c>
      <c r="B1573" s="21" t="s">
        <v>3351</v>
      </c>
      <c r="C1573" s="21" t="s">
        <v>3352</v>
      </c>
      <c r="D1573" s="21" t="s">
        <v>163</v>
      </c>
      <c r="E1573" s="21" t="s">
        <v>554</v>
      </c>
      <c r="F1573" s="21" t="s">
        <v>554</v>
      </c>
      <c r="G1573" s="21" t="s">
        <v>555</v>
      </c>
      <c r="H1573" s="21" t="s">
        <v>263</v>
      </c>
      <c r="I1573" s="21" t="s">
        <v>195</v>
      </c>
      <c r="J1573" s="22">
        <v>37865</v>
      </c>
      <c r="K1573" s="22">
        <v>55153</v>
      </c>
      <c r="L1573" s="23">
        <f t="shared" si="248"/>
        <v>360</v>
      </c>
      <c r="M1573" s="24">
        <f t="shared" si="249"/>
        <v>1</v>
      </c>
      <c r="N1573" s="23">
        <v>360</v>
      </c>
      <c r="O1573" s="23">
        <v>360</v>
      </c>
      <c r="P1573" s="23" t="s">
        <v>257</v>
      </c>
      <c r="Q1573" s="23" t="s">
        <v>258</v>
      </c>
      <c r="R1573" s="25" t="s">
        <v>259</v>
      </c>
      <c r="S1573" s="22" t="s">
        <v>260</v>
      </c>
      <c r="T1573" s="22"/>
      <c r="U1573" s="26"/>
      <c r="V1573" s="26"/>
      <c r="W1573" s="27">
        <f t="shared" si="240"/>
        <v>2004</v>
      </c>
      <c r="X1573" s="27">
        <f t="shared" si="241"/>
        <v>2050</v>
      </c>
      <c r="Y1573" s="28">
        <f t="shared" si="242"/>
        <v>0</v>
      </c>
      <c r="Z1573" s="29" t="str">
        <f t="shared" si="243"/>
        <v>SW</v>
      </c>
      <c r="AA1573" s="30">
        <f t="shared" si="244"/>
        <v>360</v>
      </c>
      <c r="AB1573" s="31">
        <f>IF(AND(ISNUMBER(MATCH($S1573,[3]Lists!$CU$8:$CU$37,0)),J1573&gt;=DATE(2018,12,31)),$AH$6,$AH$5)</f>
        <v>1</v>
      </c>
      <c r="AC1573" s="31">
        <f t="shared" si="245"/>
        <v>1</v>
      </c>
      <c r="AD1573" s="31">
        <f t="shared" si="246"/>
        <v>1</v>
      </c>
      <c r="AE1573" s="32" t="e">
        <f>MIN($K1573,IF(AND(S1573='[3]Resources - Baseline'!$C$25,$AH$3&gt;0),MIN(DATE(2050,12,31),MAX(DATE($AH$4,12,31),DATE(YEAR(J1573)+$AH$3,MONTH(J1573),DAY(J1573)))),IF(AND(COUNTIFS('[3]Resources - Baseline'!$C$26:$C$37,S1573)=1,$AH$2&gt;0),MIN(DATE($AH$4,12,31),DATE(YEAR(J1573)+$AH$2,MONTH(J1573),DAY(J1573))),DATE(2050,12,31))))</f>
        <v>#VALUE!</v>
      </c>
      <c r="AF1573" s="33">
        <f t="shared" si="247"/>
        <v>1</v>
      </c>
    </row>
    <row r="1574" spans="1:32">
      <c r="A1574" s="1">
        <v>1574</v>
      </c>
      <c r="B1574" s="21" t="s">
        <v>3353</v>
      </c>
      <c r="C1574" s="21" t="s">
        <v>3354</v>
      </c>
      <c r="D1574" s="21" t="s">
        <v>163</v>
      </c>
      <c r="E1574" s="21" t="s">
        <v>554</v>
      </c>
      <c r="F1574" s="21" t="s">
        <v>554</v>
      </c>
      <c r="G1574" s="21" t="s">
        <v>555</v>
      </c>
      <c r="H1574" s="21" t="s">
        <v>263</v>
      </c>
      <c r="I1574" s="21" t="s">
        <v>195</v>
      </c>
      <c r="J1574" s="22">
        <v>37865</v>
      </c>
      <c r="K1574" s="22">
        <v>55153</v>
      </c>
      <c r="L1574" s="23">
        <f t="shared" si="248"/>
        <v>360</v>
      </c>
      <c r="M1574" s="24">
        <f t="shared" si="249"/>
        <v>1</v>
      </c>
      <c r="N1574" s="23">
        <v>360</v>
      </c>
      <c r="O1574" s="23">
        <v>360</v>
      </c>
      <c r="P1574" s="23" t="s">
        <v>257</v>
      </c>
      <c r="Q1574" s="23" t="s">
        <v>258</v>
      </c>
      <c r="R1574" s="25" t="s">
        <v>259</v>
      </c>
      <c r="S1574" s="22" t="s">
        <v>260</v>
      </c>
      <c r="T1574" s="22"/>
      <c r="U1574" s="26"/>
      <c r="V1574" s="26"/>
      <c r="W1574" s="27">
        <f t="shared" si="240"/>
        <v>2004</v>
      </c>
      <c r="X1574" s="27">
        <f t="shared" si="241"/>
        <v>2050</v>
      </c>
      <c r="Y1574" s="28">
        <f t="shared" si="242"/>
        <v>0</v>
      </c>
      <c r="Z1574" s="29" t="str">
        <f t="shared" si="243"/>
        <v>SW</v>
      </c>
      <c r="AA1574" s="30">
        <f t="shared" si="244"/>
        <v>360</v>
      </c>
      <c r="AB1574" s="31">
        <f>IF(AND(ISNUMBER(MATCH($S1574,[3]Lists!$CU$8:$CU$37,0)),J1574&gt;=DATE(2018,12,31)),$AH$6,$AH$5)</f>
        <v>1</v>
      </c>
      <c r="AC1574" s="31">
        <f t="shared" si="245"/>
        <v>1</v>
      </c>
      <c r="AD1574" s="31">
        <f t="shared" si="246"/>
        <v>1</v>
      </c>
      <c r="AE1574" s="32" t="e">
        <f>MIN($K1574,IF(AND(S1574='[3]Resources - Baseline'!$C$25,$AH$3&gt;0),MIN(DATE(2050,12,31),MAX(DATE($AH$4,12,31),DATE(YEAR(J1574)+$AH$3,MONTH(J1574),DAY(J1574)))),IF(AND(COUNTIFS('[3]Resources - Baseline'!$C$26:$C$37,S1574)=1,$AH$2&gt;0),MIN(DATE($AH$4,12,31),DATE(YEAR(J1574)+$AH$2,MONTH(J1574),DAY(J1574))),DATE(2050,12,31))))</f>
        <v>#VALUE!</v>
      </c>
      <c r="AF1574" s="33">
        <f t="shared" si="247"/>
        <v>1</v>
      </c>
    </row>
    <row r="1575" spans="1:32">
      <c r="A1575" s="1">
        <v>1575</v>
      </c>
      <c r="B1575" s="21" t="s">
        <v>3355</v>
      </c>
      <c r="C1575" s="21" t="s">
        <v>3356</v>
      </c>
      <c r="D1575" s="21" t="s">
        <v>163</v>
      </c>
      <c r="E1575" s="21" t="s">
        <v>554</v>
      </c>
      <c r="F1575" s="21" t="s">
        <v>554</v>
      </c>
      <c r="G1575" s="21" t="s">
        <v>555</v>
      </c>
      <c r="H1575" s="21" t="s">
        <v>263</v>
      </c>
      <c r="I1575" s="21" t="s">
        <v>195</v>
      </c>
      <c r="J1575" s="22">
        <v>37865</v>
      </c>
      <c r="K1575" s="22">
        <v>55153</v>
      </c>
      <c r="L1575" s="23">
        <f t="shared" si="248"/>
        <v>360</v>
      </c>
      <c r="M1575" s="24">
        <f t="shared" si="249"/>
        <v>1</v>
      </c>
      <c r="N1575" s="23">
        <v>360</v>
      </c>
      <c r="O1575" s="23">
        <v>360</v>
      </c>
      <c r="P1575" s="23" t="s">
        <v>257</v>
      </c>
      <c r="Q1575" s="23" t="s">
        <v>258</v>
      </c>
      <c r="R1575" s="25" t="s">
        <v>259</v>
      </c>
      <c r="S1575" s="22" t="s">
        <v>260</v>
      </c>
      <c r="T1575" s="22"/>
      <c r="U1575" s="26"/>
      <c r="V1575" s="26"/>
      <c r="W1575" s="27">
        <f t="shared" si="240"/>
        <v>2004</v>
      </c>
      <c r="X1575" s="27">
        <f t="shared" si="241"/>
        <v>2050</v>
      </c>
      <c r="Y1575" s="28">
        <f t="shared" si="242"/>
        <v>0</v>
      </c>
      <c r="Z1575" s="29" t="str">
        <f t="shared" si="243"/>
        <v>SW</v>
      </c>
      <c r="AA1575" s="30">
        <f t="shared" si="244"/>
        <v>360</v>
      </c>
      <c r="AB1575" s="31">
        <f>IF(AND(ISNUMBER(MATCH($S1575,[3]Lists!$CU$8:$CU$37,0)),J1575&gt;=DATE(2018,12,31)),$AH$6,$AH$5)</f>
        <v>1</v>
      </c>
      <c r="AC1575" s="31">
        <f t="shared" si="245"/>
        <v>1</v>
      </c>
      <c r="AD1575" s="31">
        <f t="shared" si="246"/>
        <v>1</v>
      </c>
      <c r="AE1575" s="32" t="e">
        <f>MIN($K1575,IF(AND(S1575='[3]Resources - Baseline'!$C$25,$AH$3&gt;0),MIN(DATE(2050,12,31),MAX(DATE($AH$4,12,31),DATE(YEAR(J1575)+$AH$3,MONTH(J1575),DAY(J1575)))),IF(AND(COUNTIFS('[3]Resources - Baseline'!$C$26:$C$37,S1575)=1,$AH$2&gt;0),MIN(DATE($AH$4,12,31),DATE(YEAR(J1575)+$AH$2,MONTH(J1575),DAY(J1575))),DATE(2050,12,31))))</f>
        <v>#VALUE!</v>
      </c>
      <c r="AF1575" s="33">
        <f t="shared" si="247"/>
        <v>1</v>
      </c>
    </row>
    <row r="1576" spans="1:32">
      <c r="A1576" s="1">
        <v>1576</v>
      </c>
      <c r="B1576" s="21" t="s">
        <v>3357</v>
      </c>
      <c r="C1576" s="21" t="s">
        <v>3358</v>
      </c>
      <c r="D1576" s="21" t="s">
        <v>163</v>
      </c>
      <c r="E1576" s="21" t="s">
        <v>518</v>
      </c>
      <c r="F1576" s="21" t="s">
        <v>518</v>
      </c>
      <c r="G1576" s="21" t="s">
        <v>519</v>
      </c>
      <c r="H1576" s="21" t="s">
        <v>518</v>
      </c>
      <c r="I1576" s="21" t="s">
        <v>195</v>
      </c>
      <c r="J1576" s="22">
        <v>40693</v>
      </c>
      <c r="K1576" s="22">
        <v>55153</v>
      </c>
      <c r="L1576" s="23">
        <f t="shared" si="248"/>
        <v>521.70000000000005</v>
      </c>
      <c r="M1576" s="24">
        <f t="shared" si="249"/>
        <v>1</v>
      </c>
      <c r="N1576" s="23">
        <v>521.70000000000005</v>
      </c>
      <c r="O1576" s="23">
        <v>521.70000000000005</v>
      </c>
      <c r="P1576" s="23" t="s">
        <v>257</v>
      </c>
      <c r="Q1576" s="23" t="s">
        <v>258</v>
      </c>
      <c r="R1576" s="25" t="s">
        <v>259</v>
      </c>
      <c r="S1576" s="22" t="s">
        <v>260</v>
      </c>
      <c r="T1576" s="22"/>
      <c r="U1576" s="26"/>
      <c r="V1576" s="26"/>
      <c r="W1576" s="27">
        <f t="shared" si="240"/>
        <v>2011</v>
      </c>
      <c r="X1576" s="27">
        <f t="shared" si="241"/>
        <v>2050</v>
      </c>
      <c r="Y1576" s="28">
        <f t="shared" si="242"/>
        <v>0</v>
      </c>
      <c r="Z1576" s="29" t="str">
        <f t="shared" si="243"/>
        <v>SW</v>
      </c>
      <c r="AA1576" s="30">
        <f t="shared" si="244"/>
        <v>521.70000000000005</v>
      </c>
      <c r="AB1576" s="31">
        <f>IF(AND(ISNUMBER(MATCH($S1576,[3]Lists!$CU$8:$CU$37,0)),J1576&gt;=DATE(2018,12,31)),$AH$6,$AH$5)</f>
        <v>1</v>
      </c>
      <c r="AC1576" s="31">
        <f t="shared" si="245"/>
        <v>1</v>
      </c>
      <c r="AD1576" s="31">
        <f t="shared" si="246"/>
        <v>1</v>
      </c>
      <c r="AE1576" s="32" t="e">
        <f>MIN($K1576,IF(AND(S1576='[3]Resources - Baseline'!$C$25,$AH$3&gt;0),MIN(DATE(2050,12,31),MAX(DATE($AH$4,12,31),DATE(YEAR(J1576)+$AH$3,MONTH(J1576),DAY(J1576)))),IF(AND(COUNTIFS('[3]Resources - Baseline'!$C$26:$C$37,S1576)=1,$AH$2&gt;0),MIN(DATE($AH$4,12,31),DATE(YEAR(J1576)+$AH$2,MONTH(J1576),DAY(J1576))),DATE(2050,12,31))))</f>
        <v>#VALUE!</v>
      </c>
      <c r="AF1576" s="33">
        <f t="shared" si="247"/>
        <v>1</v>
      </c>
    </row>
    <row r="1577" spans="1:32">
      <c r="A1577" s="1">
        <v>1577</v>
      </c>
      <c r="B1577" s="21" t="s">
        <v>3359</v>
      </c>
      <c r="C1577" s="21" t="s">
        <v>3360</v>
      </c>
      <c r="D1577" s="21" t="s">
        <v>163</v>
      </c>
      <c r="E1577" s="21" t="s">
        <v>518</v>
      </c>
      <c r="F1577" s="21" t="s">
        <v>518</v>
      </c>
      <c r="G1577" s="21" t="s">
        <v>519</v>
      </c>
      <c r="H1577" s="21" t="s">
        <v>518</v>
      </c>
      <c r="I1577" s="21" t="s">
        <v>195</v>
      </c>
      <c r="J1577" s="22">
        <v>34851</v>
      </c>
      <c r="K1577" s="22">
        <v>47484</v>
      </c>
      <c r="L1577" s="23">
        <f t="shared" si="248"/>
        <v>72</v>
      </c>
      <c r="M1577" s="24">
        <f t="shared" si="249"/>
        <v>1</v>
      </c>
      <c r="N1577" s="23">
        <v>72</v>
      </c>
      <c r="O1577" s="23">
        <v>72</v>
      </c>
      <c r="P1577" s="23" t="s">
        <v>268</v>
      </c>
      <c r="Q1577" s="23" t="s">
        <v>269</v>
      </c>
      <c r="R1577" s="25" t="s">
        <v>270</v>
      </c>
      <c r="S1577" s="22" t="s">
        <v>289</v>
      </c>
      <c r="T1577" s="22"/>
      <c r="U1577" s="26"/>
      <c r="V1577" s="26"/>
      <c r="W1577" s="27">
        <f t="shared" si="240"/>
        <v>1995</v>
      </c>
      <c r="X1577" s="27">
        <f t="shared" si="241"/>
        <v>2029</v>
      </c>
      <c r="Y1577" s="28">
        <f t="shared" si="242"/>
        <v>0</v>
      </c>
      <c r="Z1577" s="29" t="str">
        <f t="shared" si="243"/>
        <v>SW</v>
      </c>
      <c r="AA1577" s="30">
        <f t="shared" si="244"/>
        <v>72</v>
      </c>
      <c r="AB1577" s="31">
        <f>IF(AND(ISNUMBER(MATCH($S1577,[3]Lists!$CU$8:$CU$37,0)),J1577&gt;=DATE(2018,12,31)),$AH$6,$AH$5)</f>
        <v>1</v>
      </c>
      <c r="AC1577" s="31">
        <f t="shared" si="245"/>
        <v>1</v>
      </c>
      <c r="AD1577" s="31">
        <f t="shared" si="246"/>
        <v>1</v>
      </c>
      <c r="AE1577" s="32" t="e">
        <f>MIN($K1577,IF(AND(S1577='[3]Resources - Baseline'!$C$25,$AH$3&gt;0),MIN(DATE(2050,12,31),MAX(DATE($AH$4,12,31),DATE(YEAR(J1577)+$AH$3,MONTH(J1577),DAY(J1577)))),IF(AND(COUNTIFS('[3]Resources - Baseline'!$C$26:$C$37,S1577)=1,$AH$2&gt;0),MIN(DATE($AH$4,12,31),DATE(YEAR(J1577)+$AH$2,MONTH(J1577),DAY(J1577))),DATE(2050,12,31))))</f>
        <v>#VALUE!</v>
      </c>
      <c r="AF1577" s="33">
        <f t="shared" si="247"/>
        <v>1</v>
      </c>
    </row>
    <row r="1578" spans="1:32">
      <c r="A1578" s="1">
        <v>1578</v>
      </c>
      <c r="B1578" s="21" t="s">
        <v>3361</v>
      </c>
      <c r="C1578" s="21" t="s">
        <v>3362</v>
      </c>
      <c r="D1578" s="21" t="s">
        <v>163</v>
      </c>
      <c r="E1578" s="21" t="s">
        <v>518</v>
      </c>
      <c r="F1578" s="21" t="s">
        <v>518</v>
      </c>
      <c r="G1578" s="21" t="s">
        <v>519</v>
      </c>
      <c r="H1578" s="21" t="s">
        <v>518</v>
      </c>
      <c r="I1578" s="21" t="s">
        <v>195</v>
      </c>
      <c r="J1578" s="22">
        <v>38869</v>
      </c>
      <c r="K1578" s="22">
        <v>50405</v>
      </c>
      <c r="L1578" s="23">
        <f t="shared" si="248"/>
        <v>72</v>
      </c>
      <c r="M1578" s="24">
        <f t="shared" si="249"/>
        <v>1</v>
      </c>
      <c r="N1578" s="23">
        <v>72</v>
      </c>
      <c r="O1578" s="23">
        <v>72</v>
      </c>
      <c r="P1578" s="23" t="s">
        <v>268</v>
      </c>
      <c r="Q1578" s="23" t="s">
        <v>269</v>
      </c>
      <c r="R1578" s="25" t="s">
        <v>270</v>
      </c>
      <c r="S1578" s="22" t="s">
        <v>289</v>
      </c>
      <c r="T1578" s="22"/>
      <c r="U1578" s="26"/>
      <c r="V1578" s="26"/>
      <c r="W1578" s="27">
        <f t="shared" si="240"/>
        <v>2006</v>
      </c>
      <c r="X1578" s="27">
        <f t="shared" si="241"/>
        <v>2037</v>
      </c>
      <c r="Y1578" s="28">
        <f t="shared" si="242"/>
        <v>0</v>
      </c>
      <c r="Z1578" s="29" t="str">
        <f t="shared" si="243"/>
        <v>SW</v>
      </c>
      <c r="AA1578" s="30">
        <f t="shared" si="244"/>
        <v>72</v>
      </c>
      <c r="AB1578" s="31">
        <f>IF(AND(ISNUMBER(MATCH($S1578,[3]Lists!$CU$8:$CU$37,0)),J1578&gt;=DATE(2018,12,31)),$AH$6,$AH$5)</f>
        <v>1</v>
      </c>
      <c r="AC1578" s="31">
        <f t="shared" si="245"/>
        <v>1</v>
      </c>
      <c r="AD1578" s="31">
        <f t="shared" si="246"/>
        <v>1</v>
      </c>
      <c r="AE1578" s="32" t="e">
        <f>MIN($K1578,IF(AND(S1578='[3]Resources - Baseline'!$C$25,$AH$3&gt;0),MIN(DATE(2050,12,31),MAX(DATE($AH$4,12,31),DATE(YEAR(J1578)+$AH$3,MONTH(J1578),DAY(J1578)))),IF(AND(COUNTIFS('[3]Resources - Baseline'!$C$26:$C$37,S1578)=1,$AH$2&gt;0),MIN(DATE($AH$4,12,31),DATE(YEAR(J1578)+$AH$2,MONTH(J1578),DAY(J1578))),DATE(2050,12,31))))</f>
        <v>#VALUE!</v>
      </c>
      <c r="AF1578" s="33">
        <f t="shared" si="247"/>
        <v>1</v>
      </c>
    </row>
    <row r="1579" spans="1:32">
      <c r="A1579" s="1">
        <v>1579</v>
      </c>
      <c r="B1579" s="21" t="s">
        <v>3363</v>
      </c>
      <c r="C1579" s="21" t="s">
        <v>3364</v>
      </c>
      <c r="D1579" s="21" t="s">
        <v>163</v>
      </c>
      <c r="E1579" s="21" t="s">
        <v>353</v>
      </c>
      <c r="F1579" s="21" t="s">
        <v>353</v>
      </c>
      <c r="G1579" s="21" t="s">
        <v>354</v>
      </c>
      <c r="H1579" s="21" t="s">
        <v>353</v>
      </c>
      <c r="I1579" s="21" t="s">
        <v>167</v>
      </c>
      <c r="J1579" s="22">
        <v>37469</v>
      </c>
      <c r="K1579" s="22">
        <v>55153</v>
      </c>
      <c r="L1579" s="23">
        <f t="shared" si="248"/>
        <v>7.2</v>
      </c>
      <c r="M1579" s="24">
        <f t="shared" si="249"/>
        <v>1</v>
      </c>
      <c r="N1579" s="23">
        <v>7.2</v>
      </c>
      <c r="O1579" s="23">
        <v>7.2</v>
      </c>
      <c r="P1579" s="23" t="s">
        <v>288</v>
      </c>
      <c r="Q1579" s="23" t="s">
        <v>269</v>
      </c>
      <c r="R1579" s="25" t="s">
        <v>270</v>
      </c>
      <c r="S1579" s="22" t="s">
        <v>304</v>
      </c>
      <c r="T1579" s="22"/>
      <c r="U1579" s="26"/>
      <c r="V1579" s="26"/>
      <c r="W1579" s="27">
        <f t="shared" si="240"/>
        <v>2003</v>
      </c>
      <c r="X1579" s="27">
        <f t="shared" si="241"/>
        <v>2050</v>
      </c>
      <c r="Y1579" s="28">
        <f t="shared" si="242"/>
        <v>0</v>
      </c>
      <c r="Z1579" s="29" t="str">
        <f t="shared" si="243"/>
        <v>Excluded</v>
      </c>
      <c r="AA1579" s="30">
        <f t="shared" si="244"/>
        <v>7.2</v>
      </c>
      <c r="AB1579" s="31">
        <f>IF(AND(ISNUMBER(MATCH($S1579,[3]Lists!$CU$8:$CU$37,0)),J1579&gt;=DATE(2018,12,31)),$AH$6,$AH$5)</f>
        <v>1</v>
      </c>
      <c r="AC1579" s="31">
        <f t="shared" si="245"/>
        <v>1</v>
      </c>
      <c r="AD1579" s="31">
        <f t="shared" si="246"/>
        <v>1</v>
      </c>
      <c r="AE1579" s="32" t="e">
        <f>MIN($K1579,IF(AND(S1579='[3]Resources - Baseline'!$C$25,$AH$3&gt;0),MIN(DATE(2050,12,31),MAX(DATE($AH$4,12,31),DATE(YEAR(J1579)+$AH$3,MONTH(J1579),DAY(J1579)))),IF(AND(COUNTIFS('[3]Resources - Baseline'!$C$26:$C$37,S1579)=1,$AH$2&gt;0),MIN(DATE($AH$4,12,31),DATE(YEAR(J1579)+$AH$2,MONTH(J1579),DAY(J1579))),DATE(2050,12,31))))</f>
        <v>#VALUE!</v>
      </c>
      <c r="AF1579" s="33">
        <f t="shared" si="247"/>
        <v>1</v>
      </c>
    </row>
    <row r="1580" spans="1:32">
      <c r="A1580" s="1">
        <v>1580</v>
      </c>
      <c r="B1580" s="21" t="s">
        <v>3365</v>
      </c>
      <c r="C1580" s="21" t="s">
        <v>3366</v>
      </c>
      <c r="D1580" s="21" t="s">
        <v>163</v>
      </c>
      <c r="E1580" s="21" t="s">
        <v>353</v>
      </c>
      <c r="F1580" s="21" t="s">
        <v>353</v>
      </c>
      <c r="G1580" s="21" t="s">
        <v>354</v>
      </c>
      <c r="H1580" s="21" t="s">
        <v>353</v>
      </c>
      <c r="I1580" s="21" t="s">
        <v>167</v>
      </c>
      <c r="J1580" s="22">
        <v>37469</v>
      </c>
      <c r="K1580" s="22">
        <v>55153</v>
      </c>
      <c r="L1580" s="23">
        <f t="shared" si="248"/>
        <v>7.2</v>
      </c>
      <c r="M1580" s="24">
        <f t="shared" si="249"/>
        <v>1</v>
      </c>
      <c r="N1580" s="23">
        <v>7.2</v>
      </c>
      <c r="O1580" s="23">
        <v>7.2</v>
      </c>
      <c r="P1580" s="23" t="s">
        <v>288</v>
      </c>
      <c r="Q1580" s="23" t="s">
        <v>269</v>
      </c>
      <c r="R1580" s="25" t="s">
        <v>270</v>
      </c>
      <c r="S1580" s="22" t="s">
        <v>304</v>
      </c>
      <c r="T1580" s="22"/>
      <c r="U1580" s="26"/>
      <c r="V1580" s="26"/>
      <c r="W1580" s="27">
        <f t="shared" si="240"/>
        <v>2003</v>
      </c>
      <c r="X1580" s="27">
        <f t="shared" si="241"/>
        <v>2050</v>
      </c>
      <c r="Y1580" s="28">
        <f t="shared" si="242"/>
        <v>0</v>
      </c>
      <c r="Z1580" s="29" t="str">
        <f t="shared" si="243"/>
        <v>Excluded</v>
      </c>
      <c r="AA1580" s="30">
        <f t="shared" si="244"/>
        <v>7.2</v>
      </c>
      <c r="AB1580" s="31">
        <f>IF(AND(ISNUMBER(MATCH($S1580,[3]Lists!$CU$8:$CU$37,0)),J1580&gt;=DATE(2018,12,31)),$AH$6,$AH$5)</f>
        <v>1</v>
      </c>
      <c r="AC1580" s="31">
        <f t="shared" si="245"/>
        <v>1</v>
      </c>
      <c r="AD1580" s="31">
        <f t="shared" si="246"/>
        <v>1</v>
      </c>
      <c r="AE1580" s="32" t="e">
        <f>MIN($K1580,IF(AND(S1580='[3]Resources - Baseline'!$C$25,$AH$3&gt;0),MIN(DATE(2050,12,31),MAX(DATE($AH$4,12,31),DATE(YEAR(J1580)+$AH$3,MONTH(J1580),DAY(J1580)))),IF(AND(COUNTIFS('[3]Resources - Baseline'!$C$26:$C$37,S1580)=1,$AH$2&gt;0),MIN(DATE($AH$4,12,31),DATE(YEAR(J1580)+$AH$2,MONTH(J1580),DAY(J1580))),DATE(2050,12,31))))</f>
        <v>#VALUE!</v>
      </c>
      <c r="AF1580" s="33">
        <f t="shared" si="247"/>
        <v>1</v>
      </c>
    </row>
    <row r="1581" spans="1:32">
      <c r="A1581" s="1">
        <v>1581</v>
      </c>
      <c r="B1581" s="21" t="s">
        <v>3367</v>
      </c>
      <c r="C1581" s="21" t="s">
        <v>3368</v>
      </c>
      <c r="D1581" s="21" t="s">
        <v>163</v>
      </c>
      <c r="E1581" s="21" t="s">
        <v>353</v>
      </c>
      <c r="F1581" s="21" t="s">
        <v>353</v>
      </c>
      <c r="G1581" s="21" t="s">
        <v>354</v>
      </c>
      <c r="H1581" s="21" t="s">
        <v>353</v>
      </c>
      <c r="I1581" s="21" t="s">
        <v>167</v>
      </c>
      <c r="J1581" s="22">
        <v>37469</v>
      </c>
      <c r="K1581" s="22">
        <v>55153</v>
      </c>
      <c r="L1581" s="23">
        <f t="shared" si="248"/>
        <v>7.2</v>
      </c>
      <c r="M1581" s="24">
        <f t="shared" si="249"/>
        <v>1</v>
      </c>
      <c r="N1581" s="23">
        <v>7.2</v>
      </c>
      <c r="O1581" s="23">
        <v>7.2</v>
      </c>
      <c r="P1581" s="23" t="s">
        <v>288</v>
      </c>
      <c r="Q1581" s="23" t="s">
        <v>269</v>
      </c>
      <c r="R1581" s="25" t="s">
        <v>270</v>
      </c>
      <c r="S1581" s="22" t="s">
        <v>304</v>
      </c>
      <c r="T1581" s="22"/>
      <c r="U1581" s="26"/>
      <c r="V1581" s="26"/>
      <c r="W1581" s="27">
        <f t="shared" si="240"/>
        <v>2003</v>
      </c>
      <c r="X1581" s="27">
        <f t="shared" si="241"/>
        <v>2050</v>
      </c>
      <c r="Y1581" s="28">
        <f t="shared" si="242"/>
        <v>0</v>
      </c>
      <c r="Z1581" s="29" t="str">
        <f t="shared" si="243"/>
        <v>Excluded</v>
      </c>
      <c r="AA1581" s="30">
        <f t="shared" si="244"/>
        <v>7.2</v>
      </c>
      <c r="AB1581" s="31">
        <f>IF(AND(ISNUMBER(MATCH($S1581,[3]Lists!$CU$8:$CU$37,0)),J1581&gt;=DATE(2018,12,31)),$AH$6,$AH$5)</f>
        <v>1</v>
      </c>
      <c r="AC1581" s="31">
        <f t="shared" si="245"/>
        <v>1</v>
      </c>
      <c r="AD1581" s="31">
        <f t="shared" si="246"/>
        <v>1</v>
      </c>
      <c r="AE1581" s="32" t="e">
        <f>MIN($K1581,IF(AND(S1581='[3]Resources - Baseline'!$C$25,$AH$3&gt;0),MIN(DATE(2050,12,31),MAX(DATE($AH$4,12,31),DATE(YEAR(J1581)+$AH$3,MONTH(J1581),DAY(J1581)))),IF(AND(COUNTIFS('[3]Resources - Baseline'!$C$26:$C$37,S1581)=1,$AH$2&gt;0),MIN(DATE($AH$4,12,31),DATE(YEAR(J1581)+$AH$2,MONTH(J1581),DAY(J1581))),DATE(2050,12,31))))</f>
        <v>#VALUE!</v>
      </c>
      <c r="AF1581" s="33">
        <f t="shared" si="247"/>
        <v>1</v>
      </c>
    </row>
    <row r="1582" spans="1:32">
      <c r="A1582" s="1">
        <v>1582</v>
      </c>
      <c r="B1582" s="21" t="s">
        <v>3369</v>
      </c>
      <c r="C1582" s="21" t="s">
        <v>3370</v>
      </c>
      <c r="D1582" s="21" t="s">
        <v>163</v>
      </c>
      <c r="E1582" s="21" t="s">
        <v>359</v>
      </c>
      <c r="F1582" s="21" t="s">
        <v>359</v>
      </c>
      <c r="G1582" s="21" t="s">
        <v>360</v>
      </c>
      <c r="H1582" s="21" t="s">
        <v>210</v>
      </c>
      <c r="I1582" s="21" t="s">
        <v>212</v>
      </c>
      <c r="J1582" s="22">
        <v>40179</v>
      </c>
      <c r="K1582" s="22">
        <v>55153</v>
      </c>
      <c r="L1582" s="23">
        <f t="shared" si="248"/>
        <v>98.9</v>
      </c>
      <c r="M1582" s="24">
        <f t="shared" si="249"/>
        <v>1</v>
      </c>
      <c r="N1582" s="23">
        <v>98.9</v>
      </c>
      <c r="O1582" s="23">
        <v>98.9</v>
      </c>
      <c r="P1582" s="23" t="s">
        <v>196</v>
      </c>
      <c r="Q1582" s="23" t="s">
        <v>197</v>
      </c>
      <c r="R1582" s="25" t="s">
        <v>198</v>
      </c>
      <c r="S1582" s="22" t="s">
        <v>551</v>
      </c>
      <c r="T1582" s="22"/>
      <c r="U1582" s="26"/>
      <c r="V1582" s="26"/>
      <c r="W1582" s="27">
        <f t="shared" si="240"/>
        <v>2010</v>
      </c>
      <c r="X1582" s="27">
        <f t="shared" si="241"/>
        <v>2050</v>
      </c>
      <c r="Y1582" s="28">
        <f t="shared" si="242"/>
        <v>0</v>
      </c>
      <c r="Z1582" s="29" t="str">
        <f t="shared" si="243"/>
        <v>NW</v>
      </c>
      <c r="AA1582" s="30">
        <f t="shared" si="244"/>
        <v>98.9</v>
      </c>
      <c r="AB1582" s="31">
        <f>IF(AND(ISNUMBER(MATCH($S1582,[3]Lists!$CU$8:$CU$37,0)),J1582&gt;=DATE(2018,12,31)),$AH$6,$AH$5)</f>
        <v>1</v>
      </c>
      <c r="AC1582" s="31">
        <f t="shared" si="245"/>
        <v>1</v>
      </c>
      <c r="AD1582" s="31">
        <f t="shared" si="246"/>
        <v>1</v>
      </c>
      <c r="AE1582" s="32" t="e">
        <f>MIN($K1582,IF(AND(S1582='[3]Resources - Baseline'!$C$25,$AH$3&gt;0),MIN(DATE(2050,12,31),MAX(DATE($AH$4,12,31),DATE(YEAR(J1582)+$AH$3,MONTH(J1582),DAY(J1582)))),IF(AND(COUNTIFS('[3]Resources - Baseline'!$C$26:$C$37,S1582)=1,$AH$2&gt;0),MIN(DATE($AH$4,12,31),DATE(YEAR(J1582)+$AH$2,MONTH(J1582),DAY(J1582))),DATE(2050,12,31))))</f>
        <v>#VALUE!</v>
      </c>
      <c r="AF1582" s="33">
        <f t="shared" si="247"/>
        <v>1</v>
      </c>
    </row>
    <row r="1583" spans="1:32">
      <c r="A1583" s="1">
        <v>1583</v>
      </c>
      <c r="B1583" s="21" t="s">
        <v>3371</v>
      </c>
      <c r="C1583" s="21" t="s">
        <v>3372</v>
      </c>
      <c r="D1583" s="21" t="s">
        <v>174</v>
      </c>
      <c r="E1583" s="22" t="s">
        <v>175</v>
      </c>
      <c r="F1583" s="22" t="s">
        <v>175</v>
      </c>
      <c r="G1583" s="22" t="s">
        <v>186</v>
      </c>
      <c r="H1583" s="22" t="s">
        <v>175</v>
      </c>
      <c r="I1583" s="22" t="s">
        <v>178</v>
      </c>
      <c r="J1583" s="22">
        <v>43997</v>
      </c>
      <c r="K1583" s="22">
        <v>55153</v>
      </c>
      <c r="L1583" s="23">
        <f t="shared" si="248"/>
        <v>0</v>
      </c>
      <c r="M1583" s="24">
        <f t="shared" si="249"/>
        <v>0</v>
      </c>
      <c r="N1583" s="23"/>
      <c r="O1583" s="23">
        <v>2.88</v>
      </c>
      <c r="P1583" s="23" t="s">
        <v>1028</v>
      </c>
      <c r="Q1583" s="23" t="s">
        <v>214</v>
      </c>
      <c r="R1583" s="25" t="s">
        <v>215</v>
      </c>
      <c r="S1583" s="22" t="s">
        <v>913</v>
      </c>
      <c r="T1583" s="22"/>
      <c r="U1583" s="26"/>
      <c r="V1583" s="26"/>
      <c r="W1583" s="27">
        <f t="shared" si="240"/>
        <v>2020</v>
      </c>
      <c r="X1583" s="27">
        <f t="shared" si="241"/>
        <v>2050</v>
      </c>
      <c r="Y1583" s="28">
        <f t="shared" si="242"/>
        <v>0</v>
      </c>
      <c r="Z1583" s="29" t="str">
        <f t="shared" si="243"/>
        <v>CAISO</v>
      </c>
      <c r="AA1583" s="30">
        <f t="shared" si="244"/>
        <v>2.88</v>
      </c>
      <c r="AB1583" s="31">
        <f>IF(AND(ISNUMBER(MATCH($S1583,[3]Lists!$CU$8:$CU$37,0)),J1583&gt;=DATE(2018,12,31)),$AH$6,$AH$5)</f>
        <v>0.95</v>
      </c>
      <c r="AC1583" s="31">
        <f t="shared" si="245"/>
        <v>1</v>
      </c>
      <c r="AD1583" s="31">
        <f t="shared" si="246"/>
        <v>1</v>
      </c>
      <c r="AE1583" s="32" t="e">
        <f>MIN($K1583,IF(AND(S1583='[3]Resources - Baseline'!$C$25,$AH$3&gt;0),MIN(DATE(2050,12,31),MAX(DATE($AH$4,12,31),DATE(YEAR(J1583)+$AH$3,MONTH(J1583),DAY(J1583)))),IF(AND(COUNTIFS('[3]Resources - Baseline'!$C$26:$C$37,S1583)=1,$AH$2&gt;0),MIN(DATE($AH$4,12,31),DATE(YEAR(J1583)+$AH$2,MONTH(J1583),DAY(J1583))),DATE(2050,12,31))))</f>
        <v>#VALUE!</v>
      </c>
      <c r="AF1583" s="33">
        <f t="shared" si="247"/>
        <v>1</v>
      </c>
    </row>
    <row r="1584" spans="1:32">
      <c r="A1584" s="1">
        <v>1584</v>
      </c>
      <c r="B1584" s="21" t="s">
        <v>3373</v>
      </c>
      <c r="C1584" s="21" t="s">
        <v>3374</v>
      </c>
      <c r="D1584" s="21" t="s">
        <v>163</v>
      </c>
      <c r="E1584" s="21" t="s">
        <v>527</v>
      </c>
      <c r="F1584" s="21" t="s">
        <v>527</v>
      </c>
      <c r="G1584" s="21" t="s">
        <v>528</v>
      </c>
      <c r="H1584" s="21" t="s">
        <v>194</v>
      </c>
      <c r="I1584" s="21" t="s">
        <v>195</v>
      </c>
      <c r="J1584" s="22">
        <v>40732</v>
      </c>
      <c r="K1584" s="22">
        <v>49864</v>
      </c>
      <c r="L1584" s="23">
        <f t="shared" si="248"/>
        <v>5</v>
      </c>
      <c r="M1584" s="24">
        <f t="shared" si="249"/>
        <v>1</v>
      </c>
      <c r="N1584" s="23">
        <v>5</v>
      </c>
      <c r="O1584" s="23">
        <v>5</v>
      </c>
      <c r="P1584" s="23" t="s">
        <v>408</v>
      </c>
      <c r="Q1584" s="23" t="s">
        <v>180</v>
      </c>
      <c r="R1584" s="25" t="s">
        <v>181</v>
      </c>
      <c r="S1584" s="22" t="s">
        <v>337</v>
      </c>
      <c r="T1584" s="22"/>
      <c r="U1584" s="26"/>
      <c r="V1584" s="26"/>
      <c r="W1584" s="27">
        <f t="shared" si="240"/>
        <v>2012</v>
      </c>
      <c r="X1584" s="27">
        <f t="shared" si="241"/>
        <v>2036</v>
      </c>
      <c r="Y1584" s="28">
        <f t="shared" si="242"/>
        <v>0</v>
      </c>
      <c r="Z1584" s="29" t="str">
        <f t="shared" si="243"/>
        <v>SW</v>
      </c>
      <c r="AA1584" s="30">
        <f t="shared" si="244"/>
        <v>5</v>
      </c>
      <c r="AB1584" s="31">
        <f>IF(AND(ISNUMBER(MATCH($S1584,[3]Lists!$CU$8:$CU$37,0)),J1584&gt;=DATE(2018,12,31)),$AH$6,$AH$5)</f>
        <v>1</v>
      </c>
      <c r="AC1584" s="31">
        <f t="shared" si="245"/>
        <v>1</v>
      </c>
      <c r="AD1584" s="31">
        <f t="shared" si="246"/>
        <v>1</v>
      </c>
      <c r="AE1584" s="32" t="e">
        <f>MIN($K1584,IF(AND(S1584='[3]Resources - Baseline'!$C$25,$AH$3&gt;0),MIN(DATE(2050,12,31),MAX(DATE($AH$4,12,31),DATE(YEAR(J1584)+$AH$3,MONTH(J1584),DAY(J1584)))),IF(AND(COUNTIFS('[3]Resources - Baseline'!$C$26:$C$37,S1584)=1,$AH$2&gt;0),MIN(DATE($AH$4,12,31),DATE(YEAR(J1584)+$AH$2,MONTH(J1584),DAY(J1584))),DATE(2050,12,31))))</f>
        <v>#VALUE!</v>
      </c>
      <c r="AF1584" s="33">
        <f t="shared" si="247"/>
        <v>1</v>
      </c>
    </row>
    <row r="1585" spans="1:32">
      <c r="A1585" s="1">
        <v>1585</v>
      </c>
      <c r="B1585" s="21" t="s">
        <v>3375</v>
      </c>
      <c r="C1585" s="21" t="s">
        <v>3376</v>
      </c>
      <c r="D1585" s="21" t="s">
        <v>185</v>
      </c>
      <c r="E1585" s="21" t="s">
        <v>175</v>
      </c>
      <c r="F1585" s="21" t="s">
        <v>175</v>
      </c>
      <c r="G1585" s="21" t="s">
        <v>186</v>
      </c>
      <c r="H1585" s="21" t="s">
        <v>175</v>
      </c>
      <c r="I1585" s="21" t="s">
        <v>178</v>
      </c>
      <c r="J1585" s="22">
        <v>7672</v>
      </c>
      <c r="K1585" s="22">
        <v>55153</v>
      </c>
      <c r="L1585" s="23">
        <f t="shared" si="248"/>
        <v>8.5</v>
      </c>
      <c r="M1585" s="24">
        <f t="shared" si="249"/>
        <v>1</v>
      </c>
      <c r="N1585" s="21">
        <v>8.5</v>
      </c>
      <c r="O1585" s="21">
        <v>8.5</v>
      </c>
      <c r="P1585" s="21" t="s">
        <v>187</v>
      </c>
      <c r="Q1585" s="21" t="s">
        <v>219</v>
      </c>
      <c r="R1585" s="25" t="s">
        <v>218</v>
      </c>
      <c r="S1585" s="21" t="s">
        <v>368</v>
      </c>
      <c r="T1585" s="21"/>
      <c r="U1585" s="26"/>
      <c r="V1585" s="26"/>
      <c r="W1585" s="27">
        <f t="shared" si="240"/>
        <v>1921</v>
      </c>
      <c r="X1585" s="27">
        <f t="shared" si="241"/>
        <v>2050</v>
      </c>
      <c r="Y1585" s="28">
        <f t="shared" si="242"/>
        <v>0</v>
      </c>
      <c r="Z1585" s="29" t="str">
        <f t="shared" si="243"/>
        <v>CAISO</v>
      </c>
      <c r="AA1585" s="30">
        <f t="shared" si="244"/>
        <v>8.5</v>
      </c>
      <c r="AB1585" s="31">
        <f>IF(AND(ISNUMBER(MATCH($S1585,[3]Lists!$CU$8:$CU$37,0)),J1585&gt;=DATE(2018,12,31)),$AH$6,$AH$5)</f>
        <v>1</v>
      </c>
      <c r="AC1585" s="31">
        <f t="shared" si="245"/>
        <v>1</v>
      </c>
      <c r="AD1585" s="31">
        <f t="shared" si="246"/>
        <v>1</v>
      </c>
      <c r="AE1585" s="32" t="e">
        <f>MIN($K1585,IF(AND(S1585='[3]Resources - Baseline'!$C$25,$AH$3&gt;0),MIN(DATE(2050,12,31),MAX(DATE($AH$4,12,31),DATE(YEAR(J1585)+$AH$3,MONTH(J1585),DAY(J1585)))),IF(AND(COUNTIFS('[3]Resources - Baseline'!$C$26:$C$37,S1585)=1,$AH$2&gt;0),MIN(DATE($AH$4,12,31),DATE(YEAR(J1585)+$AH$2,MONTH(J1585),DAY(J1585))),DATE(2050,12,31))))</f>
        <v>#VALUE!</v>
      </c>
      <c r="AF1585" s="33">
        <f t="shared" si="247"/>
        <v>1</v>
      </c>
    </row>
    <row r="1586" spans="1:32">
      <c r="A1586" s="1">
        <v>1586</v>
      </c>
      <c r="B1586" s="21" t="s">
        <v>3377</v>
      </c>
      <c r="C1586" s="21" t="s">
        <v>3378</v>
      </c>
      <c r="D1586" s="21" t="s">
        <v>185</v>
      </c>
      <c r="E1586" s="21" t="s">
        <v>175</v>
      </c>
      <c r="F1586" s="21" t="s">
        <v>175</v>
      </c>
      <c r="G1586" s="21" t="s">
        <v>186</v>
      </c>
      <c r="H1586" s="21" t="s">
        <v>175</v>
      </c>
      <c r="I1586" s="21" t="s">
        <v>178</v>
      </c>
      <c r="J1586" s="22">
        <v>7672</v>
      </c>
      <c r="K1586" s="22">
        <v>55153</v>
      </c>
      <c r="L1586" s="23">
        <f t="shared" si="248"/>
        <v>8.5</v>
      </c>
      <c r="M1586" s="24">
        <f t="shared" si="249"/>
        <v>1</v>
      </c>
      <c r="N1586" s="21">
        <v>8.5</v>
      </c>
      <c r="O1586" s="21">
        <v>8.5</v>
      </c>
      <c r="P1586" s="21" t="s">
        <v>187</v>
      </c>
      <c r="Q1586" s="21" t="s">
        <v>219</v>
      </c>
      <c r="R1586" s="25" t="s">
        <v>218</v>
      </c>
      <c r="S1586" s="21" t="s">
        <v>368</v>
      </c>
      <c r="T1586" s="21"/>
      <c r="U1586" s="26"/>
      <c r="V1586" s="26"/>
      <c r="W1586" s="27">
        <f t="shared" si="240"/>
        <v>1921</v>
      </c>
      <c r="X1586" s="27">
        <f t="shared" si="241"/>
        <v>2050</v>
      </c>
      <c r="Y1586" s="28">
        <f t="shared" si="242"/>
        <v>0</v>
      </c>
      <c r="Z1586" s="29" t="str">
        <f t="shared" si="243"/>
        <v>CAISO</v>
      </c>
      <c r="AA1586" s="30">
        <f t="shared" si="244"/>
        <v>8.5</v>
      </c>
      <c r="AB1586" s="31">
        <f>IF(AND(ISNUMBER(MATCH($S1586,[3]Lists!$CU$8:$CU$37,0)),J1586&gt;=DATE(2018,12,31)),$AH$6,$AH$5)</f>
        <v>1</v>
      </c>
      <c r="AC1586" s="31">
        <f t="shared" si="245"/>
        <v>1</v>
      </c>
      <c r="AD1586" s="31">
        <f t="shared" si="246"/>
        <v>1</v>
      </c>
      <c r="AE1586" s="32" t="e">
        <f>MIN($K1586,IF(AND(S1586='[3]Resources - Baseline'!$C$25,$AH$3&gt;0),MIN(DATE(2050,12,31),MAX(DATE($AH$4,12,31),DATE(YEAR(J1586)+$AH$3,MONTH(J1586),DAY(J1586)))),IF(AND(COUNTIFS('[3]Resources - Baseline'!$C$26:$C$37,S1586)=1,$AH$2&gt;0),MIN(DATE($AH$4,12,31),DATE(YEAR(J1586)+$AH$2,MONTH(J1586),DAY(J1586))),DATE(2050,12,31))))</f>
        <v>#VALUE!</v>
      </c>
      <c r="AF1586" s="33">
        <f t="shared" si="247"/>
        <v>1</v>
      </c>
    </row>
    <row r="1587" spans="1:32">
      <c r="A1587" s="1">
        <v>1587</v>
      </c>
      <c r="B1587" s="21" t="s">
        <v>3379</v>
      </c>
      <c r="C1587" s="21" t="s">
        <v>3380</v>
      </c>
      <c r="D1587" s="21" t="s">
        <v>185</v>
      </c>
      <c r="E1587" s="21" t="s">
        <v>246</v>
      </c>
      <c r="F1587" s="21" t="s">
        <v>246</v>
      </c>
      <c r="G1587" s="21" t="s">
        <v>247</v>
      </c>
      <c r="H1587" s="21" t="s">
        <v>246</v>
      </c>
      <c r="I1587" s="21" t="s">
        <v>178</v>
      </c>
      <c r="J1587" s="22"/>
      <c r="K1587" s="22">
        <v>55153</v>
      </c>
      <c r="L1587" s="23">
        <f t="shared" si="248"/>
        <v>2</v>
      </c>
      <c r="M1587" s="24">
        <f t="shared" si="249"/>
        <v>1</v>
      </c>
      <c r="N1587" s="21">
        <v>2</v>
      </c>
      <c r="O1587" s="21">
        <v>2</v>
      </c>
      <c r="P1587" s="21" t="s">
        <v>264</v>
      </c>
      <c r="Q1587" s="21" t="s">
        <v>219</v>
      </c>
      <c r="R1587" s="25" t="s">
        <v>218</v>
      </c>
      <c r="S1587" s="21" t="s">
        <v>265</v>
      </c>
      <c r="T1587" s="21"/>
      <c r="U1587" s="26"/>
      <c r="V1587" s="26"/>
      <c r="W1587" s="27">
        <f t="shared" si="240"/>
        <v>1900</v>
      </c>
      <c r="X1587" s="27">
        <f t="shared" si="241"/>
        <v>2050</v>
      </c>
      <c r="Y1587" s="28">
        <f t="shared" si="242"/>
        <v>0</v>
      </c>
      <c r="Z1587" s="29" t="str">
        <f t="shared" si="243"/>
        <v>CAISO</v>
      </c>
      <c r="AA1587" s="30">
        <f t="shared" si="244"/>
        <v>2</v>
      </c>
      <c r="AB1587" s="31">
        <f>IF(AND(ISNUMBER(MATCH($S1587,[3]Lists!$CU$8:$CU$37,0)),J1587&gt;=DATE(2018,12,31)),$AH$6,$AH$5)</f>
        <v>1</v>
      </c>
      <c r="AC1587" s="31">
        <f t="shared" si="245"/>
        <v>1</v>
      </c>
      <c r="AD1587" s="31">
        <f t="shared" si="246"/>
        <v>1</v>
      </c>
      <c r="AE1587" s="32" t="e">
        <f>MIN($K1587,IF(AND(S1587='[3]Resources - Baseline'!$C$25,$AH$3&gt;0),MIN(DATE(2050,12,31),MAX(DATE($AH$4,12,31),DATE(YEAR(J1587)+$AH$3,MONTH(J1587),DAY(J1587)))),IF(AND(COUNTIFS('[3]Resources - Baseline'!$C$26:$C$37,S1587)=1,$AH$2&gt;0),MIN(DATE($AH$4,12,31),DATE(YEAR(J1587)+$AH$2,MONTH(J1587),DAY(J1587))),DATE(2050,12,31))))</f>
        <v>#VALUE!</v>
      </c>
      <c r="AF1587" s="33">
        <f t="shared" si="247"/>
        <v>1</v>
      </c>
    </row>
    <row r="1588" spans="1:32">
      <c r="A1588" s="1">
        <v>1588</v>
      </c>
      <c r="B1588" s="21" t="s">
        <v>3381</v>
      </c>
      <c r="C1588" s="21" t="s">
        <v>3382</v>
      </c>
      <c r="D1588" s="21" t="s">
        <v>185</v>
      </c>
      <c r="E1588" s="21" t="s">
        <v>175</v>
      </c>
      <c r="F1588" s="21" t="s">
        <v>175</v>
      </c>
      <c r="G1588" s="21" t="s">
        <v>186</v>
      </c>
      <c r="H1588" s="21" t="s">
        <v>175</v>
      </c>
      <c r="I1588" s="21" t="s">
        <v>178</v>
      </c>
      <c r="J1588" s="22">
        <v>32674</v>
      </c>
      <c r="K1588" s="22">
        <v>55153</v>
      </c>
      <c r="L1588" s="23">
        <f t="shared" si="248"/>
        <v>1.7</v>
      </c>
      <c r="M1588" s="24">
        <f t="shared" si="249"/>
        <v>1</v>
      </c>
      <c r="N1588" s="21">
        <v>1.7</v>
      </c>
      <c r="O1588" s="21">
        <v>1.7</v>
      </c>
      <c r="P1588" s="21" t="s">
        <v>187</v>
      </c>
      <c r="Q1588" s="21" t="s">
        <v>219</v>
      </c>
      <c r="R1588" s="25" t="s">
        <v>218</v>
      </c>
      <c r="S1588" s="21" t="s">
        <v>368</v>
      </c>
      <c r="T1588" s="21"/>
      <c r="U1588" s="26"/>
      <c r="V1588" s="26"/>
      <c r="W1588" s="27">
        <f t="shared" si="240"/>
        <v>1989</v>
      </c>
      <c r="X1588" s="27">
        <f t="shared" si="241"/>
        <v>2050</v>
      </c>
      <c r="Y1588" s="28">
        <f t="shared" si="242"/>
        <v>0</v>
      </c>
      <c r="Z1588" s="29" t="str">
        <f t="shared" si="243"/>
        <v>CAISO</v>
      </c>
      <c r="AA1588" s="30">
        <f t="shared" si="244"/>
        <v>1.7</v>
      </c>
      <c r="AB1588" s="31">
        <f>IF(AND(ISNUMBER(MATCH($S1588,[3]Lists!$CU$8:$CU$37,0)),J1588&gt;=DATE(2018,12,31)),$AH$6,$AH$5)</f>
        <v>1</v>
      </c>
      <c r="AC1588" s="31">
        <f t="shared" si="245"/>
        <v>1</v>
      </c>
      <c r="AD1588" s="31">
        <f t="shared" si="246"/>
        <v>1</v>
      </c>
      <c r="AE1588" s="32" t="e">
        <f>MIN($K1588,IF(AND(S1588='[3]Resources - Baseline'!$C$25,$AH$3&gt;0),MIN(DATE(2050,12,31),MAX(DATE($AH$4,12,31),DATE(YEAR(J1588)+$AH$3,MONTH(J1588),DAY(J1588)))),IF(AND(COUNTIFS('[3]Resources - Baseline'!$C$26:$C$37,S1588)=1,$AH$2&gt;0),MIN(DATE($AH$4,12,31),DATE(YEAR(J1588)+$AH$2,MONTH(J1588),DAY(J1588))),DATE(2050,12,31))))</f>
        <v>#VALUE!</v>
      </c>
      <c r="AF1588" s="33">
        <f t="shared" si="247"/>
        <v>1</v>
      </c>
    </row>
    <row r="1589" spans="1:32">
      <c r="A1589" s="1">
        <v>1589</v>
      </c>
      <c r="B1589" s="21" t="s">
        <v>3383</v>
      </c>
      <c r="C1589" s="21" t="s">
        <v>3384</v>
      </c>
      <c r="D1589" s="21" t="s">
        <v>185</v>
      </c>
      <c r="E1589" s="21" t="s">
        <v>175</v>
      </c>
      <c r="F1589" s="21" t="s">
        <v>175</v>
      </c>
      <c r="G1589" s="21" t="s">
        <v>186</v>
      </c>
      <c r="H1589" s="21" t="s">
        <v>175</v>
      </c>
      <c r="I1589" s="21" t="s">
        <v>178</v>
      </c>
      <c r="J1589" s="22">
        <v>40501</v>
      </c>
      <c r="K1589" s="22">
        <v>55153</v>
      </c>
      <c r="L1589" s="23">
        <f t="shared" si="248"/>
        <v>102</v>
      </c>
      <c r="M1589" s="24">
        <f t="shared" si="249"/>
        <v>1</v>
      </c>
      <c r="N1589" s="21">
        <v>102</v>
      </c>
      <c r="O1589" s="21">
        <v>102</v>
      </c>
      <c r="P1589" s="21" t="s">
        <v>187</v>
      </c>
      <c r="Q1589" s="21" t="s">
        <v>197</v>
      </c>
      <c r="R1589" s="25" t="s">
        <v>198</v>
      </c>
      <c r="S1589" s="21" t="s">
        <v>403</v>
      </c>
      <c r="T1589" s="21"/>
      <c r="U1589" s="26"/>
      <c r="V1589" s="26"/>
      <c r="W1589" s="27">
        <f t="shared" si="240"/>
        <v>2011</v>
      </c>
      <c r="X1589" s="27">
        <f t="shared" si="241"/>
        <v>2050</v>
      </c>
      <c r="Y1589" s="28">
        <f t="shared" si="242"/>
        <v>0</v>
      </c>
      <c r="Z1589" s="29" t="str">
        <f t="shared" si="243"/>
        <v>CAISO</v>
      </c>
      <c r="AA1589" s="30">
        <f t="shared" si="244"/>
        <v>102</v>
      </c>
      <c r="AB1589" s="31">
        <f>IF(AND(ISNUMBER(MATCH($S1589,[3]Lists!$CU$8:$CU$37,0)),J1589&gt;=DATE(2018,12,31)),$AH$6,$AH$5)</f>
        <v>1</v>
      </c>
      <c r="AC1589" s="31">
        <f t="shared" si="245"/>
        <v>1</v>
      </c>
      <c r="AD1589" s="31">
        <f t="shared" si="246"/>
        <v>1</v>
      </c>
      <c r="AE1589" s="32" t="e">
        <f>MIN($K1589,IF(AND(S1589='[3]Resources - Baseline'!$C$25,$AH$3&gt;0),MIN(DATE(2050,12,31),MAX(DATE($AH$4,12,31),DATE(YEAR(J1589)+$AH$3,MONTH(J1589),DAY(J1589)))),IF(AND(COUNTIFS('[3]Resources - Baseline'!$C$26:$C$37,S1589)=1,$AH$2&gt;0),MIN(DATE($AH$4,12,31),DATE(YEAR(J1589)+$AH$2,MONTH(J1589),DAY(J1589))),DATE(2050,12,31))))</f>
        <v>#VALUE!</v>
      </c>
      <c r="AF1589" s="33">
        <f t="shared" si="247"/>
        <v>1</v>
      </c>
    </row>
    <row r="1590" spans="1:32">
      <c r="A1590" s="1">
        <v>1590</v>
      </c>
      <c r="B1590" s="21" t="s">
        <v>3385</v>
      </c>
      <c r="C1590" s="21" t="s">
        <v>3386</v>
      </c>
      <c r="D1590" s="21" t="s">
        <v>163</v>
      </c>
      <c r="E1590" s="21" t="s">
        <v>164</v>
      </c>
      <c r="F1590" s="21" t="s">
        <v>164</v>
      </c>
      <c r="G1590" s="21" t="s">
        <v>165</v>
      </c>
      <c r="H1590" s="21" t="s">
        <v>166</v>
      </c>
      <c r="I1590" s="21" t="s">
        <v>167</v>
      </c>
      <c r="J1590" s="22">
        <v>39248</v>
      </c>
      <c r="K1590" s="22">
        <v>53812</v>
      </c>
      <c r="L1590" s="23">
        <f t="shared" si="248"/>
        <v>2.4</v>
      </c>
      <c r="M1590" s="24">
        <f t="shared" si="249"/>
        <v>1</v>
      </c>
      <c r="N1590" s="23">
        <v>2.4</v>
      </c>
      <c r="O1590" s="23">
        <v>2.4</v>
      </c>
      <c r="P1590" s="23" t="s">
        <v>218</v>
      </c>
      <c r="Q1590" s="23" t="s">
        <v>219</v>
      </c>
      <c r="R1590" s="25" t="s">
        <v>218</v>
      </c>
      <c r="S1590" s="22" t="s">
        <v>220</v>
      </c>
      <c r="T1590" s="22"/>
      <c r="U1590" s="26"/>
      <c r="V1590" s="26"/>
      <c r="W1590" s="27">
        <f t="shared" si="240"/>
        <v>2007</v>
      </c>
      <c r="X1590" s="27">
        <f t="shared" si="241"/>
        <v>2046</v>
      </c>
      <c r="Y1590" s="28">
        <f t="shared" si="242"/>
        <v>0</v>
      </c>
      <c r="Z1590" s="29" t="str">
        <f t="shared" si="243"/>
        <v>Excluded</v>
      </c>
      <c r="AA1590" s="30">
        <f t="shared" si="244"/>
        <v>2.4</v>
      </c>
      <c r="AB1590" s="31">
        <f>IF(AND(ISNUMBER(MATCH($S1590,[3]Lists!$CU$8:$CU$37,0)),J1590&gt;=DATE(2018,12,31)),$AH$6,$AH$5)</f>
        <v>1</v>
      </c>
      <c r="AC1590" s="31">
        <f t="shared" si="245"/>
        <v>1</v>
      </c>
      <c r="AD1590" s="31">
        <f t="shared" si="246"/>
        <v>1</v>
      </c>
      <c r="AE1590" s="32" t="e">
        <f>MIN($K1590,IF(AND(S1590='[3]Resources - Baseline'!$C$25,$AH$3&gt;0),MIN(DATE(2050,12,31),MAX(DATE($AH$4,12,31),DATE(YEAR(J1590)+$AH$3,MONTH(J1590),DAY(J1590)))),IF(AND(COUNTIFS('[3]Resources - Baseline'!$C$26:$C$37,S1590)=1,$AH$2&gt;0),MIN(DATE($AH$4,12,31),DATE(YEAR(J1590)+$AH$2,MONTH(J1590),DAY(J1590))),DATE(2050,12,31))))</f>
        <v>#VALUE!</v>
      </c>
      <c r="AF1590" s="33">
        <f t="shared" si="247"/>
        <v>1</v>
      </c>
    </row>
    <row r="1591" spans="1:32">
      <c r="A1591" s="1">
        <v>1591</v>
      </c>
      <c r="B1591" s="21" t="s">
        <v>3387</v>
      </c>
      <c r="C1591" s="21" t="s">
        <v>3388</v>
      </c>
      <c r="D1591" s="21" t="s">
        <v>163</v>
      </c>
      <c r="E1591" s="21" t="s">
        <v>331</v>
      </c>
      <c r="F1591" s="21" t="s">
        <v>331</v>
      </c>
      <c r="G1591" s="21" t="s">
        <v>177</v>
      </c>
      <c r="H1591" s="21" t="s">
        <v>176</v>
      </c>
      <c r="I1591" s="21" t="s">
        <v>178</v>
      </c>
      <c r="J1591" s="22">
        <v>4323</v>
      </c>
      <c r="K1591" s="22">
        <v>55153</v>
      </c>
      <c r="L1591" s="23">
        <f t="shared" si="248"/>
        <v>2.8</v>
      </c>
      <c r="M1591" s="24">
        <f t="shared" si="249"/>
        <v>1</v>
      </c>
      <c r="N1591" s="23">
        <v>2.8</v>
      </c>
      <c r="O1591" s="23">
        <v>2.8</v>
      </c>
      <c r="P1591" s="23" t="s">
        <v>218</v>
      </c>
      <c r="Q1591" s="23" t="s">
        <v>219</v>
      </c>
      <c r="R1591" s="25" t="s">
        <v>218</v>
      </c>
      <c r="S1591" s="22" t="s">
        <v>265</v>
      </c>
      <c r="T1591" s="22"/>
      <c r="U1591" s="26"/>
      <c r="V1591" s="26"/>
      <c r="W1591" s="27">
        <f t="shared" si="240"/>
        <v>1912</v>
      </c>
      <c r="X1591" s="27">
        <f t="shared" si="241"/>
        <v>2050</v>
      </c>
      <c r="Y1591" s="28">
        <f t="shared" si="242"/>
        <v>0</v>
      </c>
      <c r="Z1591" s="29" t="str">
        <f t="shared" si="243"/>
        <v>CAISO</v>
      </c>
      <c r="AA1591" s="30">
        <f t="shared" si="244"/>
        <v>2.8</v>
      </c>
      <c r="AB1591" s="31">
        <f>IF(AND(ISNUMBER(MATCH($S1591,[3]Lists!$CU$8:$CU$37,0)),J1591&gt;=DATE(2018,12,31)),$AH$6,$AH$5)</f>
        <v>1</v>
      </c>
      <c r="AC1591" s="31">
        <f t="shared" si="245"/>
        <v>1</v>
      </c>
      <c r="AD1591" s="31">
        <f t="shared" si="246"/>
        <v>1</v>
      </c>
      <c r="AE1591" s="32" t="e">
        <f>MIN($K1591,IF(AND(S1591='[3]Resources - Baseline'!$C$25,$AH$3&gt;0),MIN(DATE(2050,12,31),MAX(DATE($AH$4,12,31),DATE(YEAR(J1591)+$AH$3,MONTH(J1591),DAY(J1591)))),IF(AND(COUNTIFS('[3]Resources - Baseline'!$C$26:$C$37,S1591)=1,$AH$2&gt;0),MIN(DATE($AH$4,12,31),DATE(YEAR(J1591)+$AH$2,MONTH(J1591),DAY(J1591))),DATE(2050,12,31))))</f>
        <v>#VALUE!</v>
      </c>
      <c r="AF1591" s="33">
        <f t="shared" si="247"/>
        <v>1</v>
      </c>
    </row>
    <row r="1592" spans="1:32">
      <c r="A1592" s="1">
        <v>1592</v>
      </c>
      <c r="B1592" s="21" t="s">
        <v>3389</v>
      </c>
      <c r="C1592" s="21" t="s">
        <v>3390</v>
      </c>
      <c r="D1592" s="21" t="s">
        <v>163</v>
      </c>
      <c r="E1592" s="21" t="s">
        <v>331</v>
      </c>
      <c r="F1592" s="21" t="s">
        <v>331</v>
      </c>
      <c r="G1592" s="21" t="s">
        <v>177</v>
      </c>
      <c r="H1592" s="21" t="s">
        <v>176</v>
      </c>
      <c r="I1592" s="21" t="s">
        <v>178</v>
      </c>
      <c r="J1592" s="22">
        <v>4323</v>
      </c>
      <c r="K1592" s="22">
        <v>55153</v>
      </c>
      <c r="L1592" s="23">
        <f t="shared" si="248"/>
        <v>2.8</v>
      </c>
      <c r="M1592" s="24">
        <f t="shared" si="249"/>
        <v>1</v>
      </c>
      <c r="N1592" s="23">
        <v>2.8</v>
      </c>
      <c r="O1592" s="23">
        <v>2.8</v>
      </c>
      <c r="P1592" s="23" t="s">
        <v>218</v>
      </c>
      <c r="Q1592" s="23" t="s">
        <v>219</v>
      </c>
      <c r="R1592" s="25" t="s">
        <v>218</v>
      </c>
      <c r="S1592" s="22" t="s">
        <v>265</v>
      </c>
      <c r="T1592" s="22"/>
      <c r="U1592" s="26"/>
      <c r="V1592" s="26"/>
      <c r="W1592" s="27">
        <f t="shared" si="240"/>
        <v>1912</v>
      </c>
      <c r="X1592" s="27">
        <f t="shared" si="241"/>
        <v>2050</v>
      </c>
      <c r="Y1592" s="28">
        <f t="shared" si="242"/>
        <v>0</v>
      </c>
      <c r="Z1592" s="29" t="str">
        <f t="shared" si="243"/>
        <v>CAISO</v>
      </c>
      <c r="AA1592" s="30">
        <f t="shared" si="244"/>
        <v>2.8</v>
      </c>
      <c r="AB1592" s="31">
        <f>IF(AND(ISNUMBER(MATCH($S1592,[3]Lists!$CU$8:$CU$37,0)),J1592&gt;=DATE(2018,12,31)),$AH$6,$AH$5)</f>
        <v>1</v>
      </c>
      <c r="AC1592" s="31">
        <f t="shared" si="245"/>
        <v>1</v>
      </c>
      <c r="AD1592" s="31">
        <f t="shared" si="246"/>
        <v>1</v>
      </c>
      <c r="AE1592" s="32" t="e">
        <f>MIN($K1592,IF(AND(S1592='[3]Resources - Baseline'!$C$25,$AH$3&gt;0),MIN(DATE(2050,12,31),MAX(DATE($AH$4,12,31),DATE(YEAR(J1592)+$AH$3,MONTH(J1592),DAY(J1592)))),IF(AND(COUNTIFS('[3]Resources - Baseline'!$C$26:$C$37,S1592)=1,$AH$2&gt;0),MIN(DATE($AH$4,12,31),DATE(YEAR(J1592)+$AH$2,MONTH(J1592),DAY(J1592))),DATE(2050,12,31))))</f>
        <v>#VALUE!</v>
      </c>
      <c r="AF1592" s="33">
        <f t="shared" si="247"/>
        <v>1</v>
      </c>
    </row>
    <row r="1593" spans="1:32">
      <c r="A1593" s="1">
        <v>1593</v>
      </c>
      <c r="B1593" s="21" t="s">
        <v>3391</v>
      </c>
      <c r="C1593" s="21" t="s">
        <v>3392</v>
      </c>
      <c r="D1593" s="21" t="s">
        <v>163</v>
      </c>
      <c r="E1593" s="21" t="s">
        <v>331</v>
      </c>
      <c r="F1593" s="21" t="s">
        <v>331</v>
      </c>
      <c r="G1593" s="21" t="s">
        <v>177</v>
      </c>
      <c r="H1593" s="21" t="s">
        <v>176</v>
      </c>
      <c r="I1593" s="21" t="s">
        <v>178</v>
      </c>
      <c r="J1593" s="22">
        <v>4323</v>
      </c>
      <c r="K1593" s="22">
        <v>55153</v>
      </c>
      <c r="L1593" s="23">
        <f t="shared" si="248"/>
        <v>2.8</v>
      </c>
      <c r="M1593" s="24">
        <f t="shared" si="249"/>
        <v>1</v>
      </c>
      <c r="N1593" s="23">
        <v>2.8</v>
      </c>
      <c r="O1593" s="23">
        <v>2.8</v>
      </c>
      <c r="P1593" s="23" t="s">
        <v>218</v>
      </c>
      <c r="Q1593" s="23" t="s">
        <v>219</v>
      </c>
      <c r="R1593" s="25" t="s">
        <v>218</v>
      </c>
      <c r="S1593" s="22" t="s">
        <v>265</v>
      </c>
      <c r="T1593" s="22"/>
      <c r="U1593" s="26"/>
      <c r="V1593" s="26"/>
      <c r="W1593" s="27">
        <f t="shared" si="240"/>
        <v>1912</v>
      </c>
      <c r="X1593" s="27">
        <f t="shared" si="241"/>
        <v>2050</v>
      </c>
      <c r="Y1593" s="28">
        <f t="shared" si="242"/>
        <v>0</v>
      </c>
      <c r="Z1593" s="29" t="str">
        <f t="shared" si="243"/>
        <v>CAISO</v>
      </c>
      <c r="AA1593" s="30">
        <f t="shared" si="244"/>
        <v>2.8</v>
      </c>
      <c r="AB1593" s="31">
        <f>IF(AND(ISNUMBER(MATCH($S1593,[3]Lists!$CU$8:$CU$37,0)),J1593&gt;=DATE(2018,12,31)),$AH$6,$AH$5)</f>
        <v>1</v>
      </c>
      <c r="AC1593" s="31">
        <f t="shared" si="245"/>
        <v>1</v>
      </c>
      <c r="AD1593" s="31">
        <f t="shared" si="246"/>
        <v>1</v>
      </c>
      <c r="AE1593" s="32" t="e">
        <f>MIN($K1593,IF(AND(S1593='[3]Resources - Baseline'!$C$25,$AH$3&gt;0),MIN(DATE(2050,12,31),MAX(DATE($AH$4,12,31),DATE(YEAR(J1593)+$AH$3,MONTH(J1593),DAY(J1593)))),IF(AND(COUNTIFS('[3]Resources - Baseline'!$C$26:$C$37,S1593)=1,$AH$2&gt;0),MIN(DATE($AH$4,12,31),DATE(YEAR(J1593)+$AH$2,MONTH(J1593),DAY(J1593))),DATE(2050,12,31))))</f>
        <v>#VALUE!</v>
      </c>
      <c r="AF1593" s="33">
        <f t="shared" si="247"/>
        <v>1</v>
      </c>
    </row>
    <row r="1594" spans="1:32">
      <c r="A1594" s="1">
        <v>1594</v>
      </c>
      <c r="B1594" s="21" t="s">
        <v>3393</v>
      </c>
      <c r="C1594" s="21" t="s">
        <v>3394</v>
      </c>
      <c r="D1594" s="21" t="s">
        <v>163</v>
      </c>
      <c r="E1594" s="21" t="s">
        <v>331</v>
      </c>
      <c r="F1594" s="21" t="s">
        <v>331</v>
      </c>
      <c r="G1594" s="21" t="s">
        <v>177</v>
      </c>
      <c r="H1594" s="21" t="s">
        <v>176</v>
      </c>
      <c r="I1594" s="21" t="s">
        <v>178</v>
      </c>
      <c r="J1594" s="22">
        <v>4323</v>
      </c>
      <c r="K1594" s="22">
        <v>55153</v>
      </c>
      <c r="L1594" s="23">
        <f t="shared" si="248"/>
        <v>2.8</v>
      </c>
      <c r="M1594" s="24">
        <f t="shared" si="249"/>
        <v>1</v>
      </c>
      <c r="N1594" s="23">
        <v>2.8</v>
      </c>
      <c r="O1594" s="23">
        <v>2.8</v>
      </c>
      <c r="P1594" s="23" t="s">
        <v>218</v>
      </c>
      <c r="Q1594" s="23" t="s">
        <v>219</v>
      </c>
      <c r="R1594" s="25" t="s">
        <v>218</v>
      </c>
      <c r="S1594" s="22" t="s">
        <v>265</v>
      </c>
      <c r="T1594" s="22"/>
      <c r="U1594" s="26"/>
      <c r="V1594" s="26"/>
      <c r="W1594" s="27">
        <f t="shared" si="240"/>
        <v>1912</v>
      </c>
      <c r="X1594" s="27">
        <f t="shared" si="241"/>
        <v>2050</v>
      </c>
      <c r="Y1594" s="28">
        <f t="shared" si="242"/>
        <v>0</v>
      </c>
      <c r="Z1594" s="29" t="str">
        <f t="shared" si="243"/>
        <v>CAISO</v>
      </c>
      <c r="AA1594" s="30">
        <f t="shared" si="244"/>
        <v>2.8</v>
      </c>
      <c r="AB1594" s="31">
        <f>IF(AND(ISNUMBER(MATCH($S1594,[3]Lists!$CU$8:$CU$37,0)),J1594&gt;=DATE(2018,12,31)),$AH$6,$AH$5)</f>
        <v>1</v>
      </c>
      <c r="AC1594" s="31">
        <f t="shared" si="245"/>
        <v>1</v>
      </c>
      <c r="AD1594" s="31">
        <f t="shared" si="246"/>
        <v>1</v>
      </c>
      <c r="AE1594" s="32" t="e">
        <f>MIN($K1594,IF(AND(S1594='[3]Resources - Baseline'!$C$25,$AH$3&gt;0),MIN(DATE(2050,12,31),MAX(DATE($AH$4,12,31),DATE(YEAR(J1594)+$AH$3,MONTH(J1594),DAY(J1594)))),IF(AND(COUNTIFS('[3]Resources - Baseline'!$C$26:$C$37,S1594)=1,$AH$2&gt;0),MIN(DATE($AH$4,12,31),DATE(YEAR(J1594)+$AH$2,MONTH(J1594),DAY(J1594))),DATE(2050,12,31))))</f>
        <v>#VALUE!</v>
      </c>
      <c r="AF1594" s="33">
        <f t="shared" si="247"/>
        <v>1</v>
      </c>
    </row>
    <row r="1595" spans="1:32">
      <c r="A1595" s="1">
        <v>1595</v>
      </c>
      <c r="B1595" s="21" t="s">
        <v>3395</v>
      </c>
      <c r="C1595" s="21" t="s">
        <v>3396</v>
      </c>
      <c r="D1595" s="21" t="s">
        <v>163</v>
      </c>
      <c r="E1595" s="21" t="s">
        <v>331</v>
      </c>
      <c r="F1595" s="21" t="s">
        <v>331</v>
      </c>
      <c r="G1595" s="21" t="s">
        <v>177</v>
      </c>
      <c r="H1595" s="21" t="s">
        <v>176</v>
      </c>
      <c r="I1595" s="21" t="s">
        <v>178</v>
      </c>
      <c r="J1595" s="22">
        <v>4323</v>
      </c>
      <c r="K1595" s="22">
        <v>55153</v>
      </c>
      <c r="L1595" s="23">
        <f t="shared" si="248"/>
        <v>2.8</v>
      </c>
      <c r="M1595" s="24">
        <f t="shared" si="249"/>
        <v>1</v>
      </c>
      <c r="N1595" s="23">
        <v>2.8</v>
      </c>
      <c r="O1595" s="23">
        <v>2.8</v>
      </c>
      <c r="P1595" s="23" t="s">
        <v>218</v>
      </c>
      <c r="Q1595" s="23" t="s">
        <v>219</v>
      </c>
      <c r="R1595" s="25" t="s">
        <v>218</v>
      </c>
      <c r="S1595" s="22" t="s">
        <v>265</v>
      </c>
      <c r="T1595" s="22"/>
      <c r="U1595" s="26"/>
      <c r="V1595" s="26"/>
      <c r="W1595" s="27">
        <f t="shared" si="240"/>
        <v>1912</v>
      </c>
      <c r="X1595" s="27">
        <f t="shared" si="241"/>
        <v>2050</v>
      </c>
      <c r="Y1595" s="28">
        <f t="shared" si="242"/>
        <v>0</v>
      </c>
      <c r="Z1595" s="29" t="str">
        <f t="shared" si="243"/>
        <v>CAISO</v>
      </c>
      <c r="AA1595" s="30">
        <f t="shared" si="244"/>
        <v>2.8</v>
      </c>
      <c r="AB1595" s="31">
        <f>IF(AND(ISNUMBER(MATCH($S1595,[3]Lists!$CU$8:$CU$37,0)),J1595&gt;=DATE(2018,12,31)),$AH$6,$AH$5)</f>
        <v>1</v>
      </c>
      <c r="AC1595" s="31">
        <f t="shared" si="245"/>
        <v>1</v>
      </c>
      <c r="AD1595" s="31">
        <f t="shared" si="246"/>
        <v>1</v>
      </c>
      <c r="AE1595" s="32" t="e">
        <f>MIN($K1595,IF(AND(S1595='[3]Resources - Baseline'!$C$25,$AH$3&gt;0),MIN(DATE(2050,12,31),MAX(DATE($AH$4,12,31),DATE(YEAR(J1595)+$AH$3,MONTH(J1595),DAY(J1595)))),IF(AND(COUNTIFS('[3]Resources - Baseline'!$C$26:$C$37,S1595)=1,$AH$2&gt;0),MIN(DATE($AH$4,12,31),DATE(YEAR(J1595)+$AH$2,MONTH(J1595),DAY(J1595))),DATE(2050,12,31))))</f>
        <v>#VALUE!</v>
      </c>
      <c r="AF1595" s="33">
        <f t="shared" si="247"/>
        <v>1</v>
      </c>
    </row>
    <row r="1596" spans="1:32">
      <c r="A1596" s="1">
        <v>1596</v>
      </c>
      <c r="B1596" s="21" t="s">
        <v>3397</v>
      </c>
      <c r="C1596" s="21" t="s">
        <v>3398</v>
      </c>
      <c r="D1596" s="21" t="s">
        <v>163</v>
      </c>
      <c r="E1596" s="21" t="s">
        <v>331</v>
      </c>
      <c r="F1596" s="21" t="s">
        <v>331</v>
      </c>
      <c r="G1596" s="21" t="s">
        <v>177</v>
      </c>
      <c r="H1596" s="21" t="s">
        <v>176</v>
      </c>
      <c r="I1596" s="21" t="s">
        <v>178</v>
      </c>
      <c r="J1596" s="22">
        <v>5723</v>
      </c>
      <c r="K1596" s="22">
        <v>55153</v>
      </c>
      <c r="L1596" s="23">
        <f t="shared" si="248"/>
        <v>3</v>
      </c>
      <c r="M1596" s="24">
        <f t="shared" si="249"/>
        <v>1</v>
      </c>
      <c r="N1596" s="23">
        <v>3</v>
      </c>
      <c r="O1596" s="23">
        <v>3</v>
      </c>
      <c r="P1596" s="23" t="s">
        <v>218</v>
      </c>
      <c r="Q1596" s="23" t="s">
        <v>219</v>
      </c>
      <c r="R1596" s="25" t="s">
        <v>218</v>
      </c>
      <c r="S1596" s="22" t="s">
        <v>265</v>
      </c>
      <c r="T1596" s="22"/>
      <c r="U1596" s="26"/>
      <c r="V1596" s="26"/>
      <c r="W1596" s="27">
        <f t="shared" si="240"/>
        <v>1916</v>
      </c>
      <c r="X1596" s="27">
        <f t="shared" si="241"/>
        <v>2050</v>
      </c>
      <c r="Y1596" s="28">
        <f t="shared" si="242"/>
        <v>0</v>
      </c>
      <c r="Z1596" s="29" t="str">
        <f t="shared" si="243"/>
        <v>CAISO</v>
      </c>
      <c r="AA1596" s="30">
        <f t="shared" si="244"/>
        <v>3</v>
      </c>
      <c r="AB1596" s="31">
        <f>IF(AND(ISNUMBER(MATCH($S1596,[3]Lists!$CU$8:$CU$37,0)),J1596&gt;=DATE(2018,12,31)),$AH$6,$AH$5)</f>
        <v>1</v>
      </c>
      <c r="AC1596" s="31">
        <f t="shared" si="245"/>
        <v>1</v>
      </c>
      <c r="AD1596" s="31">
        <f t="shared" si="246"/>
        <v>1</v>
      </c>
      <c r="AE1596" s="32" t="e">
        <f>MIN($K1596,IF(AND(S1596='[3]Resources - Baseline'!$C$25,$AH$3&gt;0),MIN(DATE(2050,12,31),MAX(DATE($AH$4,12,31),DATE(YEAR(J1596)+$AH$3,MONTH(J1596),DAY(J1596)))),IF(AND(COUNTIFS('[3]Resources - Baseline'!$C$26:$C$37,S1596)=1,$AH$2&gt;0),MIN(DATE($AH$4,12,31),DATE(YEAR(J1596)+$AH$2,MONTH(J1596),DAY(J1596))),DATE(2050,12,31))))</f>
        <v>#VALUE!</v>
      </c>
      <c r="AF1596" s="33">
        <f t="shared" si="247"/>
        <v>1</v>
      </c>
    </row>
    <row r="1597" spans="1:32">
      <c r="A1597" s="1">
        <v>1597</v>
      </c>
      <c r="B1597" s="21" t="s">
        <v>3399</v>
      </c>
      <c r="C1597" s="21" t="s">
        <v>3400</v>
      </c>
      <c r="D1597" s="21" t="s">
        <v>163</v>
      </c>
      <c r="E1597" s="21" t="s">
        <v>359</v>
      </c>
      <c r="F1597" s="21" t="s">
        <v>359</v>
      </c>
      <c r="G1597" s="21" t="s">
        <v>360</v>
      </c>
      <c r="H1597" s="21" t="s">
        <v>210</v>
      </c>
      <c r="I1597" s="21" t="s">
        <v>212</v>
      </c>
      <c r="J1597" s="22">
        <v>39904</v>
      </c>
      <c r="K1597" s="22">
        <v>55153</v>
      </c>
      <c r="L1597" s="23">
        <f t="shared" si="248"/>
        <v>100.8</v>
      </c>
      <c r="M1597" s="24">
        <f t="shared" si="249"/>
        <v>1</v>
      </c>
      <c r="N1597" s="23">
        <v>100.8</v>
      </c>
      <c r="O1597" s="23">
        <v>100.8</v>
      </c>
      <c r="P1597" s="23" t="s">
        <v>196</v>
      </c>
      <c r="Q1597" s="23" t="s">
        <v>197</v>
      </c>
      <c r="R1597" s="25" t="s">
        <v>198</v>
      </c>
      <c r="S1597" s="22" t="s">
        <v>551</v>
      </c>
      <c r="T1597" s="22"/>
      <c r="U1597" s="26"/>
      <c r="V1597" s="26"/>
      <c r="W1597" s="27">
        <f t="shared" si="240"/>
        <v>2009</v>
      </c>
      <c r="X1597" s="27">
        <f t="shared" si="241"/>
        <v>2050</v>
      </c>
      <c r="Y1597" s="28">
        <f t="shared" si="242"/>
        <v>0</v>
      </c>
      <c r="Z1597" s="29" t="str">
        <f t="shared" si="243"/>
        <v>NW</v>
      </c>
      <c r="AA1597" s="30">
        <f t="shared" si="244"/>
        <v>100.8</v>
      </c>
      <c r="AB1597" s="31">
        <f>IF(AND(ISNUMBER(MATCH($S1597,[3]Lists!$CU$8:$CU$37,0)),J1597&gt;=DATE(2018,12,31)),$AH$6,$AH$5)</f>
        <v>1</v>
      </c>
      <c r="AC1597" s="31">
        <f t="shared" si="245"/>
        <v>1</v>
      </c>
      <c r="AD1597" s="31">
        <f t="shared" si="246"/>
        <v>1</v>
      </c>
      <c r="AE1597" s="32" t="e">
        <f>MIN($K1597,IF(AND(S1597='[3]Resources - Baseline'!$C$25,$AH$3&gt;0),MIN(DATE(2050,12,31),MAX(DATE($AH$4,12,31),DATE(YEAR(J1597)+$AH$3,MONTH(J1597),DAY(J1597)))),IF(AND(COUNTIFS('[3]Resources - Baseline'!$C$26:$C$37,S1597)=1,$AH$2&gt;0),MIN(DATE($AH$4,12,31),DATE(YEAR(J1597)+$AH$2,MONTH(J1597),DAY(J1597))),DATE(2050,12,31))))</f>
        <v>#VALUE!</v>
      </c>
      <c r="AF1597" s="33">
        <f t="shared" si="247"/>
        <v>1</v>
      </c>
    </row>
    <row r="1598" spans="1:32">
      <c r="A1598" s="1">
        <v>1598</v>
      </c>
      <c r="B1598" s="21" t="s">
        <v>3401</v>
      </c>
      <c r="C1598" s="21" t="s">
        <v>3402</v>
      </c>
      <c r="D1598" s="21" t="s">
        <v>163</v>
      </c>
      <c r="E1598" s="21" t="s">
        <v>353</v>
      </c>
      <c r="F1598" s="21" t="s">
        <v>353</v>
      </c>
      <c r="G1598" s="21" t="s">
        <v>354</v>
      </c>
      <c r="H1598" s="21" t="s">
        <v>353</v>
      </c>
      <c r="I1598" s="21" t="s">
        <v>167</v>
      </c>
      <c r="J1598" s="22">
        <v>23924</v>
      </c>
      <c r="K1598" s="22">
        <v>47848</v>
      </c>
      <c r="L1598" s="23">
        <f t="shared" si="248"/>
        <v>212</v>
      </c>
      <c r="M1598" s="24">
        <f t="shared" si="249"/>
        <v>1</v>
      </c>
      <c r="N1598" s="23">
        <v>212</v>
      </c>
      <c r="O1598" s="23">
        <v>212</v>
      </c>
      <c r="P1598" s="23" t="s">
        <v>507</v>
      </c>
      <c r="Q1598" s="23" t="s">
        <v>508</v>
      </c>
      <c r="R1598" s="25" t="s">
        <v>509</v>
      </c>
      <c r="S1598" s="22" t="s">
        <v>776</v>
      </c>
      <c r="T1598" s="22"/>
      <c r="U1598" s="26"/>
      <c r="V1598" s="26"/>
      <c r="W1598" s="27">
        <f t="shared" si="240"/>
        <v>1966</v>
      </c>
      <c r="X1598" s="27">
        <f t="shared" si="241"/>
        <v>2030</v>
      </c>
      <c r="Y1598" s="28">
        <f t="shared" si="242"/>
        <v>0</v>
      </c>
      <c r="Z1598" s="29" t="str">
        <f t="shared" si="243"/>
        <v>Excluded</v>
      </c>
      <c r="AA1598" s="30">
        <f t="shared" si="244"/>
        <v>212</v>
      </c>
      <c r="AB1598" s="31">
        <f>IF(AND(ISNUMBER(MATCH($S1598,[3]Lists!$CU$8:$CU$37,0)),J1598&gt;=DATE(2018,12,31)),$AH$6,$AH$5)</f>
        <v>1</v>
      </c>
      <c r="AC1598" s="31">
        <f t="shared" si="245"/>
        <v>1</v>
      </c>
      <c r="AD1598" s="31">
        <f t="shared" si="246"/>
        <v>1</v>
      </c>
      <c r="AE1598" s="32" t="e">
        <f>MIN($K1598,IF(AND(S1598='[3]Resources - Baseline'!$C$25,$AH$3&gt;0),MIN(DATE(2050,12,31),MAX(DATE($AH$4,12,31),DATE(YEAR(J1598)+$AH$3,MONTH(J1598),DAY(J1598)))),IF(AND(COUNTIFS('[3]Resources - Baseline'!$C$26:$C$37,S1598)=1,$AH$2&gt;0),MIN(DATE($AH$4,12,31),DATE(YEAR(J1598)+$AH$2,MONTH(J1598),DAY(J1598))),DATE(2050,12,31))))</f>
        <v>#VALUE!</v>
      </c>
      <c r="AF1598" s="33">
        <f t="shared" si="247"/>
        <v>1</v>
      </c>
    </row>
    <row r="1599" spans="1:32">
      <c r="A1599" s="1">
        <v>1599</v>
      </c>
      <c r="B1599" s="21" t="s">
        <v>3403</v>
      </c>
      <c r="C1599" s="21" t="s">
        <v>3404</v>
      </c>
      <c r="D1599" s="21" t="s">
        <v>163</v>
      </c>
      <c r="E1599" s="21" t="s">
        <v>353</v>
      </c>
      <c r="F1599" s="21" t="s">
        <v>353</v>
      </c>
      <c r="G1599" s="21" t="s">
        <v>354</v>
      </c>
      <c r="H1599" s="21" t="s">
        <v>353</v>
      </c>
      <c r="I1599" s="21" t="s">
        <v>167</v>
      </c>
      <c r="J1599" s="22">
        <v>28004</v>
      </c>
      <c r="K1599" s="22">
        <v>47483</v>
      </c>
      <c r="L1599" s="23">
        <f t="shared" si="248"/>
        <v>286</v>
      </c>
      <c r="M1599" s="24">
        <f t="shared" si="249"/>
        <v>1</v>
      </c>
      <c r="N1599" s="23">
        <v>286</v>
      </c>
      <c r="O1599" s="23">
        <v>286</v>
      </c>
      <c r="P1599" s="23" t="s">
        <v>507</v>
      </c>
      <c r="Q1599" s="23" t="s">
        <v>508</v>
      </c>
      <c r="R1599" s="25" t="s">
        <v>509</v>
      </c>
      <c r="S1599" s="22" t="s">
        <v>776</v>
      </c>
      <c r="T1599" s="22"/>
      <c r="U1599" s="26"/>
      <c r="V1599" s="26"/>
      <c r="W1599" s="27">
        <f t="shared" si="240"/>
        <v>1977</v>
      </c>
      <c r="X1599" s="27">
        <f t="shared" si="241"/>
        <v>2029</v>
      </c>
      <c r="Y1599" s="28">
        <f t="shared" si="242"/>
        <v>0</v>
      </c>
      <c r="Z1599" s="29" t="str">
        <f t="shared" si="243"/>
        <v>Excluded</v>
      </c>
      <c r="AA1599" s="30">
        <f t="shared" si="244"/>
        <v>286</v>
      </c>
      <c r="AB1599" s="31">
        <f>IF(AND(ISNUMBER(MATCH($S1599,[3]Lists!$CU$8:$CU$37,0)),J1599&gt;=DATE(2018,12,31)),$AH$6,$AH$5)</f>
        <v>1</v>
      </c>
      <c r="AC1599" s="31">
        <f t="shared" si="245"/>
        <v>1</v>
      </c>
      <c r="AD1599" s="31">
        <f t="shared" si="246"/>
        <v>1</v>
      </c>
      <c r="AE1599" s="32" t="e">
        <f>MIN($K1599,IF(AND(S1599='[3]Resources - Baseline'!$C$25,$AH$3&gt;0),MIN(DATE(2050,12,31),MAX(DATE($AH$4,12,31),DATE(YEAR(J1599)+$AH$3,MONTH(J1599),DAY(J1599)))),IF(AND(COUNTIFS('[3]Resources - Baseline'!$C$26:$C$37,S1599)=1,$AH$2&gt;0),MIN(DATE($AH$4,12,31),DATE(YEAR(J1599)+$AH$2,MONTH(J1599),DAY(J1599))),DATE(2050,12,31))))</f>
        <v>#VALUE!</v>
      </c>
      <c r="AF1599" s="33">
        <f t="shared" si="247"/>
        <v>1</v>
      </c>
    </row>
    <row r="1600" spans="1:32">
      <c r="A1600" s="1">
        <v>1600</v>
      </c>
      <c r="B1600" s="21" t="s">
        <v>3405</v>
      </c>
      <c r="C1600" s="21" t="s">
        <v>3406</v>
      </c>
      <c r="D1600" s="21" t="s">
        <v>163</v>
      </c>
      <c r="E1600" s="21" t="s">
        <v>232</v>
      </c>
      <c r="F1600" s="21" t="s">
        <v>232</v>
      </c>
      <c r="G1600" s="21" t="s">
        <v>233</v>
      </c>
      <c r="H1600" s="21" t="s">
        <v>234</v>
      </c>
      <c r="I1600" s="21" t="s">
        <v>232</v>
      </c>
      <c r="J1600" s="22">
        <v>22890</v>
      </c>
      <c r="K1600" s="22">
        <v>45291</v>
      </c>
      <c r="L1600" s="23">
        <f t="shared" si="248"/>
        <v>222</v>
      </c>
      <c r="M1600" s="24">
        <f t="shared" si="249"/>
        <v>1</v>
      </c>
      <c r="N1600" s="23">
        <v>222</v>
      </c>
      <c r="O1600" s="23">
        <v>222</v>
      </c>
      <c r="P1600" s="23" t="s">
        <v>279</v>
      </c>
      <c r="Q1600" s="23" t="s">
        <v>280</v>
      </c>
      <c r="R1600" s="25" t="s">
        <v>170</v>
      </c>
      <c r="S1600" s="22" t="s">
        <v>3225</v>
      </c>
      <c r="T1600" s="22"/>
      <c r="U1600" s="26"/>
      <c r="V1600" s="26"/>
      <c r="W1600" s="27">
        <f t="shared" si="240"/>
        <v>1963</v>
      </c>
      <c r="X1600" s="27">
        <f t="shared" si="241"/>
        <v>2023</v>
      </c>
      <c r="Y1600" s="28">
        <f t="shared" si="242"/>
        <v>0</v>
      </c>
      <c r="Z1600" s="29" t="str">
        <f t="shared" si="243"/>
        <v>LDWP</v>
      </c>
      <c r="AA1600" s="30">
        <f t="shared" si="244"/>
        <v>222</v>
      </c>
      <c r="AB1600" s="31">
        <f>IF(AND(ISNUMBER(MATCH($S1600,[3]Lists!$CU$8:$CU$37,0)),J1600&gt;=DATE(2018,12,31)),$AH$6,$AH$5)</f>
        <v>1</v>
      </c>
      <c r="AC1600" s="31">
        <f t="shared" si="245"/>
        <v>1</v>
      </c>
      <c r="AD1600" s="31">
        <f t="shared" si="246"/>
        <v>1</v>
      </c>
      <c r="AE1600" s="32" t="e">
        <f>MIN($K1600,IF(AND(S1600='[3]Resources - Baseline'!$C$25,$AH$3&gt;0),MIN(DATE(2050,12,31),MAX(DATE($AH$4,12,31),DATE(YEAR(J1600)+$AH$3,MONTH(J1600),DAY(J1600)))),IF(AND(COUNTIFS('[3]Resources - Baseline'!$C$26:$C$37,S1600)=1,$AH$2&gt;0),MIN(DATE($AH$4,12,31),DATE(YEAR(J1600)+$AH$2,MONTH(J1600),DAY(J1600))),DATE(2050,12,31))))</f>
        <v>#VALUE!</v>
      </c>
      <c r="AF1600" s="33">
        <f t="shared" si="247"/>
        <v>1</v>
      </c>
    </row>
    <row r="1601" spans="1:32">
      <c r="A1601" s="1">
        <v>1601</v>
      </c>
      <c r="B1601" s="21" t="s">
        <v>3407</v>
      </c>
      <c r="C1601" s="21" t="s">
        <v>3408</v>
      </c>
      <c r="D1601" s="21" t="s">
        <v>163</v>
      </c>
      <c r="E1601" s="21" t="s">
        <v>232</v>
      </c>
      <c r="F1601" s="21" t="s">
        <v>232</v>
      </c>
      <c r="G1601" s="21" t="s">
        <v>233</v>
      </c>
      <c r="H1601" s="21" t="s">
        <v>234</v>
      </c>
      <c r="I1601" s="21" t="s">
        <v>232</v>
      </c>
      <c r="J1601" s="22">
        <v>41426</v>
      </c>
      <c r="K1601" s="22">
        <v>55153</v>
      </c>
      <c r="L1601" s="23">
        <f t="shared" si="248"/>
        <v>96</v>
      </c>
      <c r="M1601" s="24">
        <f t="shared" si="249"/>
        <v>1</v>
      </c>
      <c r="N1601" s="23">
        <v>96</v>
      </c>
      <c r="O1601" s="23">
        <v>96</v>
      </c>
      <c r="P1601" s="23" t="s">
        <v>288</v>
      </c>
      <c r="Q1601" s="23" t="s">
        <v>269</v>
      </c>
      <c r="R1601" s="25" t="s">
        <v>270</v>
      </c>
      <c r="S1601" s="22" t="s">
        <v>3232</v>
      </c>
      <c r="T1601" s="22"/>
      <c r="U1601" s="26"/>
      <c r="V1601" s="26"/>
      <c r="W1601" s="27">
        <f t="shared" si="240"/>
        <v>2013</v>
      </c>
      <c r="X1601" s="27">
        <f t="shared" si="241"/>
        <v>2050</v>
      </c>
      <c r="Y1601" s="28">
        <f t="shared" si="242"/>
        <v>0</v>
      </c>
      <c r="Z1601" s="29" t="str">
        <f t="shared" si="243"/>
        <v>LDWP</v>
      </c>
      <c r="AA1601" s="30">
        <f t="shared" si="244"/>
        <v>96</v>
      </c>
      <c r="AB1601" s="31">
        <f>IF(AND(ISNUMBER(MATCH($S1601,[3]Lists!$CU$8:$CU$37,0)),J1601&gt;=DATE(2018,12,31)),$AH$6,$AH$5)</f>
        <v>1</v>
      </c>
      <c r="AC1601" s="31">
        <f t="shared" si="245"/>
        <v>1</v>
      </c>
      <c r="AD1601" s="31">
        <f t="shared" si="246"/>
        <v>1</v>
      </c>
      <c r="AE1601" s="32" t="e">
        <f>MIN($K1601,IF(AND(S1601='[3]Resources - Baseline'!$C$25,$AH$3&gt;0),MIN(DATE(2050,12,31),MAX(DATE($AH$4,12,31),DATE(YEAR(J1601)+$AH$3,MONTH(J1601),DAY(J1601)))),IF(AND(COUNTIFS('[3]Resources - Baseline'!$C$26:$C$37,S1601)=1,$AH$2&gt;0),MIN(DATE($AH$4,12,31),DATE(YEAR(J1601)+$AH$2,MONTH(J1601),DAY(J1601))),DATE(2050,12,31))))</f>
        <v>#VALUE!</v>
      </c>
      <c r="AF1601" s="33">
        <f t="shared" si="247"/>
        <v>1</v>
      </c>
    </row>
    <row r="1602" spans="1:32">
      <c r="A1602" s="1">
        <v>1602</v>
      </c>
      <c r="B1602" s="21" t="s">
        <v>3409</v>
      </c>
      <c r="C1602" s="21" t="s">
        <v>3410</v>
      </c>
      <c r="D1602" s="21" t="s">
        <v>163</v>
      </c>
      <c r="E1602" s="21" t="s">
        <v>232</v>
      </c>
      <c r="F1602" s="21" t="s">
        <v>232</v>
      </c>
      <c r="G1602" s="21" t="s">
        <v>233</v>
      </c>
      <c r="H1602" s="21" t="s">
        <v>234</v>
      </c>
      <c r="I1602" s="21" t="s">
        <v>232</v>
      </c>
      <c r="J1602" s="22">
        <v>41426</v>
      </c>
      <c r="K1602" s="22">
        <v>55153</v>
      </c>
      <c r="L1602" s="23">
        <f t="shared" si="248"/>
        <v>96</v>
      </c>
      <c r="M1602" s="24">
        <f t="shared" si="249"/>
        <v>1</v>
      </c>
      <c r="N1602" s="23">
        <v>96</v>
      </c>
      <c r="O1602" s="23">
        <v>96</v>
      </c>
      <c r="P1602" s="23" t="s">
        <v>288</v>
      </c>
      <c r="Q1602" s="23" t="s">
        <v>269</v>
      </c>
      <c r="R1602" s="25" t="s">
        <v>270</v>
      </c>
      <c r="S1602" s="22" t="s">
        <v>3232</v>
      </c>
      <c r="T1602" s="22"/>
      <c r="U1602" s="26"/>
      <c r="V1602" s="26"/>
      <c r="W1602" s="27">
        <f t="shared" si="240"/>
        <v>2013</v>
      </c>
      <c r="X1602" s="27">
        <f t="shared" si="241"/>
        <v>2050</v>
      </c>
      <c r="Y1602" s="28">
        <f t="shared" si="242"/>
        <v>0</v>
      </c>
      <c r="Z1602" s="29" t="str">
        <f t="shared" si="243"/>
        <v>LDWP</v>
      </c>
      <c r="AA1602" s="30">
        <f t="shared" si="244"/>
        <v>96</v>
      </c>
      <c r="AB1602" s="31">
        <f>IF(AND(ISNUMBER(MATCH($S1602,[3]Lists!$CU$8:$CU$37,0)),J1602&gt;=DATE(2018,12,31)),$AH$6,$AH$5)</f>
        <v>1</v>
      </c>
      <c r="AC1602" s="31">
        <f t="shared" si="245"/>
        <v>1</v>
      </c>
      <c r="AD1602" s="31">
        <f t="shared" si="246"/>
        <v>1</v>
      </c>
      <c r="AE1602" s="32" t="e">
        <f>MIN($K1602,IF(AND(S1602='[3]Resources - Baseline'!$C$25,$AH$3&gt;0),MIN(DATE(2050,12,31),MAX(DATE($AH$4,12,31),DATE(YEAR(J1602)+$AH$3,MONTH(J1602),DAY(J1602)))),IF(AND(COUNTIFS('[3]Resources - Baseline'!$C$26:$C$37,S1602)=1,$AH$2&gt;0),MIN(DATE($AH$4,12,31),DATE(YEAR(J1602)+$AH$2,MONTH(J1602),DAY(J1602))),DATE(2050,12,31))))</f>
        <v>#VALUE!</v>
      </c>
      <c r="AF1602" s="33">
        <f t="shared" si="247"/>
        <v>1</v>
      </c>
    </row>
    <row r="1603" spans="1:32">
      <c r="A1603" s="1">
        <v>1603</v>
      </c>
      <c r="B1603" s="21" t="s">
        <v>3411</v>
      </c>
      <c r="C1603" s="21" t="s">
        <v>3412</v>
      </c>
      <c r="D1603" s="21" t="s">
        <v>163</v>
      </c>
      <c r="E1603" s="21" t="s">
        <v>232</v>
      </c>
      <c r="F1603" s="21" t="s">
        <v>232</v>
      </c>
      <c r="G1603" s="21" t="s">
        <v>233</v>
      </c>
      <c r="H1603" s="21" t="s">
        <v>234</v>
      </c>
      <c r="I1603" s="21" t="s">
        <v>232</v>
      </c>
      <c r="J1603" s="22">
        <v>41426</v>
      </c>
      <c r="K1603" s="22">
        <v>55153</v>
      </c>
      <c r="L1603" s="23">
        <f t="shared" si="248"/>
        <v>96</v>
      </c>
      <c r="M1603" s="24">
        <f t="shared" si="249"/>
        <v>1</v>
      </c>
      <c r="N1603" s="23">
        <v>96</v>
      </c>
      <c r="O1603" s="23">
        <v>96</v>
      </c>
      <c r="P1603" s="23" t="s">
        <v>288</v>
      </c>
      <c r="Q1603" s="23" t="s">
        <v>269</v>
      </c>
      <c r="R1603" s="25" t="s">
        <v>270</v>
      </c>
      <c r="S1603" s="22" t="s">
        <v>3232</v>
      </c>
      <c r="T1603" s="22"/>
      <c r="U1603" s="26"/>
      <c r="V1603" s="26"/>
      <c r="W1603" s="27">
        <f t="shared" si="240"/>
        <v>2013</v>
      </c>
      <c r="X1603" s="27">
        <f t="shared" si="241"/>
        <v>2050</v>
      </c>
      <c r="Y1603" s="28">
        <f t="shared" si="242"/>
        <v>0</v>
      </c>
      <c r="Z1603" s="29" t="str">
        <f t="shared" si="243"/>
        <v>LDWP</v>
      </c>
      <c r="AA1603" s="30">
        <f t="shared" si="244"/>
        <v>96</v>
      </c>
      <c r="AB1603" s="31">
        <f>IF(AND(ISNUMBER(MATCH($S1603,[3]Lists!$CU$8:$CU$37,0)),J1603&gt;=DATE(2018,12,31)),$AH$6,$AH$5)</f>
        <v>1</v>
      </c>
      <c r="AC1603" s="31">
        <f t="shared" si="245"/>
        <v>1</v>
      </c>
      <c r="AD1603" s="31">
        <f t="shared" si="246"/>
        <v>1</v>
      </c>
      <c r="AE1603" s="32" t="e">
        <f>MIN($K1603,IF(AND(S1603='[3]Resources - Baseline'!$C$25,$AH$3&gt;0),MIN(DATE(2050,12,31),MAX(DATE($AH$4,12,31),DATE(YEAR(J1603)+$AH$3,MONTH(J1603),DAY(J1603)))),IF(AND(COUNTIFS('[3]Resources - Baseline'!$C$26:$C$37,S1603)=1,$AH$2&gt;0),MIN(DATE($AH$4,12,31),DATE(YEAR(J1603)+$AH$2,MONTH(J1603),DAY(J1603))),DATE(2050,12,31))))</f>
        <v>#VALUE!</v>
      </c>
      <c r="AF1603" s="33">
        <f t="shared" si="247"/>
        <v>1</v>
      </c>
    </row>
    <row r="1604" spans="1:32">
      <c r="A1604" s="1">
        <v>1604</v>
      </c>
      <c r="B1604" s="21" t="s">
        <v>3413</v>
      </c>
      <c r="C1604" s="21" t="s">
        <v>3414</v>
      </c>
      <c r="D1604" s="21" t="s">
        <v>163</v>
      </c>
      <c r="E1604" s="21" t="s">
        <v>232</v>
      </c>
      <c r="F1604" s="21" t="s">
        <v>232</v>
      </c>
      <c r="G1604" s="21" t="s">
        <v>233</v>
      </c>
      <c r="H1604" s="21" t="s">
        <v>234</v>
      </c>
      <c r="I1604" s="21" t="s">
        <v>232</v>
      </c>
      <c r="J1604" s="22">
        <v>41426</v>
      </c>
      <c r="K1604" s="22">
        <v>55153</v>
      </c>
      <c r="L1604" s="23">
        <f t="shared" si="248"/>
        <v>96</v>
      </c>
      <c r="M1604" s="24">
        <f t="shared" si="249"/>
        <v>1</v>
      </c>
      <c r="N1604" s="23">
        <v>96</v>
      </c>
      <c r="O1604" s="23">
        <v>96</v>
      </c>
      <c r="P1604" s="23" t="s">
        <v>288</v>
      </c>
      <c r="Q1604" s="23" t="s">
        <v>269</v>
      </c>
      <c r="R1604" s="25" t="s">
        <v>270</v>
      </c>
      <c r="S1604" s="22" t="s">
        <v>3232</v>
      </c>
      <c r="T1604" s="22"/>
      <c r="U1604" s="26"/>
      <c r="V1604" s="26"/>
      <c r="W1604" s="27">
        <f t="shared" si="240"/>
        <v>2013</v>
      </c>
      <c r="X1604" s="27">
        <f t="shared" si="241"/>
        <v>2050</v>
      </c>
      <c r="Y1604" s="28">
        <f t="shared" si="242"/>
        <v>0</v>
      </c>
      <c r="Z1604" s="29" t="str">
        <f t="shared" si="243"/>
        <v>LDWP</v>
      </c>
      <c r="AA1604" s="30">
        <f t="shared" si="244"/>
        <v>96</v>
      </c>
      <c r="AB1604" s="31">
        <f>IF(AND(ISNUMBER(MATCH($S1604,[3]Lists!$CU$8:$CU$37,0)),J1604&gt;=DATE(2018,12,31)),$AH$6,$AH$5)</f>
        <v>1</v>
      </c>
      <c r="AC1604" s="31">
        <f t="shared" si="245"/>
        <v>1</v>
      </c>
      <c r="AD1604" s="31">
        <f t="shared" si="246"/>
        <v>1</v>
      </c>
      <c r="AE1604" s="32" t="e">
        <f>MIN($K1604,IF(AND(S1604='[3]Resources - Baseline'!$C$25,$AH$3&gt;0),MIN(DATE(2050,12,31),MAX(DATE($AH$4,12,31),DATE(YEAR(J1604)+$AH$3,MONTH(J1604),DAY(J1604)))),IF(AND(COUNTIFS('[3]Resources - Baseline'!$C$26:$C$37,S1604)=1,$AH$2&gt;0),MIN(DATE($AH$4,12,31),DATE(YEAR(J1604)+$AH$2,MONTH(J1604),DAY(J1604))),DATE(2050,12,31))))</f>
        <v>#VALUE!</v>
      </c>
      <c r="AF1604" s="33">
        <f t="shared" si="247"/>
        <v>1</v>
      </c>
    </row>
    <row r="1605" spans="1:32">
      <c r="A1605" s="1">
        <v>1605</v>
      </c>
      <c r="B1605" s="21" t="s">
        <v>3415</v>
      </c>
      <c r="C1605" s="21" t="s">
        <v>3416</v>
      </c>
      <c r="D1605" s="21" t="s">
        <v>163</v>
      </c>
      <c r="E1605" s="21" t="s">
        <v>232</v>
      </c>
      <c r="F1605" s="21" t="s">
        <v>232</v>
      </c>
      <c r="G1605" s="21" t="s">
        <v>233</v>
      </c>
      <c r="H1605" s="21" t="s">
        <v>234</v>
      </c>
      <c r="I1605" s="21" t="s">
        <v>232</v>
      </c>
      <c r="J1605" s="22">
        <v>41426</v>
      </c>
      <c r="K1605" s="22">
        <v>55153</v>
      </c>
      <c r="L1605" s="23">
        <f t="shared" si="248"/>
        <v>96</v>
      </c>
      <c r="M1605" s="24">
        <f t="shared" si="249"/>
        <v>1</v>
      </c>
      <c r="N1605" s="23">
        <v>96</v>
      </c>
      <c r="O1605" s="23">
        <v>96</v>
      </c>
      <c r="P1605" s="23" t="s">
        <v>288</v>
      </c>
      <c r="Q1605" s="23" t="s">
        <v>269</v>
      </c>
      <c r="R1605" s="25" t="s">
        <v>270</v>
      </c>
      <c r="S1605" s="22" t="s">
        <v>3232</v>
      </c>
      <c r="T1605" s="22"/>
      <c r="U1605" s="26"/>
      <c r="V1605" s="26"/>
      <c r="W1605" s="27">
        <f t="shared" si="240"/>
        <v>2013</v>
      </c>
      <c r="X1605" s="27">
        <f t="shared" si="241"/>
        <v>2050</v>
      </c>
      <c r="Y1605" s="28">
        <f t="shared" si="242"/>
        <v>0</v>
      </c>
      <c r="Z1605" s="29" t="str">
        <f t="shared" si="243"/>
        <v>LDWP</v>
      </c>
      <c r="AA1605" s="30">
        <f t="shared" si="244"/>
        <v>96</v>
      </c>
      <c r="AB1605" s="31">
        <f>IF(AND(ISNUMBER(MATCH($S1605,[3]Lists!$CU$8:$CU$37,0)),J1605&gt;=DATE(2018,12,31)),$AH$6,$AH$5)</f>
        <v>1</v>
      </c>
      <c r="AC1605" s="31">
        <f t="shared" si="245"/>
        <v>1</v>
      </c>
      <c r="AD1605" s="31">
        <f t="shared" si="246"/>
        <v>1</v>
      </c>
      <c r="AE1605" s="32" t="e">
        <f>MIN($K1605,IF(AND(S1605='[3]Resources - Baseline'!$C$25,$AH$3&gt;0),MIN(DATE(2050,12,31),MAX(DATE($AH$4,12,31),DATE(YEAR(J1605)+$AH$3,MONTH(J1605),DAY(J1605)))),IF(AND(COUNTIFS('[3]Resources - Baseline'!$C$26:$C$37,S1605)=1,$AH$2&gt;0),MIN(DATE($AH$4,12,31),DATE(YEAR(J1605)+$AH$2,MONTH(J1605),DAY(J1605))),DATE(2050,12,31))))</f>
        <v>#VALUE!</v>
      </c>
      <c r="AF1605" s="33">
        <f t="shared" si="247"/>
        <v>1</v>
      </c>
    </row>
    <row r="1606" spans="1:32">
      <c r="A1606" s="1">
        <v>1606</v>
      </c>
      <c r="B1606" s="21" t="s">
        <v>3417</v>
      </c>
      <c r="C1606" s="21" t="s">
        <v>3418</v>
      </c>
      <c r="D1606" s="21" t="s">
        <v>163</v>
      </c>
      <c r="E1606" s="21" t="s">
        <v>232</v>
      </c>
      <c r="F1606" s="21" t="s">
        <v>232</v>
      </c>
      <c r="G1606" s="21" t="s">
        <v>233</v>
      </c>
      <c r="H1606" s="21" t="s">
        <v>234</v>
      </c>
      <c r="I1606" s="21" t="s">
        <v>232</v>
      </c>
      <c r="J1606" s="22">
        <v>41426</v>
      </c>
      <c r="K1606" s="22">
        <v>55153</v>
      </c>
      <c r="L1606" s="23">
        <f t="shared" si="248"/>
        <v>96</v>
      </c>
      <c r="M1606" s="24">
        <f t="shared" si="249"/>
        <v>1</v>
      </c>
      <c r="N1606" s="21">
        <v>96</v>
      </c>
      <c r="O1606" s="21">
        <v>96</v>
      </c>
      <c r="P1606" s="21" t="s">
        <v>288</v>
      </c>
      <c r="Q1606" s="21" t="s">
        <v>269</v>
      </c>
      <c r="R1606" s="25" t="s">
        <v>270</v>
      </c>
      <c r="S1606" s="21" t="s">
        <v>3232</v>
      </c>
      <c r="T1606" s="21"/>
      <c r="U1606" s="26"/>
      <c r="V1606" s="26"/>
      <c r="W1606" s="27">
        <f t="shared" si="240"/>
        <v>2013</v>
      </c>
      <c r="X1606" s="27">
        <f t="shared" si="241"/>
        <v>2050</v>
      </c>
      <c r="Y1606" s="28">
        <f t="shared" si="242"/>
        <v>0</v>
      </c>
      <c r="Z1606" s="29" t="str">
        <f t="shared" si="243"/>
        <v>LDWP</v>
      </c>
      <c r="AA1606" s="30">
        <f t="shared" si="244"/>
        <v>96</v>
      </c>
      <c r="AB1606" s="31">
        <f>IF(AND(ISNUMBER(MATCH($S1606,[3]Lists!$CU$8:$CU$37,0)),J1606&gt;=DATE(2018,12,31)),$AH$6,$AH$5)</f>
        <v>1</v>
      </c>
      <c r="AC1606" s="31">
        <f t="shared" si="245"/>
        <v>1</v>
      </c>
      <c r="AD1606" s="31">
        <f t="shared" si="246"/>
        <v>1</v>
      </c>
      <c r="AE1606" s="32" t="e">
        <f>MIN($K1606,IF(AND(S1606='[3]Resources - Baseline'!$C$25,$AH$3&gt;0),MIN(DATE(2050,12,31),MAX(DATE($AH$4,12,31),DATE(YEAR(J1606)+$AH$3,MONTH(J1606),DAY(J1606)))),IF(AND(COUNTIFS('[3]Resources - Baseline'!$C$26:$C$37,S1606)=1,$AH$2&gt;0),MIN(DATE($AH$4,12,31),DATE(YEAR(J1606)+$AH$2,MONTH(J1606),DAY(J1606))),DATE(2050,12,31))))</f>
        <v>#VALUE!</v>
      </c>
      <c r="AF1606" s="33">
        <f t="shared" si="247"/>
        <v>1</v>
      </c>
    </row>
    <row r="1607" spans="1:32">
      <c r="A1607" s="1">
        <v>1607</v>
      </c>
      <c r="B1607" s="21" t="s">
        <v>3419</v>
      </c>
      <c r="C1607" s="21" t="s">
        <v>3420</v>
      </c>
      <c r="D1607" s="21" t="s">
        <v>163</v>
      </c>
      <c r="E1607" s="21" t="s">
        <v>232</v>
      </c>
      <c r="F1607" s="21" t="s">
        <v>232</v>
      </c>
      <c r="G1607" s="21" t="s">
        <v>233</v>
      </c>
      <c r="H1607" s="21" t="s">
        <v>234</v>
      </c>
      <c r="I1607" s="21" t="s">
        <v>232</v>
      </c>
      <c r="J1607" s="22">
        <v>23102</v>
      </c>
      <c r="K1607" s="22">
        <v>45291</v>
      </c>
      <c r="L1607" s="23">
        <f t="shared" si="248"/>
        <v>222</v>
      </c>
      <c r="M1607" s="24">
        <f t="shared" si="249"/>
        <v>1</v>
      </c>
      <c r="N1607" s="21">
        <v>222</v>
      </c>
      <c r="O1607" s="21">
        <v>222</v>
      </c>
      <c r="P1607" s="21" t="s">
        <v>279</v>
      </c>
      <c r="Q1607" s="21" t="s">
        <v>280</v>
      </c>
      <c r="R1607" s="25" t="s">
        <v>170</v>
      </c>
      <c r="S1607" s="21" t="s">
        <v>3225</v>
      </c>
      <c r="T1607" s="21"/>
      <c r="U1607" s="26"/>
      <c r="V1607" s="26"/>
      <c r="W1607" s="27">
        <f t="shared" si="240"/>
        <v>1963</v>
      </c>
      <c r="X1607" s="27">
        <f t="shared" si="241"/>
        <v>2023</v>
      </c>
      <c r="Y1607" s="28">
        <f t="shared" si="242"/>
        <v>0</v>
      </c>
      <c r="Z1607" s="29" t="str">
        <f t="shared" si="243"/>
        <v>LDWP</v>
      </c>
      <c r="AA1607" s="30">
        <f t="shared" si="244"/>
        <v>222</v>
      </c>
      <c r="AB1607" s="31">
        <f>IF(AND(ISNUMBER(MATCH($S1607,[3]Lists!$CU$8:$CU$37,0)),J1607&gt;=DATE(2018,12,31)),$AH$6,$AH$5)</f>
        <v>1</v>
      </c>
      <c r="AC1607" s="31">
        <f t="shared" si="245"/>
        <v>1</v>
      </c>
      <c r="AD1607" s="31">
        <f t="shared" si="246"/>
        <v>1</v>
      </c>
      <c r="AE1607" s="32" t="e">
        <f>MIN($K1607,IF(AND(S1607='[3]Resources - Baseline'!$C$25,$AH$3&gt;0),MIN(DATE(2050,12,31),MAX(DATE($AH$4,12,31),DATE(YEAR(J1607)+$AH$3,MONTH(J1607),DAY(J1607)))),IF(AND(COUNTIFS('[3]Resources - Baseline'!$C$26:$C$37,S1607)=1,$AH$2&gt;0),MIN(DATE($AH$4,12,31),DATE(YEAR(J1607)+$AH$2,MONTH(J1607),DAY(J1607))),DATE(2050,12,31))))</f>
        <v>#VALUE!</v>
      </c>
      <c r="AF1607" s="33">
        <f t="shared" si="247"/>
        <v>1</v>
      </c>
    </row>
    <row r="1608" spans="1:32">
      <c r="A1608" s="1">
        <v>1608</v>
      </c>
      <c r="B1608" s="21" t="s">
        <v>3421</v>
      </c>
      <c r="C1608" s="21" t="s">
        <v>3422</v>
      </c>
      <c r="D1608" s="21" t="s">
        <v>163</v>
      </c>
      <c r="E1608" s="21" t="s">
        <v>232</v>
      </c>
      <c r="F1608" s="21" t="s">
        <v>232</v>
      </c>
      <c r="G1608" s="21" t="s">
        <v>233</v>
      </c>
      <c r="H1608" s="21" t="s">
        <v>234</v>
      </c>
      <c r="I1608" s="21" t="s">
        <v>232</v>
      </c>
      <c r="J1608" s="22">
        <v>24532</v>
      </c>
      <c r="K1608" s="22">
        <v>55153</v>
      </c>
      <c r="L1608" s="23">
        <f t="shared" si="248"/>
        <v>590</v>
      </c>
      <c r="M1608" s="24">
        <f t="shared" si="249"/>
        <v>1</v>
      </c>
      <c r="N1608" s="21">
        <v>590</v>
      </c>
      <c r="O1608" s="21">
        <v>590</v>
      </c>
      <c r="P1608" s="21" t="s">
        <v>257</v>
      </c>
      <c r="Q1608" s="21" t="s">
        <v>258</v>
      </c>
      <c r="R1608" s="25" t="s">
        <v>259</v>
      </c>
      <c r="S1608" s="21" t="s">
        <v>515</v>
      </c>
      <c r="T1608" s="21"/>
      <c r="U1608" s="26"/>
      <c r="V1608" s="26"/>
      <c r="W1608" s="27">
        <f t="shared" si="240"/>
        <v>1967</v>
      </c>
      <c r="X1608" s="27">
        <f t="shared" si="241"/>
        <v>2050</v>
      </c>
      <c r="Y1608" s="28">
        <f t="shared" si="242"/>
        <v>0</v>
      </c>
      <c r="Z1608" s="29" t="str">
        <f t="shared" si="243"/>
        <v>LDWP</v>
      </c>
      <c r="AA1608" s="30">
        <f t="shared" si="244"/>
        <v>590</v>
      </c>
      <c r="AB1608" s="31">
        <f>IF(AND(ISNUMBER(MATCH($S1608,[3]Lists!$CU$8:$CU$37,0)),J1608&gt;=DATE(2018,12,31)),$AH$6,$AH$5)</f>
        <v>1</v>
      </c>
      <c r="AC1608" s="31">
        <f t="shared" si="245"/>
        <v>1</v>
      </c>
      <c r="AD1608" s="31">
        <f t="shared" si="246"/>
        <v>1</v>
      </c>
      <c r="AE1608" s="32" t="e">
        <f>MIN($K1608,IF(AND(S1608='[3]Resources - Baseline'!$C$25,$AH$3&gt;0),MIN(DATE(2050,12,31),MAX(DATE($AH$4,12,31),DATE(YEAR(J1608)+$AH$3,MONTH(J1608),DAY(J1608)))),IF(AND(COUNTIFS('[3]Resources - Baseline'!$C$26:$C$37,S1608)=1,$AH$2&gt;0),MIN(DATE($AH$4,12,31),DATE(YEAR(J1608)+$AH$2,MONTH(J1608),DAY(J1608))),DATE(2050,12,31))))</f>
        <v>#VALUE!</v>
      </c>
      <c r="AF1608" s="33">
        <f t="shared" si="247"/>
        <v>1</v>
      </c>
    </row>
    <row r="1609" spans="1:32">
      <c r="A1609" s="1">
        <v>1609</v>
      </c>
      <c r="B1609" s="21" t="s">
        <v>3423</v>
      </c>
      <c r="C1609" s="21" t="s">
        <v>3424</v>
      </c>
      <c r="D1609" s="21" t="s">
        <v>185</v>
      </c>
      <c r="E1609" s="21" t="s">
        <v>175</v>
      </c>
      <c r="F1609" s="21" t="s">
        <v>175</v>
      </c>
      <c r="G1609" s="21" t="s">
        <v>186</v>
      </c>
      <c r="H1609" s="21" t="s">
        <v>175</v>
      </c>
      <c r="I1609" s="21" t="s">
        <v>178</v>
      </c>
      <c r="J1609" s="22">
        <v>32609</v>
      </c>
      <c r="K1609" s="22">
        <v>55153</v>
      </c>
      <c r="L1609" s="23">
        <f t="shared" si="248"/>
        <v>14.8</v>
      </c>
      <c r="M1609" s="24">
        <f t="shared" si="249"/>
        <v>1</v>
      </c>
      <c r="N1609" s="21">
        <v>14.8</v>
      </c>
      <c r="O1609" s="21">
        <v>14.8</v>
      </c>
      <c r="P1609" s="21" t="s">
        <v>187</v>
      </c>
      <c r="Q1609" s="21" t="s">
        <v>219</v>
      </c>
      <c r="R1609" s="25" t="s">
        <v>218</v>
      </c>
      <c r="S1609" s="21" t="s">
        <v>368</v>
      </c>
      <c r="T1609" s="21"/>
      <c r="U1609" s="26"/>
      <c r="V1609" s="26"/>
      <c r="W1609" s="27">
        <f t="shared" ref="W1609:W1672" si="250">IF(J1609&lt;DATE(YEAR(J1609),7,1),YEAR(J1609),YEAR(J1609)+1)</f>
        <v>1989</v>
      </c>
      <c r="X1609" s="27">
        <f t="shared" ref="X1609:X1672" si="251">IF(K1609&gt;=DATE(YEAR(K1609),7,1),YEAR(K1609),YEAR(K1609)-1)</f>
        <v>2050</v>
      </c>
      <c r="Y1609" s="28">
        <f t="shared" ref="Y1609:Y1672" si="252">IF(ISBLANK(U1609),0,O1609-U1609)</f>
        <v>0</v>
      </c>
      <c r="Z1609" s="29" t="str">
        <f t="shared" ref="Z1609:Z1672" si="253">IF(ISBLANK(T1609),I1609,T1609)</f>
        <v>CAISO</v>
      </c>
      <c r="AA1609" s="30">
        <f t="shared" ref="AA1609:AA1672" si="254">IF(ISBLANK(U1609),O1609,U1609)</f>
        <v>14.8</v>
      </c>
      <c r="AB1609" s="31">
        <f>IF(AND(ISNUMBER(MATCH($S1609,[3]Lists!$CU$8:$CU$37,0)),J1609&gt;=DATE(2018,12,31)),$AH$6,$AH$5)</f>
        <v>1</v>
      </c>
      <c r="AC1609" s="31">
        <f t="shared" ref="AC1609:AC1672" si="255">IF(ISBLANK(S1609),0,1)</f>
        <v>1</v>
      </c>
      <c r="AD1609" s="31">
        <f t="shared" ref="AD1609:AD1672" si="256">AC1609</f>
        <v>1</v>
      </c>
      <c r="AE1609" s="32" t="e">
        <f>MIN($K1609,IF(AND(S1609='[3]Resources - Baseline'!$C$25,$AH$3&gt;0),MIN(DATE(2050,12,31),MAX(DATE($AH$4,12,31),DATE(YEAR(J1609)+$AH$3,MONTH(J1609),DAY(J1609)))),IF(AND(COUNTIFS('[3]Resources - Baseline'!$C$26:$C$37,S1609)=1,$AH$2&gt;0),MIN(DATE($AH$4,12,31),DATE(YEAR(J1609)+$AH$2,MONTH(J1609),DAY(J1609))),DATE(2050,12,31))))</f>
        <v>#VALUE!</v>
      </c>
      <c r="AF1609" s="33">
        <f t="shared" ref="AF1609:AF1672" si="257">SUMPRODUCT(($B$9:$B$3872=$B1609)*1)</f>
        <v>1</v>
      </c>
    </row>
    <row r="1610" spans="1:32">
      <c r="A1610" s="1">
        <v>1610</v>
      </c>
      <c r="B1610" s="21" t="s">
        <v>3425</v>
      </c>
      <c r="C1610" s="21" t="s">
        <v>3426</v>
      </c>
      <c r="D1610" s="21" t="s">
        <v>163</v>
      </c>
      <c r="E1610" s="21" t="s">
        <v>837</v>
      </c>
      <c r="F1610" s="21" t="s">
        <v>837</v>
      </c>
      <c r="G1610" s="21" t="s">
        <v>838</v>
      </c>
      <c r="H1610" s="21" t="s">
        <v>434</v>
      </c>
      <c r="I1610" s="21" t="s">
        <v>212</v>
      </c>
      <c r="J1610" s="22">
        <v>34097</v>
      </c>
      <c r="K1610" s="22">
        <v>55153</v>
      </c>
      <c r="L1610" s="23">
        <f t="shared" ref="L1610:L1673" si="258">IFERROR(M1610*O1610,0)</f>
        <v>6.5</v>
      </c>
      <c r="M1610" s="24">
        <f t="shared" ref="M1610:M1673" si="259">IFERROR(N1610/O1610,0)</f>
        <v>1</v>
      </c>
      <c r="N1610" s="21">
        <v>6.5</v>
      </c>
      <c r="O1610" s="21">
        <v>6.5</v>
      </c>
      <c r="P1610" s="21" t="s">
        <v>218</v>
      </c>
      <c r="Q1610" s="21" t="s">
        <v>219</v>
      </c>
      <c r="R1610" s="25" t="s">
        <v>218</v>
      </c>
      <c r="S1610" s="21" t="s">
        <v>344</v>
      </c>
      <c r="T1610" s="21"/>
      <c r="U1610" s="26"/>
      <c r="V1610" s="26"/>
      <c r="W1610" s="27">
        <f t="shared" si="250"/>
        <v>1993</v>
      </c>
      <c r="X1610" s="27">
        <f t="shared" si="251"/>
        <v>2050</v>
      </c>
      <c r="Y1610" s="28">
        <f t="shared" si="252"/>
        <v>0</v>
      </c>
      <c r="Z1610" s="29" t="str">
        <f t="shared" si="253"/>
        <v>NW</v>
      </c>
      <c r="AA1610" s="30">
        <f t="shared" si="254"/>
        <v>6.5</v>
      </c>
      <c r="AB1610" s="31">
        <f>IF(AND(ISNUMBER(MATCH($S1610,[3]Lists!$CU$8:$CU$37,0)),J1610&gt;=DATE(2018,12,31)),$AH$6,$AH$5)</f>
        <v>1</v>
      </c>
      <c r="AC1610" s="31">
        <f t="shared" si="255"/>
        <v>1</v>
      </c>
      <c r="AD1610" s="31">
        <f t="shared" si="256"/>
        <v>1</v>
      </c>
      <c r="AE1610" s="32" t="e">
        <f>MIN($K1610,IF(AND(S1610='[3]Resources - Baseline'!$C$25,$AH$3&gt;0),MIN(DATE(2050,12,31),MAX(DATE($AH$4,12,31),DATE(YEAR(J1610)+$AH$3,MONTH(J1610),DAY(J1610)))),IF(AND(COUNTIFS('[3]Resources - Baseline'!$C$26:$C$37,S1610)=1,$AH$2&gt;0),MIN(DATE($AH$4,12,31),DATE(YEAR(J1610)+$AH$2,MONTH(J1610),DAY(J1610))),DATE(2050,12,31))))</f>
        <v>#VALUE!</v>
      </c>
      <c r="AF1610" s="33">
        <f t="shared" si="257"/>
        <v>1</v>
      </c>
    </row>
    <row r="1611" spans="1:32">
      <c r="A1611" s="1">
        <v>1611</v>
      </c>
      <c r="B1611" s="21" t="s">
        <v>3427</v>
      </c>
      <c r="C1611" s="21" t="s">
        <v>3428</v>
      </c>
      <c r="D1611" s="21" t="s">
        <v>163</v>
      </c>
      <c r="E1611" s="21" t="s">
        <v>440</v>
      </c>
      <c r="F1611" s="21" t="s">
        <v>440</v>
      </c>
      <c r="G1611" s="21" t="s">
        <v>441</v>
      </c>
      <c r="H1611" s="21" t="s">
        <v>434</v>
      </c>
      <c r="I1611" s="21" t="s">
        <v>212</v>
      </c>
      <c r="J1611" s="22">
        <v>34097</v>
      </c>
      <c r="K1611" s="22">
        <v>55153</v>
      </c>
      <c r="L1611" s="23">
        <f t="shared" si="258"/>
        <v>3.8</v>
      </c>
      <c r="M1611" s="24">
        <f t="shared" si="259"/>
        <v>1</v>
      </c>
      <c r="N1611" s="21">
        <v>3.8</v>
      </c>
      <c r="O1611" s="21">
        <v>3.8</v>
      </c>
      <c r="P1611" s="21" t="s">
        <v>218</v>
      </c>
      <c r="Q1611" s="21" t="s">
        <v>219</v>
      </c>
      <c r="R1611" s="25" t="s">
        <v>218</v>
      </c>
      <c r="S1611" s="21" t="s">
        <v>344</v>
      </c>
      <c r="T1611" s="21"/>
      <c r="U1611" s="26"/>
      <c r="V1611" s="26"/>
      <c r="W1611" s="27">
        <f t="shared" si="250"/>
        <v>1993</v>
      </c>
      <c r="X1611" s="27">
        <f t="shared" si="251"/>
        <v>2050</v>
      </c>
      <c r="Y1611" s="28">
        <f t="shared" si="252"/>
        <v>0</v>
      </c>
      <c r="Z1611" s="29" t="str">
        <f t="shared" si="253"/>
        <v>NW</v>
      </c>
      <c r="AA1611" s="30">
        <f t="shared" si="254"/>
        <v>3.8</v>
      </c>
      <c r="AB1611" s="31">
        <f>IF(AND(ISNUMBER(MATCH($S1611,[3]Lists!$CU$8:$CU$37,0)),J1611&gt;=DATE(2018,12,31)),$AH$6,$AH$5)</f>
        <v>1</v>
      </c>
      <c r="AC1611" s="31">
        <f t="shared" si="255"/>
        <v>1</v>
      </c>
      <c r="AD1611" s="31">
        <f t="shared" si="256"/>
        <v>1</v>
      </c>
      <c r="AE1611" s="32" t="e">
        <f>MIN($K1611,IF(AND(S1611='[3]Resources - Baseline'!$C$25,$AH$3&gt;0),MIN(DATE(2050,12,31),MAX(DATE($AH$4,12,31),DATE(YEAR(J1611)+$AH$3,MONTH(J1611),DAY(J1611)))),IF(AND(COUNTIFS('[3]Resources - Baseline'!$C$26:$C$37,S1611)=1,$AH$2&gt;0),MIN(DATE($AH$4,12,31),DATE(YEAR(J1611)+$AH$2,MONTH(J1611),DAY(J1611))),DATE(2050,12,31))))</f>
        <v>#VALUE!</v>
      </c>
      <c r="AF1611" s="33">
        <f t="shared" si="257"/>
        <v>1</v>
      </c>
    </row>
    <row r="1612" spans="1:32">
      <c r="A1612" s="1">
        <v>1612</v>
      </c>
      <c r="B1612" s="21" t="s">
        <v>3429</v>
      </c>
      <c r="C1612" s="21" t="s">
        <v>3430</v>
      </c>
      <c r="D1612" s="21" t="s">
        <v>163</v>
      </c>
      <c r="E1612" s="21" t="s">
        <v>497</v>
      </c>
      <c r="F1612" s="21" t="s">
        <v>497</v>
      </c>
      <c r="G1612" s="21" t="s">
        <v>498</v>
      </c>
      <c r="H1612" s="21" t="s">
        <v>497</v>
      </c>
      <c r="I1612" s="21" t="s">
        <v>195</v>
      </c>
      <c r="J1612" s="22">
        <v>34304</v>
      </c>
      <c r="K1612" s="22">
        <v>55153</v>
      </c>
      <c r="L1612" s="23">
        <f t="shared" si="258"/>
        <v>6.5</v>
      </c>
      <c r="M1612" s="24">
        <f t="shared" si="259"/>
        <v>1</v>
      </c>
      <c r="N1612" s="21">
        <v>6.5</v>
      </c>
      <c r="O1612" s="21">
        <v>6.5</v>
      </c>
      <c r="P1612" s="21" t="s">
        <v>218</v>
      </c>
      <c r="Q1612" s="21" t="s">
        <v>219</v>
      </c>
      <c r="R1612" s="25" t="s">
        <v>218</v>
      </c>
      <c r="S1612" s="21" t="s">
        <v>227</v>
      </c>
      <c r="T1612" s="21"/>
      <c r="U1612" s="26"/>
      <c r="V1612" s="26"/>
      <c r="W1612" s="27">
        <f t="shared" si="250"/>
        <v>1994</v>
      </c>
      <c r="X1612" s="27">
        <f t="shared" si="251"/>
        <v>2050</v>
      </c>
      <c r="Y1612" s="28">
        <f t="shared" si="252"/>
        <v>0</v>
      </c>
      <c r="Z1612" s="29" t="str">
        <f t="shared" si="253"/>
        <v>SW</v>
      </c>
      <c r="AA1612" s="30">
        <f t="shared" si="254"/>
        <v>6.5</v>
      </c>
      <c r="AB1612" s="31">
        <f>IF(AND(ISNUMBER(MATCH($S1612,[3]Lists!$CU$8:$CU$37,0)),J1612&gt;=DATE(2018,12,31)),$AH$6,$AH$5)</f>
        <v>1</v>
      </c>
      <c r="AC1612" s="31">
        <f t="shared" si="255"/>
        <v>1</v>
      </c>
      <c r="AD1612" s="31">
        <f t="shared" si="256"/>
        <v>1</v>
      </c>
      <c r="AE1612" s="32" t="e">
        <f>MIN($K1612,IF(AND(S1612='[3]Resources - Baseline'!$C$25,$AH$3&gt;0),MIN(DATE(2050,12,31),MAX(DATE($AH$4,12,31),DATE(YEAR(J1612)+$AH$3,MONTH(J1612),DAY(J1612)))),IF(AND(COUNTIFS('[3]Resources - Baseline'!$C$26:$C$37,S1612)=1,$AH$2&gt;0),MIN(DATE($AH$4,12,31),DATE(YEAR(J1612)+$AH$2,MONTH(J1612),DAY(J1612))),DATE(2050,12,31))))</f>
        <v>#VALUE!</v>
      </c>
      <c r="AF1612" s="33">
        <f t="shared" si="257"/>
        <v>1</v>
      </c>
    </row>
    <row r="1613" spans="1:32">
      <c r="A1613" s="1">
        <v>1613</v>
      </c>
      <c r="B1613" s="21" t="s">
        <v>3431</v>
      </c>
      <c r="C1613" s="21" t="s">
        <v>3432</v>
      </c>
      <c r="D1613" s="21" t="s">
        <v>163</v>
      </c>
      <c r="E1613" s="21" t="s">
        <v>497</v>
      </c>
      <c r="F1613" s="21" t="s">
        <v>497</v>
      </c>
      <c r="G1613" s="21" t="s">
        <v>498</v>
      </c>
      <c r="H1613" s="21" t="s">
        <v>497</v>
      </c>
      <c r="I1613" s="21" t="s">
        <v>195</v>
      </c>
      <c r="J1613" s="22">
        <v>34243</v>
      </c>
      <c r="K1613" s="22">
        <v>55153</v>
      </c>
      <c r="L1613" s="23">
        <f t="shared" si="258"/>
        <v>6.5</v>
      </c>
      <c r="M1613" s="24">
        <f t="shared" si="259"/>
        <v>1</v>
      </c>
      <c r="N1613" s="21">
        <v>6.5</v>
      </c>
      <c r="O1613" s="21">
        <v>6.5</v>
      </c>
      <c r="P1613" s="21" t="s">
        <v>218</v>
      </c>
      <c r="Q1613" s="21" t="s">
        <v>219</v>
      </c>
      <c r="R1613" s="25" t="s">
        <v>218</v>
      </c>
      <c r="S1613" s="21" t="s">
        <v>227</v>
      </c>
      <c r="T1613" s="21"/>
      <c r="U1613" s="26"/>
      <c r="V1613" s="26"/>
      <c r="W1613" s="27">
        <f t="shared" si="250"/>
        <v>1994</v>
      </c>
      <c r="X1613" s="27">
        <f t="shared" si="251"/>
        <v>2050</v>
      </c>
      <c r="Y1613" s="28">
        <f t="shared" si="252"/>
        <v>0</v>
      </c>
      <c r="Z1613" s="29" t="str">
        <f t="shared" si="253"/>
        <v>SW</v>
      </c>
      <c r="AA1613" s="30">
        <f t="shared" si="254"/>
        <v>6.5</v>
      </c>
      <c r="AB1613" s="31">
        <f>IF(AND(ISNUMBER(MATCH($S1613,[3]Lists!$CU$8:$CU$37,0)),J1613&gt;=DATE(2018,12,31)),$AH$6,$AH$5)</f>
        <v>1</v>
      </c>
      <c r="AC1613" s="31">
        <f t="shared" si="255"/>
        <v>1</v>
      </c>
      <c r="AD1613" s="31">
        <f t="shared" si="256"/>
        <v>1</v>
      </c>
      <c r="AE1613" s="32" t="e">
        <f>MIN($K1613,IF(AND(S1613='[3]Resources - Baseline'!$C$25,$AH$3&gt;0),MIN(DATE(2050,12,31),MAX(DATE($AH$4,12,31),DATE(YEAR(J1613)+$AH$3,MONTH(J1613),DAY(J1613)))),IF(AND(COUNTIFS('[3]Resources - Baseline'!$C$26:$C$37,S1613)=1,$AH$2&gt;0),MIN(DATE($AH$4,12,31),DATE(YEAR(J1613)+$AH$2,MONTH(J1613),DAY(J1613))),DATE(2050,12,31))))</f>
        <v>#VALUE!</v>
      </c>
      <c r="AF1613" s="33">
        <f t="shared" si="257"/>
        <v>1</v>
      </c>
    </row>
    <row r="1614" spans="1:32">
      <c r="A1614" s="1">
        <v>1614</v>
      </c>
      <c r="B1614" s="21" t="s">
        <v>3433</v>
      </c>
      <c r="C1614" s="21" t="s">
        <v>3434</v>
      </c>
      <c r="D1614" s="21" t="s">
        <v>163</v>
      </c>
      <c r="E1614" s="21" t="s">
        <v>497</v>
      </c>
      <c r="F1614" s="21" t="s">
        <v>497</v>
      </c>
      <c r="G1614" s="21" t="s">
        <v>498</v>
      </c>
      <c r="H1614" s="21" t="s">
        <v>497</v>
      </c>
      <c r="I1614" s="21" t="s">
        <v>195</v>
      </c>
      <c r="J1614" s="22">
        <v>34151</v>
      </c>
      <c r="K1614" s="22">
        <v>55153</v>
      </c>
      <c r="L1614" s="23">
        <f t="shared" si="258"/>
        <v>6.5</v>
      </c>
      <c r="M1614" s="24">
        <f t="shared" si="259"/>
        <v>1</v>
      </c>
      <c r="N1614" s="21">
        <v>6.5</v>
      </c>
      <c r="O1614" s="21">
        <v>6.5</v>
      </c>
      <c r="P1614" s="21" t="s">
        <v>218</v>
      </c>
      <c r="Q1614" s="21" t="s">
        <v>219</v>
      </c>
      <c r="R1614" s="25" t="s">
        <v>218</v>
      </c>
      <c r="S1614" s="21" t="s">
        <v>227</v>
      </c>
      <c r="T1614" s="21"/>
      <c r="U1614" s="26"/>
      <c r="V1614" s="26"/>
      <c r="W1614" s="27">
        <f t="shared" si="250"/>
        <v>1994</v>
      </c>
      <c r="X1614" s="27">
        <f t="shared" si="251"/>
        <v>2050</v>
      </c>
      <c r="Y1614" s="28">
        <f t="shared" si="252"/>
        <v>0</v>
      </c>
      <c r="Z1614" s="29" t="str">
        <f t="shared" si="253"/>
        <v>SW</v>
      </c>
      <c r="AA1614" s="30">
        <f t="shared" si="254"/>
        <v>6.5</v>
      </c>
      <c r="AB1614" s="31">
        <f>IF(AND(ISNUMBER(MATCH($S1614,[3]Lists!$CU$8:$CU$37,0)),J1614&gt;=DATE(2018,12,31)),$AH$6,$AH$5)</f>
        <v>1</v>
      </c>
      <c r="AC1614" s="31">
        <f t="shared" si="255"/>
        <v>1</v>
      </c>
      <c r="AD1614" s="31">
        <f t="shared" si="256"/>
        <v>1</v>
      </c>
      <c r="AE1614" s="32" t="e">
        <f>MIN($K1614,IF(AND(S1614='[3]Resources - Baseline'!$C$25,$AH$3&gt;0),MIN(DATE(2050,12,31),MAX(DATE($AH$4,12,31),DATE(YEAR(J1614)+$AH$3,MONTH(J1614),DAY(J1614)))),IF(AND(COUNTIFS('[3]Resources - Baseline'!$C$26:$C$37,S1614)=1,$AH$2&gt;0),MIN(DATE($AH$4,12,31),DATE(YEAR(J1614)+$AH$2,MONTH(J1614),DAY(J1614))),DATE(2050,12,31))))</f>
        <v>#VALUE!</v>
      </c>
      <c r="AF1614" s="33">
        <f t="shared" si="257"/>
        <v>1</v>
      </c>
    </row>
    <row r="1615" spans="1:32">
      <c r="A1615" s="1">
        <v>1615</v>
      </c>
      <c r="B1615" s="21" t="s">
        <v>3435</v>
      </c>
      <c r="C1615" s="21" t="s">
        <v>3436</v>
      </c>
      <c r="D1615" s="21" t="s">
        <v>163</v>
      </c>
      <c r="E1615" s="21" t="s">
        <v>353</v>
      </c>
      <c r="F1615" s="21" t="s">
        <v>353</v>
      </c>
      <c r="G1615" s="21" t="s">
        <v>354</v>
      </c>
      <c r="H1615" s="21" t="s">
        <v>353</v>
      </c>
      <c r="I1615" s="21" t="s">
        <v>167</v>
      </c>
      <c r="J1615" s="22">
        <v>17502</v>
      </c>
      <c r="K1615" s="22">
        <v>55153</v>
      </c>
      <c r="L1615" s="23">
        <f t="shared" si="258"/>
        <v>6.9</v>
      </c>
      <c r="M1615" s="24">
        <f t="shared" si="259"/>
        <v>1</v>
      </c>
      <c r="N1615" s="21">
        <v>6.9</v>
      </c>
      <c r="O1615" s="21">
        <v>6.9</v>
      </c>
      <c r="P1615" s="21" t="s">
        <v>218</v>
      </c>
      <c r="Q1615" s="21" t="s">
        <v>219</v>
      </c>
      <c r="R1615" s="25" t="s">
        <v>218</v>
      </c>
      <c r="S1615" s="21" t="s">
        <v>220</v>
      </c>
      <c r="T1615" s="21"/>
      <c r="U1615" s="26"/>
      <c r="V1615" s="26"/>
      <c r="W1615" s="27">
        <f t="shared" si="250"/>
        <v>1948</v>
      </c>
      <c r="X1615" s="27">
        <f t="shared" si="251"/>
        <v>2050</v>
      </c>
      <c r="Y1615" s="28">
        <f t="shared" si="252"/>
        <v>0</v>
      </c>
      <c r="Z1615" s="29" t="str">
        <f t="shared" si="253"/>
        <v>Excluded</v>
      </c>
      <c r="AA1615" s="30">
        <f t="shared" si="254"/>
        <v>6.9</v>
      </c>
      <c r="AB1615" s="31">
        <f>IF(AND(ISNUMBER(MATCH($S1615,[3]Lists!$CU$8:$CU$37,0)),J1615&gt;=DATE(2018,12,31)),$AH$6,$AH$5)</f>
        <v>1</v>
      </c>
      <c r="AC1615" s="31">
        <f t="shared" si="255"/>
        <v>1</v>
      </c>
      <c r="AD1615" s="31">
        <f t="shared" si="256"/>
        <v>1</v>
      </c>
      <c r="AE1615" s="32" t="e">
        <f>MIN($K1615,IF(AND(S1615='[3]Resources - Baseline'!$C$25,$AH$3&gt;0),MIN(DATE(2050,12,31),MAX(DATE($AH$4,12,31),DATE(YEAR(J1615)+$AH$3,MONTH(J1615),DAY(J1615)))),IF(AND(COUNTIFS('[3]Resources - Baseline'!$C$26:$C$37,S1615)=1,$AH$2&gt;0),MIN(DATE($AH$4,12,31),DATE(YEAR(J1615)+$AH$2,MONTH(J1615),DAY(J1615))),DATE(2050,12,31))))</f>
        <v>#VALUE!</v>
      </c>
      <c r="AF1615" s="33">
        <f t="shared" si="257"/>
        <v>1</v>
      </c>
    </row>
    <row r="1616" spans="1:32">
      <c r="A1616" s="1">
        <v>1616</v>
      </c>
      <c r="B1616" s="21" t="s">
        <v>3437</v>
      </c>
      <c r="C1616" s="21" t="s">
        <v>2999</v>
      </c>
      <c r="D1616" s="21" t="s">
        <v>163</v>
      </c>
      <c r="E1616" s="21" t="s">
        <v>164</v>
      </c>
      <c r="F1616" s="21" t="s">
        <v>164</v>
      </c>
      <c r="G1616" s="21" t="s">
        <v>165</v>
      </c>
      <c r="H1616" s="21" t="s">
        <v>166</v>
      </c>
      <c r="I1616" s="21" t="s">
        <v>167</v>
      </c>
      <c r="J1616" s="22">
        <v>45658</v>
      </c>
      <c r="K1616" s="22">
        <v>47483</v>
      </c>
      <c r="L1616" s="23">
        <f t="shared" si="258"/>
        <v>249.8</v>
      </c>
      <c r="M1616" s="24">
        <f t="shared" si="259"/>
        <v>1</v>
      </c>
      <c r="N1616" s="21">
        <v>249.8</v>
      </c>
      <c r="O1616" s="21">
        <v>249.8</v>
      </c>
      <c r="P1616" s="21" t="s">
        <v>257</v>
      </c>
      <c r="Q1616" s="21" t="s">
        <v>258</v>
      </c>
      <c r="R1616" s="25" t="s">
        <v>259</v>
      </c>
      <c r="S1616" s="21" t="s">
        <v>534</v>
      </c>
      <c r="T1616" s="21"/>
      <c r="U1616" s="26"/>
      <c r="V1616" s="26"/>
      <c r="W1616" s="27">
        <f t="shared" si="250"/>
        <v>2025</v>
      </c>
      <c r="X1616" s="27">
        <f t="shared" si="251"/>
        <v>2029</v>
      </c>
      <c r="Y1616" s="28">
        <f t="shared" si="252"/>
        <v>0</v>
      </c>
      <c r="Z1616" s="29" t="str">
        <f t="shared" si="253"/>
        <v>Excluded</v>
      </c>
      <c r="AA1616" s="30">
        <f t="shared" si="254"/>
        <v>249.8</v>
      </c>
      <c r="AB1616" s="31">
        <f>IF(AND(ISNUMBER(MATCH($S1616,[3]Lists!$CU$8:$CU$37,0)),J1616&gt;=DATE(2018,12,31)),$AH$6,$AH$5)</f>
        <v>1</v>
      </c>
      <c r="AC1616" s="31">
        <f t="shared" si="255"/>
        <v>1</v>
      </c>
      <c r="AD1616" s="31">
        <f t="shared" si="256"/>
        <v>1</v>
      </c>
      <c r="AE1616" s="32" t="e">
        <f>MIN($K1616,IF(AND(S1616='[3]Resources - Baseline'!$C$25,$AH$3&gt;0),MIN(DATE(2050,12,31),MAX(DATE($AH$4,12,31),DATE(YEAR(J1616)+$AH$3,MONTH(J1616),DAY(J1616)))),IF(AND(COUNTIFS('[3]Resources - Baseline'!$C$26:$C$37,S1616)=1,$AH$2&gt;0),MIN(DATE($AH$4,12,31),DATE(YEAR(J1616)+$AH$2,MONTH(J1616),DAY(J1616))),DATE(2050,12,31))))</f>
        <v>#VALUE!</v>
      </c>
      <c r="AF1616" s="33">
        <f t="shared" si="257"/>
        <v>1</v>
      </c>
    </row>
    <row r="1617" spans="1:32">
      <c r="A1617" s="1">
        <v>1617</v>
      </c>
      <c r="B1617" s="21" t="s">
        <v>3438</v>
      </c>
      <c r="C1617" s="21" t="s">
        <v>2999</v>
      </c>
      <c r="D1617" s="21" t="s">
        <v>163</v>
      </c>
      <c r="E1617" s="21" t="s">
        <v>164</v>
      </c>
      <c r="F1617" s="21" t="s">
        <v>164</v>
      </c>
      <c r="G1617" s="21" t="s">
        <v>165</v>
      </c>
      <c r="H1617" s="21" t="s">
        <v>166</v>
      </c>
      <c r="I1617" s="21" t="s">
        <v>167</v>
      </c>
      <c r="J1617" s="22">
        <v>45658</v>
      </c>
      <c r="K1617" s="22">
        <v>47483</v>
      </c>
      <c r="L1617" s="23">
        <f t="shared" si="258"/>
        <v>249.8</v>
      </c>
      <c r="M1617" s="24">
        <f t="shared" si="259"/>
        <v>1</v>
      </c>
      <c r="N1617" s="21">
        <v>249.8</v>
      </c>
      <c r="O1617" s="21">
        <v>249.8</v>
      </c>
      <c r="P1617" s="21" t="s">
        <v>257</v>
      </c>
      <c r="Q1617" s="21" t="s">
        <v>258</v>
      </c>
      <c r="R1617" s="25" t="s">
        <v>259</v>
      </c>
      <c r="S1617" s="21" t="s">
        <v>534</v>
      </c>
      <c r="T1617" s="21"/>
      <c r="U1617" s="26"/>
      <c r="V1617" s="26"/>
      <c r="W1617" s="27">
        <f t="shared" si="250"/>
        <v>2025</v>
      </c>
      <c r="X1617" s="27">
        <f t="shared" si="251"/>
        <v>2029</v>
      </c>
      <c r="Y1617" s="28">
        <f t="shared" si="252"/>
        <v>0</v>
      </c>
      <c r="Z1617" s="29" t="str">
        <f t="shared" si="253"/>
        <v>Excluded</v>
      </c>
      <c r="AA1617" s="30">
        <f t="shared" si="254"/>
        <v>249.8</v>
      </c>
      <c r="AB1617" s="31">
        <f>IF(AND(ISNUMBER(MATCH($S1617,[3]Lists!$CU$8:$CU$37,0)),J1617&gt;=DATE(2018,12,31)),$AH$6,$AH$5)</f>
        <v>1</v>
      </c>
      <c r="AC1617" s="31">
        <f t="shared" si="255"/>
        <v>1</v>
      </c>
      <c r="AD1617" s="31">
        <f t="shared" si="256"/>
        <v>1</v>
      </c>
      <c r="AE1617" s="32" t="e">
        <f>MIN($K1617,IF(AND(S1617='[3]Resources - Baseline'!$C$25,$AH$3&gt;0),MIN(DATE(2050,12,31),MAX(DATE($AH$4,12,31),DATE(YEAR(J1617)+$AH$3,MONTH(J1617),DAY(J1617)))),IF(AND(COUNTIFS('[3]Resources - Baseline'!$C$26:$C$37,S1617)=1,$AH$2&gt;0),MIN(DATE($AH$4,12,31),DATE(YEAR(J1617)+$AH$2,MONTH(J1617),DAY(J1617))),DATE(2050,12,31))))</f>
        <v>#VALUE!</v>
      </c>
      <c r="AF1617" s="33">
        <f t="shared" si="257"/>
        <v>1</v>
      </c>
    </row>
    <row r="1618" spans="1:32">
      <c r="A1618" s="1">
        <v>1618</v>
      </c>
      <c r="B1618" s="21" t="s">
        <v>3439</v>
      </c>
      <c r="C1618" s="21" t="s">
        <v>3440</v>
      </c>
      <c r="D1618" s="21" t="s">
        <v>163</v>
      </c>
      <c r="E1618" s="21" t="s">
        <v>202</v>
      </c>
      <c r="F1618" s="21" t="s">
        <v>202</v>
      </c>
      <c r="G1618" s="21" t="s">
        <v>1785</v>
      </c>
      <c r="H1618" s="21" t="s">
        <v>202</v>
      </c>
      <c r="I1618" s="21" t="s">
        <v>202</v>
      </c>
      <c r="J1618" s="22">
        <v>38869</v>
      </c>
      <c r="K1618" s="22">
        <v>55153</v>
      </c>
      <c r="L1618" s="23">
        <f t="shared" si="258"/>
        <v>8.75</v>
      </c>
      <c r="M1618" s="24">
        <f t="shared" si="259"/>
        <v>1</v>
      </c>
      <c r="N1618" s="21">
        <v>8.75</v>
      </c>
      <c r="O1618" s="21">
        <v>8.75</v>
      </c>
      <c r="P1618" s="21" t="s">
        <v>848</v>
      </c>
      <c r="Q1618" s="21" t="s">
        <v>248</v>
      </c>
      <c r="R1618" s="25" t="s">
        <v>249</v>
      </c>
      <c r="S1618" s="21" t="s">
        <v>2204</v>
      </c>
      <c r="T1618" s="21"/>
      <c r="U1618" s="26"/>
      <c r="V1618" s="26"/>
      <c r="W1618" s="27">
        <f t="shared" si="250"/>
        <v>2006</v>
      </c>
      <c r="X1618" s="27">
        <f t="shared" si="251"/>
        <v>2050</v>
      </c>
      <c r="Y1618" s="28">
        <f t="shared" si="252"/>
        <v>0</v>
      </c>
      <c r="Z1618" s="29" t="str">
        <f t="shared" si="253"/>
        <v>IID</v>
      </c>
      <c r="AA1618" s="30">
        <f t="shared" si="254"/>
        <v>8.75</v>
      </c>
      <c r="AB1618" s="31">
        <f>IF(AND(ISNUMBER(MATCH($S1618,[3]Lists!$CU$8:$CU$37,0)),J1618&gt;=DATE(2018,12,31)),$AH$6,$AH$5)</f>
        <v>1</v>
      </c>
      <c r="AC1618" s="31">
        <f t="shared" si="255"/>
        <v>1</v>
      </c>
      <c r="AD1618" s="31">
        <f t="shared" si="256"/>
        <v>1</v>
      </c>
      <c r="AE1618" s="32" t="e">
        <f>MIN($K1618,IF(AND(S1618='[3]Resources - Baseline'!$C$25,$AH$3&gt;0),MIN(DATE(2050,12,31),MAX(DATE($AH$4,12,31),DATE(YEAR(J1618)+$AH$3,MONTH(J1618),DAY(J1618)))),IF(AND(COUNTIFS('[3]Resources - Baseline'!$C$26:$C$37,S1618)=1,$AH$2&gt;0),MIN(DATE($AH$4,12,31),DATE(YEAR(J1618)+$AH$2,MONTH(J1618),DAY(J1618))),DATE(2050,12,31))))</f>
        <v>#VALUE!</v>
      </c>
      <c r="AF1618" s="33">
        <f t="shared" si="257"/>
        <v>1</v>
      </c>
    </row>
    <row r="1619" spans="1:32">
      <c r="A1619" s="1">
        <v>1619</v>
      </c>
      <c r="B1619" s="21" t="s">
        <v>3441</v>
      </c>
      <c r="C1619" s="21" t="s">
        <v>3442</v>
      </c>
      <c r="D1619" s="21" t="s">
        <v>163</v>
      </c>
      <c r="E1619" s="21" t="s">
        <v>202</v>
      </c>
      <c r="F1619" s="21" t="s">
        <v>202</v>
      </c>
      <c r="G1619" s="21" t="s">
        <v>1785</v>
      </c>
      <c r="H1619" s="21" t="s">
        <v>202</v>
      </c>
      <c r="I1619" s="21" t="s">
        <v>202</v>
      </c>
      <c r="J1619" s="22">
        <v>38869</v>
      </c>
      <c r="K1619" s="22">
        <v>55153</v>
      </c>
      <c r="L1619" s="23">
        <f t="shared" si="258"/>
        <v>4.37</v>
      </c>
      <c r="M1619" s="24">
        <f t="shared" si="259"/>
        <v>1</v>
      </c>
      <c r="N1619" s="21">
        <v>4.37</v>
      </c>
      <c r="O1619" s="21">
        <v>4.37</v>
      </c>
      <c r="P1619" s="21" t="s">
        <v>848</v>
      </c>
      <c r="Q1619" s="21" t="s">
        <v>248</v>
      </c>
      <c r="R1619" s="25" t="s">
        <v>249</v>
      </c>
      <c r="S1619" s="21" t="s">
        <v>2204</v>
      </c>
      <c r="T1619" s="21"/>
      <c r="U1619" s="26"/>
      <c r="V1619" s="26"/>
      <c r="W1619" s="27">
        <f t="shared" si="250"/>
        <v>2006</v>
      </c>
      <c r="X1619" s="27">
        <f t="shared" si="251"/>
        <v>2050</v>
      </c>
      <c r="Y1619" s="28">
        <f t="shared" si="252"/>
        <v>0</v>
      </c>
      <c r="Z1619" s="29" t="str">
        <f t="shared" si="253"/>
        <v>IID</v>
      </c>
      <c r="AA1619" s="30">
        <f t="shared" si="254"/>
        <v>4.37</v>
      </c>
      <c r="AB1619" s="31">
        <f>IF(AND(ISNUMBER(MATCH($S1619,[3]Lists!$CU$8:$CU$37,0)),J1619&gt;=DATE(2018,12,31)),$AH$6,$AH$5)</f>
        <v>1</v>
      </c>
      <c r="AC1619" s="31">
        <f t="shared" si="255"/>
        <v>1</v>
      </c>
      <c r="AD1619" s="31">
        <f t="shared" si="256"/>
        <v>1</v>
      </c>
      <c r="AE1619" s="32" t="e">
        <f>MIN($K1619,IF(AND(S1619='[3]Resources - Baseline'!$C$25,$AH$3&gt;0),MIN(DATE(2050,12,31),MAX(DATE($AH$4,12,31),DATE(YEAR(J1619)+$AH$3,MONTH(J1619),DAY(J1619)))),IF(AND(COUNTIFS('[3]Resources - Baseline'!$C$26:$C$37,S1619)=1,$AH$2&gt;0),MIN(DATE($AH$4,12,31),DATE(YEAR(J1619)+$AH$2,MONTH(J1619),DAY(J1619))),DATE(2050,12,31))))</f>
        <v>#VALUE!</v>
      </c>
      <c r="AF1619" s="33">
        <f t="shared" si="257"/>
        <v>1</v>
      </c>
    </row>
    <row r="1620" spans="1:32">
      <c r="A1620" s="1">
        <v>1620</v>
      </c>
      <c r="B1620" s="21" t="s">
        <v>3443</v>
      </c>
      <c r="C1620" s="21" t="s">
        <v>3444</v>
      </c>
      <c r="D1620" s="21" t="s">
        <v>163</v>
      </c>
      <c r="E1620" s="21" t="s">
        <v>202</v>
      </c>
      <c r="F1620" s="21" t="s">
        <v>202</v>
      </c>
      <c r="G1620" s="21" t="s">
        <v>1785</v>
      </c>
      <c r="H1620" s="21" t="s">
        <v>202</v>
      </c>
      <c r="I1620" s="21" t="s">
        <v>202</v>
      </c>
      <c r="J1620" s="22">
        <v>31199</v>
      </c>
      <c r="K1620" s="22">
        <v>55153</v>
      </c>
      <c r="L1620" s="23">
        <f t="shared" si="258"/>
        <v>52</v>
      </c>
      <c r="M1620" s="24">
        <f t="shared" si="259"/>
        <v>1</v>
      </c>
      <c r="N1620" s="21">
        <v>52</v>
      </c>
      <c r="O1620" s="21">
        <v>52</v>
      </c>
      <c r="P1620" s="21" t="s">
        <v>848</v>
      </c>
      <c r="Q1620" s="21" t="s">
        <v>248</v>
      </c>
      <c r="R1620" s="25" t="s">
        <v>249</v>
      </c>
      <c r="S1620" s="21" t="s">
        <v>2204</v>
      </c>
      <c r="T1620" s="21"/>
      <c r="U1620" s="26"/>
      <c r="V1620" s="26"/>
      <c r="W1620" s="27">
        <f t="shared" si="250"/>
        <v>1985</v>
      </c>
      <c r="X1620" s="27">
        <f t="shared" si="251"/>
        <v>2050</v>
      </c>
      <c r="Y1620" s="28">
        <f t="shared" si="252"/>
        <v>0</v>
      </c>
      <c r="Z1620" s="29" t="str">
        <f t="shared" si="253"/>
        <v>IID</v>
      </c>
      <c r="AA1620" s="30">
        <f t="shared" si="254"/>
        <v>52</v>
      </c>
      <c r="AB1620" s="31">
        <f>IF(AND(ISNUMBER(MATCH($S1620,[3]Lists!$CU$8:$CU$37,0)),J1620&gt;=DATE(2018,12,31)),$AH$6,$AH$5)</f>
        <v>1</v>
      </c>
      <c r="AC1620" s="31">
        <f t="shared" si="255"/>
        <v>1</v>
      </c>
      <c r="AD1620" s="31">
        <f t="shared" si="256"/>
        <v>1</v>
      </c>
      <c r="AE1620" s="32" t="e">
        <f>MIN($K1620,IF(AND(S1620='[3]Resources - Baseline'!$C$25,$AH$3&gt;0),MIN(DATE(2050,12,31),MAX(DATE($AH$4,12,31),DATE(YEAR(J1620)+$AH$3,MONTH(J1620),DAY(J1620)))),IF(AND(COUNTIFS('[3]Resources - Baseline'!$C$26:$C$37,S1620)=1,$AH$2&gt;0),MIN(DATE($AH$4,12,31),DATE(YEAR(J1620)+$AH$2,MONTH(J1620),DAY(J1620))),DATE(2050,12,31))))</f>
        <v>#VALUE!</v>
      </c>
      <c r="AF1620" s="33">
        <f t="shared" si="257"/>
        <v>1</v>
      </c>
    </row>
    <row r="1621" spans="1:32">
      <c r="A1621" s="1">
        <v>1621</v>
      </c>
      <c r="B1621" s="21" t="s">
        <v>3445</v>
      </c>
      <c r="C1621" s="21" t="s">
        <v>3446</v>
      </c>
      <c r="D1621" s="21" t="s">
        <v>163</v>
      </c>
      <c r="E1621" s="21" t="s">
        <v>202</v>
      </c>
      <c r="F1621" s="21" t="s">
        <v>202</v>
      </c>
      <c r="G1621" s="21" t="s">
        <v>1785</v>
      </c>
      <c r="H1621" s="21" t="s">
        <v>202</v>
      </c>
      <c r="I1621" s="21" t="s">
        <v>202</v>
      </c>
      <c r="J1621" s="22">
        <v>39539</v>
      </c>
      <c r="K1621" s="22">
        <v>55153</v>
      </c>
      <c r="L1621" s="23">
        <f t="shared" si="258"/>
        <v>16</v>
      </c>
      <c r="M1621" s="24">
        <f t="shared" si="259"/>
        <v>1</v>
      </c>
      <c r="N1621" s="21">
        <v>16</v>
      </c>
      <c r="O1621" s="21">
        <v>16</v>
      </c>
      <c r="P1621" s="21" t="s">
        <v>848</v>
      </c>
      <c r="Q1621" s="21" t="s">
        <v>248</v>
      </c>
      <c r="R1621" s="25" t="s">
        <v>249</v>
      </c>
      <c r="S1621" s="21" t="s">
        <v>2204</v>
      </c>
      <c r="T1621" s="21"/>
      <c r="U1621" s="26"/>
      <c r="V1621" s="26"/>
      <c r="W1621" s="27">
        <f t="shared" si="250"/>
        <v>2008</v>
      </c>
      <c r="X1621" s="27">
        <f t="shared" si="251"/>
        <v>2050</v>
      </c>
      <c r="Y1621" s="28">
        <f t="shared" si="252"/>
        <v>0</v>
      </c>
      <c r="Z1621" s="29" t="str">
        <f t="shared" si="253"/>
        <v>IID</v>
      </c>
      <c r="AA1621" s="30">
        <f t="shared" si="254"/>
        <v>16</v>
      </c>
      <c r="AB1621" s="31">
        <f>IF(AND(ISNUMBER(MATCH($S1621,[3]Lists!$CU$8:$CU$37,0)),J1621&gt;=DATE(2018,12,31)),$AH$6,$AH$5)</f>
        <v>1</v>
      </c>
      <c r="AC1621" s="31">
        <f t="shared" si="255"/>
        <v>1</v>
      </c>
      <c r="AD1621" s="31">
        <f t="shared" si="256"/>
        <v>1</v>
      </c>
      <c r="AE1621" s="32" t="e">
        <f>MIN($K1621,IF(AND(S1621='[3]Resources - Baseline'!$C$25,$AH$3&gt;0),MIN(DATE(2050,12,31),MAX(DATE($AH$4,12,31),DATE(YEAR(J1621)+$AH$3,MONTH(J1621),DAY(J1621)))),IF(AND(COUNTIFS('[3]Resources - Baseline'!$C$26:$C$37,S1621)=1,$AH$2&gt;0),MIN(DATE($AH$4,12,31),DATE(YEAR(J1621)+$AH$2,MONTH(J1621),DAY(J1621))),DATE(2050,12,31))))</f>
        <v>#VALUE!</v>
      </c>
      <c r="AF1621" s="33">
        <f t="shared" si="257"/>
        <v>1</v>
      </c>
    </row>
    <row r="1622" spans="1:32">
      <c r="A1622" s="1">
        <v>1622</v>
      </c>
      <c r="B1622" s="21" t="s">
        <v>3447</v>
      </c>
      <c r="C1622" s="21" t="s">
        <v>3448</v>
      </c>
      <c r="D1622" s="21" t="s">
        <v>163</v>
      </c>
      <c r="E1622" s="21" t="s">
        <v>202</v>
      </c>
      <c r="F1622" s="21" t="s">
        <v>202</v>
      </c>
      <c r="G1622" s="21" t="s">
        <v>1785</v>
      </c>
      <c r="H1622" s="21" t="s">
        <v>202</v>
      </c>
      <c r="I1622" s="21" t="s">
        <v>202</v>
      </c>
      <c r="J1622" s="22">
        <v>41760</v>
      </c>
      <c r="K1622" s="22">
        <v>55153</v>
      </c>
      <c r="L1622" s="23">
        <f t="shared" si="258"/>
        <v>10</v>
      </c>
      <c r="M1622" s="24">
        <f t="shared" si="259"/>
        <v>1</v>
      </c>
      <c r="N1622" s="21">
        <v>10</v>
      </c>
      <c r="O1622" s="21">
        <v>10</v>
      </c>
      <c r="P1622" s="21" t="s">
        <v>240</v>
      </c>
      <c r="Q1622" s="21" t="s">
        <v>207</v>
      </c>
      <c r="R1622" s="25" t="s">
        <v>189</v>
      </c>
      <c r="S1622" s="21" t="s">
        <v>3449</v>
      </c>
      <c r="T1622" s="21"/>
      <c r="U1622" s="26"/>
      <c r="V1622" s="26"/>
      <c r="W1622" s="27">
        <f t="shared" si="250"/>
        <v>2014</v>
      </c>
      <c r="X1622" s="27">
        <f t="shared" si="251"/>
        <v>2050</v>
      </c>
      <c r="Y1622" s="28">
        <f t="shared" si="252"/>
        <v>0</v>
      </c>
      <c r="Z1622" s="29" t="str">
        <f t="shared" si="253"/>
        <v>IID</v>
      </c>
      <c r="AA1622" s="30">
        <f t="shared" si="254"/>
        <v>10</v>
      </c>
      <c r="AB1622" s="31">
        <f>IF(AND(ISNUMBER(MATCH($S1622,[3]Lists!$CU$8:$CU$37,0)),J1622&gt;=DATE(2018,12,31)),$AH$6,$AH$5)</f>
        <v>1</v>
      </c>
      <c r="AC1622" s="31">
        <f t="shared" si="255"/>
        <v>1</v>
      </c>
      <c r="AD1622" s="31">
        <f t="shared" si="256"/>
        <v>1</v>
      </c>
      <c r="AE1622" s="32" t="e">
        <f>MIN($K1622,IF(AND(S1622='[3]Resources - Baseline'!$C$25,$AH$3&gt;0),MIN(DATE(2050,12,31),MAX(DATE($AH$4,12,31),DATE(YEAR(J1622)+$AH$3,MONTH(J1622),DAY(J1622)))),IF(AND(COUNTIFS('[3]Resources - Baseline'!$C$26:$C$37,S1622)=1,$AH$2&gt;0),MIN(DATE($AH$4,12,31),DATE(YEAR(J1622)+$AH$2,MONTH(J1622),DAY(J1622))),DATE(2050,12,31))))</f>
        <v>#VALUE!</v>
      </c>
      <c r="AF1622" s="33">
        <f t="shared" si="257"/>
        <v>1</v>
      </c>
    </row>
    <row r="1623" spans="1:32">
      <c r="A1623" s="1">
        <v>1623</v>
      </c>
      <c r="B1623" s="21" t="s">
        <v>3450</v>
      </c>
      <c r="C1623" s="21" t="s">
        <v>3451</v>
      </c>
      <c r="D1623" s="21" t="s">
        <v>163</v>
      </c>
      <c r="E1623" s="21" t="s">
        <v>202</v>
      </c>
      <c r="F1623" s="21" t="s">
        <v>202</v>
      </c>
      <c r="G1623" s="21" t="s">
        <v>1785</v>
      </c>
      <c r="H1623" s="21" t="s">
        <v>202</v>
      </c>
      <c r="I1623" s="21" t="s">
        <v>202</v>
      </c>
      <c r="J1623" s="22">
        <v>39539</v>
      </c>
      <c r="K1623" s="22">
        <v>55153</v>
      </c>
      <c r="L1623" s="23">
        <f t="shared" si="258"/>
        <v>16</v>
      </c>
      <c r="M1623" s="24">
        <f t="shared" si="259"/>
        <v>1</v>
      </c>
      <c r="N1623" s="21">
        <v>16</v>
      </c>
      <c r="O1623" s="21">
        <v>16</v>
      </c>
      <c r="P1623" s="21" t="s">
        <v>848</v>
      </c>
      <c r="Q1623" s="21" t="s">
        <v>248</v>
      </c>
      <c r="R1623" s="25" t="s">
        <v>249</v>
      </c>
      <c r="S1623" s="21" t="s">
        <v>2204</v>
      </c>
      <c r="T1623" s="21"/>
      <c r="U1623" s="26"/>
      <c r="V1623" s="26"/>
      <c r="W1623" s="27">
        <f t="shared" si="250"/>
        <v>2008</v>
      </c>
      <c r="X1623" s="27">
        <f t="shared" si="251"/>
        <v>2050</v>
      </c>
      <c r="Y1623" s="28">
        <f t="shared" si="252"/>
        <v>0</v>
      </c>
      <c r="Z1623" s="29" t="str">
        <f t="shared" si="253"/>
        <v>IID</v>
      </c>
      <c r="AA1623" s="30">
        <f t="shared" si="254"/>
        <v>16</v>
      </c>
      <c r="AB1623" s="31">
        <f>IF(AND(ISNUMBER(MATCH($S1623,[3]Lists!$CU$8:$CU$37,0)),J1623&gt;=DATE(2018,12,31)),$AH$6,$AH$5)</f>
        <v>1</v>
      </c>
      <c r="AC1623" s="31">
        <f t="shared" si="255"/>
        <v>1</v>
      </c>
      <c r="AD1623" s="31">
        <f t="shared" si="256"/>
        <v>1</v>
      </c>
      <c r="AE1623" s="32" t="e">
        <f>MIN($K1623,IF(AND(S1623='[3]Resources - Baseline'!$C$25,$AH$3&gt;0),MIN(DATE(2050,12,31),MAX(DATE($AH$4,12,31),DATE(YEAR(J1623)+$AH$3,MONTH(J1623),DAY(J1623)))),IF(AND(COUNTIFS('[3]Resources - Baseline'!$C$26:$C$37,S1623)=1,$AH$2&gt;0),MIN(DATE($AH$4,12,31),DATE(YEAR(J1623)+$AH$2,MONTH(J1623),DAY(J1623))),DATE(2050,12,31))))</f>
        <v>#VALUE!</v>
      </c>
      <c r="AF1623" s="33">
        <f t="shared" si="257"/>
        <v>1</v>
      </c>
    </row>
    <row r="1624" spans="1:32">
      <c r="A1624" s="1">
        <v>1624</v>
      </c>
      <c r="B1624" s="21" t="s">
        <v>3452</v>
      </c>
      <c r="C1624" s="21" t="s">
        <v>3453</v>
      </c>
      <c r="D1624" s="21" t="s">
        <v>163</v>
      </c>
      <c r="E1624" s="21" t="s">
        <v>378</v>
      </c>
      <c r="F1624" s="21" t="s">
        <v>378</v>
      </c>
      <c r="G1624" s="21" t="s">
        <v>1348</v>
      </c>
      <c r="H1624" s="21" t="s">
        <v>1349</v>
      </c>
      <c r="I1624" s="21" t="s">
        <v>378</v>
      </c>
      <c r="J1624" s="22">
        <v>40909</v>
      </c>
      <c r="K1624" s="22">
        <v>54789</v>
      </c>
      <c r="L1624" s="23">
        <f t="shared" si="258"/>
        <v>1.5</v>
      </c>
      <c r="M1624" s="24">
        <f t="shared" si="259"/>
        <v>1</v>
      </c>
      <c r="N1624" s="21">
        <v>1.5</v>
      </c>
      <c r="O1624" s="21">
        <v>1.5</v>
      </c>
      <c r="P1624" s="21" t="s">
        <v>240</v>
      </c>
      <c r="Q1624" s="21" t="s">
        <v>207</v>
      </c>
      <c r="R1624" s="25" t="s">
        <v>189</v>
      </c>
      <c r="S1624" s="21" t="s">
        <v>1987</v>
      </c>
      <c r="T1624" s="21"/>
      <c r="U1624" s="26"/>
      <c r="V1624" s="26"/>
      <c r="W1624" s="27">
        <f t="shared" si="250"/>
        <v>2012</v>
      </c>
      <c r="X1624" s="27">
        <f t="shared" si="251"/>
        <v>2049</v>
      </c>
      <c r="Y1624" s="28">
        <f t="shared" si="252"/>
        <v>0</v>
      </c>
      <c r="Z1624" s="29" t="str">
        <f t="shared" si="253"/>
        <v>BANC</v>
      </c>
      <c r="AA1624" s="30">
        <f t="shared" si="254"/>
        <v>1.5</v>
      </c>
      <c r="AB1624" s="31">
        <f>IF(AND(ISNUMBER(MATCH($S1624,[3]Lists!$CU$8:$CU$37,0)),J1624&gt;=DATE(2018,12,31)),$AH$6,$AH$5)</f>
        <v>1</v>
      </c>
      <c r="AC1624" s="31">
        <f t="shared" si="255"/>
        <v>1</v>
      </c>
      <c r="AD1624" s="31">
        <f t="shared" si="256"/>
        <v>1</v>
      </c>
      <c r="AE1624" s="32" t="e">
        <f>MIN($K1624,IF(AND(S1624='[3]Resources - Baseline'!$C$25,$AH$3&gt;0),MIN(DATE(2050,12,31),MAX(DATE($AH$4,12,31),DATE(YEAR(J1624)+$AH$3,MONTH(J1624),DAY(J1624)))),IF(AND(COUNTIFS('[3]Resources - Baseline'!$C$26:$C$37,S1624)=1,$AH$2&gt;0),MIN(DATE($AH$4,12,31),DATE(YEAR(J1624)+$AH$2,MONTH(J1624),DAY(J1624))),DATE(2050,12,31))))</f>
        <v>#VALUE!</v>
      </c>
      <c r="AF1624" s="33">
        <f t="shared" si="257"/>
        <v>1</v>
      </c>
    </row>
    <row r="1625" spans="1:32">
      <c r="A1625" s="1">
        <v>1625</v>
      </c>
      <c r="B1625" s="21" t="s">
        <v>3454</v>
      </c>
      <c r="C1625" s="21" t="s">
        <v>3455</v>
      </c>
      <c r="D1625" s="21" t="s">
        <v>163</v>
      </c>
      <c r="E1625" s="21" t="s">
        <v>192</v>
      </c>
      <c r="F1625" s="21" t="s">
        <v>192</v>
      </c>
      <c r="G1625" s="21" t="s">
        <v>193</v>
      </c>
      <c r="H1625" s="21" t="s">
        <v>194</v>
      </c>
      <c r="I1625" s="21" t="s">
        <v>195</v>
      </c>
      <c r="J1625" s="22">
        <v>5936</v>
      </c>
      <c r="K1625" s="22">
        <v>47588</v>
      </c>
      <c r="L1625" s="23">
        <f t="shared" si="258"/>
        <v>0.2</v>
      </c>
      <c r="M1625" s="24">
        <f t="shared" si="259"/>
        <v>1</v>
      </c>
      <c r="N1625" s="21">
        <v>0.2</v>
      </c>
      <c r="O1625" s="21">
        <v>0.2</v>
      </c>
      <c r="P1625" s="21" t="s">
        <v>218</v>
      </c>
      <c r="Q1625" s="21" t="s">
        <v>219</v>
      </c>
      <c r="R1625" s="25" t="s">
        <v>218</v>
      </c>
      <c r="S1625" s="21" t="s">
        <v>227</v>
      </c>
      <c r="T1625" s="21"/>
      <c r="U1625" s="26"/>
      <c r="V1625" s="26"/>
      <c r="W1625" s="27">
        <f t="shared" si="250"/>
        <v>1916</v>
      </c>
      <c r="X1625" s="27">
        <f t="shared" si="251"/>
        <v>2029</v>
      </c>
      <c r="Y1625" s="28">
        <f t="shared" si="252"/>
        <v>0</v>
      </c>
      <c r="Z1625" s="29" t="str">
        <f t="shared" si="253"/>
        <v>SW</v>
      </c>
      <c r="AA1625" s="30">
        <f t="shared" si="254"/>
        <v>0.2</v>
      </c>
      <c r="AB1625" s="31">
        <f>IF(AND(ISNUMBER(MATCH($S1625,[3]Lists!$CU$8:$CU$37,0)),J1625&gt;=DATE(2018,12,31)),$AH$6,$AH$5)</f>
        <v>1</v>
      </c>
      <c r="AC1625" s="31">
        <f t="shared" si="255"/>
        <v>1</v>
      </c>
      <c r="AD1625" s="31">
        <f t="shared" si="256"/>
        <v>1</v>
      </c>
      <c r="AE1625" s="32" t="e">
        <f>MIN($K1625,IF(AND(S1625='[3]Resources - Baseline'!$C$25,$AH$3&gt;0),MIN(DATE(2050,12,31),MAX(DATE($AH$4,12,31),DATE(YEAR(J1625)+$AH$3,MONTH(J1625),DAY(J1625)))),IF(AND(COUNTIFS('[3]Resources - Baseline'!$C$26:$C$37,S1625)=1,$AH$2&gt;0),MIN(DATE($AH$4,12,31),DATE(YEAR(J1625)+$AH$2,MONTH(J1625),DAY(J1625))),DATE(2050,12,31))))</f>
        <v>#VALUE!</v>
      </c>
      <c r="AF1625" s="33">
        <f t="shared" si="257"/>
        <v>1</v>
      </c>
    </row>
    <row r="1626" spans="1:32">
      <c r="A1626" s="1">
        <v>1626</v>
      </c>
      <c r="B1626" s="21" t="s">
        <v>3456</v>
      </c>
      <c r="C1626" s="21" t="s">
        <v>3457</v>
      </c>
      <c r="D1626" s="21" t="s">
        <v>163</v>
      </c>
      <c r="E1626" s="21" t="s">
        <v>192</v>
      </c>
      <c r="F1626" s="21" t="s">
        <v>192</v>
      </c>
      <c r="G1626" s="21" t="s">
        <v>193</v>
      </c>
      <c r="H1626" s="21" t="s">
        <v>194</v>
      </c>
      <c r="I1626" s="21" t="s">
        <v>195</v>
      </c>
      <c r="J1626" s="22">
        <v>5937</v>
      </c>
      <c r="K1626" s="22">
        <v>47588</v>
      </c>
      <c r="L1626" s="23">
        <f t="shared" si="258"/>
        <v>0.2</v>
      </c>
      <c r="M1626" s="24">
        <f t="shared" si="259"/>
        <v>1</v>
      </c>
      <c r="N1626" s="21">
        <v>0.2</v>
      </c>
      <c r="O1626" s="21">
        <v>0.2</v>
      </c>
      <c r="P1626" s="21" t="s">
        <v>218</v>
      </c>
      <c r="Q1626" s="21" t="s">
        <v>219</v>
      </c>
      <c r="R1626" s="25" t="s">
        <v>218</v>
      </c>
      <c r="S1626" s="21" t="s">
        <v>227</v>
      </c>
      <c r="T1626" s="21"/>
      <c r="U1626" s="26"/>
      <c r="V1626" s="26"/>
      <c r="W1626" s="27">
        <f t="shared" si="250"/>
        <v>1916</v>
      </c>
      <c r="X1626" s="27">
        <f t="shared" si="251"/>
        <v>2029</v>
      </c>
      <c r="Y1626" s="28">
        <f t="shared" si="252"/>
        <v>0</v>
      </c>
      <c r="Z1626" s="29" t="str">
        <f t="shared" si="253"/>
        <v>SW</v>
      </c>
      <c r="AA1626" s="30">
        <f t="shared" si="254"/>
        <v>0.2</v>
      </c>
      <c r="AB1626" s="31">
        <f>IF(AND(ISNUMBER(MATCH($S1626,[3]Lists!$CU$8:$CU$37,0)),J1626&gt;=DATE(2018,12,31)),$AH$6,$AH$5)</f>
        <v>1</v>
      </c>
      <c r="AC1626" s="31">
        <f t="shared" si="255"/>
        <v>1</v>
      </c>
      <c r="AD1626" s="31">
        <f t="shared" si="256"/>
        <v>1</v>
      </c>
      <c r="AE1626" s="32" t="e">
        <f>MIN($K1626,IF(AND(S1626='[3]Resources - Baseline'!$C$25,$AH$3&gt;0),MIN(DATE(2050,12,31),MAX(DATE($AH$4,12,31),DATE(YEAR(J1626)+$AH$3,MONTH(J1626),DAY(J1626)))),IF(AND(COUNTIFS('[3]Resources - Baseline'!$C$26:$C$37,S1626)=1,$AH$2&gt;0),MIN(DATE($AH$4,12,31),DATE(YEAR(J1626)+$AH$2,MONTH(J1626),DAY(J1626))),DATE(2050,12,31))))</f>
        <v>#VALUE!</v>
      </c>
      <c r="AF1626" s="33">
        <f t="shared" si="257"/>
        <v>1</v>
      </c>
    </row>
    <row r="1627" spans="1:32">
      <c r="A1627" s="1">
        <v>1627</v>
      </c>
      <c r="B1627" s="21" t="s">
        <v>3458</v>
      </c>
      <c r="C1627" s="21" t="s">
        <v>3459</v>
      </c>
      <c r="D1627" s="21" t="s">
        <v>163</v>
      </c>
      <c r="E1627" s="21" t="s">
        <v>837</v>
      </c>
      <c r="F1627" s="21" t="s">
        <v>837</v>
      </c>
      <c r="G1627" s="21" t="s">
        <v>838</v>
      </c>
      <c r="H1627" s="21" t="s">
        <v>434</v>
      </c>
      <c r="I1627" s="21" t="s">
        <v>212</v>
      </c>
      <c r="J1627" s="22">
        <v>24807</v>
      </c>
      <c r="K1627" s="22">
        <v>55153</v>
      </c>
      <c r="L1627" s="23">
        <f t="shared" si="258"/>
        <v>130.5</v>
      </c>
      <c r="M1627" s="24">
        <f t="shared" si="259"/>
        <v>1</v>
      </c>
      <c r="N1627" s="21">
        <v>130.5</v>
      </c>
      <c r="O1627" s="21">
        <v>130.5</v>
      </c>
      <c r="P1627" s="21" t="s">
        <v>218</v>
      </c>
      <c r="Q1627" s="21" t="s">
        <v>219</v>
      </c>
      <c r="R1627" s="25" t="s">
        <v>218</v>
      </c>
      <c r="S1627" s="21" t="s">
        <v>344</v>
      </c>
      <c r="T1627" s="21"/>
      <c r="U1627" s="26"/>
      <c r="V1627" s="26"/>
      <c r="W1627" s="27">
        <f t="shared" si="250"/>
        <v>1968</v>
      </c>
      <c r="X1627" s="27">
        <f t="shared" si="251"/>
        <v>2050</v>
      </c>
      <c r="Y1627" s="28">
        <f t="shared" si="252"/>
        <v>0</v>
      </c>
      <c r="Z1627" s="29" t="str">
        <f t="shared" si="253"/>
        <v>NW</v>
      </c>
      <c r="AA1627" s="30">
        <f t="shared" si="254"/>
        <v>130.5</v>
      </c>
      <c r="AB1627" s="31">
        <f>IF(AND(ISNUMBER(MATCH($S1627,[3]Lists!$CU$8:$CU$37,0)),J1627&gt;=DATE(2018,12,31)),$AH$6,$AH$5)</f>
        <v>1</v>
      </c>
      <c r="AC1627" s="31">
        <f t="shared" si="255"/>
        <v>1</v>
      </c>
      <c r="AD1627" s="31">
        <f t="shared" si="256"/>
        <v>1</v>
      </c>
      <c r="AE1627" s="32" t="e">
        <f>MIN($K1627,IF(AND(S1627='[3]Resources - Baseline'!$C$25,$AH$3&gt;0),MIN(DATE(2050,12,31),MAX(DATE($AH$4,12,31),DATE(YEAR(J1627)+$AH$3,MONTH(J1627),DAY(J1627)))),IF(AND(COUNTIFS('[3]Resources - Baseline'!$C$26:$C$37,S1627)=1,$AH$2&gt;0),MIN(DATE($AH$4,12,31),DATE(YEAR(J1627)+$AH$2,MONTH(J1627),DAY(J1627))),DATE(2050,12,31))))</f>
        <v>#VALUE!</v>
      </c>
      <c r="AF1627" s="33">
        <f t="shared" si="257"/>
        <v>1</v>
      </c>
    </row>
    <row r="1628" spans="1:32">
      <c r="A1628" s="1">
        <v>1628</v>
      </c>
      <c r="B1628" s="21" t="s">
        <v>3460</v>
      </c>
      <c r="C1628" s="21" t="s">
        <v>3461</v>
      </c>
      <c r="D1628" s="21" t="s">
        <v>163</v>
      </c>
      <c r="E1628" s="21" t="s">
        <v>837</v>
      </c>
      <c r="F1628" s="21" t="s">
        <v>837</v>
      </c>
      <c r="G1628" s="21" t="s">
        <v>838</v>
      </c>
      <c r="H1628" s="21" t="s">
        <v>434</v>
      </c>
      <c r="I1628" s="21" t="s">
        <v>212</v>
      </c>
      <c r="J1628" s="22">
        <v>24807</v>
      </c>
      <c r="K1628" s="22">
        <v>55153</v>
      </c>
      <c r="L1628" s="23">
        <f t="shared" si="258"/>
        <v>130.5</v>
      </c>
      <c r="M1628" s="24">
        <f t="shared" si="259"/>
        <v>1</v>
      </c>
      <c r="N1628" s="21">
        <v>130.5</v>
      </c>
      <c r="O1628" s="21">
        <v>130.5</v>
      </c>
      <c r="P1628" s="21" t="s">
        <v>218</v>
      </c>
      <c r="Q1628" s="21" t="s">
        <v>219</v>
      </c>
      <c r="R1628" s="25" t="s">
        <v>218</v>
      </c>
      <c r="S1628" s="21" t="s">
        <v>344</v>
      </c>
      <c r="T1628" s="21"/>
      <c r="U1628" s="26"/>
      <c r="V1628" s="26"/>
      <c r="W1628" s="27">
        <f t="shared" si="250"/>
        <v>1968</v>
      </c>
      <c r="X1628" s="27">
        <f t="shared" si="251"/>
        <v>2050</v>
      </c>
      <c r="Y1628" s="28">
        <f t="shared" si="252"/>
        <v>0</v>
      </c>
      <c r="Z1628" s="29" t="str">
        <f t="shared" si="253"/>
        <v>NW</v>
      </c>
      <c r="AA1628" s="30">
        <f t="shared" si="254"/>
        <v>130.5</v>
      </c>
      <c r="AB1628" s="31">
        <f>IF(AND(ISNUMBER(MATCH($S1628,[3]Lists!$CU$8:$CU$37,0)),J1628&gt;=DATE(2018,12,31)),$AH$6,$AH$5)</f>
        <v>1</v>
      </c>
      <c r="AC1628" s="31">
        <f t="shared" si="255"/>
        <v>1</v>
      </c>
      <c r="AD1628" s="31">
        <f t="shared" si="256"/>
        <v>1</v>
      </c>
      <c r="AE1628" s="32" t="e">
        <f>MIN($K1628,IF(AND(S1628='[3]Resources - Baseline'!$C$25,$AH$3&gt;0),MIN(DATE(2050,12,31),MAX(DATE($AH$4,12,31),DATE(YEAR(J1628)+$AH$3,MONTH(J1628),DAY(J1628)))),IF(AND(COUNTIFS('[3]Resources - Baseline'!$C$26:$C$37,S1628)=1,$AH$2&gt;0),MIN(DATE($AH$4,12,31),DATE(YEAR(J1628)+$AH$2,MONTH(J1628),DAY(J1628))),DATE(2050,12,31))))</f>
        <v>#VALUE!</v>
      </c>
      <c r="AF1628" s="33">
        <f t="shared" si="257"/>
        <v>1</v>
      </c>
    </row>
    <row r="1629" spans="1:32">
      <c r="A1629" s="1">
        <v>1629</v>
      </c>
      <c r="B1629" s="21" t="s">
        <v>3462</v>
      </c>
      <c r="C1629" s="21" t="s">
        <v>3463</v>
      </c>
      <c r="D1629" s="21" t="s">
        <v>163</v>
      </c>
      <c r="E1629" s="21" t="s">
        <v>837</v>
      </c>
      <c r="F1629" s="21" t="s">
        <v>837</v>
      </c>
      <c r="G1629" s="21" t="s">
        <v>838</v>
      </c>
      <c r="H1629" s="21" t="s">
        <v>434</v>
      </c>
      <c r="I1629" s="21" t="s">
        <v>212</v>
      </c>
      <c r="J1629" s="22">
        <v>24746</v>
      </c>
      <c r="K1629" s="22">
        <v>55153</v>
      </c>
      <c r="L1629" s="23">
        <f t="shared" si="258"/>
        <v>130.5</v>
      </c>
      <c r="M1629" s="24">
        <f t="shared" si="259"/>
        <v>1</v>
      </c>
      <c r="N1629" s="21">
        <v>130.5</v>
      </c>
      <c r="O1629" s="21">
        <v>130.5</v>
      </c>
      <c r="P1629" s="21" t="s">
        <v>218</v>
      </c>
      <c r="Q1629" s="21" t="s">
        <v>219</v>
      </c>
      <c r="R1629" s="25" t="s">
        <v>218</v>
      </c>
      <c r="S1629" s="21" t="s">
        <v>344</v>
      </c>
      <c r="T1629" s="21"/>
      <c r="U1629" s="26"/>
      <c r="V1629" s="26"/>
      <c r="W1629" s="27">
        <f t="shared" si="250"/>
        <v>1968</v>
      </c>
      <c r="X1629" s="27">
        <f t="shared" si="251"/>
        <v>2050</v>
      </c>
      <c r="Y1629" s="28">
        <f t="shared" si="252"/>
        <v>0</v>
      </c>
      <c r="Z1629" s="29" t="str">
        <f t="shared" si="253"/>
        <v>NW</v>
      </c>
      <c r="AA1629" s="30">
        <f t="shared" si="254"/>
        <v>130.5</v>
      </c>
      <c r="AB1629" s="31">
        <f>IF(AND(ISNUMBER(MATCH($S1629,[3]Lists!$CU$8:$CU$37,0)),J1629&gt;=DATE(2018,12,31)),$AH$6,$AH$5)</f>
        <v>1</v>
      </c>
      <c r="AC1629" s="31">
        <f t="shared" si="255"/>
        <v>1</v>
      </c>
      <c r="AD1629" s="31">
        <f t="shared" si="256"/>
        <v>1</v>
      </c>
      <c r="AE1629" s="32" t="e">
        <f>MIN($K1629,IF(AND(S1629='[3]Resources - Baseline'!$C$25,$AH$3&gt;0),MIN(DATE(2050,12,31),MAX(DATE($AH$4,12,31),DATE(YEAR(J1629)+$AH$3,MONTH(J1629),DAY(J1629)))),IF(AND(COUNTIFS('[3]Resources - Baseline'!$C$26:$C$37,S1629)=1,$AH$2&gt;0),MIN(DATE($AH$4,12,31),DATE(YEAR(J1629)+$AH$2,MONTH(J1629),DAY(J1629))),DATE(2050,12,31))))</f>
        <v>#VALUE!</v>
      </c>
      <c r="AF1629" s="33">
        <f t="shared" si="257"/>
        <v>1</v>
      </c>
    </row>
    <row r="1630" spans="1:32">
      <c r="A1630" s="1">
        <v>1630</v>
      </c>
      <c r="B1630" s="21" t="s">
        <v>3464</v>
      </c>
      <c r="C1630" s="21"/>
      <c r="D1630" s="21" t="s">
        <v>185</v>
      </c>
      <c r="E1630" s="21" t="s">
        <v>175</v>
      </c>
      <c r="F1630" s="21" t="s">
        <v>175</v>
      </c>
      <c r="G1630" s="21" t="s">
        <v>186</v>
      </c>
      <c r="H1630" s="21" t="s">
        <v>175</v>
      </c>
      <c r="I1630" s="21" t="s">
        <v>178</v>
      </c>
      <c r="J1630" s="22">
        <v>30682</v>
      </c>
      <c r="K1630" s="22">
        <v>55153</v>
      </c>
      <c r="L1630" s="23">
        <f t="shared" si="258"/>
        <v>407</v>
      </c>
      <c r="M1630" s="24">
        <f t="shared" si="259"/>
        <v>1</v>
      </c>
      <c r="N1630" s="21">
        <v>407</v>
      </c>
      <c r="O1630" s="21">
        <v>407</v>
      </c>
      <c r="P1630" s="21" t="s">
        <v>187</v>
      </c>
      <c r="Q1630" s="21" t="s">
        <v>1311</v>
      </c>
      <c r="R1630" s="25" t="s">
        <v>1312</v>
      </c>
      <c r="S1630" s="21" t="s">
        <v>1508</v>
      </c>
      <c r="T1630" s="21"/>
      <c r="U1630" s="26"/>
      <c r="V1630" s="26"/>
      <c r="W1630" s="27">
        <f t="shared" si="250"/>
        <v>1984</v>
      </c>
      <c r="X1630" s="27">
        <f t="shared" si="251"/>
        <v>2050</v>
      </c>
      <c r="Y1630" s="28">
        <f t="shared" si="252"/>
        <v>0</v>
      </c>
      <c r="Z1630" s="29" t="str">
        <f t="shared" si="253"/>
        <v>CAISO</v>
      </c>
      <c r="AA1630" s="30">
        <f t="shared" si="254"/>
        <v>407</v>
      </c>
      <c r="AB1630" s="31">
        <f>IF(AND(ISNUMBER(MATCH($S1630,[3]Lists!$CU$8:$CU$37,0)),J1630&gt;=DATE(2018,12,31)),$AH$6,$AH$5)</f>
        <v>1</v>
      </c>
      <c r="AC1630" s="31">
        <f t="shared" si="255"/>
        <v>1</v>
      </c>
      <c r="AD1630" s="31">
        <f t="shared" si="256"/>
        <v>1</v>
      </c>
      <c r="AE1630" s="32" t="e">
        <f>MIN($K1630,IF(AND(S1630='[3]Resources - Baseline'!$C$25,$AH$3&gt;0),MIN(DATE(2050,12,31),MAX(DATE($AH$4,12,31),DATE(YEAR(J1630)+$AH$3,MONTH(J1630),DAY(J1630)))),IF(AND(COUNTIFS('[3]Resources - Baseline'!$C$26:$C$37,S1630)=1,$AH$2&gt;0),MIN(DATE($AH$4,12,31),DATE(YEAR(J1630)+$AH$2,MONTH(J1630),DAY(J1630))),DATE(2050,12,31))))</f>
        <v>#VALUE!</v>
      </c>
      <c r="AF1630" s="33">
        <f t="shared" si="257"/>
        <v>1</v>
      </c>
    </row>
    <row r="1631" spans="1:32">
      <c r="A1631" s="1">
        <v>1631</v>
      </c>
      <c r="B1631" s="21" t="s">
        <v>3465</v>
      </c>
      <c r="C1631" s="21"/>
      <c r="D1631" s="21" t="s">
        <v>185</v>
      </c>
      <c r="E1631" s="21" t="s">
        <v>175</v>
      </c>
      <c r="F1631" s="21" t="s">
        <v>175</v>
      </c>
      <c r="G1631" s="21" t="s">
        <v>186</v>
      </c>
      <c r="H1631" s="21" t="s">
        <v>175</v>
      </c>
      <c r="I1631" s="21" t="s">
        <v>178</v>
      </c>
      <c r="J1631" s="22">
        <v>30682</v>
      </c>
      <c r="K1631" s="22">
        <v>55153</v>
      </c>
      <c r="L1631" s="23">
        <f t="shared" si="258"/>
        <v>407</v>
      </c>
      <c r="M1631" s="24">
        <f t="shared" si="259"/>
        <v>1</v>
      </c>
      <c r="N1631" s="21">
        <v>407</v>
      </c>
      <c r="O1631" s="21">
        <v>407</v>
      </c>
      <c r="P1631" s="21" t="s">
        <v>187</v>
      </c>
      <c r="Q1631" s="21" t="s">
        <v>1311</v>
      </c>
      <c r="R1631" s="25" t="s">
        <v>1312</v>
      </c>
      <c r="S1631" s="21" t="s">
        <v>1508</v>
      </c>
      <c r="T1631" s="21"/>
      <c r="U1631" s="26"/>
      <c r="V1631" s="26"/>
      <c r="W1631" s="27">
        <f t="shared" si="250"/>
        <v>1984</v>
      </c>
      <c r="X1631" s="27">
        <f t="shared" si="251"/>
        <v>2050</v>
      </c>
      <c r="Y1631" s="28">
        <f t="shared" si="252"/>
        <v>0</v>
      </c>
      <c r="Z1631" s="29" t="str">
        <f t="shared" si="253"/>
        <v>CAISO</v>
      </c>
      <c r="AA1631" s="30">
        <f t="shared" si="254"/>
        <v>407</v>
      </c>
      <c r="AB1631" s="31">
        <f>IF(AND(ISNUMBER(MATCH($S1631,[3]Lists!$CU$8:$CU$37,0)),J1631&gt;=DATE(2018,12,31)),$AH$6,$AH$5)</f>
        <v>1</v>
      </c>
      <c r="AC1631" s="31">
        <f t="shared" si="255"/>
        <v>1</v>
      </c>
      <c r="AD1631" s="31">
        <f t="shared" si="256"/>
        <v>1</v>
      </c>
      <c r="AE1631" s="32" t="e">
        <f>MIN($K1631,IF(AND(S1631='[3]Resources - Baseline'!$C$25,$AH$3&gt;0),MIN(DATE(2050,12,31),MAX(DATE($AH$4,12,31),DATE(YEAR(J1631)+$AH$3,MONTH(J1631),DAY(J1631)))),IF(AND(COUNTIFS('[3]Resources - Baseline'!$C$26:$C$37,S1631)=1,$AH$2&gt;0),MIN(DATE($AH$4,12,31),DATE(YEAR(J1631)+$AH$2,MONTH(J1631),DAY(J1631))),DATE(2050,12,31))))</f>
        <v>#VALUE!</v>
      </c>
      <c r="AF1631" s="33">
        <f t="shared" si="257"/>
        <v>1</v>
      </c>
    </row>
    <row r="1632" spans="1:32">
      <c r="A1632" s="1">
        <v>1632</v>
      </c>
      <c r="B1632" s="21" t="s">
        <v>3466</v>
      </c>
      <c r="C1632" s="21"/>
      <c r="D1632" s="21" t="s">
        <v>185</v>
      </c>
      <c r="E1632" s="21" t="s">
        <v>175</v>
      </c>
      <c r="F1632" s="21" t="s">
        <v>175</v>
      </c>
      <c r="G1632" s="21" t="s">
        <v>186</v>
      </c>
      <c r="H1632" s="21" t="s">
        <v>175</v>
      </c>
      <c r="I1632" s="21" t="s">
        <v>178</v>
      </c>
      <c r="J1632" s="22">
        <v>30682</v>
      </c>
      <c r="K1632" s="22">
        <v>55153</v>
      </c>
      <c r="L1632" s="23">
        <f t="shared" si="258"/>
        <v>404</v>
      </c>
      <c r="M1632" s="24">
        <f t="shared" si="259"/>
        <v>1</v>
      </c>
      <c r="N1632" s="21">
        <v>404</v>
      </c>
      <c r="O1632" s="21">
        <v>404</v>
      </c>
      <c r="P1632" s="21" t="s">
        <v>187</v>
      </c>
      <c r="Q1632" s="21" t="s">
        <v>1311</v>
      </c>
      <c r="R1632" s="25" t="s">
        <v>1312</v>
      </c>
      <c r="S1632" s="21" t="s">
        <v>1508</v>
      </c>
      <c r="T1632" s="21"/>
      <c r="U1632" s="26"/>
      <c r="V1632" s="26"/>
      <c r="W1632" s="27">
        <f t="shared" si="250"/>
        <v>1984</v>
      </c>
      <c r="X1632" s="27">
        <f t="shared" si="251"/>
        <v>2050</v>
      </c>
      <c r="Y1632" s="28">
        <f t="shared" si="252"/>
        <v>0</v>
      </c>
      <c r="Z1632" s="29" t="str">
        <f t="shared" si="253"/>
        <v>CAISO</v>
      </c>
      <c r="AA1632" s="30">
        <f t="shared" si="254"/>
        <v>404</v>
      </c>
      <c r="AB1632" s="31">
        <f>IF(AND(ISNUMBER(MATCH($S1632,[3]Lists!$CU$8:$CU$37,0)),J1632&gt;=DATE(2018,12,31)),$AH$6,$AH$5)</f>
        <v>1</v>
      </c>
      <c r="AC1632" s="31">
        <f t="shared" si="255"/>
        <v>1</v>
      </c>
      <c r="AD1632" s="31">
        <f t="shared" si="256"/>
        <v>1</v>
      </c>
      <c r="AE1632" s="32" t="e">
        <f>MIN($K1632,IF(AND(S1632='[3]Resources - Baseline'!$C$25,$AH$3&gt;0),MIN(DATE(2050,12,31),MAX(DATE($AH$4,12,31),DATE(YEAR(J1632)+$AH$3,MONTH(J1632),DAY(J1632)))),IF(AND(COUNTIFS('[3]Resources - Baseline'!$C$26:$C$37,S1632)=1,$AH$2&gt;0),MIN(DATE($AH$4,12,31),DATE(YEAR(J1632)+$AH$2,MONTH(J1632),DAY(J1632))),DATE(2050,12,31))))</f>
        <v>#VALUE!</v>
      </c>
      <c r="AF1632" s="33">
        <f t="shared" si="257"/>
        <v>1</v>
      </c>
    </row>
    <row r="1633" spans="1:32">
      <c r="A1633" s="1">
        <v>1633</v>
      </c>
      <c r="B1633" s="21" t="s">
        <v>3467</v>
      </c>
      <c r="C1633" s="21" t="s">
        <v>3468</v>
      </c>
      <c r="D1633" s="21" t="s">
        <v>185</v>
      </c>
      <c r="E1633" s="21" t="s">
        <v>175</v>
      </c>
      <c r="F1633" s="21" t="s">
        <v>175</v>
      </c>
      <c r="G1633" s="21" t="s">
        <v>186</v>
      </c>
      <c r="H1633" s="21" t="s">
        <v>175</v>
      </c>
      <c r="I1633" s="21" t="s">
        <v>178</v>
      </c>
      <c r="J1633" s="22">
        <v>42398</v>
      </c>
      <c r="K1633" s="22">
        <v>55153</v>
      </c>
      <c r="L1633" s="23">
        <f t="shared" si="258"/>
        <v>1.5</v>
      </c>
      <c r="M1633" s="24">
        <f t="shared" si="259"/>
        <v>1</v>
      </c>
      <c r="N1633" s="21">
        <v>1.5</v>
      </c>
      <c r="O1633" s="21">
        <v>1.5</v>
      </c>
      <c r="P1633" s="21" t="s">
        <v>187</v>
      </c>
      <c r="Q1633" s="21" t="s">
        <v>188</v>
      </c>
      <c r="R1633" s="25" t="s">
        <v>189</v>
      </c>
      <c r="S1633" s="21" t="s">
        <v>182</v>
      </c>
      <c r="T1633" s="21"/>
      <c r="U1633" s="26"/>
      <c r="V1633" s="26"/>
      <c r="W1633" s="27">
        <f t="shared" si="250"/>
        <v>2016</v>
      </c>
      <c r="X1633" s="27">
        <f t="shared" si="251"/>
        <v>2050</v>
      </c>
      <c r="Y1633" s="28">
        <f t="shared" si="252"/>
        <v>0</v>
      </c>
      <c r="Z1633" s="29" t="str">
        <f t="shared" si="253"/>
        <v>CAISO</v>
      </c>
      <c r="AA1633" s="30">
        <f t="shared" si="254"/>
        <v>1.5</v>
      </c>
      <c r="AB1633" s="31">
        <f>IF(AND(ISNUMBER(MATCH($S1633,[3]Lists!$CU$8:$CU$37,0)),J1633&gt;=DATE(2018,12,31)),$AH$6,$AH$5)</f>
        <v>1</v>
      </c>
      <c r="AC1633" s="31">
        <f t="shared" si="255"/>
        <v>1</v>
      </c>
      <c r="AD1633" s="31">
        <f t="shared" si="256"/>
        <v>1</v>
      </c>
      <c r="AE1633" s="32" t="e">
        <f>MIN($K1633,IF(AND(S1633='[3]Resources - Baseline'!$C$25,$AH$3&gt;0),MIN(DATE(2050,12,31),MAX(DATE($AH$4,12,31),DATE(YEAR(J1633)+$AH$3,MONTH(J1633),DAY(J1633)))),IF(AND(COUNTIFS('[3]Resources - Baseline'!$C$26:$C$37,S1633)=1,$AH$2&gt;0),MIN(DATE($AH$4,12,31),DATE(YEAR(J1633)+$AH$2,MONTH(J1633),DAY(J1633))),DATE(2050,12,31))))</f>
        <v>#VALUE!</v>
      </c>
      <c r="AF1633" s="33">
        <f t="shared" si="257"/>
        <v>1</v>
      </c>
    </row>
    <row r="1634" spans="1:32">
      <c r="A1634" s="1">
        <v>1634</v>
      </c>
      <c r="B1634" s="21" t="s">
        <v>3469</v>
      </c>
      <c r="C1634" s="21" t="s">
        <v>3470</v>
      </c>
      <c r="D1634" s="21" t="s">
        <v>185</v>
      </c>
      <c r="E1634" s="21" t="s">
        <v>175</v>
      </c>
      <c r="F1634" s="21" t="s">
        <v>175</v>
      </c>
      <c r="G1634" s="21" t="s">
        <v>186</v>
      </c>
      <c r="H1634" s="21" t="s">
        <v>175</v>
      </c>
      <c r="I1634" s="21" t="s">
        <v>178</v>
      </c>
      <c r="J1634" s="22">
        <v>42497</v>
      </c>
      <c r="K1634" s="22">
        <v>55153</v>
      </c>
      <c r="L1634" s="23">
        <f t="shared" si="258"/>
        <v>2</v>
      </c>
      <c r="M1634" s="24">
        <f t="shared" si="259"/>
        <v>1</v>
      </c>
      <c r="N1634" s="21">
        <v>2</v>
      </c>
      <c r="O1634" s="21">
        <v>2</v>
      </c>
      <c r="P1634" s="21" t="s">
        <v>187</v>
      </c>
      <c r="Q1634" s="21" t="s">
        <v>188</v>
      </c>
      <c r="R1634" s="25" t="s">
        <v>189</v>
      </c>
      <c r="S1634" s="21" t="s">
        <v>182</v>
      </c>
      <c r="T1634" s="21"/>
      <c r="U1634" s="26"/>
      <c r="V1634" s="26"/>
      <c r="W1634" s="27">
        <f t="shared" si="250"/>
        <v>2016</v>
      </c>
      <c r="X1634" s="27">
        <f t="shared" si="251"/>
        <v>2050</v>
      </c>
      <c r="Y1634" s="28">
        <f t="shared" si="252"/>
        <v>0</v>
      </c>
      <c r="Z1634" s="29" t="str">
        <f t="shared" si="253"/>
        <v>CAISO</v>
      </c>
      <c r="AA1634" s="30">
        <f t="shared" si="254"/>
        <v>2</v>
      </c>
      <c r="AB1634" s="31">
        <f>IF(AND(ISNUMBER(MATCH($S1634,[3]Lists!$CU$8:$CU$37,0)),J1634&gt;=DATE(2018,12,31)),$AH$6,$AH$5)</f>
        <v>1</v>
      </c>
      <c r="AC1634" s="31">
        <f t="shared" si="255"/>
        <v>1</v>
      </c>
      <c r="AD1634" s="31">
        <f t="shared" si="256"/>
        <v>1</v>
      </c>
      <c r="AE1634" s="32" t="e">
        <f>MIN($K1634,IF(AND(S1634='[3]Resources - Baseline'!$C$25,$AH$3&gt;0),MIN(DATE(2050,12,31),MAX(DATE($AH$4,12,31),DATE(YEAR(J1634)+$AH$3,MONTH(J1634),DAY(J1634)))),IF(AND(COUNTIFS('[3]Resources - Baseline'!$C$26:$C$37,S1634)=1,$AH$2&gt;0),MIN(DATE($AH$4,12,31),DATE(YEAR(J1634)+$AH$2,MONTH(J1634),DAY(J1634))),DATE(2050,12,31))))</f>
        <v>#VALUE!</v>
      </c>
      <c r="AF1634" s="33">
        <f t="shared" si="257"/>
        <v>1</v>
      </c>
    </row>
    <row r="1635" spans="1:32">
      <c r="A1635" s="1">
        <v>1635</v>
      </c>
      <c r="B1635" s="21" t="s">
        <v>3471</v>
      </c>
      <c r="C1635" s="21"/>
      <c r="D1635" s="21" t="s">
        <v>185</v>
      </c>
      <c r="E1635" s="21" t="s">
        <v>175</v>
      </c>
      <c r="F1635" s="21" t="s">
        <v>175</v>
      </c>
      <c r="G1635" s="21" t="s">
        <v>186</v>
      </c>
      <c r="H1635" s="21" t="s">
        <v>175</v>
      </c>
      <c r="I1635" s="21" t="s">
        <v>178</v>
      </c>
      <c r="J1635" s="22">
        <v>37438</v>
      </c>
      <c r="K1635" s="22">
        <v>55153</v>
      </c>
      <c r="L1635" s="23">
        <f t="shared" si="258"/>
        <v>49.98</v>
      </c>
      <c r="M1635" s="24">
        <f t="shared" si="259"/>
        <v>1</v>
      </c>
      <c r="N1635" s="21">
        <v>49.98</v>
      </c>
      <c r="O1635" s="21">
        <v>49.98</v>
      </c>
      <c r="P1635" s="21" t="s">
        <v>268</v>
      </c>
      <c r="Q1635" s="21" t="s">
        <v>269</v>
      </c>
      <c r="R1635" s="25" t="s">
        <v>270</v>
      </c>
      <c r="S1635" s="21" t="s">
        <v>271</v>
      </c>
      <c r="T1635" s="21"/>
      <c r="U1635" s="26"/>
      <c r="V1635" s="26"/>
      <c r="W1635" s="27">
        <f t="shared" si="250"/>
        <v>2003</v>
      </c>
      <c r="X1635" s="27">
        <f t="shared" si="251"/>
        <v>2050</v>
      </c>
      <c r="Y1635" s="28">
        <f t="shared" si="252"/>
        <v>0</v>
      </c>
      <c r="Z1635" s="29" t="str">
        <f t="shared" si="253"/>
        <v>CAISO</v>
      </c>
      <c r="AA1635" s="30">
        <f t="shared" si="254"/>
        <v>49.98</v>
      </c>
      <c r="AB1635" s="31">
        <f>IF(AND(ISNUMBER(MATCH($S1635,[3]Lists!$CU$8:$CU$37,0)),J1635&gt;=DATE(2018,12,31)),$AH$6,$AH$5)</f>
        <v>1</v>
      </c>
      <c r="AC1635" s="31">
        <f t="shared" si="255"/>
        <v>1</v>
      </c>
      <c r="AD1635" s="31">
        <f t="shared" si="256"/>
        <v>1</v>
      </c>
      <c r="AE1635" s="32" t="e">
        <f>MIN($K1635,IF(AND(S1635='[3]Resources - Baseline'!$C$25,$AH$3&gt;0),MIN(DATE(2050,12,31),MAX(DATE($AH$4,12,31),DATE(YEAR(J1635)+$AH$3,MONTH(J1635),DAY(J1635)))),IF(AND(COUNTIFS('[3]Resources - Baseline'!$C$26:$C$37,S1635)=1,$AH$2&gt;0),MIN(DATE($AH$4,12,31),DATE(YEAR(J1635)+$AH$2,MONTH(J1635),DAY(J1635))),DATE(2050,12,31))))</f>
        <v>#VALUE!</v>
      </c>
      <c r="AF1635" s="33">
        <f t="shared" si="257"/>
        <v>1</v>
      </c>
    </row>
    <row r="1636" spans="1:32">
      <c r="A1636" s="1">
        <v>1636</v>
      </c>
      <c r="B1636" s="21" t="s">
        <v>3472</v>
      </c>
      <c r="C1636" s="21"/>
      <c r="D1636" s="21" t="s">
        <v>185</v>
      </c>
      <c r="E1636" s="21" t="s">
        <v>175</v>
      </c>
      <c r="F1636" s="21" t="s">
        <v>175</v>
      </c>
      <c r="G1636" s="21" t="s">
        <v>186</v>
      </c>
      <c r="H1636" s="21" t="s">
        <v>175</v>
      </c>
      <c r="I1636" s="21" t="s">
        <v>178</v>
      </c>
      <c r="J1636" s="22">
        <v>37438</v>
      </c>
      <c r="K1636" s="22">
        <v>55153</v>
      </c>
      <c r="L1636" s="23">
        <f t="shared" si="258"/>
        <v>49.42</v>
      </c>
      <c r="M1636" s="24">
        <f t="shared" si="259"/>
        <v>1</v>
      </c>
      <c r="N1636" s="21">
        <v>49.42</v>
      </c>
      <c r="O1636" s="21">
        <v>49.42</v>
      </c>
      <c r="P1636" s="21" t="s">
        <v>268</v>
      </c>
      <c r="Q1636" s="21" t="s">
        <v>269</v>
      </c>
      <c r="R1636" s="25" t="s">
        <v>270</v>
      </c>
      <c r="S1636" s="21" t="s">
        <v>271</v>
      </c>
      <c r="T1636" s="21"/>
      <c r="U1636" s="26"/>
      <c r="V1636" s="26"/>
      <c r="W1636" s="27">
        <f t="shared" si="250"/>
        <v>2003</v>
      </c>
      <c r="X1636" s="27">
        <f t="shared" si="251"/>
        <v>2050</v>
      </c>
      <c r="Y1636" s="28">
        <f t="shared" si="252"/>
        <v>0</v>
      </c>
      <c r="Z1636" s="29" t="str">
        <f t="shared" si="253"/>
        <v>CAISO</v>
      </c>
      <c r="AA1636" s="30">
        <f t="shared" si="254"/>
        <v>49.42</v>
      </c>
      <c r="AB1636" s="31">
        <f>IF(AND(ISNUMBER(MATCH($S1636,[3]Lists!$CU$8:$CU$37,0)),J1636&gt;=DATE(2018,12,31)),$AH$6,$AH$5)</f>
        <v>1</v>
      </c>
      <c r="AC1636" s="31">
        <f t="shared" si="255"/>
        <v>1</v>
      </c>
      <c r="AD1636" s="31">
        <f t="shared" si="256"/>
        <v>1</v>
      </c>
      <c r="AE1636" s="32" t="e">
        <f>MIN($K1636,IF(AND(S1636='[3]Resources - Baseline'!$C$25,$AH$3&gt;0),MIN(DATE(2050,12,31),MAX(DATE($AH$4,12,31),DATE(YEAR(J1636)+$AH$3,MONTH(J1636),DAY(J1636)))),IF(AND(COUNTIFS('[3]Resources - Baseline'!$C$26:$C$37,S1636)=1,$AH$2&gt;0),MIN(DATE($AH$4,12,31),DATE(YEAR(J1636)+$AH$2,MONTH(J1636),DAY(J1636))),DATE(2050,12,31))))</f>
        <v>#VALUE!</v>
      </c>
      <c r="AF1636" s="33">
        <f t="shared" si="257"/>
        <v>1</v>
      </c>
    </row>
    <row r="1637" spans="1:32">
      <c r="A1637" s="1">
        <v>1637</v>
      </c>
      <c r="B1637" s="21" t="s">
        <v>3473</v>
      </c>
      <c r="C1637" s="21" t="s">
        <v>3474</v>
      </c>
      <c r="D1637" s="21" t="s">
        <v>185</v>
      </c>
      <c r="E1637" s="21" t="s">
        <v>175</v>
      </c>
      <c r="F1637" s="21" t="s">
        <v>175</v>
      </c>
      <c r="G1637" s="21" t="s">
        <v>186</v>
      </c>
      <c r="H1637" s="21" t="s">
        <v>175</v>
      </c>
      <c r="I1637" s="21" t="s">
        <v>178</v>
      </c>
      <c r="J1637" s="22">
        <v>42601</v>
      </c>
      <c r="K1637" s="22">
        <v>55153</v>
      </c>
      <c r="L1637" s="23">
        <f t="shared" si="258"/>
        <v>100</v>
      </c>
      <c r="M1637" s="24">
        <f t="shared" si="259"/>
        <v>1</v>
      </c>
      <c r="N1637" s="21">
        <v>100</v>
      </c>
      <c r="O1637" s="21">
        <v>100</v>
      </c>
      <c r="P1637" s="21" t="s">
        <v>187</v>
      </c>
      <c r="Q1637" s="21" t="s">
        <v>188</v>
      </c>
      <c r="R1637" s="25" t="s">
        <v>189</v>
      </c>
      <c r="S1637" s="21" t="s">
        <v>182</v>
      </c>
      <c r="T1637" s="21"/>
      <c r="U1637" s="26"/>
      <c r="V1637" s="26"/>
      <c r="W1637" s="27">
        <f t="shared" si="250"/>
        <v>2017</v>
      </c>
      <c r="X1637" s="27">
        <f t="shared" si="251"/>
        <v>2050</v>
      </c>
      <c r="Y1637" s="28">
        <f t="shared" si="252"/>
        <v>0</v>
      </c>
      <c r="Z1637" s="29" t="str">
        <f t="shared" si="253"/>
        <v>CAISO</v>
      </c>
      <c r="AA1637" s="30">
        <f t="shared" si="254"/>
        <v>100</v>
      </c>
      <c r="AB1637" s="31">
        <f>IF(AND(ISNUMBER(MATCH($S1637,[3]Lists!$CU$8:$CU$37,0)),J1637&gt;=DATE(2018,12,31)),$AH$6,$AH$5)</f>
        <v>1</v>
      </c>
      <c r="AC1637" s="31">
        <f t="shared" si="255"/>
        <v>1</v>
      </c>
      <c r="AD1637" s="31">
        <f t="shared" si="256"/>
        <v>1</v>
      </c>
      <c r="AE1637" s="32" t="e">
        <f>MIN($K1637,IF(AND(S1637='[3]Resources - Baseline'!$C$25,$AH$3&gt;0),MIN(DATE(2050,12,31),MAX(DATE($AH$4,12,31),DATE(YEAR(J1637)+$AH$3,MONTH(J1637),DAY(J1637)))),IF(AND(COUNTIFS('[3]Resources - Baseline'!$C$26:$C$37,S1637)=1,$AH$2&gt;0),MIN(DATE($AH$4,12,31),DATE(YEAR(J1637)+$AH$2,MONTH(J1637),DAY(J1637))),DATE(2050,12,31))))</f>
        <v>#VALUE!</v>
      </c>
      <c r="AF1637" s="33">
        <f t="shared" si="257"/>
        <v>1</v>
      </c>
    </row>
    <row r="1638" spans="1:32">
      <c r="A1638" s="1">
        <v>1638</v>
      </c>
      <c r="B1638" s="21" t="s">
        <v>3475</v>
      </c>
      <c r="C1638" s="21" t="s">
        <v>3476</v>
      </c>
      <c r="D1638" s="21" t="s">
        <v>163</v>
      </c>
      <c r="E1638" s="21" t="s">
        <v>359</v>
      </c>
      <c r="F1638" s="21" t="s">
        <v>359</v>
      </c>
      <c r="G1638" s="21" t="s">
        <v>360</v>
      </c>
      <c r="H1638" s="21" t="s">
        <v>210</v>
      </c>
      <c r="I1638" s="21" t="s">
        <v>212</v>
      </c>
      <c r="J1638" s="22">
        <v>37469</v>
      </c>
      <c r="K1638" s="22">
        <v>55153</v>
      </c>
      <c r="L1638" s="23">
        <f t="shared" si="258"/>
        <v>648</v>
      </c>
      <c r="M1638" s="24">
        <f t="shared" si="259"/>
        <v>1</v>
      </c>
      <c r="N1638" s="21">
        <v>648</v>
      </c>
      <c r="O1638" s="21">
        <v>648</v>
      </c>
      <c r="P1638" s="21" t="s">
        <v>257</v>
      </c>
      <c r="Q1638" s="21" t="s">
        <v>258</v>
      </c>
      <c r="R1638" s="25" t="s">
        <v>259</v>
      </c>
      <c r="S1638" s="21" t="s">
        <v>807</v>
      </c>
      <c r="T1638" s="21"/>
      <c r="U1638" s="26"/>
      <c r="V1638" s="26"/>
      <c r="W1638" s="27">
        <f t="shared" si="250"/>
        <v>2003</v>
      </c>
      <c r="X1638" s="27">
        <f t="shared" si="251"/>
        <v>2050</v>
      </c>
      <c r="Y1638" s="28">
        <f t="shared" si="252"/>
        <v>0</v>
      </c>
      <c r="Z1638" s="29" t="str">
        <f t="shared" si="253"/>
        <v>NW</v>
      </c>
      <c r="AA1638" s="30">
        <f t="shared" si="254"/>
        <v>648</v>
      </c>
      <c r="AB1638" s="31">
        <f>IF(AND(ISNUMBER(MATCH($S1638,[3]Lists!$CU$8:$CU$37,0)),J1638&gt;=DATE(2018,12,31)),$AH$6,$AH$5)</f>
        <v>1</v>
      </c>
      <c r="AC1638" s="31">
        <f t="shared" si="255"/>
        <v>1</v>
      </c>
      <c r="AD1638" s="31">
        <f t="shared" si="256"/>
        <v>1</v>
      </c>
      <c r="AE1638" s="32" t="e">
        <f>MIN($K1638,IF(AND(S1638='[3]Resources - Baseline'!$C$25,$AH$3&gt;0),MIN(DATE(2050,12,31),MAX(DATE($AH$4,12,31),DATE(YEAR(J1638)+$AH$3,MONTH(J1638),DAY(J1638)))),IF(AND(COUNTIFS('[3]Resources - Baseline'!$C$26:$C$37,S1638)=1,$AH$2&gt;0),MIN(DATE($AH$4,12,31),DATE(YEAR(J1638)+$AH$2,MONTH(J1638),DAY(J1638))),DATE(2050,12,31))))</f>
        <v>#VALUE!</v>
      </c>
      <c r="AF1638" s="33">
        <f t="shared" si="257"/>
        <v>1</v>
      </c>
    </row>
    <row r="1639" spans="1:32">
      <c r="A1639" s="1">
        <v>1639</v>
      </c>
      <c r="B1639" s="21" t="s">
        <v>3477</v>
      </c>
      <c r="C1639" s="21" t="s">
        <v>3478</v>
      </c>
      <c r="D1639" s="21" t="s">
        <v>163</v>
      </c>
      <c r="E1639" s="21" t="s">
        <v>829</v>
      </c>
      <c r="F1639" s="21" t="s">
        <v>829</v>
      </c>
      <c r="G1639" s="21" t="s">
        <v>830</v>
      </c>
      <c r="H1639" s="21" t="s">
        <v>829</v>
      </c>
      <c r="I1639" s="21" t="s">
        <v>212</v>
      </c>
      <c r="J1639" s="22">
        <v>35247</v>
      </c>
      <c r="K1639" s="22">
        <v>55153</v>
      </c>
      <c r="L1639" s="23">
        <f t="shared" si="258"/>
        <v>243</v>
      </c>
      <c r="M1639" s="24">
        <f t="shared" si="259"/>
        <v>1</v>
      </c>
      <c r="N1639" s="21">
        <v>243</v>
      </c>
      <c r="O1639" s="21">
        <v>243</v>
      </c>
      <c r="P1639" s="21" t="s">
        <v>257</v>
      </c>
      <c r="Q1639" s="21" t="s">
        <v>258</v>
      </c>
      <c r="R1639" s="25" t="s">
        <v>259</v>
      </c>
      <c r="S1639" s="21" t="s">
        <v>807</v>
      </c>
      <c r="T1639" s="21"/>
      <c r="U1639" s="26"/>
      <c r="V1639" s="26"/>
      <c r="W1639" s="27">
        <f t="shared" si="250"/>
        <v>1997</v>
      </c>
      <c r="X1639" s="27">
        <f t="shared" si="251"/>
        <v>2050</v>
      </c>
      <c r="Y1639" s="28">
        <f t="shared" si="252"/>
        <v>0</v>
      </c>
      <c r="Z1639" s="29" t="str">
        <f t="shared" si="253"/>
        <v>NW</v>
      </c>
      <c r="AA1639" s="30">
        <f t="shared" si="254"/>
        <v>243</v>
      </c>
      <c r="AB1639" s="31">
        <f>IF(AND(ISNUMBER(MATCH($S1639,[3]Lists!$CU$8:$CU$37,0)),J1639&gt;=DATE(2018,12,31)),$AH$6,$AH$5)</f>
        <v>1</v>
      </c>
      <c r="AC1639" s="31">
        <f t="shared" si="255"/>
        <v>1</v>
      </c>
      <c r="AD1639" s="31">
        <f t="shared" si="256"/>
        <v>1</v>
      </c>
      <c r="AE1639" s="32" t="e">
        <f>MIN($K1639,IF(AND(S1639='[3]Resources - Baseline'!$C$25,$AH$3&gt;0),MIN(DATE(2050,12,31),MAX(DATE($AH$4,12,31),DATE(YEAR(J1639)+$AH$3,MONTH(J1639),DAY(J1639)))),IF(AND(COUNTIFS('[3]Resources - Baseline'!$C$26:$C$37,S1639)=1,$AH$2&gt;0),MIN(DATE($AH$4,12,31),DATE(YEAR(J1639)+$AH$2,MONTH(J1639),DAY(J1639))),DATE(2050,12,31))))</f>
        <v>#VALUE!</v>
      </c>
      <c r="AF1639" s="33">
        <f t="shared" si="257"/>
        <v>1</v>
      </c>
    </row>
    <row r="1640" spans="1:32">
      <c r="A1640" s="1">
        <v>1640</v>
      </c>
      <c r="B1640" s="21" t="s">
        <v>3479</v>
      </c>
      <c r="C1640" s="21" t="s">
        <v>3480</v>
      </c>
      <c r="D1640" s="21" t="s">
        <v>163</v>
      </c>
      <c r="E1640" s="21" t="s">
        <v>829</v>
      </c>
      <c r="F1640" s="21" t="s">
        <v>829</v>
      </c>
      <c r="G1640" s="21" t="s">
        <v>830</v>
      </c>
      <c r="H1640" s="21" t="s">
        <v>829</v>
      </c>
      <c r="I1640" s="21" t="s">
        <v>212</v>
      </c>
      <c r="J1640" s="22">
        <v>35247</v>
      </c>
      <c r="K1640" s="22">
        <v>55153</v>
      </c>
      <c r="L1640" s="23">
        <f t="shared" si="258"/>
        <v>243</v>
      </c>
      <c r="M1640" s="24">
        <f t="shared" si="259"/>
        <v>1</v>
      </c>
      <c r="N1640" s="21">
        <v>243</v>
      </c>
      <c r="O1640" s="21">
        <v>243</v>
      </c>
      <c r="P1640" s="21" t="s">
        <v>257</v>
      </c>
      <c r="Q1640" s="21" t="s">
        <v>258</v>
      </c>
      <c r="R1640" s="25" t="s">
        <v>259</v>
      </c>
      <c r="S1640" s="21" t="s">
        <v>807</v>
      </c>
      <c r="T1640" s="21"/>
      <c r="U1640" s="26"/>
      <c r="V1640" s="26"/>
      <c r="W1640" s="27">
        <f t="shared" si="250"/>
        <v>1997</v>
      </c>
      <c r="X1640" s="27">
        <f t="shared" si="251"/>
        <v>2050</v>
      </c>
      <c r="Y1640" s="28">
        <f t="shared" si="252"/>
        <v>0</v>
      </c>
      <c r="Z1640" s="29" t="str">
        <f t="shared" si="253"/>
        <v>NW</v>
      </c>
      <c r="AA1640" s="30">
        <f t="shared" si="254"/>
        <v>243</v>
      </c>
      <c r="AB1640" s="31">
        <f>IF(AND(ISNUMBER(MATCH($S1640,[3]Lists!$CU$8:$CU$37,0)),J1640&gt;=DATE(2018,12,31)),$AH$6,$AH$5)</f>
        <v>1</v>
      </c>
      <c r="AC1640" s="31">
        <f t="shared" si="255"/>
        <v>1</v>
      </c>
      <c r="AD1640" s="31">
        <f t="shared" si="256"/>
        <v>1</v>
      </c>
      <c r="AE1640" s="32" t="e">
        <f>MIN($K1640,IF(AND(S1640='[3]Resources - Baseline'!$C$25,$AH$3&gt;0),MIN(DATE(2050,12,31),MAX(DATE($AH$4,12,31),DATE(YEAR(J1640)+$AH$3,MONTH(J1640),DAY(J1640)))),IF(AND(COUNTIFS('[3]Resources - Baseline'!$C$26:$C$37,S1640)=1,$AH$2&gt;0),MIN(DATE($AH$4,12,31),DATE(YEAR(J1640)+$AH$2,MONTH(J1640),DAY(J1640))),DATE(2050,12,31))))</f>
        <v>#VALUE!</v>
      </c>
      <c r="AF1640" s="33">
        <f t="shared" si="257"/>
        <v>1</v>
      </c>
    </row>
    <row r="1641" spans="1:32">
      <c r="A1641" s="1">
        <v>1641</v>
      </c>
      <c r="B1641" s="21" t="s">
        <v>3481</v>
      </c>
      <c r="C1641" s="21" t="s">
        <v>3482</v>
      </c>
      <c r="D1641" s="21" t="s">
        <v>163</v>
      </c>
      <c r="E1641" s="21" t="s">
        <v>440</v>
      </c>
      <c r="F1641" s="21" t="s">
        <v>440</v>
      </c>
      <c r="G1641" s="21" t="s">
        <v>441</v>
      </c>
      <c r="H1641" s="21" t="s">
        <v>434</v>
      </c>
      <c r="I1641" s="21" t="s">
        <v>212</v>
      </c>
      <c r="J1641" s="22">
        <v>39083</v>
      </c>
      <c r="K1641" s="22">
        <v>55153</v>
      </c>
      <c r="L1641" s="23">
        <f t="shared" si="258"/>
        <v>1.6</v>
      </c>
      <c r="M1641" s="24">
        <f t="shared" si="259"/>
        <v>1</v>
      </c>
      <c r="N1641" s="21">
        <v>1.6</v>
      </c>
      <c r="O1641" s="21">
        <v>1.6</v>
      </c>
      <c r="P1641" s="21" t="s">
        <v>911</v>
      </c>
      <c r="Q1641" s="21" t="s">
        <v>912</v>
      </c>
      <c r="R1641" s="25" t="s">
        <v>215</v>
      </c>
      <c r="S1641" s="21" t="s">
        <v>120</v>
      </c>
      <c r="T1641" s="21"/>
      <c r="U1641" s="26"/>
      <c r="V1641" s="26"/>
      <c r="W1641" s="27">
        <f t="shared" si="250"/>
        <v>2007</v>
      </c>
      <c r="X1641" s="27">
        <f t="shared" si="251"/>
        <v>2050</v>
      </c>
      <c r="Y1641" s="28">
        <f t="shared" si="252"/>
        <v>0</v>
      </c>
      <c r="Z1641" s="29" t="str">
        <f t="shared" si="253"/>
        <v>NW</v>
      </c>
      <c r="AA1641" s="30">
        <f t="shared" si="254"/>
        <v>1.6</v>
      </c>
      <c r="AB1641" s="31">
        <f>IF(AND(ISNUMBER(MATCH($S1641,[3]Lists!$CU$8:$CU$37,0)),J1641&gt;=DATE(2018,12,31)),$AH$6,$AH$5)</f>
        <v>1</v>
      </c>
      <c r="AC1641" s="31">
        <f t="shared" si="255"/>
        <v>1</v>
      </c>
      <c r="AD1641" s="31">
        <f t="shared" si="256"/>
        <v>1</v>
      </c>
      <c r="AE1641" s="32" t="e">
        <f>MIN($K1641,IF(AND(S1641='[3]Resources - Baseline'!$C$25,$AH$3&gt;0),MIN(DATE(2050,12,31),MAX(DATE($AH$4,12,31),DATE(YEAR(J1641)+$AH$3,MONTH(J1641),DAY(J1641)))),IF(AND(COUNTIFS('[3]Resources - Baseline'!$C$26:$C$37,S1641)=1,$AH$2&gt;0),MIN(DATE($AH$4,12,31),DATE(YEAR(J1641)+$AH$2,MONTH(J1641),DAY(J1641))),DATE(2050,12,31))))</f>
        <v>#VALUE!</v>
      </c>
      <c r="AF1641" s="33">
        <f t="shared" si="257"/>
        <v>1</v>
      </c>
    </row>
    <row r="1642" spans="1:32">
      <c r="A1642" s="1">
        <v>1642</v>
      </c>
      <c r="B1642" s="21" t="s">
        <v>3483</v>
      </c>
      <c r="C1642" s="21" t="s">
        <v>3484</v>
      </c>
      <c r="D1642" s="21" t="s">
        <v>163</v>
      </c>
      <c r="E1642" s="21" t="s">
        <v>440</v>
      </c>
      <c r="F1642" s="21" t="s">
        <v>440</v>
      </c>
      <c r="G1642" s="21" t="s">
        <v>441</v>
      </c>
      <c r="H1642" s="21" t="s">
        <v>434</v>
      </c>
      <c r="I1642" s="21" t="s">
        <v>212</v>
      </c>
      <c r="J1642" s="22">
        <v>39083</v>
      </c>
      <c r="K1642" s="22">
        <v>55153</v>
      </c>
      <c r="L1642" s="23">
        <f t="shared" si="258"/>
        <v>1.6</v>
      </c>
      <c r="M1642" s="24">
        <f t="shared" si="259"/>
        <v>1</v>
      </c>
      <c r="N1642" s="21">
        <v>1.6</v>
      </c>
      <c r="O1642" s="21">
        <v>1.6</v>
      </c>
      <c r="P1642" s="21" t="s">
        <v>911</v>
      </c>
      <c r="Q1642" s="21" t="s">
        <v>912</v>
      </c>
      <c r="R1642" s="25" t="s">
        <v>215</v>
      </c>
      <c r="S1642" s="21" t="s">
        <v>120</v>
      </c>
      <c r="T1642" s="21"/>
      <c r="U1642" s="26"/>
      <c r="V1642" s="26"/>
      <c r="W1642" s="27">
        <f t="shared" si="250"/>
        <v>2007</v>
      </c>
      <c r="X1642" s="27">
        <f t="shared" si="251"/>
        <v>2050</v>
      </c>
      <c r="Y1642" s="28">
        <f t="shared" si="252"/>
        <v>0</v>
      </c>
      <c r="Z1642" s="29" t="str">
        <f t="shared" si="253"/>
        <v>NW</v>
      </c>
      <c r="AA1642" s="30">
        <f t="shared" si="254"/>
        <v>1.6</v>
      </c>
      <c r="AB1642" s="31">
        <f>IF(AND(ISNUMBER(MATCH($S1642,[3]Lists!$CU$8:$CU$37,0)),J1642&gt;=DATE(2018,12,31)),$AH$6,$AH$5)</f>
        <v>1</v>
      </c>
      <c r="AC1642" s="31">
        <f t="shared" si="255"/>
        <v>1</v>
      </c>
      <c r="AD1642" s="31">
        <f t="shared" si="256"/>
        <v>1</v>
      </c>
      <c r="AE1642" s="32" t="e">
        <f>MIN($K1642,IF(AND(S1642='[3]Resources - Baseline'!$C$25,$AH$3&gt;0),MIN(DATE(2050,12,31),MAX(DATE($AH$4,12,31),DATE(YEAR(J1642)+$AH$3,MONTH(J1642),DAY(J1642)))),IF(AND(COUNTIFS('[3]Resources - Baseline'!$C$26:$C$37,S1642)=1,$AH$2&gt;0),MIN(DATE($AH$4,12,31),DATE(YEAR(J1642)+$AH$2,MONTH(J1642),DAY(J1642))),DATE(2050,12,31))))</f>
        <v>#VALUE!</v>
      </c>
      <c r="AF1642" s="33">
        <f t="shared" si="257"/>
        <v>1</v>
      </c>
    </row>
    <row r="1643" spans="1:32">
      <c r="A1643" s="1">
        <v>1643</v>
      </c>
      <c r="B1643" s="21" t="s">
        <v>3485</v>
      </c>
      <c r="C1643" s="21" t="s">
        <v>3486</v>
      </c>
      <c r="D1643" s="21" t="s">
        <v>185</v>
      </c>
      <c r="E1643" s="21" t="s">
        <v>176</v>
      </c>
      <c r="F1643" s="21" t="s">
        <v>176</v>
      </c>
      <c r="G1643" s="21" t="s">
        <v>177</v>
      </c>
      <c r="H1643" s="21" t="s">
        <v>176</v>
      </c>
      <c r="I1643" s="21" t="s">
        <v>178</v>
      </c>
      <c r="J1643" s="22">
        <v>37732</v>
      </c>
      <c r="K1643" s="22">
        <v>55153</v>
      </c>
      <c r="L1643" s="23">
        <f t="shared" si="258"/>
        <v>830</v>
      </c>
      <c r="M1643" s="24">
        <f t="shared" si="259"/>
        <v>1</v>
      </c>
      <c r="N1643" s="21">
        <v>830</v>
      </c>
      <c r="O1643" s="21">
        <v>830</v>
      </c>
      <c r="P1643" s="21" t="s">
        <v>257</v>
      </c>
      <c r="Q1643" s="21" t="s">
        <v>258</v>
      </c>
      <c r="R1643" s="25" t="s">
        <v>259</v>
      </c>
      <c r="S1643" s="21" t="s">
        <v>332</v>
      </c>
      <c r="T1643" s="21"/>
      <c r="U1643" s="26"/>
      <c r="V1643" s="26"/>
      <c r="W1643" s="27">
        <f t="shared" si="250"/>
        <v>2003</v>
      </c>
      <c r="X1643" s="27">
        <f t="shared" si="251"/>
        <v>2050</v>
      </c>
      <c r="Y1643" s="28">
        <f t="shared" si="252"/>
        <v>0</v>
      </c>
      <c r="Z1643" s="29" t="str">
        <f t="shared" si="253"/>
        <v>CAISO</v>
      </c>
      <c r="AA1643" s="30">
        <f t="shared" si="254"/>
        <v>830</v>
      </c>
      <c r="AB1643" s="31">
        <f>IF(AND(ISNUMBER(MATCH($S1643,[3]Lists!$CU$8:$CU$37,0)),J1643&gt;=DATE(2018,12,31)),$AH$6,$AH$5)</f>
        <v>1</v>
      </c>
      <c r="AC1643" s="31">
        <f t="shared" si="255"/>
        <v>1</v>
      </c>
      <c r="AD1643" s="31">
        <f t="shared" si="256"/>
        <v>1</v>
      </c>
      <c r="AE1643" s="32" t="e">
        <f>MIN($K1643,IF(AND(S1643='[3]Resources - Baseline'!$C$25,$AH$3&gt;0),MIN(DATE(2050,12,31),MAX(DATE($AH$4,12,31),DATE(YEAR(J1643)+$AH$3,MONTH(J1643),DAY(J1643)))),IF(AND(COUNTIFS('[3]Resources - Baseline'!$C$26:$C$37,S1643)=1,$AH$2&gt;0),MIN(DATE($AH$4,12,31),DATE(YEAR(J1643)+$AH$2,MONTH(J1643),DAY(J1643))),DATE(2050,12,31))))</f>
        <v>#VALUE!</v>
      </c>
      <c r="AF1643" s="33">
        <f t="shared" si="257"/>
        <v>1</v>
      </c>
    </row>
    <row r="1644" spans="1:32">
      <c r="A1644" s="1">
        <v>1644</v>
      </c>
      <c r="B1644" s="21" t="s">
        <v>3487</v>
      </c>
      <c r="C1644" s="21" t="s">
        <v>3488</v>
      </c>
      <c r="D1644" s="21" t="s">
        <v>163</v>
      </c>
      <c r="E1644" s="21" t="s">
        <v>518</v>
      </c>
      <c r="F1644" s="21" t="s">
        <v>518</v>
      </c>
      <c r="G1644" s="21" t="s">
        <v>519</v>
      </c>
      <c r="H1644" s="21" t="s">
        <v>518</v>
      </c>
      <c r="I1644" s="21" t="s">
        <v>195</v>
      </c>
      <c r="J1644" s="22">
        <v>37956</v>
      </c>
      <c r="K1644" s="22">
        <v>51501</v>
      </c>
      <c r="L1644" s="23">
        <f t="shared" si="258"/>
        <v>641.4</v>
      </c>
      <c r="M1644" s="24">
        <f t="shared" si="259"/>
        <v>1</v>
      </c>
      <c r="N1644" s="21">
        <v>641.4</v>
      </c>
      <c r="O1644" s="21">
        <v>641.4</v>
      </c>
      <c r="P1644" s="21" t="s">
        <v>257</v>
      </c>
      <c r="Q1644" s="21" t="s">
        <v>258</v>
      </c>
      <c r="R1644" s="25" t="s">
        <v>259</v>
      </c>
      <c r="S1644" s="21" t="s">
        <v>260</v>
      </c>
      <c r="T1644" s="21"/>
      <c r="U1644" s="26"/>
      <c r="V1644" s="26"/>
      <c r="W1644" s="27">
        <f t="shared" si="250"/>
        <v>2004</v>
      </c>
      <c r="X1644" s="27">
        <f t="shared" si="251"/>
        <v>2040</v>
      </c>
      <c r="Y1644" s="28">
        <f t="shared" si="252"/>
        <v>0</v>
      </c>
      <c r="Z1644" s="29" t="str">
        <f t="shared" si="253"/>
        <v>SW</v>
      </c>
      <c r="AA1644" s="30">
        <f t="shared" si="254"/>
        <v>641.4</v>
      </c>
      <c r="AB1644" s="31">
        <f>IF(AND(ISNUMBER(MATCH($S1644,[3]Lists!$CU$8:$CU$37,0)),J1644&gt;=DATE(2018,12,31)),$AH$6,$AH$5)</f>
        <v>1</v>
      </c>
      <c r="AC1644" s="31">
        <f t="shared" si="255"/>
        <v>1</v>
      </c>
      <c r="AD1644" s="31">
        <f t="shared" si="256"/>
        <v>1</v>
      </c>
      <c r="AE1644" s="32" t="e">
        <f>MIN($K1644,IF(AND(S1644='[3]Resources - Baseline'!$C$25,$AH$3&gt;0),MIN(DATE(2050,12,31),MAX(DATE($AH$4,12,31),DATE(YEAR(J1644)+$AH$3,MONTH(J1644),DAY(J1644)))),IF(AND(COUNTIFS('[3]Resources - Baseline'!$C$26:$C$37,S1644)=1,$AH$2&gt;0),MIN(DATE($AH$4,12,31),DATE(YEAR(J1644)+$AH$2,MONTH(J1644),DAY(J1644))),DATE(2050,12,31))))</f>
        <v>#VALUE!</v>
      </c>
      <c r="AF1644" s="33">
        <f t="shared" si="257"/>
        <v>1</v>
      </c>
    </row>
    <row r="1645" spans="1:32">
      <c r="A1645" s="1">
        <v>1645</v>
      </c>
      <c r="B1645" s="21" t="s">
        <v>3489</v>
      </c>
      <c r="C1645" s="21" t="s">
        <v>3490</v>
      </c>
      <c r="D1645" s="21" t="s">
        <v>185</v>
      </c>
      <c r="E1645" s="21" t="s">
        <v>175</v>
      </c>
      <c r="F1645" s="21" t="s">
        <v>175</v>
      </c>
      <c r="G1645" s="21" t="s">
        <v>186</v>
      </c>
      <c r="H1645" s="21" t="s">
        <v>175</v>
      </c>
      <c r="I1645" s="21" t="s">
        <v>178</v>
      </c>
      <c r="J1645" s="22"/>
      <c r="K1645" s="22">
        <v>55153</v>
      </c>
      <c r="L1645" s="23">
        <f t="shared" si="258"/>
        <v>1.5</v>
      </c>
      <c r="M1645" s="24">
        <f t="shared" si="259"/>
        <v>1</v>
      </c>
      <c r="N1645" s="21">
        <v>1.5</v>
      </c>
      <c r="O1645" s="21">
        <v>1.5</v>
      </c>
      <c r="P1645" s="21" t="s">
        <v>187</v>
      </c>
      <c r="Q1645" s="21" t="s">
        <v>219</v>
      </c>
      <c r="R1645" s="25" t="s">
        <v>218</v>
      </c>
      <c r="S1645" s="21" t="s">
        <v>368</v>
      </c>
      <c r="T1645" s="21"/>
      <c r="U1645" s="26"/>
      <c r="V1645" s="26"/>
      <c r="W1645" s="27">
        <f t="shared" si="250"/>
        <v>1900</v>
      </c>
      <c r="X1645" s="27">
        <f t="shared" si="251"/>
        <v>2050</v>
      </c>
      <c r="Y1645" s="28">
        <f t="shared" si="252"/>
        <v>0</v>
      </c>
      <c r="Z1645" s="29" t="str">
        <f t="shared" si="253"/>
        <v>CAISO</v>
      </c>
      <c r="AA1645" s="30">
        <f t="shared" si="254"/>
        <v>1.5</v>
      </c>
      <c r="AB1645" s="31">
        <f>IF(AND(ISNUMBER(MATCH($S1645,[3]Lists!$CU$8:$CU$37,0)),J1645&gt;=DATE(2018,12,31)),$AH$6,$AH$5)</f>
        <v>1</v>
      </c>
      <c r="AC1645" s="31">
        <f t="shared" si="255"/>
        <v>1</v>
      </c>
      <c r="AD1645" s="31">
        <f t="shared" si="256"/>
        <v>1</v>
      </c>
      <c r="AE1645" s="32" t="e">
        <f>MIN($K1645,IF(AND(S1645='[3]Resources - Baseline'!$C$25,$AH$3&gt;0),MIN(DATE(2050,12,31),MAX(DATE($AH$4,12,31),DATE(YEAR(J1645)+$AH$3,MONTH(J1645),DAY(J1645)))),IF(AND(COUNTIFS('[3]Resources - Baseline'!$C$26:$C$37,S1645)=1,$AH$2&gt;0),MIN(DATE($AH$4,12,31),DATE(YEAR(J1645)+$AH$2,MONTH(J1645),DAY(J1645))),DATE(2050,12,31))))</f>
        <v>#VALUE!</v>
      </c>
      <c r="AF1645" s="33">
        <f t="shared" si="257"/>
        <v>1</v>
      </c>
    </row>
    <row r="1646" spans="1:32">
      <c r="A1646" s="1">
        <v>1646</v>
      </c>
      <c r="B1646" s="21" t="s">
        <v>3491</v>
      </c>
      <c r="C1646" s="21" t="s">
        <v>3491</v>
      </c>
      <c r="D1646" s="21" t="s">
        <v>185</v>
      </c>
      <c r="E1646" s="21" t="s">
        <v>175</v>
      </c>
      <c r="F1646" s="21" t="s">
        <v>175</v>
      </c>
      <c r="G1646" s="21" t="s">
        <v>186</v>
      </c>
      <c r="H1646" s="21" t="s">
        <v>175</v>
      </c>
      <c r="I1646" s="21" t="s">
        <v>178</v>
      </c>
      <c r="J1646" s="22"/>
      <c r="K1646" s="22">
        <v>55153</v>
      </c>
      <c r="L1646" s="23">
        <f t="shared" si="258"/>
        <v>0.5</v>
      </c>
      <c r="M1646" s="24">
        <f t="shared" si="259"/>
        <v>1</v>
      </c>
      <c r="N1646" s="21">
        <v>0.5</v>
      </c>
      <c r="O1646" s="21">
        <v>0.5</v>
      </c>
      <c r="P1646" s="21" t="s">
        <v>187</v>
      </c>
      <c r="Q1646" s="21" t="s">
        <v>219</v>
      </c>
      <c r="R1646" s="25" t="s">
        <v>218</v>
      </c>
      <c r="S1646" s="21" t="s">
        <v>265</v>
      </c>
      <c r="T1646" s="21"/>
      <c r="U1646" s="26"/>
      <c r="V1646" s="26"/>
      <c r="W1646" s="27">
        <f t="shared" si="250"/>
        <v>1900</v>
      </c>
      <c r="X1646" s="27">
        <f t="shared" si="251"/>
        <v>2050</v>
      </c>
      <c r="Y1646" s="28">
        <f t="shared" si="252"/>
        <v>0</v>
      </c>
      <c r="Z1646" s="29" t="str">
        <f t="shared" si="253"/>
        <v>CAISO</v>
      </c>
      <c r="AA1646" s="30">
        <f t="shared" si="254"/>
        <v>0.5</v>
      </c>
      <c r="AB1646" s="31">
        <f>IF(AND(ISNUMBER(MATCH($S1646,[3]Lists!$CU$8:$CU$37,0)),J1646&gt;=DATE(2018,12,31)),$AH$6,$AH$5)</f>
        <v>1</v>
      </c>
      <c r="AC1646" s="31">
        <f t="shared" si="255"/>
        <v>1</v>
      </c>
      <c r="AD1646" s="31">
        <f t="shared" si="256"/>
        <v>1</v>
      </c>
      <c r="AE1646" s="32" t="e">
        <f>MIN($K1646,IF(AND(S1646='[3]Resources - Baseline'!$C$25,$AH$3&gt;0),MIN(DATE(2050,12,31),MAX(DATE($AH$4,12,31),DATE(YEAR(J1646)+$AH$3,MONTH(J1646),DAY(J1646)))),IF(AND(COUNTIFS('[3]Resources - Baseline'!$C$26:$C$37,S1646)=1,$AH$2&gt;0),MIN(DATE($AH$4,12,31),DATE(YEAR(J1646)+$AH$2,MONTH(J1646),DAY(J1646))),DATE(2050,12,31))))</f>
        <v>#VALUE!</v>
      </c>
      <c r="AF1646" s="33">
        <f t="shared" si="257"/>
        <v>1</v>
      </c>
    </row>
    <row r="1647" spans="1:32">
      <c r="A1647" s="1">
        <v>1647</v>
      </c>
      <c r="B1647" s="21" t="s">
        <v>3492</v>
      </c>
      <c r="C1647" s="21" t="s">
        <v>3493</v>
      </c>
      <c r="D1647" s="21" t="s">
        <v>163</v>
      </c>
      <c r="E1647" s="21" t="s">
        <v>192</v>
      </c>
      <c r="F1647" s="21" t="s">
        <v>192</v>
      </c>
      <c r="G1647" s="21" t="s">
        <v>193</v>
      </c>
      <c r="H1647" s="21" t="s">
        <v>194</v>
      </c>
      <c r="I1647" s="21" t="s">
        <v>195</v>
      </c>
      <c r="J1647" s="22">
        <v>39965</v>
      </c>
      <c r="K1647" s="22">
        <v>55153</v>
      </c>
      <c r="L1647" s="23">
        <f t="shared" si="258"/>
        <v>100</v>
      </c>
      <c r="M1647" s="24">
        <f t="shared" si="259"/>
        <v>1</v>
      </c>
      <c r="N1647" s="21">
        <v>100</v>
      </c>
      <c r="O1647" s="21">
        <v>100</v>
      </c>
      <c r="P1647" s="21" t="s">
        <v>196</v>
      </c>
      <c r="Q1647" s="21" t="s">
        <v>197</v>
      </c>
      <c r="R1647" s="25" t="s">
        <v>198</v>
      </c>
      <c r="S1647" s="21" t="s">
        <v>199</v>
      </c>
      <c r="T1647" s="21"/>
      <c r="U1647" s="26"/>
      <c r="V1647" s="26"/>
      <c r="W1647" s="27">
        <f t="shared" si="250"/>
        <v>2009</v>
      </c>
      <c r="X1647" s="27">
        <f t="shared" si="251"/>
        <v>2050</v>
      </c>
      <c r="Y1647" s="28">
        <f t="shared" si="252"/>
        <v>0</v>
      </c>
      <c r="Z1647" s="29" t="str">
        <f t="shared" si="253"/>
        <v>SW</v>
      </c>
      <c r="AA1647" s="30">
        <f t="shared" si="254"/>
        <v>100</v>
      </c>
      <c r="AB1647" s="31">
        <f>IF(AND(ISNUMBER(MATCH($S1647,[3]Lists!$CU$8:$CU$37,0)),J1647&gt;=DATE(2018,12,31)),$AH$6,$AH$5)</f>
        <v>1</v>
      </c>
      <c r="AC1647" s="31">
        <f t="shared" si="255"/>
        <v>1</v>
      </c>
      <c r="AD1647" s="31">
        <f t="shared" si="256"/>
        <v>1</v>
      </c>
      <c r="AE1647" s="32" t="e">
        <f>MIN($K1647,IF(AND(S1647='[3]Resources - Baseline'!$C$25,$AH$3&gt;0),MIN(DATE(2050,12,31),MAX(DATE($AH$4,12,31),DATE(YEAR(J1647)+$AH$3,MONTH(J1647),DAY(J1647)))),IF(AND(COUNTIFS('[3]Resources - Baseline'!$C$26:$C$37,S1647)=1,$AH$2&gt;0),MIN(DATE($AH$4,12,31),DATE(YEAR(J1647)+$AH$2,MONTH(J1647),DAY(J1647))),DATE(2050,12,31))))</f>
        <v>#VALUE!</v>
      </c>
      <c r="AF1647" s="33">
        <f t="shared" si="257"/>
        <v>1</v>
      </c>
    </row>
    <row r="1648" spans="1:32">
      <c r="A1648" s="1">
        <v>1648</v>
      </c>
      <c r="B1648" s="21" t="s">
        <v>3494</v>
      </c>
      <c r="C1648" s="21" t="s">
        <v>3495</v>
      </c>
      <c r="D1648" s="21" t="s">
        <v>163</v>
      </c>
      <c r="E1648" s="21" t="s">
        <v>432</v>
      </c>
      <c r="F1648" s="21" t="s">
        <v>432</v>
      </c>
      <c r="G1648" s="21" t="s">
        <v>433</v>
      </c>
      <c r="H1648" s="21" t="s">
        <v>434</v>
      </c>
      <c r="I1648" s="21" t="s">
        <v>212</v>
      </c>
      <c r="J1648" s="22">
        <v>41251</v>
      </c>
      <c r="K1648" s="22">
        <v>55153</v>
      </c>
      <c r="L1648" s="23">
        <f t="shared" si="258"/>
        <v>40</v>
      </c>
      <c r="M1648" s="24">
        <f t="shared" si="259"/>
        <v>1</v>
      </c>
      <c r="N1648" s="21">
        <v>40</v>
      </c>
      <c r="O1648" s="21">
        <v>40</v>
      </c>
      <c r="P1648" s="21" t="s">
        <v>196</v>
      </c>
      <c r="Q1648" s="21" t="s">
        <v>197</v>
      </c>
      <c r="R1648" s="25" t="s">
        <v>198</v>
      </c>
      <c r="S1648" s="21" t="s">
        <v>551</v>
      </c>
      <c r="T1648" s="21"/>
      <c r="U1648" s="26"/>
      <c r="V1648" s="26"/>
      <c r="W1648" s="27">
        <f t="shared" si="250"/>
        <v>2013</v>
      </c>
      <c r="X1648" s="27">
        <f t="shared" si="251"/>
        <v>2050</v>
      </c>
      <c r="Y1648" s="28">
        <f t="shared" si="252"/>
        <v>0</v>
      </c>
      <c r="Z1648" s="29" t="str">
        <f t="shared" si="253"/>
        <v>NW</v>
      </c>
      <c r="AA1648" s="30">
        <f t="shared" si="254"/>
        <v>40</v>
      </c>
      <c r="AB1648" s="31">
        <f>IF(AND(ISNUMBER(MATCH($S1648,[3]Lists!$CU$8:$CU$37,0)),J1648&gt;=DATE(2018,12,31)),$AH$6,$AH$5)</f>
        <v>1</v>
      </c>
      <c r="AC1648" s="31">
        <f t="shared" si="255"/>
        <v>1</v>
      </c>
      <c r="AD1648" s="31">
        <f t="shared" si="256"/>
        <v>1</v>
      </c>
      <c r="AE1648" s="32" t="e">
        <f>MIN($K1648,IF(AND(S1648='[3]Resources - Baseline'!$C$25,$AH$3&gt;0),MIN(DATE(2050,12,31),MAX(DATE($AH$4,12,31),DATE(YEAR(J1648)+$AH$3,MONTH(J1648),DAY(J1648)))),IF(AND(COUNTIFS('[3]Resources - Baseline'!$C$26:$C$37,S1648)=1,$AH$2&gt;0),MIN(DATE($AH$4,12,31),DATE(YEAR(J1648)+$AH$2,MONTH(J1648),DAY(J1648))),DATE(2050,12,31))))</f>
        <v>#VALUE!</v>
      </c>
      <c r="AF1648" s="33">
        <f t="shared" si="257"/>
        <v>1</v>
      </c>
    </row>
    <row r="1649" spans="1:32">
      <c r="A1649" s="1">
        <v>1649</v>
      </c>
      <c r="B1649" s="21" t="s">
        <v>3496</v>
      </c>
      <c r="C1649" s="21" t="s">
        <v>3497</v>
      </c>
      <c r="D1649" s="21" t="s">
        <v>163</v>
      </c>
      <c r="E1649" s="21" t="s">
        <v>1085</v>
      </c>
      <c r="F1649" s="21" t="s">
        <v>1085</v>
      </c>
      <c r="G1649" s="21" t="s">
        <v>1086</v>
      </c>
      <c r="H1649" s="21" t="s">
        <v>747</v>
      </c>
      <c r="I1649" s="21" t="s">
        <v>212</v>
      </c>
      <c r="J1649" s="22">
        <v>40087</v>
      </c>
      <c r="K1649" s="22">
        <v>55153</v>
      </c>
      <c r="L1649" s="23">
        <f t="shared" si="258"/>
        <v>99</v>
      </c>
      <c r="M1649" s="24">
        <f t="shared" si="259"/>
        <v>1</v>
      </c>
      <c r="N1649" s="21">
        <v>99</v>
      </c>
      <c r="O1649" s="21">
        <v>99</v>
      </c>
      <c r="P1649" s="21" t="s">
        <v>196</v>
      </c>
      <c r="Q1649" s="21" t="s">
        <v>197</v>
      </c>
      <c r="R1649" s="25" t="s">
        <v>198</v>
      </c>
      <c r="S1649" s="21" t="s">
        <v>551</v>
      </c>
      <c r="T1649" s="21"/>
      <c r="U1649" s="26"/>
      <c r="V1649" s="26"/>
      <c r="W1649" s="27">
        <f t="shared" si="250"/>
        <v>2010</v>
      </c>
      <c r="X1649" s="27">
        <f t="shared" si="251"/>
        <v>2050</v>
      </c>
      <c r="Y1649" s="28">
        <f t="shared" si="252"/>
        <v>0</v>
      </c>
      <c r="Z1649" s="29" t="str">
        <f t="shared" si="253"/>
        <v>NW</v>
      </c>
      <c r="AA1649" s="30">
        <f t="shared" si="254"/>
        <v>99</v>
      </c>
      <c r="AB1649" s="31">
        <f>IF(AND(ISNUMBER(MATCH($S1649,[3]Lists!$CU$8:$CU$37,0)),J1649&gt;=DATE(2018,12,31)),$AH$6,$AH$5)</f>
        <v>1</v>
      </c>
      <c r="AC1649" s="31">
        <f t="shared" si="255"/>
        <v>1</v>
      </c>
      <c r="AD1649" s="31">
        <f t="shared" si="256"/>
        <v>1</v>
      </c>
      <c r="AE1649" s="32" t="e">
        <f>MIN($K1649,IF(AND(S1649='[3]Resources - Baseline'!$C$25,$AH$3&gt;0),MIN(DATE(2050,12,31),MAX(DATE($AH$4,12,31),DATE(YEAR(J1649)+$AH$3,MONTH(J1649),DAY(J1649)))),IF(AND(COUNTIFS('[3]Resources - Baseline'!$C$26:$C$37,S1649)=1,$AH$2&gt;0),MIN(DATE($AH$4,12,31),DATE(YEAR(J1649)+$AH$2,MONTH(J1649),DAY(J1649))),DATE(2050,12,31))))</f>
        <v>#VALUE!</v>
      </c>
      <c r="AF1649" s="33">
        <f t="shared" si="257"/>
        <v>1</v>
      </c>
    </row>
    <row r="1650" spans="1:32">
      <c r="A1650" s="1">
        <v>1650</v>
      </c>
      <c r="B1650" s="21" t="s">
        <v>3498</v>
      </c>
      <c r="C1650" s="21" t="s">
        <v>3499</v>
      </c>
      <c r="D1650" s="21" t="s">
        <v>163</v>
      </c>
      <c r="E1650" s="21" t="s">
        <v>353</v>
      </c>
      <c r="F1650" s="21" t="s">
        <v>353</v>
      </c>
      <c r="G1650" s="21" t="s">
        <v>354</v>
      </c>
      <c r="H1650" s="21" t="s">
        <v>353</v>
      </c>
      <c r="I1650" s="21" t="s">
        <v>167</v>
      </c>
      <c r="J1650" s="22">
        <v>41244</v>
      </c>
      <c r="K1650" s="22">
        <v>55153</v>
      </c>
      <c r="L1650" s="23">
        <f t="shared" si="258"/>
        <v>67</v>
      </c>
      <c r="M1650" s="24">
        <f t="shared" si="259"/>
        <v>1</v>
      </c>
      <c r="N1650" s="21">
        <v>67</v>
      </c>
      <c r="O1650" s="21">
        <v>67</v>
      </c>
      <c r="P1650" s="21" t="s">
        <v>196</v>
      </c>
      <c r="Q1650" s="21" t="s">
        <v>197</v>
      </c>
      <c r="R1650" s="25" t="s">
        <v>198</v>
      </c>
      <c r="S1650" s="21" t="s">
        <v>542</v>
      </c>
      <c r="T1650" s="21"/>
      <c r="U1650" s="26"/>
      <c r="V1650" s="26"/>
      <c r="W1650" s="27">
        <f t="shared" si="250"/>
        <v>2013</v>
      </c>
      <c r="X1650" s="27">
        <f t="shared" si="251"/>
        <v>2050</v>
      </c>
      <c r="Y1650" s="28">
        <f t="shared" si="252"/>
        <v>0</v>
      </c>
      <c r="Z1650" s="29" t="str">
        <f t="shared" si="253"/>
        <v>Excluded</v>
      </c>
      <c r="AA1650" s="30">
        <f t="shared" si="254"/>
        <v>67</v>
      </c>
      <c r="AB1650" s="31">
        <f>IF(AND(ISNUMBER(MATCH($S1650,[3]Lists!$CU$8:$CU$37,0)),J1650&gt;=DATE(2018,12,31)),$AH$6,$AH$5)</f>
        <v>1</v>
      </c>
      <c r="AC1650" s="31">
        <f t="shared" si="255"/>
        <v>1</v>
      </c>
      <c r="AD1650" s="31">
        <f t="shared" si="256"/>
        <v>1</v>
      </c>
      <c r="AE1650" s="32" t="e">
        <f>MIN($K1650,IF(AND(S1650='[3]Resources - Baseline'!$C$25,$AH$3&gt;0),MIN(DATE(2050,12,31),MAX(DATE($AH$4,12,31),DATE(YEAR(J1650)+$AH$3,MONTH(J1650),DAY(J1650)))),IF(AND(COUNTIFS('[3]Resources - Baseline'!$C$26:$C$37,S1650)=1,$AH$2&gt;0),MIN(DATE($AH$4,12,31),DATE(YEAR(J1650)+$AH$2,MONTH(J1650),DAY(J1650))),DATE(2050,12,31))))</f>
        <v>#VALUE!</v>
      </c>
      <c r="AF1650" s="33">
        <f t="shared" si="257"/>
        <v>1</v>
      </c>
    </row>
    <row r="1651" spans="1:32">
      <c r="A1651" s="1">
        <v>1651</v>
      </c>
      <c r="B1651" s="21" t="s">
        <v>3500</v>
      </c>
      <c r="C1651" s="21" t="s">
        <v>3501</v>
      </c>
      <c r="D1651" s="21" t="s">
        <v>163</v>
      </c>
      <c r="E1651" s="21" t="s">
        <v>353</v>
      </c>
      <c r="F1651" s="21" t="s">
        <v>353</v>
      </c>
      <c r="G1651" s="21" t="s">
        <v>354</v>
      </c>
      <c r="H1651" s="21" t="s">
        <v>353</v>
      </c>
      <c r="I1651" s="21" t="s">
        <v>167</v>
      </c>
      <c r="J1651" s="22">
        <v>41518</v>
      </c>
      <c r="K1651" s="22">
        <v>55153</v>
      </c>
      <c r="L1651" s="23">
        <f t="shared" si="258"/>
        <v>23.1</v>
      </c>
      <c r="M1651" s="24">
        <f t="shared" si="259"/>
        <v>1</v>
      </c>
      <c r="N1651" s="21">
        <v>23.1</v>
      </c>
      <c r="O1651" s="21">
        <v>23.1</v>
      </c>
      <c r="P1651" s="21" t="s">
        <v>196</v>
      </c>
      <c r="Q1651" s="21" t="s">
        <v>197</v>
      </c>
      <c r="R1651" s="25" t="s">
        <v>198</v>
      </c>
      <c r="S1651" s="21" t="s">
        <v>542</v>
      </c>
      <c r="T1651" s="21"/>
      <c r="U1651" s="26"/>
      <c r="V1651" s="26"/>
      <c r="W1651" s="27">
        <f t="shared" si="250"/>
        <v>2014</v>
      </c>
      <c r="X1651" s="27">
        <f t="shared" si="251"/>
        <v>2050</v>
      </c>
      <c r="Y1651" s="28">
        <f t="shared" si="252"/>
        <v>0</v>
      </c>
      <c r="Z1651" s="29" t="str">
        <f t="shared" si="253"/>
        <v>Excluded</v>
      </c>
      <c r="AA1651" s="30">
        <f t="shared" si="254"/>
        <v>23.1</v>
      </c>
      <c r="AB1651" s="31">
        <f>IF(AND(ISNUMBER(MATCH($S1651,[3]Lists!$CU$8:$CU$37,0)),J1651&gt;=DATE(2018,12,31)),$AH$6,$AH$5)</f>
        <v>1</v>
      </c>
      <c r="AC1651" s="31">
        <f t="shared" si="255"/>
        <v>1</v>
      </c>
      <c r="AD1651" s="31">
        <f t="shared" si="256"/>
        <v>1</v>
      </c>
      <c r="AE1651" s="32" t="e">
        <f>MIN($K1651,IF(AND(S1651='[3]Resources - Baseline'!$C$25,$AH$3&gt;0),MIN(DATE(2050,12,31),MAX(DATE($AH$4,12,31),DATE(YEAR(J1651)+$AH$3,MONTH(J1651),DAY(J1651)))),IF(AND(COUNTIFS('[3]Resources - Baseline'!$C$26:$C$37,S1651)=1,$AH$2&gt;0),MIN(DATE($AH$4,12,31),DATE(YEAR(J1651)+$AH$2,MONTH(J1651),DAY(J1651))),DATE(2050,12,31))))</f>
        <v>#VALUE!</v>
      </c>
      <c r="AF1651" s="33">
        <f t="shared" si="257"/>
        <v>1</v>
      </c>
    </row>
    <row r="1652" spans="1:32">
      <c r="A1652" s="1">
        <v>1652</v>
      </c>
      <c r="B1652" s="21" t="s">
        <v>3502</v>
      </c>
      <c r="C1652" s="21" t="s">
        <v>3503</v>
      </c>
      <c r="D1652" s="21" t="s">
        <v>185</v>
      </c>
      <c r="E1652" s="21" t="s">
        <v>246</v>
      </c>
      <c r="F1652" s="21" t="s">
        <v>246</v>
      </c>
      <c r="G1652" s="21" t="s">
        <v>247</v>
      </c>
      <c r="H1652" s="21" t="s">
        <v>246</v>
      </c>
      <c r="I1652" s="21" t="s">
        <v>178</v>
      </c>
      <c r="J1652" s="22">
        <v>31297</v>
      </c>
      <c r="K1652" s="22">
        <v>55153</v>
      </c>
      <c r="L1652" s="23">
        <f t="shared" si="258"/>
        <v>3.75</v>
      </c>
      <c r="M1652" s="24">
        <f t="shared" si="259"/>
        <v>1</v>
      </c>
      <c r="N1652" s="21">
        <v>3.75</v>
      </c>
      <c r="O1652" s="21">
        <v>3.75</v>
      </c>
      <c r="P1652" s="21" t="s">
        <v>187</v>
      </c>
      <c r="Q1652" s="21" t="s">
        <v>219</v>
      </c>
      <c r="R1652" s="25" t="s">
        <v>218</v>
      </c>
      <c r="S1652" s="21" t="s">
        <v>265</v>
      </c>
      <c r="T1652" s="21"/>
      <c r="U1652" s="26"/>
      <c r="V1652" s="26"/>
      <c r="W1652" s="27">
        <f t="shared" si="250"/>
        <v>1986</v>
      </c>
      <c r="X1652" s="27">
        <f t="shared" si="251"/>
        <v>2050</v>
      </c>
      <c r="Y1652" s="28">
        <f t="shared" si="252"/>
        <v>0</v>
      </c>
      <c r="Z1652" s="29" t="str">
        <f t="shared" si="253"/>
        <v>CAISO</v>
      </c>
      <c r="AA1652" s="30">
        <f t="shared" si="254"/>
        <v>3.75</v>
      </c>
      <c r="AB1652" s="31">
        <f>IF(AND(ISNUMBER(MATCH($S1652,[3]Lists!$CU$8:$CU$37,0)),J1652&gt;=DATE(2018,12,31)),$AH$6,$AH$5)</f>
        <v>1</v>
      </c>
      <c r="AC1652" s="31">
        <f t="shared" si="255"/>
        <v>1</v>
      </c>
      <c r="AD1652" s="31">
        <f t="shared" si="256"/>
        <v>1</v>
      </c>
      <c r="AE1652" s="32" t="e">
        <f>MIN($K1652,IF(AND(S1652='[3]Resources - Baseline'!$C$25,$AH$3&gt;0),MIN(DATE(2050,12,31),MAX(DATE($AH$4,12,31),DATE(YEAR(J1652)+$AH$3,MONTH(J1652),DAY(J1652)))),IF(AND(COUNTIFS('[3]Resources - Baseline'!$C$26:$C$37,S1652)=1,$AH$2&gt;0),MIN(DATE($AH$4,12,31),DATE(YEAR(J1652)+$AH$2,MONTH(J1652),DAY(J1652))),DATE(2050,12,31))))</f>
        <v>#VALUE!</v>
      </c>
      <c r="AF1652" s="33">
        <f t="shared" si="257"/>
        <v>1</v>
      </c>
    </row>
    <row r="1653" spans="1:32">
      <c r="A1653" s="1">
        <v>1653</v>
      </c>
      <c r="B1653" s="21" t="s">
        <v>3504</v>
      </c>
      <c r="C1653" s="21" t="s">
        <v>3505</v>
      </c>
      <c r="D1653" s="21" t="s">
        <v>163</v>
      </c>
      <c r="E1653" s="21" t="s">
        <v>302</v>
      </c>
      <c r="F1653" s="21" t="s">
        <v>302</v>
      </c>
      <c r="G1653" s="21" t="s">
        <v>303</v>
      </c>
      <c r="H1653" s="21" t="s">
        <v>302</v>
      </c>
      <c r="I1653" s="21" t="s">
        <v>167</v>
      </c>
      <c r="J1653" s="22">
        <v>37987</v>
      </c>
      <c r="K1653" s="22">
        <v>55153</v>
      </c>
      <c r="L1653" s="23">
        <f t="shared" si="258"/>
        <v>2</v>
      </c>
      <c r="M1653" s="24">
        <f t="shared" si="259"/>
        <v>1</v>
      </c>
      <c r="N1653" s="21">
        <v>2</v>
      </c>
      <c r="O1653" s="21">
        <v>2</v>
      </c>
      <c r="P1653" s="21" t="s">
        <v>218</v>
      </c>
      <c r="Q1653" s="21" t="s">
        <v>219</v>
      </c>
      <c r="R1653" s="25" t="s">
        <v>218</v>
      </c>
      <c r="S1653" s="21" t="s">
        <v>220</v>
      </c>
      <c r="T1653" s="21"/>
      <c r="U1653" s="26"/>
      <c r="V1653" s="26"/>
      <c r="W1653" s="27">
        <f t="shared" si="250"/>
        <v>2004</v>
      </c>
      <c r="X1653" s="27">
        <f t="shared" si="251"/>
        <v>2050</v>
      </c>
      <c r="Y1653" s="28">
        <f t="shared" si="252"/>
        <v>0</v>
      </c>
      <c r="Z1653" s="29" t="str">
        <f t="shared" si="253"/>
        <v>Excluded</v>
      </c>
      <c r="AA1653" s="30">
        <f t="shared" si="254"/>
        <v>2</v>
      </c>
      <c r="AB1653" s="31">
        <f>IF(AND(ISNUMBER(MATCH($S1653,[3]Lists!$CU$8:$CU$37,0)),J1653&gt;=DATE(2018,12,31)),$AH$6,$AH$5)</f>
        <v>1</v>
      </c>
      <c r="AC1653" s="31">
        <f t="shared" si="255"/>
        <v>1</v>
      </c>
      <c r="AD1653" s="31">
        <f t="shared" si="256"/>
        <v>1</v>
      </c>
      <c r="AE1653" s="32" t="e">
        <f>MIN($K1653,IF(AND(S1653='[3]Resources - Baseline'!$C$25,$AH$3&gt;0),MIN(DATE(2050,12,31),MAX(DATE($AH$4,12,31),DATE(YEAR(J1653)+$AH$3,MONTH(J1653),DAY(J1653)))),IF(AND(COUNTIFS('[3]Resources - Baseline'!$C$26:$C$37,S1653)=1,$AH$2&gt;0),MIN(DATE($AH$4,12,31),DATE(YEAR(J1653)+$AH$2,MONTH(J1653),DAY(J1653))),DATE(2050,12,31))))</f>
        <v>#VALUE!</v>
      </c>
      <c r="AF1653" s="33">
        <f t="shared" si="257"/>
        <v>1</v>
      </c>
    </row>
    <row r="1654" spans="1:32">
      <c r="A1654" s="1">
        <v>1654</v>
      </c>
      <c r="B1654" s="21" t="s">
        <v>3506</v>
      </c>
      <c r="C1654" s="21" t="s">
        <v>3507</v>
      </c>
      <c r="D1654" s="21" t="s">
        <v>163</v>
      </c>
      <c r="E1654" s="21" t="s">
        <v>210</v>
      </c>
      <c r="F1654" s="21" t="s">
        <v>210</v>
      </c>
      <c r="G1654" s="21" t="s">
        <v>211</v>
      </c>
      <c r="H1654" s="21" t="s">
        <v>210</v>
      </c>
      <c r="I1654" s="21" t="s">
        <v>212</v>
      </c>
      <c r="J1654" s="22">
        <v>22678</v>
      </c>
      <c r="K1654" s="22">
        <v>55153</v>
      </c>
      <c r="L1654" s="23">
        <f t="shared" si="258"/>
        <v>15</v>
      </c>
      <c r="M1654" s="24">
        <f t="shared" si="259"/>
        <v>1</v>
      </c>
      <c r="N1654" s="21">
        <v>15</v>
      </c>
      <c r="O1654" s="21">
        <v>15</v>
      </c>
      <c r="P1654" s="21" t="s">
        <v>218</v>
      </c>
      <c r="Q1654" s="21" t="s">
        <v>219</v>
      </c>
      <c r="R1654" s="25" t="s">
        <v>218</v>
      </c>
      <c r="S1654" s="21" t="s">
        <v>344</v>
      </c>
      <c r="T1654" s="21"/>
      <c r="U1654" s="26"/>
      <c r="V1654" s="26"/>
      <c r="W1654" s="27">
        <f t="shared" si="250"/>
        <v>1962</v>
      </c>
      <c r="X1654" s="27">
        <f t="shared" si="251"/>
        <v>2050</v>
      </c>
      <c r="Y1654" s="28">
        <f t="shared" si="252"/>
        <v>0</v>
      </c>
      <c r="Z1654" s="29" t="str">
        <f t="shared" si="253"/>
        <v>NW</v>
      </c>
      <c r="AA1654" s="30">
        <f t="shared" si="254"/>
        <v>15</v>
      </c>
      <c r="AB1654" s="31">
        <f>IF(AND(ISNUMBER(MATCH($S1654,[3]Lists!$CU$8:$CU$37,0)),J1654&gt;=DATE(2018,12,31)),$AH$6,$AH$5)</f>
        <v>1</v>
      </c>
      <c r="AC1654" s="31">
        <f t="shared" si="255"/>
        <v>1</v>
      </c>
      <c r="AD1654" s="31">
        <f t="shared" si="256"/>
        <v>1</v>
      </c>
      <c r="AE1654" s="32" t="e">
        <f>MIN($K1654,IF(AND(S1654='[3]Resources - Baseline'!$C$25,$AH$3&gt;0),MIN(DATE(2050,12,31),MAX(DATE($AH$4,12,31),DATE(YEAR(J1654)+$AH$3,MONTH(J1654),DAY(J1654)))),IF(AND(COUNTIFS('[3]Resources - Baseline'!$C$26:$C$37,S1654)=1,$AH$2&gt;0),MIN(DATE($AH$4,12,31),DATE(YEAR(J1654)+$AH$2,MONTH(J1654),DAY(J1654))),DATE(2050,12,31))))</f>
        <v>#VALUE!</v>
      </c>
      <c r="AF1654" s="33">
        <f t="shared" si="257"/>
        <v>1</v>
      </c>
    </row>
    <row r="1655" spans="1:32">
      <c r="A1655" s="1">
        <v>1655</v>
      </c>
      <c r="B1655" s="21" t="s">
        <v>3508</v>
      </c>
      <c r="C1655" s="21" t="s">
        <v>3509</v>
      </c>
      <c r="D1655" s="21" t="s">
        <v>163</v>
      </c>
      <c r="E1655" s="21" t="s">
        <v>210</v>
      </c>
      <c r="F1655" s="21" t="s">
        <v>210</v>
      </c>
      <c r="G1655" s="21" t="s">
        <v>211</v>
      </c>
      <c r="H1655" s="21" t="s">
        <v>210</v>
      </c>
      <c r="I1655" s="21" t="s">
        <v>212</v>
      </c>
      <c r="J1655" s="22">
        <v>22678</v>
      </c>
      <c r="K1655" s="22">
        <v>55153</v>
      </c>
      <c r="L1655" s="23">
        <f t="shared" si="258"/>
        <v>15</v>
      </c>
      <c r="M1655" s="24">
        <f t="shared" si="259"/>
        <v>1</v>
      </c>
      <c r="N1655" s="21">
        <v>15</v>
      </c>
      <c r="O1655" s="21">
        <v>15</v>
      </c>
      <c r="P1655" s="21" t="s">
        <v>218</v>
      </c>
      <c r="Q1655" s="21" t="s">
        <v>219</v>
      </c>
      <c r="R1655" s="25" t="s">
        <v>218</v>
      </c>
      <c r="S1655" s="21" t="s">
        <v>344</v>
      </c>
      <c r="T1655" s="21"/>
      <c r="U1655" s="26"/>
      <c r="V1655" s="26"/>
      <c r="W1655" s="27">
        <f t="shared" si="250"/>
        <v>1962</v>
      </c>
      <c r="X1655" s="27">
        <f t="shared" si="251"/>
        <v>2050</v>
      </c>
      <c r="Y1655" s="28">
        <f t="shared" si="252"/>
        <v>0</v>
      </c>
      <c r="Z1655" s="29" t="str">
        <f t="shared" si="253"/>
        <v>NW</v>
      </c>
      <c r="AA1655" s="30">
        <f t="shared" si="254"/>
        <v>15</v>
      </c>
      <c r="AB1655" s="31">
        <f>IF(AND(ISNUMBER(MATCH($S1655,[3]Lists!$CU$8:$CU$37,0)),J1655&gt;=DATE(2018,12,31)),$AH$6,$AH$5)</f>
        <v>1</v>
      </c>
      <c r="AC1655" s="31">
        <f t="shared" si="255"/>
        <v>1</v>
      </c>
      <c r="AD1655" s="31">
        <f t="shared" si="256"/>
        <v>1</v>
      </c>
      <c r="AE1655" s="32" t="e">
        <f>MIN($K1655,IF(AND(S1655='[3]Resources - Baseline'!$C$25,$AH$3&gt;0),MIN(DATE(2050,12,31),MAX(DATE($AH$4,12,31),DATE(YEAR(J1655)+$AH$3,MONTH(J1655),DAY(J1655)))),IF(AND(COUNTIFS('[3]Resources - Baseline'!$C$26:$C$37,S1655)=1,$AH$2&gt;0),MIN(DATE($AH$4,12,31),DATE(YEAR(J1655)+$AH$2,MONTH(J1655),DAY(J1655))),DATE(2050,12,31))))</f>
        <v>#VALUE!</v>
      </c>
      <c r="AF1655" s="33">
        <f t="shared" si="257"/>
        <v>1</v>
      </c>
    </row>
    <row r="1656" spans="1:32">
      <c r="A1656" s="1">
        <v>1656</v>
      </c>
      <c r="B1656" s="21" t="s">
        <v>3510</v>
      </c>
      <c r="C1656" s="21"/>
      <c r="D1656" s="21" t="s">
        <v>185</v>
      </c>
      <c r="E1656" s="21" t="s">
        <v>176</v>
      </c>
      <c r="F1656" s="21" t="s">
        <v>176</v>
      </c>
      <c r="G1656" s="21" t="s">
        <v>177</v>
      </c>
      <c r="H1656" s="21" t="s">
        <v>176</v>
      </c>
      <c r="I1656" s="21" t="s">
        <v>178</v>
      </c>
      <c r="J1656" s="22">
        <v>29952</v>
      </c>
      <c r="K1656" s="22">
        <v>55153</v>
      </c>
      <c r="L1656" s="23">
        <f t="shared" si="258"/>
        <v>29.88</v>
      </c>
      <c r="M1656" s="24">
        <f t="shared" si="259"/>
        <v>0.996</v>
      </c>
      <c r="N1656" s="21">
        <v>29.88</v>
      </c>
      <c r="O1656" s="21">
        <v>30</v>
      </c>
      <c r="P1656" s="21" t="s">
        <v>2925</v>
      </c>
      <c r="Q1656" s="21" t="s">
        <v>537</v>
      </c>
      <c r="R1656" s="25" t="s">
        <v>538</v>
      </c>
      <c r="S1656" s="21" t="s">
        <v>539</v>
      </c>
      <c r="T1656" s="21"/>
      <c r="U1656" s="26"/>
      <c r="V1656" s="26"/>
      <c r="W1656" s="27">
        <f t="shared" si="250"/>
        <v>1982</v>
      </c>
      <c r="X1656" s="27">
        <f t="shared" si="251"/>
        <v>2050</v>
      </c>
      <c r="Y1656" s="28">
        <f t="shared" si="252"/>
        <v>0</v>
      </c>
      <c r="Z1656" s="29" t="str">
        <f t="shared" si="253"/>
        <v>CAISO</v>
      </c>
      <c r="AA1656" s="30">
        <f t="shared" si="254"/>
        <v>30</v>
      </c>
      <c r="AB1656" s="31">
        <f>IF(AND(ISNUMBER(MATCH($S1656,[3]Lists!$CU$8:$CU$37,0)),J1656&gt;=DATE(2018,12,31)),$AH$6,$AH$5)</f>
        <v>1</v>
      </c>
      <c r="AC1656" s="31">
        <f t="shared" si="255"/>
        <v>1</v>
      </c>
      <c r="AD1656" s="31">
        <f t="shared" si="256"/>
        <v>1</v>
      </c>
      <c r="AE1656" s="32" t="e">
        <f>MIN($K1656,IF(AND(S1656='[3]Resources - Baseline'!$C$25,$AH$3&gt;0),MIN(DATE(2050,12,31),MAX(DATE($AH$4,12,31),DATE(YEAR(J1656)+$AH$3,MONTH(J1656),DAY(J1656)))),IF(AND(COUNTIFS('[3]Resources - Baseline'!$C$26:$C$37,S1656)=1,$AH$2&gt;0),MIN(DATE($AH$4,12,31),DATE(YEAR(J1656)+$AH$2,MONTH(J1656),DAY(J1656))),DATE(2050,12,31))))</f>
        <v>#VALUE!</v>
      </c>
      <c r="AF1656" s="33">
        <f t="shared" si="257"/>
        <v>1</v>
      </c>
    </row>
    <row r="1657" spans="1:32">
      <c r="A1657" s="1">
        <v>1657</v>
      </c>
      <c r="B1657" s="21" t="s">
        <v>3511</v>
      </c>
      <c r="C1657" s="21" t="s">
        <v>3512</v>
      </c>
      <c r="D1657" s="21" t="s">
        <v>185</v>
      </c>
      <c r="E1657" s="21" t="s">
        <v>176</v>
      </c>
      <c r="F1657" s="21" t="s">
        <v>176</v>
      </c>
      <c r="G1657" s="21" t="s">
        <v>177</v>
      </c>
      <c r="H1657" s="21" t="s">
        <v>176</v>
      </c>
      <c r="I1657" s="21" t="s">
        <v>178</v>
      </c>
      <c r="J1657" s="22">
        <v>39295</v>
      </c>
      <c r="K1657" s="22">
        <v>55153</v>
      </c>
      <c r="L1657" s="23">
        <f t="shared" si="258"/>
        <v>65</v>
      </c>
      <c r="M1657" s="24">
        <f t="shared" si="259"/>
        <v>1</v>
      </c>
      <c r="N1657" s="21">
        <v>65</v>
      </c>
      <c r="O1657" s="21">
        <v>65</v>
      </c>
      <c r="P1657" s="21" t="s">
        <v>268</v>
      </c>
      <c r="Q1657" s="21" t="s">
        <v>269</v>
      </c>
      <c r="R1657" s="25" t="s">
        <v>270</v>
      </c>
      <c r="S1657" s="21" t="s">
        <v>271</v>
      </c>
      <c r="T1657" s="21"/>
      <c r="U1657" s="26"/>
      <c r="V1657" s="26"/>
      <c r="W1657" s="27">
        <f t="shared" si="250"/>
        <v>2008</v>
      </c>
      <c r="X1657" s="27">
        <f t="shared" si="251"/>
        <v>2050</v>
      </c>
      <c r="Y1657" s="28">
        <f t="shared" si="252"/>
        <v>0</v>
      </c>
      <c r="Z1657" s="29" t="str">
        <f t="shared" si="253"/>
        <v>CAISO</v>
      </c>
      <c r="AA1657" s="30">
        <f t="shared" si="254"/>
        <v>65</v>
      </c>
      <c r="AB1657" s="31">
        <f>IF(AND(ISNUMBER(MATCH($S1657,[3]Lists!$CU$8:$CU$37,0)),J1657&gt;=DATE(2018,12,31)),$AH$6,$AH$5)</f>
        <v>1</v>
      </c>
      <c r="AC1657" s="31">
        <f t="shared" si="255"/>
        <v>1</v>
      </c>
      <c r="AD1657" s="31">
        <f t="shared" si="256"/>
        <v>1</v>
      </c>
      <c r="AE1657" s="32" t="e">
        <f>MIN($K1657,IF(AND(S1657='[3]Resources - Baseline'!$C$25,$AH$3&gt;0),MIN(DATE(2050,12,31),MAX(DATE($AH$4,12,31),DATE(YEAR(J1657)+$AH$3,MONTH(J1657),DAY(J1657)))),IF(AND(COUNTIFS('[3]Resources - Baseline'!$C$26:$C$37,S1657)=1,$AH$2&gt;0),MIN(DATE($AH$4,12,31),DATE(YEAR(J1657)+$AH$2,MONTH(J1657),DAY(J1657))),DATE(2050,12,31))))</f>
        <v>#VALUE!</v>
      </c>
      <c r="AF1657" s="33">
        <f t="shared" si="257"/>
        <v>1</v>
      </c>
    </row>
    <row r="1658" spans="1:32">
      <c r="A1658" s="1">
        <v>1658</v>
      </c>
      <c r="B1658" s="21" t="s">
        <v>3513</v>
      </c>
      <c r="C1658" s="21" t="s">
        <v>3514</v>
      </c>
      <c r="D1658" s="21" t="s">
        <v>185</v>
      </c>
      <c r="E1658" s="21" t="s">
        <v>176</v>
      </c>
      <c r="F1658" s="21" t="s">
        <v>176</v>
      </c>
      <c r="G1658" s="21" t="s">
        <v>177</v>
      </c>
      <c r="H1658" s="21" t="s">
        <v>176</v>
      </c>
      <c r="I1658" s="21" t="s">
        <v>178</v>
      </c>
      <c r="J1658" s="22">
        <v>39295</v>
      </c>
      <c r="K1658" s="22">
        <v>55153</v>
      </c>
      <c r="L1658" s="23">
        <f t="shared" si="258"/>
        <v>65</v>
      </c>
      <c r="M1658" s="24">
        <f t="shared" si="259"/>
        <v>1</v>
      </c>
      <c r="N1658" s="21">
        <v>65</v>
      </c>
      <c r="O1658" s="21">
        <v>65</v>
      </c>
      <c r="P1658" s="21" t="s">
        <v>268</v>
      </c>
      <c r="Q1658" s="21" t="s">
        <v>269</v>
      </c>
      <c r="R1658" s="25" t="s">
        <v>270</v>
      </c>
      <c r="S1658" s="21" t="s">
        <v>271</v>
      </c>
      <c r="T1658" s="21"/>
      <c r="U1658" s="26"/>
      <c r="V1658" s="26"/>
      <c r="W1658" s="27">
        <f t="shared" si="250"/>
        <v>2008</v>
      </c>
      <c r="X1658" s="27">
        <f t="shared" si="251"/>
        <v>2050</v>
      </c>
      <c r="Y1658" s="28">
        <f t="shared" si="252"/>
        <v>0</v>
      </c>
      <c r="Z1658" s="29" t="str">
        <f t="shared" si="253"/>
        <v>CAISO</v>
      </c>
      <c r="AA1658" s="30">
        <f t="shared" si="254"/>
        <v>65</v>
      </c>
      <c r="AB1658" s="31">
        <f>IF(AND(ISNUMBER(MATCH($S1658,[3]Lists!$CU$8:$CU$37,0)),J1658&gt;=DATE(2018,12,31)),$AH$6,$AH$5)</f>
        <v>1</v>
      </c>
      <c r="AC1658" s="31">
        <f t="shared" si="255"/>
        <v>1</v>
      </c>
      <c r="AD1658" s="31">
        <f t="shared" si="256"/>
        <v>1</v>
      </c>
      <c r="AE1658" s="32" t="e">
        <f>MIN($K1658,IF(AND(S1658='[3]Resources - Baseline'!$C$25,$AH$3&gt;0),MIN(DATE(2050,12,31),MAX(DATE($AH$4,12,31),DATE(YEAR(J1658)+$AH$3,MONTH(J1658),DAY(J1658)))),IF(AND(COUNTIFS('[3]Resources - Baseline'!$C$26:$C$37,S1658)=1,$AH$2&gt;0),MIN(DATE($AH$4,12,31),DATE(YEAR(J1658)+$AH$2,MONTH(J1658),DAY(J1658))),DATE(2050,12,31))))</f>
        <v>#VALUE!</v>
      </c>
      <c r="AF1658" s="33">
        <f t="shared" si="257"/>
        <v>1</v>
      </c>
    </row>
    <row r="1659" spans="1:32">
      <c r="A1659" s="1">
        <v>1659</v>
      </c>
      <c r="B1659" s="21" t="s">
        <v>3515</v>
      </c>
      <c r="C1659" s="21" t="s">
        <v>3516</v>
      </c>
      <c r="D1659" s="21" t="s">
        <v>185</v>
      </c>
      <c r="E1659" s="21" t="s">
        <v>176</v>
      </c>
      <c r="F1659" s="21" t="s">
        <v>176</v>
      </c>
      <c r="G1659" s="21" t="s">
        <v>177</v>
      </c>
      <c r="H1659" s="21" t="s">
        <v>176</v>
      </c>
      <c r="I1659" s="21" t="s">
        <v>178</v>
      </c>
      <c r="J1659" s="22">
        <v>39295</v>
      </c>
      <c r="K1659" s="22">
        <v>55153</v>
      </c>
      <c r="L1659" s="23">
        <f t="shared" si="258"/>
        <v>65</v>
      </c>
      <c r="M1659" s="24">
        <f t="shared" si="259"/>
        <v>1</v>
      </c>
      <c r="N1659" s="21">
        <v>65</v>
      </c>
      <c r="O1659" s="21">
        <v>65</v>
      </c>
      <c r="P1659" s="21" t="s">
        <v>268</v>
      </c>
      <c r="Q1659" s="21" t="s">
        <v>269</v>
      </c>
      <c r="R1659" s="25" t="s">
        <v>270</v>
      </c>
      <c r="S1659" s="21" t="s">
        <v>271</v>
      </c>
      <c r="T1659" s="21"/>
      <c r="U1659" s="26"/>
      <c r="V1659" s="26"/>
      <c r="W1659" s="27">
        <f t="shared" si="250"/>
        <v>2008</v>
      </c>
      <c r="X1659" s="27">
        <f t="shared" si="251"/>
        <v>2050</v>
      </c>
      <c r="Y1659" s="28">
        <f t="shared" si="252"/>
        <v>0</v>
      </c>
      <c r="Z1659" s="29" t="str">
        <f t="shared" si="253"/>
        <v>CAISO</v>
      </c>
      <c r="AA1659" s="30">
        <f t="shared" si="254"/>
        <v>65</v>
      </c>
      <c r="AB1659" s="31">
        <f>IF(AND(ISNUMBER(MATCH($S1659,[3]Lists!$CU$8:$CU$37,0)),J1659&gt;=DATE(2018,12,31)),$AH$6,$AH$5)</f>
        <v>1</v>
      </c>
      <c r="AC1659" s="31">
        <f t="shared" si="255"/>
        <v>1</v>
      </c>
      <c r="AD1659" s="31">
        <f t="shared" si="256"/>
        <v>1</v>
      </c>
      <c r="AE1659" s="32" t="e">
        <f>MIN($K1659,IF(AND(S1659='[3]Resources - Baseline'!$C$25,$AH$3&gt;0),MIN(DATE(2050,12,31),MAX(DATE($AH$4,12,31),DATE(YEAR(J1659)+$AH$3,MONTH(J1659),DAY(J1659)))),IF(AND(COUNTIFS('[3]Resources - Baseline'!$C$26:$C$37,S1659)=1,$AH$2&gt;0),MIN(DATE($AH$4,12,31),DATE(YEAR(J1659)+$AH$2,MONTH(J1659),DAY(J1659))),DATE(2050,12,31))))</f>
        <v>#VALUE!</v>
      </c>
      <c r="AF1659" s="33">
        <f t="shared" si="257"/>
        <v>1</v>
      </c>
    </row>
    <row r="1660" spans="1:32">
      <c r="A1660" s="1">
        <v>1660</v>
      </c>
      <c r="B1660" s="21" t="s">
        <v>3517</v>
      </c>
      <c r="C1660" s="21" t="s">
        <v>3518</v>
      </c>
      <c r="D1660" s="21" t="s">
        <v>185</v>
      </c>
      <c r="E1660" s="21" t="s">
        <v>176</v>
      </c>
      <c r="F1660" s="21" t="s">
        <v>176</v>
      </c>
      <c r="G1660" s="21" t="s">
        <v>177</v>
      </c>
      <c r="H1660" s="21" t="s">
        <v>176</v>
      </c>
      <c r="I1660" s="21" t="s">
        <v>178</v>
      </c>
      <c r="J1660" s="22">
        <v>39295</v>
      </c>
      <c r="K1660" s="22">
        <v>55153</v>
      </c>
      <c r="L1660" s="23">
        <f t="shared" si="258"/>
        <v>65</v>
      </c>
      <c r="M1660" s="24">
        <f t="shared" si="259"/>
        <v>1</v>
      </c>
      <c r="N1660" s="21">
        <v>65</v>
      </c>
      <c r="O1660" s="21">
        <v>65</v>
      </c>
      <c r="P1660" s="21" t="s">
        <v>268</v>
      </c>
      <c r="Q1660" s="21" t="s">
        <v>269</v>
      </c>
      <c r="R1660" s="25" t="s">
        <v>270</v>
      </c>
      <c r="S1660" s="21" t="s">
        <v>271</v>
      </c>
      <c r="T1660" s="21"/>
      <c r="U1660" s="26"/>
      <c r="V1660" s="26"/>
      <c r="W1660" s="27">
        <f t="shared" si="250"/>
        <v>2008</v>
      </c>
      <c r="X1660" s="27">
        <f t="shared" si="251"/>
        <v>2050</v>
      </c>
      <c r="Y1660" s="28">
        <f t="shared" si="252"/>
        <v>0</v>
      </c>
      <c r="Z1660" s="29" t="str">
        <f t="shared" si="253"/>
        <v>CAISO</v>
      </c>
      <c r="AA1660" s="30">
        <f t="shared" si="254"/>
        <v>65</v>
      </c>
      <c r="AB1660" s="31">
        <f>IF(AND(ISNUMBER(MATCH($S1660,[3]Lists!$CU$8:$CU$37,0)),J1660&gt;=DATE(2018,12,31)),$AH$6,$AH$5)</f>
        <v>1</v>
      </c>
      <c r="AC1660" s="31">
        <f t="shared" si="255"/>
        <v>1</v>
      </c>
      <c r="AD1660" s="31">
        <f t="shared" si="256"/>
        <v>1</v>
      </c>
      <c r="AE1660" s="32" t="e">
        <f>MIN($K1660,IF(AND(S1660='[3]Resources - Baseline'!$C$25,$AH$3&gt;0),MIN(DATE(2050,12,31),MAX(DATE($AH$4,12,31),DATE(YEAR(J1660)+$AH$3,MONTH(J1660),DAY(J1660)))),IF(AND(COUNTIFS('[3]Resources - Baseline'!$C$26:$C$37,S1660)=1,$AH$2&gt;0),MIN(DATE($AH$4,12,31),DATE(YEAR(J1660)+$AH$2,MONTH(J1660),DAY(J1660))),DATE(2050,12,31))))</f>
        <v>#VALUE!</v>
      </c>
      <c r="AF1660" s="33">
        <f t="shared" si="257"/>
        <v>1</v>
      </c>
    </row>
    <row r="1661" spans="1:32">
      <c r="A1661" s="1">
        <v>1661</v>
      </c>
      <c r="B1661" s="21" t="s">
        <v>3519</v>
      </c>
      <c r="C1661" s="21"/>
      <c r="D1661" s="21" t="s">
        <v>185</v>
      </c>
      <c r="E1661" s="21" t="s">
        <v>176</v>
      </c>
      <c r="F1661" s="21" t="s">
        <v>176</v>
      </c>
      <c r="G1661" s="21" t="s">
        <v>177</v>
      </c>
      <c r="H1661" s="21" t="s">
        <v>176</v>
      </c>
      <c r="I1661" s="21" t="s">
        <v>178</v>
      </c>
      <c r="J1661" s="22">
        <v>32143</v>
      </c>
      <c r="K1661" s="22">
        <v>55153</v>
      </c>
      <c r="L1661" s="23">
        <f t="shared" si="258"/>
        <v>28.98</v>
      </c>
      <c r="M1661" s="24">
        <f t="shared" si="259"/>
        <v>0.85235294117647065</v>
      </c>
      <c r="N1661" s="21">
        <v>28.98</v>
      </c>
      <c r="O1661" s="21">
        <v>34</v>
      </c>
      <c r="P1661" s="21" t="s">
        <v>187</v>
      </c>
      <c r="Q1661" s="21" t="s">
        <v>537</v>
      </c>
      <c r="R1661" s="25" t="s">
        <v>538</v>
      </c>
      <c r="S1661" s="21" t="s">
        <v>539</v>
      </c>
      <c r="T1661" s="21"/>
      <c r="U1661" s="26"/>
      <c r="V1661" s="26"/>
      <c r="W1661" s="27">
        <f t="shared" si="250"/>
        <v>1988</v>
      </c>
      <c r="X1661" s="27">
        <f t="shared" si="251"/>
        <v>2050</v>
      </c>
      <c r="Y1661" s="28">
        <f t="shared" si="252"/>
        <v>0</v>
      </c>
      <c r="Z1661" s="29" t="str">
        <f t="shared" si="253"/>
        <v>CAISO</v>
      </c>
      <c r="AA1661" s="30">
        <f t="shared" si="254"/>
        <v>34</v>
      </c>
      <c r="AB1661" s="31">
        <f>IF(AND(ISNUMBER(MATCH($S1661,[3]Lists!$CU$8:$CU$37,0)),J1661&gt;=DATE(2018,12,31)),$AH$6,$AH$5)</f>
        <v>1</v>
      </c>
      <c r="AC1661" s="31">
        <f t="shared" si="255"/>
        <v>1</v>
      </c>
      <c r="AD1661" s="31">
        <f t="shared" si="256"/>
        <v>1</v>
      </c>
      <c r="AE1661" s="32" t="e">
        <f>MIN($K1661,IF(AND(S1661='[3]Resources - Baseline'!$C$25,$AH$3&gt;0),MIN(DATE(2050,12,31),MAX(DATE($AH$4,12,31),DATE(YEAR(J1661)+$AH$3,MONTH(J1661),DAY(J1661)))),IF(AND(COUNTIFS('[3]Resources - Baseline'!$C$26:$C$37,S1661)=1,$AH$2&gt;0),MIN(DATE($AH$4,12,31),DATE(YEAR(J1661)+$AH$2,MONTH(J1661),DAY(J1661))),DATE(2050,12,31))))</f>
        <v>#VALUE!</v>
      </c>
      <c r="AF1661" s="33">
        <f t="shared" si="257"/>
        <v>1</v>
      </c>
    </row>
    <row r="1662" spans="1:32">
      <c r="A1662" s="1">
        <v>1662</v>
      </c>
      <c r="B1662" s="21" t="s">
        <v>3520</v>
      </c>
      <c r="C1662" s="21" t="s">
        <v>3521</v>
      </c>
      <c r="D1662" s="21" t="s">
        <v>185</v>
      </c>
      <c r="E1662" s="21" t="s">
        <v>175</v>
      </c>
      <c r="F1662" s="21" t="s">
        <v>175</v>
      </c>
      <c r="G1662" s="21" t="s">
        <v>186</v>
      </c>
      <c r="H1662" s="21" t="s">
        <v>175</v>
      </c>
      <c r="I1662" s="21" t="s">
        <v>178</v>
      </c>
      <c r="J1662" s="22">
        <v>7672</v>
      </c>
      <c r="K1662" s="22">
        <v>55153</v>
      </c>
      <c r="L1662" s="23">
        <f t="shared" si="258"/>
        <v>4.9000000000000004</v>
      </c>
      <c r="M1662" s="24">
        <f t="shared" si="259"/>
        <v>1</v>
      </c>
      <c r="N1662" s="21">
        <v>4.9000000000000004</v>
      </c>
      <c r="O1662" s="21">
        <v>4.9000000000000004</v>
      </c>
      <c r="P1662" s="21" t="s">
        <v>187</v>
      </c>
      <c r="Q1662" s="21" t="s">
        <v>219</v>
      </c>
      <c r="R1662" s="25" t="s">
        <v>218</v>
      </c>
      <c r="S1662" s="21" t="s">
        <v>368</v>
      </c>
      <c r="T1662" s="21"/>
      <c r="U1662" s="26"/>
      <c r="V1662" s="26"/>
      <c r="W1662" s="27">
        <f t="shared" si="250"/>
        <v>1921</v>
      </c>
      <c r="X1662" s="27">
        <f t="shared" si="251"/>
        <v>2050</v>
      </c>
      <c r="Y1662" s="28">
        <f t="shared" si="252"/>
        <v>0</v>
      </c>
      <c r="Z1662" s="29" t="str">
        <f t="shared" si="253"/>
        <v>CAISO</v>
      </c>
      <c r="AA1662" s="30">
        <f t="shared" si="254"/>
        <v>4.9000000000000004</v>
      </c>
      <c r="AB1662" s="31">
        <f>IF(AND(ISNUMBER(MATCH($S1662,[3]Lists!$CU$8:$CU$37,0)),J1662&gt;=DATE(2018,12,31)),$AH$6,$AH$5)</f>
        <v>1</v>
      </c>
      <c r="AC1662" s="31">
        <f t="shared" si="255"/>
        <v>1</v>
      </c>
      <c r="AD1662" s="31">
        <f t="shared" si="256"/>
        <v>1</v>
      </c>
      <c r="AE1662" s="32" t="e">
        <f>MIN($K1662,IF(AND(S1662='[3]Resources - Baseline'!$C$25,$AH$3&gt;0),MIN(DATE(2050,12,31),MAX(DATE($AH$4,12,31),DATE(YEAR(J1662)+$AH$3,MONTH(J1662),DAY(J1662)))),IF(AND(COUNTIFS('[3]Resources - Baseline'!$C$26:$C$37,S1662)=1,$AH$2&gt;0),MIN(DATE($AH$4,12,31),DATE(YEAR(J1662)+$AH$2,MONTH(J1662),DAY(J1662))),DATE(2050,12,31))))</f>
        <v>#VALUE!</v>
      </c>
      <c r="AF1662" s="33">
        <f t="shared" si="257"/>
        <v>1</v>
      </c>
    </row>
    <row r="1663" spans="1:32">
      <c r="A1663" s="1">
        <v>1663</v>
      </c>
      <c r="B1663" s="21" t="s">
        <v>3522</v>
      </c>
      <c r="C1663" s="21" t="s">
        <v>3523</v>
      </c>
      <c r="D1663" s="21" t="s">
        <v>163</v>
      </c>
      <c r="E1663" s="22" t="s">
        <v>164</v>
      </c>
      <c r="F1663" s="22" t="s">
        <v>164</v>
      </c>
      <c r="G1663" s="22" t="s">
        <v>165</v>
      </c>
      <c r="H1663" s="22" t="s">
        <v>166</v>
      </c>
      <c r="I1663" s="22" t="s">
        <v>167</v>
      </c>
      <c r="J1663" s="22">
        <v>43252</v>
      </c>
      <c r="K1663" s="22">
        <v>54877</v>
      </c>
      <c r="L1663" s="23">
        <f t="shared" si="258"/>
        <v>11</v>
      </c>
      <c r="M1663" s="24">
        <f t="shared" si="259"/>
        <v>1</v>
      </c>
      <c r="N1663" s="23">
        <v>11</v>
      </c>
      <c r="O1663" s="23">
        <v>11</v>
      </c>
      <c r="P1663" s="23" t="s">
        <v>313</v>
      </c>
      <c r="Q1663" s="23" t="s">
        <v>219</v>
      </c>
      <c r="R1663" s="25" t="s">
        <v>218</v>
      </c>
      <c r="S1663" s="22" t="s">
        <v>220</v>
      </c>
      <c r="T1663" s="22"/>
      <c r="U1663" s="26"/>
      <c r="V1663" s="26"/>
      <c r="W1663" s="27">
        <f t="shared" si="250"/>
        <v>2018</v>
      </c>
      <c r="X1663" s="27">
        <f t="shared" si="251"/>
        <v>2049</v>
      </c>
      <c r="Y1663" s="28">
        <f t="shared" si="252"/>
        <v>0</v>
      </c>
      <c r="Z1663" s="29" t="str">
        <f t="shared" si="253"/>
        <v>Excluded</v>
      </c>
      <c r="AA1663" s="30">
        <f t="shared" si="254"/>
        <v>11</v>
      </c>
      <c r="AB1663" s="31">
        <f>IF(AND(ISNUMBER(MATCH($S1663,[3]Lists!$CU$8:$CU$37,0)),J1663&gt;=DATE(2018,12,31)),$AH$6,$AH$5)</f>
        <v>1</v>
      </c>
      <c r="AC1663" s="31">
        <f t="shared" si="255"/>
        <v>1</v>
      </c>
      <c r="AD1663" s="31">
        <f t="shared" si="256"/>
        <v>1</v>
      </c>
      <c r="AE1663" s="32" t="e">
        <f>MIN($K1663,IF(AND(S1663='[3]Resources - Baseline'!$C$25,$AH$3&gt;0),MIN(DATE(2050,12,31),MAX(DATE($AH$4,12,31),DATE(YEAR(J1663)+$AH$3,MONTH(J1663),DAY(J1663)))),IF(AND(COUNTIFS('[3]Resources - Baseline'!$C$26:$C$37,S1663)=1,$AH$2&gt;0),MIN(DATE($AH$4,12,31),DATE(YEAR(J1663)+$AH$2,MONTH(J1663),DAY(J1663))),DATE(2050,12,31))))</f>
        <v>#VALUE!</v>
      </c>
      <c r="AF1663" s="33">
        <f t="shared" si="257"/>
        <v>1</v>
      </c>
    </row>
    <row r="1664" spans="1:32">
      <c r="A1664" s="1">
        <v>1664</v>
      </c>
      <c r="B1664" s="21" t="s">
        <v>3524</v>
      </c>
      <c r="C1664" s="21" t="s">
        <v>3525</v>
      </c>
      <c r="D1664" s="21" t="s">
        <v>163</v>
      </c>
      <c r="E1664" s="22" t="s">
        <v>164</v>
      </c>
      <c r="F1664" s="22" t="s">
        <v>164</v>
      </c>
      <c r="G1664" s="22" t="s">
        <v>165</v>
      </c>
      <c r="H1664" s="22" t="s">
        <v>166</v>
      </c>
      <c r="I1664" s="22" t="s">
        <v>167</v>
      </c>
      <c r="J1664" s="22">
        <v>42370</v>
      </c>
      <c r="K1664" s="22">
        <v>54877</v>
      </c>
      <c r="L1664" s="23">
        <f t="shared" si="258"/>
        <v>4.3</v>
      </c>
      <c r="M1664" s="24">
        <f t="shared" si="259"/>
        <v>1</v>
      </c>
      <c r="N1664" s="23">
        <v>4.3</v>
      </c>
      <c r="O1664" s="23">
        <v>4.3</v>
      </c>
      <c r="P1664" s="23" t="s">
        <v>3526</v>
      </c>
      <c r="Q1664" s="23" t="s">
        <v>258</v>
      </c>
      <c r="R1664" s="25" t="s">
        <v>259</v>
      </c>
      <c r="S1664" s="22" t="s">
        <v>534</v>
      </c>
      <c r="T1664" s="22"/>
      <c r="U1664" s="26"/>
      <c r="V1664" s="26"/>
      <c r="W1664" s="27">
        <f t="shared" si="250"/>
        <v>2016</v>
      </c>
      <c r="X1664" s="27">
        <f t="shared" si="251"/>
        <v>2049</v>
      </c>
      <c r="Y1664" s="28">
        <f t="shared" si="252"/>
        <v>0</v>
      </c>
      <c r="Z1664" s="29" t="str">
        <f t="shared" si="253"/>
        <v>Excluded</v>
      </c>
      <c r="AA1664" s="30">
        <f t="shared" si="254"/>
        <v>4.3</v>
      </c>
      <c r="AB1664" s="31">
        <f>IF(AND(ISNUMBER(MATCH($S1664,[3]Lists!$CU$8:$CU$37,0)),J1664&gt;=DATE(2018,12,31)),$AH$6,$AH$5)</f>
        <v>1</v>
      </c>
      <c r="AC1664" s="31">
        <f t="shared" si="255"/>
        <v>1</v>
      </c>
      <c r="AD1664" s="31">
        <f t="shared" si="256"/>
        <v>1</v>
      </c>
      <c r="AE1664" s="32" t="e">
        <f>MIN($K1664,IF(AND(S1664='[3]Resources - Baseline'!$C$25,$AH$3&gt;0),MIN(DATE(2050,12,31),MAX(DATE($AH$4,12,31),DATE(YEAR(J1664)+$AH$3,MONTH(J1664),DAY(J1664)))),IF(AND(COUNTIFS('[3]Resources - Baseline'!$C$26:$C$37,S1664)=1,$AH$2&gt;0),MIN(DATE($AH$4,12,31),DATE(YEAR(J1664)+$AH$2,MONTH(J1664),DAY(J1664))),DATE(2050,12,31))))</f>
        <v>#VALUE!</v>
      </c>
      <c r="AF1664" s="33">
        <f t="shared" si="257"/>
        <v>1</v>
      </c>
    </row>
    <row r="1665" spans="1:32">
      <c r="A1665" s="1">
        <v>1665</v>
      </c>
      <c r="B1665" s="21" t="s">
        <v>3527</v>
      </c>
      <c r="C1665" s="21" t="s">
        <v>3528</v>
      </c>
      <c r="D1665" s="21" t="s">
        <v>163</v>
      </c>
      <c r="E1665" s="22" t="s">
        <v>164</v>
      </c>
      <c r="F1665" s="22" t="s">
        <v>164</v>
      </c>
      <c r="G1665" s="22" t="s">
        <v>165</v>
      </c>
      <c r="H1665" s="22" t="s">
        <v>166</v>
      </c>
      <c r="I1665" s="22" t="s">
        <v>167</v>
      </c>
      <c r="J1665" s="22">
        <v>42370</v>
      </c>
      <c r="K1665" s="22">
        <v>54877</v>
      </c>
      <c r="L1665" s="23">
        <f t="shared" si="258"/>
        <v>4.3</v>
      </c>
      <c r="M1665" s="24">
        <f t="shared" si="259"/>
        <v>1</v>
      </c>
      <c r="N1665" s="23">
        <v>4.3</v>
      </c>
      <c r="O1665" s="23">
        <v>4.3</v>
      </c>
      <c r="P1665" s="23" t="s">
        <v>3526</v>
      </c>
      <c r="Q1665" s="23" t="s">
        <v>258</v>
      </c>
      <c r="R1665" s="25" t="s">
        <v>259</v>
      </c>
      <c r="S1665" s="22" t="s">
        <v>534</v>
      </c>
      <c r="T1665" s="22"/>
      <c r="U1665" s="26"/>
      <c r="V1665" s="26"/>
      <c r="W1665" s="27">
        <f t="shared" si="250"/>
        <v>2016</v>
      </c>
      <c r="X1665" s="27">
        <f t="shared" si="251"/>
        <v>2049</v>
      </c>
      <c r="Y1665" s="28">
        <f t="shared" si="252"/>
        <v>0</v>
      </c>
      <c r="Z1665" s="29" t="str">
        <f t="shared" si="253"/>
        <v>Excluded</v>
      </c>
      <c r="AA1665" s="30">
        <f t="shared" si="254"/>
        <v>4.3</v>
      </c>
      <c r="AB1665" s="31">
        <f>IF(AND(ISNUMBER(MATCH($S1665,[3]Lists!$CU$8:$CU$37,0)),J1665&gt;=DATE(2018,12,31)),$AH$6,$AH$5)</f>
        <v>1</v>
      </c>
      <c r="AC1665" s="31">
        <f t="shared" si="255"/>
        <v>1</v>
      </c>
      <c r="AD1665" s="31">
        <f t="shared" si="256"/>
        <v>1</v>
      </c>
      <c r="AE1665" s="32" t="e">
        <f>MIN($K1665,IF(AND(S1665='[3]Resources - Baseline'!$C$25,$AH$3&gt;0),MIN(DATE(2050,12,31),MAX(DATE($AH$4,12,31),DATE(YEAR(J1665)+$AH$3,MONTH(J1665),DAY(J1665)))),IF(AND(COUNTIFS('[3]Resources - Baseline'!$C$26:$C$37,S1665)=1,$AH$2&gt;0),MIN(DATE($AH$4,12,31),DATE(YEAR(J1665)+$AH$2,MONTH(J1665),DAY(J1665))),DATE(2050,12,31))))</f>
        <v>#VALUE!</v>
      </c>
      <c r="AF1665" s="33">
        <f t="shared" si="257"/>
        <v>1</v>
      </c>
    </row>
    <row r="1666" spans="1:32">
      <c r="A1666" s="1">
        <v>1666</v>
      </c>
      <c r="B1666" s="21" t="s">
        <v>3529</v>
      </c>
      <c r="C1666" s="21" t="s">
        <v>3530</v>
      </c>
      <c r="D1666" s="21" t="s">
        <v>185</v>
      </c>
      <c r="E1666" s="21" t="s">
        <v>176</v>
      </c>
      <c r="F1666" s="21" t="s">
        <v>176</v>
      </c>
      <c r="G1666" s="21" t="s">
        <v>177</v>
      </c>
      <c r="H1666" s="21" t="s">
        <v>176</v>
      </c>
      <c r="I1666" s="21" t="s">
        <v>178</v>
      </c>
      <c r="J1666" s="22">
        <v>21337</v>
      </c>
      <c r="K1666" s="22">
        <v>43769</v>
      </c>
      <c r="L1666" s="23">
        <f t="shared" si="258"/>
        <v>225.75</v>
      </c>
      <c r="M1666" s="24">
        <f t="shared" si="259"/>
        <v>1</v>
      </c>
      <c r="N1666" s="21">
        <v>225.75</v>
      </c>
      <c r="O1666" s="21">
        <v>225.75</v>
      </c>
      <c r="P1666" s="21" t="s">
        <v>279</v>
      </c>
      <c r="Q1666" s="21" t="s">
        <v>280</v>
      </c>
      <c r="R1666" s="25" t="s">
        <v>170</v>
      </c>
      <c r="S1666" s="21" t="s">
        <v>318</v>
      </c>
      <c r="T1666" s="21"/>
      <c r="U1666" s="26"/>
      <c r="V1666" s="26"/>
      <c r="W1666" s="27">
        <f t="shared" si="250"/>
        <v>1958</v>
      </c>
      <c r="X1666" s="27">
        <f t="shared" si="251"/>
        <v>2019</v>
      </c>
      <c r="Y1666" s="28">
        <f t="shared" si="252"/>
        <v>0</v>
      </c>
      <c r="Z1666" s="29" t="str">
        <f t="shared" si="253"/>
        <v>CAISO</v>
      </c>
      <c r="AA1666" s="30">
        <f t="shared" si="254"/>
        <v>225.75</v>
      </c>
      <c r="AB1666" s="31">
        <f>IF(AND(ISNUMBER(MATCH($S1666,[3]Lists!$CU$8:$CU$37,0)),J1666&gt;=DATE(2018,12,31)),$AH$6,$AH$5)</f>
        <v>1</v>
      </c>
      <c r="AC1666" s="31">
        <f t="shared" si="255"/>
        <v>1</v>
      </c>
      <c r="AD1666" s="31">
        <f t="shared" si="256"/>
        <v>1</v>
      </c>
      <c r="AE1666" s="32" t="e">
        <f>MIN($K1666,IF(AND(S1666='[3]Resources - Baseline'!$C$25,$AH$3&gt;0),MIN(DATE(2050,12,31),MAX(DATE($AH$4,12,31),DATE(YEAR(J1666)+$AH$3,MONTH(J1666),DAY(J1666)))),IF(AND(COUNTIFS('[3]Resources - Baseline'!$C$26:$C$37,S1666)=1,$AH$2&gt;0),MIN(DATE($AH$4,12,31),DATE(YEAR(J1666)+$AH$2,MONTH(J1666),DAY(J1666))),DATE(2050,12,31))))</f>
        <v>#VALUE!</v>
      </c>
      <c r="AF1666" s="33">
        <f t="shared" si="257"/>
        <v>1</v>
      </c>
    </row>
    <row r="1667" spans="1:32">
      <c r="A1667" s="1">
        <v>1667</v>
      </c>
      <c r="B1667" s="21" t="s">
        <v>3531</v>
      </c>
      <c r="C1667" s="21" t="s">
        <v>3532</v>
      </c>
      <c r="D1667" s="21" t="s">
        <v>185</v>
      </c>
      <c r="E1667" s="21" t="s">
        <v>176</v>
      </c>
      <c r="F1667" s="21" t="s">
        <v>176</v>
      </c>
      <c r="G1667" s="21" t="s">
        <v>177</v>
      </c>
      <c r="H1667" s="21" t="s">
        <v>176</v>
      </c>
      <c r="I1667" s="21" t="s">
        <v>178</v>
      </c>
      <c r="J1667" s="22">
        <v>21520</v>
      </c>
      <c r="K1667" s="22">
        <v>44196</v>
      </c>
      <c r="L1667" s="23">
        <f t="shared" si="258"/>
        <v>225.8</v>
      </c>
      <c r="M1667" s="24">
        <f t="shared" si="259"/>
        <v>1</v>
      </c>
      <c r="N1667" s="21">
        <v>225.8</v>
      </c>
      <c r="O1667" s="21">
        <v>225.8</v>
      </c>
      <c r="P1667" s="21" t="s">
        <v>279</v>
      </c>
      <c r="Q1667" s="21" t="s">
        <v>280</v>
      </c>
      <c r="R1667" s="25" t="s">
        <v>170</v>
      </c>
      <c r="S1667" s="21" t="s">
        <v>318</v>
      </c>
      <c r="T1667" s="21"/>
      <c r="U1667" s="26"/>
      <c r="V1667" s="26"/>
      <c r="W1667" s="27">
        <f t="shared" si="250"/>
        <v>1959</v>
      </c>
      <c r="X1667" s="27">
        <f t="shared" si="251"/>
        <v>2020</v>
      </c>
      <c r="Y1667" s="28">
        <f t="shared" si="252"/>
        <v>0</v>
      </c>
      <c r="Z1667" s="29" t="str">
        <f t="shared" si="253"/>
        <v>CAISO</v>
      </c>
      <c r="AA1667" s="30">
        <f t="shared" si="254"/>
        <v>225.8</v>
      </c>
      <c r="AB1667" s="31">
        <f>IF(AND(ISNUMBER(MATCH($S1667,[3]Lists!$CU$8:$CU$37,0)),J1667&gt;=DATE(2018,12,31)),$AH$6,$AH$5)</f>
        <v>1</v>
      </c>
      <c r="AC1667" s="31">
        <f t="shared" si="255"/>
        <v>1</v>
      </c>
      <c r="AD1667" s="31">
        <f t="shared" si="256"/>
        <v>1</v>
      </c>
      <c r="AE1667" s="32" t="e">
        <f>MIN($K1667,IF(AND(S1667='[3]Resources - Baseline'!$C$25,$AH$3&gt;0),MIN(DATE(2050,12,31),MAX(DATE($AH$4,12,31),DATE(YEAR(J1667)+$AH$3,MONTH(J1667),DAY(J1667)))),IF(AND(COUNTIFS('[3]Resources - Baseline'!$C$26:$C$37,S1667)=1,$AH$2&gt;0),MIN(DATE($AH$4,12,31),DATE(YEAR(J1667)+$AH$2,MONTH(J1667),DAY(J1667))),DATE(2050,12,31))))</f>
        <v>#VALUE!</v>
      </c>
      <c r="AF1667" s="33">
        <f t="shared" si="257"/>
        <v>1</v>
      </c>
    </row>
    <row r="1668" spans="1:32">
      <c r="A1668" s="1">
        <v>1668</v>
      </c>
      <c r="B1668" s="21" t="s">
        <v>3533</v>
      </c>
      <c r="C1668" s="21"/>
      <c r="D1668" s="21" t="s">
        <v>185</v>
      </c>
      <c r="E1668" s="21" t="s">
        <v>175</v>
      </c>
      <c r="F1668" s="21" t="s">
        <v>175</v>
      </c>
      <c r="G1668" s="21" t="s">
        <v>186</v>
      </c>
      <c r="H1668" s="21" t="s">
        <v>175</v>
      </c>
      <c r="I1668" s="21" t="s">
        <v>178</v>
      </c>
      <c r="J1668" s="22">
        <v>30834</v>
      </c>
      <c r="K1668" s="22">
        <v>55153</v>
      </c>
      <c r="L1668" s="23">
        <f t="shared" si="258"/>
        <v>14.719999999999999</v>
      </c>
      <c r="M1668" s="24">
        <f t="shared" si="259"/>
        <v>0.30539419087136926</v>
      </c>
      <c r="N1668" s="21">
        <v>14.72</v>
      </c>
      <c r="O1668" s="21">
        <v>48.2</v>
      </c>
      <c r="P1668" s="21" t="s">
        <v>268</v>
      </c>
      <c r="Q1668" s="21" t="s">
        <v>537</v>
      </c>
      <c r="R1668" s="25" t="s">
        <v>538</v>
      </c>
      <c r="S1668" s="21" t="s">
        <v>539</v>
      </c>
      <c r="T1668" s="21"/>
      <c r="U1668" s="26"/>
      <c r="V1668" s="26"/>
      <c r="W1668" s="27">
        <f t="shared" si="250"/>
        <v>1984</v>
      </c>
      <c r="X1668" s="27">
        <f t="shared" si="251"/>
        <v>2050</v>
      </c>
      <c r="Y1668" s="28">
        <f t="shared" si="252"/>
        <v>0</v>
      </c>
      <c r="Z1668" s="29" t="str">
        <f t="shared" si="253"/>
        <v>CAISO</v>
      </c>
      <c r="AA1668" s="30">
        <f t="shared" si="254"/>
        <v>48.2</v>
      </c>
      <c r="AB1668" s="31">
        <f>IF(AND(ISNUMBER(MATCH($S1668,[3]Lists!$CU$8:$CU$37,0)),J1668&gt;=DATE(2018,12,31)),$AH$6,$AH$5)</f>
        <v>1</v>
      </c>
      <c r="AC1668" s="31">
        <f t="shared" si="255"/>
        <v>1</v>
      </c>
      <c r="AD1668" s="31">
        <f t="shared" si="256"/>
        <v>1</v>
      </c>
      <c r="AE1668" s="32" t="e">
        <f>MIN($K1668,IF(AND(S1668='[3]Resources - Baseline'!$C$25,$AH$3&gt;0),MIN(DATE(2050,12,31),MAX(DATE($AH$4,12,31),DATE(YEAR(J1668)+$AH$3,MONTH(J1668),DAY(J1668)))),IF(AND(COUNTIFS('[3]Resources - Baseline'!$C$26:$C$37,S1668)=1,$AH$2&gt;0),MIN(DATE($AH$4,12,31),DATE(YEAR(J1668)+$AH$2,MONTH(J1668),DAY(J1668))),DATE(2050,12,31))))</f>
        <v>#VALUE!</v>
      </c>
      <c r="AF1668" s="33">
        <f t="shared" si="257"/>
        <v>1</v>
      </c>
    </row>
    <row r="1669" spans="1:32">
      <c r="A1669" s="1">
        <v>1669</v>
      </c>
      <c r="B1669" s="21" t="s">
        <v>3534</v>
      </c>
      <c r="C1669" s="21" t="s">
        <v>3535</v>
      </c>
      <c r="D1669" s="21" t="s">
        <v>185</v>
      </c>
      <c r="E1669" s="21" t="s">
        <v>175</v>
      </c>
      <c r="F1669" s="21" t="s">
        <v>175</v>
      </c>
      <c r="G1669" s="21" t="s">
        <v>186</v>
      </c>
      <c r="H1669" s="21" t="s">
        <v>175</v>
      </c>
      <c r="I1669" s="21" t="s">
        <v>178</v>
      </c>
      <c r="J1669" s="22">
        <v>41806</v>
      </c>
      <c r="K1669" s="22">
        <v>55153</v>
      </c>
      <c r="L1669" s="23">
        <f t="shared" si="258"/>
        <v>1.5</v>
      </c>
      <c r="M1669" s="24">
        <f t="shared" si="259"/>
        <v>1</v>
      </c>
      <c r="N1669" s="21">
        <v>1.5</v>
      </c>
      <c r="O1669" s="21">
        <v>1.5</v>
      </c>
      <c r="P1669" s="21" t="s">
        <v>187</v>
      </c>
      <c r="Q1669" s="21" t="s">
        <v>188</v>
      </c>
      <c r="R1669" s="25" t="s">
        <v>189</v>
      </c>
      <c r="S1669" s="21" t="s">
        <v>182</v>
      </c>
      <c r="T1669" s="21"/>
      <c r="U1669" s="26"/>
      <c r="V1669" s="26"/>
      <c r="W1669" s="27">
        <f t="shared" si="250"/>
        <v>2014</v>
      </c>
      <c r="X1669" s="27">
        <f t="shared" si="251"/>
        <v>2050</v>
      </c>
      <c r="Y1669" s="28">
        <f t="shared" si="252"/>
        <v>0</v>
      </c>
      <c r="Z1669" s="29" t="str">
        <f t="shared" si="253"/>
        <v>CAISO</v>
      </c>
      <c r="AA1669" s="30">
        <f t="shared" si="254"/>
        <v>1.5</v>
      </c>
      <c r="AB1669" s="31">
        <f>IF(AND(ISNUMBER(MATCH($S1669,[3]Lists!$CU$8:$CU$37,0)),J1669&gt;=DATE(2018,12,31)),$AH$6,$AH$5)</f>
        <v>1</v>
      </c>
      <c r="AC1669" s="31">
        <f t="shared" si="255"/>
        <v>1</v>
      </c>
      <c r="AD1669" s="31">
        <f t="shared" si="256"/>
        <v>1</v>
      </c>
      <c r="AE1669" s="32" t="e">
        <f>MIN($K1669,IF(AND(S1669='[3]Resources - Baseline'!$C$25,$AH$3&gt;0),MIN(DATE(2050,12,31),MAX(DATE($AH$4,12,31),DATE(YEAR(J1669)+$AH$3,MONTH(J1669),DAY(J1669)))),IF(AND(COUNTIFS('[3]Resources - Baseline'!$C$26:$C$37,S1669)=1,$AH$2&gt;0),MIN(DATE($AH$4,12,31),DATE(YEAR(J1669)+$AH$2,MONTH(J1669),DAY(J1669))),DATE(2050,12,31))))</f>
        <v>#VALUE!</v>
      </c>
      <c r="AF1669" s="33">
        <f t="shared" si="257"/>
        <v>1</v>
      </c>
    </row>
    <row r="1670" spans="1:32">
      <c r="A1670" s="1">
        <v>1670</v>
      </c>
      <c r="B1670" s="21" t="s">
        <v>3536</v>
      </c>
      <c r="C1670" s="21" t="s">
        <v>3537</v>
      </c>
      <c r="D1670" s="21" t="s">
        <v>185</v>
      </c>
      <c r="E1670" s="21" t="s">
        <v>175</v>
      </c>
      <c r="F1670" s="21" t="s">
        <v>175</v>
      </c>
      <c r="G1670" s="21" t="s">
        <v>186</v>
      </c>
      <c r="H1670" s="21" t="s">
        <v>175</v>
      </c>
      <c r="I1670" s="21" t="s">
        <v>178</v>
      </c>
      <c r="J1670" s="22">
        <v>42111</v>
      </c>
      <c r="K1670" s="22">
        <v>55153</v>
      </c>
      <c r="L1670" s="23">
        <f t="shared" si="258"/>
        <v>1.5</v>
      </c>
      <c r="M1670" s="24">
        <f t="shared" si="259"/>
        <v>1</v>
      </c>
      <c r="N1670" s="21">
        <v>1.5</v>
      </c>
      <c r="O1670" s="21">
        <v>1.5</v>
      </c>
      <c r="P1670" s="21" t="s">
        <v>187</v>
      </c>
      <c r="Q1670" s="21" t="s">
        <v>188</v>
      </c>
      <c r="R1670" s="25" t="s">
        <v>189</v>
      </c>
      <c r="S1670" s="21" t="s">
        <v>182</v>
      </c>
      <c r="T1670" s="21"/>
      <c r="U1670" s="26"/>
      <c r="V1670" s="26"/>
      <c r="W1670" s="27">
        <f t="shared" si="250"/>
        <v>2015</v>
      </c>
      <c r="X1670" s="27">
        <f t="shared" si="251"/>
        <v>2050</v>
      </c>
      <c r="Y1670" s="28">
        <f t="shared" si="252"/>
        <v>0</v>
      </c>
      <c r="Z1670" s="29" t="str">
        <f t="shared" si="253"/>
        <v>CAISO</v>
      </c>
      <c r="AA1670" s="30">
        <f t="shared" si="254"/>
        <v>1.5</v>
      </c>
      <c r="AB1670" s="31">
        <f>IF(AND(ISNUMBER(MATCH($S1670,[3]Lists!$CU$8:$CU$37,0)),J1670&gt;=DATE(2018,12,31)),$AH$6,$AH$5)</f>
        <v>1</v>
      </c>
      <c r="AC1670" s="31">
        <f t="shared" si="255"/>
        <v>1</v>
      </c>
      <c r="AD1670" s="31">
        <f t="shared" si="256"/>
        <v>1</v>
      </c>
      <c r="AE1670" s="32" t="e">
        <f>MIN($K1670,IF(AND(S1670='[3]Resources - Baseline'!$C$25,$AH$3&gt;0),MIN(DATE(2050,12,31),MAX(DATE($AH$4,12,31),DATE(YEAR(J1670)+$AH$3,MONTH(J1670),DAY(J1670)))),IF(AND(COUNTIFS('[3]Resources - Baseline'!$C$26:$C$37,S1670)=1,$AH$2&gt;0),MIN(DATE($AH$4,12,31),DATE(YEAR(J1670)+$AH$2,MONTH(J1670),DAY(J1670))),DATE(2050,12,31))))</f>
        <v>#VALUE!</v>
      </c>
      <c r="AF1670" s="33">
        <f t="shared" si="257"/>
        <v>1</v>
      </c>
    </row>
    <row r="1671" spans="1:32">
      <c r="A1671" s="1">
        <v>1671</v>
      </c>
      <c r="B1671" s="21" t="s">
        <v>3538</v>
      </c>
      <c r="C1671" s="21" t="s">
        <v>3539</v>
      </c>
      <c r="D1671" s="21" t="s">
        <v>163</v>
      </c>
      <c r="E1671" s="21" t="s">
        <v>752</v>
      </c>
      <c r="F1671" s="21" t="s">
        <v>752</v>
      </c>
      <c r="G1671" s="21" t="s">
        <v>753</v>
      </c>
      <c r="H1671" s="21" t="s">
        <v>754</v>
      </c>
      <c r="I1671" s="21" t="s">
        <v>212</v>
      </c>
      <c r="J1671" s="22">
        <v>6757</v>
      </c>
      <c r="K1671" s="22">
        <v>55153</v>
      </c>
      <c r="L1671" s="23">
        <f t="shared" si="258"/>
        <v>9.6</v>
      </c>
      <c r="M1671" s="24">
        <f t="shared" si="259"/>
        <v>1</v>
      </c>
      <c r="N1671" s="21">
        <v>9.6</v>
      </c>
      <c r="O1671" s="21">
        <v>9.6</v>
      </c>
      <c r="P1671" s="21" t="s">
        <v>218</v>
      </c>
      <c r="Q1671" s="21" t="s">
        <v>219</v>
      </c>
      <c r="R1671" s="25" t="s">
        <v>218</v>
      </c>
      <c r="S1671" s="21" t="s">
        <v>344</v>
      </c>
      <c r="T1671" s="21"/>
      <c r="U1671" s="26"/>
      <c r="V1671" s="26"/>
      <c r="W1671" s="27">
        <f t="shared" si="250"/>
        <v>1919</v>
      </c>
      <c r="X1671" s="27">
        <f t="shared" si="251"/>
        <v>2050</v>
      </c>
      <c r="Y1671" s="28">
        <f t="shared" si="252"/>
        <v>0</v>
      </c>
      <c r="Z1671" s="29" t="str">
        <f t="shared" si="253"/>
        <v>NW</v>
      </c>
      <c r="AA1671" s="30">
        <f t="shared" si="254"/>
        <v>9.6</v>
      </c>
      <c r="AB1671" s="31">
        <f>IF(AND(ISNUMBER(MATCH($S1671,[3]Lists!$CU$8:$CU$37,0)),J1671&gt;=DATE(2018,12,31)),$AH$6,$AH$5)</f>
        <v>1</v>
      </c>
      <c r="AC1671" s="31">
        <f t="shared" si="255"/>
        <v>1</v>
      </c>
      <c r="AD1671" s="31">
        <f t="shared" si="256"/>
        <v>1</v>
      </c>
      <c r="AE1671" s="32" t="e">
        <f>MIN($K1671,IF(AND(S1671='[3]Resources - Baseline'!$C$25,$AH$3&gt;0),MIN(DATE(2050,12,31),MAX(DATE($AH$4,12,31),DATE(YEAR(J1671)+$AH$3,MONTH(J1671),DAY(J1671)))),IF(AND(COUNTIFS('[3]Resources - Baseline'!$C$26:$C$37,S1671)=1,$AH$2&gt;0),MIN(DATE($AH$4,12,31),DATE(YEAR(J1671)+$AH$2,MONTH(J1671),DAY(J1671))),DATE(2050,12,31))))</f>
        <v>#VALUE!</v>
      </c>
      <c r="AF1671" s="33">
        <f t="shared" si="257"/>
        <v>1</v>
      </c>
    </row>
    <row r="1672" spans="1:32">
      <c r="A1672" s="1">
        <v>1672</v>
      </c>
      <c r="B1672" s="21" t="s">
        <v>3540</v>
      </c>
      <c r="C1672" s="21" t="s">
        <v>3541</v>
      </c>
      <c r="D1672" s="21" t="s">
        <v>163</v>
      </c>
      <c r="E1672" s="21" t="s">
        <v>752</v>
      </c>
      <c r="F1672" s="21" t="s">
        <v>752</v>
      </c>
      <c r="G1672" s="21" t="s">
        <v>753</v>
      </c>
      <c r="H1672" s="21" t="s">
        <v>754</v>
      </c>
      <c r="I1672" s="21" t="s">
        <v>212</v>
      </c>
      <c r="J1672" s="22">
        <v>6757</v>
      </c>
      <c r="K1672" s="22">
        <v>55153</v>
      </c>
      <c r="L1672" s="23">
        <f t="shared" si="258"/>
        <v>9.6</v>
      </c>
      <c r="M1672" s="24">
        <f t="shared" si="259"/>
        <v>1</v>
      </c>
      <c r="N1672" s="21">
        <v>9.6</v>
      </c>
      <c r="O1672" s="21">
        <v>9.6</v>
      </c>
      <c r="P1672" s="21" t="s">
        <v>218</v>
      </c>
      <c r="Q1672" s="21" t="s">
        <v>219</v>
      </c>
      <c r="R1672" s="25" t="s">
        <v>218</v>
      </c>
      <c r="S1672" s="21" t="s">
        <v>344</v>
      </c>
      <c r="T1672" s="21"/>
      <c r="U1672" s="26"/>
      <c r="V1672" s="26"/>
      <c r="W1672" s="27">
        <f t="shared" si="250"/>
        <v>1919</v>
      </c>
      <c r="X1672" s="27">
        <f t="shared" si="251"/>
        <v>2050</v>
      </c>
      <c r="Y1672" s="28">
        <f t="shared" si="252"/>
        <v>0</v>
      </c>
      <c r="Z1672" s="29" t="str">
        <f t="shared" si="253"/>
        <v>NW</v>
      </c>
      <c r="AA1672" s="30">
        <f t="shared" si="254"/>
        <v>9.6</v>
      </c>
      <c r="AB1672" s="31">
        <f>IF(AND(ISNUMBER(MATCH($S1672,[3]Lists!$CU$8:$CU$37,0)),J1672&gt;=DATE(2018,12,31)),$AH$6,$AH$5)</f>
        <v>1</v>
      </c>
      <c r="AC1672" s="31">
        <f t="shared" si="255"/>
        <v>1</v>
      </c>
      <c r="AD1672" s="31">
        <f t="shared" si="256"/>
        <v>1</v>
      </c>
      <c r="AE1672" s="32" t="e">
        <f>MIN($K1672,IF(AND(S1672='[3]Resources - Baseline'!$C$25,$AH$3&gt;0),MIN(DATE(2050,12,31),MAX(DATE($AH$4,12,31),DATE(YEAR(J1672)+$AH$3,MONTH(J1672),DAY(J1672)))),IF(AND(COUNTIFS('[3]Resources - Baseline'!$C$26:$C$37,S1672)=1,$AH$2&gt;0),MIN(DATE($AH$4,12,31),DATE(YEAR(J1672)+$AH$2,MONTH(J1672),DAY(J1672))),DATE(2050,12,31))))</f>
        <v>#VALUE!</v>
      </c>
      <c r="AF1672" s="33">
        <f t="shared" si="257"/>
        <v>1</v>
      </c>
    </row>
    <row r="1673" spans="1:32">
      <c r="A1673" s="1">
        <v>1673</v>
      </c>
      <c r="B1673" s="21" t="s">
        <v>3542</v>
      </c>
      <c r="C1673" s="21" t="s">
        <v>3543</v>
      </c>
      <c r="D1673" s="21" t="s">
        <v>163</v>
      </c>
      <c r="E1673" s="21" t="s">
        <v>752</v>
      </c>
      <c r="F1673" s="21" t="s">
        <v>752</v>
      </c>
      <c r="G1673" s="21" t="s">
        <v>753</v>
      </c>
      <c r="H1673" s="21" t="s">
        <v>754</v>
      </c>
      <c r="I1673" s="21" t="s">
        <v>212</v>
      </c>
      <c r="J1673" s="22">
        <v>6757</v>
      </c>
      <c r="K1673" s="22">
        <v>55153</v>
      </c>
      <c r="L1673" s="23">
        <f t="shared" si="258"/>
        <v>9.6</v>
      </c>
      <c r="M1673" s="24">
        <f t="shared" si="259"/>
        <v>1</v>
      </c>
      <c r="N1673" s="21">
        <v>9.6</v>
      </c>
      <c r="O1673" s="21">
        <v>9.6</v>
      </c>
      <c r="P1673" s="21" t="s">
        <v>218</v>
      </c>
      <c r="Q1673" s="21" t="s">
        <v>219</v>
      </c>
      <c r="R1673" s="25" t="s">
        <v>218</v>
      </c>
      <c r="S1673" s="21" t="s">
        <v>344</v>
      </c>
      <c r="T1673" s="21"/>
      <c r="U1673" s="26"/>
      <c r="V1673" s="26"/>
      <c r="W1673" s="27">
        <f t="shared" ref="W1673:W1736" si="260">IF(J1673&lt;DATE(YEAR(J1673),7,1),YEAR(J1673),YEAR(J1673)+1)</f>
        <v>1919</v>
      </c>
      <c r="X1673" s="27">
        <f t="shared" ref="X1673:X1736" si="261">IF(K1673&gt;=DATE(YEAR(K1673),7,1),YEAR(K1673),YEAR(K1673)-1)</f>
        <v>2050</v>
      </c>
      <c r="Y1673" s="28">
        <f t="shared" ref="Y1673:Y1736" si="262">IF(ISBLANK(U1673),0,O1673-U1673)</f>
        <v>0</v>
      </c>
      <c r="Z1673" s="29" t="str">
        <f t="shared" ref="Z1673:Z1736" si="263">IF(ISBLANK(T1673),I1673,T1673)</f>
        <v>NW</v>
      </c>
      <c r="AA1673" s="30">
        <f t="shared" ref="AA1673:AA1736" si="264">IF(ISBLANK(U1673),O1673,U1673)</f>
        <v>9.6</v>
      </c>
      <c r="AB1673" s="31">
        <f>IF(AND(ISNUMBER(MATCH($S1673,[3]Lists!$CU$8:$CU$37,0)),J1673&gt;=DATE(2018,12,31)),$AH$6,$AH$5)</f>
        <v>1</v>
      </c>
      <c r="AC1673" s="31">
        <f t="shared" ref="AC1673:AC1736" si="265">IF(ISBLANK(S1673),0,1)</f>
        <v>1</v>
      </c>
      <c r="AD1673" s="31">
        <f t="shared" ref="AD1673:AD1736" si="266">AC1673</f>
        <v>1</v>
      </c>
      <c r="AE1673" s="32" t="e">
        <f>MIN($K1673,IF(AND(S1673='[3]Resources - Baseline'!$C$25,$AH$3&gt;0),MIN(DATE(2050,12,31),MAX(DATE($AH$4,12,31),DATE(YEAR(J1673)+$AH$3,MONTH(J1673),DAY(J1673)))),IF(AND(COUNTIFS('[3]Resources - Baseline'!$C$26:$C$37,S1673)=1,$AH$2&gt;0),MIN(DATE($AH$4,12,31),DATE(YEAR(J1673)+$AH$2,MONTH(J1673),DAY(J1673))),DATE(2050,12,31))))</f>
        <v>#VALUE!</v>
      </c>
      <c r="AF1673" s="33">
        <f t="shared" ref="AF1673:AF1736" si="267">SUMPRODUCT(($B$9:$B$3872=$B1673)*1)</f>
        <v>1</v>
      </c>
    </row>
    <row r="1674" spans="1:32">
      <c r="A1674" s="1">
        <v>1674</v>
      </c>
      <c r="B1674" s="21" t="s">
        <v>3544</v>
      </c>
      <c r="C1674" s="21" t="s">
        <v>3545</v>
      </c>
      <c r="D1674" s="21" t="s">
        <v>163</v>
      </c>
      <c r="E1674" s="21" t="s">
        <v>752</v>
      </c>
      <c r="F1674" s="21" t="s">
        <v>752</v>
      </c>
      <c r="G1674" s="21" t="s">
        <v>753</v>
      </c>
      <c r="H1674" s="21" t="s">
        <v>754</v>
      </c>
      <c r="I1674" s="21" t="s">
        <v>212</v>
      </c>
      <c r="J1674" s="22">
        <v>6757</v>
      </c>
      <c r="K1674" s="22">
        <v>55153</v>
      </c>
      <c r="L1674" s="23">
        <f t="shared" ref="L1674:L1737" si="268">IFERROR(M1674*O1674,0)</f>
        <v>9.6</v>
      </c>
      <c r="M1674" s="24">
        <f t="shared" ref="M1674:M1737" si="269">IFERROR(N1674/O1674,0)</f>
        <v>1</v>
      </c>
      <c r="N1674" s="21">
        <v>9.6</v>
      </c>
      <c r="O1674" s="21">
        <v>9.6</v>
      </c>
      <c r="P1674" s="21" t="s">
        <v>218</v>
      </c>
      <c r="Q1674" s="21" t="s">
        <v>219</v>
      </c>
      <c r="R1674" s="25" t="s">
        <v>218</v>
      </c>
      <c r="S1674" s="21" t="s">
        <v>344</v>
      </c>
      <c r="T1674" s="21"/>
      <c r="U1674" s="26"/>
      <c r="V1674" s="26"/>
      <c r="W1674" s="27">
        <f t="shared" si="260"/>
        <v>1919</v>
      </c>
      <c r="X1674" s="27">
        <f t="shared" si="261"/>
        <v>2050</v>
      </c>
      <c r="Y1674" s="28">
        <f t="shared" si="262"/>
        <v>0</v>
      </c>
      <c r="Z1674" s="29" t="str">
        <f t="shared" si="263"/>
        <v>NW</v>
      </c>
      <c r="AA1674" s="30">
        <f t="shared" si="264"/>
        <v>9.6</v>
      </c>
      <c r="AB1674" s="31">
        <f>IF(AND(ISNUMBER(MATCH($S1674,[3]Lists!$CU$8:$CU$37,0)),J1674&gt;=DATE(2018,12,31)),$AH$6,$AH$5)</f>
        <v>1</v>
      </c>
      <c r="AC1674" s="31">
        <f t="shared" si="265"/>
        <v>1</v>
      </c>
      <c r="AD1674" s="31">
        <f t="shared" si="266"/>
        <v>1</v>
      </c>
      <c r="AE1674" s="32" t="e">
        <f>MIN($K1674,IF(AND(S1674='[3]Resources - Baseline'!$C$25,$AH$3&gt;0),MIN(DATE(2050,12,31),MAX(DATE($AH$4,12,31),DATE(YEAR(J1674)+$AH$3,MONTH(J1674),DAY(J1674)))),IF(AND(COUNTIFS('[3]Resources - Baseline'!$C$26:$C$37,S1674)=1,$AH$2&gt;0),MIN(DATE($AH$4,12,31),DATE(YEAR(J1674)+$AH$2,MONTH(J1674),DAY(J1674))),DATE(2050,12,31))))</f>
        <v>#VALUE!</v>
      </c>
      <c r="AF1674" s="33">
        <f t="shared" si="267"/>
        <v>1</v>
      </c>
    </row>
    <row r="1675" spans="1:32">
      <c r="A1675" s="1">
        <v>1675</v>
      </c>
      <c r="B1675" s="21" t="s">
        <v>3546</v>
      </c>
      <c r="C1675" s="21" t="s">
        <v>3547</v>
      </c>
      <c r="D1675" s="21" t="s">
        <v>163</v>
      </c>
      <c r="E1675" s="21" t="s">
        <v>331</v>
      </c>
      <c r="F1675" s="21" t="s">
        <v>331</v>
      </c>
      <c r="G1675" s="21" t="s">
        <v>177</v>
      </c>
      <c r="H1675" s="21" t="s">
        <v>176</v>
      </c>
      <c r="I1675" s="21" t="s">
        <v>178</v>
      </c>
      <c r="J1675" s="22">
        <v>37622</v>
      </c>
      <c r="K1675" s="22">
        <v>47588</v>
      </c>
      <c r="L1675" s="23">
        <f t="shared" si="268"/>
        <v>0</v>
      </c>
      <c r="M1675" s="24">
        <f t="shared" si="269"/>
        <v>0</v>
      </c>
      <c r="N1675" s="21"/>
      <c r="O1675" s="21">
        <v>0.2</v>
      </c>
      <c r="P1675" s="21" t="s">
        <v>911</v>
      </c>
      <c r="Q1675" s="21" t="s">
        <v>912</v>
      </c>
      <c r="R1675" s="25" t="s">
        <v>215</v>
      </c>
      <c r="S1675" s="21" t="s">
        <v>913</v>
      </c>
      <c r="T1675" s="21"/>
      <c r="U1675" s="26"/>
      <c r="V1675" s="26"/>
      <c r="W1675" s="27">
        <f t="shared" si="260"/>
        <v>2003</v>
      </c>
      <c r="X1675" s="27">
        <f t="shared" si="261"/>
        <v>2029</v>
      </c>
      <c r="Y1675" s="28">
        <f t="shared" si="262"/>
        <v>0</v>
      </c>
      <c r="Z1675" s="29" t="str">
        <f t="shared" si="263"/>
        <v>CAISO</v>
      </c>
      <c r="AA1675" s="30">
        <f t="shared" si="264"/>
        <v>0.2</v>
      </c>
      <c r="AB1675" s="31">
        <f>IF(AND(ISNUMBER(MATCH($S1675,[3]Lists!$CU$8:$CU$37,0)),J1675&gt;=DATE(2018,12,31)),$AH$6,$AH$5)</f>
        <v>1</v>
      </c>
      <c r="AC1675" s="31">
        <f t="shared" si="265"/>
        <v>1</v>
      </c>
      <c r="AD1675" s="31">
        <f t="shared" si="266"/>
        <v>1</v>
      </c>
      <c r="AE1675" s="32" t="e">
        <f>MIN($K1675,IF(AND(S1675='[3]Resources - Baseline'!$C$25,$AH$3&gt;0),MIN(DATE(2050,12,31),MAX(DATE($AH$4,12,31),DATE(YEAR(J1675)+$AH$3,MONTH(J1675),DAY(J1675)))),IF(AND(COUNTIFS('[3]Resources - Baseline'!$C$26:$C$37,S1675)=1,$AH$2&gt;0),MIN(DATE($AH$4,12,31),DATE(YEAR(J1675)+$AH$2,MONTH(J1675),DAY(J1675))),DATE(2050,12,31))))</f>
        <v>#VALUE!</v>
      </c>
      <c r="AF1675" s="33">
        <f t="shared" si="267"/>
        <v>1</v>
      </c>
    </row>
    <row r="1676" spans="1:32">
      <c r="A1676" s="1">
        <v>1676</v>
      </c>
      <c r="B1676" s="21" t="s">
        <v>3548</v>
      </c>
      <c r="C1676" s="21" t="s">
        <v>3549</v>
      </c>
      <c r="D1676" s="21" t="s">
        <v>163</v>
      </c>
      <c r="E1676" s="21" t="s">
        <v>331</v>
      </c>
      <c r="F1676" s="21" t="s">
        <v>331</v>
      </c>
      <c r="G1676" s="21" t="s">
        <v>177</v>
      </c>
      <c r="H1676" s="21" t="s">
        <v>176</v>
      </c>
      <c r="I1676" s="21" t="s">
        <v>178</v>
      </c>
      <c r="J1676" s="22">
        <v>37623</v>
      </c>
      <c r="K1676" s="22">
        <v>47588</v>
      </c>
      <c r="L1676" s="23">
        <f t="shared" si="268"/>
        <v>0</v>
      </c>
      <c r="M1676" s="24">
        <f t="shared" si="269"/>
        <v>0</v>
      </c>
      <c r="N1676" s="21"/>
      <c r="O1676" s="21">
        <v>0.2</v>
      </c>
      <c r="P1676" s="21" t="s">
        <v>911</v>
      </c>
      <c r="Q1676" s="21" t="s">
        <v>912</v>
      </c>
      <c r="R1676" s="25" t="s">
        <v>215</v>
      </c>
      <c r="S1676" s="21" t="s">
        <v>913</v>
      </c>
      <c r="T1676" s="21"/>
      <c r="U1676" s="26"/>
      <c r="V1676" s="26"/>
      <c r="W1676" s="27">
        <f t="shared" si="260"/>
        <v>2003</v>
      </c>
      <c r="X1676" s="27">
        <f t="shared" si="261"/>
        <v>2029</v>
      </c>
      <c r="Y1676" s="28">
        <f t="shared" si="262"/>
        <v>0</v>
      </c>
      <c r="Z1676" s="29" t="str">
        <f t="shared" si="263"/>
        <v>CAISO</v>
      </c>
      <c r="AA1676" s="30">
        <f t="shared" si="264"/>
        <v>0.2</v>
      </c>
      <c r="AB1676" s="31">
        <f>IF(AND(ISNUMBER(MATCH($S1676,[3]Lists!$CU$8:$CU$37,0)),J1676&gt;=DATE(2018,12,31)),$AH$6,$AH$5)</f>
        <v>1</v>
      </c>
      <c r="AC1676" s="31">
        <f t="shared" si="265"/>
        <v>1</v>
      </c>
      <c r="AD1676" s="31">
        <f t="shared" si="266"/>
        <v>1</v>
      </c>
      <c r="AE1676" s="32" t="e">
        <f>MIN($K1676,IF(AND(S1676='[3]Resources - Baseline'!$C$25,$AH$3&gt;0),MIN(DATE(2050,12,31),MAX(DATE($AH$4,12,31),DATE(YEAR(J1676)+$AH$3,MONTH(J1676),DAY(J1676)))),IF(AND(COUNTIFS('[3]Resources - Baseline'!$C$26:$C$37,S1676)=1,$AH$2&gt;0),MIN(DATE($AH$4,12,31),DATE(YEAR(J1676)+$AH$2,MONTH(J1676),DAY(J1676))),DATE(2050,12,31))))</f>
        <v>#VALUE!</v>
      </c>
      <c r="AF1676" s="33">
        <f t="shared" si="267"/>
        <v>1</v>
      </c>
    </row>
    <row r="1677" spans="1:32">
      <c r="A1677" s="1">
        <v>1677</v>
      </c>
      <c r="B1677" s="21" t="s">
        <v>3550</v>
      </c>
      <c r="C1677" s="21" t="s">
        <v>3551</v>
      </c>
      <c r="D1677" s="21" t="s">
        <v>163</v>
      </c>
      <c r="E1677" s="21" t="s">
        <v>302</v>
      </c>
      <c r="F1677" s="21" t="s">
        <v>302</v>
      </c>
      <c r="G1677" s="21" t="s">
        <v>303</v>
      </c>
      <c r="H1677" s="21" t="s">
        <v>302</v>
      </c>
      <c r="I1677" s="21" t="s">
        <v>167</v>
      </c>
      <c r="J1677" s="22">
        <v>42369</v>
      </c>
      <c r="K1677" s="22">
        <v>55153</v>
      </c>
      <c r="L1677" s="23">
        <f t="shared" si="268"/>
        <v>52</v>
      </c>
      <c r="M1677" s="24">
        <f t="shared" si="269"/>
        <v>1</v>
      </c>
      <c r="N1677" s="21">
        <v>52</v>
      </c>
      <c r="O1677" s="21">
        <v>52</v>
      </c>
      <c r="P1677" s="21" t="s">
        <v>408</v>
      </c>
      <c r="Q1677" s="21" t="s">
        <v>180</v>
      </c>
      <c r="R1677" s="25" t="s">
        <v>181</v>
      </c>
      <c r="S1677" s="21" t="s">
        <v>1560</v>
      </c>
      <c r="T1677" s="21"/>
      <c r="U1677" s="26"/>
      <c r="V1677" s="26"/>
      <c r="W1677" s="27">
        <f t="shared" si="260"/>
        <v>2016</v>
      </c>
      <c r="X1677" s="27">
        <f t="shared" si="261"/>
        <v>2050</v>
      </c>
      <c r="Y1677" s="28">
        <f t="shared" si="262"/>
        <v>0</v>
      </c>
      <c r="Z1677" s="29" t="str">
        <f t="shared" si="263"/>
        <v>Excluded</v>
      </c>
      <c r="AA1677" s="30">
        <f t="shared" si="264"/>
        <v>52</v>
      </c>
      <c r="AB1677" s="31">
        <f>IF(AND(ISNUMBER(MATCH($S1677,[3]Lists!$CU$8:$CU$37,0)),J1677&gt;=DATE(2018,12,31)),$AH$6,$AH$5)</f>
        <v>1</v>
      </c>
      <c r="AC1677" s="31">
        <f t="shared" si="265"/>
        <v>1</v>
      </c>
      <c r="AD1677" s="31">
        <f t="shared" si="266"/>
        <v>1</v>
      </c>
      <c r="AE1677" s="32" t="e">
        <f>MIN($K1677,IF(AND(S1677='[3]Resources - Baseline'!$C$25,$AH$3&gt;0),MIN(DATE(2050,12,31),MAX(DATE($AH$4,12,31),DATE(YEAR(J1677)+$AH$3,MONTH(J1677),DAY(J1677)))),IF(AND(COUNTIFS('[3]Resources - Baseline'!$C$26:$C$37,S1677)=1,$AH$2&gt;0),MIN(DATE($AH$4,12,31),DATE(YEAR(J1677)+$AH$2,MONTH(J1677),DAY(J1677))),DATE(2050,12,31))))</f>
        <v>#VALUE!</v>
      </c>
      <c r="AF1677" s="33">
        <f t="shared" si="267"/>
        <v>1</v>
      </c>
    </row>
    <row r="1678" spans="1:32">
      <c r="A1678" s="1">
        <v>1678</v>
      </c>
      <c r="B1678" s="21" t="s">
        <v>3552</v>
      </c>
      <c r="C1678" s="21" t="s">
        <v>3553</v>
      </c>
      <c r="D1678" s="21" t="s">
        <v>163</v>
      </c>
      <c r="E1678" s="21" t="s">
        <v>3554</v>
      </c>
      <c r="F1678" s="21" t="s">
        <v>3554</v>
      </c>
      <c r="G1678" s="21" t="s">
        <v>3555</v>
      </c>
      <c r="H1678" s="21" t="s">
        <v>497</v>
      </c>
      <c r="I1678" s="21" t="s">
        <v>195</v>
      </c>
      <c r="J1678" s="22">
        <v>37623</v>
      </c>
      <c r="K1678" s="22">
        <v>47588</v>
      </c>
      <c r="L1678" s="23">
        <f t="shared" si="268"/>
        <v>130</v>
      </c>
      <c r="M1678" s="24">
        <f t="shared" si="269"/>
        <v>1</v>
      </c>
      <c r="N1678" s="21">
        <v>130</v>
      </c>
      <c r="O1678" s="21">
        <v>130</v>
      </c>
      <c r="P1678" s="21" t="s">
        <v>218</v>
      </c>
      <c r="Q1678" s="21" t="s">
        <v>219</v>
      </c>
      <c r="R1678" s="25" t="s">
        <v>218</v>
      </c>
      <c r="S1678" s="21" t="s">
        <v>227</v>
      </c>
      <c r="T1678" s="21"/>
      <c r="U1678" s="26"/>
      <c r="V1678" s="26"/>
      <c r="W1678" s="27">
        <f t="shared" si="260"/>
        <v>2003</v>
      </c>
      <c r="X1678" s="27">
        <f t="shared" si="261"/>
        <v>2029</v>
      </c>
      <c r="Y1678" s="28">
        <f t="shared" si="262"/>
        <v>0</v>
      </c>
      <c r="Z1678" s="29" t="str">
        <f t="shared" si="263"/>
        <v>SW</v>
      </c>
      <c r="AA1678" s="30">
        <f t="shared" si="264"/>
        <v>130</v>
      </c>
      <c r="AB1678" s="31">
        <f>IF(AND(ISNUMBER(MATCH($S1678,[3]Lists!$CU$8:$CU$37,0)),J1678&gt;=DATE(2018,12,31)),$AH$6,$AH$5)</f>
        <v>1</v>
      </c>
      <c r="AC1678" s="31">
        <f t="shared" si="265"/>
        <v>1</v>
      </c>
      <c r="AD1678" s="31">
        <f t="shared" si="266"/>
        <v>1</v>
      </c>
      <c r="AE1678" s="32" t="e">
        <f>MIN($K1678,IF(AND(S1678='[3]Resources - Baseline'!$C$25,$AH$3&gt;0),MIN(DATE(2050,12,31),MAX(DATE($AH$4,12,31),DATE(YEAR(J1678)+$AH$3,MONTH(J1678),DAY(J1678)))),IF(AND(COUNTIFS('[3]Resources - Baseline'!$C$26:$C$37,S1678)=1,$AH$2&gt;0),MIN(DATE($AH$4,12,31),DATE(YEAR(J1678)+$AH$2,MONTH(J1678),DAY(J1678))),DATE(2050,12,31))))</f>
        <v>#VALUE!</v>
      </c>
      <c r="AF1678" s="33">
        <f t="shared" si="267"/>
        <v>1</v>
      </c>
    </row>
    <row r="1679" spans="1:32">
      <c r="A1679" s="1">
        <v>1679</v>
      </c>
      <c r="B1679" s="21" t="s">
        <v>3556</v>
      </c>
      <c r="C1679" s="21" t="s">
        <v>3557</v>
      </c>
      <c r="D1679" s="21" t="s">
        <v>163</v>
      </c>
      <c r="E1679" s="21" t="s">
        <v>3554</v>
      </c>
      <c r="F1679" s="21" t="s">
        <v>3554</v>
      </c>
      <c r="G1679" s="21" t="s">
        <v>3555</v>
      </c>
      <c r="H1679" s="21" t="s">
        <v>497</v>
      </c>
      <c r="I1679" s="21" t="s">
        <v>195</v>
      </c>
      <c r="J1679" s="22">
        <v>15250</v>
      </c>
      <c r="K1679" s="22">
        <v>55153</v>
      </c>
      <c r="L1679" s="23">
        <f t="shared" si="268"/>
        <v>130</v>
      </c>
      <c r="M1679" s="24">
        <f t="shared" si="269"/>
        <v>1</v>
      </c>
      <c r="N1679" s="21">
        <v>130</v>
      </c>
      <c r="O1679" s="21">
        <v>130</v>
      </c>
      <c r="P1679" s="21" t="s">
        <v>218</v>
      </c>
      <c r="Q1679" s="21" t="s">
        <v>219</v>
      </c>
      <c r="R1679" s="25" t="s">
        <v>218</v>
      </c>
      <c r="S1679" s="21" t="s">
        <v>227</v>
      </c>
      <c r="T1679" s="21"/>
      <c r="U1679" s="26"/>
      <c r="V1679" s="26"/>
      <c r="W1679" s="27">
        <f t="shared" si="260"/>
        <v>1942</v>
      </c>
      <c r="X1679" s="27">
        <f t="shared" si="261"/>
        <v>2050</v>
      </c>
      <c r="Y1679" s="28">
        <f t="shared" si="262"/>
        <v>0</v>
      </c>
      <c r="Z1679" s="29" t="str">
        <f t="shared" si="263"/>
        <v>SW</v>
      </c>
      <c r="AA1679" s="30">
        <f t="shared" si="264"/>
        <v>130</v>
      </c>
      <c r="AB1679" s="31">
        <f>IF(AND(ISNUMBER(MATCH($S1679,[3]Lists!$CU$8:$CU$37,0)),J1679&gt;=DATE(2018,12,31)),$AH$6,$AH$5)</f>
        <v>1</v>
      </c>
      <c r="AC1679" s="31">
        <f t="shared" si="265"/>
        <v>1</v>
      </c>
      <c r="AD1679" s="31">
        <f t="shared" si="266"/>
        <v>1</v>
      </c>
      <c r="AE1679" s="32" t="e">
        <f>MIN($K1679,IF(AND(S1679='[3]Resources - Baseline'!$C$25,$AH$3&gt;0),MIN(DATE(2050,12,31),MAX(DATE($AH$4,12,31),DATE(YEAR(J1679)+$AH$3,MONTH(J1679),DAY(J1679)))),IF(AND(COUNTIFS('[3]Resources - Baseline'!$C$26:$C$37,S1679)=1,$AH$2&gt;0),MIN(DATE($AH$4,12,31),DATE(YEAR(J1679)+$AH$2,MONTH(J1679),DAY(J1679))),DATE(2050,12,31))))</f>
        <v>#VALUE!</v>
      </c>
      <c r="AF1679" s="33">
        <f t="shared" si="267"/>
        <v>1</v>
      </c>
    </row>
    <row r="1680" spans="1:32">
      <c r="A1680" s="1">
        <v>1680</v>
      </c>
      <c r="B1680" s="21" t="s">
        <v>3558</v>
      </c>
      <c r="C1680" s="21" t="s">
        <v>3559</v>
      </c>
      <c r="D1680" s="21" t="s">
        <v>163</v>
      </c>
      <c r="E1680" s="21" t="s">
        <v>3554</v>
      </c>
      <c r="F1680" s="21" t="s">
        <v>3554</v>
      </c>
      <c r="G1680" s="21" t="s">
        <v>3555</v>
      </c>
      <c r="H1680" s="21" t="s">
        <v>497</v>
      </c>
      <c r="I1680" s="21" t="s">
        <v>195</v>
      </c>
      <c r="J1680" s="22">
        <v>19238</v>
      </c>
      <c r="K1680" s="22">
        <v>55153</v>
      </c>
      <c r="L1680" s="23">
        <f t="shared" si="268"/>
        <v>130</v>
      </c>
      <c r="M1680" s="24">
        <f t="shared" si="269"/>
        <v>1</v>
      </c>
      <c r="N1680" s="21">
        <v>130</v>
      </c>
      <c r="O1680" s="21">
        <v>130</v>
      </c>
      <c r="P1680" s="21" t="s">
        <v>218</v>
      </c>
      <c r="Q1680" s="21" t="s">
        <v>219</v>
      </c>
      <c r="R1680" s="25" t="s">
        <v>218</v>
      </c>
      <c r="S1680" s="21" t="s">
        <v>227</v>
      </c>
      <c r="T1680" s="21"/>
      <c r="U1680" s="26"/>
      <c r="V1680" s="26"/>
      <c r="W1680" s="27">
        <f t="shared" si="260"/>
        <v>1953</v>
      </c>
      <c r="X1680" s="27">
        <f t="shared" si="261"/>
        <v>2050</v>
      </c>
      <c r="Y1680" s="28">
        <f t="shared" si="262"/>
        <v>0</v>
      </c>
      <c r="Z1680" s="29" t="str">
        <f t="shared" si="263"/>
        <v>SW</v>
      </c>
      <c r="AA1680" s="30">
        <f t="shared" si="264"/>
        <v>130</v>
      </c>
      <c r="AB1680" s="31">
        <f>IF(AND(ISNUMBER(MATCH($S1680,[3]Lists!$CU$8:$CU$37,0)),J1680&gt;=DATE(2018,12,31)),$AH$6,$AH$5)</f>
        <v>1</v>
      </c>
      <c r="AC1680" s="31">
        <f t="shared" si="265"/>
        <v>1</v>
      </c>
      <c r="AD1680" s="31">
        <f t="shared" si="266"/>
        <v>1</v>
      </c>
      <c r="AE1680" s="32" t="e">
        <f>MIN($K1680,IF(AND(S1680='[3]Resources - Baseline'!$C$25,$AH$3&gt;0),MIN(DATE(2050,12,31),MAX(DATE($AH$4,12,31),DATE(YEAR(J1680)+$AH$3,MONTH(J1680),DAY(J1680)))),IF(AND(COUNTIFS('[3]Resources - Baseline'!$C$26:$C$37,S1680)=1,$AH$2&gt;0),MIN(DATE($AH$4,12,31),DATE(YEAR(J1680)+$AH$2,MONTH(J1680),DAY(J1680))),DATE(2050,12,31))))</f>
        <v>#VALUE!</v>
      </c>
      <c r="AF1680" s="33">
        <f t="shared" si="267"/>
        <v>1</v>
      </c>
    </row>
    <row r="1681" spans="1:32">
      <c r="A1681" s="1">
        <v>1681</v>
      </c>
      <c r="B1681" s="21" t="s">
        <v>3560</v>
      </c>
      <c r="C1681" s="21" t="s">
        <v>3561</v>
      </c>
      <c r="D1681" s="21" t="s">
        <v>163</v>
      </c>
      <c r="E1681" s="21" t="s">
        <v>3554</v>
      </c>
      <c r="F1681" s="21" t="s">
        <v>3554</v>
      </c>
      <c r="G1681" s="21" t="s">
        <v>3555</v>
      </c>
      <c r="H1681" s="21" t="s">
        <v>497</v>
      </c>
      <c r="I1681" s="21" t="s">
        <v>195</v>
      </c>
      <c r="J1681" s="22">
        <v>15523</v>
      </c>
      <c r="K1681" s="22">
        <v>55153</v>
      </c>
      <c r="L1681" s="23">
        <f t="shared" si="268"/>
        <v>130</v>
      </c>
      <c r="M1681" s="24">
        <f t="shared" si="269"/>
        <v>1</v>
      </c>
      <c r="N1681" s="21">
        <v>130</v>
      </c>
      <c r="O1681" s="21">
        <v>130</v>
      </c>
      <c r="P1681" s="21" t="s">
        <v>218</v>
      </c>
      <c r="Q1681" s="21" t="s">
        <v>219</v>
      </c>
      <c r="R1681" s="25" t="s">
        <v>218</v>
      </c>
      <c r="S1681" s="21" t="s">
        <v>227</v>
      </c>
      <c r="T1681" s="21"/>
      <c r="U1681" s="26"/>
      <c r="V1681" s="26"/>
      <c r="W1681" s="27">
        <f t="shared" si="260"/>
        <v>1943</v>
      </c>
      <c r="X1681" s="27">
        <f t="shared" si="261"/>
        <v>2050</v>
      </c>
      <c r="Y1681" s="28">
        <f t="shared" si="262"/>
        <v>0</v>
      </c>
      <c r="Z1681" s="29" t="str">
        <f t="shared" si="263"/>
        <v>SW</v>
      </c>
      <c r="AA1681" s="30">
        <f t="shared" si="264"/>
        <v>130</v>
      </c>
      <c r="AB1681" s="31">
        <f>IF(AND(ISNUMBER(MATCH($S1681,[3]Lists!$CU$8:$CU$37,0)),J1681&gt;=DATE(2018,12,31)),$AH$6,$AH$5)</f>
        <v>1</v>
      </c>
      <c r="AC1681" s="31">
        <f t="shared" si="265"/>
        <v>1</v>
      </c>
      <c r="AD1681" s="31">
        <f t="shared" si="266"/>
        <v>1</v>
      </c>
      <c r="AE1681" s="32" t="e">
        <f>MIN($K1681,IF(AND(S1681='[3]Resources - Baseline'!$C$25,$AH$3&gt;0),MIN(DATE(2050,12,31),MAX(DATE($AH$4,12,31),DATE(YEAR(J1681)+$AH$3,MONTH(J1681),DAY(J1681)))),IF(AND(COUNTIFS('[3]Resources - Baseline'!$C$26:$C$37,S1681)=1,$AH$2&gt;0),MIN(DATE($AH$4,12,31),DATE(YEAR(J1681)+$AH$2,MONTH(J1681),DAY(J1681))),DATE(2050,12,31))))</f>
        <v>#VALUE!</v>
      </c>
      <c r="AF1681" s="33">
        <f t="shared" si="267"/>
        <v>1</v>
      </c>
    </row>
    <row r="1682" spans="1:32">
      <c r="A1682" s="1">
        <v>1682</v>
      </c>
      <c r="B1682" s="21" t="s">
        <v>3562</v>
      </c>
      <c r="C1682" s="21" t="s">
        <v>3563</v>
      </c>
      <c r="D1682" s="21" t="s">
        <v>163</v>
      </c>
      <c r="E1682" s="21" t="s">
        <v>3554</v>
      </c>
      <c r="F1682" s="21" t="s">
        <v>3554</v>
      </c>
      <c r="G1682" s="21" t="s">
        <v>3555</v>
      </c>
      <c r="H1682" s="21" t="s">
        <v>497</v>
      </c>
      <c r="I1682" s="21" t="s">
        <v>195</v>
      </c>
      <c r="J1682" s="22">
        <v>19115</v>
      </c>
      <c r="K1682" s="22">
        <v>55153</v>
      </c>
      <c r="L1682" s="23">
        <f t="shared" si="268"/>
        <v>127</v>
      </c>
      <c r="M1682" s="24">
        <f t="shared" si="269"/>
        <v>1</v>
      </c>
      <c r="N1682" s="21">
        <v>127</v>
      </c>
      <c r="O1682" s="21">
        <v>127</v>
      </c>
      <c r="P1682" s="21" t="s">
        <v>218</v>
      </c>
      <c r="Q1682" s="21" t="s">
        <v>219</v>
      </c>
      <c r="R1682" s="25" t="s">
        <v>218</v>
      </c>
      <c r="S1682" s="21" t="s">
        <v>227</v>
      </c>
      <c r="T1682" s="21"/>
      <c r="U1682" s="26"/>
      <c r="V1682" s="26"/>
      <c r="W1682" s="27">
        <f t="shared" si="260"/>
        <v>1952</v>
      </c>
      <c r="X1682" s="27">
        <f t="shared" si="261"/>
        <v>2050</v>
      </c>
      <c r="Y1682" s="28">
        <f t="shared" si="262"/>
        <v>0</v>
      </c>
      <c r="Z1682" s="29" t="str">
        <f t="shared" si="263"/>
        <v>SW</v>
      </c>
      <c r="AA1682" s="30">
        <f t="shared" si="264"/>
        <v>127</v>
      </c>
      <c r="AB1682" s="31">
        <f>IF(AND(ISNUMBER(MATCH($S1682,[3]Lists!$CU$8:$CU$37,0)),J1682&gt;=DATE(2018,12,31)),$AH$6,$AH$5)</f>
        <v>1</v>
      </c>
      <c r="AC1682" s="31">
        <f t="shared" si="265"/>
        <v>1</v>
      </c>
      <c r="AD1682" s="31">
        <f t="shared" si="266"/>
        <v>1</v>
      </c>
      <c r="AE1682" s="32" t="e">
        <f>MIN($K1682,IF(AND(S1682='[3]Resources - Baseline'!$C$25,$AH$3&gt;0),MIN(DATE(2050,12,31),MAX(DATE($AH$4,12,31),DATE(YEAR(J1682)+$AH$3,MONTH(J1682),DAY(J1682)))),IF(AND(COUNTIFS('[3]Resources - Baseline'!$C$26:$C$37,S1682)=1,$AH$2&gt;0),MIN(DATE($AH$4,12,31),DATE(YEAR(J1682)+$AH$2,MONTH(J1682),DAY(J1682))),DATE(2050,12,31))))</f>
        <v>#VALUE!</v>
      </c>
      <c r="AF1682" s="33">
        <f t="shared" si="267"/>
        <v>1</v>
      </c>
    </row>
    <row r="1683" spans="1:32">
      <c r="A1683" s="1">
        <v>1683</v>
      </c>
      <c r="B1683" s="21" t="s">
        <v>3564</v>
      </c>
      <c r="C1683" s="21" t="s">
        <v>3565</v>
      </c>
      <c r="D1683" s="21" t="s">
        <v>163</v>
      </c>
      <c r="E1683" s="21" t="s">
        <v>3554</v>
      </c>
      <c r="F1683" s="21" t="s">
        <v>3554</v>
      </c>
      <c r="G1683" s="21" t="s">
        <v>3555</v>
      </c>
      <c r="H1683" s="21" t="s">
        <v>497</v>
      </c>
      <c r="I1683" s="21" t="s">
        <v>195</v>
      </c>
      <c r="J1683" s="22">
        <v>15707</v>
      </c>
      <c r="K1683" s="22">
        <v>55153</v>
      </c>
      <c r="L1683" s="23">
        <f t="shared" si="268"/>
        <v>130</v>
      </c>
      <c r="M1683" s="24">
        <f t="shared" si="269"/>
        <v>1</v>
      </c>
      <c r="N1683" s="21">
        <v>130</v>
      </c>
      <c r="O1683" s="21">
        <v>130</v>
      </c>
      <c r="P1683" s="21" t="s">
        <v>218</v>
      </c>
      <c r="Q1683" s="21" t="s">
        <v>219</v>
      </c>
      <c r="R1683" s="25" t="s">
        <v>218</v>
      </c>
      <c r="S1683" s="21" t="s">
        <v>227</v>
      </c>
      <c r="T1683" s="21"/>
      <c r="U1683" s="26"/>
      <c r="V1683" s="26"/>
      <c r="W1683" s="27">
        <f t="shared" si="260"/>
        <v>1943</v>
      </c>
      <c r="X1683" s="27">
        <f t="shared" si="261"/>
        <v>2050</v>
      </c>
      <c r="Y1683" s="28">
        <f t="shared" si="262"/>
        <v>0</v>
      </c>
      <c r="Z1683" s="29" t="str">
        <f t="shared" si="263"/>
        <v>SW</v>
      </c>
      <c r="AA1683" s="30">
        <f t="shared" si="264"/>
        <v>130</v>
      </c>
      <c r="AB1683" s="31">
        <f>IF(AND(ISNUMBER(MATCH($S1683,[3]Lists!$CU$8:$CU$37,0)),J1683&gt;=DATE(2018,12,31)),$AH$6,$AH$5)</f>
        <v>1</v>
      </c>
      <c r="AC1683" s="31">
        <f t="shared" si="265"/>
        <v>1</v>
      </c>
      <c r="AD1683" s="31">
        <f t="shared" si="266"/>
        <v>1</v>
      </c>
      <c r="AE1683" s="32" t="e">
        <f>MIN($K1683,IF(AND(S1683='[3]Resources - Baseline'!$C$25,$AH$3&gt;0),MIN(DATE(2050,12,31),MAX(DATE($AH$4,12,31),DATE(YEAR(J1683)+$AH$3,MONTH(J1683),DAY(J1683)))),IF(AND(COUNTIFS('[3]Resources - Baseline'!$C$26:$C$37,S1683)=1,$AH$2&gt;0),MIN(DATE($AH$4,12,31),DATE(YEAR(J1683)+$AH$2,MONTH(J1683),DAY(J1683))),DATE(2050,12,31))))</f>
        <v>#VALUE!</v>
      </c>
      <c r="AF1683" s="33">
        <f t="shared" si="267"/>
        <v>1</v>
      </c>
    </row>
    <row r="1684" spans="1:32">
      <c r="A1684" s="1">
        <v>1684</v>
      </c>
      <c r="B1684" s="21" t="s">
        <v>3566</v>
      </c>
      <c r="C1684" s="21" t="s">
        <v>3567</v>
      </c>
      <c r="D1684" s="21" t="s">
        <v>163</v>
      </c>
      <c r="E1684" s="21" t="s">
        <v>3554</v>
      </c>
      <c r="F1684" s="21" t="s">
        <v>3554</v>
      </c>
      <c r="G1684" s="21" t="s">
        <v>3555</v>
      </c>
      <c r="H1684" s="21" t="s">
        <v>497</v>
      </c>
      <c r="I1684" s="21" t="s">
        <v>195</v>
      </c>
      <c r="J1684" s="22">
        <v>14489</v>
      </c>
      <c r="K1684" s="22">
        <v>55153</v>
      </c>
      <c r="L1684" s="23">
        <f t="shared" si="268"/>
        <v>130</v>
      </c>
      <c r="M1684" s="24">
        <f t="shared" si="269"/>
        <v>1</v>
      </c>
      <c r="N1684" s="21">
        <v>130</v>
      </c>
      <c r="O1684" s="21">
        <v>130</v>
      </c>
      <c r="P1684" s="21" t="s">
        <v>218</v>
      </c>
      <c r="Q1684" s="21" t="s">
        <v>219</v>
      </c>
      <c r="R1684" s="25" t="s">
        <v>218</v>
      </c>
      <c r="S1684" s="21" t="s">
        <v>227</v>
      </c>
      <c r="T1684" s="21"/>
      <c r="U1684" s="26"/>
      <c r="V1684" s="26"/>
      <c r="W1684" s="27">
        <f t="shared" si="260"/>
        <v>1940</v>
      </c>
      <c r="X1684" s="27">
        <f t="shared" si="261"/>
        <v>2050</v>
      </c>
      <c r="Y1684" s="28">
        <f t="shared" si="262"/>
        <v>0</v>
      </c>
      <c r="Z1684" s="29" t="str">
        <f t="shared" si="263"/>
        <v>SW</v>
      </c>
      <c r="AA1684" s="30">
        <f t="shared" si="264"/>
        <v>130</v>
      </c>
      <c r="AB1684" s="31">
        <f>IF(AND(ISNUMBER(MATCH($S1684,[3]Lists!$CU$8:$CU$37,0)),J1684&gt;=DATE(2018,12,31)),$AH$6,$AH$5)</f>
        <v>1</v>
      </c>
      <c r="AC1684" s="31">
        <f t="shared" si="265"/>
        <v>1</v>
      </c>
      <c r="AD1684" s="31">
        <f t="shared" si="266"/>
        <v>1</v>
      </c>
      <c r="AE1684" s="32" t="e">
        <f>MIN($K1684,IF(AND(S1684='[3]Resources - Baseline'!$C$25,$AH$3&gt;0),MIN(DATE(2050,12,31),MAX(DATE($AH$4,12,31),DATE(YEAR(J1684)+$AH$3,MONTH(J1684),DAY(J1684)))),IF(AND(COUNTIFS('[3]Resources - Baseline'!$C$26:$C$37,S1684)=1,$AH$2&gt;0),MIN(DATE($AH$4,12,31),DATE(YEAR(J1684)+$AH$2,MONTH(J1684),DAY(J1684))),DATE(2050,12,31))))</f>
        <v>#VALUE!</v>
      </c>
      <c r="AF1684" s="33">
        <f t="shared" si="267"/>
        <v>1</v>
      </c>
    </row>
    <row r="1685" spans="1:32">
      <c r="A1685" s="1">
        <v>1685</v>
      </c>
      <c r="B1685" s="21" t="s">
        <v>3568</v>
      </c>
      <c r="C1685" s="21" t="s">
        <v>3569</v>
      </c>
      <c r="D1685" s="21" t="s">
        <v>163</v>
      </c>
      <c r="E1685" s="21" t="s">
        <v>3554</v>
      </c>
      <c r="F1685" s="21" t="s">
        <v>3554</v>
      </c>
      <c r="G1685" s="21" t="s">
        <v>3555</v>
      </c>
      <c r="H1685" s="21" t="s">
        <v>497</v>
      </c>
      <c r="I1685" s="21" t="s">
        <v>195</v>
      </c>
      <c r="J1685" s="22">
        <v>14397</v>
      </c>
      <c r="K1685" s="22">
        <v>55153</v>
      </c>
      <c r="L1685" s="23">
        <f t="shared" si="268"/>
        <v>61.5</v>
      </c>
      <c r="M1685" s="24">
        <f t="shared" si="269"/>
        <v>1</v>
      </c>
      <c r="N1685" s="21">
        <v>61.5</v>
      </c>
      <c r="O1685" s="21">
        <v>61.5</v>
      </c>
      <c r="P1685" s="21" t="s">
        <v>218</v>
      </c>
      <c r="Q1685" s="21" t="s">
        <v>219</v>
      </c>
      <c r="R1685" s="25" t="s">
        <v>218</v>
      </c>
      <c r="S1685" s="21" t="s">
        <v>227</v>
      </c>
      <c r="T1685" s="21"/>
      <c r="U1685" s="26"/>
      <c r="V1685" s="26"/>
      <c r="W1685" s="27">
        <f t="shared" si="260"/>
        <v>1939</v>
      </c>
      <c r="X1685" s="27">
        <f t="shared" si="261"/>
        <v>2050</v>
      </c>
      <c r="Y1685" s="28">
        <f t="shared" si="262"/>
        <v>0</v>
      </c>
      <c r="Z1685" s="29" t="str">
        <f t="shared" si="263"/>
        <v>SW</v>
      </c>
      <c r="AA1685" s="30">
        <f t="shared" si="264"/>
        <v>61.5</v>
      </c>
      <c r="AB1685" s="31">
        <f>IF(AND(ISNUMBER(MATCH($S1685,[3]Lists!$CU$8:$CU$37,0)),J1685&gt;=DATE(2018,12,31)),$AH$6,$AH$5)</f>
        <v>1</v>
      </c>
      <c r="AC1685" s="31">
        <f t="shared" si="265"/>
        <v>1</v>
      </c>
      <c r="AD1685" s="31">
        <f t="shared" si="266"/>
        <v>1</v>
      </c>
      <c r="AE1685" s="32" t="e">
        <f>MIN($K1685,IF(AND(S1685='[3]Resources - Baseline'!$C$25,$AH$3&gt;0),MIN(DATE(2050,12,31),MAX(DATE($AH$4,12,31),DATE(YEAR(J1685)+$AH$3,MONTH(J1685),DAY(J1685)))),IF(AND(COUNTIFS('[3]Resources - Baseline'!$C$26:$C$37,S1685)=1,$AH$2&gt;0),MIN(DATE($AH$4,12,31),DATE(YEAR(J1685)+$AH$2,MONTH(J1685),DAY(J1685))),DATE(2050,12,31))))</f>
        <v>#VALUE!</v>
      </c>
      <c r="AF1685" s="33">
        <f t="shared" si="267"/>
        <v>1</v>
      </c>
    </row>
    <row r="1686" spans="1:32">
      <c r="A1686" s="1">
        <v>1686</v>
      </c>
      <c r="B1686" s="21" t="s">
        <v>3570</v>
      </c>
      <c r="C1686" s="21" t="s">
        <v>3571</v>
      </c>
      <c r="D1686" s="21" t="s">
        <v>163</v>
      </c>
      <c r="E1686" s="21" t="s">
        <v>3554</v>
      </c>
      <c r="F1686" s="21" t="s">
        <v>3554</v>
      </c>
      <c r="G1686" s="21" t="s">
        <v>3555</v>
      </c>
      <c r="H1686" s="21" t="s">
        <v>497</v>
      </c>
      <c r="I1686" s="21" t="s">
        <v>195</v>
      </c>
      <c r="J1686" s="22">
        <v>13728</v>
      </c>
      <c r="K1686" s="22">
        <v>55153</v>
      </c>
      <c r="L1686" s="23">
        <f t="shared" si="268"/>
        <v>68.5</v>
      </c>
      <c r="M1686" s="24">
        <f t="shared" si="269"/>
        <v>1</v>
      </c>
      <c r="N1686" s="21">
        <v>68.5</v>
      </c>
      <c r="O1686" s="21">
        <v>68.5</v>
      </c>
      <c r="P1686" s="21" t="s">
        <v>218</v>
      </c>
      <c r="Q1686" s="21" t="s">
        <v>219</v>
      </c>
      <c r="R1686" s="25" t="s">
        <v>218</v>
      </c>
      <c r="S1686" s="21" t="s">
        <v>227</v>
      </c>
      <c r="T1686" s="21"/>
      <c r="U1686" s="26"/>
      <c r="V1686" s="26"/>
      <c r="W1686" s="27">
        <f t="shared" si="260"/>
        <v>1938</v>
      </c>
      <c r="X1686" s="27">
        <f t="shared" si="261"/>
        <v>2050</v>
      </c>
      <c r="Y1686" s="28">
        <f t="shared" si="262"/>
        <v>0</v>
      </c>
      <c r="Z1686" s="29" t="str">
        <f t="shared" si="263"/>
        <v>SW</v>
      </c>
      <c r="AA1686" s="30">
        <f t="shared" si="264"/>
        <v>68.5</v>
      </c>
      <c r="AB1686" s="31">
        <f>IF(AND(ISNUMBER(MATCH($S1686,[3]Lists!$CU$8:$CU$37,0)),J1686&gt;=DATE(2018,12,31)),$AH$6,$AH$5)</f>
        <v>1</v>
      </c>
      <c r="AC1686" s="31">
        <f t="shared" si="265"/>
        <v>1</v>
      </c>
      <c r="AD1686" s="31">
        <f t="shared" si="266"/>
        <v>1</v>
      </c>
      <c r="AE1686" s="32" t="e">
        <f>MIN($K1686,IF(AND(S1686='[3]Resources - Baseline'!$C$25,$AH$3&gt;0),MIN(DATE(2050,12,31),MAX(DATE($AH$4,12,31),DATE(YEAR(J1686)+$AH$3,MONTH(J1686),DAY(J1686)))),IF(AND(COUNTIFS('[3]Resources - Baseline'!$C$26:$C$37,S1686)=1,$AH$2&gt;0),MIN(DATE($AH$4,12,31),DATE(YEAR(J1686)+$AH$2,MONTH(J1686),DAY(J1686))),DATE(2050,12,31))))</f>
        <v>#VALUE!</v>
      </c>
      <c r="AF1686" s="33">
        <f t="shared" si="267"/>
        <v>1</v>
      </c>
    </row>
    <row r="1687" spans="1:32">
      <c r="A1687" s="1">
        <v>1687</v>
      </c>
      <c r="B1687" s="21" t="s">
        <v>3572</v>
      </c>
      <c r="C1687" s="21" t="s">
        <v>3573</v>
      </c>
      <c r="D1687" s="21" t="s">
        <v>163</v>
      </c>
      <c r="E1687" s="21" t="s">
        <v>3554</v>
      </c>
      <c r="F1687" s="21" t="s">
        <v>3554</v>
      </c>
      <c r="G1687" s="21" t="s">
        <v>3555</v>
      </c>
      <c r="H1687" s="21" t="s">
        <v>497</v>
      </c>
      <c r="I1687" s="21" t="s">
        <v>195</v>
      </c>
      <c r="J1687" s="22">
        <v>19085</v>
      </c>
      <c r="K1687" s="22">
        <v>55153</v>
      </c>
      <c r="L1687" s="23">
        <f t="shared" si="268"/>
        <v>130</v>
      </c>
      <c r="M1687" s="24">
        <f t="shared" si="269"/>
        <v>1</v>
      </c>
      <c r="N1687" s="21">
        <v>130</v>
      </c>
      <c r="O1687" s="21">
        <v>130</v>
      </c>
      <c r="P1687" s="21" t="s">
        <v>218</v>
      </c>
      <c r="Q1687" s="21" t="s">
        <v>219</v>
      </c>
      <c r="R1687" s="25" t="s">
        <v>218</v>
      </c>
      <c r="S1687" s="21" t="s">
        <v>227</v>
      </c>
      <c r="T1687" s="21"/>
      <c r="U1687" s="26"/>
      <c r="V1687" s="26"/>
      <c r="W1687" s="27">
        <f t="shared" si="260"/>
        <v>1952</v>
      </c>
      <c r="X1687" s="27">
        <f t="shared" si="261"/>
        <v>2050</v>
      </c>
      <c r="Y1687" s="28">
        <f t="shared" si="262"/>
        <v>0</v>
      </c>
      <c r="Z1687" s="29" t="str">
        <f t="shared" si="263"/>
        <v>SW</v>
      </c>
      <c r="AA1687" s="30">
        <f t="shared" si="264"/>
        <v>130</v>
      </c>
      <c r="AB1687" s="31">
        <f>IF(AND(ISNUMBER(MATCH($S1687,[3]Lists!$CU$8:$CU$37,0)),J1687&gt;=DATE(2018,12,31)),$AH$6,$AH$5)</f>
        <v>1</v>
      </c>
      <c r="AC1687" s="31">
        <f t="shared" si="265"/>
        <v>1</v>
      </c>
      <c r="AD1687" s="31">
        <f t="shared" si="266"/>
        <v>1</v>
      </c>
      <c r="AE1687" s="32" t="e">
        <f>MIN($K1687,IF(AND(S1687='[3]Resources - Baseline'!$C$25,$AH$3&gt;0),MIN(DATE(2050,12,31),MAX(DATE($AH$4,12,31),DATE(YEAR(J1687)+$AH$3,MONTH(J1687),DAY(J1687)))),IF(AND(COUNTIFS('[3]Resources - Baseline'!$C$26:$C$37,S1687)=1,$AH$2&gt;0),MIN(DATE($AH$4,12,31),DATE(YEAR(J1687)+$AH$2,MONTH(J1687),DAY(J1687))),DATE(2050,12,31))))</f>
        <v>#VALUE!</v>
      </c>
      <c r="AF1687" s="33">
        <f t="shared" si="267"/>
        <v>1</v>
      </c>
    </row>
    <row r="1688" spans="1:32">
      <c r="A1688" s="1">
        <v>1688</v>
      </c>
      <c r="B1688" s="21" t="s">
        <v>3574</v>
      </c>
      <c r="C1688" s="21" t="s">
        <v>3575</v>
      </c>
      <c r="D1688" s="21" t="s">
        <v>163</v>
      </c>
      <c r="E1688" s="21" t="s">
        <v>3554</v>
      </c>
      <c r="F1688" s="21" t="s">
        <v>3554</v>
      </c>
      <c r="G1688" s="21" t="s">
        <v>3555</v>
      </c>
      <c r="H1688" s="21" t="s">
        <v>497</v>
      </c>
      <c r="I1688" s="21" t="s">
        <v>195</v>
      </c>
      <c r="J1688" s="22">
        <v>13485</v>
      </c>
      <c r="K1688" s="22">
        <v>55153</v>
      </c>
      <c r="L1688" s="23">
        <f t="shared" si="268"/>
        <v>130</v>
      </c>
      <c r="M1688" s="24">
        <f t="shared" si="269"/>
        <v>1</v>
      </c>
      <c r="N1688" s="21">
        <v>130</v>
      </c>
      <c r="O1688" s="21">
        <v>130</v>
      </c>
      <c r="P1688" s="21" t="s">
        <v>218</v>
      </c>
      <c r="Q1688" s="21" t="s">
        <v>219</v>
      </c>
      <c r="R1688" s="25" t="s">
        <v>218</v>
      </c>
      <c r="S1688" s="21" t="s">
        <v>227</v>
      </c>
      <c r="T1688" s="21"/>
      <c r="U1688" s="26"/>
      <c r="V1688" s="26"/>
      <c r="W1688" s="27">
        <f t="shared" si="260"/>
        <v>1937</v>
      </c>
      <c r="X1688" s="27">
        <f t="shared" si="261"/>
        <v>2050</v>
      </c>
      <c r="Y1688" s="28">
        <f t="shared" si="262"/>
        <v>0</v>
      </c>
      <c r="Z1688" s="29" t="str">
        <f t="shared" si="263"/>
        <v>SW</v>
      </c>
      <c r="AA1688" s="30">
        <f t="shared" si="264"/>
        <v>130</v>
      </c>
      <c r="AB1688" s="31">
        <f>IF(AND(ISNUMBER(MATCH($S1688,[3]Lists!$CU$8:$CU$37,0)),J1688&gt;=DATE(2018,12,31)),$AH$6,$AH$5)</f>
        <v>1</v>
      </c>
      <c r="AC1688" s="31">
        <f t="shared" si="265"/>
        <v>1</v>
      </c>
      <c r="AD1688" s="31">
        <f t="shared" si="266"/>
        <v>1</v>
      </c>
      <c r="AE1688" s="32" t="e">
        <f>MIN($K1688,IF(AND(S1688='[3]Resources - Baseline'!$C$25,$AH$3&gt;0),MIN(DATE(2050,12,31),MAX(DATE($AH$4,12,31),DATE(YEAR(J1688)+$AH$3,MONTH(J1688),DAY(J1688)))),IF(AND(COUNTIFS('[3]Resources - Baseline'!$C$26:$C$37,S1688)=1,$AH$2&gt;0),MIN(DATE($AH$4,12,31),DATE(YEAR(J1688)+$AH$2,MONTH(J1688),DAY(J1688))),DATE(2050,12,31))))</f>
        <v>#VALUE!</v>
      </c>
      <c r="AF1688" s="33">
        <f t="shared" si="267"/>
        <v>1</v>
      </c>
    </row>
    <row r="1689" spans="1:32">
      <c r="A1689" s="1">
        <v>1689</v>
      </c>
      <c r="B1689" s="21" t="s">
        <v>3576</v>
      </c>
      <c r="C1689" s="21" t="s">
        <v>3577</v>
      </c>
      <c r="D1689" s="21" t="s">
        <v>163</v>
      </c>
      <c r="E1689" s="21" t="s">
        <v>3554</v>
      </c>
      <c r="F1689" s="21" t="s">
        <v>3554</v>
      </c>
      <c r="G1689" s="21" t="s">
        <v>3555</v>
      </c>
      <c r="H1689" s="21" t="s">
        <v>497</v>
      </c>
      <c r="I1689" s="21" t="s">
        <v>195</v>
      </c>
      <c r="J1689" s="22">
        <v>13789</v>
      </c>
      <c r="K1689" s="22">
        <v>55153</v>
      </c>
      <c r="L1689" s="23">
        <f t="shared" si="268"/>
        <v>130</v>
      </c>
      <c r="M1689" s="24">
        <f t="shared" si="269"/>
        <v>1</v>
      </c>
      <c r="N1689" s="21">
        <v>130</v>
      </c>
      <c r="O1689" s="21">
        <v>130</v>
      </c>
      <c r="P1689" s="21" t="s">
        <v>218</v>
      </c>
      <c r="Q1689" s="21" t="s">
        <v>219</v>
      </c>
      <c r="R1689" s="25" t="s">
        <v>218</v>
      </c>
      <c r="S1689" s="21" t="s">
        <v>227</v>
      </c>
      <c r="T1689" s="21"/>
      <c r="U1689" s="26"/>
      <c r="V1689" s="26"/>
      <c r="W1689" s="27">
        <f t="shared" si="260"/>
        <v>1938</v>
      </c>
      <c r="X1689" s="27">
        <f t="shared" si="261"/>
        <v>2050</v>
      </c>
      <c r="Y1689" s="28">
        <f t="shared" si="262"/>
        <v>0</v>
      </c>
      <c r="Z1689" s="29" t="str">
        <f t="shared" si="263"/>
        <v>SW</v>
      </c>
      <c r="AA1689" s="30">
        <f t="shared" si="264"/>
        <v>130</v>
      </c>
      <c r="AB1689" s="31">
        <f>IF(AND(ISNUMBER(MATCH($S1689,[3]Lists!$CU$8:$CU$37,0)),J1689&gt;=DATE(2018,12,31)),$AH$6,$AH$5)</f>
        <v>1</v>
      </c>
      <c r="AC1689" s="31">
        <f t="shared" si="265"/>
        <v>1</v>
      </c>
      <c r="AD1689" s="31">
        <f t="shared" si="266"/>
        <v>1</v>
      </c>
      <c r="AE1689" s="32" t="e">
        <f>MIN($K1689,IF(AND(S1689='[3]Resources - Baseline'!$C$25,$AH$3&gt;0),MIN(DATE(2050,12,31),MAX(DATE($AH$4,12,31),DATE(YEAR(J1689)+$AH$3,MONTH(J1689),DAY(J1689)))),IF(AND(COUNTIFS('[3]Resources - Baseline'!$C$26:$C$37,S1689)=1,$AH$2&gt;0),MIN(DATE($AH$4,12,31),DATE(YEAR(J1689)+$AH$2,MONTH(J1689),DAY(J1689))),DATE(2050,12,31))))</f>
        <v>#VALUE!</v>
      </c>
      <c r="AF1689" s="33">
        <f t="shared" si="267"/>
        <v>1</v>
      </c>
    </row>
    <row r="1690" spans="1:32">
      <c r="A1690" s="1">
        <v>1690</v>
      </c>
      <c r="B1690" s="21" t="s">
        <v>3578</v>
      </c>
      <c r="C1690" s="21" t="s">
        <v>3579</v>
      </c>
      <c r="D1690" s="21" t="s">
        <v>163</v>
      </c>
      <c r="E1690" s="21" t="s">
        <v>3554</v>
      </c>
      <c r="F1690" s="21" t="s">
        <v>3554</v>
      </c>
      <c r="G1690" s="21" t="s">
        <v>3555</v>
      </c>
      <c r="H1690" s="21" t="s">
        <v>497</v>
      </c>
      <c r="I1690" s="21" t="s">
        <v>195</v>
      </c>
      <c r="J1690" s="22">
        <v>13210</v>
      </c>
      <c r="K1690" s="22">
        <v>55153</v>
      </c>
      <c r="L1690" s="23">
        <f t="shared" si="268"/>
        <v>130</v>
      </c>
      <c r="M1690" s="24">
        <f t="shared" si="269"/>
        <v>1</v>
      </c>
      <c r="N1690" s="21">
        <v>130</v>
      </c>
      <c r="O1690" s="21">
        <v>130</v>
      </c>
      <c r="P1690" s="21" t="s">
        <v>218</v>
      </c>
      <c r="Q1690" s="21" t="s">
        <v>219</v>
      </c>
      <c r="R1690" s="25" t="s">
        <v>218</v>
      </c>
      <c r="S1690" s="21" t="s">
        <v>227</v>
      </c>
      <c r="T1690" s="21"/>
      <c r="U1690" s="26"/>
      <c r="V1690" s="26"/>
      <c r="W1690" s="27">
        <f t="shared" si="260"/>
        <v>1936</v>
      </c>
      <c r="X1690" s="27">
        <f t="shared" si="261"/>
        <v>2050</v>
      </c>
      <c r="Y1690" s="28">
        <f t="shared" si="262"/>
        <v>0</v>
      </c>
      <c r="Z1690" s="29" t="str">
        <f t="shared" si="263"/>
        <v>SW</v>
      </c>
      <c r="AA1690" s="30">
        <f t="shared" si="264"/>
        <v>130</v>
      </c>
      <c r="AB1690" s="31">
        <f>IF(AND(ISNUMBER(MATCH($S1690,[3]Lists!$CU$8:$CU$37,0)),J1690&gt;=DATE(2018,12,31)),$AH$6,$AH$5)</f>
        <v>1</v>
      </c>
      <c r="AC1690" s="31">
        <f t="shared" si="265"/>
        <v>1</v>
      </c>
      <c r="AD1690" s="31">
        <f t="shared" si="266"/>
        <v>1</v>
      </c>
      <c r="AE1690" s="32" t="e">
        <f>MIN($K1690,IF(AND(S1690='[3]Resources - Baseline'!$C$25,$AH$3&gt;0),MIN(DATE(2050,12,31),MAX(DATE($AH$4,12,31),DATE(YEAR(J1690)+$AH$3,MONTH(J1690),DAY(J1690)))),IF(AND(COUNTIFS('[3]Resources - Baseline'!$C$26:$C$37,S1690)=1,$AH$2&gt;0),MIN(DATE($AH$4,12,31),DATE(YEAR(J1690)+$AH$2,MONTH(J1690),DAY(J1690))),DATE(2050,12,31))))</f>
        <v>#VALUE!</v>
      </c>
      <c r="AF1690" s="33">
        <f t="shared" si="267"/>
        <v>1</v>
      </c>
    </row>
    <row r="1691" spans="1:32">
      <c r="A1691" s="1">
        <v>1691</v>
      </c>
      <c r="B1691" s="21" t="s">
        <v>3580</v>
      </c>
      <c r="C1691" s="21" t="s">
        <v>3581</v>
      </c>
      <c r="D1691" s="21" t="s">
        <v>163</v>
      </c>
      <c r="E1691" s="21" t="s">
        <v>3554</v>
      </c>
      <c r="F1691" s="21" t="s">
        <v>3554</v>
      </c>
      <c r="G1691" s="21" t="s">
        <v>3555</v>
      </c>
      <c r="H1691" s="21" t="s">
        <v>497</v>
      </c>
      <c r="I1691" s="21" t="s">
        <v>195</v>
      </c>
      <c r="J1691" s="22">
        <v>14185</v>
      </c>
      <c r="K1691" s="22">
        <v>55153</v>
      </c>
      <c r="L1691" s="23">
        <f t="shared" si="268"/>
        <v>130</v>
      </c>
      <c r="M1691" s="24">
        <f t="shared" si="269"/>
        <v>1</v>
      </c>
      <c r="N1691" s="21">
        <v>130</v>
      </c>
      <c r="O1691" s="21">
        <v>130</v>
      </c>
      <c r="P1691" s="21" t="s">
        <v>218</v>
      </c>
      <c r="Q1691" s="21" t="s">
        <v>219</v>
      </c>
      <c r="R1691" s="25" t="s">
        <v>218</v>
      </c>
      <c r="S1691" s="21" t="s">
        <v>227</v>
      </c>
      <c r="T1691" s="21"/>
      <c r="U1691" s="26"/>
      <c r="V1691" s="26"/>
      <c r="W1691" s="27">
        <f t="shared" si="260"/>
        <v>1939</v>
      </c>
      <c r="X1691" s="27">
        <f t="shared" si="261"/>
        <v>2050</v>
      </c>
      <c r="Y1691" s="28">
        <f t="shared" si="262"/>
        <v>0</v>
      </c>
      <c r="Z1691" s="29" t="str">
        <f t="shared" si="263"/>
        <v>SW</v>
      </c>
      <c r="AA1691" s="30">
        <f t="shared" si="264"/>
        <v>130</v>
      </c>
      <c r="AB1691" s="31">
        <f>IF(AND(ISNUMBER(MATCH($S1691,[3]Lists!$CU$8:$CU$37,0)),J1691&gt;=DATE(2018,12,31)),$AH$6,$AH$5)</f>
        <v>1</v>
      </c>
      <c r="AC1691" s="31">
        <f t="shared" si="265"/>
        <v>1</v>
      </c>
      <c r="AD1691" s="31">
        <f t="shared" si="266"/>
        <v>1</v>
      </c>
      <c r="AE1691" s="32" t="e">
        <f>MIN($K1691,IF(AND(S1691='[3]Resources - Baseline'!$C$25,$AH$3&gt;0),MIN(DATE(2050,12,31),MAX(DATE($AH$4,12,31),DATE(YEAR(J1691)+$AH$3,MONTH(J1691),DAY(J1691)))),IF(AND(COUNTIFS('[3]Resources - Baseline'!$C$26:$C$37,S1691)=1,$AH$2&gt;0),MIN(DATE($AH$4,12,31),DATE(YEAR(J1691)+$AH$2,MONTH(J1691),DAY(J1691))),DATE(2050,12,31))))</f>
        <v>#VALUE!</v>
      </c>
      <c r="AF1691" s="33">
        <f t="shared" si="267"/>
        <v>1</v>
      </c>
    </row>
    <row r="1692" spans="1:32">
      <c r="A1692" s="1">
        <v>1692</v>
      </c>
      <c r="B1692" s="21" t="s">
        <v>3582</v>
      </c>
      <c r="C1692" s="21" t="s">
        <v>3583</v>
      </c>
      <c r="D1692" s="21" t="s">
        <v>163</v>
      </c>
      <c r="E1692" s="21" t="s">
        <v>3554</v>
      </c>
      <c r="F1692" s="21" t="s">
        <v>3554</v>
      </c>
      <c r="G1692" s="21" t="s">
        <v>3555</v>
      </c>
      <c r="H1692" s="21" t="s">
        <v>497</v>
      </c>
      <c r="I1692" s="21" t="s">
        <v>195</v>
      </c>
      <c r="J1692" s="22">
        <v>14032</v>
      </c>
      <c r="K1692" s="22">
        <v>55153</v>
      </c>
      <c r="L1692" s="23">
        <f t="shared" si="268"/>
        <v>130</v>
      </c>
      <c r="M1692" s="24">
        <f t="shared" si="269"/>
        <v>1</v>
      </c>
      <c r="N1692" s="21">
        <v>130</v>
      </c>
      <c r="O1692" s="21">
        <v>130</v>
      </c>
      <c r="P1692" s="21" t="s">
        <v>218</v>
      </c>
      <c r="Q1692" s="21" t="s">
        <v>219</v>
      </c>
      <c r="R1692" s="25" t="s">
        <v>218</v>
      </c>
      <c r="S1692" s="21" t="s">
        <v>227</v>
      </c>
      <c r="T1692" s="21"/>
      <c r="U1692" s="26"/>
      <c r="V1692" s="26"/>
      <c r="W1692" s="27">
        <f t="shared" si="260"/>
        <v>1938</v>
      </c>
      <c r="X1692" s="27">
        <f t="shared" si="261"/>
        <v>2050</v>
      </c>
      <c r="Y1692" s="28">
        <f t="shared" si="262"/>
        <v>0</v>
      </c>
      <c r="Z1692" s="29" t="str">
        <f t="shared" si="263"/>
        <v>SW</v>
      </c>
      <c r="AA1692" s="30">
        <f t="shared" si="264"/>
        <v>130</v>
      </c>
      <c r="AB1692" s="31">
        <f>IF(AND(ISNUMBER(MATCH($S1692,[3]Lists!$CU$8:$CU$37,0)),J1692&gt;=DATE(2018,12,31)),$AH$6,$AH$5)</f>
        <v>1</v>
      </c>
      <c r="AC1692" s="31">
        <f t="shared" si="265"/>
        <v>1</v>
      </c>
      <c r="AD1692" s="31">
        <f t="shared" si="266"/>
        <v>1</v>
      </c>
      <c r="AE1692" s="32" t="e">
        <f>MIN($K1692,IF(AND(S1692='[3]Resources - Baseline'!$C$25,$AH$3&gt;0),MIN(DATE(2050,12,31),MAX(DATE($AH$4,12,31),DATE(YEAR(J1692)+$AH$3,MONTH(J1692),DAY(J1692)))),IF(AND(COUNTIFS('[3]Resources - Baseline'!$C$26:$C$37,S1692)=1,$AH$2&gt;0),MIN(DATE($AH$4,12,31),DATE(YEAR(J1692)+$AH$2,MONTH(J1692),DAY(J1692))),DATE(2050,12,31))))</f>
        <v>#VALUE!</v>
      </c>
      <c r="AF1692" s="33">
        <f t="shared" si="267"/>
        <v>1</v>
      </c>
    </row>
    <row r="1693" spans="1:32">
      <c r="A1693" s="1">
        <v>1693</v>
      </c>
      <c r="B1693" s="21" t="s">
        <v>3584</v>
      </c>
      <c r="C1693" s="21" t="s">
        <v>3585</v>
      </c>
      <c r="D1693" s="21" t="s">
        <v>163</v>
      </c>
      <c r="E1693" s="21" t="s">
        <v>3554</v>
      </c>
      <c r="F1693" s="21" t="s">
        <v>3554</v>
      </c>
      <c r="G1693" s="21" t="s">
        <v>3555</v>
      </c>
      <c r="H1693" s="21" t="s">
        <v>497</v>
      </c>
      <c r="I1693" s="21" t="s">
        <v>195</v>
      </c>
      <c r="J1693" s="22">
        <v>14093</v>
      </c>
      <c r="K1693" s="22">
        <v>55153</v>
      </c>
      <c r="L1693" s="23">
        <f t="shared" si="268"/>
        <v>127</v>
      </c>
      <c r="M1693" s="24">
        <f t="shared" si="269"/>
        <v>1</v>
      </c>
      <c r="N1693" s="21">
        <v>127</v>
      </c>
      <c r="O1693" s="21">
        <v>127</v>
      </c>
      <c r="P1693" s="21" t="s">
        <v>218</v>
      </c>
      <c r="Q1693" s="21" t="s">
        <v>219</v>
      </c>
      <c r="R1693" s="25" t="s">
        <v>218</v>
      </c>
      <c r="S1693" s="21" t="s">
        <v>227</v>
      </c>
      <c r="T1693" s="21"/>
      <c r="U1693" s="26"/>
      <c r="V1693" s="26"/>
      <c r="W1693" s="27">
        <f t="shared" si="260"/>
        <v>1939</v>
      </c>
      <c r="X1693" s="27">
        <f t="shared" si="261"/>
        <v>2050</v>
      </c>
      <c r="Y1693" s="28">
        <f t="shared" si="262"/>
        <v>0</v>
      </c>
      <c r="Z1693" s="29" t="str">
        <f t="shared" si="263"/>
        <v>SW</v>
      </c>
      <c r="AA1693" s="30">
        <f t="shared" si="264"/>
        <v>127</v>
      </c>
      <c r="AB1693" s="31">
        <f>IF(AND(ISNUMBER(MATCH($S1693,[3]Lists!$CU$8:$CU$37,0)),J1693&gt;=DATE(2018,12,31)),$AH$6,$AH$5)</f>
        <v>1</v>
      </c>
      <c r="AC1693" s="31">
        <f t="shared" si="265"/>
        <v>1</v>
      </c>
      <c r="AD1693" s="31">
        <f t="shared" si="266"/>
        <v>1</v>
      </c>
      <c r="AE1693" s="32" t="e">
        <f>MIN($K1693,IF(AND(S1693='[3]Resources - Baseline'!$C$25,$AH$3&gt;0),MIN(DATE(2050,12,31),MAX(DATE($AH$4,12,31),DATE(YEAR(J1693)+$AH$3,MONTH(J1693),DAY(J1693)))),IF(AND(COUNTIFS('[3]Resources - Baseline'!$C$26:$C$37,S1693)=1,$AH$2&gt;0),MIN(DATE($AH$4,12,31),DATE(YEAR(J1693)+$AH$2,MONTH(J1693),DAY(J1693))),DATE(2050,12,31))))</f>
        <v>#VALUE!</v>
      </c>
      <c r="AF1693" s="33">
        <f t="shared" si="267"/>
        <v>1</v>
      </c>
    </row>
    <row r="1694" spans="1:32">
      <c r="A1694" s="1">
        <v>1694</v>
      </c>
      <c r="B1694" s="21" t="s">
        <v>3586</v>
      </c>
      <c r="C1694" s="21" t="s">
        <v>3587</v>
      </c>
      <c r="D1694" s="21" t="s">
        <v>163</v>
      </c>
      <c r="E1694" s="21" t="s">
        <v>3554</v>
      </c>
      <c r="F1694" s="21" t="s">
        <v>3554</v>
      </c>
      <c r="G1694" s="21" t="s">
        <v>3555</v>
      </c>
      <c r="H1694" s="21" t="s">
        <v>497</v>
      </c>
      <c r="I1694" s="21" t="s">
        <v>195</v>
      </c>
      <c r="J1694" s="22">
        <v>22616</v>
      </c>
      <c r="K1694" s="22">
        <v>55153</v>
      </c>
      <c r="L1694" s="23">
        <f t="shared" si="268"/>
        <v>130</v>
      </c>
      <c r="M1694" s="24">
        <f t="shared" si="269"/>
        <v>1</v>
      </c>
      <c r="N1694" s="21">
        <v>130</v>
      </c>
      <c r="O1694" s="21">
        <v>130</v>
      </c>
      <c r="P1694" s="21" t="s">
        <v>218</v>
      </c>
      <c r="Q1694" s="21" t="s">
        <v>219</v>
      </c>
      <c r="R1694" s="25" t="s">
        <v>218</v>
      </c>
      <c r="S1694" s="21" t="s">
        <v>227</v>
      </c>
      <c r="T1694" s="21"/>
      <c r="U1694" s="26"/>
      <c r="V1694" s="26"/>
      <c r="W1694" s="27">
        <f t="shared" si="260"/>
        <v>1962</v>
      </c>
      <c r="X1694" s="27">
        <f t="shared" si="261"/>
        <v>2050</v>
      </c>
      <c r="Y1694" s="28">
        <f t="shared" si="262"/>
        <v>0</v>
      </c>
      <c r="Z1694" s="29" t="str">
        <f t="shared" si="263"/>
        <v>SW</v>
      </c>
      <c r="AA1694" s="30">
        <f t="shared" si="264"/>
        <v>130</v>
      </c>
      <c r="AB1694" s="31">
        <f>IF(AND(ISNUMBER(MATCH($S1694,[3]Lists!$CU$8:$CU$37,0)),J1694&gt;=DATE(2018,12,31)),$AH$6,$AH$5)</f>
        <v>1</v>
      </c>
      <c r="AC1694" s="31">
        <f t="shared" si="265"/>
        <v>1</v>
      </c>
      <c r="AD1694" s="31">
        <f t="shared" si="266"/>
        <v>1</v>
      </c>
      <c r="AE1694" s="32" t="e">
        <f>MIN($K1694,IF(AND(S1694='[3]Resources - Baseline'!$C$25,$AH$3&gt;0),MIN(DATE(2050,12,31),MAX(DATE($AH$4,12,31),DATE(YEAR(J1694)+$AH$3,MONTH(J1694),DAY(J1694)))),IF(AND(COUNTIFS('[3]Resources - Baseline'!$C$26:$C$37,S1694)=1,$AH$2&gt;0),MIN(DATE($AH$4,12,31),DATE(YEAR(J1694)+$AH$2,MONTH(J1694),DAY(J1694))),DATE(2050,12,31))))</f>
        <v>#VALUE!</v>
      </c>
      <c r="AF1694" s="33">
        <f t="shared" si="267"/>
        <v>1</v>
      </c>
    </row>
    <row r="1695" spans="1:32">
      <c r="A1695" s="1">
        <v>1695</v>
      </c>
      <c r="B1695" s="21" t="s">
        <v>3588</v>
      </c>
      <c r="C1695" s="21" t="s">
        <v>3589</v>
      </c>
      <c r="D1695" s="21" t="s">
        <v>163</v>
      </c>
      <c r="E1695" s="21" t="s">
        <v>1273</v>
      </c>
      <c r="F1695" s="21" t="s">
        <v>1273</v>
      </c>
      <c r="G1695" s="21" t="s">
        <v>1274</v>
      </c>
      <c r="H1695" s="21" t="s">
        <v>210</v>
      </c>
      <c r="I1695" s="21" t="s">
        <v>212</v>
      </c>
      <c r="J1695" s="22">
        <v>38657</v>
      </c>
      <c r="K1695" s="22">
        <v>54789</v>
      </c>
      <c r="L1695" s="23">
        <f t="shared" si="268"/>
        <v>149.4</v>
      </c>
      <c r="M1695" s="24">
        <f t="shared" si="269"/>
        <v>1</v>
      </c>
      <c r="N1695" s="21">
        <v>149.4</v>
      </c>
      <c r="O1695" s="21">
        <v>149.4</v>
      </c>
      <c r="P1695" s="21" t="s">
        <v>196</v>
      </c>
      <c r="Q1695" s="21" t="s">
        <v>197</v>
      </c>
      <c r="R1695" s="25" t="s">
        <v>198</v>
      </c>
      <c r="S1695" s="21" t="s">
        <v>551</v>
      </c>
      <c r="T1695" s="21"/>
      <c r="U1695" s="26"/>
      <c r="V1695" s="26"/>
      <c r="W1695" s="27">
        <f t="shared" si="260"/>
        <v>2006</v>
      </c>
      <c r="X1695" s="27">
        <f t="shared" si="261"/>
        <v>2049</v>
      </c>
      <c r="Y1695" s="28">
        <f t="shared" si="262"/>
        <v>0</v>
      </c>
      <c r="Z1695" s="29" t="str">
        <f t="shared" si="263"/>
        <v>NW</v>
      </c>
      <c r="AA1695" s="30">
        <f t="shared" si="264"/>
        <v>149.4</v>
      </c>
      <c r="AB1695" s="31">
        <f>IF(AND(ISNUMBER(MATCH($S1695,[3]Lists!$CU$8:$CU$37,0)),J1695&gt;=DATE(2018,12,31)),$AH$6,$AH$5)</f>
        <v>1</v>
      </c>
      <c r="AC1695" s="31">
        <f t="shared" si="265"/>
        <v>1</v>
      </c>
      <c r="AD1695" s="31">
        <f t="shared" si="266"/>
        <v>1</v>
      </c>
      <c r="AE1695" s="32" t="e">
        <f>MIN($K1695,IF(AND(S1695='[3]Resources - Baseline'!$C$25,$AH$3&gt;0),MIN(DATE(2050,12,31),MAX(DATE($AH$4,12,31),DATE(YEAR(J1695)+$AH$3,MONTH(J1695),DAY(J1695)))),IF(AND(COUNTIFS('[3]Resources - Baseline'!$C$26:$C$37,S1695)=1,$AH$2&gt;0),MIN(DATE($AH$4,12,31),DATE(YEAR(J1695)+$AH$2,MONTH(J1695),DAY(J1695))),DATE(2050,12,31))))</f>
        <v>#VALUE!</v>
      </c>
      <c r="AF1695" s="33">
        <f t="shared" si="267"/>
        <v>1</v>
      </c>
    </row>
    <row r="1696" spans="1:32">
      <c r="A1696" s="1">
        <v>1696</v>
      </c>
      <c r="B1696" s="21" t="s">
        <v>3590</v>
      </c>
      <c r="C1696" s="21" t="s">
        <v>3591</v>
      </c>
      <c r="D1696" s="21" t="s">
        <v>163</v>
      </c>
      <c r="E1696" s="21" t="s">
        <v>298</v>
      </c>
      <c r="F1696" s="21" t="s">
        <v>298</v>
      </c>
      <c r="G1696" s="21" t="s">
        <v>299</v>
      </c>
      <c r="H1696" s="21" t="s">
        <v>166</v>
      </c>
      <c r="I1696" s="21" t="s">
        <v>167</v>
      </c>
      <c r="J1696" s="22">
        <v>39295</v>
      </c>
      <c r="K1696" s="22">
        <v>55123</v>
      </c>
      <c r="L1696" s="23">
        <f t="shared" si="268"/>
        <v>103</v>
      </c>
      <c r="M1696" s="24">
        <f t="shared" si="269"/>
        <v>1</v>
      </c>
      <c r="N1696" s="21">
        <v>103</v>
      </c>
      <c r="O1696" s="21">
        <v>103</v>
      </c>
      <c r="P1696" s="21" t="s">
        <v>790</v>
      </c>
      <c r="Q1696" s="21" t="s">
        <v>537</v>
      </c>
      <c r="R1696" s="25" t="s">
        <v>538</v>
      </c>
      <c r="S1696" s="21" t="s">
        <v>791</v>
      </c>
      <c r="T1696" s="21"/>
      <c r="U1696" s="26"/>
      <c r="V1696" s="26"/>
      <c r="W1696" s="27">
        <f t="shared" si="260"/>
        <v>2008</v>
      </c>
      <c r="X1696" s="27">
        <f t="shared" si="261"/>
        <v>2050</v>
      </c>
      <c r="Y1696" s="28">
        <f t="shared" si="262"/>
        <v>0</v>
      </c>
      <c r="Z1696" s="29" t="str">
        <f t="shared" si="263"/>
        <v>Excluded</v>
      </c>
      <c r="AA1696" s="30">
        <f t="shared" si="264"/>
        <v>103</v>
      </c>
      <c r="AB1696" s="31">
        <f>IF(AND(ISNUMBER(MATCH($S1696,[3]Lists!$CU$8:$CU$37,0)),J1696&gt;=DATE(2018,12,31)),$AH$6,$AH$5)</f>
        <v>1</v>
      </c>
      <c r="AC1696" s="31">
        <f t="shared" si="265"/>
        <v>1</v>
      </c>
      <c r="AD1696" s="31">
        <f t="shared" si="266"/>
        <v>1</v>
      </c>
      <c r="AE1696" s="32" t="e">
        <f>MIN($K1696,IF(AND(S1696='[3]Resources - Baseline'!$C$25,$AH$3&gt;0),MIN(DATE(2050,12,31),MAX(DATE($AH$4,12,31),DATE(YEAR(J1696)+$AH$3,MONTH(J1696),DAY(J1696)))),IF(AND(COUNTIFS('[3]Resources - Baseline'!$C$26:$C$37,S1696)=1,$AH$2&gt;0),MIN(DATE($AH$4,12,31),DATE(YEAR(J1696)+$AH$2,MONTH(J1696),DAY(J1696))),DATE(2050,12,31))))</f>
        <v>#VALUE!</v>
      </c>
      <c r="AF1696" s="33">
        <f t="shared" si="267"/>
        <v>1</v>
      </c>
    </row>
    <row r="1697" spans="1:32">
      <c r="A1697" s="1">
        <v>1697</v>
      </c>
      <c r="B1697" s="21" t="s">
        <v>3592</v>
      </c>
      <c r="C1697" s="21" t="s">
        <v>3593</v>
      </c>
      <c r="D1697" s="21" t="s">
        <v>163</v>
      </c>
      <c r="E1697" s="21" t="s">
        <v>277</v>
      </c>
      <c r="F1697" s="21" t="s">
        <v>277</v>
      </c>
      <c r="G1697" s="21" t="s">
        <v>278</v>
      </c>
      <c r="H1697" s="21" t="s">
        <v>277</v>
      </c>
      <c r="I1697" s="21" t="s">
        <v>195</v>
      </c>
      <c r="J1697" s="22">
        <v>9953</v>
      </c>
      <c r="K1697" s="22">
        <v>55153</v>
      </c>
      <c r="L1697" s="23">
        <f t="shared" si="268"/>
        <v>10</v>
      </c>
      <c r="M1697" s="24">
        <f t="shared" si="269"/>
        <v>1</v>
      </c>
      <c r="N1697" s="21">
        <v>10</v>
      </c>
      <c r="O1697" s="21">
        <v>10</v>
      </c>
      <c r="P1697" s="21" t="s">
        <v>218</v>
      </c>
      <c r="Q1697" s="21" t="s">
        <v>219</v>
      </c>
      <c r="R1697" s="25" t="s">
        <v>218</v>
      </c>
      <c r="S1697" s="21" t="s">
        <v>227</v>
      </c>
      <c r="T1697" s="21"/>
      <c r="U1697" s="26"/>
      <c r="V1697" s="26"/>
      <c r="W1697" s="27">
        <f t="shared" si="260"/>
        <v>1927</v>
      </c>
      <c r="X1697" s="27">
        <f t="shared" si="261"/>
        <v>2050</v>
      </c>
      <c r="Y1697" s="28">
        <f t="shared" si="262"/>
        <v>0</v>
      </c>
      <c r="Z1697" s="29" t="str">
        <f t="shared" si="263"/>
        <v>SW</v>
      </c>
      <c r="AA1697" s="30">
        <f t="shared" si="264"/>
        <v>10</v>
      </c>
      <c r="AB1697" s="31">
        <f>IF(AND(ISNUMBER(MATCH($S1697,[3]Lists!$CU$8:$CU$37,0)),J1697&gt;=DATE(2018,12,31)),$AH$6,$AH$5)</f>
        <v>1</v>
      </c>
      <c r="AC1697" s="31">
        <f t="shared" si="265"/>
        <v>1</v>
      </c>
      <c r="AD1697" s="31">
        <f t="shared" si="266"/>
        <v>1</v>
      </c>
      <c r="AE1697" s="32" t="e">
        <f>MIN($K1697,IF(AND(S1697='[3]Resources - Baseline'!$C$25,$AH$3&gt;0),MIN(DATE(2050,12,31),MAX(DATE($AH$4,12,31),DATE(YEAR(J1697)+$AH$3,MONTH(J1697),DAY(J1697)))),IF(AND(COUNTIFS('[3]Resources - Baseline'!$C$26:$C$37,S1697)=1,$AH$2&gt;0),MIN(DATE($AH$4,12,31),DATE(YEAR(J1697)+$AH$2,MONTH(J1697),DAY(J1697))),DATE(2050,12,31))))</f>
        <v>#VALUE!</v>
      </c>
      <c r="AF1697" s="33">
        <f t="shared" si="267"/>
        <v>1</v>
      </c>
    </row>
    <row r="1698" spans="1:32">
      <c r="A1698" s="1">
        <v>1698</v>
      </c>
      <c r="B1698" s="21" t="s">
        <v>3594</v>
      </c>
      <c r="C1698" s="21" t="s">
        <v>3595</v>
      </c>
      <c r="D1698" s="21" t="s">
        <v>163</v>
      </c>
      <c r="E1698" s="21" t="s">
        <v>277</v>
      </c>
      <c r="F1698" s="21" t="s">
        <v>277</v>
      </c>
      <c r="G1698" s="21" t="s">
        <v>278</v>
      </c>
      <c r="H1698" s="21" t="s">
        <v>277</v>
      </c>
      <c r="I1698" s="21" t="s">
        <v>195</v>
      </c>
      <c r="J1698" s="22">
        <v>9953</v>
      </c>
      <c r="K1698" s="22">
        <v>55153</v>
      </c>
      <c r="L1698" s="23">
        <f t="shared" si="268"/>
        <v>10</v>
      </c>
      <c r="M1698" s="24">
        <f t="shared" si="269"/>
        <v>1</v>
      </c>
      <c r="N1698" s="21">
        <v>10</v>
      </c>
      <c r="O1698" s="21">
        <v>10</v>
      </c>
      <c r="P1698" s="21" t="s">
        <v>218</v>
      </c>
      <c r="Q1698" s="21" t="s">
        <v>219</v>
      </c>
      <c r="R1698" s="25" t="s">
        <v>218</v>
      </c>
      <c r="S1698" s="21" t="s">
        <v>227</v>
      </c>
      <c r="T1698" s="21"/>
      <c r="U1698" s="26"/>
      <c r="V1698" s="26"/>
      <c r="W1698" s="27">
        <f t="shared" si="260"/>
        <v>1927</v>
      </c>
      <c r="X1698" s="27">
        <f t="shared" si="261"/>
        <v>2050</v>
      </c>
      <c r="Y1698" s="28">
        <f t="shared" si="262"/>
        <v>0</v>
      </c>
      <c r="Z1698" s="29" t="str">
        <f t="shared" si="263"/>
        <v>SW</v>
      </c>
      <c r="AA1698" s="30">
        <f t="shared" si="264"/>
        <v>10</v>
      </c>
      <c r="AB1698" s="31">
        <f>IF(AND(ISNUMBER(MATCH($S1698,[3]Lists!$CU$8:$CU$37,0)),J1698&gt;=DATE(2018,12,31)),$AH$6,$AH$5)</f>
        <v>1</v>
      </c>
      <c r="AC1698" s="31">
        <f t="shared" si="265"/>
        <v>1</v>
      </c>
      <c r="AD1698" s="31">
        <f t="shared" si="266"/>
        <v>1</v>
      </c>
      <c r="AE1698" s="32" t="e">
        <f>MIN($K1698,IF(AND(S1698='[3]Resources - Baseline'!$C$25,$AH$3&gt;0),MIN(DATE(2050,12,31),MAX(DATE($AH$4,12,31),DATE(YEAR(J1698)+$AH$3,MONTH(J1698),DAY(J1698)))),IF(AND(COUNTIFS('[3]Resources - Baseline'!$C$26:$C$37,S1698)=1,$AH$2&gt;0),MIN(DATE($AH$4,12,31),DATE(YEAR(J1698)+$AH$2,MONTH(J1698),DAY(J1698))),DATE(2050,12,31))))</f>
        <v>#VALUE!</v>
      </c>
      <c r="AF1698" s="33">
        <f t="shared" si="267"/>
        <v>1</v>
      </c>
    </row>
    <row r="1699" spans="1:32">
      <c r="A1699" s="1">
        <v>1699</v>
      </c>
      <c r="B1699" s="21" t="s">
        <v>3596</v>
      </c>
      <c r="C1699" s="21" t="s">
        <v>3597</v>
      </c>
      <c r="D1699" s="21" t="s">
        <v>163</v>
      </c>
      <c r="E1699" s="21" t="s">
        <v>277</v>
      </c>
      <c r="F1699" s="21" t="s">
        <v>277</v>
      </c>
      <c r="G1699" s="21" t="s">
        <v>278</v>
      </c>
      <c r="H1699" s="21" t="s">
        <v>277</v>
      </c>
      <c r="I1699" s="21" t="s">
        <v>195</v>
      </c>
      <c r="J1699" s="22">
        <v>9953</v>
      </c>
      <c r="K1699" s="22">
        <v>55153</v>
      </c>
      <c r="L1699" s="23">
        <f t="shared" si="268"/>
        <v>10</v>
      </c>
      <c r="M1699" s="24">
        <f t="shared" si="269"/>
        <v>1</v>
      </c>
      <c r="N1699" s="21">
        <v>10</v>
      </c>
      <c r="O1699" s="21">
        <v>10</v>
      </c>
      <c r="P1699" s="21" t="s">
        <v>218</v>
      </c>
      <c r="Q1699" s="21" t="s">
        <v>219</v>
      </c>
      <c r="R1699" s="25" t="s">
        <v>218</v>
      </c>
      <c r="S1699" s="21" t="s">
        <v>227</v>
      </c>
      <c r="T1699" s="21"/>
      <c r="U1699" s="26"/>
      <c r="V1699" s="26"/>
      <c r="W1699" s="27">
        <f t="shared" si="260"/>
        <v>1927</v>
      </c>
      <c r="X1699" s="27">
        <f t="shared" si="261"/>
        <v>2050</v>
      </c>
      <c r="Y1699" s="28">
        <f t="shared" si="262"/>
        <v>0</v>
      </c>
      <c r="Z1699" s="29" t="str">
        <f t="shared" si="263"/>
        <v>SW</v>
      </c>
      <c r="AA1699" s="30">
        <f t="shared" si="264"/>
        <v>10</v>
      </c>
      <c r="AB1699" s="31">
        <f>IF(AND(ISNUMBER(MATCH($S1699,[3]Lists!$CU$8:$CU$37,0)),J1699&gt;=DATE(2018,12,31)),$AH$6,$AH$5)</f>
        <v>1</v>
      </c>
      <c r="AC1699" s="31">
        <f t="shared" si="265"/>
        <v>1</v>
      </c>
      <c r="AD1699" s="31">
        <f t="shared" si="266"/>
        <v>1</v>
      </c>
      <c r="AE1699" s="32" t="e">
        <f>MIN($K1699,IF(AND(S1699='[3]Resources - Baseline'!$C$25,$AH$3&gt;0),MIN(DATE(2050,12,31),MAX(DATE($AH$4,12,31),DATE(YEAR(J1699)+$AH$3,MONTH(J1699),DAY(J1699)))),IF(AND(COUNTIFS('[3]Resources - Baseline'!$C$26:$C$37,S1699)=1,$AH$2&gt;0),MIN(DATE($AH$4,12,31),DATE(YEAR(J1699)+$AH$2,MONTH(J1699),DAY(J1699))),DATE(2050,12,31))))</f>
        <v>#VALUE!</v>
      </c>
      <c r="AF1699" s="33">
        <f t="shared" si="267"/>
        <v>1</v>
      </c>
    </row>
    <row r="1700" spans="1:32">
      <c r="A1700" s="1">
        <v>1700</v>
      </c>
      <c r="B1700" s="21" t="s">
        <v>3598</v>
      </c>
      <c r="C1700" s="21" t="s">
        <v>3599</v>
      </c>
      <c r="D1700" s="21" t="s">
        <v>163</v>
      </c>
      <c r="E1700" s="21" t="s">
        <v>277</v>
      </c>
      <c r="F1700" s="21" t="s">
        <v>277</v>
      </c>
      <c r="G1700" s="21" t="s">
        <v>278</v>
      </c>
      <c r="H1700" s="21" t="s">
        <v>277</v>
      </c>
      <c r="I1700" s="21" t="s">
        <v>195</v>
      </c>
      <c r="J1700" s="22">
        <v>26451</v>
      </c>
      <c r="K1700" s="22">
        <v>55153</v>
      </c>
      <c r="L1700" s="23">
        <f t="shared" si="268"/>
        <v>119</v>
      </c>
      <c r="M1700" s="24">
        <f t="shared" si="269"/>
        <v>1</v>
      </c>
      <c r="N1700" s="21">
        <v>119</v>
      </c>
      <c r="O1700" s="21">
        <v>119</v>
      </c>
      <c r="P1700" s="21" t="s">
        <v>1310</v>
      </c>
      <c r="Q1700" s="21" t="s">
        <v>1311</v>
      </c>
      <c r="R1700" s="25" t="s">
        <v>1312</v>
      </c>
      <c r="S1700" s="21" t="s">
        <v>3600</v>
      </c>
      <c r="T1700" s="21"/>
      <c r="U1700" s="26"/>
      <c r="V1700" s="26"/>
      <c r="W1700" s="27">
        <f t="shared" si="260"/>
        <v>1972</v>
      </c>
      <c r="X1700" s="27">
        <f t="shared" si="261"/>
        <v>2050</v>
      </c>
      <c r="Y1700" s="28">
        <f t="shared" si="262"/>
        <v>0</v>
      </c>
      <c r="Z1700" s="29" t="str">
        <f t="shared" si="263"/>
        <v>SW</v>
      </c>
      <c r="AA1700" s="30">
        <f t="shared" si="264"/>
        <v>119</v>
      </c>
      <c r="AB1700" s="31">
        <f>IF(AND(ISNUMBER(MATCH($S1700,[3]Lists!$CU$8:$CU$37,0)),J1700&gt;=DATE(2018,12,31)),$AH$6,$AH$5)</f>
        <v>1</v>
      </c>
      <c r="AC1700" s="31">
        <f t="shared" si="265"/>
        <v>1</v>
      </c>
      <c r="AD1700" s="31">
        <f t="shared" si="266"/>
        <v>1</v>
      </c>
      <c r="AE1700" s="32" t="e">
        <f>MIN($K1700,IF(AND(S1700='[3]Resources - Baseline'!$C$25,$AH$3&gt;0),MIN(DATE(2050,12,31),MAX(DATE($AH$4,12,31),DATE(YEAR(J1700)+$AH$3,MONTH(J1700),DAY(J1700)))),IF(AND(COUNTIFS('[3]Resources - Baseline'!$C$26:$C$37,S1700)=1,$AH$2&gt;0),MIN(DATE($AH$4,12,31),DATE(YEAR(J1700)+$AH$2,MONTH(J1700),DAY(J1700))),DATE(2050,12,31))))</f>
        <v>#VALUE!</v>
      </c>
      <c r="AF1700" s="33">
        <f t="shared" si="267"/>
        <v>1</v>
      </c>
    </row>
    <row r="1701" spans="1:32">
      <c r="A1701" s="1">
        <v>1701</v>
      </c>
      <c r="B1701" s="21" t="s">
        <v>3601</v>
      </c>
      <c r="C1701" s="21" t="s">
        <v>3602</v>
      </c>
      <c r="D1701" s="21" t="s">
        <v>163</v>
      </c>
      <c r="E1701" s="21" t="s">
        <v>474</v>
      </c>
      <c r="F1701" s="21" t="s">
        <v>474</v>
      </c>
      <c r="G1701" s="21" t="s">
        <v>475</v>
      </c>
      <c r="H1701" s="21" t="s">
        <v>434</v>
      </c>
      <c r="I1701" s="21" t="s">
        <v>212</v>
      </c>
      <c r="J1701" s="22">
        <v>41122</v>
      </c>
      <c r="K1701" s="22">
        <v>55153</v>
      </c>
      <c r="L1701" s="23">
        <f t="shared" si="268"/>
        <v>57.6</v>
      </c>
      <c r="M1701" s="24">
        <f t="shared" si="269"/>
        <v>1</v>
      </c>
      <c r="N1701" s="21">
        <v>57.6</v>
      </c>
      <c r="O1701" s="21">
        <v>57.6</v>
      </c>
      <c r="P1701" s="21" t="s">
        <v>196</v>
      </c>
      <c r="Q1701" s="21" t="s">
        <v>197</v>
      </c>
      <c r="R1701" s="25" t="s">
        <v>198</v>
      </c>
      <c r="S1701" s="21" t="s">
        <v>551</v>
      </c>
      <c r="T1701" s="21" t="s">
        <v>178</v>
      </c>
      <c r="U1701" s="26">
        <v>6.98</v>
      </c>
      <c r="V1701" s="26"/>
      <c r="W1701" s="27">
        <f t="shared" si="260"/>
        <v>2013</v>
      </c>
      <c r="X1701" s="27">
        <f t="shared" si="261"/>
        <v>2050</v>
      </c>
      <c r="Y1701" s="28">
        <f t="shared" si="262"/>
        <v>50.620000000000005</v>
      </c>
      <c r="Z1701" s="29" t="str">
        <f t="shared" si="263"/>
        <v>CAISO</v>
      </c>
      <c r="AA1701" s="30">
        <f t="shared" si="264"/>
        <v>6.98</v>
      </c>
      <c r="AB1701" s="31">
        <f>IF(AND(ISNUMBER(MATCH($S1701,[3]Lists!$CU$8:$CU$37,0)),J1701&gt;=DATE(2018,12,31)),$AH$6,$AH$5)</f>
        <v>1</v>
      </c>
      <c r="AC1701" s="31">
        <f t="shared" si="265"/>
        <v>1</v>
      </c>
      <c r="AD1701" s="31">
        <f t="shared" si="266"/>
        <v>1</v>
      </c>
      <c r="AE1701" s="32" t="e">
        <f>MIN($K1701,IF(AND(S1701='[3]Resources - Baseline'!$C$25,$AH$3&gt;0),MIN(DATE(2050,12,31),MAX(DATE($AH$4,12,31),DATE(YEAR(J1701)+$AH$3,MONTH(J1701),DAY(J1701)))),IF(AND(COUNTIFS('[3]Resources - Baseline'!$C$26:$C$37,S1701)=1,$AH$2&gt;0),MIN(DATE($AH$4,12,31),DATE(YEAR(J1701)+$AH$2,MONTH(J1701),DAY(J1701))),DATE(2050,12,31))))</f>
        <v>#VALUE!</v>
      </c>
      <c r="AF1701" s="33">
        <f t="shared" si="267"/>
        <v>1</v>
      </c>
    </row>
    <row r="1702" spans="1:32">
      <c r="A1702" s="1">
        <v>1702</v>
      </c>
      <c r="B1702" s="21" t="s">
        <v>3603</v>
      </c>
      <c r="C1702" s="21" t="s">
        <v>3604</v>
      </c>
      <c r="D1702" s="21" t="s">
        <v>163</v>
      </c>
      <c r="E1702" s="21" t="s">
        <v>837</v>
      </c>
      <c r="F1702" s="21" t="s">
        <v>837</v>
      </c>
      <c r="G1702" s="21" t="s">
        <v>838</v>
      </c>
      <c r="H1702" s="21" t="s">
        <v>434</v>
      </c>
      <c r="I1702" s="21" t="s">
        <v>212</v>
      </c>
      <c r="J1702" s="22">
        <v>34955</v>
      </c>
      <c r="K1702" s="22">
        <v>55153</v>
      </c>
      <c r="L1702" s="23">
        <f t="shared" si="268"/>
        <v>9</v>
      </c>
      <c r="M1702" s="24">
        <f t="shared" si="269"/>
        <v>1</v>
      </c>
      <c r="N1702" s="21">
        <v>9</v>
      </c>
      <c r="O1702" s="21">
        <v>9</v>
      </c>
      <c r="P1702" s="21" t="s">
        <v>218</v>
      </c>
      <c r="Q1702" s="21" t="s">
        <v>219</v>
      </c>
      <c r="R1702" s="25" t="s">
        <v>218</v>
      </c>
      <c r="S1702" s="21" t="s">
        <v>344</v>
      </c>
      <c r="T1702" s="21"/>
      <c r="U1702" s="26"/>
      <c r="V1702" s="26"/>
      <c r="W1702" s="27">
        <f t="shared" si="260"/>
        <v>1996</v>
      </c>
      <c r="X1702" s="27">
        <f t="shared" si="261"/>
        <v>2050</v>
      </c>
      <c r="Y1702" s="28">
        <f t="shared" si="262"/>
        <v>0</v>
      </c>
      <c r="Z1702" s="29" t="str">
        <f t="shared" si="263"/>
        <v>NW</v>
      </c>
      <c r="AA1702" s="30">
        <f t="shared" si="264"/>
        <v>9</v>
      </c>
      <c r="AB1702" s="31">
        <f>IF(AND(ISNUMBER(MATCH($S1702,[3]Lists!$CU$8:$CU$37,0)),J1702&gt;=DATE(2018,12,31)),$AH$6,$AH$5)</f>
        <v>1</v>
      </c>
      <c r="AC1702" s="31">
        <f t="shared" si="265"/>
        <v>1</v>
      </c>
      <c r="AD1702" s="31">
        <f t="shared" si="266"/>
        <v>1</v>
      </c>
      <c r="AE1702" s="32" t="e">
        <f>MIN($K1702,IF(AND(S1702='[3]Resources - Baseline'!$C$25,$AH$3&gt;0),MIN(DATE(2050,12,31),MAX(DATE($AH$4,12,31),DATE(YEAR(J1702)+$AH$3,MONTH(J1702),DAY(J1702)))),IF(AND(COUNTIFS('[3]Resources - Baseline'!$C$26:$C$37,S1702)=1,$AH$2&gt;0),MIN(DATE($AH$4,12,31),DATE(YEAR(J1702)+$AH$2,MONTH(J1702),DAY(J1702))),DATE(2050,12,31))))</f>
        <v>#VALUE!</v>
      </c>
      <c r="AF1702" s="33">
        <f t="shared" si="267"/>
        <v>1</v>
      </c>
    </row>
    <row r="1703" spans="1:32">
      <c r="A1703" s="1">
        <v>1703</v>
      </c>
      <c r="B1703" s="21" t="s">
        <v>3605</v>
      </c>
      <c r="C1703" s="21" t="s">
        <v>3606</v>
      </c>
      <c r="D1703" s="21" t="s">
        <v>163</v>
      </c>
      <c r="E1703" s="21" t="s">
        <v>440</v>
      </c>
      <c r="F1703" s="21" t="s">
        <v>440</v>
      </c>
      <c r="G1703" s="21" t="s">
        <v>441</v>
      </c>
      <c r="H1703" s="21" t="s">
        <v>434</v>
      </c>
      <c r="I1703" s="21" t="s">
        <v>212</v>
      </c>
      <c r="J1703" s="22">
        <v>34955</v>
      </c>
      <c r="K1703" s="22">
        <v>55153</v>
      </c>
      <c r="L1703" s="23">
        <f t="shared" si="268"/>
        <v>4.75</v>
      </c>
      <c r="M1703" s="24">
        <f t="shared" si="269"/>
        <v>1</v>
      </c>
      <c r="N1703" s="21">
        <v>4.75</v>
      </c>
      <c r="O1703" s="21">
        <v>4.75</v>
      </c>
      <c r="P1703" s="21" t="s">
        <v>218</v>
      </c>
      <c r="Q1703" s="21" t="s">
        <v>219</v>
      </c>
      <c r="R1703" s="25" t="s">
        <v>218</v>
      </c>
      <c r="S1703" s="21" t="s">
        <v>344</v>
      </c>
      <c r="T1703" s="21"/>
      <c r="U1703" s="26"/>
      <c r="V1703" s="26"/>
      <c r="W1703" s="27">
        <f t="shared" si="260"/>
        <v>1996</v>
      </c>
      <c r="X1703" s="27">
        <f t="shared" si="261"/>
        <v>2050</v>
      </c>
      <c r="Y1703" s="28">
        <f t="shared" si="262"/>
        <v>0</v>
      </c>
      <c r="Z1703" s="29" t="str">
        <f t="shared" si="263"/>
        <v>NW</v>
      </c>
      <c r="AA1703" s="30">
        <f t="shared" si="264"/>
        <v>4.75</v>
      </c>
      <c r="AB1703" s="31">
        <f>IF(AND(ISNUMBER(MATCH($S1703,[3]Lists!$CU$8:$CU$37,0)),J1703&gt;=DATE(2018,12,31)),$AH$6,$AH$5)</f>
        <v>1</v>
      </c>
      <c r="AC1703" s="31">
        <f t="shared" si="265"/>
        <v>1</v>
      </c>
      <c r="AD1703" s="31">
        <f t="shared" si="266"/>
        <v>1</v>
      </c>
      <c r="AE1703" s="32" t="e">
        <f>MIN($K1703,IF(AND(S1703='[3]Resources - Baseline'!$C$25,$AH$3&gt;0),MIN(DATE(2050,12,31),MAX(DATE($AH$4,12,31),DATE(YEAR(J1703)+$AH$3,MONTH(J1703),DAY(J1703)))),IF(AND(COUNTIFS('[3]Resources - Baseline'!$C$26:$C$37,S1703)=1,$AH$2&gt;0),MIN(DATE($AH$4,12,31),DATE(YEAR(J1703)+$AH$2,MONTH(J1703),DAY(J1703))),DATE(2050,12,31))))</f>
        <v>#VALUE!</v>
      </c>
      <c r="AF1703" s="33">
        <f t="shared" si="267"/>
        <v>1</v>
      </c>
    </row>
    <row r="1704" spans="1:32">
      <c r="A1704" s="1">
        <v>1704</v>
      </c>
      <c r="B1704" s="21" t="s">
        <v>3607</v>
      </c>
      <c r="C1704" s="21" t="s">
        <v>3608</v>
      </c>
      <c r="D1704" s="21" t="s">
        <v>163</v>
      </c>
      <c r="E1704" s="21" t="s">
        <v>752</v>
      </c>
      <c r="F1704" s="21" t="s">
        <v>752</v>
      </c>
      <c r="G1704" s="21" t="s">
        <v>753</v>
      </c>
      <c r="H1704" s="21" t="s">
        <v>754</v>
      </c>
      <c r="I1704" s="21" t="s">
        <v>212</v>
      </c>
      <c r="J1704" s="22">
        <v>38749</v>
      </c>
      <c r="K1704" s="22">
        <v>55123</v>
      </c>
      <c r="L1704" s="23">
        <f t="shared" si="268"/>
        <v>9</v>
      </c>
      <c r="M1704" s="24">
        <f t="shared" si="269"/>
        <v>1</v>
      </c>
      <c r="N1704" s="21">
        <v>9</v>
      </c>
      <c r="O1704" s="21">
        <v>9</v>
      </c>
      <c r="P1704" s="21" t="s">
        <v>196</v>
      </c>
      <c r="Q1704" s="21" t="s">
        <v>197</v>
      </c>
      <c r="R1704" s="25" t="s">
        <v>198</v>
      </c>
      <c r="S1704" s="21" t="s">
        <v>551</v>
      </c>
      <c r="T1704" s="21"/>
      <c r="U1704" s="26"/>
      <c r="V1704" s="26"/>
      <c r="W1704" s="27">
        <f t="shared" si="260"/>
        <v>2006</v>
      </c>
      <c r="X1704" s="27">
        <f t="shared" si="261"/>
        <v>2050</v>
      </c>
      <c r="Y1704" s="28">
        <f t="shared" si="262"/>
        <v>0</v>
      </c>
      <c r="Z1704" s="29" t="str">
        <f t="shared" si="263"/>
        <v>NW</v>
      </c>
      <c r="AA1704" s="30">
        <f t="shared" si="264"/>
        <v>9</v>
      </c>
      <c r="AB1704" s="31">
        <f>IF(AND(ISNUMBER(MATCH($S1704,[3]Lists!$CU$8:$CU$37,0)),J1704&gt;=DATE(2018,12,31)),$AH$6,$AH$5)</f>
        <v>1</v>
      </c>
      <c r="AC1704" s="31">
        <f t="shared" si="265"/>
        <v>1</v>
      </c>
      <c r="AD1704" s="31">
        <f t="shared" si="266"/>
        <v>1</v>
      </c>
      <c r="AE1704" s="32" t="e">
        <f>MIN($K1704,IF(AND(S1704='[3]Resources - Baseline'!$C$25,$AH$3&gt;0),MIN(DATE(2050,12,31),MAX(DATE($AH$4,12,31),DATE(YEAR(J1704)+$AH$3,MONTH(J1704),DAY(J1704)))),IF(AND(COUNTIFS('[3]Resources - Baseline'!$C$26:$C$37,S1704)=1,$AH$2&gt;0),MIN(DATE($AH$4,12,31),DATE(YEAR(J1704)+$AH$2,MONTH(J1704),DAY(J1704))),DATE(2050,12,31))))</f>
        <v>#VALUE!</v>
      </c>
      <c r="AF1704" s="33">
        <f t="shared" si="267"/>
        <v>1</v>
      </c>
    </row>
    <row r="1705" spans="1:32">
      <c r="A1705" s="1">
        <v>1705</v>
      </c>
      <c r="B1705" s="21" t="s">
        <v>3609</v>
      </c>
      <c r="C1705" s="21" t="s">
        <v>3610</v>
      </c>
      <c r="D1705" s="21" t="s">
        <v>163</v>
      </c>
      <c r="E1705" s="21" t="s">
        <v>359</v>
      </c>
      <c r="F1705" s="21" t="s">
        <v>359</v>
      </c>
      <c r="G1705" s="21" t="s">
        <v>360</v>
      </c>
      <c r="H1705" s="21" t="s">
        <v>210</v>
      </c>
      <c r="I1705" s="21" t="s">
        <v>212</v>
      </c>
      <c r="J1705" s="22">
        <v>41122</v>
      </c>
      <c r="K1705" s="22">
        <v>55153</v>
      </c>
      <c r="L1705" s="23">
        <f t="shared" si="268"/>
        <v>145</v>
      </c>
      <c r="M1705" s="24">
        <f t="shared" si="269"/>
        <v>1</v>
      </c>
      <c r="N1705" s="21">
        <v>145</v>
      </c>
      <c r="O1705" s="21">
        <v>145</v>
      </c>
      <c r="P1705" s="21" t="s">
        <v>196</v>
      </c>
      <c r="Q1705" s="21" t="s">
        <v>197</v>
      </c>
      <c r="R1705" s="25" t="s">
        <v>198</v>
      </c>
      <c r="S1705" s="21" t="s">
        <v>551</v>
      </c>
      <c r="T1705" s="21" t="s">
        <v>178</v>
      </c>
      <c r="U1705" s="26">
        <v>145</v>
      </c>
      <c r="V1705" s="26"/>
      <c r="W1705" s="27">
        <f t="shared" si="260"/>
        <v>2013</v>
      </c>
      <c r="X1705" s="27">
        <f t="shared" si="261"/>
        <v>2050</v>
      </c>
      <c r="Y1705" s="28">
        <f t="shared" si="262"/>
        <v>0</v>
      </c>
      <c r="Z1705" s="29" t="str">
        <f t="shared" si="263"/>
        <v>CAISO</v>
      </c>
      <c r="AA1705" s="30">
        <f t="shared" si="264"/>
        <v>145</v>
      </c>
      <c r="AB1705" s="31">
        <f>IF(AND(ISNUMBER(MATCH($S1705,[3]Lists!$CU$8:$CU$37,0)),J1705&gt;=DATE(2018,12,31)),$AH$6,$AH$5)</f>
        <v>1</v>
      </c>
      <c r="AC1705" s="31">
        <f t="shared" si="265"/>
        <v>1</v>
      </c>
      <c r="AD1705" s="31">
        <f t="shared" si="266"/>
        <v>1</v>
      </c>
      <c r="AE1705" s="32" t="e">
        <f>MIN($K1705,IF(AND(S1705='[3]Resources - Baseline'!$C$25,$AH$3&gt;0),MIN(DATE(2050,12,31),MAX(DATE($AH$4,12,31),DATE(YEAR(J1705)+$AH$3,MONTH(J1705),DAY(J1705)))),IF(AND(COUNTIFS('[3]Resources - Baseline'!$C$26:$C$37,S1705)=1,$AH$2&gt;0),MIN(DATE($AH$4,12,31),DATE(YEAR(J1705)+$AH$2,MONTH(J1705),DAY(J1705))),DATE(2050,12,31))))</f>
        <v>#VALUE!</v>
      </c>
      <c r="AF1705" s="33">
        <f t="shared" si="267"/>
        <v>1</v>
      </c>
    </row>
    <row r="1706" spans="1:32">
      <c r="A1706" s="1">
        <v>1706</v>
      </c>
      <c r="B1706" s="21" t="s">
        <v>3611</v>
      </c>
      <c r="C1706" s="21" t="s">
        <v>3612</v>
      </c>
      <c r="D1706" s="21" t="s">
        <v>163</v>
      </c>
      <c r="E1706" s="21" t="s">
        <v>298</v>
      </c>
      <c r="F1706" s="21" t="s">
        <v>298</v>
      </c>
      <c r="G1706" s="21" t="s">
        <v>299</v>
      </c>
      <c r="H1706" s="21" t="s">
        <v>166</v>
      </c>
      <c r="I1706" s="21" t="s">
        <v>167</v>
      </c>
      <c r="J1706" s="22">
        <v>4019</v>
      </c>
      <c r="K1706" s="22">
        <v>55123</v>
      </c>
      <c r="L1706" s="23">
        <f t="shared" si="268"/>
        <v>5</v>
      </c>
      <c r="M1706" s="24">
        <f t="shared" si="269"/>
        <v>1</v>
      </c>
      <c r="N1706" s="21">
        <v>5</v>
      </c>
      <c r="O1706" s="21">
        <v>5</v>
      </c>
      <c r="P1706" s="21" t="s">
        <v>218</v>
      </c>
      <c r="Q1706" s="21" t="s">
        <v>219</v>
      </c>
      <c r="R1706" s="25" t="s">
        <v>218</v>
      </c>
      <c r="S1706" s="21" t="s">
        <v>220</v>
      </c>
      <c r="T1706" s="21"/>
      <c r="U1706" s="26"/>
      <c r="V1706" s="26"/>
      <c r="W1706" s="27">
        <f t="shared" si="260"/>
        <v>1911</v>
      </c>
      <c r="X1706" s="27">
        <f t="shared" si="261"/>
        <v>2050</v>
      </c>
      <c r="Y1706" s="28">
        <f t="shared" si="262"/>
        <v>0</v>
      </c>
      <c r="Z1706" s="29" t="str">
        <f t="shared" si="263"/>
        <v>Excluded</v>
      </c>
      <c r="AA1706" s="30">
        <f t="shared" si="264"/>
        <v>5</v>
      </c>
      <c r="AB1706" s="31">
        <f>IF(AND(ISNUMBER(MATCH($S1706,[3]Lists!$CU$8:$CU$37,0)),J1706&gt;=DATE(2018,12,31)),$AH$6,$AH$5)</f>
        <v>1</v>
      </c>
      <c r="AC1706" s="31">
        <f t="shared" si="265"/>
        <v>1</v>
      </c>
      <c r="AD1706" s="31">
        <f t="shared" si="266"/>
        <v>1</v>
      </c>
      <c r="AE1706" s="32" t="e">
        <f>MIN($K1706,IF(AND(S1706='[3]Resources - Baseline'!$C$25,$AH$3&gt;0),MIN(DATE(2050,12,31),MAX(DATE($AH$4,12,31),DATE(YEAR(J1706)+$AH$3,MONTH(J1706),DAY(J1706)))),IF(AND(COUNTIFS('[3]Resources - Baseline'!$C$26:$C$37,S1706)=1,$AH$2&gt;0),MIN(DATE($AH$4,12,31),DATE(YEAR(J1706)+$AH$2,MONTH(J1706),DAY(J1706))),DATE(2050,12,31))))</f>
        <v>#VALUE!</v>
      </c>
      <c r="AF1706" s="33">
        <f t="shared" si="267"/>
        <v>1</v>
      </c>
    </row>
    <row r="1707" spans="1:32">
      <c r="A1707" s="1">
        <v>1707</v>
      </c>
      <c r="B1707" s="21" t="s">
        <v>3613</v>
      </c>
      <c r="C1707" s="21" t="s">
        <v>3614</v>
      </c>
      <c r="D1707" s="21" t="s">
        <v>163</v>
      </c>
      <c r="E1707" s="21" t="s">
        <v>298</v>
      </c>
      <c r="F1707" s="21" t="s">
        <v>298</v>
      </c>
      <c r="G1707" s="21" t="s">
        <v>299</v>
      </c>
      <c r="H1707" s="21" t="s">
        <v>166</v>
      </c>
      <c r="I1707" s="21" t="s">
        <v>167</v>
      </c>
      <c r="J1707" s="22">
        <v>4019</v>
      </c>
      <c r="K1707" s="22">
        <v>55123</v>
      </c>
      <c r="L1707" s="23">
        <f t="shared" si="268"/>
        <v>3</v>
      </c>
      <c r="M1707" s="24">
        <f t="shared" si="269"/>
        <v>1</v>
      </c>
      <c r="N1707" s="21">
        <v>3</v>
      </c>
      <c r="O1707" s="21">
        <v>3</v>
      </c>
      <c r="P1707" s="21" t="s">
        <v>218</v>
      </c>
      <c r="Q1707" s="21" t="s">
        <v>219</v>
      </c>
      <c r="R1707" s="25" t="s">
        <v>218</v>
      </c>
      <c r="S1707" s="21" t="s">
        <v>220</v>
      </c>
      <c r="T1707" s="21"/>
      <c r="U1707" s="26"/>
      <c r="V1707" s="26"/>
      <c r="W1707" s="27">
        <f t="shared" si="260"/>
        <v>1911</v>
      </c>
      <c r="X1707" s="27">
        <f t="shared" si="261"/>
        <v>2050</v>
      </c>
      <c r="Y1707" s="28">
        <f t="shared" si="262"/>
        <v>0</v>
      </c>
      <c r="Z1707" s="29" t="str">
        <f t="shared" si="263"/>
        <v>Excluded</v>
      </c>
      <c r="AA1707" s="30">
        <f t="shared" si="264"/>
        <v>3</v>
      </c>
      <c r="AB1707" s="31">
        <f>IF(AND(ISNUMBER(MATCH($S1707,[3]Lists!$CU$8:$CU$37,0)),J1707&gt;=DATE(2018,12,31)),$AH$6,$AH$5)</f>
        <v>1</v>
      </c>
      <c r="AC1707" s="31">
        <f t="shared" si="265"/>
        <v>1</v>
      </c>
      <c r="AD1707" s="31">
        <f t="shared" si="266"/>
        <v>1</v>
      </c>
      <c r="AE1707" s="32" t="e">
        <f>MIN($K1707,IF(AND(S1707='[3]Resources - Baseline'!$C$25,$AH$3&gt;0),MIN(DATE(2050,12,31),MAX(DATE($AH$4,12,31),DATE(YEAR(J1707)+$AH$3,MONTH(J1707),DAY(J1707)))),IF(AND(COUNTIFS('[3]Resources - Baseline'!$C$26:$C$37,S1707)=1,$AH$2&gt;0),MIN(DATE($AH$4,12,31),DATE(YEAR(J1707)+$AH$2,MONTH(J1707),DAY(J1707))),DATE(2050,12,31))))</f>
        <v>#VALUE!</v>
      </c>
      <c r="AF1707" s="33">
        <f t="shared" si="267"/>
        <v>1</v>
      </c>
    </row>
    <row r="1708" spans="1:32">
      <c r="A1708" s="1">
        <v>1708</v>
      </c>
      <c r="B1708" s="21" t="s">
        <v>3615</v>
      </c>
      <c r="C1708" s="21" t="s">
        <v>3616</v>
      </c>
      <c r="D1708" s="21" t="s">
        <v>163</v>
      </c>
      <c r="E1708" s="21" t="s">
        <v>298</v>
      </c>
      <c r="F1708" s="21" t="s">
        <v>298</v>
      </c>
      <c r="G1708" s="21" t="s">
        <v>299</v>
      </c>
      <c r="H1708" s="21" t="s">
        <v>166</v>
      </c>
      <c r="I1708" s="21" t="s">
        <v>167</v>
      </c>
      <c r="J1708" s="22">
        <v>4019</v>
      </c>
      <c r="K1708" s="22">
        <v>55123</v>
      </c>
      <c r="L1708" s="23">
        <f t="shared" si="268"/>
        <v>3</v>
      </c>
      <c r="M1708" s="24">
        <f t="shared" si="269"/>
        <v>1</v>
      </c>
      <c r="N1708" s="21">
        <v>3</v>
      </c>
      <c r="O1708" s="21">
        <v>3</v>
      </c>
      <c r="P1708" s="21" t="s">
        <v>218</v>
      </c>
      <c r="Q1708" s="21" t="s">
        <v>219</v>
      </c>
      <c r="R1708" s="25" t="s">
        <v>218</v>
      </c>
      <c r="S1708" s="21" t="s">
        <v>220</v>
      </c>
      <c r="T1708" s="21"/>
      <c r="U1708" s="26"/>
      <c r="V1708" s="26"/>
      <c r="W1708" s="27">
        <f t="shared" si="260"/>
        <v>1911</v>
      </c>
      <c r="X1708" s="27">
        <f t="shared" si="261"/>
        <v>2050</v>
      </c>
      <c r="Y1708" s="28">
        <f t="shared" si="262"/>
        <v>0</v>
      </c>
      <c r="Z1708" s="29" t="str">
        <f t="shared" si="263"/>
        <v>Excluded</v>
      </c>
      <c r="AA1708" s="30">
        <f t="shared" si="264"/>
        <v>3</v>
      </c>
      <c r="AB1708" s="31">
        <f>IF(AND(ISNUMBER(MATCH($S1708,[3]Lists!$CU$8:$CU$37,0)),J1708&gt;=DATE(2018,12,31)),$AH$6,$AH$5)</f>
        <v>1</v>
      </c>
      <c r="AC1708" s="31">
        <f t="shared" si="265"/>
        <v>1</v>
      </c>
      <c r="AD1708" s="31">
        <f t="shared" si="266"/>
        <v>1</v>
      </c>
      <c r="AE1708" s="32" t="e">
        <f>MIN($K1708,IF(AND(S1708='[3]Resources - Baseline'!$C$25,$AH$3&gt;0),MIN(DATE(2050,12,31),MAX(DATE($AH$4,12,31),DATE(YEAR(J1708)+$AH$3,MONTH(J1708),DAY(J1708)))),IF(AND(COUNTIFS('[3]Resources - Baseline'!$C$26:$C$37,S1708)=1,$AH$2&gt;0),MIN(DATE($AH$4,12,31),DATE(YEAR(J1708)+$AH$2,MONTH(J1708),DAY(J1708))),DATE(2050,12,31))))</f>
        <v>#VALUE!</v>
      </c>
      <c r="AF1708" s="33">
        <f t="shared" si="267"/>
        <v>1</v>
      </c>
    </row>
    <row r="1709" spans="1:32">
      <c r="A1709" s="1">
        <v>1709</v>
      </c>
      <c r="B1709" s="21" t="s">
        <v>3617</v>
      </c>
      <c r="C1709" s="21" t="s">
        <v>3618</v>
      </c>
      <c r="D1709" s="21" t="s">
        <v>163</v>
      </c>
      <c r="E1709" s="21" t="s">
        <v>298</v>
      </c>
      <c r="F1709" s="21" t="s">
        <v>298</v>
      </c>
      <c r="G1709" s="21" t="s">
        <v>299</v>
      </c>
      <c r="H1709" s="21" t="s">
        <v>166</v>
      </c>
      <c r="I1709" s="21" t="s">
        <v>167</v>
      </c>
      <c r="J1709" s="22">
        <v>4019</v>
      </c>
      <c r="K1709" s="22">
        <v>55123</v>
      </c>
      <c r="L1709" s="23">
        <f t="shared" si="268"/>
        <v>5</v>
      </c>
      <c r="M1709" s="24">
        <f t="shared" si="269"/>
        <v>1</v>
      </c>
      <c r="N1709" s="21">
        <v>5</v>
      </c>
      <c r="O1709" s="21">
        <v>5</v>
      </c>
      <c r="P1709" s="21" t="s">
        <v>218</v>
      </c>
      <c r="Q1709" s="21" t="s">
        <v>219</v>
      </c>
      <c r="R1709" s="25" t="s">
        <v>218</v>
      </c>
      <c r="S1709" s="21" t="s">
        <v>220</v>
      </c>
      <c r="T1709" s="21"/>
      <c r="U1709" s="26"/>
      <c r="V1709" s="26"/>
      <c r="W1709" s="27">
        <f t="shared" si="260"/>
        <v>1911</v>
      </c>
      <c r="X1709" s="27">
        <f t="shared" si="261"/>
        <v>2050</v>
      </c>
      <c r="Y1709" s="28">
        <f t="shared" si="262"/>
        <v>0</v>
      </c>
      <c r="Z1709" s="29" t="str">
        <f t="shared" si="263"/>
        <v>Excluded</v>
      </c>
      <c r="AA1709" s="30">
        <f t="shared" si="264"/>
        <v>5</v>
      </c>
      <c r="AB1709" s="31">
        <f>IF(AND(ISNUMBER(MATCH($S1709,[3]Lists!$CU$8:$CU$37,0)),J1709&gt;=DATE(2018,12,31)),$AH$6,$AH$5)</f>
        <v>1</v>
      </c>
      <c r="AC1709" s="31">
        <f t="shared" si="265"/>
        <v>1</v>
      </c>
      <c r="AD1709" s="31">
        <f t="shared" si="266"/>
        <v>1</v>
      </c>
      <c r="AE1709" s="32" t="e">
        <f>MIN($K1709,IF(AND(S1709='[3]Resources - Baseline'!$C$25,$AH$3&gt;0),MIN(DATE(2050,12,31),MAX(DATE($AH$4,12,31),DATE(YEAR(J1709)+$AH$3,MONTH(J1709),DAY(J1709)))),IF(AND(COUNTIFS('[3]Resources - Baseline'!$C$26:$C$37,S1709)=1,$AH$2&gt;0),MIN(DATE($AH$4,12,31),DATE(YEAR(J1709)+$AH$2,MONTH(J1709),DAY(J1709))),DATE(2050,12,31))))</f>
        <v>#VALUE!</v>
      </c>
      <c r="AF1709" s="33">
        <f t="shared" si="267"/>
        <v>1</v>
      </c>
    </row>
    <row r="1710" spans="1:32">
      <c r="A1710" s="1">
        <v>1710</v>
      </c>
      <c r="B1710" s="21" t="s">
        <v>3619</v>
      </c>
      <c r="C1710" s="21" t="s">
        <v>3620</v>
      </c>
      <c r="D1710" s="21" t="s">
        <v>163</v>
      </c>
      <c r="E1710" s="21" t="s">
        <v>440</v>
      </c>
      <c r="F1710" s="21" t="s">
        <v>440</v>
      </c>
      <c r="G1710" s="21" t="s">
        <v>441</v>
      </c>
      <c r="H1710" s="21" t="s">
        <v>434</v>
      </c>
      <c r="I1710" s="21" t="s">
        <v>212</v>
      </c>
      <c r="J1710" s="22">
        <v>39783</v>
      </c>
      <c r="K1710" s="22">
        <v>55153</v>
      </c>
      <c r="L1710" s="23">
        <f t="shared" si="268"/>
        <v>21</v>
      </c>
      <c r="M1710" s="24">
        <f t="shared" si="269"/>
        <v>1</v>
      </c>
      <c r="N1710" s="21">
        <v>21</v>
      </c>
      <c r="O1710" s="21">
        <v>21</v>
      </c>
      <c r="P1710" s="21" t="s">
        <v>196</v>
      </c>
      <c r="Q1710" s="21" t="s">
        <v>197</v>
      </c>
      <c r="R1710" s="25" t="s">
        <v>198</v>
      </c>
      <c r="S1710" s="21" t="s">
        <v>551</v>
      </c>
      <c r="T1710" s="21"/>
      <c r="U1710" s="26"/>
      <c r="V1710" s="26"/>
      <c r="W1710" s="27">
        <f t="shared" si="260"/>
        <v>2009</v>
      </c>
      <c r="X1710" s="27">
        <f t="shared" si="261"/>
        <v>2050</v>
      </c>
      <c r="Y1710" s="28">
        <f t="shared" si="262"/>
        <v>0</v>
      </c>
      <c r="Z1710" s="29" t="str">
        <f t="shared" si="263"/>
        <v>NW</v>
      </c>
      <c r="AA1710" s="30">
        <f t="shared" si="264"/>
        <v>21</v>
      </c>
      <c r="AB1710" s="31">
        <f>IF(AND(ISNUMBER(MATCH($S1710,[3]Lists!$CU$8:$CU$37,0)),J1710&gt;=DATE(2018,12,31)),$AH$6,$AH$5)</f>
        <v>1</v>
      </c>
      <c r="AC1710" s="31">
        <f t="shared" si="265"/>
        <v>1</v>
      </c>
      <c r="AD1710" s="31">
        <f t="shared" si="266"/>
        <v>1</v>
      </c>
      <c r="AE1710" s="32" t="e">
        <f>MIN($K1710,IF(AND(S1710='[3]Resources - Baseline'!$C$25,$AH$3&gt;0),MIN(DATE(2050,12,31),MAX(DATE($AH$4,12,31),DATE(YEAR(J1710)+$AH$3,MONTH(J1710),DAY(J1710)))),IF(AND(COUNTIFS('[3]Resources - Baseline'!$C$26:$C$37,S1710)=1,$AH$2&gt;0),MIN(DATE($AH$4,12,31),DATE(YEAR(J1710)+$AH$2,MONTH(J1710),DAY(J1710))),DATE(2050,12,31))))</f>
        <v>#VALUE!</v>
      </c>
      <c r="AF1710" s="33">
        <f t="shared" si="267"/>
        <v>1</v>
      </c>
    </row>
    <row r="1711" spans="1:32">
      <c r="A1711" s="1">
        <v>1711</v>
      </c>
      <c r="B1711" s="21" t="s">
        <v>3621</v>
      </c>
      <c r="C1711" s="21" t="s">
        <v>3622</v>
      </c>
      <c r="D1711" s="21" t="s">
        <v>163</v>
      </c>
      <c r="E1711" s="21" t="s">
        <v>164</v>
      </c>
      <c r="F1711" s="21" t="s">
        <v>164</v>
      </c>
      <c r="G1711" s="21" t="s">
        <v>165</v>
      </c>
      <c r="H1711" s="21" t="s">
        <v>166</v>
      </c>
      <c r="I1711" s="21" t="s">
        <v>167</v>
      </c>
      <c r="J1711" s="22">
        <v>40858</v>
      </c>
      <c r="K1711" s="22">
        <v>47484</v>
      </c>
      <c r="L1711" s="23">
        <f t="shared" si="268"/>
        <v>62.5</v>
      </c>
      <c r="M1711" s="24">
        <f t="shared" si="269"/>
        <v>1</v>
      </c>
      <c r="N1711" s="21">
        <v>62.5</v>
      </c>
      <c r="O1711" s="21">
        <v>62.5</v>
      </c>
      <c r="P1711" s="21" t="s">
        <v>213</v>
      </c>
      <c r="Q1711" s="21" t="s">
        <v>214</v>
      </c>
      <c r="R1711" s="25" t="s">
        <v>215</v>
      </c>
      <c r="S1711" s="21" t="s">
        <v>390</v>
      </c>
      <c r="T1711" s="21"/>
      <c r="U1711" s="26"/>
      <c r="V1711" s="26"/>
      <c r="W1711" s="27">
        <f t="shared" si="260"/>
        <v>2012</v>
      </c>
      <c r="X1711" s="27">
        <f t="shared" si="261"/>
        <v>2029</v>
      </c>
      <c r="Y1711" s="28">
        <f t="shared" si="262"/>
        <v>0</v>
      </c>
      <c r="Z1711" s="29" t="str">
        <f t="shared" si="263"/>
        <v>Excluded</v>
      </c>
      <c r="AA1711" s="30">
        <f t="shared" si="264"/>
        <v>62.5</v>
      </c>
      <c r="AB1711" s="31">
        <f>IF(AND(ISNUMBER(MATCH($S1711,[3]Lists!$CU$8:$CU$37,0)),J1711&gt;=DATE(2018,12,31)),$AH$6,$AH$5)</f>
        <v>1</v>
      </c>
      <c r="AC1711" s="31">
        <f t="shared" si="265"/>
        <v>1</v>
      </c>
      <c r="AD1711" s="31">
        <f t="shared" si="266"/>
        <v>1</v>
      </c>
      <c r="AE1711" s="32" t="e">
        <f>MIN($K1711,IF(AND(S1711='[3]Resources - Baseline'!$C$25,$AH$3&gt;0),MIN(DATE(2050,12,31),MAX(DATE($AH$4,12,31),DATE(YEAR(J1711)+$AH$3,MONTH(J1711),DAY(J1711)))),IF(AND(COUNTIFS('[3]Resources - Baseline'!$C$26:$C$37,S1711)=1,$AH$2&gt;0),MIN(DATE($AH$4,12,31),DATE(YEAR(J1711)+$AH$2,MONTH(J1711),DAY(J1711))),DATE(2050,12,31))))</f>
        <v>#VALUE!</v>
      </c>
      <c r="AF1711" s="33">
        <f t="shared" si="267"/>
        <v>1</v>
      </c>
    </row>
    <row r="1712" spans="1:32">
      <c r="A1712" s="1">
        <v>1712</v>
      </c>
      <c r="B1712" s="21" t="s">
        <v>3623</v>
      </c>
      <c r="C1712" s="21" t="s">
        <v>3624</v>
      </c>
      <c r="D1712" s="21" t="s">
        <v>163</v>
      </c>
      <c r="E1712" s="21" t="s">
        <v>164</v>
      </c>
      <c r="F1712" s="21" t="s">
        <v>164</v>
      </c>
      <c r="G1712" s="21" t="s">
        <v>165</v>
      </c>
      <c r="H1712" s="21" t="s">
        <v>166</v>
      </c>
      <c r="I1712" s="21" t="s">
        <v>167</v>
      </c>
      <c r="J1712" s="22">
        <v>40858</v>
      </c>
      <c r="K1712" s="22">
        <v>51136</v>
      </c>
      <c r="L1712" s="23">
        <f t="shared" si="268"/>
        <v>50</v>
      </c>
      <c r="M1712" s="24">
        <f t="shared" si="269"/>
        <v>1</v>
      </c>
      <c r="N1712" s="21">
        <v>50</v>
      </c>
      <c r="O1712" s="21">
        <v>50</v>
      </c>
      <c r="P1712" s="21" t="s">
        <v>213</v>
      </c>
      <c r="Q1712" s="21" t="s">
        <v>214</v>
      </c>
      <c r="R1712" s="25" t="s">
        <v>215</v>
      </c>
      <c r="S1712" s="21" t="s">
        <v>390</v>
      </c>
      <c r="T1712" s="21"/>
      <c r="U1712" s="26"/>
      <c r="V1712" s="26"/>
      <c r="W1712" s="27">
        <f t="shared" si="260"/>
        <v>2012</v>
      </c>
      <c r="X1712" s="27">
        <f t="shared" si="261"/>
        <v>2039</v>
      </c>
      <c r="Y1712" s="28">
        <f t="shared" si="262"/>
        <v>0</v>
      </c>
      <c r="Z1712" s="29" t="str">
        <f t="shared" si="263"/>
        <v>Excluded</v>
      </c>
      <c r="AA1712" s="30">
        <f t="shared" si="264"/>
        <v>50</v>
      </c>
      <c r="AB1712" s="31">
        <f>IF(AND(ISNUMBER(MATCH($S1712,[3]Lists!$CU$8:$CU$37,0)),J1712&gt;=DATE(2018,12,31)),$AH$6,$AH$5)</f>
        <v>1</v>
      </c>
      <c r="AC1712" s="31">
        <f t="shared" si="265"/>
        <v>1</v>
      </c>
      <c r="AD1712" s="31">
        <f t="shared" si="266"/>
        <v>1</v>
      </c>
      <c r="AE1712" s="32" t="e">
        <f>MIN($K1712,IF(AND(S1712='[3]Resources - Baseline'!$C$25,$AH$3&gt;0),MIN(DATE(2050,12,31),MAX(DATE($AH$4,12,31),DATE(YEAR(J1712)+$AH$3,MONTH(J1712),DAY(J1712)))),IF(AND(COUNTIFS('[3]Resources - Baseline'!$C$26:$C$37,S1712)=1,$AH$2&gt;0),MIN(DATE($AH$4,12,31),DATE(YEAR(J1712)+$AH$2,MONTH(J1712),DAY(J1712))),DATE(2050,12,31))))</f>
        <v>#VALUE!</v>
      </c>
      <c r="AF1712" s="33">
        <f t="shared" si="267"/>
        <v>1</v>
      </c>
    </row>
    <row r="1713" spans="1:32">
      <c r="A1713" s="1">
        <v>1713</v>
      </c>
      <c r="B1713" s="21" t="s">
        <v>3625</v>
      </c>
      <c r="C1713" s="21" t="s">
        <v>3626</v>
      </c>
      <c r="D1713" s="21" t="s">
        <v>163</v>
      </c>
      <c r="E1713" s="22" t="s">
        <v>298</v>
      </c>
      <c r="F1713" s="22" t="s">
        <v>298</v>
      </c>
      <c r="G1713" s="22" t="s">
        <v>299</v>
      </c>
      <c r="H1713" s="22" t="s">
        <v>166</v>
      </c>
      <c r="I1713" s="22" t="s">
        <v>167</v>
      </c>
      <c r="J1713" s="22">
        <v>26451</v>
      </c>
      <c r="K1713" s="22">
        <v>43830</v>
      </c>
      <c r="L1713" s="23">
        <f t="shared" si="268"/>
        <v>151</v>
      </c>
      <c r="M1713" s="24">
        <f t="shared" si="269"/>
        <v>1</v>
      </c>
      <c r="N1713" s="23">
        <v>151</v>
      </c>
      <c r="O1713" s="23">
        <v>151</v>
      </c>
      <c r="P1713" s="23" t="s">
        <v>507</v>
      </c>
      <c r="Q1713" s="23" t="s">
        <v>508</v>
      </c>
      <c r="R1713" s="25" t="s">
        <v>509</v>
      </c>
      <c r="S1713" s="22" t="s">
        <v>776</v>
      </c>
      <c r="T1713" s="22"/>
      <c r="U1713" s="26"/>
      <c r="V1713" s="26"/>
      <c r="W1713" s="27">
        <f t="shared" si="260"/>
        <v>1972</v>
      </c>
      <c r="X1713" s="27">
        <f t="shared" si="261"/>
        <v>2019</v>
      </c>
      <c r="Y1713" s="28">
        <f t="shared" si="262"/>
        <v>0</v>
      </c>
      <c r="Z1713" s="29" t="str">
        <f t="shared" si="263"/>
        <v>Excluded</v>
      </c>
      <c r="AA1713" s="30">
        <f t="shared" si="264"/>
        <v>151</v>
      </c>
      <c r="AB1713" s="31">
        <f>IF(AND(ISNUMBER(MATCH($S1713,[3]Lists!$CU$8:$CU$37,0)),J1713&gt;=DATE(2018,12,31)),$AH$6,$AH$5)</f>
        <v>1</v>
      </c>
      <c r="AC1713" s="31">
        <f t="shared" si="265"/>
        <v>1</v>
      </c>
      <c r="AD1713" s="31">
        <f t="shared" si="266"/>
        <v>1</v>
      </c>
      <c r="AE1713" s="32" t="e">
        <f>MIN($K1713,IF(AND(S1713='[3]Resources - Baseline'!$C$25,$AH$3&gt;0),MIN(DATE(2050,12,31),MAX(DATE($AH$4,12,31),DATE(YEAR(J1713)+$AH$3,MONTH(J1713),DAY(J1713)))),IF(AND(COUNTIFS('[3]Resources - Baseline'!$C$26:$C$37,S1713)=1,$AH$2&gt;0),MIN(DATE($AH$4,12,31),DATE(YEAR(J1713)+$AH$2,MONTH(J1713),DAY(J1713))),DATE(2050,12,31))))</f>
        <v>#VALUE!</v>
      </c>
      <c r="AF1713" s="33">
        <f t="shared" si="267"/>
        <v>1</v>
      </c>
    </row>
    <row r="1714" spans="1:32">
      <c r="A1714" s="1">
        <v>1714</v>
      </c>
      <c r="B1714" s="21" t="s">
        <v>3627</v>
      </c>
      <c r="C1714" s="21" t="s">
        <v>3628</v>
      </c>
      <c r="D1714" s="21" t="s">
        <v>163</v>
      </c>
      <c r="E1714" s="21" t="s">
        <v>202</v>
      </c>
      <c r="F1714" s="21" t="s">
        <v>202</v>
      </c>
      <c r="G1714" s="21" t="s">
        <v>1785</v>
      </c>
      <c r="H1714" s="21" t="s">
        <v>202</v>
      </c>
      <c r="I1714" s="21" t="s">
        <v>202</v>
      </c>
      <c r="J1714" s="22">
        <v>40977</v>
      </c>
      <c r="K1714" s="22">
        <v>55153</v>
      </c>
      <c r="L1714" s="23">
        <f t="shared" si="268"/>
        <v>64.8</v>
      </c>
      <c r="M1714" s="24">
        <f t="shared" si="269"/>
        <v>1</v>
      </c>
      <c r="N1714" s="21">
        <v>64.8</v>
      </c>
      <c r="O1714" s="21">
        <v>64.8</v>
      </c>
      <c r="P1714" s="21" t="s">
        <v>848</v>
      </c>
      <c r="Q1714" s="21" t="s">
        <v>248</v>
      </c>
      <c r="R1714" s="25" t="s">
        <v>249</v>
      </c>
      <c r="S1714" s="21" t="s">
        <v>2204</v>
      </c>
      <c r="T1714" s="21"/>
      <c r="U1714" s="26"/>
      <c r="V1714" s="26"/>
      <c r="W1714" s="27">
        <f t="shared" si="260"/>
        <v>2012</v>
      </c>
      <c r="X1714" s="27">
        <f t="shared" si="261"/>
        <v>2050</v>
      </c>
      <c r="Y1714" s="28">
        <f t="shared" si="262"/>
        <v>0</v>
      </c>
      <c r="Z1714" s="29" t="str">
        <f t="shared" si="263"/>
        <v>IID</v>
      </c>
      <c r="AA1714" s="30">
        <f t="shared" si="264"/>
        <v>64.8</v>
      </c>
      <c r="AB1714" s="31">
        <f>IF(AND(ISNUMBER(MATCH($S1714,[3]Lists!$CU$8:$CU$37,0)),J1714&gt;=DATE(2018,12,31)),$AH$6,$AH$5)</f>
        <v>1</v>
      </c>
      <c r="AC1714" s="31">
        <f t="shared" si="265"/>
        <v>1</v>
      </c>
      <c r="AD1714" s="31">
        <f t="shared" si="266"/>
        <v>1</v>
      </c>
      <c r="AE1714" s="32" t="e">
        <f>MIN($K1714,IF(AND(S1714='[3]Resources - Baseline'!$C$25,$AH$3&gt;0),MIN(DATE(2050,12,31),MAX(DATE($AH$4,12,31),DATE(YEAR(J1714)+$AH$3,MONTH(J1714),DAY(J1714)))),IF(AND(COUNTIFS('[3]Resources - Baseline'!$C$26:$C$37,S1714)=1,$AH$2&gt;0),MIN(DATE($AH$4,12,31),DATE(YEAR(J1714)+$AH$2,MONTH(J1714),DAY(J1714))),DATE(2050,12,31))))</f>
        <v>#VALUE!</v>
      </c>
      <c r="AF1714" s="33">
        <f t="shared" si="267"/>
        <v>1</v>
      </c>
    </row>
    <row r="1715" spans="1:32">
      <c r="A1715" s="1">
        <v>1715</v>
      </c>
      <c r="B1715" s="21" t="s">
        <v>3629</v>
      </c>
      <c r="C1715" s="21" t="s">
        <v>3630</v>
      </c>
      <c r="D1715" s="21" t="s">
        <v>163</v>
      </c>
      <c r="E1715" s="21" t="s">
        <v>210</v>
      </c>
      <c r="F1715" s="21" t="s">
        <v>210</v>
      </c>
      <c r="G1715" s="21" t="s">
        <v>211</v>
      </c>
      <c r="H1715" s="21" t="s">
        <v>210</v>
      </c>
      <c r="I1715" s="21" t="s">
        <v>212</v>
      </c>
      <c r="J1715" s="22">
        <v>36951</v>
      </c>
      <c r="K1715" s="22">
        <v>44561</v>
      </c>
      <c r="L1715" s="23">
        <f t="shared" si="268"/>
        <v>1.3</v>
      </c>
      <c r="M1715" s="24">
        <f t="shared" si="269"/>
        <v>1</v>
      </c>
      <c r="N1715" s="21">
        <v>1.3</v>
      </c>
      <c r="O1715" s="21">
        <v>1.3</v>
      </c>
      <c r="P1715" s="21" t="s">
        <v>196</v>
      </c>
      <c r="Q1715" s="21" t="s">
        <v>197</v>
      </c>
      <c r="R1715" s="25" t="s">
        <v>198</v>
      </c>
      <c r="S1715" s="21" t="s">
        <v>551</v>
      </c>
      <c r="T1715" s="21"/>
      <c r="U1715" s="26"/>
      <c r="V1715" s="26"/>
      <c r="W1715" s="27">
        <f t="shared" si="260"/>
        <v>2001</v>
      </c>
      <c r="X1715" s="27">
        <f t="shared" si="261"/>
        <v>2021</v>
      </c>
      <c r="Y1715" s="28">
        <f t="shared" si="262"/>
        <v>0</v>
      </c>
      <c r="Z1715" s="29" t="str">
        <f t="shared" si="263"/>
        <v>NW</v>
      </c>
      <c r="AA1715" s="30">
        <f t="shared" si="264"/>
        <v>1.3</v>
      </c>
      <c r="AB1715" s="31">
        <f>IF(AND(ISNUMBER(MATCH($S1715,[3]Lists!$CU$8:$CU$37,0)),J1715&gt;=DATE(2018,12,31)),$AH$6,$AH$5)</f>
        <v>1</v>
      </c>
      <c r="AC1715" s="31">
        <f t="shared" si="265"/>
        <v>1</v>
      </c>
      <c r="AD1715" s="31">
        <f t="shared" si="266"/>
        <v>1</v>
      </c>
      <c r="AE1715" s="32" t="e">
        <f>MIN($K1715,IF(AND(S1715='[3]Resources - Baseline'!$C$25,$AH$3&gt;0),MIN(DATE(2050,12,31),MAX(DATE($AH$4,12,31),DATE(YEAR(J1715)+$AH$3,MONTH(J1715),DAY(J1715)))),IF(AND(COUNTIFS('[3]Resources - Baseline'!$C$26:$C$37,S1715)=1,$AH$2&gt;0),MIN(DATE($AH$4,12,31),DATE(YEAR(J1715)+$AH$2,MONTH(J1715),DAY(J1715))),DATE(2050,12,31))))</f>
        <v>#VALUE!</v>
      </c>
      <c r="AF1715" s="33">
        <f t="shared" si="267"/>
        <v>1</v>
      </c>
    </row>
    <row r="1716" spans="1:32">
      <c r="A1716" s="1">
        <v>1716</v>
      </c>
      <c r="B1716" s="21" t="s">
        <v>3631</v>
      </c>
      <c r="C1716" s="21" t="s">
        <v>3632</v>
      </c>
      <c r="D1716" s="21" t="s">
        <v>185</v>
      </c>
      <c r="E1716" s="21" t="s">
        <v>246</v>
      </c>
      <c r="F1716" s="21" t="s">
        <v>246</v>
      </c>
      <c r="G1716" s="21" t="s">
        <v>247</v>
      </c>
      <c r="H1716" s="21" t="s">
        <v>246</v>
      </c>
      <c r="I1716" s="21" t="s">
        <v>178</v>
      </c>
      <c r="J1716" s="22">
        <v>40450</v>
      </c>
      <c r="K1716" s="22">
        <v>55153</v>
      </c>
      <c r="L1716" s="23">
        <f t="shared" si="268"/>
        <v>65.08</v>
      </c>
      <c r="M1716" s="24">
        <f t="shared" si="269"/>
        <v>1</v>
      </c>
      <c r="N1716" s="21">
        <v>65.08</v>
      </c>
      <c r="O1716" s="21">
        <v>65.08</v>
      </c>
      <c r="P1716" s="21" t="s">
        <v>461</v>
      </c>
      <c r="Q1716" s="21" t="s">
        <v>462</v>
      </c>
      <c r="R1716" s="25" t="s">
        <v>309</v>
      </c>
      <c r="S1716" s="21" t="s">
        <v>1691</v>
      </c>
      <c r="T1716" s="21"/>
      <c r="U1716" s="26"/>
      <c r="V1716" s="26"/>
      <c r="W1716" s="27">
        <f t="shared" si="260"/>
        <v>2011</v>
      </c>
      <c r="X1716" s="27">
        <f t="shared" si="261"/>
        <v>2050</v>
      </c>
      <c r="Y1716" s="28">
        <f t="shared" si="262"/>
        <v>0</v>
      </c>
      <c r="Z1716" s="29" t="str">
        <f t="shared" si="263"/>
        <v>CAISO</v>
      </c>
      <c r="AA1716" s="30">
        <f t="shared" si="264"/>
        <v>65.08</v>
      </c>
      <c r="AB1716" s="31">
        <f>IF(AND(ISNUMBER(MATCH($S1716,[3]Lists!$CU$8:$CU$37,0)),J1716&gt;=DATE(2018,12,31)),$AH$6,$AH$5)</f>
        <v>1</v>
      </c>
      <c r="AC1716" s="31">
        <f t="shared" si="265"/>
        <v>1</v>
      </c>
      <c r="AD1716" s="31">
        <f t="shared" si="266"/>
        <v>1</v>
      </c>
      <c r="AE1716" s="32" t="e">
        <f>MIN($K1716,IF(AND(S1716='[3]Resources - Baseline'!$C$25,$AH$3&gt;0),MIN(DATE(2050,12,31),MAX(DATE($AH$4,12,31),DATE(YEAR(J1716)+$AH$3,MONTH(J1716),DAY(J1716)))),IF(AND(COUNTIFS('[3]Resources - Baseline'!$C$26:$C$37,S1716)=1,$AH$2&gt;0),MIN(DATE($AH$4,12,31),DATE(YEAR(J1716)+$AH$2,MONTH(J1716),DAY(J1716))),DATE(2050,12,31))))</f>
        <v>#VALUE!</v>
      </c>
      <c r="AF1716" s="33">
        <f t="shared" si="267"/>
        <v>1</v>
      </c>
    </row>
    <row r="1717" spans="1:32">
      <c r="A1717" s="1">
        <v>1717</v>
      </c>
      <c r="B1717" s="21" t="s">
        <v>3633</v>
      </c>
      <c r="C1717" s="21" t="s">
        <v>3634</v>
      </c>
      <c r="D1717" s="21" t="s">
        <v>185</v>
      </c>
      <c r="E1717" s="21" t="s">
        <v>246</v>
      </c>
      <c r="F1717" s="21" t="s">
        <v>246</v>
      </c>
      <c r="G1717" s="21" t="s">
        <v>247</v>
      </c>
      <c r="H1717" s="21" t="s">
        <v>246</v>
      </c>
      <c r="I1717" s="21" t="s">
        <v>178</v>
      </c>
      <c r="J1717" s="22">
        <v>40450</v>
      </c>
      <c r="K1717" s="22">
        <v>55153</v>
      </c>
      <c r="L1717" s="23">
        <f t="shared" si="268"/>
        <v>97.62</v>
      </c>
      <c r="M1717" s="24">
        <f t="shared" si="269"/>
        <v>1</v>
      </c>
      <c r="N1717" s="21">
        <v>97.62</v>
      </c>
      <c r="O1717" s="21">
        <v>97.62</v>
      </c>
      <c r="P1717" s="21" t="s">
        <v>461</v>
      </c>
      <c r="Q1717" s="21" t="s">
        <v>462</v>
      </c>
      <c r="R1717" s="25" t="s">
        <v>309</v>
      </c>
      <c r="S1717" s="21" t="s">
        <v>1691</v>
      </c>
      <c r="T1717" s="21"/>
      <c r="U1717" s="26"/>
      <c r="V1717" s="26"/>
      <c r="W1717" s="27">
        <f t="shared" si="260"/>
        <v>2011</v>
      </c>
      <c r="X1717" s="27">
        <f t="shared" si="261"/>
        <v>2050</v>
      </c>
      <c r="Y1717" s="28">
        <f t="shared" si="262"/>
        <v>0</v>
      </c>
      <c r="Z1717" s="29" t="str">
        <f t="shared" si="263"/>
        <v>CAISO</v>
      </c>
      <c r="AA1717" s="30">
        <f t="shared" si="264"/>
        <v>97.62</v>
      </c>
      <c r="AB1717" s="31">
        <f>IF(AND(ISNUMBER(MATCH($S1717,[3]Lists!$CU$8:$CU$37,0)),J1717&gt;=DATE(2018,12,31)),$AH$6,$AH$5)</f>
        <v>1</v>
      </c>
      <c r="AC1717" s="31">
        <f t="shared" si="265"/>
        <v>1</v>
      </c>
      <c r="AD1717" s="31">
        <f t="shared" si="266"/>
        <v>1</v>
      </c>
      <c r="AE1717" s="32" t="e">
        <f>MIN($K1717,IF(AND(S1717='[3]Resources - Baseline'!$C$25,$AH$3&gt;0),MIN(DATE(2050,12,31),MAX(DATE($AH$4,12,31),DATE(YEAR(J1717)+$AH$3,MONTH(J1717),DAY(J1717)))),IF(AND(COUNTIFS('[3]Resources - Baseline'!$C$26:$C$37,S1717)=1,$AH$2&gt;0),MIN(DATE($AH$4,12,31),DATE(YEAR(J1717)+$AH$2,MONTH(J1717),DAY(J1717))),DATE(2050,12,31))))</f>
        <v>#VALUE!</v>
      </c>
      <c r="AF1717" s="33">
        <f t="shared" si="267"/>
        <v>1</v>
      </c>
    </row>
    <row r="1718" spans="1:32">
      <c r="A1718" s="1">
        <v>1718</v>
      </c>
      <c r="B1718" s="21" t="s">
        <v>3635</v>
      </c>
      <c r="C1718" s="21" t="s">
        <v>3636</v>
      </c>
      <c r="D1718" s="21" t="s">
        <v>185</v>
      </c>
      <c r="E1718" s="21" t="s">
        <v>246</v>
      </c>
      <c r="F1718" s="21" t="s">
        <v>246</v>
      </c>
      <c r="G1718" s="21" t="s">
        <v>247</v>
      </c>
      <c r="H1718" s="21" t="s">
        <v>246</v>
      </c>
      <c r="I1718" s="21" t="s">
        <v>178</v>
      </c>
      <c r="J1718" s="22"/>
      <c r="K1718" s="22">
        <v>55153</v>
      </c>
      <c r="L1718" s="23">
        <f t="shared" si="268"/>
        <v>1.25</v>
      </c>
      <c r="M1718" s="24">
        <f t="shared" si="269"/>
        <v>1</v>
      </c>
      <c r="N1718" s="21">
        <v>1.25</v>
      </c>
      <c r="O1718" s="21">
        <v>1.25</v>
      </c>
      <c r="P1718" s="21" t="s">
        <v>187</v>
      </c>
      <c r="Q1718" s="21" t="s">
        <v>219</v>
      </c>
      <c r="R1718" s="25" t="s">
        <v>218</v>
      </c>
      <c r="S1718" s="21" t="s">
        <v>265</v>
      </c>
      <c r="T1718" s="21"/>
      <c r="U1718" s="26"/>
      <c r="V1718" s="26"/>
      <c r="W1718" s="27">
        <f t="shared" si="260"/>
        <v>1900</v>
      </c>
      <c r="X1718" s="27">
        <f t="shared" si="261"/>
        <v>2050</v>
      </c>
      <c r="Y1718" s="28">
        <f t="shared" si="262"/>
        <v>0</v>
      </c>
      <c r="Z1718" s="29" t="str">
        <f t="shared" si="263"/>
        <v>CAISO</v>
      </c>
      <c r="AA1718" s="30">
        <f t="shared" si="264"/>
        <v>1.25</v>
      </c>
      <c r="AB1718" s="31">
        <f>IF(AND(ISNUMBER(MATCH($S1718,[3]Lists!$CU$8:$CU$37,0)),J1718&gt;=DATE(2018,12,31)),$AH$6,$AH$5)</f>
        <v>1</v>
      </c>
      <c r="AC1718" s="31">
        <f t="shared" si="265"/>
        <v>1</v>
      </c>
      <c r="AD1718" s="31">
        <f t="shared" si="266"/>
        <v>1</v>
      </c>
      <c r="AE1718" s="32" t="e">
        <f>MIN($K1718,IF(AND(S1718='[3]Resources - Baseline'!$C$25,$AH$3&gt;0),MIN(DATE(2050,12,31),MAX(DATE($AH$4,12,31),DATE(YEAR(J1718)+$AH$3,MONTH(J1718),DAY(J1718)))),IF(AND(COUNTIFS('[3]Resources - Baseline'!$C$26:$C$37,S1718)=1,$AH$2&gt;0),MIN(DATE($AH$4,12,31),DATE(YEAR(J1718)+$AH$2,MONTH(J1718),DAY(J1718))),DATE(2050,12,31))))</f>
        <v>#VALUE!</v>
      </c>
      <c r="AF1718" s="33">
        <f t="shared" si="267"/>
        <v>1</v>
      </c>
    </row>
    <row r="1719" spans="1:32">
      <c r="A1719" s="1">
        <v>1719</v>
      </c>
      <c r="B1719" s="21" t="s">
        <v>3637</v>
      </c>
      <c r="C1719" s="21" t="s">
        <v>3638</v>
      </c>
      <c r="D1719" s="21" t="s">
        <v>163</v>
      </c>
      <c r="E1719" s="21" t="s">
        <v>210</v>
      </c>
      <c r="F1719" s="21" t="s">
        <v>210</v>
      </c>
      <c r="G1719" s="21" t="s">
        <v>211</v>
      </c>
      <c r="H1719" s="21" t="s">
        <v>210</v>
      </c>
      <c r="I1719" s="21" t="s">
        <v>212</v>
      </c>
      <c r="J1719" s="22">
        <v>19268</v>
      </c>
      <c r="K1719" s="22">
        <v>55153</v>
      </c>
      <c r="L1719" s="23">
        <f t="shared" si="268"/>
        <v>107</v>
      </c>
      <c r="M1719" s="24">
        <f t="shared" si="269"/>
        <v>1</v>
      </c>
      <c r="N1719" s="21">
        <v>107</v>
      </c>
      <c r="O1719" s="21">
        <v>107</v>
      </c>
      <c r="P1719" s="21" t="s">
        <v>218</v>
      </c>
      <c r="Q1719" s="21" t="s">
        <v>219</v>
      </c>
      <c r="R1719" s="25" t="s">
        <v>218</v>
      </c>
      <c r="S1719" s="21" t="s">
        <v>344</v>
      </c>
      <c r="T1719" s="21"/>
      <c r="U1719" s="26"/>
      <c r="V1719" s="26"/>
      <c r="W1719" s="27">
        <f t="shared" si="260"/>
        <v>1953</v>
      </c>
      <c r="X1719" s="27">
        <f t="shared" si="261"/>
        <v>2050</v>
      </c>
      <c r="Y1719" s="28">
        <f t="shared" si="262"/>
        <v>0</v>
      </c>
      <c r="Z1719" s="29" t="str">
        <f t="shared" si="263"/>
        <v>NW</v>
      </c>
      <c r="AA1719" s="30">
        <f t="shared" si="264"/>
        <v>107</v>
      </c>
      <c r="AB1719" s="31">
        <f>IF(AND(ISNUMBER(MATCH($S1719,[3]Lists!$CU$8:$CU$37,0)),J1719&gt;=DATE(2018,12,31)),$AH$6,$AH$5)</f>
        <v>1</v>
      </c>
      <c r="AC1719" s="31">
        <f t="shared" si="265"/>
        <v>1</v>
      </c>
      <c r="AD1719" s="31">
        <f t="shared" si="266"/>
        <v>1</v>
      </c>
      <c r="AE1719" s="32" t="e">
        <f>MIN($K1719,IF(AND(S1719='[3]Resources - Baseline'!$C$25,$AH$3&gt;0),MIN(DATE(2050,12,31),MAX(DATE($AH$4,12,31),DATE(YEAR(J1719)+$AH$3,MONTH(J1719),DAY(J1719)))),IF(AND(COUNTIFS('[3]Resources - Baseline'!$C$26:$C$37,S1719)=1,$AH$2&gt;0),MIN(DATE($AH$4,12,31),DATE(YEAR(J1719)+$AH$2,MONTH(J1719),DAY(J1719))),DATE(2050,12,31))))</f>
        <v>#VALUE!</v>
      </c>
      <c r="AF1719" s="33">
        <f t="shared" si="267"/>
        <v>1</v>
      </c>
    </row>
    <row r="1720" spans="1:32">
      <c r="A1720" s="1">
        <v>1720</v>
      </c>
      <c r="B1720" s="21" t="s">
        <v>3639</v>
      </c>
      <c r="C1720" s="21" t="s">
        <v>3640</v>
      </c>
      <c r="D1720" s="21" t="s">
        <v>163</v>
      </c>
      <c r="E1720" s="21" t="s">
        <v>210</v>
      </c>
      <c r="F1720" s="21" t="s">
        <v>210</v>
      </c>
      <c r="G1720" s="21" t="s">
        <v>211</v>
      </c>
      <c r="H1720" s="21" t="s">
        <v>210</v>
      </c>
      <c r="I1720" s="21" t="s">
        <v>212</v>
      </c>
      <c r="J1720" s="22">
        <v>19329</v>
      </c>
      <c r="K1720" s="22">
        <v>55153</v>
      </c>
      <c r="L1720" s="23">
        <f t="shared" si="268"/>
        <v>107</v>
      </c>
      <c r="M1720" s="24">
        <f t="shared" si="269"/>
        <v>1</v>
      </c>
      <c r="N1720" s="21">
        <v>107</v>
      </c>
      <c r="O1720" s="21">
        <v>107</v>
      </c>
      <c r="P1720" s="21" t="s">
        <v>218</v>
      </c>
      <c r="Q1720" s="21" t="s">
        <v>219</v>
      </c>
      <c r="R1720" s="25" t="s">
        <v>218</v>
      </c>
      <c r="S1720" s="21" t="s">
        <v>344</v>
      </c>
      <c r="T1720" s="21"/>
      <c r="U1720" s="26"/>
      <c r="V1720" s="26"/>
      <c r="W1720" s="27">
        <f t="shared" si="260"/>
        <v>1953</v>
      </c>
      <c r="X1720" s="27">
        <f t="shared" si="261"/>
        <v>2050</v>
      </c>
      <c r="Y1720" s="28">
        <f t="shared" si="262"/>
        <v>0</v>
      </c>
      <c r="Z1720" s="29" t="str">
        <f t="shared" si="263"/>
        <v>NW</v>
      </c>
      <c r="AA1720" s="30">
        <f t="shared" si="264"/>
        <v>107</v>
      </c>
      <c r="AB1720" s="31">
        <f>IF(AND(ISNUMBER(MATCH($S1720,[3]Lists!$CU$8:$CU$37,0)),J1720&gt;=DATE(2018,12,31)),$AH$6,$AH$5)</f>
        <v>1</v>
      </c>
      <c r="AC1720" s="31">
        <f t="shared" si="265"/>
        <v>1</v>
      </c>
      <c r="AD1720" s="31">
        <f t="shared" si="266"/>
        <v>1</v>
      </c>
      <c r="AE1720" s="32" t="e">
        <f>MIN($K1720,IF(AND(S1720='[3]Resources - Baseline'!$C$25,$AH$3&gt;0),MIN(DATE(2050,12,31),MAX(DATE($AH$4,12,31),DATE(YEAR(J1720)+$AH$3,MONTH(J1720),DAY(J1720)))),IF(AND(COUNTIFS('[3]Resources - Baseline'!$C$26:$C$37,S1720)=1,$AH$2&gt;0),MIN(DATE($AH$4,12,31),DATE(YEAR(J1720)+$AH$2,MONTH(J1720),DAY(J1720))),DATE(2050,12,31))))</f>
        <v>#VALUE!</v>
      </c>
      <c r="AF1720" s="33">
        <f t="shared" si="267"/>
        <v>1</v>
      </c>
    </row>
    <row r="1721" spans="1:32">
      <c r="A1721" s="1">
        <v>1721</v>
      </c>
      <c r="B1721" s="21" t="s">
        <v>3641</v>
      </c>
      <c r="C1721" s="21" t="s">
        <v>3642</v>
      </c>
      <c r="D1721" s="21" t="s">
        <v>163</v>
      </c>
      <c r="E1721" s="21" t="s">
        <v>210</v>
      </c>
      <c r="F1721" s="21" t="s">
        <v>210</v>
      </c>
      <c r="G1721" s="21" t="s">
        <v>211</v>
      </c>
      <c r="H1721" s="21" t="s">
        <v>210</v>
      </c>
      <c r="I1721" s="21" t="s">
        <v>212</v>
      </c>
      <c r="J1721" s="22">
        <v>19541</v>
      </c>
      <c r="K1721" s="22">
        <v>55153</v>
      </c>
      <c r="L1721" s="23">
        <f t="shared" si="268"/>
        <v>107</v>
      </c>
      <c r="M1721" s="24">
        <f t="shared" si="269"/>
        <v>1</v>
      </c>
      <c r="N1721" s="21">
        <v>107</v>
      </c>
      <c r="O1721" s="21">
        <v>107</v>
      </c>
      <c r="P1721" s="21" t="s">
        <v>218</v>
      </c>
      <c r="Q1721" s="21" t="s">
        <v>219</v>
      </c>
      <c r="R1721" s="25" t="s">
        <v>218</v>
      </c>
      <c r="S1721" s="21" t="s">
        <v>344</v>
      </c>
      <c r="T1721" s="21"/>
      <c r="U1721" s="26"/>
      <c r="V1721" s="26"/>
      <c r="W1721" s="27">
        <f t="shared" si="260"/>
        <v>1954</v>
      </c>
      <c r="X1721" s="27">
        <f t="shared" si="261"/>
        <v>2050</v>
      </c>
      <c r="Y1721" s="28">
        <f t="shared" si="262"/>
        <v>0</v>
      </c>
      <c r="Z1721" s="29" t="str">
        <f t="shared" si="263"/>
        <v>NW</v>
      </c>
      <c r="AA1721" s="30">
        <f t="shared" si="264"/>
        <v>107</v>
      </c>
      <c r="AB1721" s="31">
        <f>IF(AND(ISNUMBER(MATCH($S1721,[3]Lists!$CU$8:$CU$37,0)),J1721&gt;=DATE(2018,12,31)),$AH$6,$AH$5)</f>
        <v>1</v>
      </c>
      <c r="AC1721" s="31">
        <f t="shared" si="265"/>
        <v>1</v>
      </c>
      <c r="AD1721" s="31">
        <f t="shared" si="266"/>
        <v>1</v>
      </c>
      <c r="AE1721" s="32" t="e">
        <f>MIN($K1721,IF(AND(S1721='[3]Resources - Baseline'!$C$25,$AH$3&gt;0),MIN(DATE(2050,12,31),MAX(DATE($AH$4,12,31),DATE(YEAR(J1721)+$AH$3,MONTH(J1721),DAY(J1721)))),IF(AND(COUNTIFS('[3]Resources - Baseline'!$C$26:$C$37,S1721)=1,$AH$2&gt;0),MIN(DATE($AH$4,12,31),DATE(YEAR(J1721)+$AH$2,MONTH(J1721),DAY(J1721))),DATE(2050,12,31))))</f>
        <v>#VALUE!</v>
      </c>
      <c r="AF1721" s="33">
        <f t="shared" si="267"/>
        <v>1</v>
      </c>
    </row>
    <row r="1722" spans="1:32">
      <c r="A1722" s="1">
        <v>1722</v>
      </c>
      <c r="B1722" s="21" t="s">
        <v>3643</v>
      </c>
      <c r="C1722" s="21" t="s">
        <v>3644</v>
      </c>
      <c r="D1722" s="21" t="s">
        <v>163</v>
      </c>
      <c r="E1722" s="21" t="s">
        <v>210</v>
      </c>
      <c r="F1722" s="21" t="s">
        <v>210</v>
      </c>
      <c r="G1722" s="21" t="s">
        <v>211</v>
      </c>
      <c r="H1722" s="21" t="s">
        <v>210</v>
      </c>
      <c r="I1722" s="21" t="s">
        <v>212</v>
      </c>
      <c r="J1722" s="22">
        <v>19541</v>
      </c>
      <c r="K1722" s="22">
        <v>55153</v>
      </c>
      <c r="L1722" s="23">
        <f t="shared" si="268"/>
        <v>107</v>
      </c>
      <c r="M1722" s="24">
        <f t="shared" si="269"/>
        <v>1</v>
      </c>
      <c r="N1722" s="21">
        <v>107</v>
      </c>
      <c r="O1722" s="21">
        <v>107</v>
      </c>
      <c r="P1722" s="21" t="s">
        <v>218</v>
      </c>
      <c r="Q1722" s="21" t="s">
        <v>219</v>
      </c>
      <c r="R1722" s="25" t="s">
        <v>218</v>
      </c>
      <c r="S1722" s="21" t="s">
        <v>344</v>
      </c>
      <c r="T1722" s="21"/>
      <c r="U1722" s="26"/>
      <c r="V1722" s="26"/>
      <c r="W1722" s="27">
        <f t="shared" si="260"/>
        <v>1954</v>
      </c>
      <c r="X1722" s="27">
        <f t="shared" si="261"/>
        <v>2050</v>
      </c>
      <c r="Y1722" s="28">
        <f t="shared" si="262"/>
        <v>0</v>
      </c>
      <c r="Z1722" s="29" t="str">
        <f t="shared" si="263"/>
        <v>NW</v>
      </c>
      <c r="AA1722" s="30">
        <f t="shared" si="264"/>
        <v>107</v>
      </c>
      <c r="AB1722" s="31">
        <f>IF(AND(ISNUMBER(MATCH($S1722,[3]Lists!$CU$8:$CU$37,0)),J1722&gt;=DATE(2018,12,31)),$AH$6,$AH$5)</f>
        <v>1</v>
      </c>
      <c r="AC1722" s="31">
        <f t="shared" si="265"/>
        <v>1</v>
      </c>
      <c r="AD1722" s="31">
        <f t="shared" si="266"/>
        <v>1</v>
      </c>
      <c r="AE1722" s="32" t="e">
        <f>MIN($K1722,IF(AND(S1722='[3]Resources - Baseline'!$C$25,$AH$3&gt;0),MIN(DATE(2050,12,31),MAX(DATE($AH$4,12,31),DATE(YEAR(J1722)+$AH$3,MONTH(J1722),DAY(J1722)))),IF(AND(COUNTIFS('[3]Resources - Baseline'!$C$26:$C$37,S1722)=1,$AH$2&gt;0),MIN(DATE($AH$4,12,31),DATE(YEAR(J1722)+$AH$2,MONTH(J1722),DAY(J1722))),DATE(2050,12,31))))</f>
        <v>#VALUE!</v>
      </c>
      <c r="AF1722" s="33">
        <f t="shared" si="267"/>
        <v>1</v>
      </c>
    </row>
    <row r="1723" spans="1:32">
      <c r="A1723" s="1">
        <v>1723</v>
      </c>
      <c r="B1723" s="21" t="s">
        <v>3645</v>
      </c>
      <c r="C1723" s="21" t="s">
        <v>3646</v>
      </c>
      <c r="D1723" s="21" t="s">
        <v>163</v>
      </c>
      <c r="E1723" s="21" t="s">
        <v>331</v>
      </c>
      <c r="F1723" s="21" t="s">
        <v>331</v>
      </c>
      <c r="G1723" s="21" t="s">
        <v>177</v>
      </c>
      <c r="H1723" s="21" t="s">
        <v>176</v>
      </c>
      <c r="I1723" s="21" t="s">
        <v>178</v>
      </c>
      <c r="J1723" s="22">
        <v>44196</v>
      </c>
      <c r="K1723" s="22">
        <v>55153</v>
      </c>
      <c r="L1723" s="23">
        <f t="shared" si="268"/>
        <v>644</v>
      </c>
      <c r="M1723" s="24">
        <f t="shared" si="269"/>
        <v>1</v>
      </c>
      <c r="N1723" s="21">
        <v>644</v>
      </c>
      <c r="O1723" s="21">
        <v>644</v>
      </c>
      <c r="P1723" s="21" t="s">
        <v>257</v>
      </c>
      <c r="Q1723" s="21" t="s">
        <v>258</v>
      </c>
      <c r="R1723" s="25" t="s">
        <v>259</v>
      </c>
      <c r="S1723" s="21" t="s">
        <v>332</v>
      </c>
      <c r="T1723" s="21"/>
      <c r="U1723" s="26"/>
      <c r="V1723" s="26"/>
      <c r="W1723" s="27">
        <f t="shared" si="260"/>
        <v>2021</v>
      </c>
      <c r="X1723" s="27">
        <f t="shared" si="261"/>
        <v>2050</v>
      </c>
      <c r="Y1723" s="28">
        <f t="shared" si="262"/>
        <v>0</v>
      </c>
      <c r="Z1723" s="29" t="str">
        <f t="shared" si="263"/>
        <v>CAISO</v>
      </c>
      <c r="AA1723" s="30">
        <f t="shared" si="264"/>
        <v>644</v>
      </c>
      <c r="AB1723" s="31">
        <f>IF(AND(ISNUMBER(MATCH($S1723,[3]Lists!$CU$8:$CU$37,0)),J1723&gt;=DATE(2018,12,31)),$AH$6,$AH$5)</f>
        <v>1</v>
      </c>
      <c r="AC1723" s="31">
        <f t="shared" si="265"/>
        <v>1</v>
      </c>
      <c r="AD1723" s="31">
        <f t="shared" si="266"/>
        <v>1</v>
      </c>
      <c r="AE1723" s="32" t="e">
        <f>MIN($K1723,IF(AND(S1723='[3]Resources - Baseline'!$C$25,$AH$3&gt;0),MIN(DATE(2050,12,31),MAX(DATE($AH$4,12,31),DATE(YEAR(J1723)+$AH$3,MONTH(J1723),DAY(J1723)))),IF(AND(COUNTIFS('[3]Resources - Baseline'!$C$26:$C$37,S1723)=1,$AH$2&gt;0),MIN(DATE($AH$4,12,31),DATE(YEAR(J1723)+$AH$2,MONTH(J1723),DAY(J1723))),DATE(2050,12,31))))</f>
        <v>#VALUE!</v>
      </c>
      <c r="AF1723" s="33">
        <f t="shared" si="267"/>
        <v>1</v>
      </c>
    </row>
    <row r="1724" spans="1:32">
      <c r="A1724" s="1">
        <v>1724</v>
      </c>
      <c r="B1724" s="21" t="s">
        <v>3647</v>
      </c>
      <c r="C1724" s="21" t="s">
        <v>3648</v>
      </c>
      <c r="D1724" s="21" t="s">
        <v>163</v>
      </c>
      <c r="E1724" s="21" t="s">
        <v>745</v>
      </c>
      <c r="F1724" s="21" t="s">
        <v>745</v>
      </c>
      <c r="G1724" s="21" t="s">
        <v>746</v>
      </c>
      <c r="H1724" s="21" t="s">
        <v>747</v>
      </c>
      <c r="I1724" s="21" t="s">
        <v>212</v>
      </c>
      <c r="J1724" s="22">
        <v>28642</v>
      </c>
      <c r="K1724" s="22">
        <v>55153</v>
      </c>
      <c r="L1724" s="23">
        <f t="shared" si="268"/>
        <v>471</v>
      </c>
      <c r="M1724" s="24">
        <f t="shared" si="269"/>
        <v>1</v>
      </c>
      <c r="N1724" s="21">
        <v>471</v>
      </c>
      <c r="O1724" s="21">
        <v>471</v>
      </c>
      <c r="P1724" s="21" t="s">
        <v>507</v>
      </c>
      <c r="Q1724" s="21" t="s">
        <v>508</v>
      </c>
      <c r="R1724" s="25" t="s">
        <v>509</v>
      </c>
      <c r="S1724" s="21" t="s">
        <v>1055</v>
      </c>
      <c r="T1724" s="21"/>
      <c r="U1724" s="26"/>
      <c r="V1724" s="26"/>
      <c r="W1724" s="27">
        <f t="shared" si="260"/>
        <v>1978</v>
      </c>
      <c r="X1724" s="27">
        <f t="shared" si="261"/>
        <v>2050</v>
      </c>
      <c r="Y1724" s="28">
        <f t="shared" si="262"/>
        <v>0</v>
      </c>
      <c r="Z1724" s="29" t="str">
        <f t="shared" si="263"/>
        <v>NW</v>
      </c>
      <c r="AA1724" s="30">
        <f t="shared" si="264"/>
        <v>471</v>
      </c>
      <c r="AB1724" s="31">
        <f>IF(AND(ISNUMBER(MATCH($S1724,[3]Lists!$CU$8:$CU$37,0)),J1724&gt;=DATE(2018,12,31)),$AH$6,$AH$5)</f>
        <v>1</v>
      </c>
      <c r="AC1724" s="31">
        <f t="shared" si="265"/>
        <v>1</v>
      </c>
      <c r="AD1724" s="31">
        <f t="shared" si="266"/>
        <v>1</v>
      </c>
      <c r="AE1724" s="32" t="e">
        <f>MIN($K1724,IF(AND(S1724='[3]Resources - Baseline'!$C$25,$AH$3&gt;0),MIN(DATE(2050,12,31),MAX(DATE($AH$4,12,31),DATE(YEAR(J1724)+$AH$3,MONTH(J1724),DAY(J1724)))),IF(AND(COUNTIFS('[3]Resources - Baseline'!$C$26:$C$37,S1724)=1,$AH$2&gt;0),MIN(DATE($AH$4,12,31),DATE(YEAR(J1724)+$AH$2,MONTH(J1724),DAY(J1724))),DATE(2050,12,31))))</f>
        <v>#VALUE!</v>
      </c>
      <c r="AF1724" s="33">
        <f t="shared" si="267"/>
        <v>1</v>
      </c>
    </row>
    <row r="1725" spans="1:32">
      <c r="A1725" s="1">
        <v>1725</v>
      </c>
      <c r="B1725" s="21" t="s">
        <v>3649</v>
      </c>
      <c r="C1725" s="21" t="s">
        <v>3650</v>
      </c>
      <c r="D1725" s="21" t="s">
        <v>163</v>
      </c>
      <c r="E1725" s="21" t="s">
        <v>745</v>
      </c>
      <c r="F1725" s="21" t="s">
        <v>745</v>
      </c>
      <c r="G1725" s="21" t="s">
        <v>746</v>
      </c>
      <c r="H1725" s="21" t="s">
        <v>747</v>
      </c>
      <c r="I1725" s="21" t="s">
        <v>212</v>
      </c>
      <c r="J1725" s="22">
        <v>29373</v>
      </c>
      <c r="K1725" s="22">
        <v>55153</v>
      </c>
      <c r="L1725" s="23">
        <f t="shared" si="268"/>
        <v>430</v>
      </c>
      <c r="M1725" s="24">
        <f t="shared" si="269"/>
        <v>1</v>
      </c>
      <c r="N1725" s="21">
        <v>430</v>
      </c>
      <c r="O1725" s="21">
        <v>430</v>
      </c>
      <c r="P1725" s="21" t="s">
        <v>507</v>
      </c>
      <c r="Q1725" s="21" t="s">
        <v>508</v>
      </c>
      <c r="R1725" s="25" t="s">
        <v>509</v>
      </c>
      <c r="S1725" s="21" t="s">
        <v>1055</v>
      </c>
      <c r="T1725" s="21"/>
      <c r="U1725" s="26"/>
      <c r="V1725" s="26"/>
      <c r="W1725" s="27">
        <f t="shared" si="260"/>
        <v>1980</v>
      </c>
      <c r="X1725" s="27">
        <f t="shared" si="261"/>
        <v>2050</v>
      </c>
      <c r="Y1725" s="28">
        <f t="shared" si="262"/>
        <v>0</v>
      </c>
      <c r="Z1725" s="29" t="str">
        <f t="shared" si="263"/>
        <v>NW</v>
      </c>
      <c r="AA1725" s="30">
        <f t="shared" si="264"/>
        <v>430</v>
      </c>
      <c r="AB1725" s="31">
        <f>IF(AND(ISNUMBER(MATCH($S1725,[3]Lists!$CU$8:$CU$37,0)),J1725&gt;=DATE(2018,12,31)),$AH$6,$AH$5)</f>
        <v>1</v>
      </c>
      <c r="AC1725" s="31">
        <f t="shared" si="265"/>
        <v>1</v>
      </c>
      <c r="AD1725" s="31">
        <f t="shared" si="266"/>
        <v>1</v>
      </c>
      <c r="AE1725" s="32" t="e">
        <f>MIN($K1725,IF(AND(S1725='[3]Resources - Baseline'!$C$25,$AH$3&gt;0),MIN(DATE(2050,12,31),MAX(DATE($AH$4,12,31),DATE(YEAR(J1725)+$AH$3,MONTH(J1725),DAY(J1725)))),IF(AND(COUNTIFS('[3]Resources - Baseline'!$C$26:$C$37,S1725)=1,$AH$2&gt;0),MIN(DATE($AH$4,12,31),DATE(YEAR(J1725)+$AH$2,MONTH(J1725),DAY(J1725))),DATE(2050,12,31))))</f>
        <v>#VALUE!</v>
      </c>
      <c r="AF1725" s="33">
        <f t="shared" si="267"/>
        <v>1</v>
      </c>
    </row>
    <row r="1726" spans="1:32">
      <c r="A1726" s="1">
        <v>1726</v>
      </c>
      <c r="B1726" s="21" t="s">
        <v>3651</v>
      </c>
      <c r="C1726" s="21" t="s">
        <v>3652</v>
      </c>
      <c r="D1726" s="21" t="s">
        <v>163</v>
      </c>
      <c r="E1726" s="21" t="s">
        <v>745</v>
      </c>
      <c r="F1726" s="21" t="s">
        <v>745</v>
      </c>
      <c r="G1726" s="21" t="s">
        <v>746</v>
      </c>
      <c r="H1726" s="21" t="s">
        <v>747</v>
      </c>
      <c r="I1726" s="21" t="s">
        <v>212</v>
      </c>
      <c r="J1726" s="22">
        <v>30468</v>
      </c>
      <c r="K1726" s="22">
        <v>55153</v>
      </c>
      <c r="L1726" s="23">
        <f t="shared" si="268"/>
        <v>460</v>
      </c>
      <c r="M1726" s="24">
        <f t="shared" si="269"/>
        <v>1</v>
      </c>
      <c r="N1726" s="21">
        <v>460</v>
      </c>
      <c r="O1726" s="21">
        <v>460</v>
      </c>
      <c r="P1726" s="21" t="s">
        <v>507</v>
      </c>
      <c r="Q1726" s="21" t="s">
        <v>508</v>
      </c>
      <c r="R1726" s="25" t="s">
        <v>509</v>
      </c>
      <c r="S1726" s="21" t="s">
        <v>1055</v>
      </c>
      <c r="T1726" s="21"/>
      <c r="U1726" s="26"/>
      <c r="V1726" s="26"/>
      <c r="W1726" s="27">
        <f t="shared" si="260"/>
        <v>1983</v>
      </c>
      <c r="X1726" s="27">
        <f t="shared" si="261"/>
        <v>2050</v>
      </c>
      <c r="Y1726" s="28">
        <f t="shared" si="262"/>
        <v>0</v>
      </c>
      <c r="Z1726" s="29" t="str">
        <f t="shared" si="263"/>
        <v>NW</v>
      </c>
      <c r="AA1726" s="30">
        <f t="shared" si="264"/>
        <v>460</v>
      </c>
      <c r="AB1726" s="31">
        <f>IF(AND(ISNUMBER(MATCH($S1726,[3]Lists!$CU$8:$CU$37,0)),J1726&gt;=DATE(2018,12,31)),$AH$6,$AH$5)</f>
        <v>1</v>
      </c>
      <c r="AC1726" s="31">
        <f t="shared" si="265"/>
        <v>1</v>
      </c>
      <c r="AD1726" s="31">
        <f t="shared" si="266"/>
        <v>1</v>
      </c>
      <c r="AE1726" s="32" t="e">
        <f>MIN($K1726,IF(AND(S1726='[3]Resources - Baseline'!$C$25,$AH$3&gt;0),MIN(DATE(2050,12,31),MAX(DATE($AH$4,12,31),DATE(YEAR(J1726)+$AH$3,MONTH(J1726),DAY(J1726)))),IF(AND(COUNTIFS('[3]Resources - Baseline'!$C$26:$C$37,S1726)=1,$AH$2&gt;0),MIN(DATE($AH$4,12,31),DATE(YEAR(J1726)+$AH$2,MONTH(J1726),DAY(J1726))),DATE(2050,12,31))))</f>
        <v>#VALUE!</v>
      </c>
      <c r="AF1726" s="33">
        <f t="shared" si="267"/>
        <v>1</v>
      </c>
    </row>
    <row r="1727" spans="1:32">
      <c r="A1727" s="1">
        <v>1727</v>
      </c>
      <c r="B1727" s="21" t="s">
        <v>3653</v>
      </c>
      <c r="C1727" s="21" t="s">
        <v>3654</v>
      </c>
      <c r="D1727" s="21" t="s">
        <v>163</v>
      </c>
      <c r="E1727" s="21" t="s">
        <v>745</v>
      </c>
      <c r="F1727" s="21" t="s">
        <v>745</v>
      </c>
      <c r="G1727" s="21" t="s">
        <v>746</v>
      </c>
      <c r="H1727" s="21" t="s">
        <v>747</v>
      </c>
      <c r="I1727" s="21" t="s">
        <v>212</v>
      </c>
      <c r="J1727" s="22">
        <v>28277</v>
      </c>
      <c r="K1727" s="22">
        <v>55153</v>
      </c>
      <c r="L1727" s="23">
        <f t="shared" si="268"/>
        <v>459</v>
      </c>
      <c r="M1727" s="24">
        <f t="shared" si="269"/>
        <v>1</v>
      </c>
      <c r="N1727" s="21">
        <v>459</v>
      </c>
      <c r="O1727" s="21">
        <v>459</v>
      </c>
      <c r="P1727" s="21" t="s">
        <v>507</v>
      </c>
      <c r="Q1727" s="21" t="s">
        <v>508</v>
      </c>
      <c r="R1727" s="25" t="s">
        <v>509</v>
      </c>
      <c r="S1727" s="21" t="s">
        <v>1055</v>
      </c>
      <c r="T1727" s="21"/>
      <c r="U1727" s="26"/>
      <c r="V1727" s="26"/>
      <c r="W1727" s="27">
        <f t="shared" si="260"/>
        <v>1977</v>
      </c>
      <c r="X1727" s="27">
        <f t="shared" si="261"/>
        <v>2050</v>
      </c>
      <c r="Y1727" s="28">
        <f t="shared" si="262"/>
        <v>0</v>
      </c>
      <c r="Z1727" s="29" t="str">
        <f t="shared" si="263"/>
        <v>NW</v>
      </c>
      <c r="AA1727" s="30">
        <f t="shared" si="264"/>
        <v>459</v>
      </c>
      <c r="AB1727" s="31">
        <f>IF(AND(ISNUMBER(MATCH($S1727,[3]Lists!$CU$8:$CU$37,0)),J1727&gt;=DATE(2018,12,31)),$AH$6,$AH$5)</f>
        <v>1</v>
      </c>
      <c r="AC1727" s="31">
        <f t="shared" si="265"/>
        <v>1</v>
      </c>
      <c r="AD1727" s="31">
        <f t="shared" si="266"/>
        <v>1</v>
      </c>
      <c r="AE1727" s="32" t="e">
        <f>MIN($K1727,IF(AND(S1727='[3]Resources - Baseline'!$C$25,$AH$3&gt;0),MIN(DATE(2050,12,31),MAX(DATE($AH$4,12,31),DATE(YEAR(J1727)+$AH$3,MONTH(J1727),DAY(J1727)))),IF(AND(COUNTIFS('[3]Resources - Baseline'!$C$26:$C$37,S1727)=1,$AH$2&gt;0),MIN(DATE($AH$4,12,31),DATE(YEAR(J1727)+$AH$2,MONTH(J1727),DAY(J1727))),DATE(2050,12,31))))</f>
        <v>#VALUE!</v>
      </c>
      <c r="AF1727" s="33">
        <f t="shared" si="267"/>
        <v>1</v>
      </c>
    </row>
    <row r="1728" spans="1:32">
      <c r="A1728" s="1">
        <v>1728</v>
      </c>
      <c r="B1728" s="21" t="s">
        <v>3655</v>
      </c>
      <c r="C1728" s="21" t="s">
        <v>3656</v>
      </c>
      <c r="D1728" s="21" t="s">
        <v>163</v>
      </c>
      <c r="E1728" s="21" t="s">
        <v>745</v>
      </c>
      <c r="F1728" s="21" t="s">
        <v>745</v>
      </c>
      <c r="G1728" s="21" t="s">
        <v>746</v>
      </c>
      <c r="H1728" s="21" t="s">
        <v>747</v>
      </c>
      <c r="I1728" s="21" t="s">
        <v>212</v>
      </c>
      <c r="J1728" s="22">
        <v>27211</v>
      </c>
      <c r="K1728" s="22">
        <v>55153</v>
      </c>
      <c r="L1728" s="23">
        <f t="shared" si="268"/>
        <v>450</v>
      </c>
      <c r="M1728" s="24">
        <f t="shared" si="269"/>
        <v>1</v>
      </c>
      <c r="N1728" s="21">
        <v>450</v>
      </c>
      <c r="O1728" s="21">
        <v>450</v>
      </c>
      <c r="P1728" s="21" t="s">
        <v>507</v>
      </c>
      <c r="Q1728" s="21" t="s">
        <v>508</v>
      </c>
      <c r="R1728" s="25" t="s">
        <v>509</v>
      </c>
      <c r="S1728" s="21" t="s">
        <v>1055</v>
      </c>
      <c r="T1728" s="21"/>
      <c r="U1728" s="26"/>
      <c r="V1728" s="26"/>
      <c r="W1728" s="27">
        <f t="shared" si="260"/>
        <v>1975</v>
      </c>
      <c r="X1728" s="27">
        <f t="shared" si="261"/>
        <v>2050</v>
      </c>
      <c r="Y1728" s="28">
        <f t="shared" si="262"/>
        <v>0</v>
      </c>
      <c r="Z1728" s="29" t="str">
        <f t="shared" si="263"/>
        <v>NW</v>
      </c>
      <c r="AA1728" s="30">
        <f t="shared" si="264"/>
        <v>450</v>
      </c>
      <c r="AB1728" s="31">
        <f>IF(AND(ISNUMBER(MATCH($S1728,[3]Lists!$CU$8:$CU$37,0)),J1728&gt;=DATE(2018,12,31)),$AH$6,$AH$5)</f>
        <v>1</v>
      </c>
      <c r="AC1728" s="31">
        <f t="shared" si="265"/>
        <v>1</v>
      </c>
      <c r="AD1728" s="31">
        <f t="shared" si="266"/>
        <v>1</v>
      </c>
      <c r="AE1728" s="32" t="e">
        <f>MIN($K1728,IF(AND(S1728='[3]Resources - Baseline'!$C$25,$AH$3&gt;0),MIN(DATE(2050,12,31),MAX(DATE($AH$4,12,31),DATE(YEAR(J1728)+$AH$3,MONTH(J1728),DAY(J1728)))),IF(AND(COUNTIFS('[3]Resources - Baseline'!$C$26:$C$37,S1728)=1,$AH$2&gt;0),MIN(DATE($AH$4,12,31),DATE(YEAR(J1728)+$AH$2,MONTH(J1728),DAY(J1728))),DATE(2050,12,31))))</f>
        <v>#VALUE!</v>
      </c>
      <c r="AF1728" s="33">
        <f t="shared" si="267"/>
        <v>1</v>
      </c>
    </row>
    <row r="1729" spans="1:32">
      <c r="A1729" s="1">
        <v>1729</v>
      </c>
      <c r="B1729" s="21" t="s">
        <v>3657</v>
      </c>
      <c r="C1729" s="21"/>
      <c r="D1729" s="21" t="s">
        <v>185</v>
      </c>
      <c r="E1729" s="21" t="s">
        <v>175</v>
      </c>
      <c r="F1729" s="21" t="s">
        <v>175</v>
      </c>
      <c r="G1729" s="21" t="s">
        <v>186</v>
      </c>
      <c r="H1729" s="21" t="s">
        <v>175</v>
      </c>
      <c r="I1729" s="21" t="s">
        <v>178</v>
      </c>
      <c r="J1729" s="22">
        <v>41151</v>
      </c>
      <c r="K1729" s="22">
        <v>55153</v>
      </c>
      <c r="L1729" s="23">
        <f t="shared" si="268"/>
        <v>20</v>
      </c>
      <c r="M1729" s="24">
        <f t="shared" si="269"/>
        <v>1</v>
      </c>
      <c r="N1729" s="21">
        <v>20</v>
      </c>
      <c r="O1729" s="21">
        <v>20</v>
      </c>
      <c r="P1729" s="21" t="s">
        <v>187</v>
      </c>
      <c r="Q1729" s="21" t="s">
        <v>188</v>
      </c>
      <c r="R1729" s="25" t="s">
        <v>189</v>
      </c>
      <c r="S1729" s="21" t="s">
        <v>182</v>
      </c>
      <c r="T1729" s="21"/>
      <c r="U1729" s="26"/>
      <c r="V1729" s="26"/>
      <c r="W1729" s="27">
        <f t="shared" si="260"/>
        <v>2013</v>
      </c>
      <c r="X1729" s="27">
        <f t="shared" si="261"/>
        <v>2050</v>
      </c>
      <c r="Y1729" s="28">
        <f t="shared" si="262"/>
        <v>0</v>
      </c>
      <c r="Z1729" s="29" t="str">
        <f t="shared" si="263"/>
        <v>CAISO</v>
      </c>
      <c r="AA1729" s="30">
        <f t="shared" si="264"/>
        <v>20</v>
      </c>
      <c r="AB1729" s="31">
        <f>IF(AND(ISNUMBER(MATCH($S1729,[3]Lists!$CU$8:$CU$37,0)),J1729&gt;=DATE(2018,12,31)),$AH$6,$AH$5)</f>
        <v>1</v>
      </c>
      <c r="AC1729" s="31">
        <f t="shared" si="265"/>
        <v>1</v>
      </c>
      <c r="AD1729" s="31">
        <f t="shared" si="266"/>
        <v>1</v>
      </c>
      <c r="AE1729" s="32" t="e">
        <f>MIN($K1729,IF(AND(S1729='[3]Resources - Baseline'!$C$25,$AH$3&gt;0),MIN(DATE(2050,12,31),MAX(DATE($AH$4,12,31),DATE(YEAR(J1729)+$AH$3,MONTH(J1729),DAY(J1729)))),IF(AND(COUNTIFS('[3]Resources - Baseline'!$C$26:$C$37,S1729)=1,$AH$2&gt;0),MIN(DATE($AH$4,12,31),DATE(YEAR(J1729)+$AH$2,MONTH(J1729),DAY(J1729))),DATE(2050,12,31))))</f>
        <v>#VALUE!</v>
      </c>
      <c r="AF1729" s="33">
        <f t="shared" si="267"/>
        <v>1</v>
      </c>
    </row>
    <row r="1730" spans="1:32">
      <c r="A1730" s="1">
        <v>1730</v>
      </c>
      <c r="B1730" s="21" t="s">
        <v>3658</v>
      </c>
      <c r="C1730" s="21" t="s">
        <v>3659</v>
      </c>
      <c r="D1730" s="21" t="s">
        <v>163</v>
      </c>
      <c r="E1730" s="21" t="s">
        <v>745</v>
      </c>
      <c r="F1730" s="21" t="s">
        <v>745</v>
      </c>
      <c r="G1730" s="21" t="s">
        <v>746</v>
      </c>
      <c r="H1730" s="21" t="s">
        <v>747</v>
      </c>
      <c r="I1730" s="21" t="s">
        <v>212</v>
      </c>
      <c r="J1730" s="22">
        <v>36495</v>
      </c>
      <c r="K1730" s="22">
        <v>55153</v>
      </c>
      <c r="L1730" s="23">
        <f t="shared" si="268"/>
        <v>4.8</v>
      </c>
      <c r="M1730" s="24">
        <f t="shared" si="269"/>
        <v>1</v>
      </c>
      <c r="N1730" s="21">
        <v>4.8</v>
      </c>
      <c r="O1730" s="21">
        <v>4.8</v>
      </c>
      <c r="P1730" s="21" t="s">
        <v>307</v>
      </c>
      <c r="Q1730" s="21" t="s">
        <v>308</v>
      </c>
      <c r="R1730" s="25" t="s">
        <v>309</v>
      </c>
      <c r="S1730" s="21" t="s">
        <v>755</v>
      </c>
      <c r="T1730" s="21"/>
      <c r="U1730" s="26"/>
      <c r="V1730" s="26"/>
      <c r="W1730" s="27">
        <f t="shared" si="260"/>
        <v>2000</v>
      </c>
      <c r="X1730" s="27">
        <f t="shared" si="261"/>
        <v>2050</v>
      </c>
      <c r="Y1730" s="28">
        <f t="shared" si="262"/>
        <v>0</v>
      </c>
      <c r="Z1730" s="29" t="str">
        <f t="shared" si="263"/>
        <v>NW</v>
      </c>
      <c r="AA1730" s="30">
        <f t="shared" si="264"/>
        <v>4.8</v>
      </c>
      <c r="AB1730" s="31">
        <f>IF(AND(ISNUMBER(MATCH($S1730,[3]Lists!$CU$8:$CU$37,0)),J1730&gt;=DATE(2018,12,31)),$AH$6,$AH$5)</f>
        <v>1</v>
      </c>
      <c r="AC1730" s="31">
        <f t="shared" si="265"/>
        <v>1</v>
      </c>
      <c r="AD1730" s="31">
        <f t="shared" si="266"/>
        <v>1</v>
      </c>
      <c r="AE1730" s="32" t="e">
        <f>MIN($K1730,IF(AND(S1730='[3]Resources - Baseline'!$C$25,$AH$3&gt;0),MIN(DATE(2050,12,31),MAX(DATE($AH$4,12,31),DATE(YEAR(J1730)+$AH$3,MONTH(J1730),DAY(J1730)))),IF(AND(COUNTIFS('[3]Resources - Baseline'!$C$26:$C$37,S1730)=1,$AH$2&gt;0),MIN(DATE($AH$4,12,31),DATE(YEAR(J1730)+$AH$2,MONTH(J1730),DAY(J1730))),DATE(2050,12,31))))</f>
        <v>#VALUE!</v>
      </c>
      <c r="AF1730" s="33">
        <f t="shared" si="267"/>
        <v>1</v>
      </c>
    </row>
    <row r="1731" spans="1:32">
      <c r="A1731" s="1">
        <v>1731</v>
      </c>
      <c r="B1731" s="21" t="s">
        <v>3660</v>
      </c>
      <c r="C1731" s="21" t="s">
        <v>3661</v>
      </c>
      <c r="D1731" s="21" t="s">
        <v>163</v>
      </c>
      <c r="E1731" s="21" t="s">
        <v>745</v>
      </c>
      <c r="F1731" s="21" t="s">
        <v>745</v>
      </c>
      <c r="G1731" s="21" t="s">
        <v>746</v>
      </c>
      <c r="H1731" s="21" t="s">
        <v>747</v>
      </c>
      <c r="I1731" s="21" t="s">
        <v>212</v>
      </c>
      <c r="J1731" s="22">
        <v>38169</v>
      </c>
      <c r="K1731" s="22">
        <v>55153</v>
      </c>
      <c r="L1731" s="23">
        <f t="shared" si="268"/>
        <v>4</v>
      </c>
      <c r="M1731" s="24">
        <f t="shared" si="269"/>
        <v>1</v>
      </c>
      <c r="N1731" s="21">
        <v>4</v>
      </c>
      <c r="O1731" s="21">
        <v>4</v>
      </c>
      <c r="P1731" s="21" t="s">
        <v>461</v>
      </c>
      <c r="Q1731" s="21" t="s">
        <v>462</v>
      </c>
      <c r="R1731" s="25" t="s">
        <v>309</v>
      </c>
      <c r="S1731" s="21" t="s">
        <v>755</v>
      </c>
      <c r="T1731" s="21"/>
      <c r="U1731" s="26"/>
      <c r="V1731" s="26"/>
      <c r="W1731" s="27">
        <f t="shared" si="260"/>
        <v>2005</v>
      </c>
      <c r="X1731" s="27">
        <f t="shared" si="261"/>
        <v>2050</v>
      </c>
      <c r="Y1731" s="28">
        <f t="shared" si="262"/>
        <v>0</v>
      </c>
      <c r="Z1731" s="29" t="str">
        <f t="shared" si="263"/>
        <v>NW</v>
      </c>
      <c r="AA1731" s="30">
        <f t="shared" si="264"/>
        <v>4</v>
      </c>
      <c r="AB1731" s="31">
        <f>IF(AND(ISNUMBER(MATCH($S1731,[3]Lists!$CU$8:$CU$37,0)),J1731&gt;=DATE(2018,12,31)),$AH$6,$AH$5)</f>
        <v>1</v>
      </c>
      <c r="AC1731" s="31">
        <f t="shared" si="265"/>
        <v>1</v>
      </c>
      <c r="AD1731" s="31">
        <f t="shared" si="266"/>
        <v>1</v>
      </c>
      <c r="AE1731" s="32" t="e">
        <f>MIN($K1731,IF(AND(S1731='[3]Resources - Baseline'!$C$25,$AH$3&gt;0),MIN(DATE(2050,12,31),MAX(DATE($AH$4,12,31),DATE(YEAR(J1731)+$AH$3,MONTH(J1731),DAY(J1731)))),IF(AND(COUNTIFS('[3]Resources - Baseline'!$C$26:$C$37,S1731)=1,$AH$2&gt;0),MIN(DATE($AH$4,12,31),DATE(YEAR(J1731)+$AH$2,MONTH(J1731),DAY(J1731))),DATE(2050,12,31))))</f>
        <v>#VALUE!</v>
      </c>
      <c r="AF1731" s="33">
        <f t="shared" si="267"/>
        <v>1</v>
      </c>
    </row>
    <row r="1732" spans="1:32">
      <c r="A1732" s="1">
        <v>1732</v>
      </c>
      <c r="B1732" s="21" t="s">
        <v>3662</v>
      </c>
      <c r="C1732" s="21" t="s">
        <v>3663</v>
      </c>
      <c r="D1732" s="21" t="s">
        <v>163</v>
      </c>
      <c r="E1732" s="21" t="s">
        <v>440</v>
      </c>
      <c r="F1732" s="21" t="s">
        <v>440</v>
      </c>
      <c r="G1732" s="21" t="s">
        <v>441</v>
      </c>
      <c r="H1732" s="21" t="s">
        <v>434</v>
      </c>
      <c r="I1732" s="21" t="s">
        <v>212</v>
      </c>
      <c r="J1732" s="22">
        <v>38169</v>
      </c>
      <c r="K1732" s="22">
        <v>55153</v>
      </c>
      <c r="L1732" s="23">
        <f t="shared" si="268"/>
        <v>2</v>
      </c>
      <c r="M1732" s="24">
        <f t="shared" si="269"/>
        <v>1</v>
      </c>
      <c r="N1732" s="21">
        <v>2</v>
      </c>
      <c r="O1732" s="21">
        <v>2</v>
      </c>
      <c r="P1732" s="21" t="s">
        <v>461</v>
      </c>
      <c r="Q1732" s="21" t="s">
        <v>462</v>
      </c>
      <c r="R1732" s="25" t="s">
        <v>309</v>
      </c>
      <c r="S1732" s="21" t="s">
        <v>755</v>
      </c>
      <c r="T1732" s="21"/>
      <c r="U1732" s="26"/>
      <c r="V1732" s="26"/>
      <c r="W1732" s="27">
        <f t="shared" si="260"/>
        <v>2005</v>
      </c>
      <c r="X1732" s="27">
        <f t="shared" si="261"/>
        <v>2050</v>
      </c>
      <c r="Y1732" s="28">
        <f t="shared" si="262"/>
        <v>0</v>
      </c>
      <c r="Z1732" s="29" t="str">
        <f t="shared" si="263"/>
        <v>NW</v>
      </c>
      <c r="AA1732" s="30">
        <f t="shared" si="264"/>
        <v>2</v>
      </c>
      <c r="AB1732" s="31">
        <f>IF(AND(ISNUMBER(MATCH($S1732,[3]Lists!$CU$8:$CU$37,0)),J1732&gt;=DATE(2018,12,31)),$AH$6,$AH$5)</f>
        <v>1</v>
      </c>
      <c r="AC1732" s="31">
        <f t="shared" si="265"/>
        <v>1</v>
      </c>
      <c r="AD1732" s="31">
        <f t="shared" si="266"/>
        <v>1</v>
      </c>
      <c r="AE1732" s="32" t="e">
        <f>MIN($K1732,IF(AND(S1732='[3]Resources - Baseline'!$C$25,$AH$3&gt;0),MIN(DATE(2050,12,31),MAX(DATE($AH$4,12,31),DATE(YEAR(J1732)+$AH$3,MONTH(J1732),DAY(J1732)))),IF(AND(COUNTIFS('[3]Resources - Baseline'!$C$26:$C$37,S1732)=1,$AH$2&gt;0),MIN(DATE($AH$4,12,31),DATE(YEAR(J1732)+$AH$2,MONTH(J1732),DAY(J1732))),DATE(2050,12,31))))</f>
        <v>#VALUE!</v>
      </c>
      <c r="AF1732" s="33">
        <f t="shared" si="267"/>
        <v>1</v>
      </c>
    </row>
    <row r="1733" spans="1:32">
      <c r="A1733" s="1">
        <v>1733</v>
      </c>
      <c r="B1733" s="21" t="s">
        <v>3664</v>
      </c>
      <c r="C1733" s="21" t="s">
        <v>3665</v>
      </c>
      <c r="D1733" s="21" t="s">
        <v>163</v>
      </c>
      <c r="E1733" s="21" t="s">
        <v>745</v>
      </c>
      <c r="F1733" s="21" t="s">
        <v>745</v>
      </c>
      <c r="G1733" s="21" t="s">
        <v>746</v>
      </c>
      <c r="H1733" s="21" t="s">
        <v>747</v>
      </c>
      <c r="I1733" s="21" t="s">
        <v>212</v>
      </c>
      <c r="J1733" s="22">
        <v>38869</v>
      </c>
      <c r="K1733" s="22">
        <v>55153</v>
      </c>
      <c r="L1733" s="23">
        <f t="shared" si="268"/>
        <v>4</v>
      </c>
      <c r="M1733" s="24">
        <f t="shared" si="269"/>
        <v>1</v>
      </c>
      <c r="N1733" s="21">
        <v>4</v>
      </c>
      <c r="O1733" s="21">
        <v>4</v>
      </c>
      <c r="P1733" s="21" t="s">
        <v>461</v>
      </c>
      <c r="Q1733" s="21" t="s">
        <v>462</v>
      </c>
      <c r="R1733" s="25" t="s">
        <v>309</v>
      </c>
      <c r="S1733" s="21" t="s">
        <v>755</v>
      </c>
      <c r="T1733" s="21"/>
      <c r="U1733" s="26"/>
      <c r="V1733" s="26"/>
      <c r="W1733" s="27">
        <f t="shared" si="260"/>
        <v>2006</v>
      </c>
      <c r="X1733" s="27">
        <f t="shared" si="261"/>
        <v>2050</v>
      </c>
      <c r="Y1733" s="28">
        <f t="shared" si="262"/>
        <v>0</v>
      </c>
      <c r="Z1733" s="29" t="str">
        <f t="shared" si="263"/>
        <v>NW</v>
      </c>
      <c r="AA1733" s="30">
        <f t="shared" si="264"/>
        <v>4</v>
      </c>
      <c r="AB1733" s="31">
        <f>IF(AND(ISNUMBER(MATCH($S1733,[3]Lists!$CU$8:$CU$37,0)),J1733&gt;=DATE(2018,12,31)),$AH$6,$AH$5)</f>
        <v>1</v>
      </c>
      <c r="AC1733" s="31">
        <f t="shared" si="265"/>
        <v>1</v>
      </c>
      <c r="AD1733" s="31">
        <f t="shared" si="266"/>
        <v>1</v>
      </c>
      <c r="AE1733" s="32" t="e">
        <f>MIN($K1733,IF(AND(S1733='[3]Resources - Baseline'!$C$25,$AH$3&gt;0),MIN(DATE(2050,12,31),MAX(DATE($AH$4,12,31),DATE(YEAR(J1733)+$AH$3,MONTH(J1733),DAY(J1733)))),IF(AND(COUNTIFS('[3]Resources - Baseline'!$C$26:$C$37,S1733)=1,$AH$2&gt;0),MIN(DATE($AH$4,12,31),DATE(YEAR(J1733)+$AH$2,MONTH(J1733),DAY(J1733))),DATE(2050,12,31))))</f>
        <v>#VALUE!</v>
      </c>
      <c r="AF1733" s="33">
        <f t="shared" si="267"/>
        <v>1</v>
      </c>
    </row>
    <row r="1734" spans="1:32">
      <c r="A1734" s="1">
        <v>1734</v>
      </c>
      <c r="B1734" s="21" t="s">
        <v>3666</v>
      </c>
      <c r="C1734" s="21" t="s">
        <v>3667</v>
      </c>
      <c r="D1734" s="21" t="s">
        <v>163</v>
      </c>
      <c r="E1734" s="21" t="s">
        <v>745</v>
      </c>
      <c r="F1734" s="21" t="s">
        <v>745</v>
      </c>
      <c r="G1734" s="21" t="s">
        <v>746</v>
      </c>
      <c r="H1734" s="21" t="s">
        <v>747</v>
      </c>
      <c r="I1734" s="21" t="s">
        <v>212</v>
      </c>
      <c r="J1734" s="22">
        <v>39203</v>
      </c>
      <c r="K1734" s="22">
        <v>55153</v>
      </c>
      <c r="L1734" s="23">
        <f t="shared" si="268"/>
        <v>4</v>
      </c>
      <c r="M1734" s="24">
        <f t="shared" si="269"/>
        <v>1</v>
      </c>
      <c r="N1734" s="21">
        <v>4</v>
      </c>
      <c r="O1734" s="21">
        <v>4</v>
      </c>
      <c r="P1734" s="21" t="s">
        <v>461</v>
      </c>
      <c r="Q1734" s="21" t="s">
        <v>462</v>
      </c>
      <c r="R1734" s="25" t="s">
        <v>309</v>
      </c>
      <c r="S1734" s="21" t="s">
        <v>755</v>
      </c>
      <c r="T1734" s="21"/>
      <c r="U1734" s="26"/>
      <c r="V1734" s="26"/>
      <c r="W1734" s="27">
        <f t="shared" si="260"/>
        <v>2007</v>
      </c>
      <c r="X1734" s="27">
        <f t="shared" si="261"/>
        <v>2050</v>
      </c>
      <c r="Y1734" s="28">
        <f t="shared" si="262"/>
        <v>0</v>
      </c>
      <c r="Z1734" s="29" t="str">
        <f t="shared" si="263"/>
        <v>NW</v>
      </c>
      <c r="AA1734" s="30">
        <f t="shared" si="264"/>
        <v>4</v>
      </c>
      <c r="AB1734" s="31">
        <f>IF(AND(ISNUMBER(MATCH($S1734,[3]Lists!$CU$8:$CU$37,0)),J1734&gt;=DATE(2018,12,31)),$AH$6,$AH$5)</f>
        <v>1</v>
      </c>
      <c r="AC1734" s="31">
        <f t="shared" si="265"/>
        <v>1</v>
      </c>
      <c r="AD1734" s="31">
        <f t="shared" si="266"/>
        <v>1</v>
      </c>
      <c r="AE1734" s="32" t="e">
        <f>MIN($K1734,IF(AND(S1734='[3]Resources - Baseline'!$C$25,$AH$3&gt;0),MIN(DATE(2050,12,31),MAX(DATE($AH$4,12,31),DATE(YEAR(J1734)+$AH$3,MONTH(J1734),DAY(J1734)))),IF(AND(COUNTIFS('[3]Resources - Baseline'!$C$26:$C$37,S1734)=1,$AH$2&gt;0),MIN(DATE($AH$4,12,31),DATE(YEAR(J1734)+$AH$2,MONTH(J1734),DAY(J1734))),DATE(2050,12,31))))</f>
        <v>#VALUE!</v>
      </c>
      <c r="AF1734" s="33">
        <f t="shared" si="267"/>
        <v>1</v>
      </c>
    </row>
    <row r="1735" spans="1:32">
      <c r="A1735" s="1">
        <v>1735</v>
      </c>
      <c r="B1735" s="21" t="s">
        <v>3668</v>
      </c>
      <c r="C1735" s="21" t="s">
        <v>3669</v>
      </c>
      <c r="D1735" s="21" t="s">
        <v>163</v>
      </c>
      <c r="E1735" s="21" t="s">
        <v>440</v>
      </c>
      <c r="F1735" s="21" t="s">
        <v>440</v>
      </c>
      <c r="G1735" s="21" t="s">
        <v>441</v>
      </c>
      <c r="H1735" s="21" t="s">
        <v>434</v>
      </c>
      <c r="I1735" s="21" t="s">
        <v>212</v>
      </c>
      <c r="J1735" s="22">
        <v>39203</v>
      </c>
      <c r="K1735" s="22">
        <v>55153</v>
      </c>
      <c r="L1735" s="23">
        <f t="shared" si="268"/>
        <v>2</v>
      </c>
      <c r="M1735" s="24">
        <f t="shared" si="269"/>
        <v>1</v>
      </c>
      <c r="N1735" s="21">
        <v>2</v>
      </c>
      <c r="O1735" s="21">
        <v>2</v>
      </c>
      <c r="P1735" s="21" t="s">
        <v>461</v>
      </c>
      <c r="Q1735" s="21" t="s">
        <v>462</v>
      </c>
      <c r="R1735" s="25" t="s">
        <v>309</v>
      </c>
      <c r="S1735" s="21" t="s">
        <v>755</v>
      </c>
      <c r="T1735" s="21"/>
      <c r="U1735" s="26"/>
      <c r="V1735" s="26"/>
      <c r="W1735" s="27">
        <f t="shared" si="260"/>
        <v>2007</v>
      </c>
      <c r="X1735" s="27">
        <f t="shared" si="261"/>
        <v>2050</v>
      </c>
      <c r="Y1735" s="28">
        <f t="shared" si="262"/>
        <v>0</v>
      </c>
      <c r="Z1735" s="29" t="str">
        <f t="shared" si="263"/>
        <v>NW</v>
      </c>
      <c r="AA1735" s="30">
        <f t="shared" si="264"/>
        <v>2</v>
      </c>
      <c r="AB1735" s="31">
        <f>IF(AND(ISNUMBER(MATCH($S1735,[3]Lists!$CU$8:$CU$37,0)),J1735&gt;=DATE(2018,12,31)),$AH$6,$AH$5)</f>
        <v>1</v>
      </c>
      <c r="AC1735" s="31">
        <f t="shared" si="265"/>
        <v>1</v>
      </c>
      <c r="AD1735" s="31">
        <f t="shared" si="266"/>
        <v>1</v>
      </c>
      <c r="AE1735" s="32" t="e">
        <f>MIN($K1735,IF(AND(S1735='[3]Resources - Baseline'!$C$25,$AH$3&gt;0),MIN(DATE(2050,12,31),MAX(DATE($AH$4,12,31),DATE(YEAR(J1735)+$AH$3,MONTH(J1735),DAY(J1735)))),IF(AND(COUNTIFS('[3]Resources - Baseline'!$C$26:$C$37,S1735)=1,$AH$2&gt;0),MIN(DATE($AH$4,12,31),DATE(YEAR(J1735)+$AH$2,MONTH(J1735),DAY(J1735))),DATE(2050,12,31))))</f>
        <v>#VALUE!</v>
      </c>
      <c r="AF1735" s="33">
        <f t="shared" si="267"/>
        <v>1</v>
      </c>
    </row>
    <row r="1736" spans="1:32">
      <c r="A1736" s="1">
        <v>1736</v>
      </c>
      <c r="B1736" s="21" t="s">
        <v>3670</v>
      </c>
      <c r="C1736" s="21" t="s">
        <v>3671</v>
      </c>
      <c r="D1736" s="21" t="s">
        <v>163</v>
      </c>
      <c r="E1736" s="21" t="s">
        <v>440</v>
      </c>
      <c r="F1736" s="21" t="s">
        <v>440</v>
      </c>
      <c r="G1736" s="21" t="s">
        <v>441</v>
      </c>
      <c r="H1736" s="21" t="s">
        <v>434</v>
      </c>
      <c r="I1736" s="21" t="s">
        <v>212</v>
      </c>
      <c r="J1736" s="22">
        <v>39203</v>
      </c>
      <c r="K1736" s="22">
        <v>55153</v>
      </c>
      <c r="L1736" s="23">
        <f t="shared" si="268"/>
        <v>2</v>
      </c>
      <c r="M1736" s="24">
        <f t="shared" si="269"/>
        <v>1</v>
      </c>
      <c r="N1736" s="21">
        <v>2</v>
      </c>
      <c r="O1736" s="21">
        <v>2</v>
      </c>
      <c r="P1736" s="21" t="s">
        <v>461</v>
      </c>
      <c r="Q1736" s="21" t="s">
        <v>462</v>
      </c>
      <c r="R1736" s="25" t="s">
        <v>309</v>
      </c>
      <c r="S1736" s="21" t="s">
        <v>755</v>
      </c>
      <c r="T1736" s="21"/>
      <c r="U1736" s="26"/>
      <c r="V1736" s="26"/>
      <c r="W1736" s="27">
        <f t="shared" si="260"/>
        <v>2007</v>
      </c>
      <c r="X1736" s="27">
        <f t="shared" si="261"/>
        <v>2050</v>
      </c>
      <c r="Y1736" s="28">
        <f t="shared" si="262"/>
        <v>0</v>
      </c>
      <c r="Z1736" s="29" t="str">
        <f t="shared" si="263"/>
        <v>NW</v>
      </c>
      <c r="AA1736" s="30">
        <f t="shared" si="264"/>
        <v>2</v>
      </c>
      <c r="AB1736" s="31">
        <f>IF(AND(ISNUMBER(MATCH($S1736,[3]Lists!$CU$8:$CU$37,0)),J1736&gt;=DATE(2018,12,31)),$AH$6,$AH$5)</f>
        <v>1</v>
      </c>
      <c r="AC1736" s="31">
        <f t="shared" si="265"/>
        <v>1</v>
      </c>
      <c r="AD1736" s="31">
        <f t="shared" si="266"/>
        <v>1</v>
      </c>
      <c r="AE1736" s="32" t="e">
        <f>MIN($K1736,IF(AND(S1736='[3]Resources - Baseline'!$C$25,$AH$3&gt;0),MIN(DATE(2050,12,31),MAX(DATE($AH$4,12,31),DATE(YEAR(J1736)+$AH$3,MONTH(J1736),DAY(J1736)))),IF(AND(COUNTIFS('[3]Resources - Baseline'!$C$26:$C$37,S1736)=1,$AH$2&gt;0),MIN(DATE($AH$4,12,31),DATE(YEAR(J1736)+$AH$2,MONTH(J1736),DAY(J1736))),DATE(2050,12,31))))</f>
        <v>#VALUE!</v>
      </c>
      <c r="AF1736" s="33">
        <f t="shared" si="267"/>
        <v>1</v>
      </c>
    </row>
    <row r="1737" spans="1:32">
      <c r="A1737" s="1">
        <v>1737</v>
      </c>
      <c r="B1737" s="21" t="s">
        <v>3672</v>
      </c>
      <c r="C1737" s="21" t="s">
        <v>3673</v>
      </c>
      <c r="D1737" s="21" t="s">
        <v>163</v>
      </c>
      <c r="E1737" s="21" t="s">
        <v>192</v>
      </c>
      <c r="F1737" s="21" t="s">
        <v>192</v>
      </c>
      <c r="G1737" s="21" t="s">
        <v>193</v>
      </c>
      <c r="H1737" s="21" t="s">
        <v>194</v>
      </c>
      <c r="I1737" s="21" t="s">
        <v>195</v>
      </c>
      <c r="J1737" s="22">
        <v>30317</v>
      </c>
      <c r="K1737" s="22">
        <v>47588</v>
      </c>
      <c r="L1737" s="23">
        <f t="shared" si="268"/>
        <v>1</v>
      </c>
      <c r="M1737" s="24">
        <f t="shared" si="269"/>
        <v>1</v>
      </c>
      <c r="N1737" s="21">
        <v>1</v>
      </c>
      <c r="O1737" s="21">
        <v>1</v>
      </c>
      <c r="P1737" s="21" t="s">
        <v>218</v>
      </c>
      <c r="Q1737" s="21" t="s">
        <v>219</v>
      </c>
      <c r="R1737" s="25" t="s">
        <v>218</v>
      </c>
      <c r="S1737" s="21" t="s">
        <v>227</v>
      </c>
      <c r="T1737" s="21"/>
      <c r="U1737" s="26"/>
      <c r="V1737" s="26"/>
      <c r="W1737" s="27">
        <f t="shared" ref="W1737:W1801" si="270">IF(J1737&lt;DATE(YEAR(J1737),7,1),YEAR(J1737),YEAR(J1737)+1)</f>
        <v>1983</v>
      </c>
      <c r="X1737" s="27">
        <f t="shared" ref="X1737:X1801" si="271">IF(K1737&gt;=DATE(YEAR(K1737),7,1),YEAR(K1737),YEAR(K1737)-1)</f>
        <v>2029</v>
      </c>
      <c r="Y1737" s="28">
        <f t="shared" ref="Y1737:Y1801" si="272">IF(ISBLANK(U1737),0,O1737-U1737)</f>
        <v>0</v>
      </c>
      <c r="Z1737" s="29" t="str">
        <f t="shared" ref="Z1737:Z1801" si="273">IF(ISBLANK(T1737),I1737,T1737)</f>
        <v>SW</v>
      </c>
      <c r="AA1737" s="30">
        <f t="shared" ref="AA1737:AA1801" si="274">IF(ISBLANK(U1737),O1737,U1737)</f>
        <v>1</v>
      </c>
      <c r="AB1737" s="31">
        <f>IF(AND(ISNUMBER(MATCH($S1737,[3]Lists!$CU$8:$CU$37,0)),J1737&gt;=DATE(2018,12,31)),$AH$6,$AH$5)</f>
        <v>1</v>
      </c>
      <c r="AC1737" s="31">
        <f t="shared" ref="AC1737:AC1801" si="275">IF(ISBLANK(S1737),0,1)</f>
        <v>1</v>
      </c>
      <c r="AD1737" s="31">
        <f t="shared" ref="AD1737:AD1801" si="276">AC1737</f>
        <v>1</v>
      </c>
      <c r="AE1737" s="32" t="e">
        <f>MIN($K1737,IF(AND(S1737='[3]Resources - Baseline'!$C$25,$AH$3&gt;0),MIN(DATE(2050,12,31),MAX(DATE($AH$4,12,31),DATE(YEAR(J1737)+$AH$3,MONTH(J1737),DAY(J1737)))),IF(AND(COUNTIFS('[3]Resources - Baseline'!$C$26:$C$37,S1737)=1,$AH$2&gt;0),MIN(DATE($AH$4,12,31),DATE(YEAR(J1737)+$AH$2,MONTH(J1737),DAY(J1737))),DATE(2050,12,31))))</f>
        <v>#VALUE!</v>
      </c>
      <c r="AF1737" s="33">
        <f t="shared" ref="AF1737:AF1801" si="277">SUMPRODUCT(($B$9:$B$3872=$B1737)*1)</f>
        <v>1</v>
      </c>
    </row>
    <row r="1738" spans="1:32">
      <c r="A1738" s="1">
        <v>1738</v>
      </c>
      <c r="B1738" s="21" t="s">
        <v>3674</v>
      </c>
      <c r="C1738" s="21"/>
      <c r="D1738" s="21" t="s">
        <v>163</v>
      </c>
      <c r="E1738" s="21" t="s">
        <v>837</v>
      </c>
      <c r="F1738" s="21" t="s">
        <v>837</v>
      </c>
      <c r="G1738" s="21" t="s">
        <v>838</v>
      </c>
      <c r="H1738" s="21" t="s">
        <v>434</v>
      </c>
      <c r="I1738" s="21" t="s">
        <v>212</v>
      </c>
      <c r="J1738" s="22">
        <v>42735</v>
      </c>
      <c r="K1738" s="22">
        <v>55153</v>
      </c>
      <c r="L1738" s="23">
        <f t="shared" ref="L1738:L1802" si="278">IFERROR(M1738*O1738,0)</f>
        <v>140</v>
      </c>
      <c r="M1738" s="24">
        <f t="shared" ref="M1738:M1802" si="279">IFERROR(N1738/O1738,0)</f>
        <v>1</v>
      </c>
      <c r="N1738" s="21">
        <v>140</v>
      </c>
      <c r="O1738" s="21">
        <v>140</v>
      </c>
      <c r="P1738" s="21" t="s">
        <v>240</v>
      </c>
      <c r="Q1738" s="21" t="s">
        <v>207</v>
      </c>
      <c r="R1738" s="25" t="s">
        <v>189</v>
      </c>
      <c r="S1738" s="21" t="s">
        <v>435</v>
      </c>
      <c r="T1738" s="21"/>
      <c r="U1738" s="26"/>
      <c r="V1738" s="26"/>
      <c r="W1738" s="27">
        <f t="shared" si="270"/>
        <v>2017</v>
      </c>
      <c r="X1738" s="27">
        <f t="shared" si="271"/>
        <v>2050</v>
      </c>
      <c r="Y1738" s="28">
        <f t="shared" si="272"/>
        <v>0</v>
      </c>
      <c r="Z1738" s="29" t="str">
        <f t="shared" si="273"/>
        <v>NW</v>
      </c>
      <c r="AA1738" s="30">
        <f t="shared" si="274"/>
        <v>140</v>
      </c>
      <c r="AB1738" s="31">
        <f>IF(AND(ISNUMBER(MATCH($S1738,[3]Lists!$CU$8:$CU$37,0)),J1738&gt;=DATE(2018,12,31)),$AH$6,$AH$5)</f>
        <v>1</v>
      </c>
      <c r="AC1738" s="31">
        <f t="shared" si="275"/>
        <v>1</v>
      </c>
      <c r="AD1738" s="31">
        <f t="shared" si="276"/>
        <v>1</v>
      </c>
      <c r="AE1738" s="32" t="e">
        <f>MIN($K1738,IF(AND(S1738='[3]Resources - Baseline'!$C$25,$AH$3&gt;0),MIN(DATE(2050,12,31),MAX(DATE($AH$4,12,31),DATE(YEAR(J1738)+$AH$3,MONTH(J1738),DAY(J1738)))),IF(AND(COUNTIFS('[3]Resources - Baseline'!$C$26:$C$37,S1738)=1,$AH$2&gt;0),MIN(DATE($AH$4,12,31),DATE(YEAR(J1738)+$AH$2,MONTH(J1738),DAY(J1738))),DATE(2050,12,31))))</f>
        <v>#VALUE!</v>
      </c>
      <c r="AF1738" s="33">
        <f t="shared" si="277"/>
        <v>1</v>
      </c>
    </row>
    <row r="1739" spans="1:32">
      <c r="A1739" s="1">
        <v>1739</v>
      </c>
      <c r="B1739" s="21" t="s">
        <v>3675</v>
      </c>
      <c r="C1739" s="21" t="s">
        <v>3676</v>
      </c>
      <c r="D1739" s="21" t="s">
        <v>163</v>
      </c>
      <c r="E1739" s="21" t="s">
        <v>164</v>
      </c>
      <c r="F1739" s="21" t="s">
        <v>164</v>
      </c>
      <c r="G1739" s="21" t="s">
        <v>165</v>
      </c>
      <c r="H1739" s="21" t="s">
        <v>166</v>
      </c>
      <c r="I1739" s="21" t="s">
        <v>167</v>
      </c>
      <c r="J1739" s="22">
        <v>37397</v>
      </c>
      <c r="K1739" s="22">
        <v>52017</v>
      </c>
      <c r="L1739" s="23">
        <f t="shared" si="278"/>
        <v>3</v>
      </c>
      <c r="M1739" s="24">
        <f t="shared" si="279"/>
        <v>1</v>
      </c>
      <c r="N1739" s="21">
        <v>3</v>
      </c>
      <c r="O1739" s="21">
        <v>3</v>
      </c>
      <c r="P1739" s="21" t="s">
        <v>218</v>
      </c>
      <c r="Q1739" s="21" t="s">
        <v>219</v>
      </c>
      <c r="R1739" s="25" t="s">
        <v>218</v>
      </c>
      <c r="S1739" s="21" t="s">
        <v>220</v>
      </c>
      <c r="T1739" s="21"/>
      <c r="U1739" s="26"/>
      <c r="V1739" s="26"/>
      <c r="W1739" s="27">
        <f t="shared" si="270"/>
        <v>2002</v>
      </c>
      <c r="X1739" s="27">
        <f t="shared" si="271"/>
        <v>2041</v>
      </c>
      <c r="Y1739" s="28">
        <f t="shared" si="272"/>
        <v>0</v>
      </c>
      <c r="Z1739" s="29" t="str">
        <f t="shared" si="273"/>
        <v>Excluded</v>
      </c>
      <c r="AA1739" s="30">
        <f t="shared" si="274"/>
        <v>3</v>
      </c>
      <c r="AB1739" s="31">
        <f>IF(AND(ISNUMBER(MATCH($S1739,[3]Lists!$CU$8:$CU$37,0)),J1739&gt;=DATE(2018,12,31)),$AH$6,$AH$5)</f>
        <v>1</v>
      </c>
      <c r="AC1739" s="31">
        <f t="shared" si="275"/>
        <v>1</v>
      </c>
      <c r="AD1739" s="31">
        <f t="shared" si="276"/>
        <v>1</v>
      </c>
      <c r="AE1739" s="32" t="e">
        <f>MIN($K1739,IF(AND(S1739='[3]Resources - Baseline'!$C$25,$AH$3&gt;0),MIN(DATE(2050,12,31),MAX(DATE($AH$4,12,31),DATE(YEAR(J1739)+$AH$3,MONTH(J1739),DAY(J1739)))),IF(AND(COUNTIFS('[3]Resources - Baseline'!$C$26:$C$37,S1739)=1,$AH$2&gt;0),MIN(DATE($AH$4,12,31),DATE(YEAR(J1739)+$AH$2,MONTH(J1739),DAY(J1739))),DATE(2050,12,31))))</f>
        <v>#VALUE!</v>
      </c>
      <c r="AF1739" s="33">
        <f t="shared" si="277"/>
        <v>1</v>
      </c>
    </row>
    <row r="1740" spans="1:32">
      <c r="A1740" s="1">
        <v>1740</v>
      </c>
      <c r="B1740" s="21" t="s">
        <v>3677</v>
      </c>
      <c r="C1740" s="21" t="s">
        <v>3678</v>
      </c>
      <c r="D1740" s="21" t="s">
        <v>163</v>
      </c>
      <c r="E1740" s="21" t="s">
        <v>164</v>
      </c>
      <c r="F1740" s="21" t="s">
        <v>164</v>
      </c>
      <c r="G1740" s="21" t="s">
        <v>165</v>
      </c>
      <c r="H1740" s="21" t="s">
        <v>166</v>
      </c>
      <c r="I1740" s="21" t="s">
        <v>167</v>
      </c>
      <c r="J1740" s="22">
        <v>37397</v>
      </c>
      <c r="K1740" s="22">
        <v>52017</v>
      </c>
      <c r="L1740" s="23">
        <f t="shared" si="278"/>
        <v>3</v>
      </c>
      <c r="M1740" s="24">
        <f t="shared" si="279"/>
        <v>1</v>
      </c>
      <c r="N1740" s="21">
        <v>3</v>
      </c>
      <c r="O1740" s="21">
        <v>3</v>
      </c>
      <c r="P1740" s="21" t="s">
        <v>218</v>
      </c>
      <c r="Q1740" s="21" t="s">
        <v>219</v>
      </c>
      <c r="R1740" s="25" t="s">
        <v>218</v>
      </c>
      <c r="S1740" s="21" t="s">
        <v>220</v>
      </c>
      <c r="T1740" s="21"/>
      <c r="U1740" s="26"/>
      <c r="V1740" s="26"/>
      <c r="W1740" s="27">
        <f t="shared" si="270"/>
        <v>2002</v>
      </c>
      <c r="X1740" s="27">
        <f t="shared" si="271"/>
        <v>2041</v>
      </c>
      <c r="Y1740" s="28">
        <f t="shared" si="272"/>
        <v>0</v>
      </c>
      <c r="Z1740" s="29" t="str">
        <f t="shared" si="273"/>
        <v>Excluded</v>
      </c>
      <c r="AA1740" s="30">
        <f t="shared" si="274"/>
        <v>3</v>
      </c>
      <c r="AB1740" s="31">
        <f>IF(AND(ISNUMBER(MATCH($S1740,[3]Lists!$CU$8:$CU$37,0)),J1740&gt;=DATE(2018,12,31)),$AH$6,$AH$5)</f>
        <v>1</v>
      </c>
      <c r="AC1740" s="31">
        <f t="shared" si="275"/>
        <v>1</v>
      </c>
      <c r="AD1740" s="31">
        <f t="shared" si="276"/>
        <v>1</v>
      </c>
      <c r="AE1740" s="32" t="e">
        <f>MIN($K1740,IF(AND(S1740='[3]Resources - Baseline'!$C$25,$AH$3&gt;0),MIN(DATE(2050,12,31),MAX(DATE($AH$4,12,31),DATE(YEAR(J1740)+$AH$3,MONTH(J1740),DAY(J1740)))),IF(AND(COUNTIFS('[3]Resources - Baseline'!$C$26:$C$37,S1740)=1,$AH$2&gt;0),MIN(DATE($AH$4,12,31),DATE(YEAR(J1740)+$AH$2,MONTH(J1740),DAY(J1740))),DATE(2050,12,31))))</f>
        <v>#VALUE!</v>
      </c>
      <c r="AF1740" s="33">
        <f t="shared" si="277"/>
        <v>1</v>
      </c>
    </row>
    <row r="1741" spans="1:32">
      <c r="A1741" s="1">
        <v>1741</v>
      </c>
      <c r="B1741" s="21" t="s">
        <v>3679</v>
      </c>
      <c r="C1741" s="21" t="s">
        <v>3680</v>
      </c>
      <c r="D1741" s="21" t="s">
        <v>185</v>
      </c>
      <c r="E1741" s="21" t="s">
        <v>175</v>
      </c>
      <c r="F1741" s="21" t="s">
        <v>175</v>
      </c>
      <c r="G1741" s="21" t="s">
        <v>186</v>
      </c>
      <c r="H1741" s="21" t="s">
        <v>175</v>
      </c>
      <c r="I1741" s="21" t="s">
        <v>178</v>
      </c>
      <c r="J1741" s="22">
        <v>24838</v>
      </c>
      <c r="K1741" s="22">
        <v>55153</v>
      </c>
      <c r="L1741" s="23">
        <f t="shared" si="278"/>
        <v>933.1</v>
      </c>
      <c r="M1741" s="24">
        <f t="shared" si="279"/>
        <v>1</v>
      </c>
      <c r="N1741" s="21">
        <v>933.1</v>
      </c>
      <c r="O1741" s="21">
        <v>933.1</v>
      </c>
      <c r="P1741" s="21" t="s">
        <v>187</v>
      </c>
      <c r="Q1741" s="21" t="s">
        <v>219</v>
      </c>
      <c r="R1741" s="25" t="s">
        <v>218</v>
      </c>
      <c r="S1741" s="21" t="s">
        <v>265</v>
      </c>
      <c r="T1741" s="21"/>
      <c r="U1741" s="26"/>
      <c r="V1741" s="26"/>
      <c r="W1741" s="27">
        <f t="shared" si="270"/>
        <v>1968</v>
      </c>
      <c r="X1741" s="27">
        <f t="shared" si="271"/>
        <v>2050</v>
      </c>
      <c r="Y1741" s="28">
        <f t="shared" si="272"/>
        <v>0</v>
      </c>
      <c r="Z1741" s="29" t="str">
        <f t="shared" si="273"/>
        <v>CAISO</v>
      </c>
      <c r="AA1741" s="30">
        <f t="shared" si="274"/>
        <v>933.1</v>
      </c>
      <c r="AB1741" s="31">
        <f>IF(AND(ISNUMBER(MATCH($S1741,[3]Lists!$CU$8:$CU$37,0)),J1741&gt;=DATE(2018,12,31)),$AH$6,$AH$5)</f>
        <v>1</v>
      </c>
      <c r="AC1741" s="31">
        <f t="shared" si="275"/>
        <v>1</v>
      </c>
      <c r="AD1741" s="31">
        <f t="shared" si="276"/>
        <v>1</v>
      </c>
      <c r="AE1741" s="32" t="e">
        <f>MIN($K1741,IF(AND(S1741='[3]Resources - Baseline'!$C$25,$AH$3&gt;0),MIN(DATE(2050,12,31),MAX(DATE($AH$4,12,31),DATE(YEAR(J1741)+$AH$3,MONTH(J1741),DAY(J1741)))),IF(AND(COUNTIFS('[3]Resources - Baseline'!$C$26:$C$37,S1741)=1,$AH$2&gt;0),MIN(DATE($AH$4,12,31),DATE(YEAR(J1741)+$AH$2,MONTH(J1741),DAY(J1741))),DATE(2050,12,31))))</f>
        <v>#VALUE!</v>
      </c>
      <c r="AF1741" s="33">
        <f t="shared" si="277"/>
        <v>1</v>
      </c>
    </row>
    <row r="1742" spans="1:32">
      <c r="A1742" s="1">
        <v>1742</v>
      </c>
      <c r="B1742" s="21" t="s">
        <v>3681</v>
      </c>
      <c r="C1742" s="21" t="s">
        <v>3682</v>
      </c>
      <c r="D1742" s="21" t="s">
        <v>163</v>
      </c>
      <c r="E1742" s="21" t="s">
        <v>210</v>
      </c>
      <c r="F1742" s="21" t="s">
        <v>210</v>
      </c>
      <c r="G1742" s="21" t="s">
        <v>211</v>
      </c>
      <c r="H1742" s="21" t="s">
        <v>210</v>
      </c>
      <c r="I1742" s="21" t="s">
        <v>212</v>
      </c>
      <c r="J1742" s="22">
        <v>22647</v>
      </c>
      <c r="K1742" s="22">
        <v>55153</v>
      </c>
      <c r="L1742" s="23">
        <f t="shared" si="278"/>
        <v>603</v>
      </c>
      <c r="M1742" s="24">
        <f t="shared" si="279"/>
        <v>1</v>
      </c>
      <c r="N1742" s="21">
        <v>603</v>
      </c>
      <c r="O1742" s="21">
        <v>603</v>
      </c>
      <c r="P1742" s="21" t="s">
        <v>218</v>
      </c>
      <c r="Q1742" s="21" t="s">
        <v>219</v>
      </c>
      <c r="R1742" s="25" t="s">
        <v>218</v>
      </c>
      <c r="S1742" s="21" t="s">
        <v>344</v>
      </c>
      <c r="T1742" s="21"/>
      <c r="U1742" s="26"/>
      <c r="V1742" s="26"/>
      <c r="W1742" s="27">
        <f t="shared" si="270"/>
        <v>1962</v>
      </c>
      <c r="X1742" s="27">
        <f t="shared" si="271"/>
        <v>2050</v>
      </c>
      <c r="Y1742" s="28">
        <f t="shared" si="272"/>
        <v>0</v>
      </c>
      <c r="Z1742" s="29" t="str">
        <f t="shared" si="273"/>
        <v>NW</v>
      </c>
      <c r="AA1742" s="30">
        <f t="shared" si="274"/>
        <v>603</v>
      </c>
      <c r="AB1742" s="31">
        <f>IF(AND(ISNUMBER(MATCH($S1742,[3]Lists!$CU$8:$CU$37,0)),J1742&gt;=DATE(2018,12,31)),$AH$6,$AH$5)</f>
        <v>1</v>
      </c>
      <c r="AC1742" s="31">
        <f t="shared" si="275"/>
        <v>1</v>
      </c>
      <c r="AD1742" s="31">
        <f t="shared" si="276"/>
        <v>1</v>
      </c>
      <c r="AE1742" s="32" t="e">
        <f>MIN($K1742,IF(AND(S1742='[3]Resources - Baseline'!$C$25,$AH$3&gt;0),MIN(DATE(2050,12,31),MAX(DATE($AH$4,12,31),DATE(YEAR(J1742)+$AH$3,MONTH(J1742),DAY(J1742)))),IF(AND(COUNTIFS('[3]Resources - Baseline'!$C$26:$C$37,S1742)=1,$AH$2&gt;0),MIN(DATE($AH$4,12,31),DATE(YEAR(J1742)+$AH$2,MONTH(J1742),DAY(J1742))),DATE(2050,12,31))))</f>
        <v>#VALUE!</v>
      </c>
      <c r="AF1742" s="33">
        <f t="shared" si="277"/>
        <v>1</v>
      </c>
    </row>
    <row r="1743" spans="1:32">
      <c r="A1743" s="1">
        <v>1743</v>
      </c>
      <c r="B1743" s="21" t="s">
        <v>3683</v>
      </c>
      <c r="C1743" s="21" t="s">
        <v>3684</v>
      </c>
      <c r="D1743" s="21" t="s">
        <v>185</v>
      </c>
      <c r="E1743" s="21" t="s">
        <v>246</v>
      </c>
      <c r="F1743" s="21" t="s">
        <v>246</v>
      </c>
      <c r="G1743" s="21" t="s">
        <v>247</v>
      </c>
      <c r="H1743" s="21" t="s">
        <v>246</v>
      </c>
      <c r="I1743" s="21" t="s">
        <v>178</v>
      </c>
      <c r="J1743" s="22">
        <v>31048</v>
      </c>
      <c r="K1743" s="22">
        <v>55153</v>
      </c>
      <c r="L1743" s="23">
        <f t="shared" si="278"/>
        <v>0.5</v>
      </c>
      <c r="M1743" s="24">
        <f t="shared" si="279"/>
        <v>1</v>
      </c>
      <c r="N1743" s="21">
        <v>0.5</v>
      </c>
      <c r="O1743" s="21">
        <v>0.5</v>
      </c>
      <c r="P1743" s="21" t="s">
        <v>187</v>
      </c>
      <c r="Q1743" s="21" t="s">
        <v>537</v>
      </c>
      <c r="R1743" s="25" t="s">
        <v>538</v>
      </c>
      <c r="S1743" s="21" t="s">
        <v>368</v>
      </c>
      <c r="T1743" s="21"/>
      <c r="U1743" s="26"/>
      <c r="V1743" s="26"/>
      <c r="W1743" s="27">
        <f t="shared" si="270"/>
        <v>1985</v>
      </c>
      <c r="X1743" s="27">
        <f t="shared" si="271"/>
        <v>2050</v>
      </c>
      <c r="Y1743" s="28">
        <f t="shared" si="272"/>
        <v>0</v>
      </c>
      <c r="Z1743" s="29" t="str">
        <f t="shared" si="273"/>
        <v>CAISO</v>
      </c>
      <c r="AA1743" s="30">
        <f t="shared" si="274"/>
        <v>0.5</v>
      </c>
      <c r="AB1743" s="31">
        <f>IF(AND(ISNUMBER(MATCH($S1743,[3]Lists!$CU$8:$CU$37,0)),J1743&gt;=DATE(2018,12,31)),$AH$6,$AH$5)</f>
        <v>1</v>
      </c>
      <c r="AC1743" s="31">
        <f t="shared" si="275"/>
        <v>1</v>
      </c>
      <c r="AD1743" s="31">
        <f t="shared" si="276"/>
        <v>1</v>
      </c>
      <c r="AE1743" s="32" t="e">
        <f>MIN($K1743,IF(AND(S1743='[3]Resources - Baseline'!$C$25,$AH$3&gt;0),MIN(DATE(2050,12,31),MAX(DATE($AH$4,12,31),DATE(YEAR(J1743)+$AH$3,MONTH(J1743),DAY(J1743)))),IF(AND(COUNTIFS('[3]Resources - Baseline'!$C$26:$C$37,S1743)=1,$AH$2&gt;0),MIN(DATE($AH$4,12,31),DATE(YEAR(J1743)+$AH$2,MONTH(J1743),DAY(J1743))),DATE(2050,12,31))))</f>
        <v>#VALUE!</v>
      </c>
      <c r="AF1743" s="33">
        <f t="shared" si="277"/>
        <v>1</v>
      </c>
    </row>
    <row r="1744" spans="1:32">
      <c r="A1744" s="1">
        <v>1744</v>
      </c>
      <c r="B1744" s="21" t="s">
        <v>3685</v>
      </c>
      <c r="C1744" s="21" t="s">
        <v>3686</v>
      </c>
      <c r="D1744" s="21" t="s">
        <v>163</v>
      </c>
      <c r="E1744" s="21" t="s">
        <v>202</v>
      </c>
      <c r="F1744" s="21" t="s">
        <v>202</v>
      </c>
      <c r="G1744" s="21" t="s">
        <v>1785</v>
      </c>
      <c r="H1744" s="21" t="s">
        <v>202</v>
      </c>
      <c r="I1744" s="21" t="s">
        <v>202</v>
      </c>
      <c r="J1744" s="22">
        <v>41956</v>
      </c>
      <c r="K1744" s="22">
        <v>55153</v>
      </c>
      <c r="L1744" s="23">
        <f t="shared" si="278"/>
        <v>20</v>
      </c>
      <c r="M1744" s="24">
        <f t="shared" si="279"/>
        <v>1</v>
      </c>
      <c r="N1744" s="21">
        <v>20</v>
      </c>
      <c r="O1744" s="21">
        <v>20</v>
      </c>
      <c r="P1744" s="21" t="s">
        <v>240</v>
      </c>
      <c r="Q1744" s="21" t="s">
        <v>207</v>
      </c>
      <c r="R1744" s="25" t="s">
        <v>189</v>
      </c>
      <c r="S1744" s="21" t="s">
        <v>3449</v>
      </c>
      <c r="T1744" s="21"/>
      <c r="U1744" s="26"/>
      <c r="V1744" s="26"/>
      <c r="W1744" s="27">
        <f t="shared" si="270"/>
        <v>2015</v>
      </c>
      <c r="X1744" s="27">
        <f t="shared" si="271"/>
        <v>2050</v>
      </c>
      <c r="Y1744" s="28">
        <f t="shared" si="272"/>
        <v>0</v>
      </c>
      <c r="Z1744" s="29" t="str">
        <f t="shared" si="273"/>
        <v>IID</v>
      </c>
      <c r="AA1744" s="30">
        <f t="shared" si="274"/>
        <v>20</v>
      </c>
      <c r="AB1744" s="31">
        <f>IF(AND(ISNUMBER(MATCH($S1744,[3]Lists!$CU$8:$CU$37,0)),J1744&gt;=DATE(2018,12,31)),$AH$6,$AH$5)</f>
        <v>1</v>
      </c>
      <c r="AC1744" s="31">
        <f t="shared" si="275"/>
        <v>1</v>
      </c>
      <c r="AD1744" s="31">
        <f t="shared" si="276"/>
        <v>1</v>
      </c>
      <c r="AE1744" s="32" t="e">
        <f>MIN($K1744,IF(AND(S1744='[3]Resources - Baseline'!$C$25,$AH$3&gt;0),MIN(DATE(2050,12,31),MAX(DATE($AH$4,12,31),DATE(YEAR(J1744)+$AH$3,MONTH(J1744),DAY(J1744)))),IF(AND(COUNTIFS('[3]Resources - Baseline'!$C$26:$C$37,S1744)=1,$AH$2&gt;0),MIN(DATE($AH$4,12,31),DATE(YEAR(J1744)+$AH$2,MONTH(J1744),DAY(J1744))),DATE(2050,12,31))))</f>
        <v>#VALUE!</v>
      </c>
      <c r="AF1744" s="33">
        <f t="shared" si="277"/>
        <v>1</v>
      </c>
    </row>
    <row r="1745" spans="1:32">
      <c r="A1745" s="1">
        <v>1745</v>
      </c>
      <c r="B1745" s="21" t="s">
        <v>3687</v>
      </c>
      <c r="C1745" s="21" t="s">
        <v>3688</v>
      </c>
      <c r="D1745" s="21" t="s">
        <v>163</v>
      </c>
      <c r="E1745" s="21" t="s">
        <v>164</v>
      </c>
      <c r="F1745" s="21" t="s">
        <v>164</v>
      </c>
      <c r="G1745" s="21" t="s">
        <v>165</v>
      </c>
      <c r="H1745" s="21" t="s">
        <v>166</v>
      </c>
      <c r="I1745" s="21" t="s">
        <v>167</v>
      </c>
      <c r="J1745" s="22">
        <v>41956</v>
      </c>
      <c r="K1745" s="22">
        <v>55153</v>
      </c>
      <c r="L1745" s="23">
        <f t="shared" si="278"/>
        <v>100</v>
      </c>
      <c r="M1745" s="24">
        <f t="shared" si="279"/>
        <v>1</v>
      </c>
      <c r="N1745" s="21">
        <v>100</v>
      </c>
      <c r="O1745" s="21">
        <v>100</v>
      </c>
      <c r="P1745" s="21" t="s">
        <v>288</v>
      </c>
      <c r="Q1745" s="21" t="s">
        <v>269</v>
      </c>
      <c r="R1745" s="25" t="s">
        <v>270</v>
      </c>
      <c r="S1745" s="21" t="s">
        <v>304</v>
      </c>
      <c r="T1745" s="21"/>
      <c r="U1745" s="26"/>
      <c r="V1745" s="26"/>
      <c r="W1745" s="27">
        <f t="shared" si="270"/>
        <v>2015</v>
      </c>
      <c r="X1745" s="27">
        <f t="shared" si="271"/>
        <v>2050</v>
      </c>
      <c r="Y1745" s="28">
        <f t="shared" si="272"/>
        <v>0</v>
      </c>
      <c r="Z1745" s="29" t="str">
        <f t="shared" si="273"/>
        <v>Excluded</v>
      </c>
      <c r="AA1745" s="30">
        <f t="shared" si="274"/>
        <v>100</v>
      </c>
      <c r="AB1745" s="31">
        <f>IF(AND(ISNUMBER(MATCH($S1745,[3]Lists!$CU$8:$CU$37,0)),J1745&gt;=DATE(2018,12,31)),$AH$6,$AH$5)</f>
        <v>1</v>
      </c>
      <c r="AC1745" s="31">
        <f t="shared" si="275"/>
        <v>1</v>
      </c>
      <c r="AD1745" s="31">
        <f t="shared" si="276"/>
        <v>1</v>
      </c>
      <c r="AE1745" s="32" t="e">
        <f>MIN($K1745,IF(AND(S1745='[3]Resources - Baseline'!$C$25,$AH$3&gt;0),MIN(DATE(2050,12,31),MAX(DATE($AH$4,12,31),DATE(YEAR(J1745)+$AH$3,MONTH(J1745),DAY(J1745)))),IF(AND(COUNTIFS('[3]Resources - Baseline'!$C$26:$C$37,S1745)=1,$AH$2&gt;0),MIN(DATE($AH$4,12,31),DATE(YEAR(J1745)+$AH$2,MONTH(J1745),DAY(J1745))),DATE(2050,12,31))))</f>
        <v>#VALUE!</v>
      </c>
      <c r="AF1745" s="33">
        <f t="shared" si="277"/>
        <v>1</v>
      </c>
    </row>
    <row r="1746" spans="1:32">
      <c r="A1746" s="1">
        <v>1746</v>
      </c>
      <c r="B1746" s="21" t="s">
        <v>3689</v>
      </c>
      <c r="C1746" s="21" t="s">
        <v>3690</v>
      </c>
      <c r="D1746" s="21" t="s">
        <v>185</v>
      </c>
      <c r="E1746" s="21" t="s">
        <v>176</v>
      </c>
      <c r="F1746" s="21" t="s">
        <v>176</v>
      </c>
      <c r="G1746" s="21" t="s">
        <v>177</v>
      </c>
      <c r="H1746" s="21" t="s">
        <v>176</v>
      </c>
      <c r="I1746" s="21" t="s">
        <v>178</v>
      </c>
      <c r="J1746" s="22">
        <v>37153</v>
      </c>
      <c r="K1746" s="22">
        <v>55153</v>
      </c>
      <c r="L1746" s="23">
        <f t="shared" si="278"/>
        <v>42</v>
      </c>
      <c r="M1746" s="24">
        <f t="shared" si="279"/>
        <v>0.95454545454545459</v>
      </c>
      <c r="N1746" s="21">
        <v>42</v>
      </c>
      <c r="O1746" s="21">
        <v>44</v>
      </c>
      <c r="P1746" s="21" t="s">
        <v>268</v>
      </c>
      <c r="Q1746" s="21" t="s">
        <v>269</v>
      </c>
      <c r="R1746" s="25" t="s">
        <v>270</v>
      </c>
      <c r="S1746" s="21" t="s">
        <v>271</v>
      </c>
      <c r="T1746" s="21"/>
      <c r="U1746" s="26"/>
      <c r="V1746" s="26"/>
      <c r="W1746" s="27">
        <f t="shared" si="270"/>
        <v>2002</v>
      </c>
      <c r="X1746" s="27">
        <f t="shared" si="271"/>
        <v>2050</v>
      </c>
      <c r="Y1746" s="28">
        <f t="shared" si="272"/>
        <v>0</v>
      </c>
      <c r="Z1746" s="29" t="str">
        <f t="shared" si="273"/>
        <v>CAISO</v>
      </c>
      <c r="AA1746" s="30">
        <f t="shared" si="274"/>
        <v>44</v>
      </c>
      <c r="AB1746" s="31">
        <f>IF(AND(ISNUMBER(MATCH($S1746,[3]Lists!$CU$8:$CU$37,0)),J1746&gt;=DATE(2018,12,31)),$AH$6,$AH$5)</f>
        <v>1</v>
      </c>
      <c r="AC1746" s="31">
        <f t="shared" si="275"/>
        <v>1</v>
      </c>
      <c r="AD1746" s="31">
        <f t="shared" si="276"/>
        <v>1</v>
      </c>
      <c r="AE1746" s="32" t="e">
        <f>MIN($K1746,IF(AND(S1746='[3]Resources - Baseline'!$C$25,$AH$3&gt;0),MIN(DATE(2050,12,31),MAX(DATE($AH$4,12,31),DATE(YEAR(J1746)+$AH$3,MONTH(J1746),DAY(J1746)))),IF(AND(COUNTIFS('[3]Resources - Baseline'!$C$26:$C$37,S1746)=1,$AH$2&gt;0),MIN(DATE($AH$4,12,31),DATE(YEAR(J1746)+$AH$2,MONTH(J1746),DAY(J1746))),DATE(2050,12,31))))</f>
        <v>#VALUE!</v>
      </c>
      <c r="AF1746" s="33">
        <f t="shared" si="277"/>
        <v>1</v>
      </c>
    </row>
    <row r="1747" spans="1:32">
      <c r="A1747" s="1">
        <v>1747</v>
      </c>
      <c r="B1747" s="21" t="s">
        <v>3691</v>
      </c>
      <c r="C1747" s="21" t="s">
        <v>3692</v>
      </c>
      <c r="D1747" s="21" t="s">
        <v>185</v>
      </c>
      <c r="E1747" s="21" t="s">
        <v>176</v>
      </c>
      <c r="F1747" s="21" t="s">
        <v>176</v>
      </c>
      <c r="G1747" s="21" t="s">
        <v>177</v>
      </c>
      <c r="H1747" s="21" t="s">
        <v>176</v>
      </c>
      <c r="I1747" s="21" t="s">
        <v>178</v>
      </c>
      <c r="J1747" s="22">
        <v>37153</v>
      </c>
      <c r="K1747" s="22">
        <v>55153</v>
      </c>
      <c r="L1747" s="23">
        <f t="shared" si="278"/>
        <v>42</v>
      </c>
      <c r="M1747" s="24">
        <f t="shared" si="279"/>
        <v>0.94318437008758138</v>
      </c>
      <c r="N1747" s="21">
        <v>42</v>
      </c>
      <c r="O1747" s="21">
        <v>44.53</v>
      </c>
      <c r="P1747" s="21" t="s">
        <v>268</v>
      </c>
      <c r="Q1747" s="21" t="s">
        <v>269</v>
      </c>
      <c r="R1747" s="25" t="s">
        <v>270</v>
      </c>
      <c r="S1747" s="21" t="s">
        <v>271</v>
      </c>
      <c r="T1747" s="21"/>
      <c r="U1747" s="26"/>
      <c r="V1747" s="26"/>
      <c r="W1747" s="27">
        <f t="shared" si="270"/>
        <v>2002</v>
      </c>
      <c r="X1747" s="27">
        <f t="shared" si="271"/>
        <v>2050</v>
      </c>
      <c r="Y1747" s="28">
        <f t="shared" si="272"/>
        <v>0</v>
      </c>
      <c r="Z1747" s="29" t="str">
        <f t="shared" si="273"/>
        <v>CAISO</v>
      </c>
      <c r="AA1747" s="30">
        <f t="shared" si="274"/>
        <v>44.53</v>
      </c>
      <c r="AB1747" s="31">
        <f>IF(AND(ISNUMBER(MATCH($S1747,[3]Lists!$CU$8:$CU$37,0)),J1747&gt;=DATE(2018,12,31)),$AH$6,$AH$5)</f>
        <v>1</v>
      </c>
      <c r="AC1747" s="31">
        <f t="shared" si="275"/>
        <v>1</v>
      </c>
      <c r="AD1747" s="31">
        <f t="shared" si="276"/>
        <v>1</v>
      </c>
      <c r="AE1747" s="32" t="e">
        <f>MIN($K1747,IF(AND(S1747='[3]Resources - Baseline'!$C$25,$AH$3&gt;0),MIN(DATE(2050,12,31),MAX(DATE($AH$4,12,31),DATE(YEAR(J1747)+$AH$3,MONTH(J1747),DAY(J1747)))),IF(AND(COUNTIFS('[3]Resources - Baseline'!$C$26:$C$37,S1747)=1,$AH$2&gt;0),MIN(DATE($AH$4,12,31),DATE(YEAR(J1747)+$AH$2,MONTH(J1747),DAY(J1747))),DATE(2050,12,31))))</f>
        <v>#VALUE!</v>
      </c>
      <c r="AF1747" s="33">
        <f t="shared" si="277"/>
        <v>1</v>
      </c>
    </row>
    <row r="1748" spans="1:32">
      <c r="A1748" s="1">
        <v>1748</v>
      </c>
      <c r="B1748" s="21" t="s">
        <v>3693</v>
      </c>
      <c r="C1748" s="21" t="s">
        <v>3694</v>
      </c>
      <c r="D1748" s="21" t="s">
        <v>185</v>
      </c>
      <c r="E1748" s="21" t="s">
        <v>176</v>
      </c>
      <c r="F1748" s="21" t="s">
        <v>176</v>
      </c>
      <c r="G1748" s="21" t="s">
        <v>177</v>
      </c>
      <c r="H1748" s="21" t="s">
        <v>176</v>
      </c>
      <c r="I1748" s="21" t="s">
        <v>178</v>
      </c>
      <c r="J1748" s="22">
        <v>37153</v>
      </c>
      <c r="K1748" s="22">
        <v>55153</v>
      </c>
      <c r="L1748" s="23">
        <f t="shared" si="278"/>
        <v>42</v>
      </c>
      <c r="M1748" s="24">
        <f t="shared" si="279"/>
        <v>0.9613183794918746</v>
      </c>
      <c r="N1748" s="21">
        <v>42</v>
      </c>
      <c r="O1748" s="21">
        <v>43.69</v>
      </c>
      <c r="P1748" s="21" t="s">
        <v>268</v>
      </c>
      <c r="Q1748" s="21" t="s">
        <v>269</v>
      </c>
      <c r="R1748" s="25" t="s">
        <v>270</v>
      </c>
      <c r="S1748" s="21" t="s">
        <v>271</v>
      </c>
      <c r="T1748" s="21"/>
      <c r="U1748" s="26"/>
      <c r="V1748" s="26"/>
      <c r="W1748" s="27">
        <f t="shared" si="270"/>
        <v>2002</v>
      </c>
      <c r="X1748" s="27">
        <f t="shared" si="271"/>
        <v>2050</v>
      </c>
      <c r="Y1748" s="28">
        <f t="shared" si="272"/>
        <v>0</v>
      </c>
      <c r="Z1748" s="29" t="str">
        <f t="shared" si="273"/>
        <v>CAISO</v>
      </c>
      <c r="AA1748" s="30">
        <f t="shared" si="274"/>
        <v>43.69</v>
      </c>
      <c r="AB1748" s="31">
        <f>IF(AND(ISNUMBER(MATCH($S1748,[3]Lists!$CU$8:$CU$37,0)),J1748&gt;=DATE(2018,12,31)),$AH$6,$AH$5)</f>
        <v>1</v>
      </c>
      <c r="AC1748" s="31">
        <f t="shared" si="275"/>
        <v>1</v>
      </c>
      <c r="AD1748" s="31">
        <f t="shared" si="276"/>
        <v>1</v>
      </c>
      <c r="AE1748" s="32" t="e">
        <f>MIN($K1748,IF(AND(S1748='[3]Resources - Baseline'!$C$25,$AH$3&gt;0),MIN(DATE(2050,12,31),MAX(DATE($AH$4,12,31),DATE(YEAR(J1748)+$AH$3,MONTH(J1748),DAY(J1748)))),IF(AND(COUNTIFS('[3]Resources - Baseline'!$C$26:$C$37,S1748)=1,$AH$2&gt;0),MIN(DATE($AH$4,12,31),DATE(YEAR(J1748)+$AH$2,MONTH(J1748),DAY(J1748))),DATE(2050,12,31))))</f>
        <v>#VALUE!</v>
      </c>
      <c r="AF1748" s="33">
        <f t="shared" si="277"/>
        <v>1</v>
      </c>
    </row>
    <row r="1749" spans="1:32">
      <c r="A1749" s="1">
        <v>1749</v>
      </c>
      <c r="B1749" s="21" t="s">
        <v>3695</v>
      </c>
      <c r="C1749" s="21" t="s">
        <v>3696</v>
      </c>
      <c r="D1749" s="21" t="s">
        <v>185</v>
      </c>
      <c r="E1749" s="21" t="s">
        <v>246</v>
      </c>
      <c r="F1749" s="21" t="s">
        <v>246</v>
      </c>
      <c r="G1749" s="21" t="s">
        <v>247</v>
      </c>
      <c r="H1749" s="21" t="s">
        <v>246</v>
      </c>
      <c r="I1749" s="21" t="s">
        <v>178</v>
      </c>
      <c r="J1749" s="22">
        <v>30574</v>
      </c>
      <c r="K1749" s="22">
        <v>55153</v>
      </c>
      <c r="L1749" s="23">
        <f t="shared" si="278"/>
        <v>3.01</v>
      </c>
      <c r="M1749" s="24">
        <f t="shared" si="279"/>
        <v>1</v>
      </c>
      <c r="N1749" s="21">
        <v>3.01</v>
      </c>
      <c r="O1749" s="21">
        <v>3.01</v>
      </c>
      <c r="P1749" s="21" t="s">
        <v>187</v>
      </c>
      <c r="Q1749" s="21" t="s">
        <v>219</v>
      </c>
      <c r="R1749" s="25" t="s">
        <v>218</v>
      </c>
      <c r="S1749" s="21" t="s">
        <v>368</v>
      </c>
      <c r="T1749" s="21"/>
      <c r="U1749" s="26"/>
      <c r="V1749" s="26"/>
      <c r="W1749" s="27">
        <f t="shared" si="270"/>
        <v>1984</v>
      </c>
      <c r="X1749" s="27">
        <f t="shared" si="271"/>
        <v>2050</v>
      </c>
      <c r="Y1749" s="28">
        <f t="shared" si="272"/>
        <v>0</v>
      </c>
      <c r="Z1749" s="29" t="str">
        <f t="shared" si="273"/>
        <v>CAISO</v>
      </c>
      <c r="AA1749" s="30">
        <f t="shared" si="274"/>
        <v>3.01</v>
      </c>
      <c r="AB1749" s="31">
        <f>IF(AND(ISNUMBER(MATCH($S1749,[3]Lists!$CU$8:$CU$37,0)),J1749&gt;=DATE(2018,12,31)),$AH$6,$AH$5)</f>
        <v>1</v>
      </c>
      <c r="AC1749" s="31">
        <f t="shared" si="275"/>
        <v>1</v>
      </c>
      <c r="AD1749" s="31">
        <f t="shared" si="276"/>
        <v>1</v>
      </c>
      <c r="AE1749" s="32" t="e">
        <f>MIN($K1749,IF(AND(S1749='[3]Resources - Baseline'!$C$25,$AH$3&gt;0),MIN(DATE(2050,12,31),MAX(DATE($AH$4,12,31),DATE(YEAR(J1749)+$AH$3,MONTH(J1749),DAY(J1749)))),IF(AND(COUNTIFS('[3]Resources - Baseline'!$C$26:$C$37,S1749)=1,$AH$2&gt;0),MIN(DATE($AH$4,12,31),DATE(YEAR(J1749)+$AH$2,MONTH(J1749),DAY(J1749))),DATE(2050,12,31))))</f>
        <v>#VALUE!</v>
      </c>
      <c r="AF1749" s="33">
        <f t="shared" si="277"/>
        <v>1</v>
      </c>
    </row>
    <row r="1750" spans="1:32">
      <c r="A1750" s="1">
        <v>1750</v>
      </c>
      <c r="B1750" s="21" t="s">
        <v>3697</v>
      </c>
      <c r="C1750" s="21" t="s">
        <v>3698</v>
      </c>
      <c r="D1750" s="21" t="s">
        <v>185</v>
      </c>
      <c r="E1750" s="21" t="s">
        <v>176</v>
      </c>
      <c r="F1750" s="21" t="s">
        <v>176</v>
      </c>
      <c r="G1750" s="21" t="s">
        <v>177</v>
      </c>
      <c r="H1750" s="21" t="s">
        <v>176</v>
      </c>
      <c r="I1750" s="21" t="s">
        <v>178</v>
      </c>
      <c r="J1750" s="22">
        <v>39993</v>
      </c>
      <c r="K1750" s="22">
        <v>55153</v>
      </c>
      <c r="L1750" s="23">
        <f t="shared" si="278"/>
        <v>0</v>
      </c>
      <c r="M1750" s="24">
        <f t="shared" si="279"/>
        <v>0</v>
      </c>
      <c r="N1750" s="21"/>
      <c r="O1750" s="21"/>
      <c r="P1750" s="21" t="s">
        <v>2086</v>
      </c>
      <c r="Q1750" s="21" t="s">
        <v>258</v>
      </c>
      <c r="R1750" s="25" t="s">
        <v>259</v>
      </c>
      <c r="S1750" s="21" t="s">
        <v>332</v>
      </c>
      <c r="T1750" s="21"/>
      <c r="U1750" s="26"/>
      <c r="V1750" s="26"/>
      <c r="W1750" s="27">
        <f t="shared" si="270"/>
        <v>2009</v>
      </c>
      <c r="X1750" s="27">
        <f t="shared" si="271"/>
        <v>2050</v>
      </c>
      <c r="Y1750" s="28">
        <f t="shared" si="272"/>
        <v>0</v>
      </c>
      <c r="Z1750" s="29" t="str">
        <f t="shared" si="273"/>
        <v>CAISO</v>
      </c>
      <c r="AA1750" s="30">
        <f t="shared" si="274"/>
        <v>0</v>
      </c>
      <c r="AB1750" s="31">
        <f>IF(AND(ISNUMBER(MATCH($S1750,[3]Lists!$CU$8:$CU$37,0)),J1750&gt;=DATE(2018,12,31)),$AH$6,$AH$5)</f>
        <v>1</v>
      </c>
      <c r="AC1750" s="31">
        <f t="shared" si="275"/>
        <v>1</v>
      </c>
      <c r="AD1750" s="31">
        <f t="shared" si="276"/>
        <v>1</v>
      </c>
      <c r="AE1750" s="32" t="e">
        <f>MIN($K1750,IF(AND(S1750='[3]Resources - Baseline'!$C$25,$AH$3&gt;0),MIN(DATE(2050,12,31),MAX(DATE($AH$4,12,31),DATE(YEAR(J1750)+$AH$3,MONTH(J1750),DAY(J1750)))),IF(AND(COUNTIFS('[3]Resources - Baseline'!$C$26:$C$37,S1750)=1,$AH$2&gt;0),MIN(DATE($AH$4,12,31),DATE(YEAR(J1750)+$AH$2,MONTH(J1750),DAY(J1750))),DATE(2050,12,31))))</f>
        <v>#VALUE!</v>
      </c>
      <c r="AF1750" s="33">
        <f t="shared" si="277"/>
        <v>1</v>
      </c>
    </row>
    <row r="1751" spans="1:32">
      <c r="A1751" s="1">
        <v>1751</v>
      </c>
      <c r="B1751" s="21" t="s">
        <v>3699</v>
      </c>
      <c r="C1751" s="21" t="s">
        <v>3700</v>
      </c>
      <c r="D1751" s="21" t="s">
        <v>185</v>
      </c>
      <c r="E1751" s="21" t="s">
        <v>175</v>
      </c>
      <c r="F1751" s="21" t="s">
        <v>175</v>
      </c>
      <c r="G1751" s="21" t="s">
        <v>186</v>
      </c>
      <c r="H1751" s="21" t="s">
        <v>175</v>
      </c>
      <c r="I1751" s="21" t="s">
        <v>178</v>
      </c>
      <c r="J1751" s="22">
        <v>28856</v>
      </c>
      <c r="K1751" s="22">
        <v>55153</v>
      </c>
      <c r="L1751" s="23">
        <f t="shared" si="278"/>
        <v>8</v>
      </c>
      <c r="M1751" s="24">
        <f t="shared" si="279"/>
        <v>1</v>
      </c>
      <c r="N1751" s="21">
        <v>8</v>
      </c>
      <c r="O1751" s="21">
        <v>8</v>
      </c>
      <c r="P1751" s="21" t="s">
        <v>187</v>
      </c>
      <c r="Q1751" s="21" t="s">
        <v>219</v>
      </c>
      <c r="R1751" s="25" t="s">
        <v>218</v>
      </c>
      <c r="S1751" s="21" t="s">
        <v>368</v>
      </c>
      <c r="T1751" s="21"/>
      <c r="U1751" s="26"/>
      <c r="V1751" s="26"/>
      <c r="W1751" s="27">
        <f t="shared" si="270"/>
        <v>1979</v>
      </c>
      <c r="X1751" s="27">
        <f t="shared" si="271"/>
        <v>2050</v>
      </c>
      <c r="Y1751" s="28">
        <f t="shared" si="272"/>
        <v>0</v>
      </c>
      <c r="Z1751" s="29" t="str">
        <f t="shared" si="273"/>
        <v>CAISO</v>
      </c>
      <c r="AA1751" s="30">
        <f t="shared" si="274"/>
        <v>8</v>
      </c>
      <c r="AB1751" s="31">
        <f>IF(AND(ISNUMBER(MATCH($S1751,[3]Lists!$CU$8:$CU$37,0)),J1751&gt;=DATE(2018,12,31)),$AH$6,$AH$5)</f>
        <v>1</v>
      </c>
      <c r="AC1751" s="31">
        <f t="shared" si="275"/>
        <v>1</v>
      </c>
      <c r="AD1751" s="31">
        <f t="shared" si="276"/>
        <v>1</v>
      </c>
      <c r="AE1751" s="32" t="e">
        <f>MIN($K1751,IF(AND(S1751='[3]Resources - Baseline'!$C$25,$AH$3&gt;0),MIN(DATE(2050,12,31),MAX(DATE($AH$4,12,31),DATE(YEAR(J1751)+$AH$3,MONTH(J1751),DAY(J1751)))),IF(AND(COUNTIFS('[3]Resources - Baseline'!$C$26:$C$37,S1751)=1,$AH$2&gt;0),MIN(DATE($AH$4,12,31),DATE(YEAR(J1751)+$AH$2,MONTH(J1751),DAY(J1751))),DATE(2050,12,31))))</f>
        <v>#VALUE!</v>
      </c>
      <c r="AF1751" s="33">
        <f t="shared" si="277"/>
        <v>1</v>
      </c>
    </row>
    <row r="1752" spans="1:32">
      <c r="A1752" s="1">
        <v>1752</v>
      </c>
      <c r="B1752" s="21" t="s">
        <v>3701</v>
      </c>
      <c r="C1752" s="21" t="s">
        <v>3702</v>
      </c>
      <c r="D1752" s="21" t="s">
        <v>163</v>
      </c>
      <c r="E1752" s="21" t="s">
        <v>164</v>
      </c>
      <c r="F1752" s="21" t="s">
        <v>164</v>
      </c>
      <c r="G1752" s="21" t="s">
        <v>165</v>
      </c>
      <c r="H1752" s="21" t="s">
        <v>166</v>
      </c>
      <c r="I1752" s="21" t="s">
        <v>167</v>
      </c>
      <c r="J1752" s="22">
        <v>42095</v>
      </c>
      <c r="K1752" s="22">
        <v>51226</v>
      </c>
      <c r="L1752" s="23">
        <f t="shared" si="278"/>
        <v>31.7</v>
      </c>
      <c r="M1752" s="24">
        <f t="shared" si="279"/>
        <v>1</v>
      </c>
      <c r="N1752" s="21">
        <v>31.7</v>
      </c>
      <c r="O1752" s="21">
        <v>31.7</v>
      </c>
      <c r="P1752" s="21" t="s">
        <v>213</v>
      </c>
      <c r="Q1752" s="21" t="s">
        <v>214</v>
      </c>
      <c r="R1752" s="25" t="s">
        <v>215</v>
      </c>
      <c r="S1752" s="21" t="s">
        <v>390</v>
      </c>
      <c r="T1752" s="21"/>
      <c r="U1752" s="26"/>
      <c r="V1752" s="26"/>
      <c r="W1752" s="27">
        <f t="shared" si="270"/>
        <v>2015</v>
      </c>
      <c r="X1752" s="27">
        <f t="shared" si="271"/>
        <v>2039</v>
      </c>
      <c r="Y1752" s="28">
        <f t="shared" si="272"/>
        <v>0</v>
      </c>
      <c r="Z1752" s="29" t="str">
        <f t="shared" si="273"/>
        <v>Excluded</v>
      </c>
      <c r="AA1752" s="30">
        <f t="shared" si="274"/>
        <v>31.7</v>
      </c>
      <c r="AB1752" s="31">
        <f>IF(AND(ISNUMBER(MATCH($S1752,[3]Lists!$CU$8:$CU$37,0)),J1752&gt;=DATE(2018,12,31)),$AH$6,$AH$5)</f>
        <v>1</v>
      </c>
      <c r="AC1752" s="31">
        <f t="shared" si="275"/>
        <v>1</v>
      </c>
      <c r="AD1752" s="31">
        <f t="shared" si="276"/>
        <v>1</v>
      </c>
      <c r="AE1752" s="32" t="e">
        <f>MIN($K1752,IF(AND(S1752='[3]Resources - Baseline'!$C$25,$AH$3&gt;0),MIN(DATE(2050,12,31),MAX(DATE($AH$4,12,31),DATE(YEAR(J1752)+$AH$3,MONTH(J1752),DAY(J1752)))),IF(AND(COUNTIFS('[3]Resources - Baseline'!$C$26:$C$37,S1752)=1,$AH$2&gt;0),MIN(DATE($AH$4,12,31),DATE(YEAR(J1752)+$AH$2,MONTH(J1752),DAY(J1752))),DATE(2050,12,31))))</f>
        <v>#VALUE!</v>
      </c>
      <c r="AF1752" s="33">
        <f t="shared" si="277"/>
        <v>1</v>
      </c>
    </row>
    <row r="1753" spans="1:32">
      <c r="A1753" s="1">
        <v>1753</v>
      </c>
      <c r="B1753" s="21" t="s">
        <v>3703</v>
      </c>
      <c r="C1753" s="21" t="s">
        <v>3704</v>
      </c>
      <c r="D1753" s="21" t="s">
        <v>163</v>
      </c>
      <c r="E1753" s="21" t="s">
        <v>298</v>
      </c>
      <c r="F1753" s="21" t="s">
        <v>298</v>
      </c>
      <c r="G1753" s="21" t="s">
        <v>299</v>
      </c>
      <c r="H1753" s="21" t="s">
        <v>166</v>
      </c>
      <c r="I1753" s="21" t="s">
        <v>167</v>
      </c>
      <c r="J1753" s="22">
        <v>19725</v>
      </c>
      <c r="K1753" s="22">
        <v>55123</v>
      </c>
      <c r="L1753" s="23">
        <f t="shared" si="278"/>
        <v>5</v>
      </c>
      <c r="M1753" s="24">
        <f t="shared" si="279"/>
        <v>1</v>
      </c>
      <c r="N1753" s="21">
        <v>5</v>
      </c>
      <c r="O1753" s="21">
        <v>5</v>
      </c>
      <c r="P1753" s="21" t="s">
        <v>218</v>
      </c>
      <c r="Q1753" s="21" t="s">
        <v>219</v>
      </c>
      <c r="R1753" s="25" t="s">
        <v>218</v>
      </c>
      <c r="S1753" s="21" t="s">
        <v>220</v>
      </c>
      <c r="T1753" s="21"/>
      <c r="U1753" s="26"/>
      <c r="V1753" s="26"/>
      <c r="W1753" s="27">
        <f t="shared" si="270"/>
        <v>1954</v>
      </c>
      <c r="X1753" s="27">
        <f t="shared" si="271"/>
        <v>2050</v>
      </c>
      <c r="Y1753" s="28">
        <f t="shared" si="272"/>
        <v>0</v>
      </c>
      <c r="Z1753" s="29" t="str">
        <f t="shared" si="273"/>
        <v>Excluded</v>
      </c>
      <c r="AA1753" s="30">
        <f t="shared" si="274"/>
        <v>5</v>
      </c>
      <c r="AB1753" s="31">
        <f>IF(AND(ISNUMBER(MATCH($S1753,[3]Lists!$CU$8:$CU$37,0)),J1753&gt;=DATE(2018,12,31)),$AH$6,$AH$5)</f>
        <v>1</v>
      </c>
      <c r="AC1753" s="31">
        <f t="shared" si="275"/>
        <v>1</v>
      </c>
      <c r="AD1753" s="31">
        <f t="shared" si="276"/>
        <v>1</v>
      </c>
      <c r="AE1753" s="32" t="e">
        <f>MIN($K1753,IF(AND(S1753='[3]Resources - Baseline'!$C$25,$AH$3&gt;0),MIN(DATE(2050,12,31),MAX(DATE($AH$4,12,31),DATE(YEAR(J1753)+$AH$3,MONTH(J1753),DAY(J1753)))),IF(AND(COUNTIFS('[3]Resources - Baseline'!$C$26:$C$37,S1753)=1,$AH$2&gt;0),MIN(DATE($AH$4,12,31),DATE(YEAR(J1753)+$AH$2,MONTH(J1753),DAY(J1753))),DATE(2050,12,31))))</f>
        <v>#VALUE!</v>
      </c>
      <c r="AF1753" s="33">
        <f t="shared" si="277"/>
        <v>1</v>
      </c>
    </row>
    <row r="1754" spans="1:32">
      <c r="A1754" s="1">
        <v>1754</v>
      </c>
      <c r="B1754" s="21" t="s">
        <v>3705</v>
      </c>
      <c r="C1754" s="21" t="s">
        <v>3706</v>
      </c>
      <c r="D1754" s="21" t="s">
        <v>163</v>
      </c>
      <c r="E1754" s="21" t="s">
        <v>747</v>
      </c>
      <c r="F1754" s="21" t="s">
        <v>232</v>
      </c>
      <c r="G1754" s="21" t="s">
        <v>233</v>
      </c>
      <c r="H1754" s="21" t="s">
        <v>234</v>
      </c>
      <c r="I1754" s="21" t="s">
        <v>232</v>
      </c>
      <c r="J1754" s="22">
        <v>31572</v>
      </c>
      <c r="K1754" s="22">
        <v>45838</v>
      </c>
      <c r="L1754" s="23">
        <f t="shared" si="278"/>
        <v>849.97</v>
      </c>
      <c r="M1754" s="24">
        <f t="shared" si="279"/>
        <v>1</v>
      </c>
      <c r="N1754" s="21">
        <v>849.97</v>
      </c>
      <c r="O1754" s="21">
        <v>849.97</v>
      </c>
      <c r="P1754" s="21" t="s">
        <v>507</v>
      </c>
      <c r="Q1754" s="21" t="s">
        <v>508</v>
      </c>
      <c r="R1754" s="25" t="s">
        <v>509</v>
      </c>
      <c r="S1754" s="21" t="s">
        <v>3707</v>
      </c>
      <c r="T1754" s="21"/>
      <c r="U1754" s="26"/>
      <c r="V1754" s="26"/>
      <c r="W1754" s="27">
        <f t="shared" si="270"/>
        <v>1986</v>
      </c>
      <c r="X1754" s="27">
        <f t="shared" si="271"/>
        <v>2024</v>
      </c>
      <c r="Y1754" s="28">
        <f t="shared" si="272"/>
        <v>0</v>
      </c>
      <c r="Z1754" s="29" t="str">
        <f t="shared" si="273"/>
        <v>LDWP</v>
      </c>
      <c r="AA1754" s="30">
        <f t="shared" si="274"/>
        <v>849.97</v>
      </c>
      <c r="AB1754" s="31">
        <f>IF(AND(ISNUMBER(MATCH($S1754,[3]Lists!$CU$8:$CU$37,0)),J1754&gt;=DATE(2018,12,31)),$AH$6,$AH$5)</f>
        <v>1</v>
      </c>
      <c r="AC1754" s="31">
        <f t="shared" si="275"/>
        <v>1</v>
      </c>
      <c r="AD1754" s="31">
        <f t="shared" si="276"/>
        <v>1</v>
      </c>
      <c r="AE1754" s="32" t="e">
        <f>MIN($K1754,IF(AND(S1754='[3]Resources - Baseline'!$C$25,$AH$3&gt;0),MIN(DATE(2050,12,31),MAX(DATE($AH$4,12,31),DATE(YEAR(J1754)+$AH$3,MONTH(J1754),DAY(J1754)))),IF(AND(COUNTIFS('[3]Resources - Baseline'!$C$26:$C$37,S1754)=1,$AH$2&gt;0),MIN(DATE($AH$4,12,31),DATE(YEAR(J1754)+$AH$2,MONTH(J1754),DAY(J1754))),DATE(2050,12,31))))</f>
        <v>#VALUE!</v>
      </c>
      <c r="AF1754" s="33">
        <f t="shared" si="277"/>
        <v>1</v>
      </c>
    </row>
    <row r="1755" spans="1:32">
      <c r="A1755" s="1">
        <v>1755</v>
      </c>
      <c r="B1755" s="21" t="s">
        <v>3708</v>
      </c>
      <c r="C1755" s="21" t="s">
        <v>3709</v>
      </c>
      <c r="D1755" s="21" t="s">
        <v>163</v>
      </c>
      <c r="E1755" s="21" t="s">
        <v>747</v>
      </c>
      <c r="F1755" s="21" t="s">
        <v>232</v>
      </c>
      <c r="G1755" s="21" t="s">
        <v>233</v>
      </c>
      <c r="H1755" s="21" t="s">
        <v>234</v>
      </c>
      <c r="I1755" s="21" t="s">
        <v>232</v>
      </c>
      <c r="J1755" s="22">
        <v>31897</v>
      </c>
      <c r="K1755" s="22">
        <v>45838</v>
      </c>
      <c r="L1755" s="23">
        <f t="shared" si="278"/>
        <v>849.97</v>
      </c>
      <c r="M1755" s="24">
        <f t="shared" si="279"/>
        <v>1</v>
      </c>
      <c r="N1755" s="21">
        <v>849.97</v>
      </c>
      <c r="O1755" s="21">
        <v>849.97</v>
      </c>
      <c r="P1755" s="21" t="s">
        <v>507</v>
      </c>
      <c r="Q1755" s="21" t="s">
        <v>508</v>
      </c>
      <c r="R1755" s="25" t="s">
        <v>509</v>
      </c>
      <c r="S1755" s="21" t="s">
        <v>3707</v>
      </c>
      <c r="T1755" s="21"/>
      <c r="U1755" s="26"/>
      <c r="V1755" s="26"/>
      <c r="W1755" s="27">
        <f t="shared" si="270"/>
        <v>1987</v>
      </c>
      <c r="X1755" s="27">
        <f t="shared" si="271"/>
        <v>2024</v>
      </c>
      <c r="Y1755" s="28">
        <f t="shared" si="272"/>
        <v>0</v>
      </c>
      <c r="Z1755" s="29" t="str">
        <f t="shared" si="273"/>
        <v>LDWP</v>
      </c>
      <c r="AA1755" s="30">
        <f t="shared" si="274"/>
        <v>849.97</v>
      </c>
      <c r="AB1755" s="31">
        <f>IF(AND(ISNUMBER(MATCH($S1755,[3]Lists!$CU$8:$CU$37,0)),J1755&gt;=DATE(2018,12,31)),$AH$6,$AH$5)</f>
        <v>1</v>
      </c>
      <c r="AC1755" s="31">
        <f t="shared" si="275"/>
        <v>1</v>
      </c>
      <c r="AD1755" s="31">
        <f t="shared" si="276"/>
        <v>1</v>
      </c>
      <c r="AE1755" s="32" t="e">
        <f>MIN($K1755,IF(AND(S1755='[3]Resources - Baseline'!$C$25,$AH$3&gt;0),MIN(DATE(2050,12,31),MAX(DATE($AH$4,12,31),DATE(YEAR(J1755)+$AH$3,MONTH(J1755),DAY(J1755)))),IF(AND(COUNTIFS('[3]Resources - Baseline'!$C$26:$C$37,S1755)=1,$AH$2&gt;0),MIN(DATE($AH$4,12,31),DATE(YEAR(J1755)+$AH$2,MONTH(J1755),DAY(J1755))),DATE(2050,12,31))))</f>
        <v>#VALUE!</v>
      </c>
      <c r="AF1755" s="33">
        <f t="shared" si="277"/>
        <v>1</v>
      </c>
    </row>
    <row r="1756" spans="1:32">
      <c r="A1756" s="1">
        <v>1756</v>
      </c>
      <c r="B1756" s="21" t="s">
        <v>3710</v>
      </c>
      <c r="C1756" s="21" t="s">
        <v>3711</v>
      </c>
      <c r="D1756" s="21" t="s">
        <v>163</v>
      </c>
      <c r="E1756" s="21" t="s">
        <v>232</v>
      </c>
      <c r="F1756" s="21" t="s">
        <v>232</v>
      </c>
      <c r="G1756" s="21" t="s">
        <v>233</v>
      </c>
      <c r="H1756" s="21" t="s">
        <v>234</v>
      </c>
      <c r="I1756" s="21" t="s">
        <v>232</v>
      </c>
      <c r="J1756" s="22">
        <v>45839</v>
      </c>
      <c r="K1756" s="22">
        <v>55153</v>
      </c>
      <c r="L1756" s="23">
        <f t="shared" si="278"/>
        <v>398</v>
      </c>
      <c r="M1756" s="24">
        <f t="shared" si="279"/>
        <v>1</v>
      </c>
      <c r="N1756" s="21">
        <v>398</v>
      </c>
      <c r="O1756" s="21">
        <v>398</v>
      </c>
      <c r="P1756" s="21" t="s">
        <v>533</v>
      </c>
      <c r="Q1756" s="21" t="s">
        <v>258</v>
      </c>
      <c r="R1756" s="25" t="s">
        <v>259</v>
      </c>
      <c r="S1756" s="21" t="s">
        <v>515</v>
      </c>
      <c r="T1756" s="21"/>
      <c r="U1756" s="26"/>
      <c r="V1756" s="26"/>
      <c r="W1756" s="27">
        <f t="shared" si="270"/>
        <v>2026</v>
      </c>
      <c r="X1756" s="27">
        <f t="shared" si="271"/>
        <v>2050</v>
      </c>
      <c r="Y1756" s="28">
        <f t="shared" si="272"/>
        <v>0</v>
      </c>
      <c r="Z1756" s="29" t="str">
        <f t="shared" si="273"/>
        <v>LDWP</v>
      </c>
      <c r="AA1756" s="30">
        <f t="shared" si="274"/>
        <v>398</v>
      </c>
      <c r="AB1756" s="31">
        <f>IF(AND(ISNUMBER(MATCH($S1756,[3]Lists!$CU$8:$CU$37,0)),J1756&gt;=DATE(2018,12,31)),$AH$6,$AH$5)</f>
        <v>1</v>
      </c>
      <c r="AC1756" s="31">
        <f t="shared" si="275"/>
        <v>1</v>
      </c>
      <c r="AD1756" s="31">
        <f t="shared" si="276"/>
        <v>1</v>
      </c>
      <c r="AE1756" s="32" t="e">
        <f>MIN($K1756,IF(AND(S1756='[3]Resources - Baseline'!$C$25,$AH$3&gt;0),MIN(DATE(2050,12,31),MAX(DATE($AH$4,12,31),DATE(YEAR(J1756)+$AH$3,MONTH(J1756),DAY(J1756)))),IF(AND(COUNTIFS('[3]Resources - Baseline'!$C$26:$C$37,S1756)=1,$AH$2&gt;0),MIN(DATE($AH$4,12,31),DATE(YEAR(J1756)+$AH$2,MONTH(J1756),DAY(J1756))),DATE(2050,12,31))))</f>
        <v>#VALUE!</v>
      </c>
      <c r="AF1756" s="33">
        <f t="shared" si="277"/>
        <v>1</v>
      </c>
    </row>
    <row r="1757" spans="1:32">
      <c r="A1757" s="1">
        <v>1757</v>
      </c>
      <c r="B1757" s="21" t="s">
        <v>3712</v>
      </c>
      <c r="C1757" s="21" t="s">
        <v>3713</v>
      </c>
      <c r="D1757" s="21" t="s">
        <v>163</v>
      </c>
      <c r="E1757" s="21" t="s">
        <v>232</v>
      </c>
      <c r="F1757" s="21" t="s">
        <v>232</v>
      </c>
      <c r="G1757" s="21" t="s">
        <v>233</v>
      </c>
      <c r="H1757" s="21" t="s">
        <v>234</v>
      </c>
      <c r="I1757" s="21" t="s">
        <v>232</v>
      </c>
      <c r="J1757" s="22">
        <v>45839</v>
      </c>
      <c r="K1757" s="22">
        <v>55153</v>
      </c>
      <c r="L1757" s="23">
        <f t="shared" si="278"/>
        <v>398</v>
      </c>
      <c r="M1757" s="24">
        <f t="shared" si="279"/>
        <v>1</v>
      </c>
      <c r="N1757" s="21">
        <v>398</v>
      </c>
      <c r="O1757" s="21">
        <v>398</v>
      </c>
      <c r="P1757" s="21" t="s">
        <v>533</v>
      </c>
      <c r="Q1757" s="21" t="s">
        <v>258</v>
      </c>
      <c r="R1757" s="25" t="s">
        <v>259</v>
      </c>
      <c r="S1757" s="21" t="s">
        <v>515</v>
      </c>
      <c r="T1757" s="21"/>
      <c r="U1757" s="26"/>
      <c r="V1757" s="26"/>
      <c r="W1757" s="27">
        <f t="shared" si="270"/>
        <v>2026</v>
      </c>
      <c r="X1757" s="27">
        <f t="shared" si="271"/>
        <v>2050</v>
      </c>
      <c r="Y1757" s="28">
        <f t="shared" si="272"/>
        <v>0</v>
      </c>
      <c r="Z1757" s="29" t="str">
        <f t="shared" si="273"/>
        <v>LDWP</v>
      </c>
      <c r="AA1757" s="30">
        <f t="shared" si="274"/>
        <v>398</v>
      </c>
      <c r="AB1757" s="31">
        <f>IF(AND(ISNUMBER(MATCH($S1757,[3]Lists!$CU$8:$CU$37,0)),J1757&gt;=DATE(2018,12,31)),$AH$6,$AH$5)</f>
        <v>1</v>
      </c>
      <c r="AC1757" s="31">
        <f t="shared" si="275"/>
        <v>1</v>
      </c>
      <c r="AD1757" s="31">
        <f t="shared" si="276"/>
        <v>1</v>
      </c>
      <c r="AE1757" s="32" t="e">
        <f>MIN($K1757,IF(AND(S1757='[3]Resources - Baseline'!$C$25,$AH$3&gt;0),MIN(DATE(2050,12,31),MAX(DATE($AH$4,12,31),DATE(YEAR(J1757)+$AH$3,MONTH(J1757),DAY(J1757)))),IF(AND(COUNTIFS('[3]Resources - Baseline'!$C$26:$C$37,S1757)=1,$AH$2&gt;0),MIN(DATE($AH$4,12,31),DATE(YEAR(J1757)+$AH$2,MONTH(J1757),DAY(J1757))),DATE(2050,12,31))))</f>
        <v>#VALUE!</v>
      </c>
      <c r="AF1757" s="33">
        <f t="shared" si="277"/>
        <v>1</v>
      </c>
    </row>
    <row r="1758" spans="1:32">
      <c r="A1758" s="1">
        <v>1758</v>
      </c>
      <c r="B1758" s="21" t="s">
        <v>3714</v>
      </c>
      <c r="C1758" s="21" t="s">
        <v>3714</v>
      </c>
      <c r="D1758" s="21" t="s">
        <v>163</v>
      </c>
      <c r="E1758" s="21" t="s">
        <v>210</v>
      </c>
      <c r="F1758" s="21" t="s">
        <v>210</v>
      </c>
      <c r="G1758" s="21" t="s">
        <v>211</v>
      </c>
      <c r="H1758" s="21" t="s">
        <v>210</v>
      </c>
      <c r="I1758" s="21" t="s">
        <v>212</v>
      </c>
      <c r="J1758" s="22">
        <v>19360</v>
      </c>
      <c r="K1758" s="22">
        <v>55153</v>
      </c>
      <c r="L1758" s="23">
        <f t="shared" si="278"/>
        <v>12.5</v>
      </c>
      <c r="M1758" s="24">
        <f t="shared" si="279"/>
        <v>1</v>
      </c>
      <c r="N1758" s="21">
        <v>12.5</v>
      </c>
      <c r="O1758" s="21">
        <v>12.5</v>
      </c>
      <c r="P1758" s="21" t="s">
        <v>213</v>
      </c>
      <c r="Q1758" s="21" t="s">
        <v>214</v>
      </c>
      <c r="R1758" s="25" t="s">
        <v>215</v>
      </c>
      <c r="S1758" s="21" t="s">
        <v>120</v>
      </c>
      <c r="T1758" s="21"/>
      <c r="U1758" s="26"/>
      <c r="V1758" s="26"/>
      <c r="W1758" s="27">
        <f t="shared" si="270"/>
        <v>1953</v>
      </c>
      <c r="X1758" s="27">
        <f t="shared" si="271"/>
        <v>2050</v>
      </c>
      <c r="Y1758" s="28">
        <f t="shared" si="272"/>
        <v>0</v>
      </c>
      <c r="Z1758" s="29" t="str">
        <f t="shared" si="273"/>
        <v>NW</v>
      </c>
      <c r="AA1758" s="30">
        <f t="shared" si="274"/>
        <v>12.5</v>
      </c>
      <c r="AB1758" s="31">
        <f>IF(AND(ISNUMBER(MATCH($S1758,[3]Lists!$CU$8:$CU$37,0)),J1758&gt;=DATE(2018,12,31)),$AH$6,$AH$5)</f>
        <v>1</v>
      </c>
      <c r="AC1758" s="31">
        <f t="shared" si="275"/>
        <v>1</v>
      </c>
      <c r="AD1758" s="31">
        <f t="shared" si="276"/>
        <v>1</v>
      </c>
      <c r="AE1758" s="32" t="e">
        <f>MIN($K1758,IF(AND(S1758='[3]Resources - Baseline'!$C$25,$AH$3&gt;0),MIN(DATE(2050,12,31),MAX(DATE($AH$4,12,31),DATE(YEAR(J1758)+$AH$3,MONTH(J1758),DAY(J1758)))),IF(AND(COUNTIFS('[3]Resources - Baseline'!$C$26:$C$37,S1758)=1,$AH$2&gt;0),MIN(DATE($AH$4,12,31),DATE(YEAR(J1758)+$AH$2,MONTH(J1758),DAY(J1758))),DATE(2050,12,31))))</f>
        <v>#VALUE!</v>
      </c>
      <c r="AF1758" s="33">
        <f t="shared" si="277"/>
        <v>1</v>
      </c>
    </row>
    <row r="1759" spans="1:32">
      <c r="A1759" s="1">
        <v>1759</v>
      </c>
      <c r="B1759" s="21" t="s">
        <v>3715</v>
      </c>
      <c r="C1759" s="21" t="s">
        <v>3716</v>
      </c>
      <c r="D1759" s="21" t="s">
        <v>185</v>
      </c>
      <c r="E1759" s="21" t="s">
        <v>175</v>
      </c>
      <c r="F1759" s="21" t="s">
        <v>175</v>
      </c>
      <c r="G1759" s="21" t="s">
        <v>186</v>
      </c>
      <c r="H1759" s="21" t="s">
        <v>175</v>
      </c>
      <c r="I1759" s="21" t="s">
        <v>178</v>
      </c>
      <c r="J1759" s="22">
        <v>38899</v>
      </c>
      <c r="K1759" s="22">
        <v>55153</v>
      </c>
      <c r="L1759" s="23">
        <f t="shared" si="278"/>
        <v>405</v>
      </c>
      <c r="M1759" s="24">
        <f t="shared" si="279"/>
        <v>1</v>
      </c>
      <c r="N1759" s="21">
        <v>405</v>
      </c>
      <c r="O1759" s="21">
        <v>405</v>
      </c>
      <c r="P1759" s="21" t="s">
        <v>187</v>
      </c>
      <c r="Q1759" s="21" t="s">
        <v>219</v>
      </c>
      <c r="R1759" s="25" t="s">
        <v>218</v>
      </c>
      <c r="S1759" s="21" t="s">
        <v>368</v>
      </c>
      <c r="T1759" s="21"/>
      <c r="U1759" s="26"/>
      <c r="V1759" s="26"/>
      <c r="W1759" s="27">
        <f t="shared" si="270"/>
        <v>2007</v>
      </c>
      <c r="X1759" s="27">
        <f t="shared" si="271"/>
        <v>2050</v>
      </c>
      <c r="Y1759" s="28">
        <f t="shared" si="272"/>
        <v>0</v>
      </c>
      <c r="Z1759" s="29" t="str">
        <f t="shared" si="273"/>
        <v>CAISO</v>
      </c>
      <c r="AA1759" s="30">
        <f t="shared" si="274"/>
        <v>405</v>
      </c>
      <c r="AB1759" s="31">
        <f>IF(AND(ISNUMBER(MATCH($S1759,[3]Lists!$CU$8:$CU$37,0)),J1759&gt;=DATE(2018,12,31)),$AH$6,$AH$5)</f>
        <v>1</v>
      </c>
      <c r="AC1759" s="31">
        <f t="shared" si="275"/>
        <v>1</v>
      </c>
      <c r="AD1759" s="31">
        <f t="shared" si="276"/>
        <v>1</v>
      </c>
      <c r="AE1759" s="32" t="e">
        <f>MIN($K1759,IF(AND(S1759='[3]Resources - Baseline'!$C$25,$AH$3&gt;0),MIN(DATE(2050,12,31),MAX(DATE($AH$4,12,31),DATE(YEAR(J1759)+$AH$3,MONTH(J1759),DAY(J1759)))),IF(AND(COUNTIFS('[3]Resources - Baseline'!$C$26:$C$37,S1759)=1,$AH$2&gt;0),MIN(DATE($AH$4,12,31),DATE(YEAR(J1759)+$AH$2,MONTH(J1759),DAY(J1759))),DATE(2050,12,31))))</f>
        <v>#VALUE!</v>
      </c>
      <c r="AF1759" s="33">
        <f t="shared" si="277"/>
        <v>1</v>
      </c>
    </row>
    <row r="1760" spans="1:32">
      <c r="A1760" s="1">
        <v>1760</v>
      </c>
      <c r="B1760" s="21" t="s">
        <v>3717</v>
      </c>
      <c r="C1760" s="21" t="s">
        <v>3718</v>
      </c>
      <c r="D1760" s="21" t="s">
        <v>185</v>
      </c>
      <c r="E1760" s="21" t="s">
        <v>747</v>
      </c>
      <c r="F1760" s="21" t="s">
        <v>176</v>
      </c>
      <c r="G1760" s="21" t="s">
        <v>177</v>
      </c>
      <c r="H1760" s="21" t="s">
        <v>176</v>
      </c>
      <c r="I1760" s="21" t="s">
        <v>178</v>
      </c>
      <c r="J1760" s="22">
        <v>31564</v>
      </c>
      <c r="K1760" s="22">
        <v>45838</v>
      </c>
      <c r="L1760" s="23">
        <f t="shared" si="278"/>
        <v>236</v>
      </c>
      <c r="M1760" s="24">
        <f t="shared" si="279"/>
        <v>1</v>
      </c>
      <c r="N1760" s="21">
        <v>236</v>
      </c>
      <c r="O1760" s="21">
        <v>236</v>
      </c>
      <c r="P1760" s="21" t="s">
        <v>3719</v>
      </c>
      <c r="Q1760" s="21" t="s">
        <v>508</v>
      </c>
      <c r="R1760" s="25" t="s">
        <v>509</v>
      </c>
      <c r="S1760" s="21" t="s">
        <v>3720</v>
      </c>
      <c r="T1760" s="21"/>
      <c r="U1760" s="26"/>
      <c r="V1760" s="26"/>
      <c r="W1760" s="27">
        <f t="shared" si="270"/>
        <v>1986</v>
      </c>
      <c r="X1760" s="27">
        <f t="shared" si="271"/>
        <v>2024</v>
      </c>
      <c r="Y1760" s="28">
        <f t="shared" si="272"/>
        <v>0</v>
      </c>
      <c r="Z1760" s="29" t="str">
        <f t="shared" si="273"/>
        <v>CAISO</v>
      </c>
      <c r="AA1760" s="30">
        <f t="shared" si="274"/>
        <v>236</v>
      </c>
      <c r="AB1760" s="31">
        <f>IF(AND(ISNUMBER(MATCH($S1760,[3]Lists!$CU$8:$CU$37,0)),J1760&gt;=DATE(2018,12,31)),$AH$6,$AH$5)</f>
        <v>1</v>
      </c>
      <c r="AC1760" s="31">
        <f t="shared" si="275"/>
        <v>1</v>
      </c>
      <c r="AD1760" s="31">
        <f t="shared" si="276"/>
        <v>1</v>
      </c>
      <c r="AE1760" s="32" t="e">
        <f>MIN($K1760,IF(AND(S1760='[3]Resources - Baseline'!$C$25,$AH$3&gt;0),MIN(DATE(2050,12,31),MAX(DATE($AH$4,12,31),DATE(YEAR(J1760)+$AH$3,MONTH(J1760),DAY(J1760)))),IF(AND(COUNTIFS('[3]Resources - Baseline'!$C$26:$C$37,S1760)=1,$AH$2&gt;0),MIN(DATE($AH$4,12,31),DATE(YEAR(J1760)+$AH$2,MONTH(J1760),DAY(J1760))),DATE(2050,12,31))))</f>
        <v>#VALUE!</v>
      </c>
      <c r="AF1760" s="33">
        <f t="shared" si="277"/>
        <v>1</v>
      </c>
    </row>
    <row r="1761" spans="1:32">
      <c r="A1761" s="1">
        <v>1761</v>
      </c>
      <c r="B1761" s="21" t="s">
        <v>3721</v>
      </c>
      <c r="C1761" s="21" t="s">
        <v>3718</v>
      </c>
      <c r="D1761" s="21" t="s">
        <v>185</v>
      </c>
      <c r="E1761" s="21" t="s">
        <v>747</v>
      </c>
      <c r="F1761" s="21" t="s">
        <v>176</v>
      </c>
      <c r="G1761" s="21" t="s">
        <v>177</v>
      </c>
      <c r="H1761" s="21" t="s">
        <v>176</v>
      </c>
      <c r="I1761" s="21" t="s">
        <v>178</v>
      </c>
      <c r="J1761" s="22">
        <v>31564</v>
      </c>
      <c r="K1761" s="22">
        <v>45838</v>
      </c>
      <c r="L1761" s="23">
        <f t="shared" si="278"/>
        <v>107</v>
      </c>
      <c r="M1761" s="24">
        <f t="shared" si="279"/>
        <v>1</v>
      </c>
      <c r="N1761" s="21">
        <v>107</v>
      </c>
      <c r="O1761" s="21">
        <v>107</v>
      </c>
      <c r="P1761" s="21" t="s">
        <v>3719</v>
      </c>
      <c r="Q1761" s="21" t="s">
        <v>508</v>
      </c>
      <c r="R1761" s="25" t="s">
        <v>509</v>
      </c>
      <c r="S1761" s="21" t="s">
        <v>3720</v>
      </c>
      <c r="T1761" s="21"/>
      <c r="U1761" s="26"/>
      <c r="V1761" s="26"/>
      <c r="W1761" s="27">
        <f t="shared" si="270"/>
        <v>1986</v>
      </c>
      <c r="X1761" s="27">
        <f t="shared" si="271"/>
        <v>2024</v>
      </c>
      <c r="Y1761" s="28">
        <f t="shared" si="272"/>
        <v>0</v>
      </c>
      <c r="Z1761" s="29" t="str">
        <f t="shared" si="273"/>
        <v>CAISO</v>
      </c>
      <c r="AA1761" s="30">
        <f t="shared" si="274"/>
        <v>107</v>
      </c>
      <c r="AB1761" s="31">
        <f>IF(AND(ISNUMBER(MATCH($S1761,[3]Lists!$CU$8:$CU$37,0)),J1761&gt;=DATE(2018,12,31)),$AH$6,$AH$5)</f>
        <v>1</v>
      </c>
      <c r="AC1761" s="31">
        <f t="shared" si="275"/>
        <v>1</v>
      </c>
      <c r="AD1761" s="31">
        <f t="shared" si="276"/>
        <v>1</v>
      </c>
      <c r="AE1761" s="32" t="e">
        <f>MIN($K1761,IF(AND(S1761='[3]Resources - Baseline'!$C$25,$AH$3&gt;0),MIN(DATE(2050,12,31),MAX(DATE($AH$4,12,31),DATE(YEAR(J1761)+$AH$3,MONTH(J1761),DAY(J1761)))),IF(AND(COUNTIFS('[3]Resources - Baseline'!$C$26:$C$37,S1761)=1,$AH$2&gt;0),MIN(DATE($AH$4,12,31),DATE(YEAR(J1761)+$AH$2,MONTH(J1761),DAY(J1761))),DATE(2050,12,31))))</f>
        <v>#VALUE!</v>
      </c>
      <c r="AF1761" s="33">
        <f t="shared" si="277"/>
        <v>1</v>
      </c>
    </row>
    <row r="1762" spans="1:32">
      <c r="A1762" s="1">
        <v>1762</v>
      </c>
      <c r="B1762" s="21" t="s">
        <v>3722</v>
      </c>
      <c r="C1762" s="21" t="s">
        <v>3723</v>
      </c>
      <c r="D1762" s="21" t="s">
        <v>185</v>
      </c>
      <c r="E1762" s="21" t="s">
        <v>747</v>
      </c>
      <c r="F1762" s="21" t="s">
        <v>176</v>
      </c>
      <c r="G1762" s="21" t="s">
        <v>177</v>
      </c>
      <c r="H1762" s="21" t="s">
        <v>176</v>
      </c>
      <c r="I1762" s="21" t="s">
        <v>178</v>
      </c>
      <c r="J1762" s="22">
        <v>31564</v>
      </c>
      <c r="K1762" s="22">
        <v>45838</v>
      </c>
      <c r="L1762" s="23">
        <f t="shared" si="278"/>
        <v>137</v>
      </c>
      <c r="M1762" s="24">
        <f t="shared" si="279"/>
        <v>1</v>
      </c>
      <c r="N1762" s="21">
        <v>137</v>
      </c>
      <c r="O1762" s="21">
        <v>137</v>
      </c>
      <c r="P1762" s="21" t="s">
        <v>3719</v>
      </c>
      <c r="Q1762" s="21" t="s">
        <v>508</v>
      </c>
      <c r="R1762" s="25" t="s">
        <v>509</v>
      </c>
      <c r="S1762" s="21" t="s">
        <v>3720</v>
      </c>
      <c r="T1762" s="21"/>
      <c r="U1762" s="26"/>
      <c r="V1762" s="26"/>
      <c r="W1762" s="27">
        <f t="shared" si="270"/>
        <v>1986</v>
      </c>
      <c r="X1762" s="27">
        <f t="shared" si="271"/>
        <v>2024</v>
      </c>
      <c r="Y1762" s="28">
        <f t="shared" si="272"/>
        <v>0</v>
      </c>
      <c r="Z1762" s="29" t="str">
        <f t="shared" si="273"/>
        <v>CAISO</v>
      </c>
      <c r="AA1762" s="30">
        <f t="shared" si="274"/>
        <v>137</v>
      </c>
      <c r="AB1762" s="31">
        <f>IF(AND(ISNUMBER(MATCH($S1762,[3]Lists!$CU$8:$CU$37,0)),J1762&gt;=DATE(2018,12,31)),$AH$6,$AH$5)</f>
        <v>1</v>
      </c>
      <c r="AC1762" s="31">
        <f t="shared" si="275"/>
        <v>1</v>
      </c>
      <c r="AD1762" s="31">
        <f t="shared" si="276"/>
        <v>1</v>
      </c>
      <c r="AE1762" s="32" t="e">
        <f>MIN($K1762,IF(AND(S1762='[3]Resources - Baseline'!$C$25,$AH$3&gt;0),MIN(DATE(2050,12,31),MAX(DATE($AH$4,12,31),DATE(YEAR(J1762)+$AH$3,MONTH(J1762),DAY(J1762)))),IF(AND(COUNTIFS('[3]Resources - Baseline'!$C$26:$C$37,S1762)=1,$AH$2&gt;0),MIN(DATE($AH$4,12,31),DATE(YEAR(J1762)+$AH$2,MONTH(J1762),DAY(J1762))),DATE(2050,12,31))))</f>
        <v>#VALUE!</v>
      </c>
      <c r="AF1762" s="33">
        <f t="shared" si="277"/>
        <v>1</v>
      </c>
    </row>
    <row r="1763" spans="1:32">
      <c r="A1763" s="1">
        <v>1763</v>
      </c>
      <c r="B1763" s="21" t="s">
        <v>3724</v>
      </c>
      <c r="C1763" s="21"/>
      <c r="D1763" s="21" t="s">
        <v>185</v>
      </c>
      <c r="E1763" s="21" t="s">
        <v>175</v>
      </c>
      <c r="F1763" s="21" t="s">
        <v>175</v>
      </c>
      <c r="G1763" s="21" t="s">
        <v>186</v>
      </c>
      <c r="H1763" s="21" t="s">
        <v>175</v>
      </c>
      <c r="I1763" s="21" t="s">
        <v>178</v>
      </c>
      <c r="J1763" s="22">
        <v>32308</v>
      </c>
      <c r="K1763" s="22">
        <v>55153</v>
      </c>
      <c r="L1763" s="23">
        <f t="shared" si="278"/>
        <v>18.399999999999999</v>
      </c>
      <c r="M1763" s="24">
        <f t="shared" si="279"/>
        <v>1</v>
      </c>
      <c r="N1763" s="21">
        <v>18.399999999999999</v>
      </c>
      <c r="O1763" s="21">
        <v>18.399999999999999</v>
      </c>
      <c r="P1763" s="21" t="s">
        <v>187</v>
      </c>
      <c r="Q1763" s="21" t="s">
        <v>197</v>
      </c>
      <c r="R1763" s="25" t="s">
        <v>198</v>
      </c>
      <c r="S1763" s="21" t="s">
        <v>403</v>
      </c>
      <c r="T1763" s="21"/>
      <c r="U1763" s="26"/>
      <c r="V1763" s="26"/>
      <c r="W1763" s="27">
        <f t="shared" si="270"/>
        <v>1988</v>
      </c>
      <c r="X1763" s="27">
        <f t="shared" si="271"/>
        <v>2050</v>
      </c>
      <c r="Y1763" s="28">
        <f t="shared" si="272"/>
        <v>0</v>
      </c>
      <c r="Z1763" s="29" t="str">
        <f t="shared" si="273"/>
        <v>CAISO</v>
      </c>
      <c r="AA1763" s="30">
        <f t="shared" si="274"/>
        <v>18.399999999999999</v>
      </c>
      <c r="AB1763" s="31">
        <f>IF(AND(ISNUMBER(MATCH($S1763,[3]Lists!$CU$8:$CU$37,0)),J1763&gt;=DATE(2018,12,31)),$AH$6,$AH$5)</f>
        <v>1</v>
      </c>
      <c r="AC1763" s="31">
        <f t="shared" si="275"/>
        <v>1</v>
      </c>
      <c r="AD1763" s="31">
        <f t="shared" si="276"/>
        <v>1</v>
      </c>
      <c r="AE1763" s="32" t="e">
        <f>MIN($K1763,IF(AND(S1763='[3]Resources - Baseline'!$C$25,$AH$3&gt;0),MIN(DATE(2050,12,31),MAX(DATE($AH$4,12,31),DATE(YEAR(J1763)+$AH$3,MONTH(J1763),DAY(J1763)))),IF(AND(COUNTIFS('[3]Resources - Baseline'!$C$26:$C$37,S1763)=1,$AH$2&gt;0),MIN(DATE($AH$4,12,31),DATE(YEAR(J1763)+$AH$2,MONTH(J1763),DAY(J1763))),DATE(2050,12,31))))</f>
        <v>#VALUE!</v>
      </c>
      <c r="AF1763" s="33">
        <f t="shared" si="277"/>
        <v>1</v>
      </c>
    </row>
    <row r="1764" spans="1:32">
      <c r="A1764" s="1">
        <v>1764</v>
      </c>
      <c r="B1764" s="21" t="s">
        <v>3725</v>
      </c>
      <c r="C1764" s="21" t="s">
        <v>3726</v>
      </c>
      <c r="D1764" s="21" t="s">
        <v>163</v>
      </c>
      <c r="E1764" s="21" t="s">
        <v>210</v>
      </c>
      <c r="F1764" s="21" t="s">
        <v>210</v>
      </c>
      <c r="G1764" s="21" t="s">
        <v>211</v>
      </c>
      <c r="H1764" s="21" t="s">
        <v>210</v>
      </c>
      <c r="I1764" s="21" t="s">
        <v>212</v>
      </c>
      <c r="J1764" s="22">
        <v>28034</v>
      </c>
      <c r="K1764" s="22">
        <v>47484</v>
      </c>
      <c r="L1764" s="23">
        <f t="shared" si="278"/>
        <v>40</v>
      </c>
      <c r="M1764" s="24">
        <f t="shared" si="279"/>
        <v>1</v>
      </c>
      <c r="N1764" s="21">
        <v>40</v>
      </c>
      <c r="O1764" s="21">
        <v>40</v>
      </c>
      <c r="P1764" s="21" t="s">
        <v>213</v>
      </c>
      <c r="Q1764" s="21" t="s">
        <v>214</v>
      </c>
      <c r="R1764" s="25" t="s">
        <v>215</v>
      </c>
      <c r="S1764" s="21" t="s">
        <v>120</v>
      </c>
      <c r="T1764" s="21"/>
      <c r="U1764" s="26"/>
      <c r="V1764" s="26"/>
      <c r="W1764" s="27">
        <f t="shared" si="270"/>
        <v>1977</v>
      </c>
      <c r="X1764" s="27">
        <f t="shared" si="271"/>
        <v>2029</v>
      </c>
      <c r="Y1764" s="28">
        <f t="shared" si="272"/>
        <v>0</v>
      </c>
      <c r="Z1764" s="29" t="str">
        <f t="shared" si="273"/>
        <v>NW</v>
      </c>
      <c r="AA1764" s="30">
        <f t="shared" si="274"/>
        <v>40</v>
      </c>
      <c r="AB1764" s="31">
        <f>IF(AND(ISNUMBER(MATCH($S1764,[3]Lists!$CU$8:$CU$37,0)),J1764&gt;=DATE(2018,12,31)),$AH$6,$AH$5)</f>
        <v>1</v>
      </c>
      <c r="AC1764" s="31">
        <f t="shared" si="275"/>
        <v>1</v>
      </c>
      <c r="AD1764" s="31">
        <f t="shared" si="276"/>
        <v>1</v>
      </c>
      <c r="AE1764" s="32" t="e">
        <f>MIN($K1764,IF(AND(S1764='[3]Resources - Baseline'!$C$25,$AH$3&gt;0),MIN(DATE(2050,12,31),MAX(DATE($AH$4,12,31),DATE(YEAR(J1764)+$AH$3,MONTH(J1764),DAY(J1764)))),IF(AND(COUNTIFS('[3]Resources - Baseline'!$C$26:$C$37,S1764)=1,$AH$2&gt;0),MIN(DATE($AH$4,12,31),DATE(YEAR(J1764)+$AH$2,MONTH(J1764),DAY(J1764))),DATE(2050,12,31))))</f>
        <v>#VALUE!</v>
      </c>
      <c r="AF1764" s="33">
        <f t="shared" si="277"/>
        <v>1</v>
      </c>
    </row>
    <row r="1765" spans="1:32">
      <c r="A1765" s="1">
        <v>1765</v>
      </c>
      <c r="B1765" s="21" t="s">
        <v>3727</v>
      </c>
      <c r="C1765" s="21" t="s">
        <v>3728</v>
      </c>
      <c r="D1765" s="21" t="s">
        <v>163</v>
      </c>
      <c r="E1765" s="21" t="s">
        <v>829</v>
      </c>
      <c r="F1765" s="21" t="s">
        <v>829</v>
      </c>
      <c r="G1765" s="21" t="s">
        <v>830</v>
      </c>
      <c r="H1765" s="21" t="s">
        <v>829</v>
      </c>
      <c r="I1765" s="21" t="s">
        <v>212</v>
      </c>
      <c r="J1765" s="22">
        <v>22678</v>
      </c>
      <c r="K1765" s="22">
        <v>47484</v>
      </c>
      <c r="L1765" s="23">
        <f t="shared" si="278"/>
        <v>18</v>
      </c>
      <c r="M1765" s="24">
        <f t="shared" si="279"/>
        <v>1</v>
      </c>
      <c r="N1765" s="21">
        <v>18</v>
      </c>
      <c r="O1765" s="21">
        <v>18</v>
      </c>
      <c r="P1765" s="21" t="s">
        <v>937</v>
      </c>
      <c r="Q1765" s="21" t="s">
        <v>219</v>
      </c>
      <c r="R1765" s="25" t="s">
        <v>218</v>
      </c>
      <c r="S1765" s="21" t="s">
        <v>344</v>
      </c>
      <c r="T1765" s="21"/>
      <c r="U1765" s="26"/>
      <c r="V1765" s="26"/>
      <c r="W1765" s="27">
        <f t="shared" si="270"/>
        <v>1962</v>
      </c>
      <c r="X1765" s="27">
        <f t="shared" si="271"/>
        <v>2029</v>
      </c>
      <c r="Y1765" s="28">
        <f t="shared" si="272"/>
        <v>0</v>
      </c>
      <c r="Z1765" s="29" t="str">
        <f t="shared" si="273"/>
        <v>NW</v>
      </c>
      <c r="AA1765" s="30">
        <f t="shared" si="274"/>
        <v>18</v>
      </c>
      <c r="AB1765" s="31">
        <f>IF(AND(ISNUMBER(MATCH($S1765,[3]Lists!$CU$8:$CU$37,0)),J1765&gt;=DATE(2018,12,31)),$AH$6,$AH$5)</f>
        <v>1</v>
      </c>
      <c r="AC1765" s="31">
        <f t="shared" si="275"/>
        <v>1</v>
      </c>
      <c r="AD1765" s="31">
        <f t="shared" si="276"/>
        <v>1</v>
      </c>
      <c r="AE1765" s="32" t="e">
        <f>MIN($K1765,IF(AND(S1765='[3]Resources - Baseline'!$C$25,$AH$3&gt;0),MIN(DATE(2050,12,31),MAX(DATE($AH$4,12,31),DATE(YEAR(J1765)+$AH$3,MONTH(J1765),DAY(J1765)))),IF(AND(COUNTIFS('[3]Resources - Baseline'!$C$26:$C$37,S1765)=1,$AH$2&gt;0),MIN(DATE($AH$4,12,31),DATE(YEAR(J1765)+$AH$2,MONTH(J1765),DAY(J1765))),DATE(2050,12,31))))</f>
        <v>#VALUE!</v>
      </c>
      <c r="AF1765" s="33">
        <f t="shared" si="277"/>
        <v>1</v>
      </c>
    </row>
    <row r="1766" spans="1:32">
      <c r="A1766" s="1">
        <v>1766</v>
      </c>
      <c r="B1766" s="21" t="s">
        <v>3729</v>
      </c>
      <c r="C1766" s="21" t="s">
        <v>3730</v>
      </c>
      <c r="D1766" s="21" t="s">
        <v>163</v>
      </c>
      <c r="E1766" s="21" t="s">
        <v>745</v>
      </c>
      <c r="F1766" s="21" t="s">
        <v>745</v>
      </c>
      <c r="G1766" s="21" t="s">
        <v>746</v>
      </c>
      <c r="H1766" s="21" t="s">
        <v>747</v>
      </c>
      <c r="I1766" s="21" t="s">
        <v>212</v>
      </c>
      <c r="J1766" s="22">
        <v>42370</v>
      </c>
      <c r="K1766" s="22">
        <v>55153</v>
      </c>
      <c r="L1766" s="23">
        <f t="shared" si="278"/>
        <v>80</v>
      </c>
      <c r="M1766" s="24">
        <f t="shared" si="279"/>
        <v>1</v>
      </c>
      <c r="N1766" s="21">
        <v>80</v>
      </c>
      <c r="O1766" s="21">
        <v>80</v>
      </c>
      <c r="P1766" s="21" t="s">
        <v>240</v>
      </c>
      <c r="Q1766" s="21" t="s">
        <v>207</v>
      </c>
      <c r="R1766" s="25" t="s">
        <v>189</v>
      </c>
      <c r="S1766" s="21" t="s">
        <v>435</v>
      </c>
      <c r="T1766" s="21"/>
      <c r="U1766" s="26"/>
      <c r="V1766" s="26"/>
      <c r="W1766" s="27">
        <f t="shared" si="270"/>
        <v>2016</v>
      </c>
      <c r="X1766" s="27">
        <f t="shared" si="271"/>
        <v>2050</v>
      </c>
      <c r="Y1766" s="28">
        <f t="shared" si="272"/>
        <v>0</v>
      </c>
      <c r="Z1766" s="29" t="str">
        <f t="shared" si="273"/>
        <v>NW</v>
      </c>
      <c r="AA1766" s="30">
        <f t="shared" si="274"/>
        <v>80</v>
      </c>
      <c r="AB1766" s="31">
        <f>IF(AND(ISNUMBER(MATCH($S1766,[3]Lists!$CU$8:$CU$37,0)),J1766&gt;=DATE(2018,12,31)),$AH$6,$AH$5)</f>
        <v>1</v>
      </c>
      <c r="AC1766" s="31">
        <f t="shared" si="275"/>
        <v>1</v>
      </c>
      <c r="AD1766" s="31">
        <f t="shared" si="276"/>
        <v>1</v>
      </c>
      <c r="AE1766" s="32" t="e">
        <f>MIN($K1766,IF(AND(S1766='[3]Resources - Baseline'!$C$25,$AH$3&gt;0),MIN(DATE(2050,12,31),MAX(DATE($AH$4,12,31),DATE(YEAR(J1766)+$AH$3,MONTH(J1766),DAY(J1766)))),IF(AND(COUNTIFS('[3]Resources - Baseline'!$C$26:$C$37,S1766)=1,$AH$2&gt;0),MIN(DATE($AH$4,12,31),DATE(YEAR(J1766)+$AH$2,MONTH(J1766),DAY(J1766))),DATE(2050,12,31))))</f>
        <v>#VALUE!</v>
      </c>
      <c r="AF1766" s="33">
        <f t="shared" si="277"/>
        <v>1</v>
      </c>
    </row>
    <row r="1767" spans="1:32">
      <c r="A1767" s="1">
        <v>1767</v>
      </c>
      <c r="B1767" s="21" t="s">
        <v>3731</v>
      </c>
      <c r="C1767" s="21" t="s">
        <v>3732</v>
      </c>
      <c r="D1767" s="21" t="s">
        <v>163</v>
      </c>
      <c r="E1767" s="21" t="s">
        <v>298</v>
      </c>
      <c r="F1767" s="21" t="s">
        <v>298</v>
      </c>
      <c r="G1767" s="21" t="s">
        <v>299</v>
      </c>
      <c r="H1767" s="21" t="s">
        <v>166</v>
      </c>
      <c r="I1767" s="21" t="s">
        <v>167</v>
      </c>
      <c r="J1767" s="22">
        <v>38139</v>
      </c>
      <c r="K1767" s="22">
        <v>55123</v>
      </c>
      <c r="L1767" s="23">
        <f t="shared" si="278"/>
        <v>7</v>
      </c>
      <c r="M1767" s="24">
        <f t="shared" si="279"/>
        <v>1</v>
      </c>
      <c r="N1767" s="21">
        <v>7</v>
      </c>
      <c r="O1767" s="21">
        <v>7</v>
      </c>
      <c r="P1767" s="21" t="s">
        <v>218</v>
      </c>
      <c r="Q1767" s="21" t="s">
        <v>219</v>
      </c>
      <c r="R1767" s="25" t="s">
        <v>218</v>
      </c>
      <c r="S1767" s="21" t="s">
        <v>220</v>
      </c>
      <c r="T1767" s="21"/>
      <c r="U1767" s="26"/>
      <c r="V1767" s="26"/>
      <c r="W1767" s="27">
        <f t="shared" si="270"/>
        <v>2004</v>
      </c>
      <c r="X1767" s="27">
        <f t="shared" si="271"/>
        <v>2050</v>
      </c>
      <c r="Y1767" s="28">
        <f t="shared" si="272"/>
        <v>0</v>
      </c>
      <c r="Z1767" s="29" t="str">
        <f t="shared" si="273"/>
        <v>Excluded</v>
      </c>
      <c r="AA1767" s="30">
        <f t="shared" si="274"/>
        <v>7</v>
      </c>
      <c r="AB1767" s="31">
        <f>IF(AND(ISNUMBER(MATCH($S1767,[3]Lists!$CU$8:$CU$37,0)),J1767&gt;=DATE(2018,12,31)),$AH$6,$AH$5)</f>
        <v>1</v>
      </c>
      <c r="AC1767" s="31">
        <f t="shared" si="275"/>
        <v>1</v>
      </c>
      <c r="AD1767" s="31">
        <f t="shared" si="276"/>
        <v>1</v>
      </c>
      <c r="AE1767" s="32" t="e">
        <f>MIN($K1767,IF(AND(S1767='[3]Resources - Baseline'!$C$25,$AH$3&gt;0),MIN(DATE(2050,12,31),MAX(DATE($AH$4,12,31),DATE(YEAR(J1767)+$AH$3,MONTH(J1767),DAY(J1767)))),IF(AND(COUNTIFS('[3]Resources - Baseline'!$C$26:$C$37,S1767)=1,$AH$2&gt;0),MIN(DATE($AH$4,12,31),DATE(YEAR(J1767)+$AH$2,MONTH(J1767),DAY(J1767))),DATE(2050,12,31))))</f>
        <v>#VALUE!</v>
      </c>
      <c r="AF1767" s="33">
        <f t="shared" si="277"/>
        <v>1</v>
      </c>
    </row>
    <row r="1768" spans="1:32">
      <c r="A1768" s="1">
        <v>1768</v>
      </c>
      <c r="B1768" s="21" t="s">
        <v>3733</v>
      </c>
      <c r="C1768" s="21" t="s">
        <v>3734</v>
      </c>
      <c r="D1768" s="21" t="s">
        <v>163</v>
      </c>
      <c r="E1768" s="21" t="s">
        <v>164</v>
      </c>
      <c r="F1768" s="21" t="s">
        <v>164</v>
      </c>
      <c r="G1768" s="21" t="s">
        <v>165</v>
      </c>
      <c r="H1768" s="21" t="s">
        <v>166</v>
      </c>
      <c r="I1768" s="21" t="s">
        <v>167</v>
      </c>
      <c r="J1768" s="22">
        <v>37358</v>
      </c>
      <c r="K1768" s="22">
        <v>51238</v>
      </c>
      <c r="L1768" s="23">
        <f t="shared" si="278"/>
        <v>290</v>
      </c>
      <c r="M1768" s="24">
        <f t="shared" si="279"/>
        <v>1</v>
      </c>
      <c r="N1768" s="21">
        <v>290</v>
      </c>
      <c r="O1768" s="21">
        <v>290</v>
      </c>
      <c r="P1768" s="21" t="s">
        <v>257</v>
      </c>
      <c r="Q1768" s="21" t="s">
        <v>258</v>
      </c>
      <c r="R1768" s="25" t="s">
        <v>259</v>
      </c>
      <c r="S1768" s="21" t="s">
        <v>534</v>
      </c>
      <c r="T1768" s="21"/>
      <c r="U1768" s="26"/>
      <c r="V1768" s="26"/>
      <c r="W1768" s="27">
        <f t="shared" si="270"/>
        <v>2002</v>
      </c>
      <c r="X1768" s="27">
        <f t="shared" si="271"/>
        <v>2039</v>
      </c>
      <c r="Y1768" s="28">
        <f t="shared" si="272"/>
        <v>0</v>
      </c>
      <c r="Z1768" s="29" t="str">
        <f t="shared" si="273"/>
        <v>Excluded</v>
      </c>
      <c r="AA1768" s="30">
        <f t="shared" si="274"/>
        <v>290</v>
      </c>
      <c r="AB1768" s="31">
        <f>IF(AND(ISNUMBER(MATCH($S1768,[3]Lists!$CU$8:$CU$37,0)),J1768&gt;=DATE(2018,12,31)),$AH$6,$AH$5)</f>
        <v>1</v>
      </c>
      <c r="AC1768" s="31">
        <f t="shared" si="275"/>
        <v>1</v>
      </c>
      <c r="AD1768" s="31">
        <f t="shared" si="276"/>
        <v>1</v>
      </c>
      <c r="AE1768" s="32" t="e">
        <f>MIN($K1768,IF(AND(S1768='[3]Resources - Baseline'!$C$25,$AH$3&gt;0),MIN(DATE(2050,12,31),MAX(DATE($AH$4,12,31),DATE(YEAR(J1768)+$AH$3,MONTH(J1768),DAY(J1768)))),IF(AND(COUNTIFS('[3]Resources - Baseline'!$C$26:$C$37,S1768)=1,$AH$2&gt;0),MIN(DATE($AH$4,12,31),DATE(YEAR(J1768)+$AH$2,MONTH(J1768),DAY(J1768))),DATE(2050,12,31))))</f>
        <v>#VALUE!</v>
      </c>
      <c r="AF1768" s="33">
        <f t="shared" si="277"/>
        <v>1</v>
      </c>
    </row>
    <row r="1769" spans="1:32">
      <c r="A1769" s="1">
        <v>1769</v>
      </c>
      <c r="B1769" s="21" t="s">
        <v>3735</v>
      </c>
      <c r="C1769" s="21" t="s">
        <v>3736</v>
      </c>
      <c r="D1769" s="21" t="s">
        <v>185</v>
      </c>
      <c r="E1769" s="21" t="s">
        <v>176</v>
      </c>
      <c r="F1769" s="21" t="s">
        <v>176</v>
      </c>
      <c r="G1769" s="21" t="s">
        <v>177</v>
      </c>
      <c r="H1769" s="21" t="s">
        <v>176</v>
      </c>
      <c r="I1769" s="21" t="s">
        <v>178</v>
      </c>
      <c r="J1769" s="22">
        <v>41638</v>
      </c>
      <c r="K1769" s="22">
        <v>55153</v>
      </c>
      <c r="L1769" s="23">
        <f t="shared" si="278"/>
        <v>126</v>
      </c>
      <c r="M1769" s="24">
        <f t="shared" si="279"/>
        <v>1</v>
      </c>
      <c r="N1769" s="21">
        <v>126</v>
      </c>
      <c r="O1769" s="21">
        <v>126</v>
      </c>
      <c r="P1769" s="21" t="s">
        <v>187</v>
      </c>
      <c r="Q1769" s="21" t="s">
        <v>2070</v>
      </c>
      <c r="R1769" s="25" t="s">
        <v>2071</v>
      </c>
      <c r="S1769" s="21" t="s">
        <v>182</v>
      </c>
      <c r="T1769" s="21"/>
      <c r="U1769" s="26"/>
      <c r="V1769" s="26"/>
      <c r="W1769" s="27">
        <f t="shared" si="270"/>
        <v>2014</v>
      </c>
      <c r="X1769" s="27">
        <f t="shared" si="271"/>
        <v>2050</v>
      </c>
      <c r="Y1769" s="28">
        <f t="shared" si="272"/>
        <v>0</v>
      </c>
      <c r="Z1769" s="29" t="str">
        <f t="shared" si="273"/>
        <v>CAISO</v>
      </c>
      <c r="AA1769" s="30">
        <f t="shared" si="274"/>
        <v>126</v>
      </c>
      <c r="AB1769" s="31">
        <f>IF(AND(ISNUMBER(MATCH($S1769,[3]Lists!$CU$8:$CU$37,0)),J1769&gt;=DATE(2018,12,31)),$AH$6,$AH$5)</f>
        <v>1</v>
      </c>
      <c r="AC1769" s="31">
        <f t="shared" si="275"/>
        <v>1</v>
      </c>
      <c r="AD1769" s="31">
        <f t="shared" si="276"/>
        <v>1</v>
      </c>
      <c r="AE1769" s="32" t="e">
        <f>MIN($K1769,IF(AND(S1769='[3]Resources - Baseline'!$C$25,$AH$3&gt;0),MIN(DATE(2050,12,31),MAX(DATE($AH$4,12,31),DATE(YEAR(J1769)+$AH$3,MONTH(J1769),DAY(J1769)))),IF(AND(COUNTIFS('[3]Resources - Baseline'!$C$26:$C$37,S1769)=1,$AH$2&gt;0),MIN(DATE($AH$4,12,31),DATE(YEAR(J1769)+$AH$2,MONTH(J1769),DAY(J1769))),DATE(2050,12,31))))</f>
        <v>#VALUE!</v>
      </c>
      <c r="AF1769" s="33">
        <f t="shared" si="277"/>
        <v>1</v>
      </c>
    </row>
    <row r="1770" spans="1:32">
      <c r="A1770" s="1">
        <v>1770</v>
      </c>
      <c r="B1770" s="21" t="s">
        <v>3737</v>
      </c>
      <c r="C1770" s="21" t="s">
        <v>3738</v>
      </c>
      <c r="D1770" s="21" t="s">
        <v>185</v>
      </c>
      <c r="E1770" s="21" t="s">
        <v>176</v>
      </c>
      <c r="F1770" s="21" t="s">
        <v>176</v>
      </c>
      <c r="G1770" s="21" t="s">
        <v>177</v>
      </c>
      <c r="H1770" s="21" t="s">
        <v>176</v>
      </c>
      <c r="I1770" s="21" t="s">
        <v>178</v>
      </c>
      <c r="J1770" s="22">
        <v>41638</v>
      </c>
      <c r="K1770" s="22">
        <v>55153</v>
      </c>
      <c r="L1770" s="23">
        <f t="shared" si="278"/>
        <v>133</v>
      </c>
      <c r="M1770" s="24">
        <f t="shared" si="279"/>
        <v>1</v>
      </c>
      <c r="N1770" s="21">
        <v>133</v>
      </c>
      <c r="O1770" s="21">
        <v>133</v>
      </c>
      <c r="P1770" s="21" t="s">
        <v>187</v>
      </c>
      <c r="Q1770" s="21" t="s">
        <v>2070</v>
      </c>
      <c r="R1770" s="25" t="s">
        <v>2071</v>
      </c>
      <c r="S1770" s="21" t="s">
        <v>182</v>
      </c>
      <c r="T1770" s="21"/>
      <c r="U1770" s="26"/>
      <c r="V1770" s="26"/>
      <c r="W1770" s="27">
        <f t="shared" si="270"/>
        <v>2014</v>
      </c>
      <c r="X1770" s="27">
        <f t="shared" si="271"/>
        <v>2050</v>
      </c>
      <c r="Y1770" s="28">
        <f t="shared" si="272"/>
        <v>0</v>
      </c>
      <c r="Z1770" s="29" t="str">
        <f t="shared" si="273"/>
        <v>CAISO</v>
      </c>
      <c r="AA1770" s="30">
        <f t="shared" si="274"/>
        <v>133</v>
      </c>
      <c r="AB1770" s="31">
        <f>IF(AND(ISNUMBER(MATCH($S1770,[3]Lists!$CU$8:$CU$37,0)),J1770&gt;=DATE(2018,12,31)),$AH$6,$AH$5)</f>
        <v>1</v>
      </c>
      <c r="AC1770" s="31">
        <f t="shared" si="275"/>
        <v>1</v>
      </c>
      <c r="AD1770" s="31">
        <f t="shared" si="276"/>
        <v>1</v>
      </c>
      <c r="AE1770" s="32" t="e">
        <f>MIN($K1770,IF(AND(S1770='[3]Resources - Baseline'!$C$25,$AH$3&gt;0),MIN(DATE(2050,12,31),MAX(DATE($AH$4,12,31),DATE(YEAR(J1770)+$AH$3,MONTH(J1770),DAY(J1770)))),IF(AND(COUNTIFS('[3]Resources - Baseline'!$C$26:$C$37,S1770)=1,$AH$2&gt;0),MIN(DATE($AH$4,12,31),DATE(YEAR(J1770)+$AH$2,MONTH(J1770),DAY(J1770))),DATE(2050,12,31))))</f>
        <v>#VALUE!</v>
      </c>
      <c r="AF1770" s="33">
        <f t="shared" si="277"/>
        <v>1</v>
      </c>
    </row>
    <row r="1771" spans="1:32">
      <c r="A1771" s="1">
        <v>1771</v>
      </c>
      <c r="B1771" s="21" t="s">
        <v>3739</v>
      </c>
      <c r="C1771" s="21" t="s">
        <v>3740</v>
      </c>
      <c r="D1771" s="21" t="s">
        <v>185</v>
      </c>
      <c r="E1771" s="21" t="s">
        <v>176</v>
      </c>
      <c r="F1771" s="21" t="s">
        <v>176</v>
      </c>
      <c r="G1771" s="21" t="s">
        <v>177</v>
      </c>
      <c r="H1771" s="21" t="s">
        <v>176</v>
      </c>
      <c r="I1771" s="21" t="s">
        <v>178</v>
      </c>
      <c r="J1771" s="22">
        <v>41638</v>
      </c>
      <c r="K1771" s="22">
        <v>55153</v>
      </c>
      <c r="L1771" s="23">
        <f t="shared" si="278"/>
        <v>133</v>
      </c>
      <c r="M1771" s="24">
        <f t="shared" si="279"/>
        <v>1</v>
      </c>
      <c r="N1771" s="21">
        <v>133</v>
      </c>
      <c r="O1771" s="21">
        <v>133</v>
      </c>
      <c r="P1771" s="21" t="s">
        <v>187</v>
      </c>
      <c r="Q1771" s="21" t="s">
        <v>2070</v>
      </c>
      <c r="R1771" s="25" t="s">
        <v>2071</v>
      </c>
      <c r="S1771" s="21" t="s">
        <v>182</v>
      </c>
      <c r="T1771" s="21"/>
      <c r="U1771" s="26"/>
      <c r="V1771" s="26"/>
      <c r="W1771" s="27">
        <f t="shared" si="270"/>
        <v>2014</v>
      </c>
      <c r="X1771" s="27">
        <f t="shared" si="271"/>
        <v>2050</v>
      </c>
      <c r="Y1771" s="28">
        <f t="shared" si="272"/>
        <v>0</v>
      </c>
      <c r="Z1771" s="29" t="str">
        <f t="shared" si="273"/>
        <v>CAISO</v>
      </c>
      <c r="AA1771" s="30">
        <f t="shared" si="274"/>
        <v>133</v>
      </c>
      <c r="AB1771" s="31">
        <f>IF(AND(ISNUMBER(MATCH($S1771,[3]Lists!$CU$8:$CU$37,0)),J1771&gt;=DATE(2018,12,31)),$AH$6,$AH$5)</f>
        <v>1</v>
      </c>
      <c r="AC1771" s="31">
        <f t="shared" si="275"/>
        <v>1</v>
      </c>
      <c r="AD1771" s="31">
        <f t="shared" si="276"/>
        <v>1</v>
      </c>
      <c r="AE1771" s="32" t="e">
        <f>MIN($K1771,IF(AND(S1771='[3]Resources - Baseline'!$C$25,$AH$3&gt;0),MIN(DATE(2050,12,31),MAX(DATE($AH$4,12,31),DATE(YEAR(J1771)+$AH$3,MONTH(J1771),DAY(J1771)))),IF(AND(COUNTIFS('[3]Resources - Baseline'!$C$26:$C$37,S1771)=1,$AH$2&gt;0),MIN(DATE($AH$4,12,31),DATE(YEAR(J1771)+$AH$2,MONTH(J1771),DAY(J1771))),DATE(2050,12,31))))</f>
        <v>#VALUE!</v>
      </c>
      <c r="AF1771" s="33">
        <f t="shared" si="277"/>
        <v>1</v>
      </c>
    </row>
    <row r="1772" spans="1:32">
      <c r="A1772" s="1">
        <v>1772</v>
      </c>
      <c r="B1772" s="21" t="s">
        <v>3741</v>
      </c>
      <c r="C1772" s="21" t="s">
        <v>3742</v>
      </c>
      <c r="D1772" s="21" t="s">
        <v>185</v>
      </c>
      <c r="E1772" s="21" t="s">
        <v>205</v>
      </c>
      <c r="F1772" s="21" t="s">
        <v>205</v>
      </c>
      <c r="G1772" s="21" t="s">
        <v>204</v>
      </c>
      <c r="H1772" s="21" t="s">
        <v>205</v>
      </c>
      <c r="I1772" s="21" t="s">
        <v>178</v>
      </c>
      <c r="J1772" s="22">
        <v>41702</v>
      </c>
      <c r="K1772" s="22">
        <v>55153</v>
      </c>
      <c r="L1772" s="23">
        <f t="shared" si="278"/>
        <v>150</v>
      </c>
      <c r="M1772" s="24">
        <f t="shared" si="279"/>
        <v>0.75</v>
      </c>
      <c r="N1772" s="21">
        <v>150</v>
      </c>
      <c r="O1772" s="21">
        <v>200</v>
      </c>
      <c r="P1772" s="21" t="s">
        <v>187</v>
      </c>
      <c r="Q1772" s="21" t="s">
        <v>188</v>
      </c>
      <c r="R1772" s="25" t="s">
        <v>189</v>
      </c>
      <c r="S1772" s="21" t="s">
        <v>182</v>
      </c>
      <c r="T1772" s="21"/>
      <c r="U1772" s="26"/>
      <c r="V1772" s="26"/>
      <c r="W1772" s="27">
        <f t="shared" si="270"/>
        <v>2014</v>
      </c>
      <c r="X1772" s="27">
        <f t="shared" si="271"/>
        <v>2050</v>
      </c>
      <c r="Y1772" s="28">
        <f t="shared" si="272"/>
        <v>0</v>
      </c>
      <c r="Z1772" s="29" t="str">
        <f t="shared" si="273"/>
        <v>CAISO</v>
      </c>
      <c r="AA1772" s="30">
        <f t="shared" si="274"/>
        <v>200</v>
      </c>
      <c r="AB1772" s="31">
        <f>IF(AND(ISNUMBER(MATCH($S1772,[3]Lists!$CU$8:$CU$37,0)),J1772&gt;=DATE(2018,12,31)),$AH$6,$AH$5)</f>
        <v>1</v>
      </c>
      <c r="AC1772" s="31">
        <f t="shared" si="275"/>
        <v>1</v>
      </c>
      <c r="AD1772" s="31">
        <f t="shared" si="276"/>
        <v>1</v>
      </c>
      <c r="AE1772" s="32" t="e">
        <f>MIN($K1772,IF(AND(S1772='[3]Resources - Baseline'!$C$25,$AH$3&gt;0),MIN(DATE(2050,12,31),MAX(DATE($AH$4,12,31),DATE(YEAR(J1772)+$AH$3,MONTH(J1772),DAY(J1772)))),IF(AND(COUNTIFS('[3]Resources - Baseline'!$C$26:$C$37,S1772)=1,$AH$2&gt;0),MIN(DATE($AH$4,12,31),DATE(YEAR(J1772)+$AH$2,MONTH(J1772),DAY(J1772))),DATE(2050,12,31))))</f>
        <v>#VALUE!</v>
      </c>
      <c r="AF1772" s="33">
        <f t="shared" si="277"/>
        <v>1</v>
      </c>
    </row>
    <row r="1773" spans="1:32">
      <c r="A1773" s="1">
        <v>1773</v>
      </c>
      <c r="B1773" s="21" t="s">
        <v>3743</v>
      </c>
      <c r="C1773" s="21" t="s">
        <v>3744</v>
      </c>
      <c r="D1773" s="21" t="s">
        <v>185</v>
      </c>
      <c r="E1773" s="21" t="s">
        <v>205</v>
      </c>
      <c r="F1773" s="21" t="s">
        <v>205</v>
      </c>
      <c r="G1773" s="21" t="s">
        <v>204</v>
      </c>
      <c r="H1773" s="21" t="s">
        <v>205</v>
      </c>
      <c r="I1773" s="21" t="s">
        <v>178</v>
      </c>
      <c r="J1773" s="22">
        <v>43728</v>
      </c>
      <c r="K1773" s="22">
        <v>55153</v>
      </c>
      <c r="L1773" s="23">
        <f t="shared" si="278"/>
        <v>200</v>
      </c>
      <c r="M1773" s="24">
        <f>IFERROR(N1773/O1773,0)</f>
        <v>1.3333333333333333</v>
      </c>
      <c r="N1773" s="21">
        <v>200</v>
      </c>
      <c r="O1773" s="21">
        <v>150</v>
      </c>
      <c r="P1773" s="21" t="s">
        <v>187</v>
      </c>
      <c r="Q1773" s="21" t="s">
        <v>188</v>
      </c>
      <c r="R1773" s="25" t="s">
        <v>189</v>
      </c>
      <c r="S1773" s="21" t="s">
        <v>182</v>
      </c>
      <c r="T1773" s="21"/>
      <c r="U1773" s="26"/>
      <c r="V1773" s="26"/>
      <c r="W1773" s="27">
        <f>IF(J1773&lt;DATE(YEAR(J1773),7,1),YEAR(J1773),YEAR(J1773)+1)</f>
        <v>2020</v>
      </c>
      <c r="X1773" s="27">
        <f>IF(K1773&gt;=DATE(YEAR(K1773),7,1),YEAR(K1773),YEAR(K1773)-1)</f>
        <v>2050</v>
      </c>
      <c r="Y1773" s="28">
        <f>IF(ISBLANK(U1773),0,O1773-U1773)</f>
        <v>0</v>
      </c>
      <c r="Z1773" s="29" t="str">
        <f>IF(ISBLANK(T1773),I1773,T1773)</f>
        <v>CAISO</v>
      </c>
      <c r="AA1773" s="30">
        <f>IF(ISBLANK(U1773),O1773,U1773)</f>
        <v>150</v>
      </c>
      <c r="AB1773" s="31">
        <f>IF(AND(ISNUMBER(MATCH($S1773,[3]Lists!$CU$8:$CU$37,0)),J1773&gt;=DATE(2018,12,31)),$AH$6,$AH$5)</f>
        <v>0.95</v>
      </c>
      <c r="AC1773" s="31">
        <f>IF(ISBLANK(S1773),0,1)</f>
        <v>1</v>
      </c>
      <c r="AD1773" s="31">
        <f>AC1773</f>
        <v>1</v>
      </c>
      <c r="AE1773" s="32" t="e">
        <f>MIN($K1773,IF(AND(S1773='[3]Resources - Baseline'!$C$25,$AH$3&gt;0),MIN(DATE(2050,12,31),MAX(DATE($AH$4,12,31),DATE(YEAR(J1773)+$AH$3,MONTH(J1773),DAY(J1773)))),IF(AND(COUNTIFS('[3]Resources - Baseline'!$C$26:$C$37,S1773)=1,$AH$2&gt;0),MIN(DATE($AH$4,12,31),DATE(YEAR(J1773)+$AH$2,MONTH(J1773),DAY(J1773))),DATE(2050,12,31))))</f>
        <v>#VALUE!</v>
      </c>
      <c r="AF1773" s="33">
        <f t="shared" si="277"/>
        <v>1</v>
      </c>
    </row>
    <row r="1774" spans="1:32">
      <c r="A1774" s="1">
        <v>1774</v>
      </c>
      <c r="B1774" s="21" t="s">
        <v>3745</v>
      </c>
      <c r="C1774" s="21" t="s">
        <v>3746</v>
      </c>
      <c r="D1774" s="21" t="s">
        <v>185</v>
      </c>
      <c r="E1774" s="21" t="s">
        <v>205</v>
      </c>
      <c r="F1774" s="21" t="s">
        <v>205</v>
      </c>
      <c r="G1774" s="21" t="s">
        <v>204</v>
      </c>
      <c r="H1774" s="21" t="s">
        <v>205</v>
      </c>
      <c r="I1774" s="21" t="s">
        <v>178</v>
      </c>
      <c r="J1774" s="22">
        <v>42390</v>
      </c>
      <c r="K1774" s="22">
        <v>55153</v>
      </c>
      <c r="L1774" s="23">
        <f t="shared" si="278"/>
        <v>150</v>
      </c>
      <c r="M1774" s="24">
        <f t="shared" si="279"/>
        <v>1</v>
      </c>
      <c r="N1774" s="21">
        <v>150</v>
      </c>
      <c r="O1774" s="21">
        <v>150</v>
      </c>
      <c r="P1774" s="21" t="s">
        <v>187</v>
      </c>
      <c r="Q1774" s="21" t="s">
        <v>188</v>
      </c>
      <c r="R1774" s="25" t="s">
        <v>189</v>
      </c>
      <c r="S1774" s="21" t="s">
        <v>182</v>
      </c>
      <c r="T1774" s="21"/>
      <c r="U1774" s="26"/>
      <c r="V1774" s="26"/>
      <c r="W1774" s="27">
        <f t="shared" si="270"/>
        <v>2016</v>
      </c>
      <c r="X1774" s="27">
        <f t="shared" si="271"/>
        <v>2050</v>
      </c>
      <c r="Y1774" s="28">
        <f t="shared" si="272"/>
        <v>0</v>
      </c>
      <c r="Z1774" s="29" t="str">
        <f t="shared" si="273"/>
        <v>CAISO</v>
      </c>
      <c r="AA1774" s="30">
        <f t="shared" si="274"/>
        <v>150</v>
      </c>
      <c r="AB1774" s="31">
        <f>IF(AND(ISNUMBER(MATCH($S1774,[3]Lists!$CU$8:$CU$37,0)),J1774&gt;=DATE(2018,12,31)),$AH$6,$AH$5)</f>
        <v>1</v>
      </c>
      <c r="AC1774" s="31">
        <f t="shared" si="275"/>
        <v>1</v>
      </c>
      <c r="AD1774" s="31">
        <f t="shared" si="276"/>
        <v>1</v>
      </c>
      <c r="AE1774" s="32" t="e">
        <f>MIN($K1774,IF(AND(S1774='[3]Resources - Baseline'!$C$25,$AH$3&gt;0),MIN(DATE(2050,12,31),MAX(DATE($AH$4,12,31),DATE(YEAR(J1774)+$AH$3,MONTH(J1774),DAY(J1774)))),IF(AND(COUNTIFS('[3]Resources - Baseline'!$C$26:$C$37,S1774)=1,$AH$2&gt;0),MIN(DATE($AH$4,12,31),DATE(YEAR(J1774)+$AH$2,MONTH(J1774),DAY(J1774))),DATE(2050,12,31))))</f>
        <v>#VALUE!</v>
      </c>
      <c r="AF1774" s="33">
        <f t="shared" si="277"/>
        <v>1</v>
      </c>
    </row>
    <row r="1775" spans="1:32">
      <c r="A1775" s="1">
        <v>1775</v>
      </c>
      <c r="B1775" s="21" t="s">
        <v>3747</v>
      </c>
      <c r="C1775" s="21" t="s">
        <v>3748</v>
      </c>
      <c r="D1775" s="21" t="s">
        <v>163</v>
      </c>
      <c r="E1775" s="21" t="s">
        <v>302</v>
      </c>
      <c r="F1775" s="21" t="s">
        <v>302</v>
      </c>
      <c r="G1775" s="21" t="s">
        <v>303</v>
      </c>
      <c r="H1775" s="21" t="s">
        <v>302</v>
      </c>
      <c r="I1775" s="21" t="s">
        <v>167</v>
      </c>
      <c r="J1775" s="22">
        <v>42369</v>
      </c>
      <c r="K1775" s="22">
        <v>55153</v>
      </c>
      <c r="L1775" s="23">
        <f t="shared" si="278"/>
        <v>124.1</v>
      </c>
      <c r="M1775" s="24">
        <f t="shared" si="279"/>
        <v>1</v>
      </c>
      <c r="N1775" s="21">
        <v>124.1</v>
      </c>
      <c r="O1775" s="21">
        <v>124.1</v>
      </c>
      <c r="P1775" s="21" t="s">
        <v>196</v>
      </c>
      <c r="Q1775" s="21" t="s">
        <v>197</v>
      </c>
      <c r="R1775" s="25" t="s">
        <v>198</v>
      </c>
      <c r="S1775" s="21" t="s">
        <v>542</v>
      </c>
      <c r="T1775" s="21"/>
      <c r="U1775" s="26"/>
      <c r="V1775" s="26"/>
      <c r="W1775" s="27">
        <f t="shared" si="270"/>
        <v>2016</v>
      </c>
      <c r="X1775" s="27">
        <f t="shared" si="271"/>
        <v>2050</v>
      </c>
      <c r="Y1775" s="28">
        <f t="shared" si="272"/>
        <v>0</v>
      </c>
      <c r="Z1775" s="29" t="str">
        <f t="shared" si="273"/>
        <v>Excluded</v>
      </c>
      <c r="AA1775" s="30">
        <f t="shared" si="274"/>
        <v>124.1</v>
      </c>
      <c r="AB1775" s="31">
        <f>IF(AND(ISNUMBER(MATCH($S1775,[3]Lists!$CU$8:$CU$37,0)),J1775&gt;=DATE(2018,12,31)),$AH$6,$AH$5)</f>
        <v>1</v>
      </c>
      <c r="AC1775" s="31">
        <f t="shared" si="275"/>
        <v>1</v>
      </c>
      <c r="AD1775" s="31">
        <f t="shared" si="276"/>
        <v>1</v>
      </c>
      <c r="AE1775" s="32" t="e">
        <f>MIN($K1775,IF(AND(S1775='[3]Resources - Baseline'!$C$25,$AH$3&gt;0),MIN(DATE(2050,12,31),MAX(DATE($AH$4,12,31),DATE(YEAR(J1775)+$AH$3,MONTH(J1775),DAY(J1775)))),IF(AND(COUNTIFS('[3]Resources - Baseline'!$C$26:$C$37,S1775)=1,$AH$2&gt;0),MIN(DATE($AH$4,12,31),DATE(YEAR(J1775)+$AH$2,MONTH(J1775),DAY(J1775))),DATE(2050,12,31))))</f>
        <v>#VALUE!</v>
      </c>
      <c r="AF1775" s="33">
        <f t="shared" si="277"/>
        <v>1</v>
      </c>
    </row>
    <row r="1776" spans="1:32">
      <c r="A1776" s="1">
        <v>1776</v>
      </c>
      <c r="B1776" s="21" t="s">
        <v>3749</v>
      </c>
      <c r="C1776" s="21" t="s">
        <v>3750</v>
      </c>
      <c r="D1776" s="21" t="s">
        <v>163</v>
      </c>
      <c r="E1776" s="21" t="s">
        <v>302</v>
      </c>
      <c r="F1776" s="21" t="s">
        <v>302</v>
      </c>
      <c r="G1776" s="21" t="s">
        <v>303</v>
      </c>
      <c r="H1776" s="21" t="s">
        <v>302</v>
      </c>
      <c r="I1776" s="21" t="s">
        <v>167</v>
      </c>
      <c r="J1776" s="22">
        <v>42369</v>
      </c>
      <c r="K1776" s="22">
        <v>55153</v>
      </c>
      <c r="L1776" s="23">
        <f t="shared" si="278"/>
        <v>125.8</v>
      </c>
      <c r="M1776" s="24">
        <f t="shared" si="279"/>
        <v>1</v>
      </c>
      <c r="N1776" s="21">
        <v>125.8</v>
      </c>
      <c r="O1776" s="21">
        <v>125.8</v>
      </c>
      <c r="P1776" s="21" t="s">
        <v>196</v>
      </c>
      <c r="Q1776" s="21" t="s">
        <v>197</v>
      </c>
      <c r="R1776" s="25" t="s">
        <v>198</v>
      </c>
      <c r="S1776" s="21" t="s">
        <v>542</v>
      </c>
      <c r="T1776" s="21"/>
      <c r="U1776" s="26"/>
      <c r="V1776" s="26"/>
      <c r="W1776" s="27">
        <f t="shared" si="270"/>
        <v>2016</v>
      </c>
      <c r="X1776" s="27">
        <f t="shared" si="271"/>
        <v>2050</v>
      </c>
      <c r="Y1776" s="28">
        <f t="shared" si="272"/>
        <v>0</v>
      </c>
      <c r="Z1776" s="29" t="str">
        <f t="shared" si="273"/>
        <v>Excluded</v>
      </c>
      <c r="AA1776" s="30">
        <f t="shared" si="274"/>
        <v>125.8</v>
      </c>
      <c r="AB1776" s="31">
        <f>IF(AND(ISNUMBER(MATCH($S1776,[3]Lists!$CU$8:$CU$37,0)),J1776&gt;=DATE(2018,12,31)),$AH$6,$AH$5)</f>
        <v>1</v>
      </c>
      <c r="AC1776" s="31">
        <f t="shared" si="275"/>
        <v>1</v>
      </c>
      <c r="AD1776" s="31">
        <f t="shared" si="276"/>
        <v>1</v>
      </c>
      <c r="AE1776" s="32" t="e">
        <f>MIN($K1776,IF(AND(S1776='[3]Resources - Baseline'!$C$25,$AH$3&gt;0),MIN(DATE(2050,12,31),MAX(DATE($AH$4,12,31),DATE(YEAR(J1776)+$AH$3,MONTH(J1776),DAY(J1776)))),IF(AND(COUNTIFS('[3]Resources - Baseline'!$C$26:$C$37,S1776)=1,$AH$2&gt;0),MIN(DATE($AH$4,12,31),DATE(YEAR(J1776)+$AH$2,MONTH(J1776),DAY(J1776))),DATE(2050,12,31))))</f>
        <v>#VALUE!</v>
      </c>
      <c r="AF1776" s="33">
        <f t="shared" si="277"/>
        <v>1</v>
      </c>
    </row>
    <row r="1777" spans="1:32">
      <c r="A1777" s="1">
        <v>1777</v>
      </c>
      <c r="B1777" s="21" t="s">
        <v>3751</v>
      </c>
      <c r="C1777" s="21" t="s">
        <v>3752</v>
      </c>
      <c r="D1777" s="21" t="s">
        <v>185</v>
      </c>
      <c r="E1777" s="21" t="s">
        <v>205</v>
      </c>
      <c r="F1777" s="21" t="s">
        <v>205</v>
      </c>
      <c r="G1777" s="21" t="s">
        <v>204</v>
      </c>
      <c r="H1777" s="21" t="s">
        <v>205</v>
      </c>
      <c r="I1777" s="21" t="s">
        <v>178</v>
      </c>
      <c r="J1777" s="22"/>
      <c r="K1777" s="22">
        <v>55153</v>
      </c>
      <c r="L1777" s="23">
        <f t="shared" si="278"/>
        <v>20</v>
      </c>
      <c r="M1777" s="24">
        <f t="shared" si="279"/>
        <v>1</v>
      </c>
      <c r="N1777" s="21">
        <v>20</v>
      </c>
      <c r="O1777" s="21">
        <v>20</v>
      </c>
      <c r="P1777" s="21" t="s">
        <v>365</v>
      </c>
      <c r="Q1777" s="21" t="s">
        <v>188</v>
      </c>
      <c r="R1777" s="25" t="s">
        <v>189</v>
      </c>
      <c r="S1777" s="21" t="s">
        <v>182</v>
      </c>
      <c r="T1777" s="21"/>
      <c r="U1777" s="26"/>
      <c r="V1777" s="26"/>
      <c r="W1777" s="27">
        <f t="shared" si="270"/>
        <v>1900</v>
      </c>
      <c r="X1777" s="27">
        <f t="shared" si="271"/>
        <v>2050</v>
      </c>
      <c r="Y1777" s="28">
        <f t="shared" si="272"/>
        <v>0</v>
      </c>
      <c r="Z1777" s="29" t="str">
        <f t="shared" si="273"/>
        <v>CAISO</v>
      </c>
      <c r="AA1777" s="30">
        <f t="shared" si="274"/>
        <v>20</v>
      </c>
      <c r="AB1777" s="31">
        <f>IF(AND(ISNUMBER(MATCH($S1777,[3]Lists!$CU$8:$CU$37,0)),J1777&gt;=DATE(2018,12,31)),$AH$6,$AH$5)</f>
        <v>1</v>
      </c>
      <c r="AC1777" s="31">
        <f t="shared" si="275"/>
        <v>1</v>
      </c>
      <c r="AD1777" s="31">
        <f t="shared" si="276"/>
        <v>1</v>
      </c>
      <c r="AE1777" s="32" t="e">
        <f>MIN($K1777,IF(AND(S1777='[3]Resources - Baseline'!$C$25,$AH$3&gt;0),MIN(DATE(2050,12,31),MAX(DATE($AH$4,12,31),DATE(YEAR(J1777)+$AH$3,MONTH(J1777),DAY(J1777)))),IF(AND(COUNTIFS('[3]Resources - Baseline'!$C$26:$C$37,S1777)=1,$AH$2&gt;0),MIN(DATE($AH$4,12,31),DATE(YEAR(J1777)+$AH$2,MONTH(J1777),DAY(J1777))),DATE(2050,12,31))))</f>
        <v>#VALUE!</v>
      </c>
      <c r="AF1777" s="33">
        <f t="shared" si="277"/>
        <v>1</v>
      </c>
    </row>
    <row r="1778" spans="1:32">
      <c r="A1778" s="1">
        <v>1778</v>
      </c>
      <c r="B1778" s="21" t="s">
        <v>3753</v>
      </c>
      <c r="C1778" s="21" t="s">
        <v>3754</v>
      </c>
      <c r="D1778" s="21" t="s">
        <v>163</v>
      </c>
      <c r="E1778" s="21" t="s">
        <v>164</v>
      </c>
      <c r="F1778" s="21" t="s">
        <v>164</v>
      </c>
      <c r="G1778" s="21" t="s">
        <v>165</v>
      </c>
      <c r="H1778" s="21" t="s">
        <v>166</v>
      </c>
      <c r="I1778" s="21" t="s">
        <v>167</v>
      </c>
      <c r="J1778" s="22">
        <v>41640</v>
      </c>
      <c r="K1778" s="22">
        <v>56250</v>
      </c>
      <c r="L1778" s="23">
        <f t="shared" si="278"/>
        <v>10.67</v>
      </c>
      <c r="M1778" s="24">
        <f t="shared" si="279"/>
        <v>1</v>
      </c>
      <c r="N1778" s="21">
        <v>10.67</v>
      </c>
      <c r="O1778" s="21">
        <v>10.67</v>
      </c>
      <c r="P1778" s="21" t="s">
        <v>218</v>
      </c>
      <c r="Q1778" s="21" t="s">
        <v>219</v>
      </c>
      <c r="R1778" s="25" t="s">
        <v>218</v>
      </c>
      <c r="S1778" s="21" t="s">
        <v>220</v>
      </c>
      <c r="T1778" s="21"/>
      <c r="U1778" s="26"/>
      <c r="V1778" s="26"/>
      <c r="W1778" s="27">
        <f t="shared" si="270"/>
        <v>2014</v>
      </c>
      <c r="X1778" s="27">
        <f t="shared" si="271"/>
        <v>2053</v>
      </c>
      <c r="Y1778" s="28">
        <f t="shared" si="272"/>
        <v>0</v>
      </c>
      <c r="Z1778" s="29" t="str">
        <f t="shared" si="273"/>
        <v>Excluded</v>
      </c>
      <c r="AA1778" s="30">
        <f t="shared" si="274"/>
        <v>10.67</v>
      </c>
      <c r="AB1778" s="31">
        <f>IF(AND(ISNUMBER(MATCH($S1778,[3]Lists!$CU$8:$CU$37,0)),J1778&gt;=DATE(2018,12,31)),$AH$6,$AH$5)</f>
        <v>1</v>
      </c>
      <c r="AC1778" s="31">
        <f t="shared" si="275"/>
        <v>1</v>
      </c>
      <c r="AD1778" s="31">
        <f t="shared" si="276"/>
        <v>1</v>
      </c>
      <c r="AE1778" s="32" t="e">
        <f>MIN($K1778,IF(AND(S1778='[3]Resources - Baseline'!$C$25,$AH$3&gt;0),MIN(DATE(2050,12,31),MAX(DATE($AH$4,12,31),DATE(YEAR(J1778)+$AH$3,MONTH(J1778),DAY(J1778)))),IF(AND(COUNTIFS('[3]Resources - Baseline'!$C$26:$C$37,S1778)=1,$AH$2&gt;0),MIN(DATE($AH$4,12,31),DATE(YEAR(J1778)+$AH$2,MONTH(J1778),DAY(J1778))),DATE(2050,12,31))))</f>
        <v>#VALUE!</v>
      </c>
      <c r="AF1778" s="33">
        <f t="shared" si="277"/>
        <v>1</v>
      </c>
    </row>
    <row r="1779" spans="1:32">
      <c r="A1779" s="1">
        <v>1779</v>
      </c>
      <c r="B1779" s="21" t="s">
        <v>3755</v>
      </c>
      <c r="C1779" s="21" t="s">
        <v>3756</v>
      </c>
      <c r="D1779" s="21" t="s">
        <v>163</v>
      </c>
      <c r="E1779" s="21" t="s">
        <v>164</v>
      </c>
      <c r="F1779" s="21" t="s">
        <v>164</v>
      </c>
      <c r="G1779" s="21" t="s">
        <v>165</v>
      </c>
      <c r="H1779" s="21" t="s">
        <v>166</v>
      </c>
      <c r="I1779" s="21" t="s">
        <v>167</v>
      </c>
      <c r="J1779" s="22">
        <v>41640</v>
      </c>
      <c r="K1779" s="22">
        <v>56250</v>
      </c>
      <c r="L1779" s="23">
        <f t="shared" si="278"/>
        <v>10.67</v>
      </c>
      <c r="M1779" s="24">
        <f t="shared" si="279"/>
        <v>1</v>
      </c>
      <c r="N1779" s="21">
        <v>10.67</v>
      </c>
      <c r="O1779" s="21">
        <v>10.67</v>
      </c>
      <c r="P1779" s="21" t="s">
        <v>218</v>
      </c>
      <c r="Q1779" s="21" t="s">
        <v>219</v>
      </c>
      <c r="R1779" s="25" t="s">
        <v>218</v>
      </c>
      <c r="S1779" s="21" t="s">
        <v>220</v>
      </c>
      <c r="T1779" s="21"/>
      <c r="U1779" s="26"/>
      <c r="V1779" s="26"/>
      <c r="W1779" s="27">
        <f t="shared" si="270"/>
        <v>2014</v>
      </c>
      <c r="X1779" s="27">
        <f t="shared" si="271"/>
        <v>2053</v>
      </c>
      <c r="Y1779" s="28">
        <f t="shared" si="272"/>
        <v>0</v>
      </c>
      <c r="Z1779" s="29" t="str">
        <f t="shared" si="273"/>
        <v>Excluded</v>
      </c>
      <c r="AA1779" s="30">
        <f t="shared" si="274"/>
        <v>10.67</v>
      </c>
      <c r="AB1779" s="31">
        <f>IF(AND(ISNUMBER(MATCH($S1779,[3]Lists!$CU$8:$CU$37,0)),J1779&gt;=DATE(2018,12,31)),$AH$6,$AH$5)</f>
        <v>1</v>
      </c>
      <c r="AC1779" s="31">
        <f t="shared" si="275"/>
        <v>1</v>
      </c>
      <c r="AD1779" s="31">
        <f t="shared" si="276"/>
        <v>1</v>
      </c>
      <c r="AE1779" s="32" t="e">
        <f>MIN($K1779,IF(AND(S1779='[3]Resources - Baseline'!$C$25,$AH$3&gt;0),MIN(DATE(2050,12,31),MAX(DATE($AH$4,12,31),DATE(YEAR(J1779)+$AH$3,MONTH(J1779),DAY(J1779)))),IF(AND(COUNTIFS('[3]Resources - Baseline'!$C$26:$C$37,S1779)=1,$AH$2&gt;0),MIN(DATE($AH$4,12,31),DATE(YEAR(J1779)+$AH$2,MONTH(J1779),DAY(J1779))),DATE(2050,12,31))))</f>
        <v>#VALUE!</v>
      </c>
      <c r="AF1779" s="33">
        <f t="shared" si="277"/>
        <v>1</v>
      </c>
    </row>
    <row r="1780" spans="1:32">
      <c r="A1780" s="1">
        <v>1780</v>
      </c>
      <c r="B1780" s="21" t="s">
        <v>3757</v>
      </c>
      <c r="C1780" s="21" t="s">
        <v>3758</v>
      </c>
      <c r="D1780" s="21" t="s">
        <v>174</v>
      </c>
      <c r="E1780" s="22" t="s">
        <v>175</v>
      </c>
      <c r="F1780" s="22" t="s">
        <v>175</v>
      </c>
      <c r="G1780" s="22" t="s">
        <v>186</v>
      </c>
      <c r="H1780" s="22" t="s">
        <v>175</v>
      </c>
      <c r="I1780" s="22" t="s">
        <v>178</v>
      </c>
      <c r="J1780" s="22">
        <v>44105</v>
      </c>
      <c r="K1780" s="22">
        <v>55153</v>
      </c>
      <c r="L1780" s="23">
        <f t="shared" si="278"/>
        <v>13.5</v>
      </c>
      <c r="M1780" s="24">
        <f t="shared" si="279"/>
        <v>1</v>
      </c>
      <c r="N1780" s="23">
        <v>13.5</v>
      </c>
      <c r="O1780" s="23">
        <v>13.5</v>
      </c>
      <c r="P1780" s="23" t="s">
        <v>179</v>
      </c>
      <c r="Q1780" s="23" t="s">
        <v>180</v>
      </c>
      <c r="R1780" s="25" t="s">
        <v>181</v>
      </c>
      <c r="S1780" s="22" t="s">
        <v>182</v>
      </c>
      <c r="T1780" s="22"/>
      <c r="U1780" s="26"/>
      <c r="V1780" s="26"/>
      <c r="W1780" s="27">
        <f t="shared" si="270"/>
        <v>2021</v>
      </c>
      <c r="X1780" s="27">
        <f t="shared" si="271"/>
        <v>2050</v>
      </c>
      <c r="Y1780" s="28">
        <f t="shared" si="272"/>
        <v>0</v>
      </c>
      <c r="Z1780" s="29" t="str">
        <f t="shared" si="273"/>
        <v>CAISO</v>
      </c>
      <c r="AA1780" s="30">
        <f t="shared" si="274"/>
        <v>13.5</v>
      </c>
      <c r="AB1780" s="31">
        <f>IF(AND(ISNUMBER(MATCH($S1780,[3]Lists!$CU$8:$CU$37,0)),J1780&gt;=DATE(2018,12,31)),$AH$6,$AH$5)</f>
        <v>0.95</v>
      </c>
      <c r="AC1780" s="31">
        <f t="shared" si="275"/>
        <v>1</v>
      </c>
      <c r="AD1780" s="31">
        <f t="shared" si="276"/>
        <v>1</v>
      </c>
      <c r="AE1780" s="32" t="e">
        <f>MIN($K1780,IF(AND(S1780='[3]Resources - Baseline'!$C$25,$AH$3&gt;0),MIN(DATE(2050,12,31),MAX(DATE($AH$4,12,31),DATE(YEAR(J1780)+$AH$3,MONTH(J1780),DAY(J1780)))),IF(AND(COUNTIFS('[3]Resources - Baseline'!$C$26:$C$37,S1780)=1,$AH$2&gt;0),MIN(DATE($AH$4,12,31),DATE(YEAR(J1780)+$AH$2,MONTH(J1780),DAY(J1780))),DATE(2050,12,31))))</f>
        <v>#VALUE!</v>
      </c>
      <c r="AF1780" s="33">
        <f t="shared" si="277"/>
        <v>1</v>
      </c>
    </row>
    <row r="1781" spans="1:32">
      <c r="A1781" s="1">
        <v>1781</v>
      </c>
      <c r="B1781" s="21" t="s">
        <v>3759</v>
      </c>
      <c r="C1781" s="21" t="s">
        <v>3760</v>
      </c>
      <c r="D1781" s="21" t="s">
        <v>185</v>
      </c>
      <c r="E1781" s="21" t="s">
        <v>175</v>
      </c>
      <c r="F1781" s="21" t="s">
        <v>175</v>
      </c>
      <c r="G1781" s="21" t="s">
        <v>186</v>
      </c>
      <c r="H1781" s="21" t="s">
        <v>175</v>
      </c>
      <c r="I1781" s="21" t="s">
        <v>178</v>
      </c>
      <c r="J1781" s="22">
        <v>41250</v>
      </c>
      <c r="K1781" s="22">
        <v>55153</v>
      </c>
      <c r="L1781" s="23">
        <f t="shared" si="278"/>
        <v>160</v>
      </c>
      <c r="M1781" s="24">
        <f t="shared" si="279"/>
        <v>1</v>
      </c>
      <c r="N1781" s="21">
        <v>160</v>
      </c>
      <c r="O1781" s="21">
        <v>160</v>
      </c>
      <c r="P1781" s="21" t="s">
        <v>187</v>
      </c>
      <c r="Q1781" s="21" t="s">
        <v>197</v>
      </c>
      <c r="R1781" s="25" t="s">
        <v>198</v>
      </c>
      <c r="S1781" s="21" t="s">
        <v>403</v>
      </c>
      <c r="T1781" s="21"/>
      <c r="U1781" s="26"/>
      <c r="V1781" s="26"/>
      <c r="W1781" s="27">
        <f t="shared" si="270"/>
        <v>2013</v>
      </c>
      <c r="X1781" s="27">
        <f t="shared" si="271"/>
        <v>2050</v>
      </c>
      <c r="Y1781" s="28">
        <f t="shared" si="272"/>
        <v>0</v>
      </c>
      <c r="Z1781" s="29" t="str">
        <f t="shared" si="273"/>
        <v>CAISO</v>
      </c>
      <c r="AA1781" s="30">
        <f t="shared" si="274"/>
        <v>160</v>
      </c>
      <c r="AB1781" s="31">
        <f>IF(AND(ISNUMBER(MATCH($S1781,[3]Lists!$CU$8:$CU$37,0)),J1781&gt;=DATE(2018,12,31)),$AH$6,$AH$5)</f>
        <v>1</v>
      </c>
      <c r="AC1781" s="31">
        <f t="shared" si="275"/>
        <v>1</v>
      </c>
      <c r="AD1781" s="31">
        <f t="shared" si="276"/>
        <v>1</v>
      </c>
      <c r="AE1781" s="32" t="e">
        <f>MIN($K1781,IF(AND(S1781='[3]Resources - Baseline'!$C$25,$AH$3&gt;0),MIN(DATE(2050,12,31),MAX(DATE($AH$4,12,31),DATE(YEAR(J1781)+$AH$3,MONTH(J1781),DAY(J1781)))),IF(AND(COUNTIFS('[3]Resources - Baseline'!$C$26:$C$37,S1781)=1,$AH$2&gt;0),MIN(DATE($AH$4,12,31),DATE(YEAR(J1781)+$AH$2,MONTH(J1781),DAY(J1781))),DATE(2050,12,31))))</f>
        <v>#VALUE!</v>
      </c>
      <c r="AF1781" s="33">
        <f t="shared" si="277"/>
        <v>1</v>
      </c>
    </row>
    <row r="1782" spans="1:32">
      <c r="A1782" s="1">
        <v>1782</v>
      </c>
      <c r="B1782" s="21" t="s">
        <v>3761</v>
      </c>
      <c r="C1782" s="21" t="s">
        <v>3762</v>
      </c>
      <c r="D1782" s="21" t="s">
        <v>185</v>
      </c>
      <c r="E1782" s="21" t="s">
        <v>176</v>
      </c>
      <c r="F1782" s="21" t="s">
        <v>176</v>
      </c>
      <c r="G1782" s="21" t="s">
        <v>177</v>
      </c>
      <c r="H1782" s="21" t="s">
        <v>176</v>
      </c>
      <c r="I1782" s="21" t="s">
        <v>178</v>
      </c>
      <c r="J1782" s="22">
        <v>41254</v>
      </c>
      <c r="K1782" s="22">
        <v>55153</v>
      </c>
      <c r="L1782" s="23">
        <f t="shared" si="278"/>
        <v>77</v>
      </c>
      <c r="M1782" s="24">
        <f t="shared" si="279"/>
        <v>1</v>
      </c>
      <c r="N1782" s="21">
        <v>77</v>
      </c>
      <c r="O1782" s="21">
        <v>77</v>
      </c>
      <c r="P1782" s="21" t="s">
        <v>187</v>
      </c>
      <c r="Q1782" s="21" t="s">
        <v>197</v>
      </c>
      <c r="R1782" s="25" t="s">
        <v>198</v>
      </c>
      <c r="S1782" s="21" t="s">
        <v>403</v>
      </c>
      <c r="T1782" s="21"/>
      <c r="U1782" s="26"/>
      <c r="V1782" s="26"/>
      <c r="W1782" s="27">
        <f t="shared" si="270"/>
        <v>2013</v>
      </c>
      <c r="X1782" s="27">
        <f t="shared" si="271"/>
        <v>2050</v>
      </c>
      <c r="Y1782" s="28">
        <f t="shared" si="272"/>
        <v>0</v>
      </c>
      <c r="Z1782" s="29" t="str">
        <f t="shared" si="273"/>
        <v>CAISO</v>
      </c>
      <c r="AA1782" s="30">
        <f t="shared" si="274"/>
        <v>77</v>
      </c>
      <c r="AB1782" s="31">
        <f>IF(AND(ISNUMBER(MATCH($S1782,[3]Lists!$CU$8:$CU$37,0)),J1782&gt;=DATE(2018,12,31)),$AH$6,$AH$5)</f>
        <v>1</v>
      </c>
      <c r="AC1782" s="31">
        <f t="shared" si="275"/>
        <v>1</v>
      </c>
      <c r="AD1782" s="31">
        <f t="shared" si="276"/>
        <v>1</v>
      </c>
      <c r="AE1782" s="32" t="e">
        <f>MIN($K1782,IF(AND(S1782='[3]Resources - Baseline'!$C$25,$AH$3&gt;0),MIN(DATE(2050,12,31),MAX(DATE($AH$4,12,31),DATE(YEAR(J1782)+$AH$3,MONTH(J1782),DAY(J1782)))),IF(AND(COUNTIFS('[3]Resources - Baseline'!$C$26:$C$37,S1782)=1,$AH$2&gt;0),MIN(DATE($AH$4,12,31),DATE(YEAR(J1782)+$AH$2,MONTH(J1782),DAY(J1782))),DATE(2050,12,31))))</f>
        <v>#VALUE!</v>
      </c>
      <c r="AF1782" s="33">
        <f t="shared" si="277"/>
        <v>1</v>
      </c>
    </row>
    <row r="1783" spans="1:32">
      <c r="A1783" s="1">
        <v>1783</v>
      </c>
      <c r="B1783" s="21" t="s">
        <v>3763</v>
      </c>
      <c r="C1783" s="21" t="s">
        <v>3764</v>
      </c>
      <c r="D1783" s="21" t="s">
        <v>163</v>
      </c>
      <c r="E1783" s="21" t="s">
        <v>378</v>
      </c>
      <c r="F1783" s="21" t="s">
        <v>378</v>
      </c>
      <c r="G1783" s="21" t="s">
        <v>1348</v>
      </c>
      <c r="H1783" s="21" t="s">
        <v>1349</v>
      </c>
      <c r="I1783" s="21" t="s">
        <v>378</v>
      </c>
      <c r="J1783" s="22">
        <v>22372</v>
      </c>
      <c r="K1783" s="22">
        <v>54789</v>
      </c>
      <c r="L1783" s="23">
        <f t="shared" si="278"/>
        <v>77</v>
      </c>
      <c r="M1783" s="24">
        <f t="shared" si="279"/>
        <v>1</v>
      </c>
      <c r="N1783" s="21">
        <v>77</v>
      </c>
      <c r="O1783" s="21">
        <v>77</v>
      </c>
      <c r="P1783" s="21" t="s">
        <v>218</v>
      </c>
      <c r="Q1783" s="21" t="s">
        <v>219</v>
      </c>
      <c r="R1783" s="25" t="s">
        <v>218</v>
      </c>
      <c r="S1783" s="21" t="s">
        <v>1350</v>
      </c>
      <c r="T1783" s="21"/>
      <c r="U1783" s="26"/>
      <c r="V1783" s="26"/>
      <c r="W1783" s="27">
        <f t="shared" si="270"/>
        <v>1961</v>
      </c>
      <c r="X1783" s="27">
        <f t="shared" si="271"/>
        <v>2049</v>
      </c>
      <c r="Y1783" s="28">
        <f t="shared" si="272"/>
        <v>0</v>
      </c>
      <c r="Z1783" s="29" t="str">
        <f t="shared" si="273"/>
        <v>BANC</v>
      </c>
      <c r="AA1783" s="30">
        <f t="shared" si="274"/>
        <v>77</v>
      </c>
      <c r="AB1783" s="31">
        <f>IF(AND(ISNUMBER(MATCH($S1783,[3]Lists!$CU$8:$CU$37,0)),J1783&gt;=DATE(2018,12,31)),$AH$6,$AH$5)</f>
        <v>1</v>
      </c>
      <c r="AC1783" s="31">
        <f t="shared" si="275"/>
        <v>1</v>
      </c>
      <c r="AD1783" s="31">
        <f t="shared" si="276"/>
        <v>1</v>
      </c>
      <c r="AE1783" s="32" t="e">
        <f>MIN($K1783,IF(AND(S1783='[3]Resources - Baseline'!$C$25,$AH$3&gt;0),MIN(DATE(2050,12,31),MAX(DATE($AH$4,12,31),DATE(YEAR(J1783)+$AH$3,MONTH(J1783),DAY(J1783)))),IF(AND(COUNTIFS('[3]Resources - Baseline'!$C$26:$C$37,S1783)=1,$AH$2&gt;0),MIN(DATE($AH$4,12,31),DATE(YEAR(J1783)+$AH$2,MONTH(J1783),DAY(J1783))),DATE(2050,12,31))))</f>
        <v>#VALUE!</v>
      </c>
      <c r="AF1783" s="33">
        <f t="shared" si="277"/>
        <v>1</v>
      </c>
    </row>
    <row r="1784" spans="1:32">
      <c r="A1784" s="1">
        <v>1784</v>
      </c>
      <c r="B1784" s="21" t="s">
        <v>3765</v>
      </c>
      <c r="C1784" s="21" t="s">
        <v>3766</v>
      </c>
      <c r="D1784" s="21" t="s">
        <v>163</v>
      </c>
      <c r="E1784" s="21" t="s">
        <v>378</v>
      </c>
      <c r="F1784" s="21" t="s">
        <v>378</v>
      </c>
      <c r="G1784" s="21" t="s">
        <v>1348</v>
      </c>
      <c r="H1784" s="21" t="s">
        <v>1349</v>
      </c>
      <c r="I1784" s="21" t="s">
        <v>378</v>
      </c>
      <c r="J1784" s="22">
        <v>31778</v>
      </c>
      <c r="K1784" s="22">
        <v>55153</v>
      </c>
      <c r="L1784" s="23">
        <f t="shared" si="278"/>
        <v>77</v>
      </c>
      <c r="M1784" s="24">
        <f t="shared" si="279"/>
        <v>1</v>
      </c>
      <c r="N1784" s="21">
        <v>77</v>
      </c>
      <c r="O1784" s="21">
        <v>77</v>
      </c>
      <c r="P1784" s="21" t="s">
        <v>218</v>
      </c>
      <c r="Q1784" s="21" t="s">
        <v>219</v>
      </c>
      <c r="R1784" s="25" t="s">
        <v>218</v>
      </c>
      <c r="S1784" s="21" t="s">
        <v>1350</v>
      </c>
      <c r="T1784" s="21"/>
      <c r="U1784" s="26"/>
      <c r="V1784" s="26"/>
      <c r="W1784" s="27">
        <f t="shared" si="270"/>
        <v>1987</v>
      </c>
      <c r="X1784" s="27">
        <f t="shared" si="271"/>
        <v>2050</v>
      </c>
      <c r="Y1784" s="28">
        <f t="shared" si="272"/>
        <v>0</v>
      </c>
      <c r="Z1784" s="29" t="str">
        <f t="shared" si="273"/>
        <v>BANC</v>
      </c>
      <c r="AA1784" s="30">
        <f t="shared" si="274"/>
        <v>77</v>
      </c>
      <c r="AB1784" s="31">
        <f>IF(AND(ISNUMBER(MATCH($S1784,[3]Lists!$CU$8:$CU$37,0)),J1784&gt;=DATE(2018,12,31)),$AH$6,$AH$5)</f>
        <v>1</v>
      </c>
      <c r="AC1784" s="31">
        <f t="shared" si="275"/>
        <v>1</v>
      </c>
      <c r="AD1784" s="31">
        <f t="shared" si="276"/>
        <v>1</v>
      </c>
      <c r="AE1784" s="32" t="e">
        <f>MIN($K1784,IF(AND(S1784='[3]Resources - Baseline'!$C$25,$AH$3&gt;0),MIN(DATE(2050,12,31),MAX(DATE($AH$4,12,31),DATE(YEAR(J1784)+$AH$3,MONTH(J1784),DAY(J1784)))),IF(AND(COUNTIFS('[3]Resources - Baseline'!$C$26:$C$37,S1784)=1,$AH$2&gt;0),MIN(DATE($AH$4,12,31),DATE(YEAR(J1784)+$AH$2,MONTH(J1784),DAY(J1784))),DATE(2050,12,31))))</f>
        <v>#VALUE!</v>
      </c>
      <c r="AF1784" s="33">
        <f t="shared" si="277"/>
        <v>1</v>
      </c>
    </row>
    <row r="1785" spans="1:32">
      <c r="A1785" s="1">
        <v>1785</v>
      </c>
      <c r="B1785" s="21" t="s">
        <v>3767</v>
      </c>
      <c r="C1785" s="21" t="s">
        <v>3768</v>
      </c>
      <c r="D1785" s="21" t="s">
        <v>185</v>
      </c>
      <c r="E1785" s="21" t="s">
        <v>175</v>
      </c>
      <c r="F1785" s="21" t="s">
        <v>175</v>
      </c>
      <c r="G1785" s="21" t="s">
        <v>186</v>
      </c>
      <c r="H1785" s="21" t="s">
        <v>175</v>
      </c>
      <c r="I1785" s="21" t="s">
        <v>178</v>
      </c>
      <c r="J1785" s="22">
        <v>41684</v>
      </c>
      <c r="K1785" s="22">
        <v>55153</v>
      </c>
      <c r="L1785" s="23">
        <f t="shared" si="278"/>
        <v>18</v>
      </c>
      <c r="M1785" s="24">
        <f t="shared" si="279"/>
        <v>1</v>
      </c>
      <c r="N1785" s="21">
        <v>18</v>
      </c>
      <c r="O1785" s="21">
        <v>18</v>
      </c>
      <c r="P1785" s="21" t="s">
        <v>187</v>
      </c>
      <c r="Q1785" s="21" t="s">
        <v>188</v>
      </c>
      <c r="R1785" s="25" t="s">
        <v>189</v>
      </c>
      <c r="S1785" s="21" t="s">
        <v>182</v>
      </c>
      <c r="T1785" s="21"/>
      <c r="U1785" s="26"/>
      <c r="V1785" s="26"/>
      <c r="W1785" s="27">
        <f t="shared" si="270"/>
        <v>2014</v>
      </c>
      <c r="X1785" s="27">
        <f t="shared" si="271"/>
        <v>2050</v>
      </c>
      <c r="Y1785" s="28">
        <f t="shared" si="272"/>
        <v>0</v>
      </c>
      <c r="Z1785" s="29" t="str">
        <f t="shared" si="273"/>
        <v>CAISO</v>
      </c>
      <c r="AA1785" s="30">
        <f t="shared" si="274"/>
        <v>18</v>
      </c>
      <c r="AB1785" s="31">
        <f>IF(AND(ISNUMBER(MATCH($S1785,[3]Lists!$CU$8:$CU$37,0)),J1785&gt;=DATE(2018,12,31)),$AH$6,$AH$5)</f>
        <v>1</v>
      </c>
      <c r="AC1785" s="31">
        <f t="shared" si="275"/>
        <v>1</v>
      </c>
      <c r="AD1785" s="31">
        <f t="shared" si="276"/>
        <v>1</v>
      </c>
      <c r="AE1785" s="32" t="e">
        <f>MIN($K1785,IF(AND(S1785='[3]Resources - Baseline'!$C$25,$AH$3&gt;0),MIN(DATE(2050,12,31),MAX(DATE($AH$4,12,31),DATE(YEAR(J1785)+$AH$3,MONTH(J1785),DAY(J1785)))),IF(AND(COUNTIFS('[3]Resources - Baseline'!$C$26:$C$37,S1785)=1,$AH$2&gt;0),MIN(DATE($AH$4,12,31),DATE(YEAR(J1785)+$AH$2,MONTH(J1785),DAY(J1785))),DATE(2050,12,31))))</f>
        <v>#VALUE!</v>
      </c>
      <c r="AF1785" s="33">
        <f t="shared" si="277"/>
        <v>1</v>
      </c>
    </row>
    <row r="1786" spans="1:32">
      <c r="A1786" s="1">
        <v>1786</v>
      </c>
      <c r="B1786" s="21" t="s">
        <v>3769</v>
      </c>
      <c r="C1786" s="21" t="s">
        <v>3770</v>
      </c>
      <c r="D1786" s="21" t="s">
        <v>163</v>
      </c>
      <c r="E1786" s="21" t="s">
        <v>524</v>
      </c>
      <c r="F1786" s="21" t="s">
        <v>524</v>
      </c>
      <c r="G1786" s="21" t="s">
        <v>519</v>
      </c>
      <c r="H1786" s="21" t="s">
        <v>518</v>
      </c>
      <c r="I1786" s="21" t="s">
        <v>195</v>
      </c>
      <c r="J1786" s="22">
        <v>22706</v>
      </c>
      <c r="K1786" s="22">
        <v>55153</v>
      </c>
      <c r="L1786" s="23">
        <f t="shared" si="278"/>
        <v>18</v>
      </c>
      <c r="M1786" s="24">
        <f t="shared" si="279"/>
        <v>1</v>
      </c>
      <c r="N1786" s="21">
        <v>18</v>
      </c>
      <c r="O1786" s="21">
        <v>18</v>
      </c>
      <c r="P1786" s="21" t="s">
        <v>848</v>
      </c>
      <c r="Q1786" s="21" t="s">
        <v>248</v>
      </c>
      <c r="R1786" s="25" t="s">
        <v>249</v>
      </c>
      <c r="S1786" s="21" t="s">
        <v>845</v>
      </c>
      <c r="T1786" s="21"/>
      <c r="U1786" s="26"/>
      <c r="V1786" s="26"/>
      <c r="W1786" s="27">
        <f t="shared" si="270"/>
        <v>1962</v>
      </c>
      <c r="X1786" s="27">
        <f t="shared" si="271"/>
        <v>2050</v>
      </c>
      <c r="Y1786" s="28">
        <f t="shared" si="272"/>
        <v>0</v>
      </c>
      <c r="Z1786" s="29" t="str">
        <f t="shared" si="273"/>
        <v>SW</v>
      </c>
      <c r="AA1786" s="30">
        <f t="shared" si="274"/>
        <v>18</v>
      </c>
      <c r="AB1786" s="31">
        <f>IF(AND(ISNUMBER(MATCH($S1786,[3]Lists!$CU$8:$CU$37,0)),J1786&gt;=DATE(2018,12,31)),$AH$6,$AH$5)</f>
        <v>1</v>
      </c>
      <c r="AC1786" s="31">
        <f t="shared" si="275"/>
        <v>1</v>
      </c>
      <c r="AD1786" s="31">
        <f t="shared" si="276"/>
        <v>1</v>
      </c>
      <c r="AE1786" s="32" t="e">
        <f>MIN($K1786,IF(AND(S1786='[3]Resources - Baseline'!$C$25,$AH$3&gt;0),MIN(DATE(2050,12,31),MAX(DATE($AH$4,12,31),DATE(YEAR(J1786)+$AH$3,MONTH(J1786),DAY(J1786)))),IF(AND(COUNTIFS('[3]Resources - Baseline'!$C$26:$C$37,S1786)=1,$AH$2&gt;0),MIN(DATE($AH$4,12,31),DATE(YEAR(J1786)+$AH$2,MONTH(J1786),DAY(J1786))),DATE(2050,12,31))))</f>
        <v>#VALUE!</v>
      </c>
      <c r="AF1786" s="33">
        <f t="shared" si="277"/>
        <v>1</v>
      </c>
    </row>
    <row r="1787" spans="1:32">
      <c r="A1787" s="1">
        <v>1787</v>
      </c>
      <c r="B1787" s="21" t="s">
        <v>3771</v>
      </c>
      <c r="C1787" s="21" t="s">
        <v>3772</v>
      </c>
      <c r="D1787" s="21" t="s">
        <v>163</v>
      </c>
      <c r="E1787" s="21" t="s">
        <v>524</v>
      </c>
      <c r="F1787" s="21" t="s">
        <v>524</v>
      </c>
      <c r="G1787" s="21" t="s">
        <v>519</v>
      </c>
      <c r="H1787" s="21" t="s">
        <v>518</v>
      </c>
      <c r="I1787" s="21" t="s">
        <v>195</v>
      </c>
      <c r="J1787" s="22">
        <v>40785</v>
      </c>
      <c r="K1787" s="22">
        <v>55153</v>
      </c>
      <c r="L1787" s="23">
        <f t="shared" si="278"/>
        <v>15</v>
      </c>
      <c r="M1787" s="24">
        <f t="shared" si="279"/>
        <v>1</v>
      </c>
      <c r="N1787" s="21">
        <v>15</v>
      </c>
      <c r="O1787" s="21">
        <v>15</v>
      </c>
      <c r="P1787" s="21" t="s">
        <v>848</v>
      </c>
      <c r="Q1787" s="21" t="s">
        <v>248</v>
      </c>
      <c r="R1787" s="25" t="s">
        <v>249</v>
      </c>
      <c r="S1787" s="21" t="s">
        <v>845</v>
      </c>
      <c r="T1787" s="21"/>
      <c r="U1787" s="26"/>
      <c r="V1787" s="26"/>
      <c r="W1787" s="27">
        <f t="shared" si="270"/>
        <v>2012</v>
      </c>
      <c r="X1787" s="27">
        <f t="shared" si="271"/>
        <v>2050</v>
      </c>
      <c r="Y1787" s="28">
        <f t="shared" si="272"/>
        <v>0</v>
      </c>
      <c r="Z1787" s="29" t="str">
        <f t="shared" si="273"/>
        <v>SW</v>
      </c>
      <c r="AA1787" s="30">
        <f t="shared" si="274"/>
        <v>15</v>
      </c>
      <c r="AB1787" s="31">
        <f>IF(AND(ISNUMBER(MATCH($S1787,[3]Lists!$CU$8:$CU$37,0)),J1787&gt;=DATE(2018,12,31)),$AH$6,$AH$5)</f>
        <v>1</v>
      </c>
      <c r="AC1787" s="31">
        <f t="shared" si="275"/>
        <v>1</v>
      </c>
      <c r="AD1787" s="31">
        <f t="shared" si="276"/>
        <v>1</v>
      </c>
      <c r="AE1787" s="32" t="e">
        <f>MIN($K1787,IF(AND(S1787='[3]Resources - Baseline'!$C$25,$AH$3&gt;0),MIN(DATE(2050,12,31),MAX(DATE($AH$4,12,31),DATE(YEAR(J1787)+$AH$3,MONTH(J1787),DAY(J1787)))),IF(AND(COUNTIFS('[3]Resources - Baseline'!$C$26:$C$37,S1787)=1,$AH$2&gt;0),MIN(DATE($AH$4,12,31),DATE(YEAR(J1787)+$AH$2,MONTH(J1787),DAY(J1787))),DATE(2050,12,31))))</f>
        <v>#VALUE!</v>
      </c>
      <c r="AF1787" s="33">
        <f t="shared" si="277"/>
        <v>1</v>
      </c>
    </row>
    <row r="1788" spans="1:32">
      <c r="A1788" s="1">
        <v>1788</v>
      </c>
      <c r="B1788" s="21" t="s">
        <v>3773</v>
      </c>
      <c r="C1788" s="21" t="s">
        <v>2431</v>
      </c>
      <c r="D1788" s="21" t="s">
        <v>163</v>
      </c>
      <c r="E1788" s="21" t="s">
        <v>440</v>
      </c>
      <c r="F1788" s="21" t="s">
        <v>440</v>
      </c>
      <c r="G1788" s="21" t="s">
        <v>441</v>
      </c>
      <c r="H1788" s="21" t="s">
        <v>434</v>
      </c>
      <c r="I1788" s="21" t="s">
        <v>212</v>
      </c>
      <c r="J1788" s="22">
        <v>42735</v>
      </c>
      <c r="K1788" s="22">
        <v>55153</v>
      </c>
      <c r="L1788" s="23">
        <f t="shared" si="278"/>
        <v>40</v>
      </c>
      <c r="M1788" s="24">
        <f t="shared" si="279"/>
        <v>1</v>
      </c>
      <c r="N1788" s="21">
        <v>40</v>
      </c>
      <c r="O1788" s="21">
        <v>40</v>
      </c>
      <c r="P1788" s="21" t="s">
        <v>196</v>
      </c>
      <c r="Q1788" s="21" t="s">
        <v>197</v>
      </c>
      <c r="R1788" s="25" t="s">
        <v>198</v>
      </c>
      <c r="S1788" s="21" t="s">
        <v>551</v>
      </c>
      <c r="T1788" s="21"/>
      <c r="U1788" s="26"/>
      <c r="V1788" s="26"/>
      <c r="W1788" s="27">
        <f t="shared" si="270"/>
        <v>2017</v>
      </c>
      <c r="X1788" s="27">
        <f t="shared" si="271"/>
        <v>2050</v>
      </c>
      <c r="Y1788" s="28">
        <f t="shared" si="272"/>
        <v>0</v>
      </c>
      <c r="Z1788" s="29" t="str">
        <f t="shared" si="273"/>
        <v>NW</v>
      </c>
      <c r="AA1788" s="30">
        <f t="shared" si="274"/>
        <v>40</v>
      </c>
      <c r="AB1788" s="31">
        <f>IF(AND(ISNUMBER(MATCH($S1788,[3]Lists!$CU$8:$CU$37,0)),J1788&gt;=DATE(2018,12,31)),$AH$6,$AH$5)</f>
        <v>1</v>
      </c>
      <c r="AC1788" s="31">
        <f t="shared" si="275"/>
        <v>1</v>
      </c>
      <c r="AD1788" s="31">
        <f t="shared" si="276"/>
        <v>1</v>
      </c>
      <c r="AE1788" s="32" t="e">
        <f>MIN($K1788,IF(AND(S1788='[3]Resources - Baseline'!$C$25,$AH$3&gt;0),MIN(DATE(2050,12,31),MAX(DATE($AH$4,12,31),DATE(YEAR(J1788)+$AH$3,MONTH(J1788),DAY(J1788)))),IF(AND(COUNTIFS('[3]Resources - Baseline'!$C$26:$C$37,S1788)=1,$AH$2&gt;0),MIN(DATE($AH$4,12,31),DATE(YEAR(J1788)+$AH$2,MONTH(J1788),DAY(J1788))),DATE(2050,12,31))))</f>
        <v>#VALUE!</v>
      </c>
      <c r="AF1788" s="33">
        <f t="shared" si="277"/>
        <v>1</v>
      </c>
    </row>
    <row r="1789" spans="1:32">
      <c r="A1789" s="1">
        <v>1789</v>
      </c>
      <c r="B1789" s="21" t="s">
        <v>3774</v>
      </c>
      <c r="C1789" s="21" t="s">
        <v>3775</v>
      </c>
      <c r="D1789" s="21" t="s">
        <v>163</v>
      </c>
      <c r="E1789" s="21" t="s">
        <v>1085</v>
      </c>
      <c r="F1789" s="21" t="s">
        <v>1085</v>
      </c>
      <c r="G1789" s="21" t="s">
        <v>1086</v>
      </c>
      <c r="H1789" s="21" t="s">
        <v>747</v>
      </c>
      <c r="I1789" s="21" t="s">
        <v>212</v>
      </c>
      <c r="J1789" s="22">
        <v>27334</v>
      </c>
      <c r="K1789" s="22">
        <v>55153</v>
      </c>
      <c r="L1789" s="23">
        <f t="shared" si="278"/>
        <v>531</v>
      </c>
      <c r="M1789" s="24">
        <f t="shared" si="279"/>
        <v>1</v>
      </c>
      <c r="N1789" s="21">
        <v>531</v>
      </c>
      <c r="O1789" s="21">
        <v>531</v>
      </c>
      <c r="P1789" s="21" t="s">
        <v>507</v>
      </c>
      <c r="Q1789" s="21" t="s">
        <v>508</v>
      </c>
      <c r="R1789" s="25" t="s">
        <v>509</v>
      </c>
      <c r="S1789" s="21" t="s">
        <v>1055</v>
      </c>
      <c r="T1789" s="21"/>
      <c r="U1789" s="26"/>
      <c r="V1789" s="26"/>
      <c r="W1789" s="27">
        <f t="shared" si="270"/>
        <v>1975</v>
      </c>
      <c r="X1789" s="27">
        <f t="shared" si="271"/>
        <v>2050</v>
      </c>
      <c r="Y1789" s="28">
        <f t="shared" si="272"/>
        <v>0</v>
      </c>
      <c r="Z1789" s="29" t="str">
        <f t="shared" si="273"/>
        <v>NW</v>
      </c>
      <c r="AA1789" s="30">
        <f t="shared" si="274"/>
        <v>531</v>
      </c>
      <c r="AB1789" s="31">
        <f>IF(AND(ISNUMBER(MATCH($S1789,[3]Lists!$CU$8:$CU$37,0)),J1789&gt;=DATE(2018,12,31)),$AH$6,$AH$5)</f>
        <v>1</v>
      </c>
      <c r="AC1789" s="31">
        <f t="shared" si="275"/>
        <v>1</v>
      </c>
      <c r="AD1789" s="31">
        <f t="shared" si="276"/>
        <v>1</v>
      </c>
      <c r="AE1789" s="32" t="e">
        <f>MIN($K1789,IF(AND(S1789='[3]Resources - Baseline'!$C$25,$AH$3&gt;0),MIN(DATE(2050,12,31),MAX(DATE($AH$4,12,31),DATE(YEAR(J1789)+$AH$3,MONTH(J1789),DAY(J1789)))),IF(AND(COUNTIFS('[3]Resources - Baseline'!$C$26:$C$37,S1789)=1,$AH$2&gt;0),MIN(DATE($AH$4,12,31),DATE(YEAR(J1789)+$AH$2,MONTH(J1789),DAY(J1789))),DATE(2050,12,31))))</f>
        <v>#VALUE!</v>
      </c>
      <c r="AF1789" s="33">
        <f t="shared" si="277"/>
        <v>1</v>
      </c>
    </row>
    <row r="1790" spans="1:32">
      <c r="A1790" s="1">
        <v>1790</v>
      </c>
      <c r="B1790" s="21" t="s">
        <v>3776</v>
      </c>
      <c r="C1790" s="21" t="s">
        <v>3777</v>
      </c>
      <c r="D1790" s="21" t="s">
        <v>163</v>
      </c>
      <c r="E1790" s="21" t="s">
        <v>1085</v>
      </c>
      <c r="F1790" s="21" t="s">
        <v>1085</v>
      </c>
      <c r="G1790" s="21" t="s">
        <v>1086</v>
      </c>
      <c r="H1790" s="21" t="s">
        <v>747</v>
      </c>
      <c r="I1790" s="21" t="s">
        <v>212</v>
      </c>
      <c r="J1790" s="22">
        <v>27729</v>
      </c>
      <c r="K1790" s="22">
        <v>55153</v>
      </c>
      <c r="L1790" s="23">
        <f t="shared" si="278"/>
        <v>527</v>
      </c>
      <c r="M1790" s="24">
        <f t="shared" si="279"/>
        <v>1</v>
      </c>
      <c r="N1790" s="21">
        <v>527</v>
      </c>
      <c r="O1790" s="21">
        <v>527</v>
      </c>
      <c r="P1790" s="21" t="s">
        <v>507</v>
      </c>
      <c r="Q1790" s="21" t="s">
        <v>508</v>
      </c>
      <c r="R1790" s="25" t="s">
        <v>509</v>
      </c>
      <c r="S1790" s="21" t="s">
        <v>1055</v>
      </c>
      <c r="T1790" s="21"/>
      <c r="U1790" s="26"/>
      <c r="V1790" s="26"/>
      <c r="W1790" s="27">
        <f t="shared" si="270"/>
        <v>1976</v>
      </c>
      <c r="X1790" s="27">
        <f t="shared" si="271"/>
        <v>2050</v>
      </c>
      <c r="Y1790" s="28">
        <f t="shared" si="272"/>
        <v>0</v>
      </c>
      <c r="Z1790" s="29" t="str">
        <f t="shared" si="273"/>
        <v>NW</v>
      </c>
      <c r="AA1790" s="30">
        <f t="shared" si="274"/>
        <v>527</v>
      </c>
      <c r="AB1790" s="31">
        <f>IF(AND(ISNUMBER(MATCH($S1790,[3]Lists!$CU$8:$CU$37,0)),J1790&gt;=DATE(2018,12,31)),$AH$6,$AH$5)</f>
        <v>1</v>
      </c>
      <c r="AC1790" s="31">
        <f t="shared" si="275"/>
        <v>1</v>
      </c>
      <c r="AD1790" s="31">
        <f t="shared" si="276"/>
        <v>1</v>
      </c>
      <c r="AE1790" s="32" t="e">
        <f>MIN($K1790,IF(AND(S1790='[3]Resources - Baseline'!$C$25,$AH$3&gt;0),MIN(DATE(2050,12,31),MAX(DATE($AH$4,12,31),DATE(YEAR(J1790)+$AH$3,MONTH(J1790),DAY(J1790)))),IF(AND(COUNTIFS('[3]Resources - Baseline'!$C$26:$C$37,S1790)=1,$AH$2&gt;0),MIN(DATE($AH$4,12,31),DATE(YEAR(J1790)+$AH$2,MONTH(J1790),DAY(J1790))),DATE(2050,12,31))))</f>
        <v>#VALUE!</v>
      </c>
      <c r="AF1790" s="33">
        <f t="shared" si="277"/>
        <v>1</v>
      </c>
    </row>
    <row r="1791" spans="1:32">
      <c r="A1791" s="1">
        <v>1791</v>
      </c>
      <c r="B1791" s="21" t="s">
        <v>3778</v>
      </c>
      <c r="C1791" s="21" t="s">
        <v>3779</v>
      </c>
      <c r="D1791" s="21" t="s">
        <v>163</v>
      </c>
      <c r="E1791" s="21" t="s">
        <v>1085</v>
      </c>
      <c r="F1791" s="21" t="s">
        <v>1085</v>
      </c>
      <c r="G1791" s="21" t="s">
        <v>1086</v>
      </c>
      <c r="H1791" s="21" t="s">
        <v>747</v>
      </c>
      <c r="I1791" s="21" t="s">
        <v>212</v>
      </c>
      <c r="J1791" s="22">
        <v>28004</v>
      </c>
      <c r="K1791" s="22">
        <v>55153</v>
      </c>
      <c r="L1791" s="23">
        <f t="shared" si="278"/>
        <v>523</v>
      </c>
      <c r="M1791" s="24">
        <f t="shared" si="279"/>
        <v>1</v>
      </c>
      <c r="N1791" s="21">
        <v>523</v>
      </c>
      <c r="O1791" s="21">
        <v>523</v>
      </c>
      <c r="P1791" s="21" t="s">
        <v>507</v>
      </c>
      <c r="Q1791" s="21" t="s">
        <v>508</v>
      </c>
      <c r="R1791" s="25" t="s">
        <v>509</v>
      </c>
      <c r="S1791" s="21" t="s">
        <v>1055</v>
      </c>
      <c r="T1791" s="21"/>
      <c r="U1791" s="26"/>
      <c r="V1791" s="26"/>
      <c r="W1791" s="27">
        <f t="shared" si="270"/>
        <v>1977</v>
      </c>
      <c r="X1791" s="27">
        <f t="shared" si="271"/>
        <v>2050</v>
      </c>
      <c r="Y1791" s="28">
        <f t="shared" si="272"/>
        <v>0</v>
      </c>
      <c r="Z1791" s="29" t="str">
        <f t="shared" si="273"/>
        <v>NW</v>
      </c>
      <c r="AA1791" s="30">
        <f t="shared" si="274"/>
        <v>523</v>
      </c>
      <c r="AB1791" s="31">
        <f>IF(AND(ISNUMBER(MATCH($S1791,[3]Lists!$CU$8:$CU$37,0)),J1791&gt;=DATE(2018,12,31)),$AH$6,$AH$5)</f>
        <v>1</v>
      </c>
      <c r="AC1791" s="31">
        <f t="shared" si="275"/>
        <v>1</v>
      </c>
      <c r="AD1791" s="31">
        <f t="shared" si="276"/>
        <v>1</v>
      </c>
      <c r="AE1791" s="32" t="e">
        <f>MIN($K1791,IF(AND(S1791='[3]Resources - Baseline'!$C$25,$AH$3&gt;0),MIN(DATE(2050,12,31),MAX(DATE($AH$4,12,31),DATE(YEAR(J1791)+$AH$3,MONTH(J1791),DAY(J1791)))),IF(AND(COUNTIFS('[3]Resources - Baseline'!$C$26:$C$37,S1791)=1,$AH$2&gt;0),MIN(DATE($AH$4,12,31),DATE(YEAR(J1791)+$AH$2,MONTH(J1791),DAY(J1791))),DATE(2050,12,31))))</f>
        <v>#VALUE!</v>
      </c>
      <c r="AF1791" s="33">
        <f t="shared" si="277"/>
        <v>1</v>
      </c>
    </row>
    <row r="1792" spans="1:32">
      <c r="A1792" s="1">
        <v>1792</v>
      </c>
      <c r="B1792" s="21" t="s">
        <v>3780</v>
      </c>
      <c r="C1792" s="21" t="s">
        <v>3781</v>
      </c>
      <c r="D1792" s="21" t="s">
        <v>163</v>
      </c>
      <c r="E1792" s="21" t="s">
        <v>1085</v>
      </c>
      <c r="F1792" s="21" t="s">
        <v>1085</v>
      </c>
      <c r="G1792" s="21" t="s">
        <v>1086</v>
      </c>
      <c r="H1792" s="21" t="s">
        <v>747</v>
      </c>
      <c r="I1792" s="21" t="s">
        <v>212</v>
      </c>
      <c r="J1792" s="22">
        <v>29160</v>
      </c>
      <c r="K1792" s="22">
        <v>55153</v>
      </c>
      <c r="L1792" s="23">
        <f t="shared" si="278"/>
        <v>530</v>
      </c>
      <c r="M1792" s="24">
        <f t="shared" si="279"/>
        <v>1</v>
      </c>
      <c r="N1792" s="21">
        <v>530</v>
      </c>
      <c r="O1792" s="21">
        <v>530</v>
      </c>
      <c r="P1792" s="21" t="s">
        <v>507</v>
      </c>
      <c r="Q1792" s="21" t="s">
        <v>508</v>
      </c>
      <c r="R1792" s="25" t="s">
        <v>509</v>
      </c>
      <c r="S1792" s="21" t="s">
        <v>1055</v>
      </c>
      <c r="T1792" s="21"/>
      <c r="U1792" s="26"/>
      <c r="V1792" s="26"/>
      <c r="W1792" s="27">
        <f t="shared" si="270"/>
        <v>1980</v>
      </c>
      <c r="X1792" s="27">
        <f t="shared" si="271"/>
        <v>2050</v>
      </c>
      <c r="Y1792" s="28">
        <f t="shared" si="272"/>
        <v>0</v>
      </c>
      <c r="Z1792" s="29" t="str">
        <f t="shared" si="273"/>
        <v>NW</v>
      </c>
      <c r="AA1792" s="30">
        <f t="shared" si="274"/>
        <v>530</v>
      </c>
      <c r="AB1792" s="31">
        <f>IF(AND(ISNUMBER(MATCH($S1792,[3]Lists!$CU$8:$CU$37,0)),J1792&gt;=DATE(2018,12,31)),$AH$6,$AH$5)</f>
        <v>1</v>
      </c>
      <c r="AC1792" s="31">
        <f t="shared" si="275"/>
        <v>1</v>
      </c>
      <c r="AD1792" s="31">
        <f t="shared" si="276"/>
        <v>1</v>
      </c>
      <c r="AE1792" s="32" t="e">
        <f>MIN($K1792,IF(AND(S1792='[3]Resources - Baseline'!$C$25,$AH$3&gt;0),MIN(DATE(2050,12,31),MAX(DATE($AH$4,12,31),DATE(YEAR(J1792)+$AH$3,MONTH(J1792),DAY(J1792)))),IF(AND(COUNTIFS('[3]Resources - Baseline'!$C$26:$C$37,S1792)=1,$AH$2&gt;0),MIN(DATE($AH$4,12,31),DATE(YEAR(J1792)+$AH$2,MONTH(J1792),DAY(J1792))),DATE(2050,12,31))))</f>
        <v>#VALUE!</v>
      </c>
      <c r="AF1792" s="33">
        <f t="shared" si="277"/>
        <v>1</v>
      </c>
    </row>
    <row r="1793" spans="1:32">
      <c r="A1793" s="1">
        <v>1793</v>
      </c>
      <c r="B1793" s="21" t="s">
        <v>3782</v>
      </c>
      <c r="C1793" s="21" t="s">
        <v>3783</v>
      </c>
      <c r="D1793" s="21" t="s">
        <v>163</v>
      </c>
      <c r="E1793" s="21" t="s">
        <v>440</v>
      </c>
      <c r="F1793" s="21" t="s">
        <v>440</v>
      </c>
      <c r="G1793" s="21" t="s">
        <v>441</v>
      </c>
      <c r="H1793" s="21" t="s">
        <v>434</v>
      </c>
      <c r="I1793" s="21" t="s">
        <v>212</v>
      </c>
      <c r="J1793" s="22">
        <v>31208</v>
      </c>
      <c r="K1793" s="22">
        <v>47588</v>
      </c>
      <c r="L1793" s="23">
        <f t="shared" si="278"/>
        <v>0.34</v>
      </c>
      <c r="M1793" s="24">
        <f t="shared" si="279"/>
        <v>1</v>
      </c>
      <c r="N1793" s="21">
        <v>0.34</v>
      </c>
      <c r="O1793" s="21">
        <v>0.34</v>
      </c>
      <c r="P1793" s="21" t="s">
        <v>218</v>
      </c>
      <c r="Q1793" s="21" t="s">
        <v>219</v>
      </c>
      <c r="R1793" s="25" t="s">
        <v>218</v>
      </c>
      <c r="S1793" s="21" t="s">
        <v>344</v>
      </c>
      <c r="T1793" s="21"/>
      <c r="U1793" s="26"/>
      <c r="V1793" s="26"/>
      <c r="W1793" s="27">
        <f t="shared" si="270"/>
        <v>1985</v>
      </c>
      <c r="X1793" s="27">
        <f t="shared" si="271"/>
        <v>2029</v>
      </c>
      <c r="Y1793" s="28">
        <f t="shared" si="272"/>
        <v>0</v>
      </c>
      <c r="Z1793" s="29" t="str">
        <f t="shared" si="273"/>
        <v>NW</v>
      </c>
      <c r="AA1793" s="30">
        <f t="shared" si="274"/>
        <v>0.34</v>
      </c>
      <c r="AB1793" s="31">
        <f>IF(AND(ISNUMBER(MATCH($S1793,[3]Lists!$CU$8:$CU$37,0)),J1793&gt;=DATE(2018,12,31)),$AH$6,$AH$5)</f>
        <v>1</v>
      </c>
      <c r="AC1793" s="31">
        <f t="shared" si="275"/>
        <v>1</v>
      </c>
      <c r="AD1793" s="31">
        <f t="shared" si="276"/>
        <v>1</v>
      </c>
      <c r="AE1793" s="32" t="e">
        <f>MIN($K1793,IF(AND(S1793='[3]Resources - Baseline'!$C$25,$AH$3&gt;0),MIN(DATE(2050,12,31),MAX(DATE($AH$4,12,31),DATE(YEAR(J1793)+$AH$3,MONTH(J1793),DAY(J1793)))),IF(AND(COUNTIFS('[3]Resources - Baseline'!$C$26:$C$37,S1793)=1,$AH$2&gt;0),MIN(DATE($AH$4,12,31),DATE(YEAR(J1793)+$AH$2,MONTH(J1793),DAY(J1793))),DATE(2050,12,31))))</f>
        <v>#VALUE!</v>
      </c>
      <c r="AF1793" s="33">
        <f t="shared" si="277"/>
        <v>1</v>
      </c>
    </row>
    <row r="1794" spans="1:32">
      <c r="A1794" s="1">
        <v>1794</v>
      </c>
      <c r="B1794" s="21" t="s">
        <v>3784</v>
      </c>
      <c r="C1794" s="21" t="s">
        <v>3785</v>
      </c>
      <c r="D1794" s="21" t="s">
        <v>163</v>
      </c>
      <c r="E1794" s="21" t="s">
        <v>164</v>
      </c>
      <c r="F1794" s="21" t="s">
        <v>164</v>
      </c>
      <c r="G1794" s="21" t="s">
        <v>165</v>
      </c>
      <c r="H1794" s="21" t="s">
        <v>166</v>
      </c>
      <c r="I1794" s="21" t="s">
        <v>167</v>
      </c>
      <c r="J1794" s="22">
        <v>42491</v>
      </c>
      <c r="K1794" s="22">
        <v>57100</v>
      </c>
      <c r="L1794" s="23">
        <f t="shared" si="278"/>
        <v>33.1</v>
      </c>
      <c r="M1794" s="24">
        <f t="shared" si="279"/>
        <v>1</v>
      </c>
      <c r="N1794" s="21">
        <v>33.1</v>
      </c>
      <c r="O1794" s="21">
        <v>33.1</v>
      </c>
      <c r="P1794" s="21" t="s">
        <v>218</v>
      </c>
      <c r="Q1794" s="21" t="s">
        <v>219</v>
      </c>
      <c r="R1794" s="25" t="s">
        <v>218</v>
      </c>
      <c r="S1794" s="21" t="s">
        <v>220</v>
      </c>
      <c r="T1794" s="21"/>
      <c r="U1794" s="26"/>
      <c r="V1794" s="26"/>
      <c r="W1794" s="27">
        <f t="shared" si="270"/>
        <v>2016</v>
      </c>
      <c r="X1794" s="27">
        <f t="shared" si="271"/>
        <v>2055</v>
      </c>
      <c r="Y1794" s="28">
        <f t="shared" si="272"/>
        <v>0</v>
      </c>
      <c r="Z1794" s="29" t="str">
        <f t="shared" si="273"/>
        <v>Excluded</v>
      </c>
      <c r="AA1794" s="30">
        <f t="shared" si="274"/>
        <v>33.1</v>
      </c>
      <c r="AB1794" s="31">
        <f>IF(AND(ISNUMBER(MATCH($S1794,[3]Lists!$CU$8:$CU$37,0)),J1794&gt;=DATE(2018,12,31)),$AH$6,$AH$5)</f>
        <v>1</v>
      </c>
      <c r="AC1794" s="31">
        <f t="shared" si="275"/>
        <v>1</v>
      </c>
      <c r="AD1794" s="31">
        <f t="shared" si="276"/>
        <v>1</v>
      </c>
      <c r="AE1794" s="32" t="e">
        <f>MIN($K1794,IF(AND(S1794='[3]Resources - Baseline'!$C$25,$AH$3&gt;0),MIN(DATE(2050,12,31),MAX(DATE($AH$4,12,31),DATE(YEAR(J1794)+$AH$3,MONTH(J1794),DAY(J1794)))),IF(AND(COUNTIFS('[3]Resources - Baseline'!$C$26:$C$37,S1794)=1,$AH$2&gt;0),MIN(DATE($AH$4,12,31),DATE(YEAR(J1794)+$AH$2,MONTH(J1794),DAY(J1794))),DATE(2050,12,31))))</f>
        <v>#VALUE!</v>
      </c>
      <c r="AF1794" s="33">
        <f t="shared" si="277"/>
        <v>1</v>
      </c>
    </row>
    <row r="1795" spans="1:32">
      <c r="A1795" s="1">
        <v>1795</v>
      </c>
      <c r="B1795" s="21" t="s">
        <v>3786</v>
      </c>
      <c r="C1795" s="21" t="s">
        <v>3787</v>
      </c>
      <c r="D1795" s="21" t="s">
        <v>163</v>
      </c>
      <c r="E1795" s="21" t="s">
        <v>164</v>
      </c>
      <c r="F1795" s="21" t="s">
        <v>164</v>
      </c>
      <c r="G1795" s="21" t="s">
        <v>165</v>
      </c>
      <c r="H1795" s="21" t="s">
        <v>166</v>
      </c>
      <c r="I1795" s="21" t="s">
        <v>167</v>
      </c>
      <c r="J1795" s="22">
        <v>42491</v>
      </c>
      <c r="K1795" s="22">
        <v>57100</v>
      </c>
      <c r="L1795" s="23">
        <f t="shared" si="278"/>
        <v>33.1</v>
      </c>
      <c r="M1795" s="24">
        <f t="shared" si="279"/>
        <v>1</v>
      </c>
      <c r="N1795" s="21">
        <v>33.1</v>
      </c>
      <c r="O1795" s="21">
        <v>33.1</v>
      </c>
      <c r="P1795" s="21" t="s">
        <v>218</v>
      </c>
      <c r="Q1795" s="21" t="s">
        <v>219</v>
      </c>
      <c r="R1795" s="25" t="s">
        <v>218</v>
      </c>
      <c r="S1795" s="21" t="s">
        <v>220</v>
      </c>
      <c r="T1795" s="21"/>
      <c r="U1795" s="26"/>
      <c r="V1795" s="26"/>
      <c r="W1795" s="27">
        <f t="shared" si="270"/>
        <v>2016</v>
      </c>
      <c r="X1795" s="27">
        <f t="shared" si="271"/>
        <v>2055</v>
      </c>
      <c r="Y1795" s="28">
        <f t="shared" si="272"/>
        <v>0</v>
      </c>
      <c r="Z1795" s="29" t="str">
        <f t="shared" si="273"/>
        <v>Excluded</v>
      </c>
      <c r="AA1795" s="30">
        <f t="shared" si="274"/>
        <v>33.1</v>
      </c>
      <c r="AB1795" s="31">
        <f>IF(AND(ISNUMBER(MATCH($S1795,[3]Lists!$CU$8:$CU$37,0)),J1795&gt;=DATE(2018,12,31)),$AH$6,$AH$5)</f>
        <v>1</v>
      </c>
      <c r="AC1795" s="31">
        <f t="shared" si="275"/>
        <v>1</v>
      </c>
      <c r="AD1795" s="31">
        <f t="shared" si="276"/>
        <v>1</v>
      </c>
      <c r="AE1795" s="32" t="e">
        <f>MIN($K1795,IF(AND(S1795='[3]Resources - Baseline'!$C$25,$AH$3&gt;0),MIN(DATE(2050,12,31),MAX(DATE($AH$4,12,31),DATE(YEAR(J1795)+$AH$3,MONTH(J1795),DAY(J1795)))),IF(AND(COUNTIFS('[3]Resources - Baseline'!$C$26:$C$37,S1795)=1,$AH$2&gt;0),MIN(DATE($AH$4,12,31),DATE(YEAR(J1795)+$AH$2,MONTH(J1795),DAY(J1795))),DATE(2050,12,31))))</f>
        <v>#VALUE!</v>
      </c>
      <c r="AF1795" s="33">
        <f t="shared" si="277"/>
        <v>1</v>
      </c>
    </row>
    <row r="1796" spans="1:32">
      <c r="A1796" s="1">
        <v>1796</v>
      </c>
      <c r="B1796" s="21" t="s">
        <v>3788</v>
      </c>
      <c r="C1796" s="21" t="s">
        <v>3789</v>
      </c>
      <c r="D1796" s="21" t="s">
        <v>163</v>
      </c>
      <c r="E1796" s="21" t="s">
        <v>202</v>
      </c>
      <c r="F1796" s="21" t="s">
        <v>202</v>
      </c>
      <c r="G1796" s="21" t="s">
        <v>1785</v>
      </c>
      <c r="H1796" s="21" t="s">
        <v>202</v>
      </c>
      <c r="I1796" s="21" t="s">
        <v>202</v>
      </c>
      <c r="J1796" s="22">
        <v>32448</v>
      </c>
      <c r="K1796" s="22">
        <v>55153</v>
      </c>
      <c r="L1796" s="23">
        <f t="shared" si="278"/>
        <v>42</v>
      </c>
      <c r="M1796" s="24">
        <f t="shared" si="279"/>
        <v>1</v>
      </c>
      <c r="N1796" s="21">
        <v>42</v>
      </c>
      <c r="O1796" s="21">
        <v>42</v>
      </c>
      <c r="P1796" s="21" t="s">
        <v>2203</v>
      </c>
      <c r="Q1796" s="21" t="s">
        <v>248</v>
      </c>
      <c r="R1796" s="25" t="s">
        <v>249</v>
      </c>
      <c r="S1796" s="21" t="s">
        <v>2204</v>
      </c>
      <c r="T1796" s="21"/>
      <c r="U1796" s="26"/>
      <c r="V1796" s="26"/>
      <c r="W1796" s="27">
        <f t="shared" si="270"/>
        <v>1989</v>
      </c>
      <c r="X1796" s="27">
        <f t="shared" si="271"/>
        <v>2050</v>
      </c>
      <c r="Y1796" s="28">
        <f t="shared" si="272"/>
        <v>0</v>
      </c>
      <c r="Z1796" s="29" t="str">
        <f t="shared" si="273"/>
        <v>IID</v>
      </c>
      <c r="AA1796" s="30">
        <f t="shared" si="274"/>
        <v>42</v>
      </c>
      <c r="AB1796" s="31">
        <f>IF(AND(ISNUMBER(MATCH($S1796,[3]Lists!$CU$8:$CU$37,0)),J1796&gt;=DATE(2018,12,31)),$AH$6,$AH$5)</f>
        <v>1</v>
      </c>
      <c r="AC1796" s="31">
        <f t="shared" si="275"/>
        <v>1</v>
      </c>
      <c r="AD1796" s="31">
        <f t="shared" si="276"/>
        <v>1</v>
      </c>
      <c r="AE1796" s="32" t="e">
        <f>MIN($K1796,IF(AND(S1796='[3]Resources - Baseline'!$C$25,$AH$3&gt;0),MIN(DATE(2050,12,31),MAX(DATE($AH$4,12,31),DATE(YEAR(J1796)+$AH$3,MONTH(J1796),DAY(J1796)))),IF(AND(COUNTIFS('[3]Resources - Baseline'!$C$26:$C$37,S1796)=1,$AH$2&gt;0),MIN(DATE($AH$4,12,31),DATE(YEAR(J1796)+$AH$2,MONTH(J1796),DAY(J1796))),DATE(2050,12,31))))</f>
        <v>#VALUE!</v>
      </c>
      <c r="AF1796" s="33">
        <f t="shared" si="277"/>
        <v>1</v>
      </c>
    </row>
    <row r="1797" spans="1:32">
      <c r="A1797" s="1">
        <v>1797</v>
      </c>
      <c r="B1797" s="21" t="s">
        <v>3790</v>
      </c>
      <c r="C1797" s="21" t="s">
        <v>3791</v>
      </c>
      <c r="D1797" s="21" t="s">
        <v>163</v>
      </c>
      <c r="E1797" s="21" t="s">
        <v>302</v>
      </c>
      <c r="F1797" s="21" t="s">
        <v>302</v>
      </c>
      <c r="G1797" s="21" t="s">
        <v>303</v>
      </c>
      <c r="H1797" s="21" t="s">
        <v>302</v>
      </c>
      <c r="I1797" s="21" t="s">
        <v>167</v>
      </c>
      <c r="J1797" s="22">
        <v>31208</v>
      </c>
      <c r="K1797" s="22">
        <v>47588</v>
      </c>
      <c r="L1797" s="23">
        <f t="shared" si="278"/>
        <v>275.39999999999998</v>
      </c>
      <c r="M1797" s="24">
        <f t="shared" si="279"/>
        <v>1</v>
      </c>
      <c r="N1797" s="21">
        <v>275.39999999999998</v>
      </c>
      <c r="O1797" s="21">
        <v>275.39999999999998</v>
      </c>
      <c r="P1797" s="21" t="s">
        <v>257</v>
      </c>
      <c r="Q1797" s="21" t="s">
        <v>258</v>
      </c>
      <c r="R1797" s="25" t="s">
        <v>259</v>
      </c>
      <c r="S1797" s="21" t="s">
        <v>534</v>
      </c>
      <c r="T1797" s="21"/>
      <c r="U1797" s="26"/>
      <c r="V1797" s="26"/>
      <c r="W1797" s="27">
        <f t="shared" si="270"/>
        <v>1985</v>
      </c>
      <c r="X1797" s="27">
        <f t="shared" si="271"/>
        <v>2029</v>
      </c>
      <c r="Y1797" s="28">
        <f t="shared" si="272"/>
        <v>0</v>
      </c>
      <c r="Z1797" s="29" t="str">
        <f t="shared" si="273"/>
        <v>Excluded</v>
      </c>
      <c r="AA1797" s="30">
        <f t="shared" si="274"/>
        <v>275.39999999999998</v>
      </c>
      <c r="AB1797" s="31">
        <f>IF(AND(ISNUMBER(MATCH($S1797,[3]Lists!$CU$8:$CU$37,0)),J1797&gt;=DATE(2018,12,31)),$AH$6,$AH$5)</f>
        <v>1</v>
      </c>
      <c r="AC1797" s="31">
        <f t="shared" si="275"/>
        <v>1</v>
      </c>
      <c r="AD1797" s="31">
        <f t="shared" si="276"/>
        <v>1</v>
      </c>
      <c r="AE1797" s="32" t="e">
        <f>MIN($K1797,IF(AND(S1797='[3]Resources - Baseline'!$C$25,$AH$3&gt;0),MIN(DATE(2050,12,31),MAX(DATE($AH$4,12,31),DATE(YEAR(J1797)+$AH$3,MONTH(J1797),DAY(J1797)))),IF(AND(COUNTIFS('[3]Resources - Baseline'!$C$26:$C$37,S1797)=1,$AH$2&gt;0),MIN(DATE($AH$4,12,31),DATE(YEAR(J1797)+$AH$2,MONTH(J1797),DAY(J1797))),DATE(2050,12,31))))</f>
        <v>#VALUE!</v>
      </c>
      <c r="AF1797" s="33">
        <f t="shared" si="277"/>
        <v>1</v>
      </c>
    </row>
    <row r="1798" spans="1:32">
      <c r="A1798" s="1">
        <v>1798</v>
      </c>
      <c r="B1798" s="21" t="s">
        <v>3792</v>
      </c>
      <c r="C1798" s="21" t="s">
        <v>3793</v>
      </c>
      <c r="D1798" s="21" t="s">
        <v>163</v>
      </c>
      <c r="E1798" s="21" t="s">
        <v>829</v>
      </c>
      <c r="F1798" s="21" t="s">
        <v>829</v>
      </c>
      <c r="G1798" s="21" t="s">
        <v>830</v>
      </c>
      <c r="H1798" s="21" t="s">
        <v>829</v>
      </c>
      <c r="I1798" s="21" t="s">
        <v>212</v>
      </c>
      <c r="J1798" s="22">
        <v>21459</v>
      </c>
      <c r="K1798" s="22">
        <v>47484</v>
      </c>
      <c r="L1798" s="23">
        <f t="shared" si="278"/>
        <v>50.35</v>
      </c>
      <c r="M1798" s="24">
        <f t="shared" si="279"/>
        <v>1</v>
      </c>
      <c r="N1798" s="21">
        <v>50.35</v>
      </c>
      <c r="O1798" s="21">
        <v>50.35</v>
      </c>
      <c r="P1798" s="21" t="s">
        <v>218</v>
      </c>
      <c r="Q1798" s="21" t="s">
        <v>219</v>
      </c>
      <c r="R1798" s="25" t="s">
        <v>218</v>
      </c>
      <c r="S1798" s="21" t="s">
        <v>344</v>
      </c>
      <c r="T1798" s="21"/>
      <c r="U1798" s="26"/>
      <c r="V1798" s="26"/>
      <c r="W1798" s="27">
        <f t="shared" si="270"/>
        <v>1959</v>
      </c>
      <c r="X1798" s="27">
        <f t="shared" si="271"/>
        <v>2029</v>
      </c>
      <c r="Y1798" s="28">
        <f t="shared" si="272"/>
        <v>0</v>
      </c>
      <c r="Z1798" s="29" t="str">
        <f t="shared" si="273"/>
        <v>NW</v>
      </c>
      <c r="AA1798" s="30">
        <f t="shared" si="274"/>
        <v>50.35</v>
      </c>
      <c r="AB1798" s="31">
        <f>IF(AND(ISNUMBER(MATCH($S1798,[3]Lists!$CU$8:$CU$37,0)),J1798&gt;=DATE(2018,12,31)),$AH$6,$AH$5)</f>
        <v>1</v>
      </c>
      <c r="AC1798" s="31">
        <f t="shared" si="275"/>
        <v>1</v>
      </c>
      <c r="AD1798" s="31">
        <f t="shared" si="276"/>
        <v>1</v>
      </c>
      <c r="AE1798" s="32" t="e">
        <f>MIN($K1798,IF(AND(S1798='[3]Resources - Baseline'!$C$25,$AH$3&gt;0),MIN(DATE(2050,12,31),MAX(DATE($AH$4,12,31),DATE(YEAR(J1798)+$AH$3,MONTH(J1798),DAY(J1798)))),IF(AND(COUNTIFS('[3]Resources - Baseline'!$C$26:$C$37,S1798)=1,$AH$2&gt;0),MIN(DATE($AH$4,12,31),DATE(YEAR(J1798)+$AH$2,MONTH(J1798),DAY(J1798))),DATE(2050,12,31))))</f>
        <v>#VALUE!</v>
      </c>
      <c r="AF1798" s="33">
        <f t="shared" si="277"/>
        <v>1</v>
      </c>
    </row>
    <row r="1799" spans="1:32">
      <c r="A1799" s="1">
        <v>1799</v>
      </c>
      <c r="B1799" s="21" t="s">
        <v>3794</v>
      </c>
      <c r="C1799" s="21" t="s">
        <v>3795</v>
      </c>
      <c r="D1799" s="21" t="s">
        <v>163</v>
      </c>
      <c r="E1799" s="21" t="s">
        <v>829</v>
      </c>
      <c r="F1799" s="21" t="s">
        <v>829</v>
      </c>
      <c r="G1799" s="21" t="s">
        <v>830</v>
      </c>
      <c r="H1799" s="21" t="s">
        <v>829</v>
      </c>
      <c r="I1799" s="21" t="s">
        <v>212</v>
      </c>
      <c r="J1799" s="22">
        <v>21459</v>
      </c>
      <c r="K1799" s="22">
        <v>47484</v>
      </c>
      <c r="L1799" s="23">
        <f t="shared" si="278"/>
        <v>47.63</v>
      </c>
      <c r="M1799" s="24">
        <f t="shared" si="279"/>
        <v>1</v>
      </c>
      <c r="N1799" s="21">
        <v>47.63</v>
      </c>
      <c r="O1799" s="21">
        <v>47.63</v>
      </c>
      <c r="P1799" s="21" t="s">
        <v>218</v>
      </c>
      <c r="Q1799" s="21" t="s">
        <v>219</v>
      </c>
      <c r="R1799" s="25" t="s">
        <v>218</v>
      </c>
      <c r="S1799" s="21" t="s">
        <v>344</v>
      </c>
      <c r="T1799" s="21"/>
      <c r="U1799" s="26"/>
      <c r="V1799" s="26"/>
      <c r="W1799" s="27">
        <f t="shared" si="270"/>
        <v>1959</v>
      </c>
      <c r="X1799" s="27">
        <f t="shared" si="271"/>
        <v>2029</v>
      </c>
      <c r="Y1799" s="28">
        <f t="shared" si="272"/>
        <v>0</v>
      </c>
      <c r="Z1799" s="29" t="str">
        <f t="shared" si="273"/>
        <v>NW</v>
      </c>
      <c r="AA1799" s="30">
        <f t="shared" si="274"/>
        <v>47.63</v>
      </c>
      <c r="AB1799" s="31">
        <f>IF(AND(ISNUMBER(MATCH($S1799,[3]Lists!$CU$8:$CU$37,0)),J1799&gt;=DATE(2018,12,31)),$AH$6,$AH$5)</f>
        <v>1</v>
      </c>
      <c r="AC1799" s="31">
        <f t="shared" si="275"/>
        <v>1</v>
      </c>
      <c r="AD1799" s="31">
        <f t="shared" si="276"/>
        <v>1</v>
      </c>
      <c r="AE1799" s="32" t="e">
        <f>MIN($K1799,IF(AND(S1799='[3]Resources - Baseline'!$C$25,$AH$3&gt;0),MIN(DATE(2050,12,31),MAX(DATE($AH$4,12,31),DATE(YEAR(J1799)+$AH$3,MONTH(J1799),DAY(J1799)))),IF(AND(COUNTIFS('[3]Resources - Baseline'!$C$26:$C$37,S1799)=1,$AH$2&gt;0),MIN(DATE($AH$4,12,31),DATE(YEAR(J1799)+$AH$2,MONTH(J1799),DAY(J1799))),DATE(2050,12,31))))</f>
        <v>#VALUE!</v>
      </c>
      <c r="AF1799" s="33">
        <f t="shared" si="277"/>
        <v>1</v>
      </c>
    </row>
    <row r="1800" spans="1:32">
      <c r="A1800" s="1">
        <v>1800</v>
      </c>
      <c r="B1800" s="21" t="s">
        <v>3796</v>
      </c>
      <c r="C1800" s="21" t="s">
        <v>3797</v>
      </c>
      <c r="D1800" s="21" t="s">
        <v>163</v>
      </c>
      <c r="E1800" s="21" t="s">
        <v>210</v>
      </c>
      <c r="F1800" s="21" t="s">
        <v>210</v>
      </c>
      <c r="G1800" s="21" t="s">
        <v>211</v>
      </c>
      <c r="H1800" s="21" t="s">
        <v>210</v>
      </c>
      <c r="I1800" s="21" t="s">
        <v>212</v>
      </c>
      <c r="J1800" s="22">
        <v>25051</v>
      </c>
      <c r="K1800" s="22">
        <v>55153</v>
      </c>
      <c r="L1800" s="23">
        <f t="shared" si="278"/>
        <v>2160</v>
      </c>
      <c r="M1800" s="24">
        <f t="shared" si="279"/>
        <v>1</v>
      </c>
      <c r="N1800" s="21">
        <v>2160</v>
      </c>
      <c r="O1800" s="21">
        <v>2160</v>
      </c>
      <c r="P1800" s="21" t="s">
        <v>218</v>
      </c>
      <c r="Q1800" s="21" t="s">
        <v>219</v>
      </c>
      <c r="R1800" s="25" t="s">
        <v>218</v>
      </c>
      <c r="S1800" s="21" t="s">
        <v>344</v>
      </c>
      <c r="T1800" s="21"/>
      <c r="U1800" s="26"/>
      <c r="V1800" s="26"/>
      <c r="W1800" s="27">
        <f t="shared" si="270"/>
        <v>1969</v>
      </c>
      <c r="X1800" s="27">
        <f t="shared" si="271"/>
        <v>2050</v>
      </c>
      <c r="Y1800" s="28">
        <f t="shared" si="272"/>
        <v>0</v>
      </c>
      <c r="Z1800" s="29" t="str">
        <f t="shared" si="273"/>
        <v>NW</v>
      </c>
      <c r="AA1800" s="30">
        <f t="shared" si="274"/>
        <v>2160</v>
      </c>
      <c r="AB1800" s="31">
        <f>IF(AND(ISNUMBER(MATCH($S1800,[3]Lists!$CU$8:$CU$37,0)),J1800&gt;=DATE(2018,12,31)),$AH$6,$AH$5)</f>
        <v>1</v>
      </c>
      <c r="AC1800" s="31">
        <f t="shared" si="275"/>
        <v>1</v>
      </c>
      <c r="AD1800" s="31">
        <f t="shared" si="276"/>
        <v>1</v>
      </c>
      <c r="AE1800" s="32" t="e">
        <f>MIN($K1800,IF(AND(S1800='[3]Resources - Baseline'!$C$25,$AH$3&gt;0),MIN(DATE(2050,12,31),MAX(DATE($AH$4,12,31),DATE(YEAR(J1800)+$AH$3,MONTH(J1800),DAY(J1800)))),IF(AND(COUNTIFS('[3]Resources - Baseline'!$C$26:$C$37,S1800)=1,$AH$2&gt;0),MIN(DATE($AH$4,12,31),DATE(YEAR(J1800)+$AH$2,MONTH(J1800),DAY(J1800))),DATE(2050,12,31))))</f>
        <v>#VALUE!</v>
      </c>
      <c r="AF1800" s="33">
        <f t="shared" si="277"/>
        <v>1</v>
      </c>
    </row>
    <row r="1801" spans="1:32">
      <c r="A1801" s="1">
        <v>1801</v>
      </c>
      <c r="B1801" s="21" t="s">
        <v>3798</v>
      </c>
      <c r="C1801" s="21" t="s">
        <v>3799</v>
      </c>
      <c r="D1801" s="21" t="s">
        <v>163</v>
      </c>
      <c r="E1801" s="21" t="s">
        <v>164</v>
      </c>
      <c r="F1801" s="21" t="s">
        <v>164</v>
      </c>
      <c r="G1801" s="21" t="s">
        <v>165</v>
      </c>
      <c r="H1801" s="21" t="s">
        <v>166</v>
      </c>
      <c r="I1801" s="21" t="s">
        <v>167</v>
      </c>
      <c r="J1801" s="22">
        <v>42430</v>
      </c>
      <c r="K1801" s="22">
        <v>58531</v>
      </c>
      <c r="L1801" s="23">
        <f t="shared" si="278"/>
        <v>46</v>
      </c>
      <c r="M1801" s="24">
        <f t="shared" si="279"/>
        <v>1</v>
      </c>
      <c r="N1801" s="21">
        <v>46</v>
      </c>
      <c r="O1801" s="21">
        <v>46</v>
      </c>
      <c r="P1801" s="21" t="s">
        <v>218</v>
      </c>
      <c r="Q1801" s="21" t="s">
        <v>219</v>
      </c>
      <c r="R1801" s="25" t="s">
        <v>218</v>
      </c>
      <c r="S1801" s="21" t="s">
        <v>220</v>
      </c>
      <c r="T1801" s="21"/>
      <c r="U1801" s="26"/>
      <c r="V1801" s="26"/>
      <c r="W1801" s="27">
        <f t="shared" si="270"/>
        <v>2016</v>
      </c>
      <c r="X1801" s="27">
        <f t="shared" si="271"/>
        <v>2059</v>
      </c>
      <c r="Y1801" s="28">
        <f t="shared" si="272"/>
        <v>0</v>
      </c>
      <c r="Z1801" s="29" t="str">
        <f t="shared" si="273"/>
        <v>Excluded</v>
      </c>
      <c r="AA1801" s="30">
        <f t="shared" si="274"/>
        <v>46</v>
      </c>
      <c r="AB1801" s="31">
        <f>IF(AND(ISNUMBER(MATCH($S1801,[3]Lists!$CU$8:$CU$37,0)),J1801&gt;=DATE(2018,12,31)),$AH$6,$AH$5)</f>
        <v>1</v>
      </c>
      <c r="AC1801" s="31">
        <f t="shared" si="275"/>
        <v>1</v>
      </c>
      <c r="AD1801" s="31">
        <f t="shared" si="276"/>
        <v>1</v>
      </c>
      <c r="AE1801" s="32" t="e">
        <f>MIN($K1801,IF(AND(S1801='[3]Resources - Baseline'!$C$25,$AH$3&gt;0),MIN(DATE(2050,12,31),MAX(DATE($AH$4,12,31),DATE(YEAR(J1801)+$AH$3,MONTH(J1801),DAY(J1801)))),IF(AND(COUNTIFS('[3]Resources - Baseline'!$C$26:$C$37,S1801)=1,$AH$2&gt;0),MIN(DATE($AH$4,12,31),DATE(YEAR(J1801)+$AH$2,MONTH(J1801),DAY(J1801))),DATE(2050,12,31))))</f>
        <v>#VALUE!</v>
      </c>
      <c r="AF1801" s="33">
        <f t="shared" si="277"/>
        <v>1</v>
      </c>
    </row>
    <row r="1802" spans="1:32">
      <c r="A1802" s="1">
        <v>1802</v>
      </c>
      <c r="B1802" s="21" t="s">
        <v>3800</v>
      </c>
      <c r="C1802" s="21" t="s">
        <v>3801</v>
      </c>
      <c r="D1802" s="21" t="s">
        <v>163</v>
      </c>
      <c r="E1802" s="21" t="s">
        <v>164</v>
      </c>
      <c r="F1802" s="21" t="s">
        <v>164</v>
      </c>
      <c r="G1802" s="21" t="s">
        <v>165</v>
      </c>
      <c r="H1802" s="21" t="s">
        <v>166</v>
      </c>
      <c r="I1802" s="21" t="s">
        <v>167</v>
      </c>
      <c r="J1802" s="22">
        <v>42430</v>
      </c>
      <c r="K1802" s="22">
        <v>58531</v>
      </c>
      <c r="L1802" s="23">
        <f t="shared" si="278"/>
        <v>46</v>
      </c>
      <c r="M1802" s="24">
        <f t="shared" si="279"/>
        <v>1</v>
      </c>
      <c r="N1802" s="21">
        <v>46</v>
      </c>
      <c r="O1802" s="21">
        <v>46</v>
      </c>
      <c r="P1802" s="21" t="s">
        <v>218</v>
      </c>
      <c r="Q1802" s="21" t="s">
        <v>219</v>
      </c>
      <c r="R1802" s="25" t="s">
        <v>218</v>
      </c>
      <c r="S1802" s="21" t="s">
        <v>220</v>
      </c>
      <c r="T1802" s="21"/>
      <c r="U1802" s="26"/>
      <c r="V1802" s="26"/>
      <c r="W1802" s="27">
        <f t="shared" ref="W1802:W1865" si="280">IF(J1802&lt;DATE(YEAR(J1802),7,1),YEAR(J1802),YEAR(J1802)+1)</f>
        <v>2016</v>
      </c>
      <c r="X1802" s="27">
        <f t="shared" ref="X1802:X1865" si="281">IF(K1802&gt;=DATE(YEAR(K1802),7,1),YEAR(K1802),YEAR(K1802)-1)</f>
        <v>2059</v>
      </c>
      <c r="Y1802" s="28">
        <f t="shared" ref="Y1802:Y1865" si="282">IF(ISBLANK(U1802),0,O1802-U1802)</f>
        <v>0</v>
      </c>
      <c r="Z1802" s="29" t="str">
        <f t="shared" ref="Z1802:Z1865" si="283">IF(ISBLANK(T1802),I1802,T1802)</f>
        <v>Excluded</v>
      </c>
      <c r="AA1802" s="30">
        <f t="shared" ref="AA1802:AA1865" si="284">IF(ISBLANK(U1802),O1802,U1802)</f>
        <v>46</v>
      </c>
      <c r="AB1802" s="31">
        <f>IF(AND(ISNUMBER(MATCH($S1802,[3]Lists!$CU$8:$CU$37,0)),J1802&gt;=DATE(2018,12,31)),$AH$6,$AH$5)</f>
        <v>1</v>
      </c>
      <c r="AC1802" s="31">
        <f t="shared" ref="AC1802:AC1865" si="285">IF(ISBLANK(S1802),0,1)</f>
        <v>1</v>
      </c>
      <c r="AD1802" s="31">
        <f t="shared" ref="AD1802:AD1865" si="286">AC1802</f>
        <v>1</v>
      </c>
      <c r="AE1802" s="32" t="e">
        <f>MIN($K1802,IF(AND(S1802='[3]Resources - Baseline'!$C$25,$AH$3&gt;0),MIN(DATE(2050,12,31),MAX(DATE($AH$4,12,31),DATE(YEAR(J1802)+$AH$3,MONTH(J1802),DAY(J1802)))),IF(AND(COUNTIFS('[3]Resources - Baseline'!$C$26:$C$37,S1802)=1,$AH$2&gt;0),MIN(DATE($AH$4,12,31),DATE(YEAR(J1802)+$AH$2,MONTH(J1802),DAY(J1802))),DATE(2050,12,31))))</f>
        <v>#VALUE!</v>
      </c>
      <c r="AF1802" s="33">
        <f t="shared" ref="AF1802:AF1865" si="287">SUMPRODUCT(($B$9:$B$3872=$B1802)*1)</f>
        <v>1</v>
      </c>
    </row>
    <row r="1803" spans="1:32">
      <c r="A1803" s="1">
        <v>1803</v>
      </c>
      <c r="B1803" s="21" t="s">
        <v>3802</v>
      </c>
      <c r="C1803" s="21" t="s">
        <v>3803</v>
      </c>
      <c r="D1803" s="21" t="s">
        <v>163</v>
      </c>
      <c r="E1803" s="21" t="s">
        <v>164</v>
      </c>
      <c r="F1803" s="21" t="s">
        <v>164</v>
      </c>
      <c r="G1803" s="21" t="s">
        <v>165</v>
      </c>
      <c r="H1803" s="21" t="s">
        <v>166</v>
      </c>
      <c r="I1803" s="21" t="s">
        <v>167</v>
      </c>
      <c r="J1803" s="22">
        <v>42430</v>
      </c>
      <c r="K1803" s="22">
        <v>58531</v>
      </c>
      <c r="L1803" s="23">
        <f t="shared" ref="L1803:L1866" si="288">IFERROR(M1803*O1803,0)</f>
        <v>46</v>
      </c>
      <c r="M1803" s="24">
        <f t="shared" ref="M1803:M1866" si="289">IFERROR(N1803/O1803,0)</f>
        <v>1</v>
      </c>
      <c r="N1803" s="21">
        <v>46</v>
      </c>
      <c r="O1803" s="21">
        <v>46</v>
      </c>
      <c r="P1803" s="21" t="s">
        <v>218</v>
      </c>
      <c r="Q1803" s="21" t="s">
        <v>219</v>
      </c>
      <c r="R1803" s="25" t="s">
        <v>218</v>
      </c>
      <c r="S1803" s="21" t="s">
        <v>220</v>
      </c>
      <c r="T1803" s="21"/>
      <c r="U1803" s="26"/>
      <c r="V1803" s="26"/>
      <c r="W1803" s="27">
        <f t="shared" si="280"/>
        <v>2016</v>
      </c>
      <c r="X1803" s="27">
        <f t="shared" si="281"/>
        <v>2059</v>
      </c>
      <c r="Y1803" s="28">
        <f t="shared" si="282"/>
        <v>0</v>
      </c>
      <c r="Z1803" s="29" t="str">
        <f t="shared" si="283"/>
        <v>Excluded</v>
      </c>
      <c r="AA1803" s="30">
        <f t="shared" si="284"/>
        <v>46</v>
      </c>
      <c r="AB1803" s="31">
        <f>IF(AND(ISNUMBER(MATCH($S1803,[3]Lists!$CU$8:$CU$37,0)),J1803&gt;=DATE(2018,12,31)),$AH$6,$AH$5)</f>
        <v>1</v>
      </c>
      <c r="AC1803" s="31">
        <f t="shared" si="285"/>
        <v>1</v>
      </c>
      <c r="AD1803" s="31">
        <f t="shared" si="286"/>
        <v>1</v>
      </c>
      <c r="AE1803" s="32" t="e">
        <f>MIN($K1803,IF(AND(S1803='[3]Resources - Baseline'!$C$25,$AH$3&gt;0),MIN(DATE(2050,12,31),MAX(DATE($AH$4,12,31),DATE(YEAR(J1803)+$AH$3,MONTH(J1803),DAY(J1803)))),IF(AND(COUNTIFS('[3]Resources - Baseline'!$C$26:$C$37,S1803)=1,$AH$2&gt;0),MIN(DATE($AH$4,12,31),DATE(YEAR(J1803)+$AH$2,MONTH(J1803),DAY(J1803))),DATE(2050,12,31))))</f>
        <v>#VALUE!</v>
      </c>
      <c r="AF1803" s="33">
        <f t="shared" si="287"/>
        <v>1</v>
      </c>
    </row>
    <row r="1804" spans="1:32">
      <c r="A1804" s="1">
        <v>1804</v>
      </c>
      <c r="B1804" s="21" t="s">
        <v>3804</v>
      </c>
      <c r="C1804" s="21" t="s">
        <v>3805</v>
      </c>
      <c r="D1804" s="21" t="s">
        <v>163</v>
      </c>
      <c r="E1804" s="21" t="s">
        <v>164</v>
      </c>
      <c r="F1804" s="21" t="s">
        <v>164</v>
      </c>
      <c r="G1804" s="21" t="s">
        <v>165</v>
      </c>
      <c r="H1804" s="21" t="s">
        <v>166</v>
      </c>
      <c r="I1804" s="21" t="s">
        <v>167</v>
      </c>
      <c r="J1804" s="22">
        <v>17168</v>
      </c>
      <c r="K1804" s="22">
        <v>43525</v>
      </c>
      <c r="L1804" s="23">
        <f t="shared" si="288"/>
        <v>21</v>
      </c>
      <c r="M1804" s="24">
        <f t="shared" si="289"/>
        <v>1</v>
      </c>
      <c r="N1804" s="21">
        <v>21</v>
      </c>
      <c r="O1804" s="21">
        <v>21</v>
      </c>
      <c r="P1804" s="21" t="s">
        <v>218</v>
      </c>
      <c r="Q1804" s="21" t="s">
        <v>219</v>
      </c>
      <c r="R1804" s="25" t="s">
        <v>218</v>
      </c>
      <c r="S1804" s="21" t="s">
        <v>220</v>
      </c>
      <c r="T1804" s="21"/>
      <c r="U1804" s="26"/>
      <c r="V1804" s="26"/>
      <c r="W1804" s="27">
        <f t="shared" si="280"/>
        <v>1947</v>
      </c>
      <c r="X1804" s="27">
        <f t="shared" si="281"/>
        <v>2018</v>
      </c>
      <c r="Y1804" s="28">
        <f t="shared" si="282"/>
        <v>0</v>
      </c>
      <c r="Z1804" s="29" t="str">
        <f t="shared" si="283"/>
        <v>Excluded</v>
      </c>
      <c r="AA1804" s="30">
        <f t="shared" si="284"/>
        <v>21</v>
      </c>
      <c r="AB1804" s="31">
        <f>IF(AND(ISNUMBER(MATCH($S1804,[3]Lists!$CU$8:$CU$37,0)),J1804&gt;=DATE(2018,12,31)),$AH$6,$AH$5)</f>
        <v>1</v>
      </c>
      <c r="AC1804" s="31">
        <f t="shared" si="285"/>
        <v>1</v>
      </c>
      <c r="AD1804" s="31">
        <f t="shared" si="286"/>
        <v>1</v>
      </c>
      <c r="AE1804" s="32" t="e">
        <f>MIN($K1804,IF(AND(S1804='[3]Resources - Baseline'!$C$25,$AH$3&gt;0),MIN(DATE(2050,12,31),MAX(DATE($AH$4,12,31),DATE(YEAR(J1804)+$AH$3,MONTH(J1804),DAY(J1804)))),IF(AND(COUNTIFS('[3]Resources - Baseline'!$C$26:$C$37,S1804)=1,$AH$2&gt;0),MIN(DATE($AH$4,12,31),DATE(YEAR(J1804)+$AH$2,MONTH(J1804),DAY(J1804))),DATE(2050,12,31))))</f>
        <v>#VALUE!</v>
      </c>
      <c r="AF1804" s="33">
        <f t="shared" si="287"/>
        <v>1</v>
      </c>
    </row>
    <row r="1805" spans="1:32">
      <c r="A1805" s="1">
        <v>1805</v>
      </c>
      <c r="B1805" s="21" t="s">
        <v>3806</v>
      </c>
      <c r="C1805" s="21" t="s">
        <v>3807</v>
      </c>
      <c r="D1805" s="21" t="s">
        <v>163</v>
      </c>
      <c r="E1805" s="21" t="s">
        <v>164</v>
      </c>
      <c r="F1805" s="21" t="s">
        <v>164</v>
      </c>
      <c r="G1805" s="21" t="s">
        <v>165</v>
      </c>
      <c r="H1805" s="21" t="s">
        <v>166</v>
      </c>
      <c r="I1805" s="21" t="s">
        <v>167</v>
      </c>
      <c r="J1805" s="22">
        <v>17168</v>
      </c>
      <c r="K1805" s="22">
        <v>43525</v>
      </c>
      <c r="L1805" s="23">
        <f t="shared" si="288"/>
        <v>21</v>
      </c>
      <c r="M1805" s="24">
        <f t="shared" si="289"/>
        <v>1</v>
      </c>
      <c r="N1805" s="21">
        <v>21</v>
      </c>
      <c r="O1805" s="21">
        <v>21</v>
      </c>
      <c r="P1805" s="21" t="s">
        <v>218</v>
      </c>
      <c r="Q1805" s="21" t="s">
        <v>219</v>
      </c>
      <c r="R1805" s="25" t="s">
        <v>218</v>
      </c>
      <c r="S1805" s="21" t="s">
        <v>220</v>
      </c>
      <c r="T1805" s="21"/>
      <c r="U1805" s="26"/>
      <c r="V1805" s="26"/>
      <c r="W1805" s="27">
        <f t="shared" si="280"/>
        <v>1947</v>
      </c>
      <c r="X1805" s="27">
        <f t="shared" si="281"/>
        <v>2018</v>
      </c>
      <c r="Y1805" s="28">
        <f t="shared" si="282"/>
        <v>0</v>
      </c>
      <c r="Z1805" s="29" t="str">
        <f t="shared" si="283"/>
        <v>Excluded</v>
      </c>
      <c r="AA1805" s="30">
        <f t="shared" si="284"/>
        <v>21</v>
      </c>
      <c r="AB1805" s="31">
        <f>IF(AND(ISNUMBER(MATCH($S1805,[3]Lists!$CU$8:$CU$37,0)),J1805&gt;=DATE(2018,12,31)),$AH$6,$AH$5)</f>
        <v>1</v>
      </c>
      <c r="AC1805" s="31">
        <f t="shared" si="285"/>
        <v>1</v>
      </c>
      <c r="AD1805" s="31">
        <f t="shared" si="286"/>
        <v>1</v>
      </c>
      <c r="AE1805" s="32" t="e">
        <f>MIN($K1805,IF(AND(S1805='[3]Resources - Baseline'!$C$25,$AH$3&gt;0),MIN(DATE(2050,12,31),MAX(DATE($AH$4,12,31),DATE(YEAR(J1805)+$AH$3,MONTH(J1805),DAY(J1805)))),IF(AND(COUNTIFS('[3]Resources - Baseline'!$C$26:$C$37,S1805)=1,$AH$2&gt;0),MIN(DATE($AH$4,12,31),DATE(YEAR(J1805)+$AH$2,MONTH(J1805),DAY(J1805))),DATE(2050,12,31))))</f>
        <v>#VALUE!</v>
      </c>
      <c r="AF1805" s="33">
        <f t="shared" si="287"/>
        <v>1</v>
      </c>
    </row>
    <row r="1806" spans="1:32">
      <c r="A1806" s="1">
        <v>1806</v>
      </c>
      <c r="B1806" s="21" t="s">
        <v>3808</v>
      </c>
      <c r="C1806" s="21" t="s">
        <v>3809</v>
      </c>
      <c r="D1806" s="21" t="s">
        <v>163</v>
      </c>
      <c r="E1806" s="21" t="s">
        <v>164</v>
      </c>
      <c r="F1806" s="21" t="s">
        <v>164</v>
      </c>
      <c r="G1806" s="21" t="s">
        <v>165</v>
      </c>
      <c r="H1806" s="21" t="s">
        <v>166</v>
      </c>
      <c r="I1806" s="21" t="s">
        <v>167</v>
      </c>
      <c r="J1806" s="22">
        <v>17168</v>
      </c>
      <c r="K1806" s="22">
        <v>43525</v>
      </c>
      <c r="L1806" s="23">
        <f t="shared" si="288"/>
        <v>21</v>
      </c>
      <c r="M1806" s="24">
        <f t="shared" si="289"/>
        <v>1</v>
      </c>
      <c r="N1806" s="21">
        <v>21</v>
      </c>
      <c r="O1806" s="21">
        <v>21</v>
      </c>
      <c r="P1806" s="21" t="s">
        <v>218</v>
      </c>
      <c r="Q1806" s="21" t="s">
        <v>219</v>
      </c>
      <c r="R1806" s="25" t="s">
        <v>218</v>
      </c>
      <c r="S1806" s="21" t="s">
        <v>220</v>
      </c>
      <c r="T1806" s="21"/>
      <c r="U1806" s="26"/>
      <c r="V1806" s="26"/>
      <c r="W1806" s="27">
        <f t="shared" si="280"/>
        <v>1947</v>
      </c>
      <c r="X1806" s="27">
        <f t="shared" si="281"/>
        <v>2018</v>
      </c>
      <c r="Y1806" s="28">
        <f t="shared" si="282"/>
        <v>0</v>
      </c>
      <c r="Z1806" s="29" t="str">
        <f t="shared" si="283"/>
        <v>Excluded</v>
      </c>
      <c r="AA1806" s="30">
        <f t="shared" si="284"/>
        <v>21</v>
      </c>
      <c r="AB1806" s="31">
        <f>IF(AND(ISNUMBER(MATCH($S1806,[3]Lists!$CU$8:$CU$37,0)),J1806&gt;=DATE(2018,12,31)),$AH$6,$AH$5)</f>
        <v>1</v>
      </c>
      <c r="AC1806" s="31">
        <f t="shared" si="285"/>
        <v>1</v>
      </c>
      <c r="AD1806" s="31">
        <f t="shared" si="286"/>
        <v>1</v>
      </c>
      <c r="AE1806" s="32" t="e">
        <f>MIN($K1806,IF(AND(S1806='[3]Resources - Baseline'!$C$25,$AH$3&gt;0),MIN(DATE(2050,12,31),MAX(DATE($AH$4,12,31),DATE(YEAR(J1806)+$AH$3,MONTH(J1806),DAY(J1806)))),IF(AND(COUNTIFS('[3]Resources - Baseline'!$C$26:$C$37,S1806)=1,$AH$2&gt;0),MIN(DATE($AH$4,12,31),DATE(YEAR(J1806)+$AH$2,MONTH(J1806),DAY(J1806))),DATE(2050,12,31))))</f>
        <v>#VALUE!</v>
      </c>
      <c r="AF1806" s="33">
        <f t="shared" si="287"/>
        <v>1</v>
      </c>
    </row>
    <row r="1807" spans="1:32">
      <c r="A1807" s="1">
        <v>1807</v>
      </c>
      <c r="B1807" s="21" t="s">
        <v>3810</v>
      </c>
      <c r="C1807" s="21" t="s">
        <v>3811</v>
      </c>
      <c r="D1807" s="21" t="s">
        <v>163</v>
      </c>
      <c r="E1807" s="21" t="s">
        <v>378</v>
      </c>
      <c r="F1807" s="21" t="s">
        <v>378</v>
      </c>
      <c r="G1807" s="21" t="s">
        <v>1348</v>
      </c>
      <c r="H1807" s="21" t="s">
        <v>1349</v>
      </c>
      <c r="I1807" s="21" t="s">
        <v>378</v>
      </c>
      <c r="J1807" s="22">
        <v>31199</v>
      </c>
      <c r="K1807" s="22">
        <v>55153</v>
      </c>
      <c r="L1807" s="23">
        <f t="shared" si="288"/>
        <v>9.5</v>
      </c>
      <c r="M1807" s="24">
        <f t="shared" si="289"/>
        <v>1</v>
      </c>
      <c r="N1807" s="21">
        <v>9.5</v>
      </c>
      <c r="O1807" s="21">
        <v>9.5</v>
      </c>
      <c r="P1807" s="21" t="s">
        <v>218</v>
      </c>
      <c r="Q1807" s="21" t="s">
        <v>219</v>
      </c>
      <c r="R1807" s="25" t="s">
        <v>218</v>
      </c>
      <c r="S1807" s="21" t="s">
        <v>3812</v>
      </c>
      <c r="T1807" s="21"/>
      <c r="U1807" s="26"/>
      <c r="V1807" s="26"/>
      <c r="W1807" s="27">
        <f t="shared" si="280"/>
        <v>1985</v>
      </c>
      <c r="X1807" s="27">
        <f t="shared" si="281"/>
        <v>2050</v>
      </c>
      <c r="Y1807" s="28">
        <f t="shared" si="282"/>
        <v>0</v>
      </c>
      <c r="Z1807" s="29" t="str">
        <f t="shared" si="283"/>
        <v>BANC</v>
      </c>
      <c r="AA1807" s="30">
        <f t="shared" si="284"/>
        <v>9.5</v>
      </c>
      <c r="AB1807" s="31">
        <f>IF(AND(ISNUMBER(MATCH($S1807,[3]Lists!$CU$8:$CU$37,0)),J1807&gt;=DATE(2018,12,31)),$AH$6,$AH$5)</f>
        <v>1</v>
      </c>
      <c r="AC1807" s="31">
        <f t="shared" si="285"/>
        <v>1</v>
      </c>
      <c r="AD1807" s="31">
        <f t="shared" si="286"/>
        <v>1</v>
      </c>
      <c r="AE1807" s="32" t="e">
        <f>MIN($K1807,IF(AND(S1807='[3]Resources - Baseline'!$C$25,$AH$3&gt;0),MIN(DATE(2050,12,31),MAX(DATE($AH$4,12,31),DATE(YEAR(J1807)+$AH$3,MONTH(J1807),DAY(J1807)))),IF(AND(COUNTIFS('[3]Resources - Baseline'!$C$26:$C$37,S1807)=1,$AH$2&gt;0),MIN(DATE($AH$4,12,31),DATE(YEAR(J1807)+$AH$2,MONTH(J1807),DAY(J1807))),DATE(2050,12,31))))</f>
        <v>#VALUE!</v>
      </c>
      <c r="AF1807" s="33">
        <f t="shared" si="287"/>
        <v>1</v>
      </c>
    </row>
    <row r="1808" spans="1:32">
      <c r="A1808" s="1">
        <v>1808</v>
      </c>
      <c r="B1808" s="21" t="s">
        <v>3813</v>
      </c>
      <c r="C1808" s="21" t="s">
        <v>3814</v>
      </c>
      <c r="D1808" s="21" t="s">
        <v>163</v>
      </c>
      <c r="E1808" s="21" t="s">
        <v>164</v>
      </c>
      <c r="F1808" s="21" t="s">
        <v>164</v>
      </c>
      <c r="G1808" s="21" t="s">
        <v>165</v>
      </c>
      <c r="H1808" s="21" t="s">
        <v>166</v>
      </c>
      <c r="I1808" s="21" t="s">
        <v>167</v>
      </c>
      <c r="J1808" s="22">
        <v>4384</v>
      </c>
      <c r="K1808" s="22">
        <v>48669</v>
      </c>
      <c r="L1808" s="23">
        <f t="shared" si="288"/>
        <v>170</v>
      </c>
      <c r="M1808" s="24">
        <f t="shared" si="289"/>
        <v>1</v>
      </c>
      <c r="N1808" s="21">
        <v>170</v>
      </c>
      <c r="O1808" s="21">
        <v>170</v>
      </c>
      <c r="P1808" s="21" t="s">
        <v>218</v>
      </c>
      <c r="Q1808" s="21" t="s">
        <v>219</v>
      </c>
      <c r="R1808" s="25" t="s">
        <v>218</v>
      </c>
      <c r="S1808" s="21" t="s">
        <v>220</v>
      </c>
      <c r="T1808" s="21"/>
      <c r="U1808" s="26"/>
      <c r="V1808" s="26"/>
      <c r="W1808" s="27">
        <f t="shared" si="280"/>
        <v>1912</v>
      </c>
      <c r="X1808" s="27">
        <f t="shared" si="281"/>
        <v>2032</v>
      </c>
      <c r="Y1808" s="28">
        <f t="shared" si="282"/>
        <v>0</v>
      </c>
      <c r="Z1808" s="29" t="str">
        <f t="shared" si="283"/>
        <v>Excluded</v>
      </c>
      <c r="AA1808" s="30">
        <f t="shared" si="284"/>
        <v>170</v>
      </c>
      <c r="AB1808" s="31">
        <f>IF(AND(ISNUMBER(MATCH($S1808,[3]Lists!$CU$8:$CU$37,0)),J1808&gt;=DATE(2018,12,31)),$AH$6,$AH$5)</f>
        <v>1</v>
      </c>
      <c r="AC1808" s="31">
        <f t="shared" si="285"/>
        <v>1</v>
      </c>
      <c r="AD1808" s="31">
        <f t="shared" si="286"/>
        <v>1</v>
      </c>
      <c r="AE1808" s="32" t="e">
        <f>MIN($K1808,IF(AND(S1808='[3]Resources - Baseline'!$C$25,$AH$3&gt;0),MIN(DATE(2050,12,31),MAX(DATE($AH$4,12,31),DATE(YEAR(J1808)+$AH$3,MONTH(J1808),DAY(J1808)))),IF(AND(COUNTIFS('[3]Resources - Baseline'!$C$26:$C$37,S1808)=1,$AH$2&gt;0),MIN(DATE($AH$4,12,31),DATE(YEAR(J1808)+$AH$2,MONTH(J1808),DAY(J1808))),DATE(2050,12,31))))</f>
        <v>#VALUE!</v>
      </c>
      <c r="AF1808" s="33">
        <f t="shared" si="287"/>
        <v>1</v>
      </c>
    </row>
    <row r="1809" spans="1:32">
      <c r="A1809" s="1">
        <v>1809</v>
      </c>
      <c r="B1809" s="21" t="s">
        <v>3815</v>
      </c>
      <c r="C1809" s="21" t="s">
        <v>3816</v>
      </c>
      <c r="D1809" s="21" t="s">
        <v>163</v>
      </c>
      <c r="E1809" s="21" t="s">
        <v>378</v>
      </c>
      <c r="F1809" s="21" t="s">
        <v>378</v>
      </c>
      <c r="G1809" s="21" t="s">
        <v>1348</v>
      </c>
      <c r="H1809" s="21" t="s">
        <v>1349</v>
      </c>
      <c r="I1809" s="21" t="s">
        <v>378</v>
      </c>
      <c r="J1809" s="22">
        <v>23132</v>
      </c>
      <c r="K1809" s="22">
        <v>55153</v>
      </c>
      <c r="L1809" s="23">
        <f t="shared" si="288"/>
        <v>86</v>
      </c>
      <c r="M1809" s="24">
        <f t="shared" si="289"/>
        <v>1</v>
      </c>
      <c r="N1809" s="21">
        <v>86</v>
      </c>
      <c r="O1809" s="21">
        <v>86</v>
      </c>
      <c r="P1809" s="21" t="s">
        <v>218</v>
      </c>
      <c r="Q1809" s="21" t="s">
        <v>219</v>
      </c>
      <c r="R1809" s="25" t="s">
        <v>218</v>
      </c>
      <c r="S1809" s="21" t="s">
        <v>1350</v>
      </c>
      <c r="T1809" s="21"/>
      <c r="U1809" s="26"/>
      <c r="V1809" s="26"/>
      <c r="W1809" s="27">
        <f t="shared" si="280"/>
        <v>1963</v>
      </c>
      <c r="X1809" s="27">
        <f t="shared" si="281"/>
        <v>2050</v>
      </c>
      <c r="Y1809" s="28">
        <f t="shared" si="282"/>
        <v>0</v>
      </c>
      <c r="Z1809" s="29" t="str">
        <f t="shared" si="283"/>
        <v>BANC</v>
      </c>
      <c r="AA1809" s="30">
        <f t="shared" si="284"/>
        <v>86</v>
      </c>
      <c r="AB1809" s="31">
        <f>IF(AND(ISNUMBER(MATCH($S1809,[3]Lists!$CU$8:$CU$37,0)),J1809&gt;=DATE(2018,12,31)),$AH$6,$AH$5)</f>
        <v>1</v>
      </c>
      <c r="AC1809" s="31">
        <f t="shared" si="285"/>
        <v>1</v>
      </c>
      <c r="AD1809" s="31">
        <f t="shared" si="286"/>
        <v>1</v>
      </c>
      <c r="AE1809" s="32" t="e">
        <f>MIN($K1809,IF(AND(S1809='[3]Resources - Baseline'!$C$25,$AH$3&gt;0),MIN(DATE(2050,12,31),MAX(DATE($AH$4,12,31),DATE(YEAR(J1809)+$AH$3,MONTH(J1809),DAY(J1809)))),IF(AND(COUNTIFS('[3]Resources - Baseline'!$C$26:$C$37,S1809)=1,$AH$2&gt;0),MIN(DATE($AH$4,12,31),DATE(YEAR(J1809)+$AH$2,MONTH(J1809),DAY(J1809))),DATE(2050,12,31))))</f>
        <v>#VALUE!</v>
      </c>
      <c r="AF1809" s="33">
        <f t="shared" si="287"/>
        <v>1</v>
      </c>
    </row>
    <row r="1810" spans="1:32">
      <c r="A1810" s="1">
        <v>1810</v>
      </c>
      <c r="B1810" s="21" t="s">
        <v>3817</v>
      </c>
      <c r="C1810" s="21" t="s">
        <v>3818</v>
      </c>
      <c r="D1810" s="21" t="s">
        <v>163</v>
      </c>
      <c r="E1810" s="21" t="s">
        <v>378</v>
      </c>
      <c r="F1810" s="21" t="s">
        <v>378</v>
      </c>
      <c r="G1810" s="21" t="s">
        <v>1348</v>
      </c>
      <c r="H1810" s="21" t="s">
        <v>1349</v>
      </c>
      <c r="I1810" s="21" t="s">
        <v>378</v>
      </c>
      <c r="J1810" s="22">
        <v>23193</v>
      </c>
      <c r="K1810" s="22">
        <v>55153</v>
      </c>
      <c r="L1810" s="23">
        <f t="shared" si="288"/>
        <v>86</v>
      </c>
      <c r="M1810" s="24">
        <f t="shared" si="289"/>
        <v>1</v>
      </c>
      <c r="N1810" s="21">
        <v>86</v>
      </c>
      <c r="O1810" s="21">
        <v>86</v>
      </c>
      <c r="P1810" s="21" t="s">
        <v>218</v>
      </c>
      <c r="Q1810" s="21" t="s">
        <v>219</v>
      </c>
      <c r="R1810" s="25" t="s">
        <v>218</v>
      </c>
      <c r="S1810" s="21" t="s">
        <v>1350</v>
      </c>
      <c r="T1810" s="21"/>
      <c r="U1810" s="26"/>
      <c r="V1810" s="26"/>
      <c r="W1810" s="27">
        <f t="shared" si="280"/>
        <v>1964</v>
      </c>
      <c r="X1810" s="27">
        <f t="shared" si="281"/>
        <v>2050</v>
      </c>
      <c r="Y1810" s="28">
        <f t="shared" si="282"/>
        <v>0</v>
      </c>
      <c r="Z1810" s="29" t="str">
        <f t="shared" si="283"/>
        <v>BANC</v>
      </c>
      <c r="AA1810" s="30">
        <f t="shared" si="284"/>
        <v>86</v>
      </c>
      <c r="AB1810" s="31">
        <f>IF(AND(ISNUMBER(MATCH($S1810,[3]Lists!$CU$8:$CU$37,0)),J1810&gt;=DATE(2018,12,31)),$AH$6,$AH$5)</f>
        <v>1</v>
      </c>
      <c r="AC1810" s="31">
        <f t="shared" si="285"/>
        <v>1</v>
      </c>
      <c r="AD1810" s="31">
        <f t="shared" si="286"/>
        <v>1</v>
      </c>
      <c r="AE1810" s="32" t="e">
        <f>MIN($K1810,IF(AND(S1810='[3]Resources - Baseline'!$C$25,$AH$3&gt;0),MIN(DATE(2050,12,31),MAX(DATE($AH$4,12,31),DATE(YEAR(J1810)+$AH$3,MONTH(J1810),DAY(J1810)))),IF(AND(COUNTIFS('[3]Resources - Baseline'!$C$26:$C$37,S1810)=1,$AH$2&gt;0),MIN(DATE($AH$4,12,31),DATE(YEAR(J1810)+$AH$2,MONTH(J1810),DAY(J1810))),DATE(2050,12,31))))</f>
        <v>#VALUE!</v>
      </c>
      <c r="AF1810" s="33">
        <f t="shared" si="287"/>
        <v>1</v>
      </c>
    </row>
    <row r="1811" spans="1:32">
      <c r="A1811" s="1">
        <v>1811</v>
      </c>
      <c r="B1811" s="21" t="s">
        <v>3819</v>
      </c>
      <c r="C1811" s="21" t="s">
        <v>3820</v>
      </c>
      <c r="D1811" s="21" t="s">
        <v>163</v>
      </c>
      <c r="E1811" s="21" t="s">
        <v>752</v>
      </c>
      <c r="F1811" s="21" t="s">
        <v>752</v>
      </c>
      <c r="G1811" s="21" t="s">
        <v>753</v>
      </c>
      <c r="H1811" s="21" t="s">
        <v>754</v>
      </c>
      <c r="I1811" s="21" t="s">
        <v>212</v>
      </c>
      <c r="J1811" s="22">
        <v>38749</v>
      </c>
      <c r="K1811" s="22">
        <v>54789</v>
      </c>
      <c r="L1811" s="23">
        <f t="shared" si="288"/>
        <v>135</v>
      </c>
      <c r="M1811" s="24">
        <f t="shared" si="289"/>
        <v>1</v>
      </c>
      <c r="N1811" s="21">
        <v>135</v>
      </c>
      <c r="O1811" s="21">
        <v>135</v>
      </c>
      <c r="P1811" s="21" t="s">
        <v>196</v>
      </c>
      <c r="Q1811" s="21" t="s">
        <v>197</v>
      </c>
      <c r="R1811" s="25" t="s">
        <v>198</v>
      </c>
      <c r="S1811" s="21" t="s">
        <v>551</v>
      </c>
      <c r="T1811" s="21"/>
      <c r="U1811" s="26"/>
      <c r="V1811" s="26"/>
      <c r="W1811" s="27">
        <f t="shared" si="280"/>
        <v>2006</v>
      </c>
      <c r="X1811" s="27">
        <f t="shared" si="281"/>
        <v>2049</v>
      </c>
      <c r="Y1811" s="28">
        <f t="shared" si="282"/>
        <v>0</v>
      </c>
      <c r="Z1811" s="29" t="str">
        <f t="shared" si="283"/>
        <v>NW</v>
      </c>
      <c r="AA1811" s="30">
        <f t="shared" si="284"/>
        <v>135</v>
      </c>
      <c r="AB1811" s="31">
        <f>IF(AND(ISNUMBER(MATCH($S1811,[3]Lists!$CU$8:$CU$37,0)),J1811&gt;=DATE(2018,12,31)),$AH$6,$AH$5)</f>
        <v>1</v>
      </c>
      <c r="AC1811" s="31">
        <f t="shared" si="285"/>
        <v>1</v>
      </c>
      <c r="AD1811" s="31">
        <f t="shared" si="286"/>
        <v>1</v>
      </c>
      <c r="AE1811" s="32" t="e">
        <f>MIN($K1811,IF(AND(S1811='[3]Resources - Baseline'!$C$25,$AH$3&gt;0),MIN(DATE(2050,12,31),MAX(DATE($AH$4,12,31),DATE(YEAR(J1811)+$AH$3,MONTH(J1811),DAY(J1811)))),IF(AND(COUNTIFS('[3]Resources - Baseline'!$C$26:$C$37,S1811)=1,$AH$2&gt;0),MIN(DATE($AH$4,12,31),DATE(YEAR(J1811)+$AH$2,MONTH(J1811),DAY(J1811))),DATE(2050,12,31))))</f>
        <v>#VALUE!</v>
      </c>
      <c r="AF1811" s="33">
        <f t="shared" si="287"/>
        <v>1</v>
      </c>
    </row>
    <row r="1812" spans="1:32">
      <c r="A1812" s="1">
        <v>1812</v>
      </c>
      <c r="B1812" s="21" t="s">
        <v>3821</v>
      </c>
      <c r="C1812" s="21" t="s">
        <v>3822</v>
      </c>
      <c r="D1812" s="21" t="s">
        <v>163</v>
      </c>
      <c r="E1812" s="21" t="s">
        <v>164</v>
      </c>
      <c r="F1812" s="21" t="s">
        <v>164</v>
      </c>
      <c r="G1812" s="21" t="s">
        <v>165</v>
      </c>
      <c r="H1812" s="21" t="s">
        <v>166</v>
      </c>
      <c r="I1812" s="21" t="s">
        <v>167</v>
      </c>
      <c r="J1812" s="22">
        <v>41791</v>
      </c>
      <c r="K1812" s="22">
        <v>55153</v>
      </c>
      <c r="L1812" s="23">
        <f t="shared" si="288"/>
        <v>15</v>
      </c>
      <c r="M1812" s="24">
        <f t="shared" si="289"/>
        <v>1</v>
      </c>
      <c r="N1812" s="21">
        <v>15</v>
      </c>
      <c r="O1812" s="21">
        <v>15</v>
      </c>
      <c r="P1812" s="21" t="s">
        <v>288</v>
      </c>
      <c r="Q1812" s="21" t="s">
        <v>269</v>
      </c>
      <c r="R1812" s="25" t="s">
        <v>270</v>
      </c>
      <c r="S1812" s="21" t="s">
        <v>304</v>
      </c>
      <c r="T1812" s="21"/>
      <c r="U1812" s="26"/>
      <c r="V1812" s="26"/>
      <c r="W1812" s="27">
        <f t="shared" si="280"/>
        <v>2014</v>
      </c>
      <c r="X1812" s="27">
        <f t="shared" si="281"/>
        <v>2050</v>
      </c>
      <c r="Y1812" s="28">
        <f t="shared" si="282"/>
        <v>0</v>
      </c>
      <c r="Z1812" s="29" t="str">
        <f t="shared" si="283"/>
        <v>Excluded</v>
      </c>
      <c r="AA1812" s="30">
        <f t="shared" si="284"/>
        <v>15</v>
      </c>
      <c r="AB1812" s="31">
        <f>IF(AND(ISNUMBER(MATCH($S1812,[3]Lists!$CU$8:$CU$37,0)),J1812&gt;=DATE(2018,12,31)),$AH$6,$AH$5)</f>
        <v>1</v>
      </c>
      <c r="AC1812" s="31">
        <f t="shared" si="285"/>
        <v>1</v>
      </c>
      <c r="AD1812" s="31">
        <f t="shared" si="286"/>
        <v>1</v>
      </c>
      <c r="AE1812" s="32" t="e">
        <f>MIN($K1812,IF(AND(S1812='[3]Resources - Baseline'!$C$25,$AH$3&gt;0),MIN(DATE(2050,12,31),MAX(DATE($AH$4,12,31),DATE(YEAR(J1812)+$AH$3,MONTH(J1812),DAY(J1812)))),IF(AND(COUNTIFS('[3]Resources - Baseline'!$C$26:$C$37,S1812)=1,$AH$2&gt;0),MIN(DATE($AH$4,12,31),DATE(YEAR(J1812)+$AH$2,MONTH(J1812),DAY(J1812))),DATE(2050,12,31))))</f>
        <v>#VALUE!</v>
      </c>
      <c r="AF1812" s="33">
        <f t="shared" si="287"/>
        <v>1</v>
      </c>
    </row>
    <row r="1813" spans="1:32">
      <c r="A1813" s="1">
        <v>1813</v>
      </c>
      <c r="B1813" s="21" t="s">
        <v>3823</v>
      </c>
      <c r="C1813" s="21" t="s">
        <v>3824</v>
      </c>
      <c r="D1813" s="21" t="s">
        <v>163</v>
      </c>
      <c r="E1813" s="21" t="s">
        <v>359</v>
      </c>
      <c r="F1813" s="21" t="s">
        <v>359</v>
      </c>
      <c r="G1813" s="21" t="s">
        <v>360</v>
      </c>
      <c r="H1813" s="21" t="s">
        <v>210</v>
      </c>
      <c r="I1813" s="21" t="s">
        <v>212</v>
      </c>
      <c r="J1813" s="22">
        <v>40603</v>
      </c>
      <c r="K1813" s="22">
        <v>55153</v>
      </c>
      <c r="L1813" s="23">
        <f t="shared" si="288"/>
        <v>151.19999999999999</v>
      </c>
      <c r="M1813" s="24">
        <f t="shared" si="289"/>
        <v>1</v>
      </c>
      <c r="N1813" s="21">
        <v>151.19999999999999</v>
      </c>
      <c r="O1813" s="21">
        <v>151.19999999999999</v>
      </c>
      <c r="P1813" s="21" t="s">
        <v>196</v>
      </c>
      <c r="Q1813" s="21" t="s">
        <v>197</v>
      </c>
      <c r="R1813" s="25" t="s">
        <v>198</v>
      </c>
      <c r="S1813" s="21" t="s">
        <v>551</v>
      </c>
      <c r="T1813" s="21" t="s">
        <v>178</v>
      </c>
      <c r="U1813" s="26">
        <v>4.6720800000000002</v>
      </c>
      <c r="V1813" s="26"/>
      <c r="W1813" s="27">
        <f t="shared" si="280"/>
        <v>2011</v>
      </c>
      <c r="X1813" s="27">
        <f t="shared" si="281"/>
        <v>2050</v>
      </c>
      <c r="Y1813" s="28">
        <f t="shared" si="282"/>
        <v>146.52791999999999</v>
      </c>
      <c r="Z1813" s="29" t="str">
        <f t="shared" si="283"/>
        <v>CAISO</v>
      </c>
      <c r="AA1813" s="30">
        <f t="shared" si="284"/>
        <v>4.6720800000000002</v>
      </c>
      <c r="AB1813" s="31">
        <f>IF(AND(ISNUMBER(MATCH($S1813,[3]Lists!$CU$8:$CU$37,0)),J1813&gt;=DATE(2018,12,31)),$AH$6,$AH$5)</f>
        <v>1</v>
      </c>
      <c r="AC1813" s="31">
        <f t="shared" si="285"/>
        <v>1</v>
      </c>
      <c r="AD1813" s="31">
        <f t="shared" si="286"/>
        <v>1</v>
      </c>
      <c r="AE1813" s="32" t="e">
        <f>MIN($K1813,IF(AND(S1813='[3]Resources - Baseline'!$C$25,$AH$3&gt;0),MIN(DATE(2050,12,31),MAX(DATE($AH$4,12,31),DATE(YEAR(J1813)+$AH$3,MONTH(J1813),DAY(J1813)))),IF(AND(COUNTIFS('[3]Resources - Baseline'!$C$26:$C$37,S1813)=1,$AH$2&gt;0),MIN(DATE($AH$4,12,31),DATE(YEAR(J1813)+$AH$2,MONTH(J1813),DAY(J1813))),DATE(2050,12,31))))</f>
        <v>#VALUE!</v>
      </c>
      <c r="AF1813" s="33">
        <f t="shared" si="287"/>
        <v>1</v>
      </c>
    </row>
    <row r="1814" spans="1:32">
      <c r="A1814" s="1">
        <v>1814</v>
      </c>
      <c r="B1814" s="21" t="s">
        <v>3825</v>
      </c>
      <c r="C1814" s="21" t="s">
        <v>3826</v>
      </c>
      <c r="D1814" s="21" t="s">
        <v>163</v>
      </c>
      <c r="E1814" s="21" t="s">
        <v>359</v>
      </c>
      <c r="F1814" s="21" t="s">
        <v>359</v>
      </c>
      <c r="G1814" s="21" t="s">
        <v>360</v>
      </c>
      <c r="H1814" s="21" t="s">
        <v>210</v>
      </c>
      <c r="I1814" s="21" t="s">
        <v>212</v>
      </c>
      <c r="J1814" s="22">
        <v>42339</v>
      </c>
      <c r="K1814" s="22">
        <v>47588</v>
      </c>
      <c r="L1814" s="23">
        <f t="shared" si="288"/>
        <v>101</v>
      </c>
      <c r="M1814" s="24">
        <f t="shared" si="289"/>
        <v>1</v>
      </c>
      <c r="N1814" s="21">
        <v>101</v>
      </c>
      <c r="O1814" s="21">
        <v>101</v>
      </c>
      <c r="P1814" s="21" t="s">
        <v>196</v>
      </c>
      <c r="Q1814" s="21" t="s">
        <v>197</v>
      </c>
      <c r="R1814" s="25" t="s">
        <v>198</v>
      </c>
      <c r="S1814" s="21" t="s">
        <v>551</v>
      </c>
      <c r="T1814" s="21"/>
      <c r="U1814" s="26"/>
      <c r="V1814" s="26"/>
      <c r="W1814" s="27">
        <f t="shared" si="280"/>
        <v>2016</v>
      </c>
      <c r="X1814" s="27">
        <f t="shared" si="281"/>
        <v>2029</v>
      </c>
      <c r="Y1814" s="28">
        <f t="shared" si="282"/>
        <v>0</v>
      </c>
      <c r="Z1814" s="29" t="str">
        <f t="shared" si="283"/>
        <v>NW</v>
      </c>
      <c r="AA1814" s="30">
        <f t="shared" si="284"/>
        <v>101</v>
      </c>
      <c r="AB1814" s="31">
        <f>IF(AND(ISNUMBER(MATCH($S1814,[3]Lists!$CU$8:$CU$37,0)),J1814&gt;=DATE(2018,12,31)),$AH$6,$AH$5)</f>
        <v>1</v>
      </c>
      <c r="AC1814" s="31">
        <f t="shared" si="285"/>
        <v>1</v>
      </c>
      <c r="AD1814" s="31">
        <f t="shared" si="286"/>
        <v>1</v>
      </c>
      <c r="AE1814" s="32" t="e">
        <f>MIN($K1814,IF(AND(S1814='[3]Resources - Baseline'!$C$25,$AH$3&gt;0),MIN(DATE(2050,12,31),MAX(DATE($AH$4,12,31),DATE(YEAR(J1814)+$AH$3,MONTH(J1814),DAY(J1814)))),IF(AND(COUNTIFS('[3]Resources - Baseline'!$C$26:$C$37,S1814)=1,$AH$2&gt;0),MIN(DATE($AH$4,12,31),DATE(YEAR(J1814)+$AH$2,MONTH(J1814),DAY(J1814))),DATE(2050,12,31))))</f>
        <v>#VALUE!</v>
      </c>
      <c r="AF1814" s="33">
        <f t="shared" si="287"/>
        <v>1</v>
      </c>
    </row>
    <row r="1815" spans="1:32">
      <c r="A1815" s="1">
        <v>1815</v>
      </c>
      <c r="B1815" s="21" t="s">
        <v>3827</v>
      </c>
      <c r="C1815" s="21" t="s">
        <v>3828</v>
      </c>
      <c r="D1815" s="21" t="s">
        <v>163</v>
      </c>
      <c r="E1815" s="21" t="s">
        <v>232</v>
      </c>
      <c r="F1815" s="21" t="s">
        <v>232</v>
      </c>
      <c r="G1815" s="21" t="s">
        <v>233</v>
      </c>
      <c r="H1815" s="21" t="s">
        <v>234</v>
      </c>
      <c r="I1815" s="21" t="s">
        <v>232</v>
      </c>
      <c r="J1815" s="22">
        <v>42705</v>
      </c>
      <c r="K1815" s="22">
        <v>55153</v>
      </c>
      <c r="L1815" s="23">
        <f t="shared" si="288"/>
        <v>250</v>
      </c>
      <c r="M1815" s="24">
        <f t="shared" si="289"/>
        <v>1</v>
      </c>
      <c r="N1815" s="21">
        <v>250</v>
      </c>
      <c r="O1815" s="21">
        <v>250</v>
      </c>
      <c r="P1815" s="21" t="s">
        <v>240</v>
      </c>
      <c r="Q1815" s="21" t="s">
        <v>207</v>
      </c>
      <c r="R1815" s="25" t="s">
        <v>189</v>
      </c>
      <c r="S1815" s="21" t="s">
        <v>241</v>
      </c>
      <c r="T1815" s="21"/>
      <c r="U1815" s="26"/>
      <c r="V1815" s="26"/>
      <c r="W1815" s="27">
        <f t="shared" si="280"/>
        <v>2017</v>
      </c>
      <c r="X1815" s="27">
        <f t="shared" si="281"/>
        <v>2050</v>
      </c>
      <c r="Y1815" s="28">
        <f t="shared" si="282"/>
        <v>0</v>
      </c>
      <c r="Z1815" s="29" t="str">
        <f t="shared" si="283"/>
        <v>LDWP</v>
      </c>
      <c r="AA1815" s="30">
        <f t="shared" si="284"/>
        <v>250</v>
      </c>
      <c r="AB1815" s="31">
        <f>IF(AND(ISNUMBER(MATCH($S1815,[3]Lists!$CU$8:$CU$37,0)),J1815&gt;=DATE(2018,12,31)),$AH$6,$AH$5)</f>
        <v>1</v>
      </c>
      <c r="AC1815" s="31">
        <f t="shared" si="285"/>
        <v>1</v>
      </c>
      <c r="AD1815" s="31">
        <f t="shared" si="286"/>
        <v>1</v>
      </c>
      <c r="AE1815" s="32" t="e">
        <f>MIN($K1815,IF(AND(S1815='[3]Resources - Baseline'!$C$25,$AH$3&gt;0),MIN(DATE(2050,12,31),MAX(DATE($AH$4,12,31),DATE(YEAR(J1815)+$AH$3,MONTH(J1815),DAY(J1815)))),IF(AND(COUNTIFS('[3]Resources - Baseline'!$C$26:$C$37,S1815)=1,$AH$2&gt;0),MIN(DATE($AH$4,12,31),DATE(YEAR(J1815)+$AH$2,MONTH(J1815),DAY(J1815))),DATE(2050,12,31))))</f>
        <v>#VALUE!</v>
      </c>
      <c r="AF1815" s="33">
        <f t="shared" si="287"/>
        <v>1</v>
      </c>
    </row>
    <row r="1816" spans="1:32">
      <c r="A1816" s="1">
        <v>1816</v>
      </c>
      <c r="B1816" s="21" t="s">
        <v>3829</v>
      </c>
      <c r="C1816" s="21" t="s">
        <v>3830</v>
      </c>
      <c r="D1816" s="21" t="s">
        <v>163</v>
      </c>
      <c r="E1816" s="21" t="s">
        <v>378</v>
      </c>
      <c r="F1816" s="21" t="s">
        <v>378</v>
      </c>
      <c r="G1816" s="21" t="s">
        <v>1348</v>
      </c>
      <c r="H1816" s="21" t="s">
        <v>1349</v>
      </c>
      <c r="I1816" s="21" t="s">
        <v>378</v>
      </c>
      <c r="J1816" s="22">
        <v>41091</v>
      </c>
      <c r="K1816" s="22">
        <v>55153</v>
      </c>
      <c r="L1816" s="23">
        <f t="shared" si="288"/>
        <v>26.32</v>
      </c>
      <c r="M1816" s="24">
        <f t="shared" si="289"/>
        <v>1</v>
      </c>
      <c r="N1816" s="21">
        <v>26.32</v>
      </c>
      <c r="O1816" s="21">
        <v>26.32</v>
      </c>
      <c r="P1816" s="21" t="s">
        <v>408</v>
      </c>
      <c r="Q1816" s="21" t="s">
        <v>180</v>
      </c>
      <c r="R1816" s="25" t="s">
        <v>181</v>
      </c>
      <c r="S1816" s="21" t="s">
        <v>1987</v>
      </c>
      <c r="T1816" s="21"/>
      <c r="U1816" s="26"/>
      <c r="V1816" s="26"/>
      <c r="W1816" s="27">
        <f t="shared" si="280"/>
        <v>2013</v>
      </c>
      <c r="X1816" s="27">
        <f t="shared" si="281"/>
        <v>2050</v>
      </c>
      <c r="Y1816" s="28">
        <f t="shared" si="282"/>
        <v>0</v>
      </c>
      <c r="Z1816" s="29" t="str">
        <f t="shared" si="283"/>
        <v>BANC</v>
      </c>
      <c r="AA1816" s="30">
        <f t="shared" si="284"/>
        <v>26.32</v>
      </c>
      <c r="AB1816" s="31">
        <f>IF(AND(ISNUMBER(MATCH($S1816,[3]Lists!$CU$8:$CU$37,0)),J1816&gt;=DATE(2018,12,31)),$AH$6,$AH$5)</f>
        <v>1</v>
      </c>
      <c r="AC1816" s="31">
        <f t="shared" si="285"/>
        <v>1</v>
      </c>
      <c r="AD1816" s="31">
        <f t="shared" si="286"/>
        <v>1</v>
      </c>
      <c r="AE1816" s="32" t="e">
        <f>MIN($K1816,IF(AND(S1816='[3]Resources - Baseline'!$C$25,$AH$3&gt;0),MIN(DATE(2050,12,31),MAX(DATE($AH$4,12,31),DATE(YEAR(J1816)+$AH$3,MONTH(J1816),DAY(J1816)))),IF(AND(COUNTIFS('[3]Resources - Baseline'!$C$26:$C$37,S1816)=1,$AH$2&gt;0),MIN(DATE($AH$4,12,31),DATE(YEAR(J1816)+$AH$2,MONTH(J1816),DAY(J1816))),DATE(2050,12,31))))</f>
        <v>#VALUE!</v>
      </c>
      <c r="AF1816" s="33">
        <f t="shared" si="287"/>
        <v>1</v>
      </c>
    </row>
    <row r="1817" spans="1:32">
      <c r="A1817" s="1">
        <v>1817</v>
      </c>
      <c r="B1817" s="21" t="s">
        <v>3831</v>
      </c>
      <c r="C1817" s="21" t="s">
        <v>3832</v>
      </c>
      <c r="D1817" s="21" t="s">
        <v>163</v>
      </c>
      <c r="E1817" s="21" t="s">
        <v>164</v>
      </c>
      <c r="F1817" s="21" t="s">
        <v>164</v>
      </c>
      <c r="G1817" s="21" t="s">
        <v>165</v>
      </c>
      <c r="H1817" s="21" t="s">
        <v>166</v>
      </c>
      <c r="I1817" s="21" t="s">
        <v>167</v>
      </c>
      <c r="J1817" s="22">
        <v>41244</v>
      </c>
      <c r="K1817" s="22">
        <v>46736</v>
      </c>
      <c r="L1817" s="23">
        <f t="shared" si="288"/>
        <v>28</v>
      </c>
      <c r="M1817" s="24">
        <f t="shared" si="289"/>
        <v>1</v>
      </c>
      <c r="N1817" s="21">
        <v>28</v>
      </c>
      <c r="O1817" s="21">
        <v>28</v>
      </c>
      <c r="P1817" s="21" t="s">
        <v>213</v>
      </c>
      <c r="Q1817" s="21" t="s">
        <v>214</v>
      </c>
      <c r="R1817" s="25" t="s">
        <v>215</v>
      </c>
      <c r="S1817" s="21" t="s">
        <v>390</v>
      </c>
      <c r="T1817" s="21"/>
      <c r="U1817" s="26"/>
      <c r="V1817" s="26"/>
      <c r="W1817" s="27">
        <f t="shared" si="280"/>
        <v>2013</v>
      </c>
      <c r="X1817" s="27">
        <f t="shared" si="281"/>
        <v>2027</v>
      </c>
      <c r="Y1817" s="28">
        <f t="shared" si="282"/>
        <v>0</v>
      </c>
      <c r="Z1817" s="29" t="str">
        <f t="shared" si="283"/>
        <v>Excluded</v>
      </c>
      <c r="AA1817" s="30">
        <f t="shared" si="284"/>
        <v>28</v>
      </c>
      <c r="AB1817" s="31">
        <f>IF(AND(ISNUMBER(MATCH($S1817,[3]Lists!$CU$8:$CU$37,0)),J1817&gt;=DATE(2018,12,31)),$AH$6,$AH$5)</f>
        <v>1</v>
      </c>
      <c r="AC1817" s="31">
        <f t="shared" si="285"/>
        <v>1</v>
      </c>
      <c r="AD1817" s="31">
        <f t="shared" si="286"/>
        <v>1</v>
      </c>
      <c r="AE1817" s="32" t="e">
        <f>MIN($K1817,IF(AND(S1817='[3]Resources - Baseline'!$C$25,$AH$3&gt;0),MIN(DATE(2050,12,31),MAX(DATE($AH$4,12,31),DATE(YEAR(J1817)+$AH$3,MONTH(J1817),DAY(J1817)))),IF(AND(COUNTIFS('[3]Resources - Baseline'!$C$26:$C$37,S1817)=1,$AH$2&gt;0),MIN(DATE($AH$4,12,31),DATE(YEAR(J1817)+$AH$2,MONTH(J1817),DAY(J1817))),DATE(2050,12,31))))</f>
        <v>#VALUE!</v>
      </c>
      <c r="AF1817" s="33">
        <f t="shared" si="287"/>
        <v>1</v>
      </c>
    </row>
    <row r="1818" spans="1:32">
      <c r="A1818" s="1">
        <v>1818</v>
      </c>
      <c r="B1818" s="21" t="s">
        <v>3833</v>
      </c>
      <c r="C1818" s="21" t="s">
        <v>3834</v>
      </c>
      <c r="D1818" s="21" t="s">
        <v>163</v>
      </c>
      <c r="E1818" s="21" t="s">
        <v>164</v>
      </c>
      <c r="F1818" s="21" t="s">
        <v>164</v>
      </c>
      <c r="G1818" s="21" t="s">
        <v>165</v>
      </c>
      <c r="H1818" s="21" t="s">
        <v>166</v>
      </c>
      <c r="I1818" s="21" t="s">
        <v>167</v>
      </c>
      <c r="J1818" s="22">
        <v>41244</v>
      </c>
      <c r="K1818" s="22">
        <v>46736</v>
      </c>
      <c r="L1818" s="23">
        <f t="shared" si="288"/>
        <v>16</v>
      </c>
      <c r="M1818" s="24">
        <f t="shared" si="289"/>
        <v>1</v>
      </c>
      <c r="N1818" s="21">
        <v>16</v>
      </c>
      <c r="O1818" s="21">
        <v>16</v>
      </c>
      <c r="P1818" s="21" t="s">
        <v>213</v>
      </c>
      <c r="Q1818" s="21" t="s">
        <v>214</v>
      </c>
      <c r="R1818" s="25" t="s">
        <v>215</v>
      </c>
      <c r="S1818" s="21" t="s">
        <v>390</v>
      </c>
      <c r="T1818" s="21"/>
      <c r="U1818" s="26"/>
      <c r="V1818" s="26"/>
      <c r="W1818" s="27">
        <f t="shared" si="280"/>
        <v>2013</v>
      </c>
      <c r="X1818" s="27">
        <f t="shared" si="281"/>
        <v>2027</v>
      </c>
      <c r="Y1818" s="28">
        <f t="shared" si="282"/>
        <v>0</v>
      </c>
      <c r="Z1818" s="29" t="str">
        <f t="shared" si="283"/>
        <v>Excluded</v>
      </c>
      <c r="AA1818" s="30">
        <f t="shared" si="284"/>
        <v>16</v>
      </c>
      <c r="AB1818" s="31">
        <f>IF(AND(ISNUMBER(MATCH($S1818,[3]Lists!$CU$8:$CU$37,0)),J1818&gt;=DATE(2018,12,31)),$AH$6,$AH$5)</f>
        <v>1</v>
      </c>
      <c r="AC1818" s="31">
        <f t="shared" si="285"/>
        <v>1</v>
      </c>
      <c r="AD1818" s="31">
        <f t="shared" si="286"/>
        <v>1</v>
      </c>
      <c r="AE1818" s="32" t="e">
        <f>MIN($K1818,IF(AND(S1818='[3]Resources - Baseline'!$C$25,$AH$3&gt;0),MIN(DATE(2050,12,31),MAX(DATE($AH$4,12,31),DATE(YEAR(J1818)+$AH$3,MONTH(J1818),DAY(J1818)))),IF(AND(COUNTIFS('[3]Resources - Baseline'!$C$26:$C$37,S1818)=1,$AH$2&gt;0),MIN(DATE($AH$4,12,31),DATE(YEAR(J1818)+$AH$2,MONTH(J1818),DAY(J1818))),DATE(2050,12,31))))</f>
        <v>#VALUE!</v>
      </c>
      <c r="AF1818" s="33">
        <f t="shared" si="287"/>
        <v>1</v>
      </c>
    </row>
    <row r="1819" spans="1:32">
      <c r="A1819" s="1">
        <v>1819</v>
      </c>
      <c r="B1819" s="21" t="s">
        <v>3835</v>
      </c>
      <c r="C1819" s="21" t="s">
        <v>3836</v>
      </c>
      <c r="D1819" s="21" t="s">
        <v>163</v>
      </c>
      <c r="E1819" s="21" t="s">
        <v>164</v>
      </c>
      <c r="F1819" s="21" t="s">
        <v>164</v>
      </c>
      <c r="G1819" s="21" t="s">
        <v>165</v>
      </c>
      <c r="H1819" s="21" t="s">
        <v>166</v>
      </c>
      <c r="I1819" s="21" t="s">
        <v>167</v>
      </c>
      <c r="J1819" s="22">
        <v>41244</v>
      </c>
      <c r="K1819" s="22">
        <v>46736</v>
      </c>
      <c r="L1819" s="23">
        <f t="shared" si="288"/>
        <v>32</v>
      </c>
      <c r="M1819" s="24">
        <f t="shared" si="289"/>
        <v>1</v>
      </c>
      <c r="N1819" s="21">
        <v>32</v>
      </c>
      <c r="O1819" s="21">
        <v>32</v>
      </c>
      <c r="P1819" s="21" t="s">
        <v>213</v>
      </c>
      <c r="Q1819" s="21" t="s">
        <v>214</v>
      </c>
      <c r="R1819" s="25" t="s">
        <v>215</v>
      </c>
      <c r="S1819" s="21" t="s">
        <v>390</v>
      </c>
      <c r="T1819" s="21"/>
      <c r="U1819" s="26"/>
      <c r="V1819" s="26"/>
      <c r="W1819" s="27">
        <f t="shared" si="280"/>
        <v>2013</v>
      </c>
      <c r="X1819" s="27">
        <f t="shared" si="281"/>
        <v>2027</v>
      </c>
      <c r="Y1819" s="28">
        <f t="shared" si="282"/>
        <v>0</v>
      </c>
      <c r="Z1819" s="29" t="str">
        <f t="shared" si="283"/>
        <v>Excluded</v>
      </c>
      <c r="AA1819" s="30">
        <f t="shared" si="284"/>
        <v>32</v>
      </c>
      <c r="AB1819" s="31">
        <f>IF(AND(ISNUMBER(MATCH($S1819,[3]Lists!$CU$8:$CU$37,0)),J1819&gt;=DATE(2018,12,31)),$AH$6,$AH$5)</f>
        <v>1</v>
      </c>
      <c r="AC1819" s="31">
        <f t="shared" si="285"/>
        <v>1</v>
      </c>
      <c r="AD1819" s="31">
        <f t="shared" si="286"/>
        <v>1</v>
      </c>
      <c r="AE1819" s="32" t="e">
        <f>MIN($K1819,IF(AND(S1819='[3]Resources - Baseline'!$C$25,$AH$3&gt;0),MIN(DATE(2050,12,31),MAX(DATE($AH$4,12,31),DATE(YEAR(J1819)+$AH$3,MONTH(J1819),DAY(J1819)))),IF(AND(COUNTIFS('[3]Resources - Baseline'!$C$26:$C$37,S1819)=1,$AH$2&gt;0),MIN(DATE($AH$4,12,31),DATE(YEAR(J1819)+$AH$2,MONTH(J1819),DAY(J1819))),DATE(2050,12,31))))</f>
        <v>#VALUE!</v>
      </c>
      <c r="AF1819" s="33">
        <f t="shared" si="287"/>
        <v>1</v>
      </c>
    </row>
    <row r="1820" spans="1:32">
      <c r="A1820" s="1">
        <v>1820</v>
      </c>
      <c r="B1820" s="21" t="s">
        <v>3837</v>
      </c>
      <c r="C1820" s="21" t="s">
        <v>3838</v>
      </c>
      <c r="D1820" s="21" t="s">
        <v>185</v>
      </c>
      <c r="E1820" s="21" t="s">
        <v>175</v>
      </c>
      <c r="F1820" s="21" t="s">
        <v>175</v>
      </c>
      <c r="G1820" s="21" t="s">
        <v>186</v>
      </c>
      <c r="H1820" s="21" t="s">
        <v>175</v>
      </c>
      <c r="I1820" s="21" t="s">
        <v>178</v>
      </c>
      <c r="J1820" s="22">
        <v>32552</v>
      </c>
      <c r="K1820" s="22">
        <v>55153</v>
      </c>
      <c r="L1820" s="23">
        <f t="shared" si="288"/>
        <v>2.5</v>
      </c>
      <c r="M1820" s="24">
        <f t="shared" si="289"/>
        <v>1</v>
      </c>
      <c r="N1820" s="21">
        <v>2.5</v>
      </c>
      <c r="O1820" s="21">
        <v>2.5</v>
      </c>
      <c r="P1820" s="21" t="s">
        <v>187</v>
      </c>
      <c r="Q1820" s="21" t="s">
        <v>219</v>
      </c>
      <c r="R1820" s="25" t="s">
        <v>218</v>
      </c>
      <c r="S1820" s="21" t="s">
        <v>368</v>
      </c>
      <c r="T1820" s="21"/>
      <c r="U1820" s="26"/>
      <c r="V1820" s="26"/>
      <c r="W1820" s="27">
        <f t="shared" si="280"/>
        <v>1989</v>
      </c>
      <c r="X1820" s="27">
        <f t="shared" si="281"/>
        <v>2050</v>
      </c>
      <c r="Y1820" s="28">
        <f t="shared" si="282"/>
        <v>0</v>
      </c>
      <c r="Z1820" s="29" t="str">
        <f t="shared" si="283"/>
        <v>CAISO</v>
      </c>
      <c r="AA1820" s="30">
        <f t="shared" si="284"/>
        <v>2.5</v>
      </c>
      <c r="AB1820" s="31">
        <f>IF(AND(ISNUMBER(MATCH($S1820,[3]Lists!$CU$8:$CU$37,0)),J1820&gt;=DATE(2018,12,31)),$AH$6,$AH$5)</f>
        <v>1</v>
      </c>
      <c r="AC1820" s="31">
        <f t="shared" si="285"/>
        <v>1</v>
      </c>
      <c r="AD1820" s="31">
        <f t="shared" si="286"/>
        <v>1</v>
      </c>
      <c r="AE1820" s="32" t="e">
        <f>MIN($K1820,IF(AND(S1820='[3]Resources - Baseline'!$C$25,$AH$3&gt;0),MIN(DATE(2050,12,31),MAX(DATE($AH$4,12,31),DATE(YEAR(J1820)+$AH$3,MONTH(J1820),DAY(J1820)))),IF(AND(COUNTIFS('[3]Resources - Baseline'!$C$26:$C$37,S1820)=1,$AH$2&gt;0),MIN(DATE($AH$4,12,31),DATE(YEAR(J1820)+$AH$2,MONTH(J1820),DAY(J1820))),DATE(2050,12,31))))</f>
        <v>#VALUE!</v>
      </c>
      <c r="AF1820" s="33">
        <f t="shared" si="287"/>
        <v>1</v>
      </c>
    </row>
    <row r="1821" spans="1:32">
      <c r="A1821" s="1">
        <v>1821</v>
      </c>
      <c r="B1821" s="21" t="s">
        <v>3839</v>
      </c>
      <c r="C1821" s="21" t="s">
        <v>3840</v>
      </c>
      <c r="D1821" s="21" t="s">
        <v>163</v>
      </c>
      <c r="E1821" s="21" t="s">
        <v>298</v>
      </c>
      <c r="F1821" s="21" t="s">
        <v>298</v>
      </c>
      <c r="G1821" s="21" t="s">
        <v>299</v>
      </c>
      <c r="H1821" s="21" t="s">
        <v>166</v>
      </c>
      <c r="I1821" s="21" t="s">
        <v>167</v>
      </c>
      <c r="J1821" s="22">
        <v>19725</v>
      </c>
      <c r="K1821" s="22">
        <v>55123</v>
      </c>
      <c r="L1821" s="23">
        <f t="shared" si="288"/>
        <v>4.5</v>
      </c>
      <c r="M1821" s="24">
        <f t="shared" si="289"/>
        <v>1</v>
      </c>
      <c r="N1821" s="21">
        <v>4.5</v>
      </c>
      <c r="O1821" s="21">
        <v>4.5</v>
      </c>
      <c r="P1821" s="21" t="s">
        <v>218</v>
      </c>
      <c r="Q1821" s="21" t="s">
        <v>219</v>
      </c>
      <c r="R1821" s="25" t="s">
        <v>218</v>
      </c>
      <c r="S1821" s="21" t="s">
        <v>220</v>
      </c>
      <c r="T1821" s="21"/>
      <c r="U1821" s="26"/>
      <c r="V1821" s="26"/>
      <c r="W1821" s="27">
        <f t="shared" si="280"/>
        <v>1954</v>
      </c>
      <c r="X1821" s="27">
        <f t="shared" si="281"/>
        <v>2050</v>
      </c>
      <c r="Y1821" s="28">
        <f t="shared" si="282"/>
        <v>0</v>
      </c>
      <c r="Z1821" s="29" t="str">
        <f t="shared" si="283"/>
        <v>Excluded</v>
      </c>
      <c r="AA1821" s="30">
        <f t="shared" si="284"/>
        <v>4.5</v>
      </c>
      <c r="AB1821" s="31">
        <f>IF(AND(ISNUMBER(MATCH($S1821,[3]Lists!$CU$8:$CU$37,0)),J1821&gt;=DATE(2018,12,31)),$AH$6,$AH$5)</f>
        <v>1</v>
      </c>
      <c r="AC1821" s="31">
        <f t="shared" si="285"/>
        <v>1</v>
      </c>
      <c r="AD1821" s="31">
        <f t="shared" si="286"/>
        <v>1</v>
      </c>
      <c r="AE1821" s="32" t="e">
        <f>MIN($K1821,IF(AND(S1821='[3]Resources - Baseline'!$C$25,$AH$3&gt;0),MIN(DATE(2050,12,31),MAX(DATE($AH$4,12,31),DATE(YEAR(J1821)+$AH$3,MONTH(J1821),DAY(J1821)))),IF(AND(COUNTIFS('[3]Resources - Baseline'!$C$26:$C$37,S1821)=1,$AH$2&gt;0),MIN(DATE($AH$4,12,31),DATE(YEAR(J1821)+$AH$2,MONTH(J1821),DAY(J1821))),DATE(2050,12,31))))</f>
        <v>#VALUE!</v>
      </c>
      <c r="AF1821" s="33">
        <f t="shared" si="287"/>
        <v>1</v>
      </c>
    </row>
    <row r="1822" spans="1:32">
      <c r="A1822" s="1">
        <v>1822</v>
      </c>
      <c r="B1822" s="21" t="s">
        <v>3841</v>
      </c>
      <c r="C1822" s="21" t="s">
        <v>3842</v>
      </c>
      <c r="D1822" s="21" t="s">
        <v>163</v>
      </c>
      <c r="E1822" s="21" t="s">
        <v>298</v>
      </c>
      <c r="F1822" s="21" t="s">
        <v>298</v>
      </c>
      <c r="G1822" s="21" t="s">
        <v>299</v>
      </c>
      <c r="H1822" s="21" t="s">
        <v>166</v>
      </c>
      <c r="I1822" s="21" t="s">
        <v>167</v>
      </c>
      <c r="J1822" s="22">
        <v>19725</v>
      </c>
      <c r="K1822" s="22">
        <v>55123</v>
      </c>
      <c r="L1822" s="23">
        <f t="shared" si="288"/>
        <v>4.5</v>
      </c>
      <c r="M1822" s="24">
        <f t="shared" si="289"/>
        <v>1</v>
      </c>
      <c r="N1822" s="21">
        <v>4.5</v>
      </c>
      <c r="O1822" s="21">
        <v>4.5</v>
      </c>
      <c r="P1822" s="21" t="s">
        <v>218</v>
      </c>
      <c r="Q1822" s="21" t="s">
        <v>219</v>
      </c>
      <c r="R1822" s="25" t="s">
        <v>218</v>
      </c>
      <c r="S1822" s="21" t="s">
        <v>220</v>
      </c>
      <c r="T1822" s="21"/>
      <c r="U1822" s="26"/>
      <c r="V1822" s="26"/>
      <c r="W1822" s="27">
        <f t="shared" si="280"/>
        <v>1954</v>
      </c>
      <c r="X1822" s="27">
        <f t="shared" si="281"/>
        <v>2050</v>
      </c>
      <c r="Y1822" s="28">
        <f t="shared" si="282"/>
        <v>0</v>
      </c>
      <c r="Z1822" s="29" t="str">
        <f t="shared" si="283"/>
        <v>Excluded</v>
      </c>
      <c r="AA1822" s="30">
        <f t="shared" si="284"/>
        <v>4.5</v>
      </c>
      <c r="AB1822" s="31">
        <f>IF(AND(ISNUMBER(MATCH($S1822,[3]Lists!$CU$8:$CU$37,0)),J1822&gt;=DATE(2018,12,31)),$AH$6,$AH$5)</f>
        <v>1</v>
      </c>
      <c r="AC1822" s="31">
        <f t="shared" si="285"/>
        <v>1</v>
      </c>
      <c r="AD1822" s="31">
        <f t="shared" si="286"/>
        <v>1</v>
      </c>
      <c r="AE1822" s="32" t="e">
        <f>MIN($K1822,IF(AND(S1822='[3]Resources - Baseline'!$C$25,$AH$3&gt;0),MIN(DATE(2050,12,31),MAX(DATE($AH$4,12,31),DATE(YEAR(J1822)+$AH$3,MONTH(J1822),DAY(J1822)))),IF(AND(COUNTIFS('[3]Resources - Baseline'!$C$26:$C$37,S1822)=1,$AH$2&gt;0),MIN(DATE($AH$4,12,31),DATE(YEAR(J1822)+$AH$2,MONTH(J1822),DAY(J1822))),DATE(2050,12,31))))</f>
        <v>#VALUE!</v>
      </c>
      <c r="AF1822" s="33">
        <f t="shared" si="287"/>
        <v>1</v>
      </c>
    </row>
    <row r="1823" spans="1:32">
      <c r="A1823" s="1">
        <v>1823</v>
      </c>
      <c r="B1823" s="21" t="s">
        <v>3843</v>
      </c>
      <c r="C1823" s="21" t="s">
        <v>3844</v>
      </c>
      <c r="D1823" s="21" t="s">
        <v>163</v>
      </c>
      <c r="E1823" s="21" t="s">
        <v>298</v>
      </c>
      <c r="F1823" s="21" t="s">
        <v>298</v>
      </c>
      <c r="G1823" s="21" t="s">
        <v>299</v>
      </c>
      <c r="H1823" s="21" t="s">
        <v>166</v>
      </c>
      <c r="I1823" s="21" t="s">
        <v>167</v>
      </c>
      <c r="J1823" s="22">
        <v>19725</v>
      </c>
      <c r="K1823" s="22">
        <v>55123</v>
      </c>
      <c r="L1823" s="23">
        <f t="shared" si="288"/>
        <v>10</v>
      </c>
      <c r="M1823" s="24">
        <f t="shared" si="289"/>
        <v>1</v>
      </c>
      <c r="N1823" s="21">
        <v>10</v>
      </c>
      <c r="O1823" s="21">
        <v>10</v>
      </c>
      <c r="P1823" s="21" t="s">
        <v>218</v>
      </c>
      <c r="Q1823" s="21" t="s">
        <v>219</v>
      </c>
      <c r="R1823" s="25" t="s">
        <v>218</v>
      </c>
      <c r="S1823" s="21" t="s">
        <v>220</v>
      </c>
      <c r="T1823" s="21"/>
      <c r="U1823" s="26"/>
      <c r="V1823" s="26"/>
      <c r="W1823" s="27">
        <f t="shared" si="280"/>
        <v>1954</v>
      </c>
      <c r="X1823" s="27">
        <f t="shared" si="281"/>
        <v>2050</v>
      </c>
      <c r="Y1823" s="28">
        <f t="shared" si="282"/>
        <v>0</v>
      </c>
      <c r="Z1823" s="29" t="str">
        <f t="shared" si="283"/>
        <v>Excluded</v>
      </c>
      <c r="AA1823" s="30">
        <f t="shared" si="284"/>
        <v>10</v>
      </c>
      <c r="AB1823" s="31">
        <f>IF(AND(ISNUMBER(MATCH($S1823,[3]Lists!$CU$8:$CU$37,0)),J1823&gt;=DATE(2018,12,31)),$AH$6,$AH$5)</f>
        <v>1</v>
      </c>
      <c r="AC1823" s="31">
        <f t="shared" si="285"/>
        <v>1</v>
      </c>
      <c r="AD1823" s="31">
        <f t="shared" si="286"/>
        <v>1</v>
      </c>
      <c r="AE1823" s="32" t="e">
        <f>MIN($K1823,IF(AND(S1823='[3]Resources - Baseline'!$C$25,$AH$3&gt;0),MIN(DATE(2050,12,31),MAX(DATE($AH$4,12,31),DATE(YEAR(J1823)+$AH$3,MONTH(J1823),DAY(J1823)))),IF(AND(COUNTIFS('[3]Resources - Baseline'!$C$26:$C$37,S1823)=1,$AH$2&gt;0),MIN(DATE($AH$4,12,31),DATE(YEAR(J1823)+$AH$2,MONTH(J1823),DAY(J1823))),DATE(2050,12,31))))</f>
        <v>#VALUE!</v>
      </c>
      <c r="AF1823" s="33">
        <f t="shared" si="287"/>
        <v>1</v>
      </c>
    </row>
    <row r="1824" spans="1:32">
      <c r="A1824" s="1">
        <v>1824</v>
      </c>
      <c r="B1824" s="21" t="s">
        <v>3845</v>
      </c>
      <c r="C1824" s="21" t="s">
        <v>3846</v>
      </c>
      <c r="D1824" s="21" t="s">
        <v>185</v>
      </c>
      <c r="E1824" s="21" t="s">
        <v>175</v>
      </c>
      <c r="F1824" s="21" t="s">
        <v>175</v>
      </c>
      <c r="G1824" s="21" t="s">
        <v>186</v>
      </c>
      <c r="H1824" s="21" t="s">
        <v>175</v>
      </c>
      <c r="I1824" s="21" t="s">
        <v>178</v>
      </c>
      <c r="J1824" s="22">
        <v>41431</v>
      </c>
      <c r="K1824" s="22">
        <v>55153</v>
      </c>
      <c r="L1824" s="23">
        <f t="shared" si="288"/>
        <v>20</v>
      </c>
      <c r="M1824" s="24">
        <f t="shared" si="289"/>
        <v>1</v>
      </c>
      <c r="N1824" s="21">
        <v>20</v>
      </c>
      <c r="O1824" s="21">
        <v>20</v>
      </c>
      <c r="P1824" s="21" t="s">
        <v>187</v>
      </c>
      <c r="Q1824" s="21" t="s">
        <v>188</v>
      </c>
      <c r="R1824" s="25" t="s">
        <v>189</v>
      </c>
      <c r="S1824" s="21" t="s">
        <v>182</v>
      </c>
      <c r="T1824" s="21"/>
      <c r="U1824" s="26"/>
      <c r="V1824" s="26"/>
      <c r="W1824" s="27">
        <f t="shared" si="280"/>
        <v>2013</v>
      </c>
      <c r="X1824" s="27">
        <f t="shared" si="281"/>
        <v>2050</v>
      </c>
      <c r="Y1824" s="28">
        <f t="shared" si="282"/>
        <v>0</v>
      </c>
      <c r="Z1824" s="29" t="str">
        <f t="shared" si="283"/>
        <v>CAISO</v>
      </c>
      <c r="AA1824" s="30">
        <f t="shared" si="284"/>
        <v>20</v>
      </c>
      <c r="AB1824" s="31">
        <f>IF(AND(ISNUMBER(MATCH($S1824,[3]Lists!$CU$8:$CU$37,0)),J1824&gt;=DATE(2018,12,31)),$AH$6,$AH$5)</f>
        <v>1</v>
      </c>
      <c r="AC1824" s="31">
        <f t="shared" si="285"/>
        <v>1</v>
      </c>
      <c r="AD1824" s="31">
        <f t="shared" si="286"/>
        <v>1</v>
      </c>
      <c r="AE1824" s="32" t="e">
        <f>MIN($K1824,IF(AND(S1824='[3]Resources - Baseline'!$C$25,$AH$3&gt;0),MIN(DATE(2050,12,31),MAX(DATE($AH$4,12,31),DATE(YEAR(J1824)+$AH$3,MONTH(J1824),DAY(J1824)))),IF(AND(COUNTIFS('[3]Resources - Baseline'!$C$26:$C$37,S1824)=1,$AH$2&gt;0),MIN(DATE($AH$4,12,31),DATE(YEAR(J1824)+$AH$2,MONTH(J1824),DAY(J1824))),DATE(2050,12,31))))</f>
        <v>#VALUE!</v>
      </c>
      <c r="AF1824" s="33">
        <f t="shared" si="287"/>
        <v>1</v>
      </c>
    </row>
    <row r="1825" spans="1:32">
      <c r="A1825" s="1">
        <v>1825</v>
      </c>
      <c r="B1825" s="21" t="s">
        <v>3847</v>
      </c>
      <c r="C1825" s="21" t="s">
        <v>3848</v>
      </c>
      <c r="D1825" s="21" t="s">
        <v>163</v>
      </c>
      <c r="E1825" s="21" t="s">
        <v>440</v>
      </c>
      <c r="F1825" s="21" t="s">
        <v>440</v>
      </c>
      <c r="G1825" s="21" t="s">
        <v>441</v>
      </c>
      <c r="H1825" s="21" t="s">
        <v>434</v>
      </c>
      <c r="I1825" s="21" t="s">
        <v>212</v>
      </c>
      <c r="J1825" s="22">
        <v>31199</v>
      </c>
      <c r="K1825" s="22">
        <v>55153</v>
      </c>
      <c r="L1825" s="23">
        <f t="shared" si="288"/>
        <v>0.1</v>
      </c>
      <c r="M1825" s="24">
        <f t="shared" si="289"/>
        <v>1</v>
      </c>
      <c r="N1825" s="21">
        <v>0.1</v>
      </c>
      <c r="O1825" s="21">
        <v>0.1</v>
      </c>
      <c r="P1825" s="21" t="s">
        <v>218</v>
      </c>
      <c r="Q1825" s="21" t="s">
        <v>219</v>
      </c>
      <c r="R1825" s="25" t="s">
        <v>218</v>
      </c>
      <c r="S1825" s="21" t="s">
        <v>344</v>
      </c>
      <c r="T1825" s="21"/>
      <c r="U1825" s="26"/>
      <c r="V1825" s="26"/>
      <c r="W1825" s="27">
        <f t="shared" si="280"/>
        <v>1985</v>
      </c>
      <c r="X1825" s="27">
        <f t="shared" si="281"/>
        <v>2050</v>
      </c>
      <c r="Y1825" s="28">
        <f t="shared" si="282"/>
        <v>0</v>
      </c>
      <c r="Z1825" s="29" t="str">
        <f t="shared" si="283"/>
        <v>NW</v>
      </c>
      <c r="AA1825" s="30">
        <f t="shared" si="284"/>
        <v>0.1</v>
      </c>
      <c r="AB1825" s="31">
        <f>IF(AND(ISNUMBER(MATCH($S1825,[3]Lists!$CU$8:$CU$37,0)),J1825&gt;=DATE(2018,12,31)),$AH$6,$AH$5)</f>
        <v>1</v>
      </c>
      <c r="AC1825" s="31">
        <f t="shared" si="285"/>
        <v>1</v>
      </c>
      <c r="AD1825" s="31">
        <f t="shared" si="286"/>
        <v>1</v>
      </c>
      <c r="AE1825" s="32" t="e">
        <f>MIN($K1825,IF(AND(S1825='[3]Resources - Baseline'!$C$25,$AH$3&gt;0),MIN(DATE(2050,12,31),MAX(DATE($AH$4,12,31),DATE(YEAR(J1825)+$AH$3,MONTH(J1825),DAY(J1825)))),IF(AND(COUNTIFS('[3]Resources - Baseline'!$C$26:$C$37,S1825)=1,$AH$2&gt;0),MIN(DATE($AH$4,12,31),DATE(YEAR(J1825)+$AH$2,MONTH(J1825),DAY(J1825))),DATE(2050,12,31))))</f>
        <v>#VALUE!</v>
      </c>
      <c r="AF1825" s="33">
        <f t="shared" si="287"/>
        <v>1</v>
      </c>
    </row>
    <row r="1826" spans="1:32">
      <c r="A1826" s="1">
        <v>1826</v>
      </c>
      <c r="B1826" s="21" t="s">
        <v>3849</v>
      </c>
      <c r="C1826" s="21" t="s">
        <v>3850</v>
      </c>
      <c r="D1826" s="21" t="s">
        <v>163</v>
      </c>
      <c r="E1826" s="21" t="s">
        <v>440</v>
      </c>
      <c r="F1826" s="21" t="s">
        <v>440</v>
      </c>
      <c r="G1826" s="21" t="s">
        <v>441</v>
      </c>
      <c r="H1826" s="21" t="s">
        <v>434</v>
      </c>
      <c r="I1826" s="21" t="s">
        <v>212</v>
      </c>
      <c r="J1826" s="22">
        <v>31199</v>
      </c>
      <c r="K1826" s="22">
        <v>55153</v>
      </c>
      <c r="L1826" s="23">
        <f t="shared" si="288"/>
        <v>0.1</v>
      </c>
      <c r="M1826" s="24">
        <f t="shared" si="289"/>
        <v>1</v>
      </c>
      <c r="N1826" s="21">
        <v>0.1</v>
      </c>
      <c r="O1826" s="21">
        <v>0.1</v>
      </c>
      <c r="P1826" s="21" t="s">
        <v>218</v>
      </c>
      <c r="Q1826" s="21" t="s">
        <v>219</v>
      </c>
      <c r="R1826" s="25" t="s">
        <v>218</v>
      </c>
      <c r="S1826" s="21" t="s">
        <v>344</v>
      </c>
      <c r="T1826" s="21"/>
      <c r="U1826" s="26"/>
      <c r="V1826" s="26"/>
      <c r="W1826" s="27">
        <f t="shared" si="280"/>
        <v>1985</v>
      </c>
      <c r="X1826" s="27">
        <f t="shared" si="281"/>
        <v>2050</v>
      </c>
      <c r="Y1826" s="28">
        <f t="shared" si="282"/>
        <v>0</v>
      </c>
      <c r="Z1826" s="29" t="str">
        <f t="shared" si="283"/>
        <v>NW</v>
      </c>
      <c r="AA1826" s="30">
        <f t="shared" si="284"/>
        <v>0.1</v>
      </c>
      <c r="AB1826" s="31">
        <f>IF(AND(ISNUMBER(MATCH($S1826,[3]Lists!$CU$8:$CU$37,0)),J1826&gt;=DATE(2018,12,31)),$AH$6,$AH$5)</f>
        <v>1</v>
      </c>
      <c r="AC1826" s="31">
        <f t="shared" si="285"/>
        <v>1</v>
      </c>
      <c r="AD1826" s="31">
        <f t="shared" si="286"/>
        <v>1</v>
      </c>
      <c r="AE1826" s="32" t="e">
        <f>MIN($K1826,IF(AND(S1826='[3]Resources - Baseline'!$C$25,$AH$3&gt;0),MIN(DATE(2050,12,31),MAX(DATE($AH$4,12,31),DATE(YEAR(J1826)+$AH$3,MONTH(J1826),DAY(J1826)))),IF(AND(COUNTIFS('[3]Resources - Baseline'!$C$26:$C$37,S1826)=1,$AH$2&gt;0),MIN(DATE($AH$4,12,31),DATE(YEAR(J1826)+$AH$2,MONTH(J1826),DAY(J1826))),DATE(2050,12,31))))</f>
        <v>#VALUE!</v>
      </c>
      <c r="AF1826" s="33">
        <f t="shared" si="287"/>
        <v>1</v>
      </c>
    </row>
    <row r="1827" spans="1:32">
      <c r="A1827" s="1">
        <v>1827</v>
      </c>
      <c r="B1827" s="21" t="s">
        <v>3851</v>
      </c>
      <c r="C1827" s="21" t="s">
        <v>3852</v>
      </c>
      <c r="D1827" s="21" t="s">
        <v>163</v>
      </c>
      <c r="E1827" s="21" t="s">
        <v>440</v>
      </c>
      <c r="F1827" s="21" t="s">
        <v>440</v>
      </c>
      <c r="G1827" s="21" t="s">
        <v>441</v>
      </c>
      <c r="H1827" s="21" t="s">
        <v>434</v>
      </c>
      <c r="I1827" s="21" t="s">
        <v>212</v>
      </c>
      <c r="J1827" s="22">
        <v>31199</v>
      </c>
      <c r="K1827" s="22">
        <v>55153</v>
      </c>
      <c r="L1827" s="23">
        <f t="shared" si="288"/>
        <v>0.1</v>
      </c>
      <c r="M1827" s="24">
        <f t="shared" si="289"/>
        <v>1</v>
      </c>
      <c r="N1827" s="21">
        <v>0.1</v>
      </c>
      <c r="O1827" s="21">
        <v>0.1</v>
      </c>
      <c r="P1827" s="21" t="s">
        <v>218</v>
      </c>
      <c r="Q1827" s="21" t="s">
        <v>219</v>
      </c>
      <c r="R1827" s="25" t="s">
        <v>218</v>
      </c>
      <c r="S1827" s="21" t="s">
        <v>344</v>
      </c>
      <c r="T1827" s="21"/>
      <c r="U1827" s="26"/>
      <c r="V1827" s="26"/>
      <c r="W1827" s="27">
        <f t="shared" si="280"/>
        <v>1985</v>
      </c>
      <c r="X1827" s="27">
        <f t="shared" si="281"/>
        <v>2050</v>
      </c>
      <c r="Y1827" s="28">
        <f t="shared" si="282"/>
        <v>0</v>
      </c>
      <c r="Z1827" s="29" t="str">
        <f t="shared" si="283"/>
        <v>NW</v>
      </c>
      <c r="AA1827" s="30">
        <f t="shared" si="284"/>
        <v>0.1</v>
      </c>
      <c r="AB1827" s="31">
        <f>IF(AND(ISNUMBER(MATCH($S1827,[3]Lists!$CU$8:$CU$37,0)),J1827&gt;=DATE(2018,12,31)),$AH$6,$AH$5)</f>
        <v>1</v>
      </c>
      <c r="AC1827" s="31">
        <f t="shared" si="285"/>
        <v>1</v>
      </c>
      <c r="AD1827" s="31">
        <f t="shared" si="286"/>
        <v>1</v>
      </c>
      <c r="AE1827" s="32" t="e">
        <f>MIN($K1827,IF(AND(S1827='[3]Resources - Baseline'!$C$25,$AH$3&gt;0),MIN(DATE(2050,12,31),MAX(DATE($AH$4,12,31),DATE(YEAR(J1827)+$AH$3,MONTH(J1827),DAY(J1827)))),IF(AND(COUNTIFS('[3]Resources - Baseline'!$C$26:$C$37,S1827)=1,$AH$2&gt;0),MIN(DATE($AH$4,12,31),DATE(YEAR(J1827)+$AH$2,MONTH(J1827),DAY(J1827))),DATE(2050,12,31))))</f>
        <v>#VALUE!</v>
      </c>
      <c r="AF1827" s="33">
        <f t="shared" si="287"/>
        <v>1</v>
      </c>
    </row>
    <row r="1828" spans="1:32">
      <c r="A1828" s="1">
        <v>1828</v>
      </c>
      <c r="B1828" s="21" t="s">
        <v>3853</v>
      </c>
      <c r="C1828" s="21" t="s">
        <v>3854</v>
      </c>
      <c r="D1828" s="21" t="s">
        <v>163</v>
      </c>
      <c r="E1828" s="21" t="s">
        <v>440</v>
      </c>
      <c r="F1828" s="21" t="s">
        <v>440</v>
      </c>
      <c r="G1828" s="21" t="s">
        <v>441</v>
      </c>
      <c r="H1828" s="21" t="s">
        <v>434</v>
      </c>
      <c r="I1828" s="21" t="s">
        <v>212</v>
      </c>
      <c r="J1828" s="22">
        <v>31199</v>
      </c>
      <c r="K1828" s="22">
        <v>55153</v>
      </c>
      <c r="L1828" s="23">
        <f t="shared" si="288"/>
        <v>0.1</v>
      </c>
      <c r="M1828" s="24">
        <f t="shared" si="289"/>
        <v>1</v>
      </c>
      <c r="N1828" s="21">
        <v>0.1</v>
      </c>
      <c r="O1828" s="21">
        <v>0.1</v>
      </c>
      <c r="P1828" s="21" t="s">
        <v>218</v>
      </c>
      <c r="Q1828" s="21" t="s">
        <v>219</v>
      </c>
      <c r="R1828" s="25" t="s">
        <v>218</v>
      </c>
      <c r="S1828" s="21" t="s">
        <v>344</v>
      </c>
      <c r="T1828" s="21"/>
      <c r="U1828" s="26"/>
      <c r="V1828" s="26"/>
      <c r="W1828" s="27">
        <f t="shared" si="280"/>
        <v>1985</v>
      </c>
      <c r="X1828" s="27">
        <f t="shared" si="281"/>
        <v>2050</v>
      </c>
      <c r="Y1828" s="28">
        <f t="shared" si="282"/>
        <v>0</v>
      </c>
      <c r="Z1828" s="29" t="str">
        <f t="shared" si="283"/>
        <v>NW</v>
      </c>
      <c r="AA1828" s="30">
        <f t="shared" si="284"/>
        <v>0.1</v>
      </c>
      <c r="AB1828" s="31">
        <f>IF(AND(ISNUMBER(MATCH($S1828,[3]Lists!$CU$8:$CU$37,0)),J1828&gt;=DATE(2018,12,31)),$AH$6,$AH$5)</f>
        <v>1</v>
      </c>
      <c r="AC1828" s="31">
        <f t="shared" si="285"/>
        <v>1</v>
      </c>
      <c r="AD1828" s="31">
        <f t="shared" si="286"/>
        <v>1</v>
      </c>
      <c r="AE1828" s="32" t="e">
        <f>MIN($K1828,IF(AND(S1828='[3]Resources - Baseline'!$C$25,$AH$3&gt;0),MIN(DATE(2050,12,31),MAX(DATE($AH$4,12,31),DATE(YEAR(J1828)+$AH$3,MONTH(J1828),DAY(J1828)))),IF(AND(COUNTIFS('[3]Resources - Baseline'!$C$26:$C$37,S1828)=1,$AH$2&gt;0),MIN(DATE($AH$4,12,31),DATE(YEAR(J1828)+$AH$2,MONTH(J1828),DAY(J1828))),DATE(2050,12,31))))</f>
        <v>#VALUE!</v>
      </c>
      <c r="AF1828" s="33">
        <f t="shared" si="287"/>
        <v>1</v>
      </c>
    </row>
    <row r="1829" spans="1:32">
      <c r="A1829" s="1">
        <v>1829</v>
      </c>
      <c r="B1829" s="21" t="s">
        <v>3855</v>
      </c>
      <c r="C1829" s="21" t="s">
        <v>3856</v>
      </c>
      <c r="D1829" s="21" t="s">
        <v>163</v>
      </c>
      <c r="E1829" s="21" t="s">
        <v>440</v>
      </c>
      <c r="F1829" s="21" t="s">
        <v>440</v>
      </c>
      <c r="G1829" s="21" t="s">
        <v>441</v>
      </c>
      <c r="H1829" s="21" t="s">
        <v>434</v>
      </c>
      <c r="I1829" s="21" t="s">
        <v>212</v>
      </c>
      <c r="J1829" s="22">
        <v>31199</v>
      </c>
      <c r="K1829" s="22">
        <v>55153</v>
      </c>
      <c r="L1829" s="23">
        <f t="shared" si="288"/>
        <v>0.1</v>
      </c>
      <c r="M1829" s="24">
        <f t="shared" si="289"/>
        <v>1</v>
      </c>
      <c r="N1829" s="21">
        <v>0.1</v>
      </c>
      <c r="O1829" s="21">
        <v>0.1</v>
      </c>
      <c r="P1829" s="21" t="s">
        <v>218</v>
      </c>
      <c r="Q1829" s="21" t="s">
        <v>219</v>
      </c>
      <c r="R1829" s="25" t="s">
        <v>218</v>
      </c>
      <c r="S1829" s="21" t="s">
        <v>344</v>
      </c>
      <c r="T1829" s="21"/>
      <c r="U1829" s="26"/>
      <c r="V1829" s="26"/>
      <c r="W1829" s="27">
        <f t="shared" si="280"/>
        <v>1985</v>
      </c>
      <c r="X1829" s="27">
        <f t="shared" si="281"/>
        <v>2050</v>
      </c>
      <c r="Y1829" s="28">
        <f t="shared" si="282"/>
        <v>0</v>
      </c>
      <c r="Z1829" s="29" t="str">
        <f t="shared" si="283"/>
        <v>NW</v>
      </c>
      <c r="AA1829" s="30">
        <f t="shared" si="284"/>
        <v>0.1</v>
      </c>
      <c r="AB1829" s="31">
        <f>IF(AND(ISNUMBER(MATCH($S1829,[3]Lists!$CU$8:$CU$37,0)),J1829&gt;=DATE(2018,12,31)),$AH$6,$AH$5)</f>
        <v>1</v>
      </c>
      <c r="AC1829" s="31">
        <f t="shared" si="285"/>
        <v>1</v>
      </c>
      <c r="AD1829" s="31">
        <f t="shared" si="286"/>
        <v>1</v>
      </c>
      <c r="AE1829" s="32" t="e">
        <f>MIN($K1829,IF(AND(S1829='[3]Resources - Baseline'!$C$25,$AH$3&gt;0),MIN(DATE(2050,12,31),MAX(DATE($AH$4,12,31),DATE(YEAR(J1829)+$AH$3,MONTH(J1829),DAY(J1829)))),IF(AND(COUNTIFS('[3]Resources - Baseline'!$C$26:$C$37,S1829)=1,$AH$2&gt;0),MIN(DATE($AH$4,12,31),DATE(YEAR(J1829)+$AH$2,MONTH(J1829),DAY(J1829))),DATE(2050,12,31))))</f>
        <v>#VALUE!</v>
      </c>
      <c r="AF1829" s="33">
        <f t="shared" si="287"/>
        <v>1</v>
      </c>
    </row>
    <row r="1830" spans="1:32">
      <c r="A1830" s="1">
        <v>1830</v>
      </c>
      <c r="B1830" s="21" t="s">
        <v>3857</v>
      </c>
      <c r="C1830" s="21" t="s">
        <v>3858</v>
      </c>
      <c r="D1830" s="21" t="s">
        <v>163</v>
      </c>
      <c r="E1830" s="21" t="s">
        <v>440</v>
      </c>
      <c r="F1830" s="21" t="s">
        <v>440</v>
      </c>
      <c r="G1830" s="21" t="s">
        <v>441</v>
      </c>
      <c r="H1830" s="21" t="s">
        <v>434</v>
      </c>
      <c r="I1830" s="21" t="s">
        <v>212</v>
      </c>
      <c r="J1830" s="22">
        <v>35521</v>
      </c>
      <c r="K1830" s="22">
        <v>55153</v>
      </c>
      <c r="L1830" s="23">
        <f t="shared" si="288"/>
        <v>0.1</v>
      </c>
      <c r="M1830" s="24">
        <f t="shared" si="289"/>
        <v>1</v>
      </c>
      <c r="N1830" s="21">
        <v>0.1</v>
      </c>
      <c r="O1830" s="21">
        <v>0.1</v>
      </c>
      <c r="P1830" s="21" t="s">
        <v>218</v>
      </c>
      <c r="Q1830" s="21" t="s">
        <v>219</v>
      </c>
      <c r="R1830" s="25" t="s">
        <v>218</v>
      </c>
      <c r="S1830" s="21" t="s">
        <v>344</v>
      </c>
      <c r="T1830" s="21"/>
      <c r="U1830" s="26"/>
      <c r="V1830" s="26"/>
      <c r="W1830" s="27">
        <f t="shared" si="280"/>
        <v>1997</v>
      </c>
      <c r="X1830" s="27">
        <f t="shared" si="281"/>
        <v>2050</v>
      </c>
      <c r="Y1830" s="28">
        <f t="shared" si="282"/>
        <v>0</v>
      </c>
      <c r="Z1830" s="29" t="str">
        <f t="shared" si="283"/>
        <v>NW</v>
      </c>
      <c r="AA1830" s="30">
        <f t="shared" si="284"/>
        <v>0.1</v>
      </c>
      <c r="AB1830" s="31">
        <f>IF(AND(ISNUMBER(MATCH($S1830,[3]Lists!$CU$8:$CU$37,0)),J1830&gt;=DATE(2018,12,31)),$AH$6,$AH$5)</f>
        <v>1</v>
      </c>
      <c r="AC1830" s="31">
        <f t="shared" si="285"/>
        <v>1</v>
      </c>
      <c r="AD1830" s="31">
        <f t="shared" si="286"/>
        <v>1</v>
      </c>
      <c r="AE1830" s="32" t="e">
        <f>MIN($K1830,IF(AND(S1830='[3]Resources - Baseline'!$C$25,$AH$3&gt;0),MIN(DATE(2050,12,31),MAX(DATE($AH$4,12,31),DATE(YEAR(J1830)+$AH$3,MONTH(J1830),DAY(J1830)))),IF(AND(COUNTIFS('[3]Resources - Baseline'!$C$26:$C$37,S1830)=1,$AH$2&gt;0),MIN(DATE($AH$4,12,31),DATE(YEAR(J1830)+$AH$2,MONTH(J1830),DAY(J1830))),DATE(2050,12,31))))</f>
        <v>#VALUE!</v>
      </c>
      <c r="AF1830" s="33">
        <f t="shared" si="287"/>
        <v>1</v>
      </c>
    </row>
    <row r="1831" spans="1:32">
      <c r="A1831" s="1">
        <v>1831</v>
      </c>
      <c r="B1831" s="21" t="s">
        <v>3859</v>
      </c>
      <c r="C1831" s="21" t="s">
        <v>3860</v>
      </c>
      <c r="D1831" s="21" t="s">
        <v>163</v>
      </c>
      <c r="E1831" s="21" t="s">
        <v>440</v>
      </c>
      <c r="F1831" s="21" t="s">
        <v>440</v>
      </c>
      <c r="G1831" s="21" t="s">
        <v>441</v>
      </c>
      <c r="H1831" s="21" t="s">
        <v>434</v>
      </c>
      <c r="I1831" s="21" t="s">
        <v>212</v>
      </c>
      <c r="J1831" s="22">
        <v>30651</v>
      </c>
      <c r="K1831" s="22">
        <v>55153</v>
      </c>
      <c r="L1831" s="23">
        <f t="shared" si="288"/>
        <v>0.2</v>
      </c>
      <c r="M1831" s="24">
        <f t="shared" si="289"/>
        <v>1</v>
      </c>
      <c r="N1831" s="21">
        <v>0.2</v>
      </c>
      <c r="O1831" s="21">
        <v>0.2</v>
      </c>
      <c r="P1831" s="21" t="s">
        <v>218</v>
      </c>
      <c r="Q1831" s="21" t="s">
        <v>219</v>
      </c>
      <c r="R1831" s="25" t="s">
        <v>218</v>
      </c>
      <c r="S1831" s="21" t="s">
        <v>344</v>
      </c>
      <c r="T1831" s="21"/>
      <c r="U1831" s="26"/>
      <c r="V1831" s="26"/>
      <c r="W1831" s="27">
        <f t="shared" si="280"/>
        <v>1984</v>
      </c>
      <c r="X1831" s="27">
        <f t="shared" si="281"/>
        <v>2050</v>
      </c>
      <c r="Y1831" s="28">
        <f t="shared" si="282"/>
        <v>0</v>
      </c>
      <c r="Z1831" s="29" t="str">
        <f t="shared" si="283"/>
        <v>NW</v>
      </c>
      <c r="AA1831" s="30">
        <f t="shared" si="284"/>
        <v>0.2</v>
      </c>
      <c r="AB1831" s="31">
        <f>IF(AND(ISNUMBER(MATCH($S1831,[3]Lists!$CU$8:$CU$37,0)),J1831&gt;=DATE(2018,12,31)),$AH$6,$AH$5)</f>
        <v>1</v>
      </c>
      <c r="AC1831" s="31">
        <f t="shared" si="285"/>
        <v>1</v>
      </c>
      <c r="AD1831" s="31">
        <f t="shared" si="286"/>
        <v>1</v>
      </c>
      <c r="AE1831" s="32" t="e">
        <f>MIN($K1831,IF(AND(S1831='[3]Resources - Baseline'!$C$25,$AH$3&gt;0),MIN(DATE(2050,12,31),MAX(DATE($AH$4,12,31),DATE(YEAR(J1831)+$AH$3,MONTH(J1831),DAY(J1831)))),IF(AND(COUNTIFS('[3]Resources - Baseline'!$C$26:$C$37,S1831)=1,$AH$2&gt;0),MIN(DATE($AH$4,12,31),DATE(YEAR(J1831)+$AH$2,MONTH(J1831),DAY(J1831))),DATE(2050,12,31))))</f>
        <v>#VALUE!</v>
      </c>
      <c r="AF1831" s="33">
        <f t="shared" si="287"/>
        <v>1</v>
      </c>
    </row>
    <row r="1832" spans="1:32">
      <c r="A1832" s="1">
        <v>1832</v>
      </c>
      <c r="B1832" s="21" t="s">
        <v>3861</v>
      </c>
      <c r="C1832" s="21" t="s">
        <v>3862</v>
      </c>
      <c r="D1832" s="21" t="s">
        <v>163</v>
      </c>
      <c r="E1832" s="21" t="s">
        <v>440</v>
      </c>
      <c r="F1832" s="21" t="s">
        <v>440</v>
      </c>
      <c r="G1832" s="21" t="s">
        <v>441</v>
      </c>
      <c r="H1832" s="21" t="s">
        <v>434</v>
      </c>
      <c r="I1832" s="21" t="s">
        <v>212</v>
      </c>
      <c r="J1832" s="22">
        <v>30651</v>
      </c>
      <c r="K1832" s="22">
        <v>55153</v>
      </c>
      <c r="L1832" s="23">
        <f t="shared" si="288"/>
        <v>0.2</v>
      </c>
      <c r="M1832" s="24">
        <f t="shared" si="289"/>
        <v>1</v>
      </c>
      <c r="N1832" s="21">
        <v>0.2</v>
      </c>
      <c r="O1832" s="21">
        <v>0.2</v>
      </c>
      <c r="P1832" s="21" t="s">
        <v>218</v>
      </c>
      <c r="Q1832" s="21" t="s">
        <v>219</v>
      </c>
      <c r="R1832" s="25" t="s">
        <v>218</v>
      </c>
      <c r="S1832" s="21" t="s">
        <v>344</v>
      </c>
      <c r="T1832" s="21"/>
      <c r="U1832" s="26"/>
      <c r="V1832" s="26"/>
      <c r="W1832" s="27">
        <f t="shared" si="280"/>
        <v>1984</v>
      </c>
      <c r="X1832" s="27">
        <f t="shared" si="281"/>
        <v>2050</v>
      </c>
      <c r="Y1832" s="28">
        <f t="shared" si="282"/>
        <v>0</v>
      </c>
      <c r="Z1832" s="29" t="str">
        <f t="shared" si="283"/>
        <v>NW</v>
      </c>
      <c r="AA1832" s="30">
        <f t="shared" si="284"/>
        <v>0.2</v>
      </c>
      <c r="AB1832" s="31">
        <f>IF(AND(ISNUMBER(MATCH($S1832,[3]Lists!$CU$8:$CU$37,0)),J1832&gt;=DATE(2018,12,31)),$AH$6,$AH$5)</f>
        <v>1</v>
      </c>
      <c r="AC1832" s="31">
        <f t="shared" si="285"/>
        <v>1</v>
      </c>
      <c r="AD1832" s="31">
        <f t="shared" si="286"/>
        <v>1</v>
      </c>
      <c r="AE1832" s="32" t="e">
        <f>MIN($K1832,IF(AND(S1832='[3]Resources - Baseline'!$C$25,$AH$3&gt;0),MIN(DATE(2050,12,31),MAX(DATE($AH$4,12,31),DATE(YEAR(J1832)+$AH$3,MONTH(J1832),DAY(J1832)))),IF(AND(COUNTIFS('[3]Resources - Baseline'!$C$26:$C$37,S1832)=1,$AH$2&gt;0),MIN(DATE($AH$4,12,31),DATE(YEAR(J1832)+$AH$2,MONTH(J1832),DAY(J1832))),DATE(2050,12,31))))</f>
        <v>#VALUE!</v>
      </c>
      <c r="AF1832" s="33">
        <f t="shared" si="287"/>
        <v>1</v>
      </c>
    </row>
    <row r="1833" spans="1:32">
      <c r="A1833" s="1">
        <v>1833</v>
      </c>
      <c r="B1833" s="21" t="s">
        <v>3863</v>
      </c>
      <c r="C1833" s="21" t="s">
        <v>3864</v>
      </c>
      <c r="D1833" s="21" t="s">
        <v>163</v>
      </c>
      <c r="E1833" s="21" t="s">
        <v>440</v>
      </c>
      <c r="F1833" s="21" t="s">
        <v>440</v>
      </c>
      <c r="G1833" s="21" t="s">
        <v>441</v>
      </c>
      <c r="H1833" s="21" t="s">
        <v>434</v>
      </c>
      <c r="I1833" s="21" t="s">
        <v>212</v>
      </c>
      <c r="J1833" s="22">
        <v>30651</v>
      </c>
      <c r="K1833" s="22">
        <v>55153</v>
      </c>
      <c r="L1833" s="23">
        <f t="shared" si="288"/>
        <v>0.2</v>
      </c>
      <c r="M1833" s="24">
        <f t="shared" si="289"/>
        <v>1</v>
      </c>
      <c r="N1833" s="21">
        <v>0.2</v>
      </c>
      <c r="O1833" s="21">
        <v>0.2</v>
      </c>
      <c r="P1833" s="21" t="s">
        <v>218</v>
      </c>
      <c r="Q1833" s="21" t="s">
        <v>219</v>
      </c>
      <c r="R1833" s="25" t="s">
        <v>218</v>
      </c>
      <c r="S1833" s="21" t="s">
        <v>344</v>
      </c>
      <c r="T1833" s="21"/>
      <c r="U1833" s="26"/>
      <c r="V1833" s="26"/>
      <c r="W1833" s="27">
        <f t="shared" si="280"/>
        <v>1984</v>
      </c>
      <c r="X1833" s="27">
        <f t="shared" si="281"/>
        <v>2050</v>
      </c>
      <c r="Y1833" s="28">
        <f t="shared" si="282"/>
        <v>0</v>
      </c>
      <c r="Z1833" s="29" t="str">
        <f t="shared" si="283"/>
        <v>NW</v>
      </c>
      <c r="AA1833" s="30">
        <f t="shared" si="284"/>
        <v>0.2</v>
      </c>
      <c r="AB1833" s="31">
        <f>IF(AND(ISNUMBER(MATCH($S1833,[3]Lists!$CU$8:$CU$37,0)),J1833&gt;=DATE(2018,12,31)),$AH$6,$AH$5)</f>
        <v>1</v>
      </c>
      <c r="AC1833" s="31">
        <f t="shared" si="285"/>
        <v>1</v>
      </c>
      <c r="AD1833" s="31">
        <f t="shared" si="286"/>
        <v>1</v>
      </c>
      <c r="AE1833" s="32" t="e">
        <f>MIN($K1833,IF(AND(S1833='[3]Resources - Baseline'!$C$25,$AH$3&gt;0),MIN(DATE(2050,12,31),MAX(DATE($AH$4,12,31),DATE(YEAR(J1833)+$AH$3,MONTH(J1833),DAY(J1833)))),IF(AND(COUNTIFS('[3]Resources - Baseline'!$C$26:$C$37,S1833)=1,$AH$2&gt;0),MIN(DATE($AH$4,12,31),DATE(YEAR(J1833)+$AH$2,MONTH(J1833),DAY(J1833))),DATE(2050,12,31))))</f>
        <v>#VALUE!</v>
      </c>
      <c r="AF1833" s="33">
        <f t="shared" si="287"/>
        <v>1</v>
      </c>
    </row>
    <row r="1834" spans="1:32">
      <c r="A1834" s="1">
        <v>1834</v>
      </c>
      <c r="B1834" s="21" t="s">
        <v>3865</v>
      </c>
      <c r="C1834" s="21" t="s">
        <v>3866</v>
      </c>
      <c r="D1834" s="21" t="s">
        <v>163</v>
      </c>
      <c r="E1834" s="21" t="s">
        <v>440</v>
      </c>
      <c r="F1834" s="21" t="s">
        <v>440</v>
      </c>
      <c r="G1834" s="21" t="s">
        <v>441</v>
      </c>
      <c r="H1834" s="21" t="s">
        <v>434</v>
      </c>
      <c r="I1834" s="21" t="s">
        <v>212</v>
      </c>
      <c r="J1834" s="22">
        <v>30651</v>
      </c>
      <c r="K1834" s="22">
        <v>55153</v>
      </c>
      <c r="L1834" s="23">
        <f t="shared" si="288"/>
        <v>0.2</v>
      </c>
      <c r="M1834" s="24">
        <f t="shared" si="289"/>
        <v>1</v>
      </c>
      <c r="N1834" s="21">
        <v>0.2</v>
      </c>
      <c r="O1834" s="21">
        <v>0.2</v>
      </c>
      <c r="P1834" s="21" t="s">
        <v>218</v>
      </c>
      <c r="Q1834" s="21" t="s">
        <v>219</v>
      </c>
      <c r="R1834" s="25" t="s">
        <v>218</v>
      </c>
      <c r="S1834" s="21" t="s">
        <v>344</v>
      </c>
      <c r="T1834" s="21"/>
      <c r="U1834" s="26"/>
      <c r="V1834" s="26"/>
      <c r="W1834" s="27">
        <f t="shared" si="280"/>
        <v>1984</v>
      </c>
      <c r="X1834" s="27">
        <f t="shared" si="281"/>
        <v>2050</v>
      </c>
      <c r="Y1834" s="28">
        <f t="shared" si="282"/>
        <v>0</v>
      </c>
      <c r="Z1834" s="29" t="str">
        <f t="shared" si="283"/>
        <v>NW</v>
      </c>
      <c r="AA1834" s="30">
        <f t="shared" si="284"/>
        <v>0.2</v>
      </c>
      <c r="AB1834" s="31">
        <f>IF(AND(ISNUMBER(MATCH($S1834,[3]Lists!$CU$8:$CU$37,0)),J1834&gt;=DATE(2018,12,31)),$AH$6,$AH$5)</f>
        <v>1</v>
      </c>
      <c r="AC1834" s="31">
        <f t="shared" si="285"/>
        <v>1</v>
      </c>
      <c r="AD1834" s="31">
        <f t="shared" si="286"/>
        <v>1</v>
      </c>
      <c r="AE1834" s="32" t="e">
        <f>MIN($K1834,IF(AND(S1834='[3]Resources - Baseline'!$C$25,$AH$3&gt;0),MIN(DATE(2050,12,31),MAX(DATE($AH$4,12,31),DATE(YEAR(J1834)+$AH$3,MONTH(J1834),DAY(J1834)))),IF(AND(COUNTIFS('[3]Resources - Baseline'!$C$26:$C$37,S1834)=1,$AH$2&gt;0),MIN(DATE($AH$4,12,31),DATE(YEAR(J1834)+$AH$2,MONTH(J1834),DAY(J1834))),DATE(2050,12,31))))</f>
        <v>#VALUE!</v>
      </c>
      <c r="AF1834" s="33">
        <f t="shared" si="287"/>
        <v>1</v>
      </c>
    </row>
    <row r="1835" spans="1:32">
      <c r="A1835" s="1">
        <v>1835</v>
      </c>
      <c r="B1835" s="21" t="s">
        <v>3867</v>
      </c>
      <c r="C1835" s="21"/>
      <c r="D1835" s="21" t="s">
        <v>163</v>
      </c>
      <c r="E1835" s="21" t="s">
        <v>298</v>
      </c>
      <c r="F1835" s="21" t="s">
        <v>298</v>
      </c>
      <c r="G1835" s="21" t="s">
        <v>299</v>
      </c>
      <c r="H1835" s="21" t="s">
        <v>166</v>
      </c>
      <c r="I1835" s="21" t="s">
        <v>167</v>
      </c>
      <c r="J1835" s="22">
        <v>18264</v>
      </c>
      <c r="K1835" s="22">
        <v>55153</v>
      </c>
      <c r="L1835" s="23">
        <f t="shared" si="288"/>
        <v>81.099999999999994</v>
      </c>
      <c r="M1835" s="24">
        <f t="shared" si="289"/>
        <v>1</v>
      </c>
      <c r="N1835" s="21">
        <v>81.099999999999994</v>
      </c>
      <c r="O1835" s="21">
        <v>81.099999999999994</v>
      </c>
      <c r="P1835" s="21" t="s">
        <v>1365</v>
      </c>
      <c r="Q1835" s="21" t="s">
        <v>537</v>
      </c>
      <c r="R1835" s="25" t="s">
        <v>538</v>
      </c>
      <c r="S1835" s="21" t="s">
        <v>791</v>
      </c>
      <c r="T1835" s="21"/>
      <c r="U1835" s="26"/>
      <c r="V1835" s="26"/>
      <c r="W1835" s="27">
        <f t="shared" si="280"/>
        <v>1950</v>
      </c>
      <c r="X1835" s="27">
        <f t="shared" si="281"/>
        <v>2050</v>
      </c>
      <c r="Y1835" s="28">
        <f t="shared" si="282"/>
        <v>0</v>
      </c>
      <c r="Z1835" s="29" t="str">
        <f t="shared" si="283"/>
        <v>Excluded</v>
      </c>
      <c r="AA1835" s="30">
        <f t="shared" si="284"/>
        <v>81.099999999999994</v>
      </c>
      <c r="AB1835" s="31">
        <f>IF(AND(ISNUMBER(MATCH($S1835,[3]Lists!$CU$8:$CU$37,0)),J1835&gt;=DATE(2018,12,31)),$AH$6,$AH$5)</f>
        <v>1</v>
      </c>
      <c r="AC1835" s="31">
        <f t="shared" si="285"/>
        <v>1</v>
      </c>
      <c r="AD1835" s="31">
        <f t="shared" si="286"/>
        <v>1</v>
      </c>
      <c r="AE1835" s="32" t="e">
        <f>MIN($K1835,IF(AND(S1835='[3]Resources - Baseline'!$C$25,$AH$3&gt;0),MIN(DATE(2050,12,31),MAX(DATE($AH$4,12,31),DATE(YEAR(J1835)+$AH$3,MONTH(J1835),DAY(J1835)))),IF(AND(COUNTIFS('[3]Resources - Baseline'!$C$26:$C$37,S1835)=1,$AH$2&gt;0),MIN(DATE($AH$4,12,31),DATE(YEAR(J1835)+$AH$2,MONTH(J1835),DAY(J1835))),DATE(2050,12,31))))</f>
        <v>#VALUE!</v>
      </c>
      <c r="AF1835" s="33">
        <f t="shared" si="287"/>
        <v>1</v>
      </c>
    </row>
    <row r="1836" spans="1:32">
      <c r="A1836" s="1">
        <v>1836</v>
      </c>
      <c r="B1836" s="21" t="s">
        <v>3868</v>
      </c>
      <c r="C1836" s="21" t="s">
        <v>3869</v>
      </c>
      <c r="D1836" s="21" t="s">
        <v>163</v>
      </c>
      <c r="E1836" s="21" t="s">
        <v>164</v>
      </c>
      <c r="F1836" s="21" t="s">
        <v>164</v>
      </c>
      <c r="G1836" s="21" t="s">
        <v>165</v>
      </c>
      <c r="H1836" s="21" t="s">
        <v>166</v>
      </c>
      <c r="I1836" s="21" t="s">
        <v>167</v>
      </c>
      <c r="J1836" s="22">
        <v>30317</v>
      </c>
      <c r="K1836" s="22">
        <v>47484</v>
      </c>
      <c r="L1836" s="23">
        <f t="shared" si="288"/>
        <v>411</v>
      </c>
      <c r="M1836" s="24">
        <f t="shared" si="289"/>
        <v>1</v>
      </c>
      <c r="N1836" s="21">
        <v>411</v>
      </c>
      <c r="O1836" s="21">
        <v>411</v>
      </c>
      <c r="P1836" s="21" t="s">
        <v>507</v>
      </c>
      <c r="Q1836" s="21" t="s">
        <v>508</v>
      </c>
      <c r="R1836" s="25" t="s">
        <v>509</v>
      </c>
      <c r="S1836" s="21" t="s">
        <v>776</v>
      </c>
      <c r="T1836" s="21"/>
      <c r="U1836" s="26"/>
      <c r="V1836" s="26"/>
      <c r="W1836" s="27">
        <f t="shared" si="280"/>
        <v>1983</v>
      </c>
      <c r="X1836" s="27">
        <f t="shared" si="281"/>
        <v>2029</v>
      </c>
      <c r="Y1836" s="28">
        <f t="shared" si="282"/>
        <v>0</v>
      </c>
      <c r="Z1836" s="29" t="str">
        <f t="shared" si="283"/>
        <v>Excluded</v>
      </c>
      <c r="AA1836" s="30">
        <f t="shared" si="284"/>
        <v>411</v>
      </c>
      <c r="AB1836" s="31">
        <f>IF(AND(ISNUMBER(MATCH($S1836,[3]Lists!$CU$8:$CU$37,0)),J1836&gt;=DATE(2018,12,31)),$AH$6,$AH$5)</f>
        <v>1</v>
      </c>
      <c r="AC1836" s="31">
        <f t="shared" si="285"/>
        <v>1</v>
      </c>
      <c r="AD1836" s="31">
        <f t="shared" si="286"/>
        <v>1</v>
      </c>
      <c r="AE1836" s="32" t="e">
        <f>MIN($K1836,IF(AND(S1836='[3]Resources - Baseline'!$C$25,$AH$3&gt;0),MIN(DATE(2050,12,31),MAX(DATE($AH$4,12,31),DATE(YEAR(J1836)+$AH$3,MONTH(J1836),DAY(J1836)))),IF(AND(COUNTIFS('[3]Resources - Baseline'!$C$26:$C$37,S1836)=1,$AH$2&gt;0),MIN(DATE($AH$4,12,31),DATE(YEAR(J1836)+$AH$2,MONTH(J1836),DAY(J1836))),DATE(2050,12,31))))</f>
        <v>#VALUE!</v>
      </c>
      <c r="AF1836" s="33">
        <f t="shared" si="287"/>
        <v>1</v>
      </c>
    </row>
    <row r="1837" spans="1:32">
      <c r="A1837" s="1">
        <v>1837</v>
      </c>
      <c r="B1837" s="21" t="s">
        <v>3870</v>
      </c>
      <c r="C1837" s="21" t="s">
        <v>3871</v>
      </c>
      <c r="D1837" s="21" t="s">
        <v>163</v>
      </c>
      <c r="E1837" s="21" t="s">
        <v>164</v>
      </c>
      <c r="F1837" s="21" t="s">
        <v>164</v>
      </c>
      <c r="G1837" s="21" t="s">
        <v>165</v>
      </c>
      <c r="H1837" s="21" t="s">
        <v>166</v>
      </c>
      <c r="I1837" s="21" t="s">
        <v>167</v>
      </c>
      <c r="J1837" s="22">
        <v>41030</v>
      </c>
      <c r="K1837" s="22">
        <v>47118</v>
      </c>
      <c r="L1837" s="23">
        <f t="shared" si="288"/>
        <v>434</v>
      </c>
      <c r="M1837" s="24">
        <f t="shared" si="289"/>
        <v>1</v>
      </c>
      <c r="N1837" s="21">
        <v>434</v>
      </c>
      <c r="O1837" s="21">
        <v>434</v>
      </c>
      <c r="P1837" s="21" t="s">
        <v>507</v>
      </c>
      <c r="Q1837" s="21" t="s">
        <v>508</v>
      </c>
      <c r="R1837" s="25" t="s">
        <v>509</v>
      </c>
      <c r="S1837" s="21" t="s">
        <v>776</v>
      </c>
      <c r="T1837" s="21"/>
      <c r="U1837" s="26"/>
      <c r="V1837" s="26"/>
      <c r="W1837" s="27">
        <f t="shared" si="280"/>
        <v>2012</v>
      </c>
      <c r="X1837" s="27">
        <f t="shared" si="281"/>
        <v>2028</v>
      </c>
      <c r="Y1837" s="28">
        <f t="shared" si="282"/>
        <v>0</v>
      </c>
      <c r="Z1837" s="29" t="str">
        <f t="shared" si="283"/>
        <v>Excluded</v>
      </c>
      <c r="AA1837" s="30">
        <f t="shared" si="284"/>
        <v>434</v>
      </c>
      <c r="AB1837" s="31">
        <f>IF(AND(ISNUMBER(MATCH($S1837,[3]Lists!$CU$8:$CU$37,0)),J1837&gt;=DATE(2018,12,31)),$AH$6,$AH$5)</f>
        <v>1</v>
      </c>
      <c r="AC1837" s="31">
        <f t="shared" si="285"/>
        <v>1</v>
      </c>
      <c r="AD1837" s="31">
        <f t="shared" si="286"/>
        <v>1</v>
      </c>
      <c r="AE1837" s="32" t="e">
        <f>MIN($K1837,IF(AND(S1837='[3]Resources - Baseline'!$C$25,$AH$3&gt;0),MIN(DATE(2050,12,31),MAX(DATE($AH$4,12,31),DATE(YEAR(J1837)+$AH$3,MONTH(J1837),DAY(J1837)))),IF(AND(COUNTIFS('[3]Resources - Baseline'!$C$26:$C$37,S1837)=1,$AH$2&gt;0),MIN(DATE($AH$4,12,31),DATE(YEAR(J1837)+$AH$2,MONTH(J1837),DAY(J1837))),DATE(2050,12,31))))</f>
        <v>#VALUE!</v>
      </c>
      <c r="AF1837" s="33">
        <f t="shared" si="287"/>
        <v>1</v>
      </c>
    </row>
    <row r="1838" spans="1:32">
      <c r="A1838" s="1">
        <v>1838</v>
      </c>
      <c r="B1838" s="21" t="s">
        <v>3872</v>
      </c>
      <c r="C1838" s="21" t="s">
        <v>2995</v>
      </c>
      <c r="D1838" s="21" t="s">
        <v>163</v>
      </c>
      <c r="E1838" s="21" t="s">
        <v>298</v>
      </c>
      <c r="F1838" s="21" t="s">
        <v>298</v>
      </c>
      <c r="G1838" s="21" t="s">
        <v>299</v>
      </c>
      <c r="H1838" s="21" t="s">
        <v>166</v>
      </c>
      <c r="I1838" s="21" t="s">
        <v>167</v>
      </c>
      <c r="J1838" s="22">
        <v>32874</v>
      </c>
      <c r="K1838" s="22">
        <v>55153</v>
      </c>
      <c r="L1838" s="23">
        <f t="shared" si="288"/>
        <v>411</v>
      </c>
      <c r="M1838" s="24">
        <f t="shared" si="289"/>
        <v>1</v>
      </c>
      <c r="N1838" s="21">
        <v>411</v>
      </c>
      <c r="O1838" s="21">
        <v>411</v>
      </c>
      <c r="P1838" s="21" t="s">
        <v>279</v>
      </c>
      <c r="Q1838" s="21" t="s">
        <v>280</v>
      </c>
      <c r="R1838" s="25" t="s">
        <v>170</v>
      </c>
      <c r="S1838" s="21" t="s">
        <v>171</v>
      </c>
      <c r="T1838" s="21"/>
      <c r="U1838" s="26"/>
      <c r="V1838" s="26"/>
      <c r="W1838" s="27">
        <f t="shared" si="280"/>
        <v>1990</v>
      </c>
      <c r="X1838" s="27">
        <f t="shared" si="281"/>
        <v>2050</v>
      </c>
      <c r="Y1838" s="28">
        <f t="shared" si="282"/>
        <v>0</v>
      </c>
      <c r="Z1838" s="29" t="str">
        <f t="shared" si="283"/>
        <v>Excluded</v>
      </c>
      <c r="AA1838" s="30">
        <f t="shared" si="284"/>
        <v>411</v>
      </c>
      <c r="AB1838" s="31">
        <f>IF(AND(ISNUMBER(MATCH($S1838,[3]Lists!$CU$8:$CU$37,0)),J1838&gt;=DATE(2018,12,31)),$AH$6,$AH$5)</f>
        <v>1</v>
      </c>
      <c r="AC1838" s="31">
        <f t="shared" si="285"/>
        <v>1</v>
      </c>
      <c r="AD1838" s="31">
        <f t="shared" si="286"/>
        <v>1</v>
      </c>
      <c r="AE1838" s="32" t="e">
        <f>MIN($K1838,IF(AND(S1838='[3]Resources - Baseline'!$C$25,$AH$3&gt;0),MIN(DATE(2050,12,31),MAX(DATE($AH$4,12,31),DATE(YEAR(J1838)+$AH$3,MONTH(J1838),DAY(J1838)))),IF(AND(COUNTIFS('[3]Resources - Baseline'!$C$26:$C$37,S1838)=1,$AH$2&gt;0),MIN(DATE($AH$4,12,31),DATE(YEAR(J1838)+$AH$2,MONTH(J1838),DAY(J1838))),DATE(2050,12,31))))</f>
        <v>#VALUE!</v>
      </c>
      <c r="AF1838" s="33">
        <f t="shared" si="287"/>
        <v>1</v>
      </c>
    </row>
    <row r="1839" spans="1:32">
      <c r="A1839" s="1">
        <v>1839</v>
      </c>
      <c r="B1839" s="21" t="s">
        <v>3873</v>
      </c>
      <c r="C1839" s="21" t="s">
        <v>3874</v>
      </c>
      <c r="D1839" s="21" t="s">
        <v>163</v>
      </c>
      <c r="E1839" s="21" t="s">
        <v>164</v>
      </c>
      <c r="F1839" s="21" t="s">
        <v>164</v>
      </c>
      <c r="G1839" s="21" t="s">
        <v>165</v>
      </c>
      <c r="H1839" s="21" t="s">
        <v>166</v>
      </c>
      <c r="I1839" s="21" t="s">
        <v>167</v>
      </c>
      <c r="J1839" s="22">
        <v>30682</v>
      </c>
      <c r="K1839" s="22">
        <v>47484</v>
      </c>
      <c r="L1839" s="23">
        <f t="shared" si="288"/>
        <v>411</v>
      </c>
      <c r="M1839" s="24">
        <f t="shared" si="289"/>
        <v>1</v>
      </c>
      <c r="N1839" s="21">
        <v>411</v>
      </c>
      <c r="O1839" s="21">
        <v>411</v>
      </c>
      <c r="P1839" s="21" t="s">
        <v>507</v>
      </c>
      <c r="Q1839" s="21" t="s">
        <v>508</v>
      </c>
      <c r="R1839" s="25" t="s">
        <v>509</v>
      </c>
      <c r="S1839" s="21" t="s">
        <v>776</v>
      </c>
      <c r="T1839" s="21"/>
      <c r="U1839" s="26"/>
      <c r="V1839" s="26"/>
      <c r="W1839" s="27">
        <f t="shared" si="280"/>
        <v>1984</v>
      </c>
      <c r="X1839" s="27">
        <f t="shared" si="281"/>
        <v>2029</v>
      </c>
      <c r="Y1839" s="28">
        <f t="shared" si="282"/>
        <v>0</v>
      </c>
      <c r="Z1839" s="29" t="str">
        <f t="shared" si="283"/>
        <v>Excluded</v>
      </c>
      <c r="AA1839" s="30">
        <f t="shared" si="284"/>
        <v>411</v>
      </c>
      <c r="AB1839" s="31">
        <f>IF(AND(ISNUMBER(MATCH($S1839,[3]Lists!$CU$8:$CU$37,0)),J1839&gt;=DATE(2018,12,31)),$AH$6,$AH$5)</f>
        <v>1</v>
      </c>
      <c r="AC1839" s="31">
        <f t="shared" si="285"/>
        <v>1</v>
      </c>
      <c r="AD1839" s="31">
        <f t="shared" si="286"/>
        <v>1</v>
      </c>
      <c r="AE1839" s="32" t="e">
        <f>MIN($K1839,IF(AND(S1839='[3]Resources - Baseline'!$C$25,$AH$3&gt;0),MIN(DATE(2050,12,31),MAX(DATE($AH$4,12,31),DATE(YEAR(J1839)+$AH$3,MONTH(J1839),DAY(J1839)))),IF(AND(COUNTIFS('[3]Resources - Baseline'!$C$26:$C$37,S1839)=1,$AH$2&gt;0),MIN(DATE($AH$4,12,31),DATE(YEAR(J1839)+$AH$2,MONTH(J1839),DAY(J1839))),DATE(2050,12,31))))</f>
        <v>#VALUE!</v>
      </c>
      <c r="AF1839" s="33">
        <f t="shared" si="287"/>
        <v>1</v>
      </c>
    </row>
    <row r="1840" spans="1:32">
      <c r="A1840" s="1">
        <v>1840</v>
      </c>
      <c r="B1840" s="21" t="s">
        <v>3875</v>
      </c>
      <c r="C1840" s="21" t="s">
        <v>3876</v>
      </c>
      <c r="D1840" s="21" t="s">
        <v>163</v>
      </c>
      <c r="E1840" s="21" t="s">
        <v>164</v>
      </c>
      <c r="F1840" s="21" t="s">
        <v>164</v>
      </c>
      <c r="G1840" s="21" t="s">
        <v>165</v>
      </c>
      <c r="H1840" s="21" t="s">
        <v>166</v>
      </c>
      <c r="I1840" s="21" t="s">
        <v>167</v>
      </c>
      <c r="J1840" s="22">
        <v>41000</v>
      </c>
      <c r="K1840" s="22">
        <v>47118</v>
      </c>
      <c r="L1840" s="23">
        <f t="shared" si="288"/>
        <v>434</v>
      </c>
      <c r="M1840" s="24">
        <f t="shared" si="289"/>
        <v>1</v>
      </c>
      <c r="N1840" s="21">
        <v>434</v>
      </c>
      <c r="O1840" s="21">
        <v>434</v>
      </c>
      <c r="P1840" s="21" t="s">
        <v>507</v>
      </c>
      <c r="Q1840" s="21" t="s">
        <v>508</v>
      </c>
      <c r="R1840" s="25" t="s">
        <v>509</v>
      </c>
      <c r="S1840" s="21" t="s">
        <v>776</v>
      </c>
      <c r="T1840" s="21"/>
      <c r="U1840" s="26"/>
      <c r="V1840" s="26"/>
      <c r="W1840" s="27">
        <f t="shared" si="280"/>
        <v>2012</v>
      </c>
      <c r="X1840" s="27">
        <f t="shared" si="281"/>
        <v>2028</v>
      </c>
      <c r="Y1840" s="28">
        <f t="shared" si="282"/>
        <v>0</v>
      </c>
      <c r="Z1840" s="29" t="str">
        <f t="shared" si="283"/>
        <v>Excluded</v>
      </c>
      <c r="AA1840" s="30">
        <f t="shared" si="284"/>
        <v>434</v>
      </c>
      <c r="AB1840" s="31">
        <f>IF(AND(ISNUMBER(MATCH($S1840,[3]Lists!$CU$8:$CU$37,0)),J1840&gt;=DATE(2018,12,31)),$AH$6,$AH$5)</f>
        <v>1</v>
      </c>
      <c r="AC1840" s="31">
        <f t="shared" si="285"/>
        <v>1</v>
      </c>
      <c r="AD1840" s="31">
        <f t="shared" si="286"/>
        <v>1</v>
      </c>
      <c r="AE1840" s="32" t="e">
        <f>MIN($K1840,IF(AND(S1840='[3]Resources - Baseline'!$C$25,$AH$3&gt;0),MIN(DATE(2050,12,31),MAX(DATE($AH$4,12,31),DATE(YEAR(J1840)+$AH$3,MONTH(J1840),DAY(J1840)))),IF(AND(COUNTIFS('[3]Resources - Baseline'!$C$26:$C$37,S1840)=1,$AH$2&gt;0),MIN(DATE($AH$4,12,31),DATE(YEAR(J1840)+$AH$2,MONTH(J1840),DAY(J1840))),DATE(2050,12,31))))</f>
        <v>#VALUE!</v>
      </c>
      <c r="AF1840" s="33">
        <f t="shared" si="287"/>
        <v>1</v>
      </c>
    </row>
    <row r="1841" spans="1:32">
      <c r="A1841" s="1">
        <v>1841</v>
      </c>
      <c r="B1841" s="21" t="s">
        <v>3877</v>
      </c>
      <c r="C1841" s="21" t="s">
        <v>3878</v>
      </c>
      <c r="D1841" s="21" t="s">
        <v>163</v>
      </c>
      <c r="E1841" s="21" t="s">
        <v>298</v>
      </c>
      <c r="F1841" s="21" t="s">
        <v>298</v>
      </c>
      <c r="G1841" s="21" t="s">
        <v>299</v>
      </c>
      <c r="H1841" s="21" t="s">
        <v>166</v>
      </c>
      <c r="I1841" s="21" t="s">
        <v>167</v>
      </c>
      <c r="J1841" s="22">
        <v>40695</v>
      </c>
      <c r="K1841" s="22">
        <v>47483</v>
      </c>
      <c r="L1841" s="23">
        <f t="shared" si="288"/>
        <v>498</v>
      </c>
      <c r="M1841" s="24">
        <f t="shared" si="289"/>
        <v>1</v>
      </c>
      <c r="N1841" s="21">
        <v>498</v>
      </c>
      <c r="O1841" s="21">
        <v>498</v>
      </c>
      <c r="P1841" s="21" t="s">
        <v>507</v>
      </c>
      <c r="Q1841" s="21" t="s">
        <v>508</v>
      </c>
      <c r="R1841" s="25" t="s">
        <v>509</v>
      </c>
      <c r="S1841" s="21" t="s">
        <v>776</v>
      </c>
      <c r="T1841" s="21"/>
      <c r="U1841" s="26"/>
      <c r="V1841" s="26"/>
      <c r="W1841" s="27">
        <f t="shared" si="280"/>
        <v>2011</v>
      </c>
      <c r="X1841" s="27">
        <f t="shared" si="281"/>
        <v>2029</v>
      </c>
      <c r="Y1841" s="28">
        <f t="shared" si="282"/>
        <v>0</v>
      </c>
      <c r="Z1841" s="29" t="str">
        <f t="shared" si="283"/>
        <v>Excluded</v>
      </c>
      <c r="AA1841" s="30">
        <f t="shared" si="284"/>
        <v>498</v>
      </c>
      <c r="AB1841" s="31">
        <f>IF(AND(ISNUMBER(MATCH($S1841,[3]Lists!$CU$8:$CU$37,0)),J1841&gt;=DATE(2018,12,31)),$AH$6,$AH$5)</f>
        <v>1</v>
      </c>
      <c r="AC1841" s="31">
        <f t="shared" si="285"/>
        <v>1</v>
      </c>
      <c r="AD1841" s="31">
        <f t="shared" si="286"/>
        <v>1</v>
      </c>
      <c r="AE1841" s="32" t="e">
        <f>MIN($K1841,IF(AND(S1841='[3]Resources - Baseline'!$C$25,$AH$3&gt;0),MIN(DATE(2050,12,31),MAX(DATE($AH$4,12,31),DATE(YEAR(J1841)+$AH$3,MONTH(J1841),DAY(J1841)))),IF(AND(COUNTIFS('[3]Resources - Baseline'!$C$26:$C$37,S1841)=1,$AH$2&gt;0),MIN(DATE($AH$4,12,31),DATE(YEAR(J1841)+$AH$2,MONTH(J1841),DAY(J1841))),DATE(2050,12,31))))</f>
        <v>#VALUE!</v>
      </c>
      <c r="AF1841" s="33">
        <f t="shared" si="287"/>
        <v>1</v>
      </c>
    </row>
    <row r="1842" spans="1:32">
      <c r="A1842" s="1">
        <v>1842</v>
      </c>
      <c r="B1842" s="21" t="s">
        <v>3879</v>
      </c>
      <c r="C1842" s="21" t="s">
        <v>2995</v>
      </c>
      <c r="D1842" s="21" t="s">
        <v>163</v>
      </c>
      <c r="E1842" s="21" t="s">
        <v>298</v>
      </c>
      <c r="F1842" s="21" t="s">
        <v>298</v>
      </c>
      <c r="G1842" s="21" t="s">
        <v>299</v>
      </c>
      <c r="H1842" s="21" t="s">
        <v>166</v>
      </c>
      <c r="I1842" s="21" t="s">
        <v>167</v>
      </c>
      <c r="J1842" s="22">
        <v>32874</v>
      </c>
      <c r="K1842" s="22">
        <v>55153</v>
      </c>
      <c r="L1842" s="23">
        <f t="shared" si="288"/>
        <v>411</v>
      </c>
      <c r="M1842" s="24">
        <f t="shared" si="289"/>
        <v>1</v>
      </c>
      <c r="N1842" s="21">
        <v>411</v>
      </c>
      <c r="O1842" s="21">
        <v>411</v>
      </c>
      <c r="P1842" s="21" t="s">
        <v>279</v>
      </c>
      <c r="Q1842" s="21" t="s">
        <v>280</v>
      </c>
      <c r="R1842" s="25" t="s">
        <v>170</v>
      </c>
      <c r="S1842" s="21" t="s">
        <v>171</v>
      </c>
      <c r="T1842" s="21"/>
      <c r="U1842" s="26"/>
      <c r="V1842" s="26"/>
      <c r="W1842" s="27">
        <f t="shared" si="280"/>
        <v>1990</v>
      </c>
      <c r="X1842" s="27">
        <f t="shared" si="281"/>
        <v>2050</v>
      </c>
      <c r="Y1842" s="28">
        <f t="shared" si="282"/>
        <v>0</v>
      </c>
      <c r="Z1842" s="29" t="str">
        <f t="shared" si="283"/>
        <v>Excluded</v>
      </c>
      <c r="AA1842" s="30">
        <f t="shared" si="284"/>
        <v>411</v>
      </c>
      <c r="AB1842" s="31">
        <f>IF(AND(ISNUMBER(MATCH($S1842,[3]Lists!$CU$8:$CU$37,0)),J1842&gt;=DATE(2018,12,31)),$AH$6,$AH$5)</f>
        <v>1</v>
      </c>
      <c r="AC1842" s="31">
        <f t="shared" si="285"/>
        <v>1</v>
      </c>
      <c r="AD1842" s="31">
        <f t="shared" si="286"/>
        <v>1</v>
      </c>
      <c r="AE1842" s="32" t="e">
        <f>MIN($K1842,IF(AND(S1842='[3]Resources - Baseline'!$C$25,$AH$3&gt;0),MIN(DATE(2050,12,31),MAX(DATE($AH$4,12,31),DATE(YEAR(J1842)+$AH$3,MONTH(J1842),DAY(J1842)))),IF(AND(COUNTIFS('[3]Resources - Baseline'!$C$26:$C$37,S1842)=1,$AH$2&gt;0),MIN(DATE($AH$4,12,31),DATE(YEAR(J1842)+$AH$2,MONTH(J1842),DAY(J1842))),DATE(2050,12,31))))</f>
        <v>#VALUE!</v>
      </c>
      <c r="AF1842" s="33">
        <f t="shared" si="287"/>
        <v>1</v>
      </c>
    </row>
    <row r="1843" spans="1:32">
      <c r="A1843" s="1">
        <v>1843</v>
      </c>
      <c r="B1843" s="21" t="s">
        <v>3880</v>
      </c>
      <c r="C1843" s="21" t="s">
        <v>3881</v>
      </c>
      <c r="D1843" s="21" t="s">
        <v>185</v>
      </c>
      <c r="E1843" s="21" t="s">
        <v>246</v>
      </c>
      <c r="F1843" s="21" t="s">
        <v>246</v>
      </c>
      <c r="G1843" s="21" t="s">
        <v>247</v>
      </c>
      <c r="H1843" s="21" t="s">
        <v>246</v>
      </c>
      <c r="I1843" s="21" t="s">
        <v>178</v>
      </c>
      <c r="J1843" s="22">
        <v>32869</v>
      </c>
      <c r="K1843" s="22">
        <v>55153</v>
      </c>
      <c r="L1843" s="23">
        <f t="shared" si="288"/>
        <v>5.5</v>
      </c>
      <c r="M1843" s="24">
        <f t="shared" si="289"/>
        <v>1</v>
      </c>
      <c r="N1843" s="21">
        <v>5.5</v>
      </c>
      <c r="O1843" s="21">
        <v>5.5</v>
      </c>
      <c r="P1843" s="21" t="s">
        <v>187</v>
      </c>
      <c r="Q1843" s="21" t="s">
        <v>219</v>
      </c>
      <c r="R1843" s="25" t="s">
        <v>218</v>
      </c>
      <c r="S1843" s="21" t="s">
        <v>368</v>
      </c>
      <c r="T1843" s="21"/>
      <c r="U1843" s="26"/>
      <c r="V1843" s="26"/>
      <c r="W1843" s="27">
        <f t="shared" si="280"/>
        <v>1990</v>
      </c>
      <c r="X1843" s="27">
        <f t="shared" si="281"/>
        <v>2050</v>
      </c>
      <c r="Y1843" s="28">
        <f t="shared" si="282"/>
        <v>0</v>
      </c>
      <c r="Z1843" s="29" t="str">
        <f t="shared" si="283"/>
        <v>CAISO</v>
      </c>
      <c r="AA1843" s="30">
        <f t="shared" si="284"/>
        <v>5.5</v>
      </c>
      <c r="AB1843" s="31">
        <f>IF(AND(ISNUMBER(MATCH($S1843,[3]Lists!$CU$8:$CU$37,0)),J1843&gt;=DATE(2018,12,31)),$AH$6,$AH$5)</f>
        <v>1</v>
      </c>
      <c r="AC1843" s="31">
        <f t="shared" si="285"/>
        <v>1</v>
      </c>
      <c r="AD1843" s="31">
        <f t="shared" si="286"/>
        <v>1</v>
      </c>
      <c r="AE1843" s="32" t="e">
        <f>MIN($K1843,IF(AND(S1843='[3]Resources - Baseline'!$C$25,$AH$3&gt;0),MIN(DATE(2050,12,31),MAX(DATE($AH$4,12,31),DATE(YEAR(J1843)+$AH$3,MONTH(J1843),DAY(J1843)))),IF(AND(COUNTIFS('[3]Resources - Baseline'!$C$26:$C$37,S1843)=1,$AH$2&gt;0),MIN(DATE($AH$4,12,31),DATE(YEAR(J1843)+$AH$2,MONTH(J1843),DAY(J1843))),DATE(2050,12,31))))</f>
        <v>#VALUE!</v>
      </c>
      <c r="AF1843" s="33">
        <f t="shared" si="287"/>
        <v>1</v>
      </c>
    </row>
    <row r="1844" spans="1:32">
      <c r="A1844" s="1">
        <v>1844</v>
      </c>
      <c r="B1844" s="21" t="s">
        <v>3882</v>
      </c>
      <c r="C1844" s="21" t="s">
        <v>3883</v>
      </c>
      <c r="D1844" s="21" t="s">
        <v>185</v>
      </c>
      <c r="E1844" s="21" t="s">
        <v>246</v>
      </c>
      <c r="F1844" s="21" t="s">
        <v>246</v>
      </c>
      <c r="G1844" s="21" t="s">
        <v>247</v>
      </c>
      <c r="H1844" s="21" t="s">
        <v>246</v>
      </c>
      <c r="I1844" s="21" t="s">
        <v>178</v>
      </c>
      <c r="J1844" s="22">
        <v>41183</v>
      </c>
      <c r="K1844" s="22">
        <v>55153</v>
      </c>
      <c r="L1844" s="23">
        <f t="shared" si="288"/>
        <v>198.03</v>
      </c>
      <c r="M1844" s="24">
        <f t="shared" si="289"/>
        <v>1</v>
      </c>
      <c r="N1844" s="21">
        <v>198.03</v>
      </c>
      <c r="O1844" s="21">
        <v>198.03</v>
      </c>
      <c r="P1844" s="21" t="s">
        <v>268</v>
      </c>
      <c r="Q1844" s="21" t="s">
        <v>269</v>
      </c>
      <c r="R1844" s="25" t="s">
        <v>270</v>
      </c>
      <c r="S1844" s="21" t="s">
        <v>450</v>
      </c>
      <c r="T1844" s="21"/>
      <c r="U1844" s="26"/>
      <c r="V1844" s="26"/>
      <c r="W1844" s="27">
        <f t="shared" si="280"/>
        <v>2013</v>
      </c>
      <c r="X1844" s="27">
        <f t="shared" si="281"/>
        <v>2050</v>
      </c>
      <c r="Y1844" s="28">
        <f t="shared" si="282"/>
        <v>0</v>
      </c>
      <c r="Z1844" s="29" t="str">
        <f t="shared" si="283"/>
        <v>CAISO</v>
      </c>
      <c r="AA1844" s="30">
        <f t="shared" si="284"/>
        <v>198.03</v>
      </c>
      <c r="AB1844" s="31">
        <f>IF(AND(ISNUMBER(MATCH($S1844,[3]Lists!$CU$8:$CU$37,0)),J1844&gt;=DATE(2018,12,31)),$AH$6,$AH$5)</f>
        <v>1</v>
      </c>
      <c r="AC1844" s="31">
        <f t="shared" si="285"/>
        <v>1</v>
      </c>
      <c r="AD1844" s="31">
        <f t="shared" si="286"/>
        <v>1</v>
      </c>
      <c r="AE1844" s="32" t="e">
        <f>MIN($K1844,IF(AND(S1844='[3]Resources - Baseline'!$C$25,$AH$3&gt;0),MIN(DATE(2050,12,31),MAX(DATE($AH$4,12,31),DATE(YEAR(J1844)+$AH$3,MONTH(J1844),DAY(J1844)))),IF(AND(COUNTIFS('[3]Resources - Baseline'!$C$26:$C$37,S1844)=1,$AH$2&gt;0),MIN(DATE($AH$4,12,31),DATE(YEAR(J1844)+$AH$2,MONTH(J1844),DAY(J1844))),DATE(2050,12,31))))</f>
        <v>#VALUE!</v>
      </c>
      <c r="AF1844" s="33">
        <f t="shared" si="287"/>
        <v>1</v>
      </c>
    </row>
    <row r="1845" spans="1:32">
      <c r="A1845" s="1">
        <v>1845</v>
      </c>
      <c r="B1845" s="21" t="s">
        <v>3884</v>
      </c>
      <c r="C1845" s="21" t="s">
        <v>3885</v>
      </c>
      <c r="D1845" s="21" t="s">
        <v>185</v>
      </c>
      <c r="E1845" s="21" t="s">
        <v>175</v>
      </c>
      <c r="F1845" s="21" t="s">
        <v>175</v>
      </c>
      <c r="G1845" s="21" t="s">
        <v>186</v>
      </c>
      <c r="H1845" s="21" t="s">
        <v>175</v>
      </c>
      <c r="I1845" s="21" t="s">
        <v>178</v>
      </c>
      <c r="J1845" s="22">
        <v>23012</v>
      </c>
      <c r="K1845" s="22">
        <v>55153</v>
      </c>
      <c r="L1845" s="23">
        <f t="shared" si="288"/>
        <v>11</v>
      </c>
      <c r="M1845" s="24">
        <f t="shared" si="289"/>
        <v>1</v>
      </c>
      <c r="N1845" s="21">
        <v>11</v>
      </c>
      <c r="O1845" s="21">
        <v>11</v>
      </c>
      <c r="P1845" s="21" t="s">
        <v>187</v>
      </c>
      <c r="Q1845" s="21" t="s">
        <v>219</v>
      </c>
      <c r="R1845" s="25" t="s">
        <v>218</v>
      </c>
      <c r="S1845" s="21" t="s">
        <v>368</v>
      </c>
      <c r="T1845" s="21"/>
      <c r="U1845" s="26"/>
      <c r="V1845" s="26"/>
      <c r="W1845" s="27">
        <f t="shared" si="280"/>
        <v>1963</v>
      </c>
      <c r="X1845" s="27">
        <f t="shared" si="281"/>
        <v>2050</v>
      </c>
      <c r="Y1845" s="28">
        <f t="shared" si="282"/>
        <v>0</v>
      </c>
      <c r="Z1845" s="29" t="str">
        <f t="shared" si="283"/>
        <v>CAISO</v>
      </c>
      <c r="AA1845" s="30">
        <f t="shared" si="284"/>
        <v>11</v>
      </c>
      <c r="AB1845" s="31">
        <f>IF(AND(ISNUMBER(MATCH($S1845,[3]Lists!$CU$8:$CU$37,0)),J1845&gt;=DATE(2018,12,31)),$AH$6,$AH$5)</f>
        <v>1</v>
      </c>
      <c r="AC1845" s="31">
        <f t="shared" si="285"/>
        <v>1</v>
      </c>
      <c r="AD1845" s="31">
        <f t="shared" si="286"/>
        <v>1</v>
      </c>
      <c r="AE1845" s="32" t="e">
        <f>MIN($K1845,IF(AND(S1845='[3]Resources - Baseline'!$C$25,$AH$3&gt;0),MIN(DATE(2050,12,31),MAX(DATE($AH$4,12,31),DATE(YEAR(J1845)+$AH$3,MONTH(J1845),DAY(J1845)))),IF(AND(COUNTIFS('[3]Resources - Baseline'!$C$26:$C$37,S1845)=1,$AH$2&gt;0),MIN(DATE($AH$4,12,31),DATE(YEAR(J1845)+$AH$2,MONTH(J1845),DAY(J1845))),DATE(2050,12,31))))</f>
        <v>#VALUE!</v>
      </c>
      <c r="AF1845" s="33">
        <f t="shared" si="287"/>
        <v>1</v>
      </c>
    </row>
    <row r="1846" spans="1:32">
      <c r="A1846" s="1">
        <v>1846</v>
      </c>
      <c r="B1846" s="21" t="s">
        <v>3886</v>
      </c>
      <c r="C1846" s="21" t="s">
        <v>3887</v>
      </c>
      <c r="D1846" s="21" t="s">
        <v>163</v>
      </c>
      <c r="E1846" s="21" t="s">
        <v>164</v>
      </c>
      <c r="F1846" s="21" t="s">
        <v>164</v>
      </c>
      <c r="G1846" s="21" t="s">
        <v>165</v>
      </c>
      <c r="H1846" s="21" t="s">
        <v>166</v>
      </c>
      <c r="I1846" s="21" t="s">
        <v>167</v>
      </c>
      <c r="J1846" s="22">
        <v>18233</v>
      </c>
      <c r="K1846" s="22">
        <v>48669</v>
      </c>
      <c r="L1846" s="23">
        <f t="shared" si="288"/>
        <v>112.5</v>
      </c>
      <c r="M1846" s="24">
        <f t="shared" si="289"/>
        <v>1</v>
      </c>
      <c r="N1846" s="21">
        <v>112.5</v>
      </c>
      <c r="O1846" s="21">
        <v>112.5</v>
      </c>
      <c r="P1846" s="21" t="s">
        <v>218</v>
      </c>
      <c r="Q1846" s="21" t="s">
        <v>219</v>
      </c>
      <c r="R1846" s="25" t="s">
        <v>218</v>
      </c>
      <c r="S1846" s="21" t="s">
        <v>220</v>
      </c>
      <c r="T1846" s="21"/>
      <c r="U1846" s="26"/>
      <c r="V1846" s="26"/>
      <c r="W1846" s="27">
        <f t="shared" si="280"/>
        <v>1950</v>
      </c>
      <c r="X1846" s="27">
        <f t="shared" si="281"/>
        <v>2032</v>
      </c>
      <c r="Y1846" s="28">
        <f t="shared" si="282"/>
        <v>0</v>
      </c>
      <c r="Z1846" s="29" t="str">
        <f t="shared" si="283"/>
        <v>Excluded</v>
      </c>
      <c r="AA1846" s="30">
        <f t="shared" si="284"/>
        <v>112.5</v>
      </c>
      <c r="AB1846" s="31">
        <f>IF(AND(ISNUMBER(MATCH($S1846,[3]Lists!$CU$8:$CU$37,0)),J1846&gt;=DATE(2018,12,31)),$AH$6,$AH$5)</f>
        <v>1</v>
      </c>
      <c r="AC1846" s="31">
        <f t="shared" si="285"/>
        <v>1</v>
      </c>
      <c r="AD1846" s="31">
        <f t="shared" si="286"/>
        <v>1</v>
      </c>
      <c r="AE1846" s="32" t="e">
        <f>MIN($K1846,IF(AND(S1846='[3]Resources - Baseline'!$C$25,$AH$3&gt;0),MIN(DATE(2050,12,31),MAX(DATE($AH$4,12,31),DATE(YEAR(J1846)+$AH$3,MONTH(J1846),DAY(J1846)))),IF(AND(COUNTIFS('[3]Resources - Baseline'!$C$26:$C$37,S1846)=1,$AH$2&gt;0),MIN(DATE($AH$4,12,31),DATE(YEAR(J1846)+$AH$2,MONTH(J1846),DAY(J1846))),DATE(2050,12,31))))</f>
        <v>#VALUE!</v>
      </c>
      <c r="AF1846" s="33">
        <f t="shared" si="287"/>
        <v>1</v>
      </c>
    </row>
    <row r="1847" spans="1:32">
      <c r="A1847" s="1">
        <v>1847</v>
      </c>
      <c r="B1847" s="21" t="s">
        <v>3888</v>
      </c>
      <c r="C1847" s="21" t="s">
        <v>3889</v>
      </c>
      <c r="D1847" s="21" t="s">
        <v>163</v>
      </c>
      <c r="E1847" s="21" t="s">
        <v>164</v>
      </c>
      <c r="F1847" s="21" t="s">
        <v>164</v>
      </c>
      <c r="G1847" s="21" t="s">
        <v>165</v>
      </c>
      <c r="H1847" s="21" t="s">
        <v>166</v>
      </c>
      <c r="I1847" s="21" t="s">
        <v>167</v>
      </c>
      <c r="J1847" s="22">
        <v>18233</v>
      </c>
      <c r="K1847" s="22">
        <v>48669</v>
      </c>
      <c r="L1847" s="23">
        <f t="shared" si="288"/>
        <v>112.5</v>
      </c>
      <c r="M1847" s="24">
        <f t="shared" si="289"/>
        <v>1</v>
      </c>
      <c r="N1847" s="21">
        <v>112.5</v>
      </c>
      <c r="O1847" s="21">
        <v>112.5</v>
      </c>
      <c r="P1847" s="21" t="s">
        <v>218</v>
      </c>
      <c r="Q1847" s="21" t="s">
        <v>219</v>
      </c>
      <c r="R1847" s="25" t="s">
        <v>218</v>
      </c>
      <c r="S1847" s="21" t="s">
        <v>220</v>
      </c>
      <c r="T1847" s="21"/>
      <c r="U1847" s="26"/>
      <c r="V1847" s="26"/>
      <c r="W1847" s="27">
        <f t="shared" si="280"/>
        <v>1950</v>
      </c>
      <c r="X1847" s="27">
        <f t="shared" si="281"/>
        <v>2032</v>
      </c>
      <c r="Y1847" s="28">
        <f t="shared" si="282"/>
        <v>0</v>
      </c>
      <c r="Z1847" s="29" t="str">
        <f t="shared" si="283"/>
        <v>Excluded</v>
      </c>
      <c r="AA1847" s="30">
        <f t="shared" si="284"/>
        <v>112.5</v>
      </c>
      <c r="AB1847" s="31">
        <f>IF(AND(ISNUMBER(MATCH($S1847,[3]Lists!$CU$8:$CU$37,0)),J1847&gt;=DATE(2018,12,31)),$AH$6,$AH$5)</f>
        <v>1</v>
      </c>
      <c r="AC1847" s="31">
        <f t="shared" si="285"/>
        <v>1</v>
      </c>
      <c r="AD1847" s="31">
        <f t="shared" si="286"/>
        <v>1</v>
      </c>
      <c r="AE1847" s="32" t="e">
        <f>MIN($K1847,IF(AND(S1847='[3]Resources - Baseline'!$C$25,$AH$3&gt;0),MIN(DATE(2050,12,31),MAX(DATE($AH$4,12,31),DATE(YEAR(J1847)+$AH$3,MONTH(J1847),DAY(J1847)))),IF(AND(COUNTIFS('[3]Resources - Baseline'!$C$26:$C$37,S1847)=1,$AH$2&gt;0),MIN(DATE($AH$4,12,31),DATE(YEAR(J1847)+$AH$2,MONTH(J1847),DAY(J1847))),DATE(2050,12,31))))</f>
        <v>#VALUE!</v>
      </c>
      <c r="AF1847" s="33">
        <f t="shared" si="287"/>
        <v>1</v>
      </c>
    </row>
    <row r="1848" spans="1:32">
      <c r="A1848" s="1">
        <v>1848</v>
      </c>
      <c r="B1848" s="21" t="s">
        <v>3890</v>
      </c>
      <c r="C1848" s="21" t="s">
        <v>3891</v>
      </c>
      <c r="D1848" s="21" t="s">
        <v>163</v>
      </c>
      <c r="E1848" s="21" t="s">
        <v>164</v>
      </c>
      <c r="F1848" s="21" t="s">
        <v>164</v>
      </c>
      <c r="G1848" s="21" t="s">
        <v>165</v>
      </c>
      <c r="H1848" s="21" t="s">
        <v>166</v>
      </c>
      <c r="I1848" s="21" t="s">
        <v>167</v>
      </c>
      <c r="J1848" s="22">
        <v>18233</v>
      </c>
      <c r="K1848" s="22">
        <v>48669</v>
      </c>
      <c r="L1848" s="23">
        <f t="shared" si="288"/>
        <v>112.5</v>
      </c>
      <c r="M1848" s="24">
        <f t="shared" si="289"/>
        <v>1</v>
      </c>
      <c r="N1848" s="21">
        <v>112.5</v>
      </c>
      <c r="O1848" s="21">
        <v>112.5</v>
      </c>
      <c r="P1848" s="21" t="s">
        <v>218</v>
      </c>
      <c r="Q1848" s="21" t="s">
        <v>219</v>
      </c>
      <c r="R1848" s="25" t="s">
        <v>218</v>
      </c>
      <c r="S1848" s="21" t="s">
        <v>220</v>
      </c>
      <c r="T1848" s="21"/>
      <c r="U1848" s="26"/>
      <c r="V1848" s="26"/>
      <c r="W1848" s="27">
        <f t="shared" si="280"/>
        <v>1950</v>
      </c>
      <c r="X1848" s="27">
        <f t="shared" si="281"/>
        <v>2032</v>
      </c>
      <c r="Y1848" s="28">
        <f t="shared" si="282"/>
        <v>0</v>
      </c>
      <c r="Z1848" s="29" t="str">
        <f t="shared" si="283"/>
        <v>Excluded</v>
      </c>
      <c r="AA1848" s="30">
        <f t="shared" si="284"/>
        <v>112.5</v>
      </c>
      <c r="AB1848" s="31">
        <f>IF(AND(ISNUMBER(MATCH($S1848,[3]Lists!$CU$8:$CU$37,0)),J1848&gt;=DATE(2018,12,31)),$AH$6,$AH$5)</f>
        <v>1</v>
      </c>
      <c r="AC1848" s="31">
        <f t="shared" si="285"/>
        <v>1</v>
      </c>
      <c r="AD1848" s="31">
        <f t="shared" si="286"/>
        <v>1</v>
      </c>
      <c r="AE1848" s="32" t="e">
        <f>MIN($K1848,IF(AND(S1848='[3]Resources - Baseline'!$C$25,$AH$3&gt;0),MIN(DATE(2050,12,31),MAX(DATE($AH$4,12,31),DATE(YEAR(J1848)+$AH$3,MONTH(J1848),DAY(J1848)))),IF(AND(COUNTIFS('[3]Resources - Baseline'!$C$26:$C$37,S1848)=1,$AH$2&gt;0),MIN(DATE($AH$4,12,31),DATE(YEAR(J1848)+$AH$2,MONTH(J1848),DAY(J1848))),DATE(2050,12,31))))</f>
        <v>#VALUE!</v>
      </c>
      <c r="AF1848" s="33">
        <f t="shared" si="287"/>
        <v>1</v>
      </c>
    </row>
    <row r="1849" spans="1:32">
      <c r="A1849" s="1">
        <v>1849</v>
      </c>
      <c r="B1849" s="21" t="s">
        <v>3892</v>
      </c>
      <c r="C1849" s="21" t="s">
        <v>3893</v>
      </c>
      <c r="D1849" s="21" t="s">
        <v>163</v>
      </c>
      <c r="E1849" s="21" t="s">
        <v>164</v>
      </c>
      <c r="F1849" s="21" t="s">
        <v>164</v>
      </c>
      <c r="G1849" s="21" t="s">
        <v>165</v>
      </c>
      <c r="H1849" s="21" t="s">
        <v>166</v>
      </c>
      <c r="I1849" s="21" t="s">
        <v>167</v>
      </c>
      <c r="J1849" s="22">
        <v>18233</v>
      </c>
      <c r="K1849" s="22">
        <v>51226</v>
      </c>
      <c r="L1849" s="23">
        <f t="shared" si="288"/>
        <v>112.5</v>
      </c>
      <c r="M1849" s="24">
        <f t="shared" si="289"/>
        <v>1</v>
      </c>
      <c r="N1849" s="21">
        <v>112.5</v>
      </c>
      <c r="O1849" s="21">
        <v>112.5</v>
      </c>
      <c r="P1849" s="21" t="s">
        <v>218</v>
      </c>
      <c r="Q1849" s="21" t="s">
        <v>219</v>
      </c>
      <c r="R1849" s="25" t="s">
        <v>218</v>
      </c>
      <c r="S1849" s="21" t="s">
        <v>220</v>
      </c>
      <c r="T1849" s="21"/>
      <c r="U1849" s="26"/>
      <c r="V1849" s="26"/>
      <c r="W1849" s="27">
        <f t="shared" si="280"/>
        <v>1950</v>
      </c>
      <c r="X1849" s="27">
        <f t="shared" si="281"/>
        <v>2039</v>
      </c>
      <c r="Y1849" s="28">
        <f t="shared" si="282"/>
        <v>0</v>
      </c>
      <c r="Z1849" s="29" t="str">
        <f t="shared" si="283"/>
        <v>Excluded</v>
      </c>
      <c r="AA1849" s="30">
        <f t="shared" si="284"/>
        <v>112.5</v>
      </c>
      <c r="AB1849" s="31">
        <f>IF(AND(ISNUMBER(MATCH($S1849,[3]Lists!$CU$8:$CU$37,0)),J1849&gt;=DATE(2018,12,31)),$AH$6,$AH$5)</f>
        <v>1</v>
      </c>
      <c r="AC1849" s="31">
        <f t="shared" si="285"/>
        <v>1</v>
      </c>
      <c r="AD1849" s="31">
        <f t="shared" si="286"/>
        <v>1</v>
      </c>
      <c r="AE1849" s="32" t="e">
        <f>MIN($K1849,IF(AND(S1849='[3]Resources - Baseline'!$C$25,$AH$3&gt;0),MIN(DATE(2050,12,31),MAX(DATE($AH$4,12,31),DATE(YEAR(J1849)+$AH$3,MONTH(J1849),DAY(J1849)))),IF(AND(COUNTIFS('[3]Resources - Baseline'!$C$26:$C$37,S1849)=1,$AH$2&gt;0),MIN(DATE($AH$4,12,31),DATE(YEAR(J1849)+$AH$2,MONTH(J1849),DAY(J1849))),DATE(2050,12,31))))</f>
        <v>#VALUE!</v>
      </c>
      <c r="AF1849" s="33">
        <f t="shared" si="287"/>
        <v>1</v>
      </c>
    </row>
    <row r="1850" spans="1:32">
      <c r="A1850" s="1">
        <v>1850</v>
      </c>
      <c r="B1850" s="21" t="s">
        <v>3894</v>
      </c>
      <c r="C1850" s="21" t="s">
        <v>3895</v>
      </c>
      <c r="D1850" s="21" t="s">
        <v>163</v>
      </c>
      <c r="E1850" s="21" t="s">
        <v>164</v>
      </c>
      <c r="F1850" s="21" t="s">
        <v>164</v>
      </c>
      <c r="G1850" s="21" t="s">
        <v>165</v>
      </c>
      <c r="H1850" s="21" t="s">
        <v>166</v>
      </c>
      <c r="I1850" s="21" t="s">
        <v>167</v>
      </c>
      <c r="J1850" s="22">
        <v>18233</v>
      </c>
      <c r="K1850" s="22">
        <v>51226</v>
      </c>
      <c r="L1850" s="23">
        <f t="shared" si="288"/>
        <v>112.5</v>
      </c>
      <c r="M1850" s="24">
        <f t="shared" si="289"/>
        <v>1</v>
      </c>
      <c r="N1850" s="21">
        <v>112.5</v>
      </c>
      <c r="O1850" s="21">
        <v>112.5</v>
      </c>
      <c r="P1850" s="21" t="s">
        <v>218</v>
      </c>
      <c r="Q1850" s="21" t="s">
        <v>219</v>
      </c>
      <c r="R1850" s="25" t="s">
        <v>218</v>
      </c>
      <c r="S1850" s="21" t="s">
        <v>220</v>
      </c>
      <c r="T1850" s="21"/>
      <c r="U1850" s="26"/>
      <c r="V1850" s="26"/>
      <c r="W1850" s="27">
        <f t="shared" si="280"/>
        <v>1950</v>
      </c>
      <c r="X1850" s="27">
        <f t="shared" si="281"/>
        <v>2039</v>
      </c>
      <c r="Y1850" s="28">
        <f t="shared" si="282"/>
        <v>0</v>
      </c>
      <c r="Z1850" s="29" t="str">
        <f t="shared" si="283"/>
        <v>Excluded</v>
      </c>
      <c r="AA1850" s="30">
        <f t="shared" si="284"/>
        <v>112.5</v>
      </c>
      <c r="AB1850" s="31">
        <f>IF(AND(ISNUMBER(MATCH($S1850,[3]Lists!$CU$8:$CU$37,0)),J1850&gt;=DATE(2018,12,31)),$AH$6,$AH$5)</f>
        <v>1</v>
      </c>
      <c r="AC1850" s="31">
        <f t="shared" si="285"/>
        <v>1</v>
      </c>
      <c r="AD1850" s="31">
        <f t="shared" si="286"/>
        <v>1</v>
      </c>
      <c r="AE1850" s="32" t="e">
        <f>MIN($K1850,IF(AND(S1850='[3]Resources - Baseline'!$C$25,$AH$3&gt;0),MIN(DATE(2050,12,31),MAX(DATE($AH$4,12,31),DATE(YEAR(J1850)+$AH$3,MONTH(J1850),DAY(J1850)))),IF(AND(COUNTIFS('[3]Resources - Baseline'!$C$26:$C$37,S1850)=1,$AH$2&gt;0),MIN(DATE($AH$4,12,31),DATE(YEAR(J1850)+$AH$2,MONTH(J1850),DAY(J1850))),DATE(2050,12,31))))</f>
        <v>#VALUE!</v>
      </c>
      <c r="AF1850" s="33">
        <f t="shared" si="287"/>
        <v>1</v>
      </c>
    </row>
    <row r="1851" spans="1:32">
      <c r="A1851" s="1">
        <v>1851</v>
      </c>
      <c r="B1851" s="21" t="s">
        <v>3896</v>
      </c>
      <c r="C1851" s="21" t="s">
        <v>3897</v>
      </c>
      <c r="D1851" s="21" t="s">
        <v>163</v>
      </c>
      <c r="E1851" s="21" t="s">
        <v>164</v>
      </c>
      <c r="F1851" s="21" t="s">
        <v>164</v>
      </c>
      <c r="G1851" s="21" t="s">
        <v>165</v>
      </c>
      <c r="H1851" s="21" t="s">
        <v>166</v>
      </c>
      <c r="I1851" s="21" t="s">
        <v>167</v>
      </c>
      <c r="J1851" s="22">
        <v>18233</v>
      </c>
      <c r="K1851" s="22">
        <v>51226</v>
      </c>
      <c r="L1851" s="23">
        <f t="shared" si="288"/>
        <v>112.5</v>
      </c>
      <c r="M1851" s="24">
        <f t="shared" si="289"/>
        <v>1</v>
      </c>
      <c r="N1851" s="21">
        <v>112.5</v>
      </c>
      <c r="O1851" s="21">
        <v>112.5</v>
      </c>
      <c r="P1851" s="21" t="s">
        <v>218</v>
      </c>
      <c r="Q1851" s="21" t="s">
        <v>219</v>
      </c>
      <c r="R1851" s="25" t="s">
        <v>218</v>
      </c>
      <c r="S1851" s="21" t="s">
        <v>220</v>
      </c>
      <c r="T1851" s="21"/>
      <c r="U1851" s="26"/>
      <c r="V1851" s="26"/>
      <c r="W1851" s="27">
        <f t="shared" si="280"/>
        <v>1950</v>
      </c>
      <c r="X1851" s="27">
        <f t="shared" si="281"/>
        <v>2039</v>
      </c>
      <c r="Y1851" s="28">
        <f t="shared" si="282"/>
        <v>0</v>
      </c>
      <c r="Z1851" s="29" t="str">
        <f t="shared" si="283"/>
        <v>Excluded</v>
      </c>
      <c r="AA1851" s="30">
        <f t="shared" si="284"/>
        <v>112.5</v>
      </c>
      <c r="AB1851" s="31">
        <f>IF(AND(ISNUMBER(MATCH($S1851,[3]Lists!$CU$8:$CU$37,0)),J1851&gt;=DATE(2018,12,31)),$AH$6,$AH$5)</f>
        <v>1</v>
      </c>
      <c r="AC1851" s="31">
        <f t="shared" si="285"/>
        <v>1</v>
      </c>
      <c r="AD1851" s="31">
        <f t="shared" si="286"/>
        <v>1</v>
      </c>
      <c r="AE1851" s="32" t="e">
        <f>MIN($K1851,IF(AND(S1851='[3]Resources - Baseline'!$C$25,$AH$3&gt;0),MIN(DATE(2050,12,31),MAX(DATE($AH$4,12,31),DATE(YEAR(J1851)+$AH$3,MONTH(J1851),DAY(J1851)))),IF(AND(COUNTIFS('[3]Resources - Baseline'!$C$26:$C$37,S1851)=1,$AH$2&gt;0),MIN(DATE($AH$4,12,31),DATE(YEAR(J1851)+$AH$2,MONTH(J1851),DAY(J1851))),DATE(2050,12,31))))</f>
        <v>#VALUE!</v>
      </c>
      <c r="AF1851" s="33">
        <f t="shared" si="287"/>
        <v>1</v>
      </c>
    </row>
    <row r="1852" spans="1:32">
      <c r="A1852" s="1">
        <v>1852</v>
      </c>
      <c r="B1852" s="21" t="s">
        <v>3898</v>
      </c>
      <c r="C1852" s="21" t="s">
        <v>3899</v>
      </c>
      <c r="D1852" s="21" t="s">
        <v>163</v>
      </c>
      <c r="E1852" s="21" t="s">
        <v>164</v>
      </c>
      <c r="F1852" s="21" t="s">
        <v>164</v>
      </c>
      <c r="G1852" s="21" t="s">
        <v>165</v>
      </c>
      <c r="H1852" s="21" t="s">
        <v>166</v>
      </c>
      <c r="I1852" s="21" t="s">
        <v>167</v>
      </c>
      <c r="J1852" s="22">
        <v>18233</v>
      </c>
      <c r="K1852" s="22">
        <v>51226</v>
      </c>
      <c r="L1852" s="23">
        <f t="shared" si="288"/>
        <v>112.5</v>
      </c>
      <c r="M1852" s="24">
        <f t="shared" si="289"/>
        <v>1</v>
      </c>
      <c r="N1852" s="21">
        <v>112.5</v>
      </c>
      <c r="O1852" s="21">
        <v>112.5</v>
      </c>
      <c r="P1852" s="21" t="s">
        <v>218</v>
      </c>
      <c r="Q1852" s="21" t="s">
        <v>219</v>
      </c>
      <c r="R1852" s="25" t="s">
        <v>218</v>
      </c>
      <c r="S1852" s="21" t="s">
        <v>220</v>
      </c>
      <c r="T1852" s="21"/>
      <c r="U1852" s="26"/>
      <c r="V1852" s="26"/>
      <c r="W1852" s="27">
        <f t="shared" si="280"/>
        <v>1950</v>
      </c>
      <c r="X1852" s="27">
        <f t="shared" si="281"/>
        <v>2039</v>
      </c>
      <c r="Y1852" s="28">
        <f t="shared" si="282"/>
        <v>0</v>
      </c>
      <c r="Z1852" s="29" t="str">
        <f t="shared" si="283"/>
        <v>Excluded</v>
      </c>
      <c r="AA1852" s="30">
        <f t="shared" si="284"/>
        <v>112.5</v>
      </c>
      <c r="AB1852" s="31">
        <f>IF(AND(ISNUMBER(MATCH($S1852,[3]Lists!$CU$8:$CU$37,0)),J1852&gt;=DATE(2018,12,31)),$AH$6,$AH$5)</f>
        <v>1</v>
      </c>
      <c r="AC1852" s="31">
        <f t="shared" si="285"/>
        <v>1</v>
      </c>
      <c r="AD1852" s="31">
        <f t="shared" si="286"/>
        <v>1</v>
      </c>
      <c r="AE1852" s="32" t="e">
        <f>MIN($K1852,IF(AND(S1852='[3]Resources - Baseline'!$C$25,$AH$3&gt;0),MIN(DATE(2050,12,31),MAX(DATE($AH$4,12,31),DATE(YEAR(J1852)+$AH$3,MONTH(J1852),DAY(J1852)))),IF(AND(COUNTIFS('[3]Resources - Baseline'!$C$26:$C$37,S1852)=1,$AH$2&gt;0),MIN(DATE($AH$4,12,31),DATE(YEAR(J1852)+$AH$2,MONTH(J1852),DAY(J1852))),DATE(2050,12,31))))</f>
        <v>#VALUE!</v>
      </c>
      <c r="AF1852" s="33">
        <f t="shared" si="287"/>
        <v>1</v>
      </c>
    </row>
    <row r="1853" spans="1:32">
      <c r="A1853" s="1">
        <v>1853</v>
      </c>
      <c r="B1853" s="21" t="s">
        <v>3900</v>
      </c>
      <c r="C1853" s="21" t="s">
        <v>3901</v>
      </c>
      <c r="D1853" s="21" t="s">
        <v>163</v>
      </c>
      <c r="E1853" s="21" t="s">
        <v>164</v>
      </c>
      <c r="F1853" s="21" t="s">
        <v>164</v>
      </c>
      <c r="G1853" s="21" t="s">
        <v>165</v>
      </c>
      <c r="H1853" s="21" t="s">
        <v>166</v>
      </c>
      <c r="I1853" s="21" t="s">
        <v>167</v>
      </c>
      <c r="J1853" s="22">
        <v>18233</v>
      </c>
      <c r="K1853" s="22">
        <v>51226</v>
      </c>
      <c r="L1853" s="23">
        <f t="shared" si="288"/>
        <v>112.5</v>
      </c>
      <c r="M1853" s="24">
        <f t="shared" si="289"/>
        <v>1</v>
      </c>
      <c r="N1853" s="21">
        <v>112.5</v>
      </c>
      <c r="O1853" s="21">
        <v>112.5</v>
      </c>
      <c r="P1853" s="21" t="s">
        <v>218</v>
      </c>
      <c r="Q1853" s="21" t="s">
        <v>219</v>
      </c>
      <c r="R1853" s="25" t="s">
        <v>218</v>
      </c>
      <c r="S1853" s="21" t="s">
        <v>220</v>
      </c>
      <c r="T1853" s="21"/>
      <c r="U1853" s="26"/>
      <c r="V1853" s="26"/>
      <c r="W1853" s="27">
        <f t="shared" si="280"/>
        <v>1950</v>
      </c>
      <c r="X1853" s="27">
        <f t="shared" si="281"/>
        <v>2039</v>
      </c>
      <c r="Y1853" s="28">
        <f t="shared" si="282"/>
        <v>0</v>
      </c>
      <c r="Z1853" s="29" t="str">
        <f t="shared" si="283"/>
        <v>Excluded</v>
      </c>
      <c r="AA1853" s="30">
        <f t="shared" si="284"/>
        <v>112.5</v>
      </c>
      <c r="AB1853" s="31">
        <f>IF(AND(ISNUMBER(MATCH($S1853,[3]Lists!$CU$8:$CU$37,0)),J1853&gt;=DATE(2018,12,31)),$AH$6,$AH$5)</f>
        <v>1</v>
      </c>
      <c r="AC1853" s="31">
        <f t="shared" si="285"/>
        <v>1</v>
      </c>
      <c r="AD1853" s="31">
        <f t="shared" si="286"/>
        <v>1</v>
      </c>
      <c r="AE1853" s="32" t="e">
        <f>MIN($K1853,IF(AND(S1853='[3]Resources - Baseline'!$C$25,$AH$3&gt;0),MIN(DATE(2050,12,31),MAX(DATE($AH$4,12,31),DATE(YEAR(J1853)+$AH$3,MONTH(J1853),DAY(J1853)))),IF(AND(COUNTIFS('[3]Resources - Baseline'!$C$26:$C$37,S1853)=1,$AH$2&gt;0),MIN(DATE($AH$4,12,31),DATE(YEAR(J1853)+$AH$2,MONTH(J1853),DAY(J1853))),DATE(2050,12,31))))</f>
        <v>#VALUE!</v>
      </c>
      <c r="AF1853" s="33">
        <f t="shared" si="287"/>
        <v>1</v>
      </c>
    </row>
    <row r="1854" spans="1:32">
      <c r="A1854" s="1">
        <v>1854</v>
      </c>
      <c r="B1854" s="21" t="s">
        <v>3902</v>
      </c>
      <c r="C1854" s="21" t="s">
        <v>3903</v>
      </c>
      <c r="D1854" s="21" t="s">
        <v>185</v>
      </c>
      <c r="E1854" s="21" t="s">
        <v>175</v>
      </c>
      <c r="F1854" s="21" t="s">
        <v>175</v>
      </c>
      <c r="G1854" s="21" t="s">
        <v>186</v>
      </c>
      <c r="H1854" s="21" t="s">
        <v>175</v>
      </c>
      <c r="I1854" s="21" t="s">
        <v>178</v>
      </c>
      <c r="J1854" s="22">
        <v>7306</v>
      </c>
      <c r="K1854" s="22">
        <v>55153</v>
      </c>
      <c r="L1854" s="23">
        <f t="shared" si="288"/>
        <v>13</v>
      </c>
      <c r="M1854" s="24">
        <f t="shared" si="289"/>
        <v>1</v>
      </c>
      <c r="N1854" s="21">
        <v>13</v>
      </c>
      <c r="O1854" s="21">
        <v>13</v>
      </c>
      <c r="P1854" s="21" t="s">
        <v>187</v>
      </c>
      <c r="Q1854" s="21" t="s">
        <v>219</v>
      </c>
      <c r="R1854" s="25" t="s">
        <v>218</v>
      </c>
      <c r="S1854" s="21" t="s">
        <v>265</v>
      </c>
      <c r="T1854" s="21"/>
      <c r="U1854" s="26"/>
      <c r="V1854" s="26"/>
      <c r="W1854" s="27">
        <f t="shared" si="280"/>
        <v>1920</v>
      </c>
      <c r="X1854" s="27">
        <f t="shared" si="281"/>
        <v>2050</v>
      </c>
      <c r="Y1854" s="28">
        <f t="shared" si="282"/>
        <v>0</v>
      </c>
      <c r="Z1854" s="29" t="str">
        <f t="shared" si="283"/>
        <v>CAISO</v>
      </c>
      <c r="AA1854" s="30">
        <f t="shared" si="284"/>
        <v>13</v>
      </c>
      <c r="AB1854" s="31">
        <f>IF(AND(ISNUMBER(MATCH($S1854,[3]Lists!$CU$8:$CU$37,0)),J1854&gt;=DATE(2018,12,31)),$AH$6,$AH$5)</f>
        <v>1</v>
      </c>
      <c r="AC1854" s="31">
        <f t="shared" si="285"/>
        <v>1</v>
      </c>
      <c r="AD1854" s="31">
        <f t="shared" si="286"/>
        <v>1</v>
      </c>
      <c r="AE1854" s="32" t="e">
        <f>MIN($K1854,IF(AND(S1854='[3]Resources - Baseline'!$C$25,$AH$3&gt;0),MIN(DATE(2050,12,31),MAX(DATE($AH$4,12,31),DATE(YEAR(J1854)+$AH$3,MONTH(J1854),DAY(J1854)))),IF(AND(COUNTIFS('[3]Resources - Baseline'!$C$26:$C$37,S1854)=1,$AH$2&gt;0),MIN(DATE($AH$4,12,31),DATE(YEAR(J1854)+$AH$2,MONTH(J1854),DAY(J1854))),DATE(2050,12,31))))</f>
        <v>#VALUE!</v>
      </c>
      <c r="AF1854" s="33">
        <f t="shared" si="287"/>
        <v>1</v>
      </c>
    </row>
    <row r="1855" spans="1:32">
      <c r="A1855" s="1">
        <v>1855</v>
      </c>
      <c r="B1855" s="21" t="s">
        <v>3904</v>
      </c>
      <c r="C1855" s="21" t="s">
        <v>3905</v>
      </c>
      <c r="D1855" s="21" t="s">
        <v>185</v>
      </c>
      <c r="E1855" s="21" t="s">
        <v>175</v>
      </c>
      <c r="F1855" s="21" t="s">
        <v>175</v>
      </c>
      <c r="G1855" s="21" t="s">
        <v>186</v>
      </c>
      <c r="H1855" s="21" t="s">
        <v>175</v>
      </c>
      <c r="I1855" s="21" t="s">
        <v>178</v>
      </c>
      <c r="J1855" s="22">
        <v>7306</v>
      </c>
      <c r="K1855" s="22">
        <v>55153</v>
      </c>
      <c r="L1855" s="23">
        <f t="shared" si="288"/>
        <v>12.8</v>
      </c>
      <c r="M1855" s="24">
        <f t="shared" si="289"/>
        <v>1</v>
      </c>
      <c r="N1855" s="21">
        <v>12.8</v>
      </c>
      <c r="O1855" s="21">
        <v>12.8</v>
      </c>
      <c r="P1855" s="21" t="s">
        <v>187</v>
      </c>
      <c r="Q1855" s="21" t="s">
        <v>219</v>
      </c>
      <c r="R1855" s="25" t="s">
        <v>218</v>
      </c>
      <c r="S1855" s="21" t="s">
        <v>265</v>
      </c>
      <c r="T1855" s="21"/>
      <c r="U1855" s="26"/>
      <c r="V1855" s="26"/>
      <c r="W1855" s="27">
        <f t="shared" si="280"/>
        <v>1920</v>
      </c>
      <c r="X1855" s="27">
        <f t="shared" si="281"/>
        <v>2050</v>
      </c>
      <c r="Y1855" s="28">
        <f t="shared" si="282"/>
        <v>0</v>
      </c>
      <c r="Z1855" s="29" t="str">
        <f t="shared" si="283"/>
        <v>CAISO</v>
      </c>
      <c r="AA1855" s="30">
        <f t="shared" si="284"/>
        <v>12.8</v>
      </c>
      <c r="AB1855" s="31">
        <f>IF(AND(ISNUMBER(MATCH($S1855,[3]Lists!$CU$8:$CU$37,0)),J1855&gt;=DATE(2018,12,31)),$AH$6,$AH$5)</f>
        <v>1</v>
      </c>
      <c r="AC1855" s="31">
        <f t="shared" si="285"/>
        <v>1</v>
      </c>
      <c r="AD1855" s="31">
        <f t="shared" si="286"/>
        <v>1</v>
      </c>
      <c r="AE1855" s="32" t="e">
        <f>MIN($K1855,IF(AND(S1855='[3]Resources - Baseline'!$C$25,$AH$3&gt;0),MIN(DATE(2050,12,31),MAX(DATE($AH$4,12,31),DATE(YEAR(J1855)+$AH$3,MONTH(J1855),DAY(J1855)))),IF(AND(COUNTIFS('[3]Resources - Baseline'!$C$26:$C$37,S1855)=1,$AH$2&gt;0),MIN(DATE($AH$4,12,31),DATE(YEAR(J1855)+$AH$2,MONTH(J1855),DAY(J1855))),DATE(2050,12,31))))</f>
        <v>#VALUE!</v>
      </c>
      <c r="AF1855" s="33">
        <f t="shared" si="287"/>
        <v>1</v>
      </c>
    </row>
    <row r="1856" spans="1:32">
      <c r="A1856" s="1">
        <v>1856</v>
      </c>
      <c r="B1856" s="21" t="s">
        <v>3906</v>
      </c>
      <c r="C1856" s="21" t="s">
        <v>3907</v>
      </c>
      <c r="D1856" s="21" t="s">
        <v>185</v>
      </c>
      <c r="E1856" s="21" t="s">
        <v>175</v>
      </c>
      <c r="F1856" s="21" t="s">
        <v>175</v>
      </c>
      <c r="G1856" s="21" t="s">
        <v>186</v>
      </c>
      <c r="H1856" s="21" t="s">
        <v>175</v>
      </c>
      <c r="I1856" s="21" t="s">
        <v>178</v>
      </c>
      <c r="J1856" s="22">
        <v>30317</v>
      </c>
      <c r="K1856" s="22">
        <v>55153</v>
      </c>
      <c r="L1856" s="23">
        <f t="shared" si="288"/>
        <v>153.9</v>
      </c>
      <c r="M1856" s="24">
        <f t="shared" si="289"/>
        <v>1</v>
      </c>
      <c r="N1856" s="21">
        <v>153.9</v>
      </c>
      <c r="O1856" s="21">
        <v>153.9</v>
      </c>
      <c r="P1856" s="21" t="s">
        <v>187</v>
      </c>
      <c r="Q1856" s="21" t="s">
        <v>219</v>
      </c>
      <c r="R1856" s="25" t="s">
        <v>218</v>
      </c>
      <c r="S1856" s="21" t="s">
        <v>265</v>
      </c>
      <c r="T1856" s="21"/>
      <c r="U1856" s="26"/>
      <c r="V1856" s="26"/>
      <c r="W1856" s="27">
        <f t="shared" si="280"/>
        <v>1983</v>
      </c>
      <c r="X1856" s="27">
        <f t="shared" si="281"/>
        <v>2050</v>
      </c>
      <c r="Y1856" s="28">
        <f t="shared" si="282"/>
        <v>0</v>
      </c>
      <c r="Z1856" s="29" t="str">
        <f t="shared" si="283"/>
        <v>CAISO</v>
      </c>
      <c r="AA1856" s="30">
        <f t="shared" si="284"/>
        <v>153.9</v>
      </c>
      <c r="AB1856" s="31">
        <f>IF(AND(ISNUMBER(MATCH($S1856,[3]Lists!$CU$8:$CU$37,0)),J1856&gt;=DATE(2018,12,31)),$AH$6,$AH$5)</f>
        <v>1</v>
      </c>
      <c r="AC1856" s="31">
        <f t="shared" si="285"/>
        <v>1</v>
      </c>
      <c r="AD1856" s="31">
        <f t="shared" si="286"/>
        <v>1</v>
      </c>
      <c r="AE1856" s="32" t="e">
        <f>MIN($K1856,IF(AND(S1856='[3]Resources - Baseline'!$C$25,$AH$3&gt;0),MIN(DATE(2050,12,31),MAX(DATE($AH$4,12,31),DATE(YEAR(J1856)+$AH$3,MONTH(J1856),DAY(J1856)))),IF(AND(COUNTIFS('[3]Resources - Baseline'!$C$26:$C$37,S1856)=1,$AH$2&gt;0),MIN(DATE($AH$4,12,31),DATE(YEAR(J1856)+$AH$2,MONTH(J1856),DAY(J1856))),DATE(2050,12,31))))</f>
        <v>#VALUE!</v>
      </c>
      <c r="AF1856" s="33">
        <f t="shared" si="287"/>
        <v>1</v>
      </c>
    </row>
    <row r="1857" spans="1:32">
      <c r="A1857" s="1">
        <v>1857</v>
      </c>
      <c r="B1857" s="21" t="s">
        <v>3908</v>
      </c>
      <c r="C1857" s="21" t="s">
        <v>3909</v>
      </c>
      <c r="D1857" s="21" t="s">
        <v>185</v>
      </c>
      <c r="E1857" s="21" t="s">
        <v>175</v>
      </c>
      <c r="F1857" s="21" t="s">
        <v>175</v>
      </c>
      <c r="G1857" s="21" t="s">
        <v>186</v>
      </c>
      <c r="H1857" s="21" t="s">
        <v>175</v>
      </c>
      <c r="I1857" s="21" t="s">
        <v>178</v>
      </c>
      <c r="J1857" s="22">
        <v>42298</v>
      </c>
      <c r="K1857" s="22">
        <v>55153</v>
      </c>
      <c r="L1857" s="23">
        <f t="shared" si="288"/>
        <v>1.5</v>
      </c>
      <c r="M1857" s="24">
        <f t="shared" si="289"/>
        <v>1</v>
      </c>
      <c r="N1857" s="21">
        <v>1.5</v>
      </c>
      <c r="O1857" s="21">
        <v>1.5</v>
      </c>
      <c r="P1857" s="21" t="s">
        <v>187</v>
      </c>
      <c r="Q1857" s="21" t="s">
        <v>188</v>
      </c>
      <c r="R1857" s="25" t="s">
        <v>189</v>
      </c>
      <c r="S1857" s="21" t="s">
        <v>182</v>
      </c>
      <c r="T1857" s="21"/>
      <c r="U1857" s="26"/>
      <c r="V1857" s="26"/>
      <c r="W1857" s="27">
        <f t="shared" si="280"/>
        <v>2016</v>
      </c>
      <c r="X1857" s="27">
        <f t="shared" si="281"/>
        <v>2050</v>
      </c>
      <c r="Y1857" s="28">
        <f t="shared" si="282"/>
        <v>0</v>
      </c>
      <c r="Z1857" s="29" t="str">
        <f t="shared" si="283"/>
        <v>CAISO</v>
      </c>
      <c r="AA1857" s="30">
        <f t="shared" si="284"/>
        <v>1.5</v>
      </c>
      <c r="AB1857" s="31">
        <f>IF(AND(ISNUMBER(MATCH($S1857,[3]Lists!$CU$8:$CU$37,0)),J1857&gt;=DATE(2018,12,31)),$AH$6,$AH$5)</f>
        <v>1</v>
      </c>
      <c r="AC1857" s="31">
        <f t="shared" si="285"/>
        <v>1</v>
      </c>
      <c r="AD1857" s="31">
        <f t="shared" si="286"/>
        <v>1</v>
      </c>
      <c r="AE1857" s="32" t="e">
        <f>MIN($K1857,IF(AND(S1857='[3]Resources - Baseline'!$C$25,$AH$3&gt;0),MIN(DATE(2050,12,31),MAX(DATE($AH$4,12,31),DATE(YEAR(J1857)+$AH$3,MONTH(J1857),DAY(J1857)))),IF(AND(COUNTIFS('[3]Resources - Baseline'!$C$26:$C$37,S1857)=1,$AH$2&gt;0),MIN(DATE($AH$4,12,31),DATE(YEAR(J1857)+$AH$2,MONTH(J1857),DAY(J1857))),DATE(2050,12,31))))</f>
        <v>#VALUE!</v>
      </c>
      <c r="AF1857" s="33">
        <f t="shared" si="287"/>
        <v>1</v>
      </c>
    </row>
    <row r="1858" spans="1:32">
      <c r="A1858" s="1">
        <v>1858</v>
      </c>
      <c r="B1858" s="21" t="s">
        <v>3910</v>
      </c>
      <c r="C1858" s="21" t="s">
        <v>3911</v>
      </c>
      <c r="D1858" s="21" t="s">
        <v>185</v>
      </c>
      <c r="E1858" s="21" t="s">
        <v>175</v>
      </c>
      <c r="F1858" s="21" t="s">
        <v>175</v>
      </c>
      <c r="G1858" s="21" t="s">
        <v>186</v>
      </c>
      <c r="H1858" s="21" t="s">
        <v>175</v>
      </c>
      <c r="I1858" s="21" t="s">
        <v>178</v>
      </c>
      <c r="J1858" s="22">
        <v>42297</v>
      </c>
      <c r="K1858" s="22">
        <v>55153</v>
      </c>
      <c r="L1858" s="23">
        <f t="shared" si="288"/>
        <v>1.5</v>
      </c>
      <c r="M1858" s="24">
        <f t="shared" si="289"/>
        <v>1</v>
      </c>
      <c r="N1858" s="21">
        <v>1.5</v>
      </c>
      <c r="O1858" s="21">
        <v>1.5</v>
      </c>
      <c r="P1858" s="21" t="s">
        <v>187</v>
      </c>
      <c r="Q1858" s="21" t="s">
        <v>188</v>
      </c>
      <c r="R1858" s="25" t="s">
        <v>189</v>
      </c>
      <c r="S1858" s="21" t="s">
        <v>182</v>
      </c>
      <c r="T1858" s="21"/>
      <c r="U1858" s="26"/>
      <c r="V1858" s="26"/>
      <c r="W1858" s="27">
        <f t="shared" si="280"/>
        <v>2016</v>
      </c>
      <c r="X1858" s="27">
        <f t="shared" si="281"/>
        <v>2050</v>
      </c>
      <c r="Y1858" s="28">
        <f t="shared" si="282"/>
        <v>0</v>
      </c>
      <c r="Z1858" s="29" t="str">
        <f t="shared" si="283"/>
        <v>CAISO</v>
      </c>
      <c r="AA1858" s="30">
        <f t="shared" si="284"/>
        <v>1.5</v>
      </c>
      <c r="AB1858" s="31">
        <f>IF(AND(ISNUMBER(MATCH($S1858,[3]Lists!$CU$8:$CU$37,0)),J1858&gt;=DATE(2018,12,31)),$AH$6,$AH$5)</f>
        <v>1</v>
      </c>
      <c r="AC1858" s="31">
        <f t="shared" si="285"/>
        <v>1</v>
      </c>
      <c r="AD1858" s="31">
        <f t="shared" si="286"/>
        <v>1</v>
      </c>
      <c r="AE1858" s="32" t="e">
        <f>MIN($K1858,IF(AND(S1858='[3]Resources - Baseline'!$C$25,$AH$3&gt;0),MIN(DATE(2050,12,31),MAX(DATE($AH$4,12,31),DATE(YEAR(J1858)+$AH$3,MONTH(J1858),DAY(J1858)))),IF(AND(COUNTIFS('[3]Resources - Baseline'!$C$26:$C$37,S1858)=1,$AH$2&gt;0),MIN(DATE($AH$4,12,31),DATE(YEAR(J1858)+$AH$2,MONTH(J1858),DAY(J1858))),DATE(2050,12,31))))</f>
        <v>#VALUE!</v>
      </c>
      <c r="AF1858" s="33">
        <f t="shared" si="287"/>
        <v>1</v>
      </c>
    </row>
    <row r="1859" spans="1:32">
      <c r="A1859" s="1">
        <v>1859</v>
      </c>
      <c r="B1859" s="21" t="s">
        <v>3912</v>
      </c>
      <c r="C1859" s="21" t="s">
        <v>3913</v>
      </c>
      <c r="D1859" s="21" t="s">
        <v>185</v>
      </c>
      <c r="E1859" s="21" t="s">
        <v>175</v>
      </c>
      <c r="F1859" s="21" t="s">
        <v>175</v>
      </c>
      <c r="G1859" s="21" t="s">
        <v>186</v>
      </c>
      <c r="H1859" s="21" t="s">
        <v>175</v>
      </c>
      <c r="I1859" s="21" t="s">
        <v>178</v>
      </c>
      <c r="J1859" s="22">
        <v>32515</v>
      </c>
      <c r="K1859" s="22">
        <v>55153</v>
      </c>
      <c r="L1859" s="23">
        <f t="shared" si="288"/>
        <v>52.4</v>
      </c>
      <c r="M1859" s="24">
        <f t="shared" si="289"/>
        <v>1</v>
      </c>
      <c r="N1859" s="21">
        <v>52.4</v>
      </c>
      <c r="O1859" s="21">
        <v>52.4</v>
      </c>
      <c r="P1859" s="21" t="s">
        <v>268</v>
      </c>
      <c r="Q1859" s="21" t="s">
        <v>269</v>
      </c>
      <c r="R1859" s="25" t="s">
        <v>270</v>
      </c>
      <c r="S1859" s="21" t="s">
        <v>271</v>
      </c>
      <c r="T1859" s="21"/>
      <c r="U1859" s="26"/>
      <c r="V1859" s="26"/>
      <c r="W1859" s="27">
        <f t="shared" si="280"/>
        <v>1989</v>
      </c>
      <c r="X1859" s="27">
        <f t="shared" si="281"/>
        <v>2050</v>
      </c>
      <c r="Y1859" s="28">
        <f t="shared" si="282"/>
        <v>0</v>
      </c>
      <c r="Z1859" s="29" t="str">
        <f t="shared" si="283"/>
        <v>CAISO</v>
      </c>
      <c r="AA1859" s="30">
        <f t="shared" si="284"/>
        <v>52.4</v>
      </c>
      <c r="AB1859" s="31">
        <f>IF(AND(ISNUMBER(MATCH($S1859,[3]Lists!$CU$8:$CU$37,0)),J1859&gt;=DATE(2018,12,31)),$AH$6,$AH$5)</f>
        <v>1</v>
      </c>
      <c r="AC1859" s="31">
        <f t="shared" si="285"/>
        <v>1</v>
      </c>
      <c r="AD1859" s="31">
        <f t="shared" si="286"/>
        <v>1</v>
      </c>
      <c r="AE1859" s="32" t="e">
        <f>MIN($K1859,IF(AND(S1859='[3]Resources - Baseline'!$C$25,$AH$3&gt;0),MIN(DATE(2050,12,31),MAX(DATE($AH$4,12,31),DATE(YEAR(J1859)+$AH$3,MONTH(J1859),DAY(J1859)))),IF(AND(COUNTIFS('[3]Resources - Baseline'!$C$26:$C$37,S1859)=1,$AH$2&gt;0),MIN(DATE($AH$4,12,31),DATE(YEAR(J1859)+$AH$2,MONTH(J1859),DAY(J1859))),DATE(2050,12,31))))</f>
        <v>#VALUE!</v>
      </c>
      <c r="AF1859" s="33">
        <f t="shared" si="287"/>
        <v>1</v>
      </c>
    </row>
    <row r="1860" spans="1:32">
      <c r="A1860" s="1">
        <v>1860</v>
      </c>
      <c r="B1860" s="21" t="s">
        <v>3914</v>
      </c>
      <c r="C1860" s="21"/>
      <c r="D1860" s="21" t="s">
        <v>185</v>
      </c>
      <c r="E1860" s="21" t="s">
        <v>175</v>
      </c>
      <c r="F1860" s="21" t="s">
        <v>175</v>
      </c>
      <c r="G1860" s="21" t="s">
        <v>186</v>
      </c>
      <c r="H1860" s="21" t="s">
        <v>175</v>
      </c>
      <c r="I1860" s="21" t="s">
        <v>178</v>
      </c>
      <c r="J1860" s="22">
        <v>31048</v>
      </c>
      <c r="K1860" s="22">
        <v>55153</v>
      </c>
      <c r="L1860" s="23">
        <f t="shared" si="288"/>
        <v>0.28999999999999998</v>
      </c>
      <c r="M1860" s="24">
        <f t="shared" si="289"/>
        <v>5.2536231884057968E-3</v>
      </c>
      <c r="N1860" s="21">
        <v>0.28999999999999998</v>
      </c>
      <c r="O1860" s="21">
        <v>55.2</v>
      </c>
      <c r="P1860" s="21" t="s">
        <v>268</v>
      </c>
      <c r="Q1860" s="21" t="s">
        <v>269</v>
      </c>
      <c r="R1860" s="25" t="s">
        <v>270</v>
      </c>
      <c r="S1860" s="21" t="s">
        <v>450</v>
      </c>
      <c r="T1860" s="21"/>
      <c r="U1860" s="26"/>
      <c r="V1860" s="26"/>
      <c r="W1860" s="27">
        <f t="shared" si="280"/>
        <v>1985</v>
      </c>
      <c r="X1860" s="27">
        <f t="shared" si="281"/>
        <v>2050</v>
      </c>
      <c r="Y1860" s="28">
        <f t="shared" si="282"/>
        <v>0</v>
      </c>
      <c r="Z1860" s="29" t="str">
        <f t="shared" si="283"/>
        <v>CAISO</v>
      </c>
      <c r="AA1860" s="30">
        <f t="shared" si="284"/>
        <v>55.2</v>
      </c>
      <c r="AB1860" s="31">
        <f>IF(AND(ISNUMBER(MATCH($S1860,[3]Lists!$CU$8:$CU$37,0)),J1860&gt;=DATE(2018,12,31)),$AH$6,$AH$5)</f>
        <v>1</v>
      </c>
      <c r="AC1860" s="31">
        <f t="shared" si="285"/>
        <v>1</v>
      </c>
      <c r="AD1860" s="31">
        <f t="shared" si="286"/>
        <v>1</v>
      </c>
      <c r="AE1860" s="32" t="e">
        <f>MIN($K1860,IF(AND(S1860='[3]Resources - Baseline'!$C$25,$AH$3&gt;0),MIN(DATE(2050,12,31),MAX(DATE($AH$4,12,31),DATE(YEAR(J1860)+$AH$3,MONTH(J1860),DAY(J1860)))),IF(AND(COUNTIFS('[3]Resources - Baseline'!$C$26:$C$37,S1860)=1,$AH$2&gt;0),MIN(DATE($AH$4,12,31),DATE(YEAR(J1860)+$AH$2,MONTH(J1860),DAY(J1860))),DATE(2050,12,31))))</f>
        <v>#VALUE!</v>
      </c>
      <c r="AF1860" s="33">
        <f t="shared" si="287"/>
        <v>1</v>
      </c>
    </row>
    <row r="1861" spans="1:32">
      <c r="A1861" s="1">
        <v>1861</v>
      </c>
      <c r="B1861" s="21" t="s">
        <v>3915</v>
      </c>
      <c r="C1861" s="21" t="s">
        <v>3916</v>
      </c>
      <c r="D1861" s="21" t="s">
        <v>163</v>
      </c>
      <c r="E1861" s="21" t="s">
        <v>752</v>
      </c>
      <c r="F1861" s="21" t="s">
        <v>752</v>
      </c>
      <c r="G1861" s="21" t="s">
        <v>753</v>
      </c>
      <c r="H1861" s="21" t="s">
        <v>754</v>
      </c>
      <c r="I1861" s="21" t="s">
        <v>212</v>
      </c>
      <c r="J1861" s="22">
        <v>14154</v>
      </c>
      <c r="K1861" s="22">
        <v>55153</v>
      </c>
      <c r="L1861" s="23">
        <f t="shared" si="288"/>
        <v>70.599999999999994</v>
      </c>
      <c r="M1861" s="24">
        <f t="shared" si="289"/>
        <v>1</v>
      </c>
      <c r="N1861" s="21">
        <v>70.599999999999994</v>
      </c>
      <c r="O1861" s="21">
        <v>70.599999999999994</v>
      </c>
      <c r="P1861" s="21" t="s">
        <v>218</v>
      </c>
      <c r="Q1861" s="21" t="s">
        <v>219</v>
      </c>
      <c r="R1861" s="25" t="s">
        <v>218</v>
      </c>
      <c r="S1861" s="21" t="s">
        <v>344</v>
      </c>
      <c r="T1861" s="21"/>
      <c r="U1861" s="26"/>
      <c r="V1861" s="26"/>
      <c r="W1861" s="27">
        <f t="shared" si="280"/>
        <v>1939</v>
      </c>
      <c r="X1861" s="27">
        <f t="shared" si="281"/>
        <v>2050</v>
      </c>
      <c r="Y1861" s="28">
        <f t="shared" si="282"/>
        <v>0</v>
      </c>
      <c r="Z1861" s="29" t="str">
        <f t="shared" si="283"/>
        <v>NW</v>
      </c>
      <c r="AA1861" s="30">
        <f t="shared" si="284"/>
        <v>70.599999999999994</v>
      </c>
      <c r="AB1861" s="31">
        <f>IF(AND(ISNUMBER(MATCH($S1861,[3]Lists!$CU$8:$CU$37,0)),J1861&gt;=DATE(2018,12,31)),$AH$6,$AH$5)</f>
        <v>1</v>
      </c>
      <c r="AC1861" s="31">
        <f t="shared" si="285"/>
        <v>1</v>
      </c>
      <c r="AD1861" s="31">
        <f t="shared" si="286"/>
        <v>1</v>
      </c>
      <c r="AE1861" s="32" t="e">
        <f>MIN($K1861,IF(AND(S1861='[3]Resources - Baseline'!$C$25,$AH$3&gt;0),MIN(DATE(2050,12,31),MAX(DATE($AH$4,12,31),DATE(YEAR(J1861)+$AH$3,MONTH(J1861),DAY(J1861)))),IF(AND(COUNTIFS('[3]Resources - Baseline'!$C$26:$C$37,S1861)=1,$AH$2&gt;0),MIN(DATE($AH$4,12,31),DATE(YEAR(J1861)+$AH$2,MONTH(J1861),DAY(J1861))),DATE(2050,12,31))))</f>
        <v>#VALUE!</v>
      </c>
      <c r="AF1861" s="33">
        <f t="shared" si="287"/>
        <v>1</v>
      </c>
    </row>
    <row r="1862" spans="1:32">
      <c r="A1862" s="1">
        <v>1862</v>
      </c>
      <c r="B1862" s="21" t="s">
        <v>3917</v>
      </c>
      <c r="C1862" s="21" t="s">
        <v>3918</v>
      </c>
      <c r="D1862" s="21" t="s">
        <v>163</v>
      </c>
      <c r="E1862" s="21" t="s">
        <v>752</v>
      </c>
      <c r="F1862" s="21" t="s">
        <v>752</v>
      </c>
      <c r="G1862" s="21" t="s">
        <v>753</v>
      </c>
      <c r="H1862" s="21" t="s">
        <v>754</v>
      </c>
      <c r="I1862" s="21" t="s">
        <v>212</v>
      </c>
      <c r="J1862" s="22">
        <v>18019</v>
      </c>
      <c r="K1862" s="22">
        <v>55153</v>
      </c>
      <c r="L1862" s="23">
        <f t="shared" si="288"/>
        <v>50.4</v>
      </c>
      <c r="M1862" s="24">
        <f t="shared" si="289"/>
        <v>1</v>
      </c>
      <c r="N1862" s="21">
        <v>50.4</v>
      </c>
      <c r="O1862" s="21">
        <v>50.4</v>
      </c>
      <c r="P1862" s="21" t="s">
        <v>218</v>
      </c>
      <c r="Q1862" s="21" t="s">
        <v>219</v>
      </c>
      <c r="R1862" s="25" t="s">
        <v>218</v>
      </c>
      <c r="S1862" s="21" t="s">
        <v>344</v>
      </c>
      <c r="T1862" s="21"/>
      <c r="U1862" s="26"/>
      <c r="V1862" s="26"/>
      <c r="W1862" s="27">
        <f t="shared" si="280"/>
        <v>1949</v>
      </c>
      <c r="X1862" s="27">
        <f t="shared" si="281"/>
        <v>2050</v>
      </c>
      <c r="Y1862" s="28">
        <f t="shared" si="282"/>
        <v>0</v>
      </c>
      <c r="Z1862" s="29" t="str">
        <f t="shared" si="283"/>
        <v>NW</v>
      </c>
      <c r="AA1862" s="30">
        <f t="shared" si="284"/>
        <v>50.4</v>
      </c>
      <c r="AB1862" s="31">
        <f>IF(AND(ISNUMBER(MATCH($S1862,[3]Lists!$CU$8:$CU$37,0)),J1862&gt;=DATE(2018,12,31)),$AH$6,$AH$5)</f>
        <v>1</v>
      </c>
      <c r="AC1862" s="31">
        <f t="shared" si="285"/>
        <v>1</v>
      </c>
      <c r="AD1862" s="31">
        <f t="shared" si="286"/>
        <v>1</v>
      </c>
      <c r="AE1862" s="32" t="e">
        <f>MIN($K1862,IF(AND(S1862='[3]Resources - Baseline'!$C$25,$AH$3&gt;0),MIN(DATE(2050,12,31),MAX(DATE($AH$4,12,31),DATE(YEAR(J1862)+$AH$3,MONTH(J1862),DAY(J1862)))),IF(AND(COUNTIFS('[3]Resources - Baseline'!$C$26:$C$37,S1862)=1,$AH$2&gt;0),MIN(DATE($AH$4,12,31),DATE(YEAR(J1862)+$AH$2,MONTH(J1862),DAY(J1862))),DATE(2050,12,31))))</f>
        <v>#VALUE!</v>
      </c>
      <c r="AF1862" s="33">
        <f t="shared" si="287"/>
        <v>1</v>
      </c>
    </row>
    <row r="1863" spans="1:32">
      <c r="A1863" s="1">
        <v>1863</v>
      </c>
      <c r="B1863" s="21" t="s">
        <v>3919</v>
      </c>
      <c r="C1863" s="21" t="s">
        <v>3920</v>
      </c>
      <c r="D1863" s="21" t="s">
        <v>163</v>
      </c>
      <c r="E1863" s="21" t="s">
        <v>752</v>
      </c>
      <c r="F1863" s="21" t="s">
        <v>752</v>
      </c>
      <c r="G1863" s="21" t="s">
        <v>753</v>
      </c>
      <c r="H1863" s="21" t="s">
        <v>754</v>
      </c>
      <c r="I1863" s="21" t="s">
        <v>212</v>
      </c>
      <c r="J1863" s="22">
        <v>20029</v>
      </c>
      <c r="K1863" s="22">
        <v>55153</v>
      </c>
      <c r="L1863" s="23">
        <f t="shared" si="288"/>
        <v>86.6</v>
      </c>
      <c r="M1863" s="24">
        <f t="shared" si="289"/>
        <v>1</v>
      </c>
      <c r="N1863" s="21">
        <v>86.6</v>
      </c>
      <c r="O1863" s="21">
        <v>86.6</v>
      </c>
      <c r="P1863" s="21" t="s">
        <v>218</v>
      </c>
      <c r="Q1863" s="21" t="s">
        <v>219</v>
      </c>
      <c r="R1863" s="25" t="s">
        <v>218</v>
      </c>
      <c r="S1863" s="21" t="s">
        <v>344</v>
      </c>
      <c r="T1863" s="21"/>
      <c r="U1863" s="26"/>
      <c r="V1863" s="26"/>
      <c r="W1863" s="27">
        <f t="shared" si="280"/>
        <v>1955</v>
      </c>
      <c r="X1863" s="27">
        <f t="shared" si="281"/>
        <v>2050</v>
      </c>
      <c r="Y1863" s="28">
        <f t="shared" si="282"/>
        <v>0</v>
      </c>
      <c r="Z1863" s="29" t="str">
        <f t="shared" si="283"/>
        <v>NW</v>
      </c>
      <c r="AA1863" s="30">
        <f t="shared" si="284"/>
        <v>86.6</v>
      </c>
      <c r="AB1863" s="31">
        <f>IF(AND(ISNUMBER(MATCH($S1863,[3]Lists!$CU$8:$CU$37,0)),J1863&gt;=DATE(2018,12,31)),$AH$6,$AH$5)</f>
        <v>1</v>
      </c>
      <c r="AC1863" s="31">
        <f t="shared" si="285"/>
        <v>1</v>
      </c>
      <c r="AD1863" s="31">
        <f t="shared" si="286"/>
        <v>1</v>
      </c>
      <c r="AE1863" s="32" t="e">
        <f>MIN($K1863,IF(AND(S1863='[3]Resources - Baseline'!$C$25,$AH$3&gt;0),MIN(DATE(2050,12,31),MAX(DATE($AH$4,12,31),DATE(YEAR(J1863)+$AH$3,MONTH(J1863),DAY(J1863)))),IF(AND(COUNTIFS('[3]Resources - Baseline'!$C$26:$C$37,S1863)=1,$AH$2&gt;0),MIN(DATE($AH$4,12,31),DATE(YEAR(J1863)+$AH$2,MONTH(J1863),DAY(J1863))),DATE(2050,12,31))))</f>
        <v>#VALUE!</v>
      </c>
      <c r="AF1863" s="33">
        <f t="shared" si="287"/>
        <v>1</v>
      </c>
    </row>
    <row r="1864" spans="1:32">
      <c r="A1864" s="1">
        <v>1864</v>
      </c>
      <c r="B1864" s="21" t="s">
        <v>3921</v>
      </c>
      <c r="C1864" s="21" t="s">
        <v>3922</v>
      </c>
      <c r="D1864" s="21" t="s">
        <v>185</v>
      </c>
      <c r="E1864" s="21" t="s">
        <v>176</v>
      </c>
      <c r="F1864" s="21" t="s">
        <v>175</v>
      </c>
      <c r="G1864" s="21" t="s">
        <v>186</v>
      </c>
      <c r="H1864" s="21" t="s">
        <v>175</v>
      </c>
      <c r="I1864" s="21" t="s">
        <v>178</v>
      </c>
      <c r="J1864" s="22">
        <v>2558</v>
      </c>
      <c r="K1864" s="22">
        <v>55153</v>
      </c>
      <c r="L1864" s="23">
        <f t="shared" si="288"/>
        <v>25.6</v>
      </c>
      <c r="M1864" s="24">
        <f t="shared" si="289"/>
        <v>1</v>
      </c>
      <c r="N1864" s="21">
        <v>25.6</v>
      </c>
      <c r="O1864" s="21">
        <v>25.6</v>
      </c>
      <c r="P1864" s="21" t="s">
        <v>187</v>
      </c>
      <c r="Q1864" s="21" t="s">
        <v>219</v>
      </c>
      <c r="R1864" s="25" t="s">
        <v>218</v>
      </c>
      <c r="S1864" s="21" t="s">
        <v>265</v>
      </c>
      <c r="T1864" s="21"/>
      <c r="U1864" s="26"/>
      <c r="V1864" s="26"/>
      <c r="W1864" s="27">
        <f t="shared" si="280"/>
        <v>1907</v>
      </c>
      <c r="X1864" s="27">
        <f t="shared" si="281"/>
        <v>2050</v>
      </c>
      <c r="Y1864" s="28">
        <f t="shared" si="282"/>
        <v>0</v>
      </c>
      <c r="Z1864" s="29" t="str">
        <f t="shared" si="283"/>
        <v>CAISO</v>
      </c>
      <c r="AA1864" s="30">
        <f t="shared" si="284"/>
        <v>25.6</v>
      </c>
      <c r="AB1864" s="31">
        <f>IF(AND(ISNUMBER(MATCH($S1864,[3]Lists!$CU$8:$CU$37,0)),J1864&gt;=DATE(2018,12,31)),$AH$6,$AH$5)</f>
        <v>1</v>
      </c>
      <c r="AC1864" s="31">
        <f t="shared" si="285"/>
        <v>1</v>
      </c>
      <c r="AD1864" s="31">
        <f t="shared" si="286"/>
        <v>1</v>
      </c>
      <c r="AE1864" s="32" t="e">
        <f>MIN($K1864,IF(AND(S1864='[3]Resources - Baseline'!$C$25,$AH$3&gt;0),MIN(DATE(2050,12,31),MAX(DATE($AH$4,12,31),DATE(YEAR(J1864)+$AH$3,MONTH(J1864),DAY(J1864)))),IF(AND(COUNTIFS('[3]Resources - Baseline'!$C$26:$C$37,S1864)=1,$AH$2&gt;0),MIN(DATE($AH$4,12,31),DATE(YEAR(J1864)+$AH$2,MONTH(J1864),DAY(J1864))),DATE(2050,12,31))))</f>
        <v>#VALUE!</v>
      </c>
      <c r="AF1864" s="33">
        <f t="shared" si="287"/>
        <v>1</v>
      </c>
    </row>
    <row r="1865" spans="1:32">
      <c r="A1865" s="1">
        <v>1865</v>
      </c>
      <c r="B1865" s="21" t="s">
        <v>3923</v>
      </c>
      <c r="C1865" s="21" t="s">
        <v>3924</v>
      </c>
      <c r="D1865" s="21" t="s">
        <v>163</v>
      </c>
      <c r="E1865" s="21" t="s">
        <v>378</v>
      </c>
      <c r="F1865" s="21" t="s">
        <v>378</v>
      </c>
      <c r="G1865" s="21" t="s">
        <v>1348</v>
      </c>
      <c r="H1865" s="21" t="s">
        <v>1349</v>
      </c>
      <c r="I1865" s="21" t="s">
        <v>378</v>
      </c>
      <c r="J1865" s="22">
        <v>18323</v>
      </c>
      <c r="K1865" s="22">
        <v>55153</v>
      </c>
      <c r="L1865" s="23">
        <f t="shared" si="288"/>
        <v>25</v>
      </c>
      <c r="M1865" s="24">
        <f t="shared" si="289"/>
        <v>1</v>
      </c>
      <c r="N1865" s="21">
        <v>25</v>
      </c>
      <c r="O1865" s="21">
        <v>25</v>
      </c>
      <c r="P1865" s="21" t="s">
        <v>218</v>
      </c>
      <c r="Q1865" s="21" t="s">
        <v>219</v>
      </c>
      <c r="R1865" s="25" t="s">
        <v>218</v>
      </c>
      <c r="S1865" s="21" t="s">
        <v>1350</v>
      </c>
      <c r="T1865" s="21"/>
      <c r="U1865" s="26"/>
      <c r="V1865" s="26"/>
      <c r="W1865" s="27">
        <f t="shared" si="280"/>
        <v>1950</v>
      </c>
      <c r="X1865" s="27">
        <f t="shared" si="281"/>
        <v>2050</v>
      </c>
      <c r="Y1865" s="28">
        <f t="shared" si="282"/>
        <v>0</v>
      </c>
      <c r="Z1865" s="29" t="str">
        <f t="shared" si="283"/>
        <v>BANC</v>
      </c>
      <c r="AA1865" s="30">
        <f t="shared" si="284"/>
        <v>25</v>
      </c>
      <c r="AB1865" s="31">
        <f>IF(AND(ISNUMBER(MATCH($S1865,[3]Lists!$CU$8:$CU$37,0)),J1865&gt;=DATE(2018,12,31)),$AH$6,$AH$5)</f>
        <v>1</v>
      </c>
      <c r="AC1865" s="31">
        <f t="shared" si="285"/>
        <v>1</v>
      </c>
      <c r="AD1865" s="31">
        <f t="shared" si="286"/>
        <v>1</v>
      </c>
      <c r="AE1865" s="32" t="e">
        <f>MIN($K1865,IF(AND(S1865='[3]Resources - Baseline'!$C$25,$AH$3&gt;0),MIN(DATE(2050,12,31),MAX(DATE($AH$4,12,31),DATE(YEAR(J1865)+$AH$3,MONTH(J1865),DAY(J1865)))),IF(AND(COUNTIFS('[3]Resources - Baseline'!$C$26:$C$37,S1865)=1,$AH$2&gt;0),MIN(DATE($AH$4,12,31),DATE(YEAR(J1865)+$AH$2,MONTH(J1865),DAY(J1865))),DATE(2050,12,31))))</f>
        <v>#VALUE!</v>
      </c>
      <c r="AF1865" s="33">
        <f t="shared" si="287"/>
        <v>1</v>
      </c>
    </row>
    <row r="1866" spans="1:32">
      <c r="A1866" s="1">
        <v>1866</v>
      </c>
      <c r="B1866" s="21" t="s">
        <v>3925</v>
      </c>
      <c r="C1866" s="21" t="s">
        <v>3926</v>
      </c>
      <c r="D1866" s="21" t="s">
        <v>163</v>
      </c>
      <c r="E1866" s="21" t="s">
        <v>378</v>
      </c>
      <c r="F1866" s="21" t="s">
        <v>378</v>
      </c>
      <c r="G1866" s="21" t="s">
        <v>1348</v>
      </c>
      <c r="H1866" s="21" t="s">
        <v>1349</v>
      </c>
      <c r="I1866" s="21" t="s">
        <v>378</v>
      </c>
      <c r="J1866" s="22">
        <v>18233</v>
      </c>
      <c r="K1866" s="22">
        <v>55153</v>
      </c>
      <c r="L1866" s="23">
        <f t="shared" si="288"/>
        <v>25</v>
      </c>
      <c r="M1866" s="24">
        <f t="shared" si="289"/>
        <v>1</v>
      </c>
      <c r="N1866" s="21">
        <v>25</v>
      </c>
      <c r="O1866" s="21">
        <v>25</v>
      </c>
      <c r="P1866" s="21" t="s">
        <v>218</v>
      </c>
      <c r="Q1866" s="21" t="s">
        <v>219</v>
      </c>
      <c r="R1866" s="25" t="s">
        <v>218</v>
      </c>
      <c r="S1866" s="21" t="s">
        <v>1350</v>
      </c>
      <c r="T1866" s="21"/>
      <c r="U1866" s="26"/>
      <c r="V1866" s="26"/>
      <c r="W1866" s="27">
        <f t="shared" ref="W1866:W1929" si="290">IF(J1866&lt;DATE(YEAR(J1866),7,1),YEAR(J1866),YEAR(J1866)+1)</f>
        <v>1950</v>
      </c>
      <c r="X1866" s="27">
        <f t="shared" ref="X1866:X1929" si="291">IF(K1866&gt;=DATE(YEAR(K1866),7,1),YEAR(K1866),YEAR(K1866)-1)</f>
        <v>2050</v>
      </c>
      <c r="Y1866" s="28">
        <f t="shared" ref="Y1866:Y1929" si="292">IF(ISBLANK(U1866),0,O1866-U1866)</f>
        <v>0</v>
      </c>
      <c r="Z1866" s="29" t="str">
        <f t="shared" ref="Z1866:Z1929" si="293">IF(ISBLANK(T1866),I1866,T1866)</f>
        <v>BANC</v>
      </c>
      <c r="AA1866" s="30">
        <f t="shared" ref="AA1866:AA1929" si="294">IF(ISBLANK(U1866),O1866,U1866)</f>
        <v>25</v>
      </c>
      <c r="AB1866" s="31">
        <f>IF(AND(ISNUMBER(MATCH($S1866,[3]Lists!$CU$8:$CU$37,0)),J1866&gt;=DATE(2018,12,31)),$AH$6,$AH$5)</f>
        <v>1</v>
      </c>
      <c r="AC1866" s="31">
        <f t="shared" ref="AC1866:AC1929" si="295">IF(ISBLANK(S1866),0,1)</f>
        <v>1</v>
      </c>
      <c r="AD1866" s="31">
        <f t="shared" ref="AD1866:AD1929" si="296">AC1866</f>
        <v>1</v>
      </c>
      <c r="AE1866" s="32" t="e">
        <f>MIN($K1866,IF(AND(S1866='[3]Resources - Baseline'!$C$25,$AH$3&gt;0),MIN(DATE(2050,12,31),MAX(DATE($AH$4,12,31),DATE(YEAR(J1866)+$AH$3,MONTH(J1866),DAY(J1866)))),IF(AND(COUNTIFS('[3]Resources - Baseline'!$C$26:$C$37,S1866)=1,$AH$2&gt;0),MIN(DATE($AH$4,12,31),DATE(YEAR(J1866)+$AH$2,MONTH(J1866),DAY(J1866))),DATE(2050,12,31))))</f>
        <v>#VALUE!</v>
      </c>
      <c r="AF1866" s="33">
        <f t="shared" ref="AF1866:AF1929" si="297">SUMPRODUCT(($B$9:$B$3872=$B1866)*1)</f>
        <v>1</v>
      </c>
    </row>
    <row r="1867" spans="1:32">
      <c r="A1867" s="1">
        <v>1867</v>
      </c>
      <c r="B1867" s="21" t="s">
        <v>3927</v>
      </c>
      <c r="C1867" s="21" t="s">
        <v>3928</v>
      </c>
      <c r="D1867" s="21" t="s">
        <v>163</v>
      </c>
      <c r="E1867" s="21" t="s">
        <v>378</v>
      </c>
      <c r="F1867" s="21" t="s">
        <v>378</v>
      </c>
      <c r="G1867" s="21" t="s">
        <v>1348</v>
      </c>
      <c r="H1867" s="21" t="s">
        <v>1349</v>
      </c>
      <c r="I1867" s="21" t="s">
        <v>378</v>
      </c>
      <c r="J1867" s="22">
        <v>18172</v>
      </c>
      <c r="K1867" s="22">
        <v>55153</v>
      </c>
      <c r="L1867" s="23">
        <f t="shared" ref="L1867:L1930" si="298">IFERROR(M1867*O1867,0)</f>
        <v>25</v>
      </c>
      <c r="M1867" s="24">
        <f t="shared" ref="M1867:M1930" si="299">IFERROR(N1867/O1867,0)</f>
        <v>1</v>
      </c>
      <c r="N1867" s="21">
        <v>25</v>
      </c>
      <c r="O1867" s="21">
        <v>25</v>
      </c>
      <c r="P1867" s="21" t="s">
        <v>218</v>
      </c>
      <c r="Q1867" s="21" t="s">
        <v>219</v>
      </c>
      <c r="R1867" s="25" t="s">
        <v>218</v>
      </c>
      <c r="S1867" s="21" t="s">
        <v>1350</v>
      </c>
      <c r="T1867" s="21"/>
      <c r="U1867" s="26"/>
      <c r="V1867" s="26"/>
      <c r="W1867" s="27">
        <f t="shared" si="290"/>
        <v>1950</v>
      </c>
      <c r="X1867" s="27">
        <f t="shared" si="291"/>
        <v>2050</v>
      </c>
      <c r="Y1867" s="28">
        <f t="shared" si="292"/>
        <v>0</v>
      </c>
      <c r="Z1867" s="29" t="str">
        <f t="shared" si="293"/>
        <v>BANC</v>
      </c>
      <c r="AA1867" s="30">
        <f t="shared" si="294"/>
        <v>25</v>
      </c>
      <c r="AB1867" s="31">
        <f>IF(AND(ISNUMBER(MATCH($S1867,[3]Lists!$CU$8:$CU$37,0)),J1867&gt;=DATE(2018,12,31)),$AH$6,$AH$5)</f>
        <v>1</v>
      </c>
      <c r="AC1867" s="31">
        <f t="shared" si="295"/>
        <v>1</v>
      </c>
      <c r="AD1867" s="31">
        <f t="shared" si="296"/>
        <v>1</v>
      </c>
      <c r="AE1867" s="32" t="e">
        <f>MIN($K1867,IF(AND(S1867='[3]Resources - Baseline'!$C$25,$AH$3&gt;0),MIN(DATE(2050,12,31),MAX(DATE($AH$4,12,31),DATE(YEAR(J1867)+$AH$3,MONTH(J1867),DAY(J1867)))),IF(AND(COUNTIFS('[3]Resources - Baseline'!$C$26:$C$37,S1867)=1,$AH$2&gt;0),MIN(DATE($AH$4,12,31),DATE(YEAR(J1867)+$AH$2,MONTH(J1867),DAY(J1867))),DATE(2050,12,31))))</f>
        <v>#VALUE!</v>
      </c>
      <c r="AF1867" s="33">
        <f t="shared" si="297"/>
        <v>1</v>
      </c>
    </row>
    <row r="1868" spans="1:32">
      <c r="A1868" s="1">
        <v>1868</v>
      </c>
      <c r="B1868" s="21" t="s">
        <v>3929</v>
      </c>
      <c r="C1868" s="21" t="s">
        <v>3930</v>
      </c>
      <c r="D1868" s="21" t="s">
        <v>163</v>
      </c>
      <c r="E1868" s="21" t="s">
        <v>1097</v>
      </c>
      <c r="F1868" s="21" t="s">
        <v>1097</v>
      </c>
      <c r="G1868" s="21" t="s">
        <v>1098</v>
      </c>
      <c r="H1868" s="21" t="s">
        <v>210</v>
      </c>
      <c r="I1868" s="21" t="s">
        <v>212</v>
      </c>
      <c r="J1868" s="22">
        <v>30651</v>
      </c>
      <c r="K1868" s="22">
        <v>55153</v>
      </c>
      <c r="L1868" s="23">
        <f t="shared" si="298"/>
        <v>50.7</v>
      </c>
      <c r="M1868" s="24">
        <f t="shared" si="299"/>
        <v>1</v>
      </c>
      <c r="N1868" s="21">
        <v>50.7</v>
      </c>
      <c r="O1868" s="21">
        <v>50.7</v>
      </c>
      <c r="P1868" s="21" t="s">
        <v>213</v>
      </c>
      <c r="Q1868" s="21" t="s">
        <v>214</v>
      </c>
      <c r="R1868" s="25" t="s">
        <v>215</v>
      </c>
      <c r="S1868" s="21" t="s">
        <v>120</v>
      </c>
      <c r="T1868" s="21"/>
      <c r="U1868" s="26"/>
      <c r="V1868" s="26"/>
      <c r="W1868" s="27">
        <f t="shared" si="290"/>
        <v>1984</v>
      </c>
      <c r="X1868" s="27">
        <f t="shared" si="291"/>
        <v>2050</v>
      </c>
      <c r="Y1868" s="28">
        <f t="shared" si="292"/>
        <v>0</v>
      </c>
      <c r="Z1868" s="29" t="str">
        <f t="shared" si="293"/>
        <v>NW</v>
      </c>
      <c r="AA1868" s="30">
        <f t="shared" si="294"/>
        <v>50.7</v>
      </c>
      <c r="AB1868" s="31">
        <f>IF(AND(ISNUMBER(MATCH($S1868,[3]Lists!$CU$8:$CU$37,0)),J1868&gt;=DATE(2018,12,31)),$AH$6,$AH$5)</f>
        <v>1</v>
      </c>
      <c r="AC1868" s="31">
        <f t="shared" si="295"/>
        <v>1</v>
      </c>
      <c r="AD1868" s="31">
        <f t="shared" si="296"/>
        <v>1</v>
      </c>
      <c r="AE1868" s="32" t="e">
        <f>MIN($K1868,IF(AND(S1868='[3]Resources - Baseline'!$C$25,$AH$3&gt;0),MIN(DATE(2050,12,31),MAX(DATE($AH$4,12,31),DATE(YEAR(J1868)+$AH$3,MONTH(J1868),DAY(J1868)))),IF(AND(COUNTIFS('[3]Resources - Baseline'!$C$26:$C$37,S1868)=1,$AH$2&gt;0),MIN(DATE($AH$4,12,31),DATE(YEAR(J1868)+$AH$2,MONTH(J1868),DAY(J1868))),DATE(2050,12,31))))</f>
        <v>#VALUE!</v>
      </c>
      <c r="AF1868" s="33">
        <f t="shared" si="297"/>
        <v>1</v>
      </c>
    </row>
    <row r="1869" spans="1:32">
      <c r="A1869" s="1">
        <v>1869</v>
      </c>
      <c r="B1869" s="21" t="s">
        <v>3931</v>
      </c>
      <c r="C1869" s="21" t="s">
        <v>3932</v>
      </c>
      <c r="D1869" s="21" t="s">
        <v>163</v>
      </c>
      <c r="E1869" s="21" t="s">
        <v>1097</v>
      </c>
      <c r="F1869" s="21" t="s">
        <v>1097</v>
      </c>
      <c r="G1869" s="21" t="s">
        <v>1098</v>
      </c>
      <c r="H1869" s="21" t="s">
        <v>210</v>
      </c>
      <c r="I1869" s="21" t="s">
        <v>212</v>
      </c>
      <c r="J1869" s="22">
        <v>37377</v>
      </c>
      <c r="K1869" s="22">
        <v>55153</v>
      </c>
      <c r="L1869" s="23">
        <f t="shared" si="298"/>
        <v>7.2</v>
      </c>
      <c r="M1869" s="24">
        <f t="shared" si="299"/>
        <v>1</v>
      </c>
      <c r="N1869" s="21">
        <v>7.2</v>
      </c>
      <c r="O1869" s="21">
        <v>7.2</v>
      </c>
      <c r="P1869" s="21" t="s">
        <v>268</v>
      </c>
      <c r="Q1869" s="21" t="s">
        <v>269</v>
      </c>
      <c r="R1869" s="25" t="s">
        <v>270</v>
      </c>
      <c r="S1869" s="21" t="s">
        <v>755</v>
      </c>
      <c r="T1869" s="21"/>
      <c r="U1869" s="26"/>
      <c r="V1869" s="26"/>
      <c r="W1869" s="27">
        <f t="shared" si="290"/>
        <v>2002</v>
      </c>
      <c r="X1869" s="27">
        <f t="shared" si="291"/>
        <v>2050</v>
      </c>
      <c r="Y1869" s="28">
        <f t="shared" si="292"/>
        <v>0</v>
      </c>
      <c r="Z1869" s="29" t="str">
        <f t="shared" si="293"/>
        <v>NW</v>
      </c>
      <c r="AA1869" s="30">
        <f t="shared" si="294"/>
        <v>7.2</v>
      </c>
      <c r="AB1869" s="31">
        <f>IF(AND(ISNUMBER(MATCH($S1869,[3]Lists!$CU$8:$CU$37,0)),J1869&gt;=DATE(2018,12,31)),$AH$6,$AH$5)</f>
        <v>1</v>
      </c>
      <c r="AC1869" s="31">
        <f t="shared" si="295"/>
        <v>1</v>
      </c>
      <c r="AD1869" s="31">
        <f t="shared" si="296"/>
        <v>1</v>
      </c>
      <c r="AE1869" s="32" t="e">
        <f>MIN($K1869,IF(AND(S1869='[3]Resources - Baseline'!$C$25,$AH$3&gt;0),MIN(DATE(2050,12,31),MAX(DATE($AH$4,12,31),DATE(YEAR(J1869)+$AH$3,MONTH(J1869),DAY(J1869)))),IF(AND(COUNTIFS('[3]Resources - Baseline'!$C$26:$C$37,S1869)=1,$AH$2&gt;0),MIN(DATE($AH$4,12,31),DATE(YEAR(J1869)+$AH$2,MONTH(J1869),DAY(J1869))),DATE(2050,12,31))))</f>
        <v>#VALUE!</v>
      </c>
      <c r="AF1869" s="33">
        <f t="shared" si="297"/>
        <v>1</v>
      </c>
    </row>
    <row r="1870" spans="1:32">
      <c r="A1870" s="1">
        <v>1870</v>
      </c>
      <c r="B1870" s="21" t="s">
        <v>3933</v>
      </c>
      <c r="C1870" s="21" t="s">
        <v>3934</v>
      </c>
      <c r="D1870" s="21" t="s">
        <v>163</v>
      </c>
      <c r="E1870" s="21" t="s">
        <v>298</v>
      </c>
      <c r="F1870" s="21" t="s">
        <v>298</v>
      </c>
      <c r="G1870" s="21" t="s">
        <v>299</v>
      </c>
      <c r="H1870" s="21" t="s">
        <v>166</v>
      </c>
      <c r="I1870" s="21" t="s">
        <v>167</v>
      </c>
      <c r="J1870" s="22">
        <v>39326</v>
      </c>
      <c r="K1870" s="22">
        <v>55123</v>
      </c>
      <c r="L1870" s="23">
        <f t="shared" si="298"/>
        <v>1.8</v>
      </c>
      <c r="M1870" s="24">
        <f t="shared" si="299"/>
        <v>1</v>
      </c>
      <c r="N1870" s="21">
        <v>1.8</v>
      </c>
      <c r="O1870" s="21">
        <v>1.8</v>
      </c>
      <c r="P1870" s="21" t="s">
        <v>196</v>
      </c>
      <c r="Q1870" s="21" t="s">
        <v>197</v>
      </c>
      <c r="R1870" s="25" t="s">
        <v>198</v>
      </c>
      <c r="S1870" s="21" t="s">
        <v>542</v>
      </c>
      <c r="T1870" s="21"/>
      <c r="U1870" s="26"/>
      <c r="V1870" s="26"/>
      <c r="W1870" s="27">
        <f t="shared" si="290"/>
        <v>2008</v>
      </c>
      <c r="X1870" s="27">
        <f t="shared" si="291"/>
        <v>2050</v>
      </c>
      <c r="Y1870" s="28">
        <f t="shared" si="292"/>
        <v>0</v>
      </c>
      <c r="Z1870" s="29" t="str">
        <f t="shared" si="293"/>
        <v>Excluded</v>
      </c>
      <c r="AA1870" s="30">
        <f t="shared" si="294"/>
        <v>1.8</v>
      </c>
      <c r="AB1870" s="31">
        <f>IF(AND(ISNUMBER(MATCH($S1870,[3]Lists!$CU$8:$CU$37,0)),J1870&gt;=DATE(2018,12,31)),$AH$6,$AH$5)</f>
        <v>1</v>
      </c>
      <c r="AC1870" s="31">
        <f t="shared" si="295"/>
        <v>1</v>
      </c>
      <c r="AD1870" s="31">
        <f t="shared" si="296"/>
        <v>1</v>
      </c>
      <c r="AE1870" s="32" t="e">
        <f>MIN($K1870,IF(AND(S1870='[3]Resources - Baseline'!$C$25,$AH$3&gt;0),MIN(DATE(2050,12,31),MAX(DATE($AH$4,12,31),DATE(YEAR(J1870)+$AH$3,MONTH(J1870),DAY(J1870)))),IF(AND(COUNTIFS('[3]Resources - Baseline'!$C$26:$C$37,S1870)=1,$AH$2&gt;0),MIN(DATE($AH$4,12,31),DATE(YEAR(J1870)+$AH$2,MONTH(J1870),DAY(J1870))),DATE(2050,12,31))))</f>
        <v>#VALUE!</v>
      </c>
      <c r="AF1870" s="33">
        <f t="shared" si="297"/>
        <v>1</v>
      </c>
    </row>
    <row r="1871" spans="1:32">
      <c r="A1871" s="1">
        <v>1871</v>
      </c>
      <c r="B1871" s="21" t="s">
        <v>3935</v>
      </c>
      <c r="C1871" s="21" t="s">
        <v>3936</v>
      </c>
      <c r="D1871" s="21" t="s">
        <v>163</v>
      </c>
      <c r="E1871" s="21" t="s">
        <v>298</v>
      </c>
      <c r="F1871" s="21" t="s">
        <v>298</v>
      </c>
      <c r="G1871" s="21" t="s">
        <v>299</v>
      </c>
      <c r="H1871" s="21" t="s">
        <v>166</v>
      </c>
      <c r="I1871" s="21" t="s">
        <v>167</v>
      </c>
      <c r="J1871" s="22">
        <v>39326</v>
      </c>
      <c r="K1871" s="22">
        <v>55123</v>
      </c>
      <c r="L1871" s="23">
        <f t="shared" si="298"/>
        <v>14.4</v>
      </c>
      <c r="M1871" s="24">
        <f t="shared" si="299"/>
        <v>1</v>
      </c>
      <c r="N1871" s="21">
        <v>14.4</v>
      </c>
      <c r="O1871" s="21">
        <v>14.4</v>
      </c>
      <c r="P1871" s="21" t="s">
        <v>196</v>
      </c>
      <c r="Q1871" s="21" t="s">
        <v>197</v>
      </c>
      <c r="R1871" s="25" t="s">
        <v>198</v>
      </c>
      <c r="S1871" s="21" t="s">
        <v>542</v>
      </c>
      <c r="T1871" s="21"/>
      <c r="U1871" s="26"/>
      <c r="V1871" s="26"/>
      <c r="W1871" s="27">
        <f t="shared" si="290"/>
        <v>2008</v>
      </c>
      <c r="X1871" s="27">
        <f t="shared" si="291"/>
        <v>2050</v>
      </c>
      <c r="Y1871" s="28">
        <f t="shared" si="292"/>
        <v>0</v>
      </c>
      <c r="Z1871" s="29" t="str">
        <f t="shared" si="293"/>
        <v>Excluded</v>
      </c>
      <c r="AA1871" s="30">
        <f t="shared" si="294"/>
        <v>14.4</v>
      </c>
      <c r="AB1871" s="31">
        <f>IF(AND(ISNUMBER(MATCH($S1871,[3]Lists!$CU$8:$CU$37,0)),J1871&gt;=DATE(2018,12,31)),$AH$6,$AH$5)</f>
        <v>1</v>
      </c>
      <c r="AC1871" s="31">
        <f t="shared" si="295"/>
        <v>1</v>
      </c>
      <c r="AD1871" s="31">
        <f t="shared" si="296"/>
        <v>1</v>
      </c>
      <c r="AE1871" s="32" t="e">
        <f>MIN($K1871,IF(AND(S1871='[3]Resources - Baseline'!$C$25,$AH$3&gt;0),MIN(DATE(2050,12,31),MAX(DATE($AH$4,12,31),DATE(YEAR(J1871)+$AH$3,MONTH(J1871),DAY(J1871)))),IF(AND(COUNTIFS('[3]Resources - Baseline'!$C$26:$C$37,S1871)=1,$AH$2&gt;0),MIN(DATE($AH$4,12,31),DATE(YEAR(J1871)+$AH$2,MONTH(J1871),DAY(J1871))),DATE(2050,12,31))))</f>
        <v>#VALUE!</v>
      </c>
      <c r="AF1871" s="33">
        <f t="shared" si="297"/>
        <v>1</v>
      </c>
    </row>
    <row r="1872" spans="1:32">
      <c r="A1872" s="1">
        <v>1872</v>
      </c>
      <c r="B1872" s="21" t="s">
        <v>3937</v>
      </c>
      <c r="C1872" s="21" t="s">
        <v>3938</v>
      </c>
      <c r="D1872" s="21" t="s">
        <v>163</v>
      </c>
      <c r="E1872" s="21" t="s">
        <v>164</v>
      </c>
      <c r="F1872" s="21" t="s">
        <v>164</v>
      </c>
      <c r="G1872" s="21" t="s">
        <v>165</v>
      </c>
      <c r="H1872" s="21" t="s">
        <v>166</v>
      </c>
      <c r="I1872" s="21" t="s">
        <v>167</v>
      </c>
      <c r="J1872" s="22">
        <v>39326</v>
      </c>
      <c r="K1872" s="22">
        <v>55123</v>
      </c>
      <c r="L1872" s="23">
        <f t="shared" si="298"/>
        <v>1.8</v>
      </c>
      <c r="M1872" s="24">
        <f t="shared" si="299"/>
        <v>1</v>
      </c>
      <c r="N1872" s="21">
        <v>1.8</v>
      </c>
      <c r="O1872" s="21">
        <v>1.8</v>
      </c>
      <c r="P1872" s="21" t="s">
        <v>196</v>
      </c>
      <c r="Q1872" s="21" t="s">
        <v>197</v>
      </c>
      <c r="R1872" s="25" t="s">
        <v>198</v>
      </c>
      <c r="S1872" s="21" t="s">
        <v>542</v>
      </c>
      <c r="T1872" s="21"/>
      <c r="U1872" s="26"/>
      <c r="V1872" s="26"/>
      <c r="W1872" s="27">
        <f t="shared" si="290"/>
        <v>2008</v>
      </c>
      <c r="X1872" s="27">
        <f t="shared" si="291"/>
        <v>2050</v>
      </c>
      <c r="Y1872" s="28">
        <f t="shared" si="292"/>
        <v>0</v>
      </c>
      <c r="Z1872" s="29" t="str">
        <f t="shared" si="293"/>
        <v>Excluded</v>
      </c>
      <c r="AA1872" s="30">
        <f t="shared" si="294"/>
        <v>1.8</v>
      </c>
      <c r="AB1872" s="31">
        <f>IF(AND(ISNUMBER(MATCH($S1872,[3]Lists!$CU$8:$CU$37,0)),J1872&gt;=DATE(2018,12,31)),$AH$6,$AH$5)</f>
        <v>1</v>
      </c>
      <c r="AC1872" s="31">
        <f t="shared" si="295"/>
        <v>1</v>
      </c>
      <c r="AD1872" s="31">
        <f t="shared" si="296"/>
        <v>1</v>
      </c>
      <c r="AE1872" s="32" t="e">
        <f>MIN($K1872,IF(AND(S1872='[3]Resources - Baseline'!$C$25,$AH$3&gt;0),MIN(DATE(2050,12,31),MAX(DATE($AH$4,12,31),DATE(YEAR(J1872)+$AH$3,MONTH(J1872),DAY(J1872)))),IF(AND(COUNTIFS('[3]Resources - Baseline'!$C$26:$C$37,S1872)=1,$AH$2&gt;0),MIN(DATE($AH$4,12,31),DATE(YEAR(J1872)+$AH$2,MONTH(J1872),DAY(J1872))),DATE(2050,12,31))))</f>
        <v>#VALUE!</v>
      </c>
      <c r="AF1872" s="33">
        <f t="shared" si="297"/>
        <v>1</v>
      </c>
    </row>
    <row r="1873" spans="1:32">
      <c r="A1873" s="1">
        <v>1873</v>
      </c>
      <c r="B1873" s="21" t="s">
        <v>3939</v>
      </c>
      <c r="C1873" s="21" t="s">
        <v>3940</v>
      </c>
      <c r="D1873" s="21" t="s">
        <v>163</v>
      </c>
      <c r="E1873" s="21" t="s">
        <v>298</v>
      </c>
      <c r="F1873" s="21" t="s">
        <v>298</v>
      </c>
      <c r="G1873" s="21" t="s">
        <v>299</v>
      </c>
      <c r="H1873" s="21" t="s">
        <v>166</v>
      </c>
      <c r="I1873" s="21" t="s">
        <v>167</v>
      </c>
      <c r="J1873" s="22">
        <v>39326</v>
      </c>
      <c r="K1873" s="22">
        <v>55123</v>
      </c>
      <c r="L1873" s="23">
        <f t="shared" si="298"/>
        <v>18</v>
      </c>
      <c r="M1873" s="24">
        <f t="shared" si="299"/>
        <v>1</v>
      </c>
      <c r="N1873" s="21">
        <v>18</v>
      </c>
      <c r="O1873" s="21">
        <v>18</v>
      </c>
      <c r="P1873" s="21" t="s">
        <v>196</v>
      </c>
      <c r="Q1873" s="21" t="s">
        <v>197</v>
      </c>
      <c r="R1873" s="25" t="s">
        <v>198</v>
      </c>
      <c r="S1873" s="21" t="s">
        <v>542</v>
      </c>
      <c r="T1873" s="21"/>
      <c r="U1873" s="26"/>
      <c r="V1873" s="26"/>
      <c r="W1873" s="27">
        <f t="shared" si="290"/>
        <v>2008</v>
      </c>
      <c r="X1873" s="27">
        <f t="shared" si="291"/>
        <v>2050</v>
      </c>
      <c r="Y1873" s="28">
        <f t="shared" si="292"/>
        <v>0</v>
      </c>
      <c r="Z1873" s="29" t="str">
        <f t="shared" si="293"/>
        <v>Excluded</v>
      </c>
      <c r="AA1873" s="30">
        <f t="shared" si="294"/>
        <v>18</v>
      </c>
      <c r="AB1873" s="31">
        <f>IF(AND(ISNUMBER(MATCH($S1873,[3]Lists!$CU$8:$CU$37,0)),J1873&gt;=DATE(2018,12,31)),$AH$6,$AH$5)</f>
        <v>1</v>
      </c>
      <c r="AC1873" s="31">
        <f t="shared" si="295"/>
        <v>1</v>
      </c>
      <c r="AD1873" s="31">
        <f t="shared" si="296"/>
        <v>1</v>
      </c>
      <c r="AE1873" s="32" t="e">
        <f>MIN($K1873,IF(AND(S1873='[3]Resources - Baseline'!$C$25,$AH$3&gt;0),MIN(DATE(2050,12,31),MAX(DATE($AH$4,12,31),DATE(YEAR(J1873)+$AH$3,MONTH(J1873),DAY(J1873)))),IF(AND(COUNTIFS('[3]Resources - Baseline'!$C$26:$C$37,S1873)=1,$AH$2&gt;0),MIN(DATE($AH$4,12,31),DATE(YEAR(J1873)+$AH$2,MONTH(J1873),DAY(J1873))),DATE(2050,12,31))))</f>
        <v>#VALUE!</v>
      </c>
      <c r="AF1873" s="33">
        <f t="shared" si="297"/>
        <v>1</v>
      </c>
    </row>
    <row r="1874" spans="1:32">
      <c r="A1874" s="1">
        <v>1874</v>
      </c>
      <c r="B1874" s="21" t="s">
        <v>3941</v>
      </c>
      <c r="C1874" s="21" t="s">
        <v>3942</v>
      </c>
      <c r="D1874" s="21" t="s">
        <v>163</v>
      </c>
      <c r="E1874" s="21" t="s">
        <v>164</v>
      </c>
      <c r="F1874" s="21" t="s">
        <v>164</v>
      </c>
      <c r="G1874" s="21" t="s">
        <v>165</v>
      </c>
      <c r="H1874" s="21" t="s">
        <v>166</v>
      </c>
      <c r="I1874" s="21" t="s">
        <v>167</v>
      </c>
      <c r="J1874" s="22">
        <v>39326</v>
      </c>
      <c r="K1874" s="22">
        <v>55123</v>
      </c>
      <c r="L1874" s="23">
        <f t="shared" si="298"/>
        <v>1.8</v>
      </c>
      <c r="M1874" s="24">
        <f t="shared" si="299"/>
        <v>1</v>
      </c>
      <c r="N1874" s="21">
        <v>1.8</v>
      </c>
      <c r="O1874" s="21">
        <v>1.8</v>
      </c>
      <c r="P1874" s="21" t="s">
        <v>196</v>
      </c>
      <c r="Q1874" s="21" t="s">
        <v>197</v>
      </c>
      <c r="R1874" s="25" t="s">
        <v>198</v>
      </c>
      <c r="S1874" s="21" t="s">
        <v>542</v>
      </c>
      <c r="T1874" s="21"/>
      <c r="U1874" s="26"/>
      <c r="V1874" s="26"/>
      <c r="W1874" s="27">
        <f t="shared" si="290"/>
        <v>2008</v>
      </c>
      <c r="X1874" s="27">
        <f t="shared" si="291"/>
        <v>2050</v>
      </c>
      <c r="Y1874" s="28">
        <f t="shared" si="292"/>
        <v>0</v>
      </c>
      <c r="Z1874" s="29" t="str">
        <f t="shared" si="293"/>
        <v>Excluded</v>
      </c>
      <c r="AA1874" s="30">
        <f t="shared" si="294"/>
        <v>1.8</v>
      </c>
      <c r="AB1874" s="31">
        <f>IF(AND(ISNUMBER(MATCH($S1874,[3]Lists!$CU$8:$CU$37,0)),J1874&gt;=DATE(2018,12,31)),$AH$6,$AH$5)</f>
        <v>1</v>
      </c>
      <c r="AC1874" s="31">
        <f t="shared" si="295"/>
        <v>1</v>
      </c>
      <c r="AD1874" s="31">
        <f t="shared" si="296"/>
        <v>1</v>
      </c>
      <c r="AE1874" s="32" t="e">
        <f>MIN($K1874,IF(AND(S1874='[3]Resources - Baseline'!$C$25,$AH$3&gt;0),MIN(DATE(2050,12,31),MAX(DATE($AH$4,12,31),DATE(YEAR(J1874)+$AH$3,MONTH(J1874),DAY(J1874)))),IF(AND(COUNTIFS('[3]Resources - Baseline'!$C$26:$C$37,S1874)=1,$AH$2&gt;0),MIN(DATE($AH$4,12,31),DATE(YEAR(J1874)+$AH$2,MONTH(J1874),DAY(J1874))),DATE(2050,12,31))))</f>
        <v>#VALUE!</v>
      </c>
      <c r="AF1874" s="33">
        <f t="shared" si="297"/>
        <v>1</v>
      </c>
    </row>
    <row r="1875" spans="1:32">
      <c r="A1875" s="1">
        <v>1875</v>
      </c>
      <c r="B1875" s="21" t="s">
        <v>3943</v>
      </c>
      <c r="C1875" s="21" t="s">
        <v>3944</v>
      </c>
      <c r="D1875" s="21" t="s">
        <v>163</v>
      </c>
      <c r="E1875" s="21" t="s">
        <v>164</v>
      </c>
      <c r="F1875" s="21" t="s">
        <v>164</v>
      </c>
      <c r="G1875" s="21" t="s">
        <v>165</v>
      </c>
      <c r="H1875" s="21" t="s">
        <v>166</v>
      </c>
      <c r="I1875" s="21" t="s">
        <v>167</v>
      </c>
      <c r="J1875" s="22">
        <v>39326</v>
      </c>
      <c r="K1875" s="22">
        <v>55123</v>
      </c>
      <c r="L1875" s="23">
        <f t="shared" si="298"/>
        <v>5.4</v>
      </c>
      <c r="M1875" s="24">
        <f t="shared" si="299"/>
        <v>1</v>
      </c>
      <c r="N1875" s="21">
        <v>5.4</v>
      </c>
      <c r="O1875" s="21">
        <v>5.4</v>
      </c>
      <c r="P1875" s="21" t="s">
        <v>196</v>
      </c>
      <c r="Q1875" s="21" t="s">
        <v>197</v>
      </c>
      <c r="R1875" s="25" t="s">
        <v>198</v>
      </c>
      <c r="S1875" s="21" t="s">
        <v>542</v>
      </c>
      <c r="T1875" s="21"/>
      <c r="U1875" s="26"/>
      <c r="V1875" s="26"/>
      <c r="W1875" s="27">
        <f t="shared" si="290"/>
        <v>2008</v>
      </c>
      <c r="X1875" s="27">
        <f t="shared" si="291"/>
        <v>2050</v>
      </c>
      <c r="Y1875" s="28">
        <f t="shared" si="292"/>
        <v>0</v>
      </c>
      <c r="Z1875" s="29" t="str">
        <f t="shared" si="293"/>
        <v>Excluded</v>
      </c>
      <c r="AA1875" s="30">
        <f t="shared" si="294"/>
        <v>5.4</v>
      </c>
      <c r="AB1875" s="31">
        <f>IF(AND(ISNUMBER(MATCH($S1875,[3]Lists!$CU$8:$CU$37,0)),J1875&gt;=DATE(2018,12,31)),$AH$6,$AH$5)</f>
        <v>1</v>
      </c>
      <c r="AC1875" s="31">
        <f t="shared" si="295"/>
        <v>1</v>
      </c>
      <c r="AD1875" s="31">
        <f t="shared" si="296"/>
        <v>1</v>
      </c>
      <c r="AE1875" s="32" t="e">
        <f>MIN($K1875,IF(AND(S1875='[3]Resources - Baseline'!$C$25,$AH$3&gt;0),MIN(DATE(2050,12,31),MAX(DATE($AH$4,12,31),DATE(YEAR(J1875)+$AH$3,MONTH(J1875),DAY(J1875)))),IF(AND(COUNTIFS('[3]Resources - Baseline'!$C$26:$C$37,S1875)=1,$AH$2&gt;0),MIN(DATE($AH$4,12,31),DATE(YEAR(J1875)+$AH$2,MONTH(J1875),DAY(J1875))),DATE(2050,12,31))))</f>
        <v>#VALUE!</v>
      </c>
      <c r="AF1875" s="33">
        <f t="shared" si="297"/>
        <v>1</v>
      </c>
    </row>
    <row r="1876" spans="1:32">
      <c r="A1876" s="1">
        <v>1876</v>
      </c>
      <c r="B1876" s="21" t="s">
        <v>3945</v>
      </c>
      <c r="C1876" s="21" t="s">
        <v>3946</v>
      </c>
      <c r="D1876" s="21" t="s">
        <v>163</v>
      </c>
      <c r="E1876" s="21" t="s">
        <v>298</v>
      </c>
      <c r="F1876" s="21" t="s">
        <v>298</v>
      </c>
      <c r="G1876" s="21" t="s">
        <v>299</v>
      </c>
      <c r="H1876" s="21" t="s">
        <v>166</v>
      </c>
      <c r="I1876" s="21" t="s">
        <v>167</v>
      </c>
      <c r="J1876" s="22">
        <v>39326</v>
      </c>
      <c r="K1876" s="22">
        <v>55123</v>
      </c>
      <c r="L1876" s="23">
        <f t="shared" si="298"/>
        <v>1.8</v>
      </c>
      <c r="M1876" s="24">
        <f t="shared" si="299"/>
        <v>1</v>
      </c>
      <c r="N1876" s="21">
        <v>1.8</v>
      </c>
      <c r="O1876" s="21">
        <v>1.8</v>
      </c>
      <c r="P1876" s="21" t="s">
        <v>196</v>
      </c>
      <c r="Q1876" s="21" t="s">
        <v>197</v>
      </c>
      <c r="R1876" s="25" t="s">
        <v>198</v>
      </c>
      <c r="S1876" s="21" t="s">
        <v>542</v>
      </c>
      <c r="T1876" s="21"/>
      <c r="U1876" s="26"/>
      <c r="V1876" s="26"/>
      <c r="W1876" s="27">
        <f t="shared" si="290"/>
        <v>2008</v>
      </c>
      <c r="X1876" s="27">
        <f t="shared" si="291"/>
        <v>2050</v>
      </c>
      <c r="Y1876" s="28">
        <f t="shared" si="292"/>
        <v>0</v>
      </c>
      <c r="Z1876" s="29" t="str">
        <f t="shared" si="293"/>
        <v>Excluded</v>
      </c>
      <c r="AA1876" s="30">
        <f t="shared" si="294"/>
        <v>1.8</v>
      </c>
      <c r="AB1876" s="31">
        <f>IF(AND(ISNUMBER(MATCH($S1876,[3]Lists!$CU$8:$CU$37,0)),J1876&gt;=DATE(2018,12,31)),$AH$6,$AH$5)</f>
        <v>1</v>
      </c>
      <c r="AC1876" s="31">
        <f t="shared" si="295"/>
        <v>1</v>
      </c>
      <c r="AD1876" s="31">
        <f t="shared" si="296"/>
        <v>1</v>
      </c>
      <c r="AE1876" s="32" t="e">
        <f>MIN($K1876,IF(AND(S1876='[3]Resources - Baseline'!$C$25,$AH$3&gt;0),MIN(DATE(2050,12,31),MAX(DATE($AH$4,12,31),DATE(YEAR(J1876)+$AH$3,MONTH(J1876),DAY(J1876)))),IF(AND(COUNTIFS('[3]Resources - Baseline'!$C$26:$C$37,S1876)=1,$AH$2&gt;0),MIN(DATE($AH$4,12,31),DATE(YEAR(J1876)+$AH$2,MONTH(J1876),DAY(J1876))),DATE(2050,12,31))))</f>
        <v>#VALUE!</v>
      </c>
      <c r="AF1876" s="33">
        <f t="shared" si="297"/>
        <v>1</v>
      </c>
    </row>
    <row r="1877" spans="1:32">
      <c r="A1877" s="1">
        <v>1877</v>
      </c>
      <c r="B1877" s="21" t="s">
        <v>3947</v>
      </c>
      <c r="C1877" s="21" t="s">
        <v>3948</v>
      </c>
      <c r="D1877" s="21" t="s">
        <v>163</v>
      </c>
      <c r="E1877" s="21" t="s">
        <v>164</v>
      </c>
      <c r="F1877" s="21" t="s">
        <v>164</v>
      </c>
      <c r="G1877" s="21" t="s">
        <v>165</v>
      </c>
      <c r="H1877" s="21" t="s">
        <v>166</v>
      </c>
      <c r="I1877" s="21" t="s">
        <v>167</v>
      </c>
      <c r="J1877" s="22">
        <v>39326</v>
      </c>
      <c r="K1877" s="22">
        <v>55123</v>
      </c>
      <c r="L1877" s="23">
        <f t="shared" si="298"/>
        <v>5.4</v>
      </c>
      <c r="M1877" s="24">
        <f t="shared" si="299"/>
        <v>1</v>
      </c>
      <c r="N1877" s="21">
        <v>5.4</v>
      </c>
      <c r="O1877" s="21">
        <v>5.4</v>
      </c>
      <c r="P1877" s="21" t="s">
        <v>196</v>
      </c>
      <c r="Q1877" s="21" t="s">
        <v>197</v>
      </c>
      <c r="R1877" s="25" t="s">
        <v>198</v>
      </c>
      <c r="S1877" s="21" t="s">
        <v>542</v>
      </c>
      <c r="T1877" s="21"/>
      <c r="U1877" s="26"/>
      <c r="V1877" s="26"/>
      <c r="W1877" s="27">
        <f t="shared" si="290"/>
        <v>2008</v>
      </c>
      <c r="X1877" s="27">
        <f t="shared" si="291"/>
        <v>2050</v>
      </c>
      <c r="Y1877" s="28">
        <f t="shared" si="292"/>
        <v>0</v>
      </c>
      <c r="Z1877" s="29" t="str">
        <f t="shared" si="293"/>
        <v>Excluded</v>
      </c>
      <c r="AA1877" s="30">
        <f t="shared" si="294"/>
        <v>5.4</v>
      </c>
      <c r="AB1877" s="31">
        <f>IF(AND(ISNUMBER(MATCH($S1877,[3]Lists!$CU$8:$CU$37,0)),J1877&gt;=DATE(2018,12,31)),$AH$6,$AH$5)</f>
        <v>1</v>
      </c>
      <c r="AC1877" s="31">
        <f t="shared" si="295"/>
        <v>1</v>
      </c>
      <c r="AD1877" s="31">
        <f t="shared" si="296"/>
        <v>1</v>
      </c>
      <c r="AE1877" s="32" t="e">
        <f>MIN($K1877,IF(AND(S1877='[3]Resources - Baseline'!$C$25,$AH$3&gt;0),MIN(DATE(2050,12,31),MAX(DATE($AH$4,12,31),DATE(YEAR(J1877)+$AH$3,MONTH(J1877),DAY(J1877)))),IF(AND(COUNTIFS('[3]Resources - Baseline'!$C$26:$C$37,S1877)=1,$AH$2&gt;0),MIN(DATE($AH$4,12,31),DATE(YEAR(J1877)+$AH$2,MONTH(J1877),DAY(J1877))),DATE(2050,12,31))))</f>
        <v>#VALUE!</v>
      </c>
      <c r="AF1877" s="33">
        <f t="shared" si="297"/>
        <v>1</v>
      </c>
    </row>
    <row r="1878" spans="1:32">
      <c r="A1878" s="1">
        <v>1878</v>
      </c>
      <c r="B1878" s="21" t="s">
        <v>3949</v>
      </c>
      <c r="C1878" s="21" t="s">
        <v>3950</v>
      </c>
      <c r="D1878" s="21" t="s">
        <v>163</v>
      </c>
      <c r="E1878" s="21" t="s">
        <v>164</v>
      </c>
      <c r="F1878" s="21" t="s">
        <v>164</v>
      </c>
      <c r="G1878" s="21" t="s">
        <v>165</v>
      </c>
      <c r="H1878" s="21" t="s">
        <v>166</v>
      </c>
      <c r="I1878" s="21" t="s">
        <v>167</v>
      </c>
      <c r="J1878" s="22">
        <v>39326</v>
      </c>
      <c r="K1878" s="22">
        <v>55123</v>
      </c>
      <c r="L1878" s="23">
        <f t="shared" si="298"/>
        <v>1.8</v>
      </c>
      <c r="M1878" s="24">
        <f t="shared" si="299"/>
        <v>1</v>
      </c>
      <c r="N1878" s="21">
        <v>1.8</v>
      </c>
      <c r="O1878" s="21">
        <v>1.8</v>
      </c>
      <c r="P1878" s="21" t="s">
        <v>196</v>
      </c>
      <c r="Q1878" s="21" t="s">
        <v>197</v>
      </c>
      <c r="R1878" s="25" t="s">
        <v>198</v>
      </c>
      <c r="S1878" s="21" t="s">
        <v>542</v>
      </c>
      <c r="T1878" s="21"/>
      <c r="U1878" s="26"/>
      <c r="V1878" s="26"/>
      <c r="W1878" s="27">
        <f t="shared" si="290"/>
        <v>2008</v>
      </c>
      <c r="X1878" s="27">
        <f t="shared" si="291"/>
        <v>2050</v>
      </c>
      <c r="Y1878" s="28">
        <f t="shared" si="292"/>
        <v>0</v>
      </c>
      <c r="Z1878" s="29" t="str">
        <f t="shared" si="293"/>
        <v>Excluded</v>
      </c>
      <c r="AA1878" s="30">
        <f t="shared" si="294"/>
        <v>1.8</v>
      </c>
      <c r="AB1878" s="31">
        <f>IF(AND(ISNUMBER(MATCH($S1878,[3]Lists!$CU$8:$CU$37,0)),J1878&gt;=DATE(2018,12,31)),$AH$6,$AH$5)</f>
        <v>1</v>
      </c>
      <c r="AC1878" s="31">
        <f t="shared" si="295"/>
        <v>1</v>
      </c>
      <c r="AD1878" s="31">
        <f t="shared" si="296"/>
        <v>1</v>
      </c>
      <c r="AE1878" s="32" t="e">
        <f>MIN($K1878,IF(AND(S1878='[3]Resources - Baseline'!$C$25,$AH$3&gt;0),MIN(DATE(2050,12,31),MAX(DATE($AH$4,12,31),DATE(YEAR(J1878)+$AH$3,MONTH(J1878),DAY(J1878)))),IF(AND(COUNTIFS('[3]Resources - Baseline'!$C$26:$C$37,S1878)=1,$AH$2&gt;0),MIN(DATE($AH$4,12,31),DATE(YEAR(J1878)+$AH$2,MONTH(J1878),DAY(J1878))),DATE(2050,12,31))))</f>
        <v>#VALUE!</v>
      </c>
      <c r="AF1878" s="33">
        <f t="shared" si="297"/>
        <v>1</v>
      </c>
    </row>
    <row r="1879" spans="1:32">
      <c r="A1879" s="1">
        <v>1879</v>
      </c>
      <c r="B1879" s="21" t="s">
        <v>3951</v>
      </c>
      <c r="C1879" s="21" t="s">
        <v>3952</v>
      </c>
      <c r="D1879" s="21" t="s">
        <v>163</v>
      </c>
      <c r="E1879" s="21" t="s">
        <v>164</v>
      </c>
      <c r="F1879" s="21" t="s">
        <v>164</v>
      </c>
      <c r="G1879" s="21" t="s">
        <v>165</v>
      </c>
      <c r="H1879" s="21" t="s">
        <v>166</v>
      </c>
      <c r="I1879" s="21" t="s">
        <v>167</v>
      </c>
      <c r="J1879" s="22">
        <v>39326</v>
      </c>
      <c r="K1879" s="22">
        <v>55123</v>
      </c>
      <c r="L1879" s="23">
        <f t="shared" si="298"/>
        <v>16.2</v>
      </c>
      <c r="M1879" s="24">
        <f t="shared" si="299"/>
        <v>1</v>
      </c>
      <c r="N1879" s="21">
        <v>16.2</v>
      </c>
      <c r="O1879" s="21">
        <v>16.2</v>
      </c>
      <c r="P1879" s="21" t="s">
        <v>196</v>
      </c>
      <c r="Q1879" s="21" t="s">
        <v>197</v>
      </c>
      <c r="R1879" s="25" t="s">
        <v>198</v>
      </c>
      <c r="S1879" s="21" t="s">
        <v>542</v>
      </c>
      <c r="T1879" s="21"/>
      <c r="U1879" s="26"/>
      <c r="V1879" s="26"/>
      <c r="W1879" s="27">
        <f t="shared" si="290"/>
        <v>2008</v>
      </c>
      <c r="X1879" s="27">
        <f t="shared" si="291"/>
        <v>2050</v>
      </c>
      <c r="Y1879" s="28">
        <f t="shared" si="292"/>
        <v>0</v>
      </c>
      <c r="Z1879" s="29" t="str">
        <f t="shared" si="293"/>
        <v>Excluded</v>
      </c>
      <c r="AA1879" s="30">
        <f t="shared" si="294"/>
        <v>16.2</v>
      </c>
      <c r="AB1879" s="31">
        <f>IF(AND(ISNUMBER(MATCH($S1879,[3]Lists!$CU$8:$CU$37,0)),J1879&gt;=DATE(2018,12,31)),$AH$6,$AH$5)</f>
        <v>1</v>
      </c>
      <c r="AC1879" s="31">
        <f t="shared" si="295"/>
        <v>1</v>
      </c>
      <c r="AD1879" s="31">
        <f t="shared" si="296"/>
        <v>1</v>
      </c>
      <c r="AE1879" s="32" t="e">
        <f>MIN($K1879,IF(AND(S1879='[3]Resources - Baseline'!$C$25,$AH$3&gt;0),MIN(DATE(2050,12,31),MAX(DATE($AH$4,12,31),DATE(YEAR(J1879)+$AH$3,MONTH(J1879),DAY(J1879)))),IF(AND(COUNTIFS('[3]Resources - Baseline'!$C$26:$C$37,S1879)=1,$AH$2&gt;0),MIN(DATE($AH$4,12,31),DATE(YEAR(J1879)+$AH$2,MONTH(J1879),DAY(J1879))),DATE(2050,12,31))))</f>
        <v>#VALUE!</v>
      </c>
      <c r="AF1879" s="33">
        <f t="shared" si="297"/>
        <v>1</v>
      </c>
    </row>
    <row r="1880" spans="1:32">
      <c r="A1880" s="1">
        <v>1880</v>
      </c>
      <c r="B1880" s="21" t="s">
        <v>3953</v>
      </c>
      <c r="C1880" s="21" t="s">
        <v>3954</v>
      </c>
      <c r="D1880" s="21" t="s">
        <v>163</v>
      </c>
      <c r="E1880" s="21" t="s">
        <v>378</v>
      </c>
      <c r="F1880" s="21" t="s">
        <v>378</v>
      </c>
      <c r="G1880" s="21" t="s">
        <v>1348</v>
      </c>
      <c r="H1880" s="21" t="s">
        <v>1349</v>
      </c>
      <c r="I1880" s="21" t="s">
        <v>378</v>
      </c>
      <c r="J1880" s="22">
        <v>36495</v>
      </c>
      <c r="K1880" s="22">
        <v>55153</v>
      </c>
      <c r="L1880" s="23">
        <f t="shared" si="298"/>
        <v>3.5</v>
      </c>
      <c r="M1880" s="24">
        <f t="shared" si="299"/>
        <v>1</v>
      </c>
      <c r="N1880" s="21">
        <v>3.5</v>
      </c>
      <c r="O1880" s="21">
        <v>3.5</v>
      </c>
      <c r="P1880" s="21" t="s">
        <v>911</v>
      </c>
      <c r="Q1880" s="21" t="s">
        <v>912</v>
      </c>
      <c r="R1880" s="25" t="s">
        <v>215</v>
      </c>
      <c r="S1880" s="21" t="s">
        <v>3955</v>
      </c>
      <c r="T1880" s="21"/>
      <c r="U1880" s="26"/>
      <c r="V1880" s="26"/>
      <c r="W1880" s="27">
        <f t="shared" si="290"/>
        <v>2000</v>
      </c>
      <c r="X1880" s="27">
        <f t="shared" si="291"/>
        <v>2050</v>
      </c>
      <c r="Y1880" s="28">
        <f t="shared" si="292"/>
        <v>0</v>
      </c>
      <c r="Z1880" s="29" t="str">
        <f t="shared" si="293"/>
        <v>BANC</v>
      </c>
      <c r="AA1880" s="30">
        <f t="shared" si="294"/>
        <v>3.5</v>
      </c>
      <c r="AB1880" s="31">
        <f>IF(AND(ISNUMBER(MATCH($S1880,[3]Lists!$CU$8:$CU$37,0)),J1880&gt;=DATE(2018,12,31)),$AH$6,$AH$5)</f>
        <v>1</v>
      </c>
      <c r="AC1880" s="31">
        <f t="shared" si="295"/>
        <v>1</v>
      </c>
      <c r="AD1880" s="31">
        <f t="shared" si="296"/>
        <v>1</v>
      </c>
      <c r="AE1880" s="32" t="e">
        <f>MIN($K1880,IF(AND(S1880='[3]Resources - Baseline'!$C$25,$AH$3&gt;0),MIN(DATE(2050,12,31),MAX(DATE($AH$4,12,31),DATE(YEAR(J1880)+$AH$3,MONTH(J1880),DAY(J1880)))),IF(AND(COUNTIFS('[3]Resources - Baseline'!$C$26:$C$37,S1880)=1,$AH$2&gt;0),MIN(DATE($AH$4,12,31),DATE(YEAR(J1880)+$AH$2,MONTH(J1880),DAY(J1880))),DATE(2050,12,31))))</f>
        <v>#VALUE!</v>
      </c>
      <c r="AF1880" s="33">
        <f t="shared" si="297"/>
        <v>1</v>
      </c>
    </row>
    <row r="1881" spans="1:32">
      <c r="A1881" s="1">
        <v>1881</v>
      </c>
      <c r="B1881" s="21" t="s">
        <v>3956</v>
      </c>
      <c r="C1881" s="21" t="s">
        <v>3957</v>
      </c>
      <c r="D1881" s="21" t="s">
        <v>163</v>
      </c>
      <c r="E1881" s="21" t="s">
        <v>378</v>
      </c>
      <c r="F1881" s="21" t="s">
        <v>378</v>
      </c>
      <c r="G1881" s="21" t="s">
        <v>1348</v>
      </c>
      <c r="H1881" s="21" t="s">
        <v>1349</v>
      </c>
      <c r="I1881" s="21" t="s">
        <v>378</v>
      </c>
      <c r="J1881" s="22">
        <v>36495</v>
      </c>
      <c r="K1881" s="22">
        <v>55153</v>
      </c>
      <c r="L1881" s="23">
        <f t="shared" si="298"/>
        <v>3.5</v>
      </c>
      <c r="M1881" s="24">
        <f t="shared" si="299"/>
        <v>1</v>
      </c>
      <c r="N1881" s="21">
        <v>3.5</v>
      </c>
      <c r="O1881" s="21">
        <v>3.5</v>
      </c>
      <c r="P1881" s="21" t="s">
        <v>911</v>
      </c>
      <c r="Q1881" s="21" t="s">
        <v>912</v>
      </c>
      <c r="R1881" s="25" t="s">
        <v>215</v>
      </c>
      <c r="S1881" s="21" t="s">
        <v>3955</v>
      </c>
      <c r="T1881" s="21"/>
      <c r="U1881" s="26"/>
      <c r="V1881" s="26"/>
      <c r="W1881" s="27">
        <f t="shared" si="290"/>
        <v>2000</v>
      </c>
      <c r="X1881" s="27">
        <f t="shared" si="291"/>
        <v>2050</v>
      </c>
      <c r="Y1881" s="28">
        <f t="shared" si="292"/>
        <v>0</v>
      </c>
      <c r="Z1881" s="29" t="str">
        <f t="shared" si="293"/>
        <v>BANC</v>
      </c>
      <c r="AA1881" s="30">
        <f t="shared" si="294"/>
        <v>3.5</v>
      </c>
      <c r="AB1881" s="31">
        <f>IF(AND(ISNUMBER(MATCH($S1881,[3]Lists!$CU$8:$CU$37,0)),J1881&gt;=DATE(2018,12,31)),$AH$6,$AH$5)</f>
        <v>1</v>
      </c>
      <c r="AC1881" s="31">
        <f t="shared" si="295"/>
        <v>1</v>
      </c>
      <c r="AD1881" s="31">
        <f t="shared" si="296"/>
        <v>1</v>
      </c>
      <c r="AE1881" s="32" t="e">
        <f>MIN($K1881,IF(AND(S1881='[3]Resources - Baseline'!$C$25,$AH$3&gt;0),MIN(DATE(2050,12,31),MAX(DATE($AH$4,12,31),DATE(YEAR(J1881)+$AH$3,MONTH(J1881),DAY(J1881)))),IF(AND(COUNTIFS('[3]Resources - Baseline'!$C$26:$C$37,S1881)=1,$AH$2&gt;0),MIN(DATE($AH$4,12,31),DATE(YEAR(J1881)+$AH$2,MONTH(J1881),DAY(J1881))),DATE(2050,12,31))))</f>
        <v>#VALUE!</v>
      </c>
      <c r="AF1881" s="33">
        <f t="shared" si="297"/>
        <v>1</v>
      </c>
    </row>
    <row r="1882" spans="1:32">
      <c r="A1882" s="1">
        <v>1882</v>
      </c>
      <c r="B1882" s="21" t="s">
        <v>3958</v>
      </c>
      <c r="C1882" s="21" t="s">
        <v>3959</v>
      </c>
      <c r="D1882" s="21" t="s">
        <v>163</v>
      </c>
      <c r="E1882" s="21" t="s">
        <v>378</v>
      </c>
      <c r="F1882" s="21" t="s">
        <v>378</v>
      </c>
      <c r="G1882" s="21" t="s">
        <v>1348</v>
      </c>
      <c r="H1882" s="21" t="s">
        <v>1349</v>
      </c>
      <c r="I1882" s="21" t="s">
        <v>378</v>
      </c>
      <c r="J1882" s="22">
        <v>36495</v>
      </c>
      <c r="K1882" s="22">
        <v>55153</v>
      </c>
      <c r="L1882" s="23">
        <f t="shared" si="298"/>
        <v>3.5</v>
      </c>
      <c r="M1882" s="24">
        <f t="shared" si="299"/>
        <v>1</v>
      </c>
      <c r="N1882" s="21">
        <v>3.5</v>
      </c>
      <c r="O1882" s="21">
        <v>3.5</v>
      </c>
      <c r="P1882" s="21" t="s">
        <v>911</v>
      </c>
      <c r="Q1882" s="21" t="s">
        <v>912</v>
      </c>
      <c r="R1882" s="25" t="s">
        <v>215</v>
      </c>
      <c r="S1882" s="21" t="s">
        <v>3955</v>
      </c>
      <c r="T1882" s="21"/>
      <c r="U1882" s="26"/>
      <c r="V1882" s="26"/>
      <c r="W1882" s="27">
        <f t="shared" si="290"/>
        <v>2000</v>
      </c>
      <c r="X1882" s="27">
        <f t="shared" si="291"/>
        <v>2050</v>
      </c>
      <c r="Y1882" s="28">
        <f t="shared" si="292"/>
        <v>0</v>
      </c>
      <c r="Z1882" s="29" t="str">
        <f t="shared" si="293"/>
        <v>BANC</v>
      </c>
      <c r="AA1882" s="30">
        <f t="shared" si="294"/>
        <v>3.5</v>
      </c>
      <c r="AB1882" s="31">
        <f>IF(AND(ISNUMBER(MATCH($S1882,[3]Lists!$CU$8:$CU$37,0)),J1882&gt;=DATE(2018,12,31)),$AH$6,$AH$5)</f>
        <v>1</v>
      </c>
      <c r="AC1882" s="31">
        <f t="shared" si="295"/>
        <v>1</v>
      </c>
      <c r="AD1882" s="31">
        <f t="shared" si="296"/>
        <v>1</v>
      </c>
      <c r="AE1882" s="32" t="e">
        <f>MIN($K1882,IF(AND(S1882='[3]Resources - Baseline'!$C$25,$AH$3&gt;0),MIN(DATE(2050,12,31),MAX(DATE($AH$4,12,31),DATE(YEAR(J1882)+$AH$3,MONTH(J1882),DAY(J1882)))),IF(AND(COUNTIFS('[3]Resources - Baseline'!$C$26:$C$37,S1882)=1,$AH$2&gt;0),MIN(DATE($AH$4,12,31),DATE(YEAR(J1882)+$AH$2,MONTH(J1882),DAY(J1882))),DATE(2050,12,31))))</f>
        <v>#VALUE!</v>
      </c>
      <c r="AF1882" s="33">
        <f t="shared" si="297"/>
        <v>1</v>
      </c>
    </row>
    <row r="1883" spans="1:32">
      <c r="A1883" s="1">
        <v>1883</v>
      </c>
      <c r="B1883" s="21" t="s">
        <v>3960</v>
      </c>
      <c r="C1883" s="21" t="s">
        <v>3961</v>
      </c>
      <c r="D1883" s="21" t="s">
        <v>163</v>
      </c>
      <c r="E1883" s="21" t="s">
        <v>378</v>
      </c>
      <c r="F1883" s="21" t="s">
        <v>378</v>
      </c>
      <c r="G1883" s="21" t="s">
        <v>1348</v>
      </c>
      <c r="H1883" s="21" t="s">
        <v>1349</v>
      </c>
      <c r="I1883" s="21" t="s">
        <v>378</v>
      </c>
      <c r="J1883" s="22">
        <v>38777</v>
      </c>
      <c r="K1883" s="22">
        <v>55153</v>
      </c>
      <c r="L1883" s="23">
        <f t="shared" si="298"/>
        <v>3.5</v>
      </c>
      <c r="M1883" s="24">
        <f t="shared" si="299"/>
        <v>1</v>
      </c>
      <c r="N1883" s="21">
        <v>3.5</v>
      </c>
      <c r="O1883" s="21">
        <v>3.5</v>
      </c>
      <c r="P1883" s="21" t="s">
        <v>911</v>
      </c>
      <c r="Q1883" s="21" t="s">
        <v>912</v>
      </c>
      <c r="R1883" s="25" t="s">
        <v>215</v>
      </c>
      <c r="S1883" s="21" t="s">
        <v>3955</v>
      </c>
      <c r="T1883" s="21"/>
      <c r="U1883" s="26"/>
      <c r="V1883" s="26"/>
      <c r="W1883" s="27">
        <f t="shared" si="290"/>
        <v>2006</v>
      </c>
      <c r="X1883" s="27">
        <f t="shared" si="291"/>
        <v>2050</v>
      </c>
      <c r="Y1883" s="28">
        <f t="shared" si="292"/>
        <v>0</v>
      </c>
      <c r="Z1883" s="29" t="str">
        <f t="shared" si="293"/>
        <v>BANC</v>
      </c>
      <c r="AA1883" s="30">
        <f t="shared" si="294"/>
        <v>3.5</v>
      </c>
      <c r="AB1883" s="31">
        <f>IF(AND(ISNUMBER(MATCH($S1883,[3]Lists!$CU$8:$CU$37,0)),J1883&gt;=DATE(2018,12,31)),$AH$6,$AH$5)</f>
        <v>1</v>
      </c>
      <c r="AC1883" s="31">
        <f t="shared" si="295"/>
        <v>1</v>
      </c>
      <c r="AD1883" s="31">
        <f t="shared" si="296"/>
        <v>1</v>
      </c>
      <c r="AE1883" s="32" t="e">
        <f>MIN($K1883,IF(AND(S1883='[3]Resources - Baseline'!$C$25,$AH$3&gt;0),MIN(DATE(2050,12,31),MAX(DATE($AH$4,12,31),DATE(YEAR(J1883)+$AH$3,MONTH(J1883),DAY(J1883)))),IF(AND(COUNTIFS('[3]Resources - Baseline'!$C$26:$C$37,S1883)=1,$AH$2&gt;0),MIN(DATE($AH$4,12,31),DATE(YEAR(J1883)+$AH$2,MONTH(J1883),DAY(J1883))),DATE(2050,12,31))))</f>
        <v>#VALUE!</v>
      </c>
      <c r="AF1883" s="33">
        <f t="shared" si="297"/>
        <v>1</v>
      </c>
    </row>
    <row r="1884" spans="1:32">
      <c r="A1884" s="1">
        <v>1884</v>
      </c>
      <c r="B1884" s="21" t="s">
        <v>3962</v>
      </c>
      <c r="C1884" s="21" t="s">
        <v>3963</v>
      </c>
      <c r="D1884" s="21" t="s">
        <v>163</v>
      </c>
      <c r="E1884" s="21" t="s">
        <v>378</v>
      </c>
      <c r="F1884" s="21" t="s">
        <v>378</v>
      </c>
      <c r="G1884" s="21" t="s">
        <v>1348</v>
      </c>
      <c r="H1884" s="21" t="s">
        <v>1349</v>
      </c>
      <c r="I1884" s="21" t="s">
        <v>378</v>
      </c>
      <c r="J1884" s="22">
        <v>38777</v>
      </c>
      <c r="K1884" s="22">
        <v>55153</v>
      </c>
      <c r="L1884" s="23">
        <f t="shared" si="298"/>
        <v>3.5</v>
      </c>
      <c r="M1884" s="24">
        <f t="shared" si="299"/>
        <v>1</v>
      </c>
      <c r="N1884" s="21">
        <v>3.5</v>
      </c>
      <c r="O1884" s="21">
        <v>3.5</v>
      </c>
      <c r="P1884" s="21" t="s">
        <v>911</v>
      </c>
      <c r="Q1884" s="21" t="s">
        <v>912</v>
      </c>
      <c r="R1884" s="25" t="s">
        <v>215</v>
      </c>
      <c r="S1884" s="21" t="s">
        <v>3955</v>
      </c>
      <c r="T1884" s="21"/>
      <c r="U1884" s="26"/>
      <c r="V1884" s="26"/>
      <c r="W1884" s="27">
        <f t="shared" si="290"/>
        <v>2006</v>
      </c>
      <c r="X1884" s="27">
        <f t="shared" si="291"/>
        <v>2050</v>
      </c>
      <c r="Y1884" s="28">
        <f t="shared" si="292"/>
        <v>0</v>
      </c>
      <c r="Z1884" s="29" t="str">
        <f t="shared" si="293"/>
        <v>BANC</v>
      </c>
      <c r="AA1884" s="30">
        <f t="shared" si="294"/>
        <v>3.5</v>
      </c>
      <c r="AB1884" s="31">
        <f>IF(AND(ISNUMBER(MATCH($S1884,[3]Lists!$CU$8:$CU$37,0)),J1884&gt;=DATE(2018,12,31)),$AH$6,$AH$5)</f>
        <v>1</v>
      </c>
      <c r="AC1884" s="31">
        <f t="shared" si="295"/>
        <v>1</v>
      </c>
      <c r="AD1884" s="31">
        <f t="shared" si="296"/>
        <v>1</v>
      </c>
      <c r="AE1884" s="32" t="e">
        <f>MIN($K1884,IF(AND(S1884='[3]Resources - Baseline'!$C$25,$AH$3&gt;0),MIN(DATE(2050,12,31),MAX(DATE($AH$4,12,31),DATE(YEAR(J1884)+$AH$3,MONTH(J1884),DAY(J1884)))),IF(AND(COUNTIFS('[3]Resources - Baseline'!$C$26:$C$37,S1884)=1,$AH$2&gt;0),MIN(DATE($AH$4,12,31),DATE(YEAR(J1884)+$AH$2,MONTH(J1884),DAY(J1884))),DATE(2050,12,31))))</f>
        <v>#VALUE!</v>
      </c>
      <c r="AF1884" s="33">
        <f t="shared" si="297"/>
        <v>1</v>
      </c>
    </row>
    <row r="1885" spans="1:32">
      <c r="A1885" s="1">
        <v>1885</v>
      </c>
      <c r="B1885" s="21" t="s">
        <v>3964</v>
      </c>
      <c r="C1885" s="21" t="s">
        <v>3965</v>
      </c>
      <c r="D1885" s="21" t="s">
        <v>185</v>
      </c>
      <c r="E1885" s="21" t="s">
        <v>175</v>
      </c>
      <c r="F1885" s="21" t="s">
        <v>175</v>
      </c>
      <c r="G1885" s="21" t="s">
        <v>186</v>
      </c>
      <c r="H1885" s="21" t="s">
        <v>175</v>
      </c>
      <c r="I1885" s="21" t="s">
        <v>178</v>
      </c>
      <c r="J1885" s="22">
        <v>1462</v>
      </c>
      <c r="K1885" s="22">
        <v>55153</v>
      </c>
      <c r="L1885" s="23">
        <f t="shared" si="298"/>
        <v>1.5</v>
      </c>
      <c r="M1885" s="24">
        <f t="shared" si="299"/>
        <v>1</v>
      </c>
      <c r="N1885" s="21">
        <v>1.5</v>
      </c>
      <c r="O1885" s="21">
        <v>1.5</v>
      </c>
      <c r="P1885" s="21" t="s">
        <v>187</v>
      </c>
      <c r="Q1885" s="21" t="s">
        <v>219</v>
      </c>
      <c r="R1885" s="25" t="s">
        <v>218</v>
      </c>
      <c r="S1885" s="21" t="s">
        <v>265</v>
      </c>
      <c r="T1885" s="21"/>
      <c r="U1885" s="26"/>
      <c r="V1885" s="26"/>
      <c r="W1885" s="27">
        <f t="shared" si="290"/>
        <v>1904</v>
      </c>
      <c r="X1885" s="27">
        <f t="shared" si="291"/>
        <v>2050</v>
      </c>
      <c r="Y1885" s="28">
        <f t="shared" si="292"/>
        <v>0</v>
      </c>
      <c r="Z1885" s="29" t="str">
        <f t="shared" si="293"/>
        <v>CAISO</v>
      </c>
      <c r="AA1885" s="30">
        <f t="shared" si="294"/>
        <v>1.5</v>
      </c>
      <c r="AB1885" s="31">
        <f>IF(AND(ISNUMBER(MATCH($S1885,[3]Lists!$CU$8:$CU$37,0)),J1885&gt;=DATE(2018,12,31)),$AH$6,$AH$5)</f>
        <v>1</v>
      </c>
      <c r="AC1885" s="31">
        <f t="shared" si="295"/>
        <v>1</v>
      </c>
      <c r="AD1885" s="31">
        <f t="shared" si="296"/>
        <v>1</v>
      </c>
      <c r="AE1885" s="32" t="e">
        <f>MIN($K1885,IF(AND(S1885='[3]Resources - Baseline'!$C$25,$AH$3&gt;0),MIN(DATE(2050,12,31),MAX(DATE($AH$4,12,31),DATE(YEAR(J1885)+$AH$3,MONTH(J1885),DAY(J1885)))),IF(AND(COUNTIFS('[3]Resources - Baseline'!$C$26:$C$37,S1885)=1,$AH$2&gt;0),MIN(DATE($AH$4,12,31),DATE(YEAR(J1885)+$AH$2,MONTH(J1885),DAY(J1885))),DATE(2050,12,31))))</f>
        <v>#VALUE!</v>
      </c>
      <c r="AF1885" s="33">
        <f t="shared" si="297"/>
        <v>1</v>
      </c>
    </row>
    <row r="1886" spans="1:32">
      <c r="A1886" s="1">
        <v>1886</v>
      </c>
      <c r="B1886" s="21" t="s">
        <v>3966</v>
      </c>
      <c r="C1886" s="21"/>
      <c r="D1886" s="21" t="s">
        <v>185</v>
      </c>
      <c r="E1886" s="21" t="s">
        <v>175</v>
      </c>
      <c r="F1886" s="21" t="s">
        <v>175</v>
      </c>
      <c r="G1886" s="21" t="s">
        <v>186</v>
      </c>
      <c r="H1886" s="21" t="s">
        <v>175</v>
      </c>
      <c r="I1886" s="21" t="s">
        <v>178</v>
      </c>
      <c r="J1886" s="22">
        <v>33212</v>
      </c>
      <c r="K1886" s="22">
        <v>55153</v>
      </c>
      <c r="L1886" s="23">
        <f t="shared" si="298"/>
        <v>34.5</v>
      </c>
      <c r="M1886" s="24">
        <f t="shared" si="299"/>
        <v>1</v>
      </c>
      <c r="N1886" s="21">
        <v>34.5</v>
      </c>
      <c r="O1886" s="21">
        <v>34.5</v>
      </c>
      <c r="P1886" s="21" t="s">
        <v>257</v>
      </c>
      <c r="Q1886" s="21" t="s">
        <v>269</v>
      </c>
      <c r="R1886" s="25" t="s">
        <v>270</v>
      </c>
      <c r="S1886" s="21" t="s">
        <v>271</v>
      </c>
      <c r="T1886" s="21"/>
      <c r="U1886" s="26"/>
      <c r="V1886" s="26"/>
      <c r="W1886" s="27">
        <f t="shared" si="290"/>
        <v>1991</v>
      </c>
      <c r="X1886" s="27">
        <f t="shared" si="291"/>
        <v>2050</v>
      </c>
      <c r="Y1886" s="28">
        <f t="shared" si="292"/>
        <v>0</v>
      </c>
      <c r="Z1886" s="29" t="str">
        <f t="shared" si="293"/>
        <v>CAISO</v>
      </c>
      <c r="AA1886" s="30">
        <f t="shared" si="294"/>
        <v>34.5</v>
      </c>
      <c r="AB1886" s="31">
        <f>IF(AND(ISNUMBER(MATCH($S1886,[3]Lists!$CU$8:$CU$37,0)),J1886&gt;=DATE(2018,12,31)),$AH$6,$AH$5)</f>
        <v>1</v>
      </c>
      <c r="AC1886" s="31">
        <f t="shared" si="295"/>
        <v>1</v>
      </c>
      <c r="AD1886" s="31">
        <f t="shared" si="296"/>
        <v>1</v>
      </c>
      <c r="AE1886" s="32" t="e">
        <f>MIN($K1886,IF(AND(S1886='[3]Resources - Baseline'!$C$25,$AH$3&gt;0),MIN(DATE(2050,12,31),MAX(DATE($AH$4,12,31),DATE(YEAR(J1886)+$AH$3,MONTH(J1886),DAY(J1886)))),IF(AND(COUNTIFS('[3]Resources - Baseline'!$C$26:$C$37,S1886)=1,$AH$2&gt;0),MIN(DATE($AH$4,12,31),DATE(YEAR(J1886)+$AH$2,MONTH(J1886),DAY(J1886))),DATE(2050,12,31))))</f>
        <v>#VALUE!</v>
      </c>
      <c r="AF1886" s="33">
        <f t="shared" si="297"/>
        <v>1</v>
      </c>
    </row>
    <row r="1887" spans="1:32">
      <c r="A1887" s="1">
        <v>1887</v>
      </c>
      <c r="B1887" s="21" t="s">
        <v>3967</v>
      </c>
      <c r="C1887" s="21" t="s">
        <v>3968</v>
      </c>
      <c r="D1887" s="21" t="s">
        <v>185</v>
      </c>
      <c r="E1887" s="21" t="s">
        <v>175</v>
      </c>
      <c r="F1887" s="21" t="s">
        <v>175</v>
      </c>
      <c r="G1887" s="21" t="s">
        <v>186</v>
      </c>
      <c r="H1887" s="21" t="s">
        <v>175</v>
      </c>
      <c r="I1887" s="21" t="s">
        <v>178</v>
      </c>
      <c r="J1887" s="22">
        <v>22647</v>
      </c>
      <c r="K1887" s="22">
        <v>55153</v>
      </c>
      <c r="L1887" s="23">
        <f t="shared" si="298"/>
        <v>51.2</v>
      </c>
      <c r="M1887" s="24">
        <f t="shared" si="299"/>
        <v>1</v>
      </c>
      <c r="N1887" s="21">
        <v>51.2</v>
      </c>
      <c r="O1887" s="21">
        <v>51.2</v>
      </c>
      <c r="P1887" s="21" t="s">
        <v>187</v>
      </c>
      <c r="Q1887" s="21" t="s">
        <v>219</v>
      </c>
      <c r="R1887" s="25" t="s">
        <v>218</v>
      </c>
      <c r="S1887" s="21" t="s">
        <v>265</v>
      </c>
      <c r="T1887" s="21"/>
      <c r="U1887" s="26"/>
      <c r="V1887" s="26"/>
      <c r="W1887" s="27">
        <f t="shared" si="290"/>
        <v>1962</v>
      </c>
      <c r="X1887" s="27">
        <f t="shared" si="291"/>
        <v>2050</v>
      </c>
      <c r="Y1887" s="28">
        <f t="shared" si="292"/>
        <v>0</v>
      </c>
      <c r="Z1887" s="29" t="str">
        <f t="shared" si="293"/>
        <v>CAISO</v>
      </c>
      <c r="AA1887" s="30">
        <f t="shared" si="294"/>
        <v>51.2</v>
      </c>
      <c r="AB1887" s="31">
        <f>IF(AND(ISNUMBER(MATCH($S1887,[3]Lists!$CU$8:$CU$37,0)),J1887&gt;=DATE(2018,12,31)),$AH$6,$AH$5)</f>
        <v>1</v>
      </c>
      <c r="AC1887" s="31">
        <f t="shared" si="295"/>
        <v>1</v>
      </c>
      <c r="AD1887" s="31">
        <f t="shared" si="296"/>
        <v>1</v>
      </c>
      <c r="AE1887" s="32" t="e">
        <f>MIN($K1887,IF(AND(S1887='[3]Resources - Baseline'!$C$25,$AH$3&gt;0),MIN(DATE(2050,12,31),MAX(DATE($AH$4,12,31),DATE(YEAR(J1887)+$AH$3,MONTH(J1887),DAY(J1887)))),IF(AND(COUNTIFS('[3]Resources - Baseline'!$C$26:$C$37,S1887)=1,$AH$2&gt;0),MIN(DATE($AH$4,12,31),DATE(YEAR(J1887)+$AH$2,MONTH(J1887),DAY(J1887))),DATE(2050,12,31))))</f>
        <v>#VALUE!</v>
      </c>
      <c r="AF1887" s="33">
        <f t="shared" si="297"/>
        <v>1</v>
      </c>
    </row>
    <row r="1888" spans="1:32">
      <c r="A1888" s="1">
        <v>1888</v>
      </c>
      <c r="B1888" s="21" t="s">
        <v>3969</v>
      </c>
      <c r="C1888" s="21" t="s">
        <v>3970</v>
      </c>
      <c r="D1888" s="21" t="s">
        <v>163</v>
      </c>
      <c r="E1888" s="21" t="s">
        <v>192</v>
      </c>
      <c r="F1888" s="21" t="s">
        <v>192</v>
      </c>
      <c r="G1888" s="21" t="s">
        <v>193</v>
      </c>
      <c r="H1888" s="21" t="s">
        <v>194</v>
      </c>
      <c r="I1888" s="21" t="s">
        <v>195</v>
      </c>
      <c r="J1888" s="22">
        <v>41000</v>
      </c>
      <c r="K1888" s="22">
        <v>47588</v>
      </c>
      <c r="L1888" s="23">
        <f t="shared" si="298"/>
        <v>0.97</v>
      </c>
      <c r="M1888" s="24">
        <f t="shared" si="299"/>
        <v>1</v>
      </c>
      <c r="N1888" s="21">
        <v>0.97</v>
      </c>
      <c r="O1888" s="21">
        <v>0.97</v>
      </c>
      <c r="P1888" s="21" t="s">
        <v>240</v>
      </c>
      <c r="Q1888" s="21" t="s">
        <v>207</v>
      </c>
      <c r="R1888" s="25" t="s">
        <v>189</v>
      </c>
      <c r="S1888" s="21" t="s">
        <v>337</v>
      </c>
      <c r="T1888" s="21"/>
      <c r="U1888" s="26"/>
      <c r="V1888" s="26"/>
      <c r="W1888" s="27">
        <f t="shared" si="290"/>
        <v>2012</v>
      </c>
      <c r="X1888" s="27">
        <f t="shared" si="291"/>
        <v>2029</v>
      </c>
      <c r="Y1888" s="28">
        <f t="shared" si="292"/>
        <v>0</v>
      </c>
      <c r="Z1888" s="29" t="str">
        <f t="shared" si="293"/>
        <v>SW</v>
      </c>
      <c r="AA1888" s="30">
        <f t="shared" si="294"/>
        <v>0.97</v>
      </c>
      <c r="AB1888" s="31">
        <f>IF(AND(ISNUMBER(MATCH($S1888,[3]Lists!$CU$8:$CU$37,0)),J1888&gt;=DATE(2018,12,31)),$AH$6,$AH$5)</f>
        <v>1</v>
      </c>
      <c r="AC1888" s="31">
        <f t="shared" si="295"/>
        <v>1</v>
      </c>
      <c r="AD1888" s="31">
        <f t="shared" si="296"/>
        <v>1</v>
      </c>
      <c r="AE1888" s="32" t="e">
        <f>MIN($K1888,IF(AND(S1888='[3]Resources - Baseline'!$C$25,$AH$3&gt;0),MIN(DATE(2050,12,31),MAX(DATE($AH$4,12,31),DATE(YEAR(J1888)+$AH$3,MONTH(J1888),DAY(J1888)))),IF(AND(COUNTIFS('[3]Resources - Baseline'!$C$26:$C$37,S1888)=1,$AH$2&gt;0),MIN(DATE($AH$4,12,31),DATE(YEAR(J1888)+$AH$2,MONTH(J1888),DAY(J1888))),DATE(2050,12,31))))</f>
        <v>#VALUE!</v>
      </c>
      <c r="AF1888" s="33">
        <f t="shared" si="297"/>
        <v>1</v>
      </c>
    </row>
    <row r="1889" spans="1:32">
      <c r="A1889" s="1">
        <v>1889</v>
      </c>
      <c r="B1889" s="21" t="s">
        <v>3971</v>
      </c>
      <c r="C1889" s="21" t="s">
        <v>3972</v>
      </c>
      <c r="D1889" s="21" t="s">
        <v>185</v>
      </c>
      <c r="E1889" s="21" t="s">
        <v>246</v>
      </c>
      <c r="F1889" s="21" t="s">
        <v>246</v>
      </c>
      <c r="G1889" s="21" t="s">
        <v>247</v>
      </c>
      <c r="H1889" s="21" t="s">
        <v>246</v>
      </c>
      <c r="I1889" s="21" t="s">
        <v>178</v>
      </c>
      <c r="J1889" s="22">
        <v>40026</v>
      </c>
      <c r="K1889" s="22">
        <v>55153</v>
      </c>
      <c r="L1889" s="23">
        <f t="shared" si="298"/>
        <v>3.21</v>
      </c>
      <c r="M1889" s="24">
        <f t="shared" si="299"/>
        <v>0.90168539325842689</v>
      </c>
      <c r="N1889" s="21">
        <v>3.21</v>
      </c>
      <c r="O1889" s="21">
        <v>3.56</v>
      </c>
      <c r="P1889" s="21" t="s">
        <v>187</v>
      </c>
      <c r="Q1889" s="21" t="s">
        <v>1498</v>
      </c>
      <c r="R1889" s="25" t="s">
        <v>1499</v>
      </c>
      <c r="S1889" s="21" t="s">
        <v>913</v>
      </c>
      <c r="T1889" s="21"/>
      <c r="U1889" s="26"/>
      <c r="V1889" s="26"/>
      <c r="W1889" s="27">
        <f t="shared" si="290"/>
        <v>2010</v>
      </c>
      <c r="X1889" s="27">
        <f t="shared" si="291"/>
        <v>2050</v>
      </c>
      <c r="Y1889" s="28">
        <f t="shared" si="292"/>
        <v>0</v>
      </c>
      <c r="Z1889" s="29" t="str">
        <f t="shared" si="293"/>
        <v>CAISO</v>
      </c>
      <c r="AA1889" s="30">
        <f t="shared" si="294"/>
        <v>3.56</v>
      </c>
      <c r="AB1889" s="31">
        <f>IF(AND(ISNUMBER(MATCH($S1889,[3]Lists!$CU$8:$CU$37,0)),J1889&gt;=DATE(2018,12,31)),$AH$6,$AH$5)</f>
        <v>1</v>
      </c>
      <c r="AC1889" s="31">
        <f t="shared" si="295"/>
        <v>1</v>
      </c>
      <c r="AD1889" s="31">
        <f t="shared" si="296"/>
        <v>1</v>
      </c>
      <c r="AE1889" s="32" t="e">
        <f>MIN($K1889,IF(AND(S1889='[3]Resources - Baseline'!$C$25,$AH$3&gt;0),MIN(DATE(2050,12,31),MAX(DATE($AH$4,12,31),DATE(YEAR(J1889)+$AH$3,MONTH(J1889),DAY(J1889)))),IF(AND(COUNTIFS('[3]Resources - Baseline'!$C$26:$C$37,S1889)=1,$AH$2&gt;0),MIN(DATE($AH$4,12,31),DATE(YEAR(J1889)+$AH$2,MONTH(J1889),DAY(J1889))),DATE(2050,12,31))))</f>
        <v>#VALUE!</v>
      </c>
      <c r="AF1889" s="33">
        <f t="shared" si="297"/>
        <v>1</v>
      </c>
    </row>
    <row r="1890" spans="1:32">
      <c r="A1890" s="1">
        <v>1890</v>
      </c>
      <c r="B1890" s="21" t="s">
        <v>3973</v>
      </c>
      <c r="C1890" s="21" t="s">
        <v>3974</v>
      </c>
      <c r="D1890" s="21" t="s">
        <v>163</v>
      </c>
      <c r="E1890" s="21" t="s">
        <v>353</v>
      </c>
      <c r="F1890" s="21" t="s">
        <v>353</v>
      </c>
      <c r="G1890" s="21" t="s">
        <v>354</v>
      </c>
      <c r="H1890" s="21" t="s">
        <v>353</v>
      </c>
      <c r="I1890" s="21" t="s">
        <v>167</v>
      </c>
      <c r="J1890" s="22">
        <v>40513</v>
      </c>
      <c r="K1890" s="22">
        <v>55153</v>
      </c>
      <c r="L1890" s="23">
        <f t="shared" si="298"/>
        <v>51.2</v>
      </c>
      <c r="M1890" s="24">
        <f t="shared" si="299"/>
        <v>1</v>
      </c>
      <c r="N1890" s="21">
        <v>51.2</v>
      </c>
      <c r="O1890" s="21">
        <v>51.2</v>
      </c>
      <c r="P1890" s="21" t="s">
        <v>196</v>
      </c>
      <c r="Q1890" s="21" t="s">
        <v>197</v>
      </c>
      <c r="R1890" s="25" t="s">
        <v>198</v>
      </c>
      <c r="S1890" s="21" t="s">
        <v>542</v>
      </c>
      <c r="T1890" s="21"/>
      <c r="U1890" s="26"/>
      <c r="V1890" s="26"/>
      <c r="W1890" s="27">
        <f t="shared" si="290"/>
        <v>2011</v>
      </c>
      <c r="X1890" s="27">
        <f t="shared" si="291"/>
        <v>2050</v>
      </c>
      <c r="Y1890" s="28">
        <f t="shared" si="292"/>
        <v>0</v>
      </c>
      <c r="Z1890" s="29" t="str">
        <f t="shared" si="293"/>
        <v>Excluded</v>
      </c>
      <c r="AA1890" s="30">
        <f t="shared" si="294"/>
        <v>51.2</v>
      </c>
      <c r="AB1890" s="31">
        <f>IF(AND(ISNUMBER(MATCH($S1890,[3]Lists!$CU$8:$CU$37,0)),J1890&gt;=DATE(2018,12,31)),$AH$6,$AH$5)</f>
        <v>1</v>
      </c>
      <c r="AC1890" s="31">
        <f t="shared" si="295"/>
        <v>1</v>
      </c>
      <c r="AD1890" s="31">
        <f t="shared" si="296"/>
        <v>1</v>
      </c>
      <c r="AE1890" s="32" t="e">
        <f>MIN($K1890,IF(AND(S1890='[3]Resources - Baseline'!$C$25,$AH$3&gt;0),MIN(DATE(2050,12,31),MAX(DATE($AH$4,12,31),DATE(YEAR(J1890)+$AH$3,MONTH(J1890),DAY(J1890)))),IF(AND(COUNTIFS('[3]Resources - Baseline'!$C$26:$C$37,S1890)=1,$AH$2&gt;0),MIN(DATE($AH$4,12,31),DATE(YEAR(J1890)+$AH$2,MONTH(J1890),DAY(J1890))),DATE(2050,12,31))))</f>
        <v>#VALUE!</v>
      </c>
      <c r="AF1890" s="33">
        <f t="shared" si="297"/>
        <v>1</v>
      </c>
    </row>
    <row r="1891" spans="1:32">
      <c r="A1891" s="1">
        <v>1891</v>
      </c>
      <c r="B1891" s="21" t="s">
        <v>3975</v>
      </c>
      <c r="C1891" s="21" t="s">
        <v>3975</v>
      </c>
      <c r="D1891" s="21" t="s">
        <v>163</v>
      </c>
      <c r="E1891" s="21" t="s">
        <v>210</v>
      </c>
      <c r="F1891" s="21" t="s">
        <v>210</v>
      </c>
      <c r="G1891" s="21" t="s">
        <v>211</v>
      </c>
      <c r="H1891" s="21" t="s">
        <v>210</v>
      </c>
      <c r="I1891" s="21" t="s">
        <v>212</v>
      </c>
      <c r="J1891" s="22">
        <v>31517</v>
      </c>
      <c r="K1891" s="22">
        <v>55153</v>
      </c>
      <c r="L1891" s="23">
        <f t="shared" si="298"/>
        <v>0.1</v>
      </c>
      <c r="M1891" s="24">
        <f t="shared" si="299"/>
        <v>1</v>
      </c>
      <c r="N1891" s="21">
        <v>0.1</v>
      </c>
      <c r="O1891" s="21">
        <v>0.1</v>
      </c>
      <c r="P1891" s="21" t="s">
        <v>235</v>
      </c>
      <c r="Q1891" s="21" t="s">
        <v>236</v>
      </c>
      <c r="R1891" s="25" t="s">
        <v>50</v>
      </c>
      <c r="S1891" s="21" t="s">
        <v>1774</v>
      </c>
      <c r="T1891" s="21"/>
      <c r="U1891" s="26"/>
      <c r="V1891" s="26"/>
      <c r="W1891" s="27">
        <f t="shared" si="290"/>
        <v>1986</v>
      </c>
      <c r="X1891" s="27">
        <f t="shared" si="291"/>
        <v>2050</v>
      </c>
      <c r="Y1891" s="28">
        <f t="shared" si="292"/>
        <v>0</v>
      </c>
      <c r="Z1891" s="29" t="str">
        <f t="shared" si="293"/>
        <v>NW</v>
      </c>
      <c r="AA1891" s="30">
        <f t="shared" si="294"/>
        <v>0.1</v>
      </c>
      <c r="AB1891" s="31">
        <f>IF(AND(ISNUMBER(MATCH($S1891,[3]Lists!$CU$8:$CU$37,0)),J1891&gt;=DATE(2018,12,31)),$AH$6,$AH$5)</f>
        <v>1</v>
      </c>
      <c r="AC1891" s="31">
        <f t="shared" si="295"/>
        <v>1</v>
      </c>
      <c r="AD1891" s="31">
        <f t="shared" si="296"/>
        <v>1</v>
      </c>
      <c r="AE1891" s="32" t="e">
        <f>MIN($K1891,IF(AND(S1891='[3]Resources - Baseline'!$C$25,$AH$3&gt;0),MIN(DATE(2050,12,31),MAX(DATE($AH$4,12,31),DATE(YEAR(J1891)+$AH$3,MONTH(J1891),DAY(J1891)))),IF(AND(COUNTIFS('[3]Resources - Baseline'!$C$26:$C$37,S1891)=1,$AH$2&gt;0),MIN(DATE($AH$4,12,31),DATE(YEAR(J1891)+$AH$2,MONTH(J1891),DAY(J1891))),DATE(2050,12,31))))</f>
        <v>#VALUE!</v>
      </c>
      <c r="AF1891" s="33">
        <f t="shared" si="297"/>
        <v>1</v>
      </c>
    </row>
    <row r="1892" spans="1:32">
      <c r="A1892" s="1">
        <v>1892</v>
      </c>
      <c r="B1892" s="21" t="s">
        <v>3976</v>
      </c>
      <c r="C1892" s="21" t="s">
        <v>3977</v>
      </c>
      <c r="D1892" s="21" t="s">
        <v>163</v>
      </c>
      <c r="E1892" s="21" t="s">
        <v>829</v>
      </c>
      <c r="F1892" s="21" t="s">
        <v>829</v>
      </c>
      <c r="G1892" s="21" t="s">
        <v>830</v>
      </c>
      <c r="H1892" s="21" t="s">
        <v>829</v>
      </c>
      <c r="I1892" s="21" t="s">
        <v>212</v>
      </c>
      <c r="J1892" s="22">
        <v>37073</v>
      </c>
      <c r="K1892" s="22">
        <v>55153</v>
      </c>
      <c r="L1892" s="23">
        <f t="shared" si="298"/>
        <v>540</v>
      </c>
      <c r="M1892" s="24">
        <f t="shared" si="299"/>
        <v>1</v>
      </c>
      <c r="N1892" s="21">
        <v>540</v>
      </c>
      <c r="O1892" s="21">
        <v>540</v>
      </c>
      <c r="P1892" s="21" t="s">
        <v>257</v>
      </c>
      <c r="Q1892" s="21" t="s">
        <v>258</v>
      </c>
      <c r="R1892" s="25" t="s">
        <v>259</v>
      </c>
      <c r="S1892" s="21" t="s">
        <v>807</v>
      </c>
      <c r="T1892" s="21"/>
      <c r="U1892" s="26"/>
      <c r="V1892" s="26"/>
      <c r="W1892" s="27">
        <f t="shared" si="290"/>
        <v>2002</v>
      </c>
      <c r="X1892" s="27">
        <f t="shared" si="291"/>
        <v>2050</v>
      </c>
      <c r="Y1892" s="28">
        <f t="shared" si="292"/>
        <v>0</v>
      </c>
      <c r="Z1892" s="29" t="str">
        <f t="shared" si="293"/>
        <v>NW</v>
      </c>
      <c r="AA1892" s="30">
        <f t="shared" si="294"/>
        <v>540</v>
      </c>
      <c r="AB1892" s="31">
        <f>IF(AND(ISNUMBER(MATCH($S1892,[3]Lists!$CU$8:$CU$37,0)),J1892&gt;=DATE(2018,12,31)),$AH$6,$AH$5)</f>
        <v>1</v>
      </c>
      <c r="AC1892" s="31">
        <f t="shared" si="295"/>
        <v>1</v>
      </c>
      <c r="AD1892" s="31">
        <f t="shared" si="296"/>
        <v>1</v>
      </c>
      <c r="AE1892" s="32" t="e">
        <f>MIN($K1892,IF(AND(S1892='[3]Resources - Baseline'!$C$25,$AH$3&gt;0),MIN(DATE(2050,12,31),MAX(DATE($AH$4,12,31),DATE(YEAR(J1892)+$AH$3,MONTH(J1892),DAY(J1892)))),IF(AND(COUNTIFS('[3]Resources - Baseline'!$C$26:$C$37,S1892)=1,$AH$2&gt;0),MIN(DATE($AH$4,12,31),DATE(YEAR(J1892)+$AH$2,MONTH(J1892),DAY(J1892))),DATE(2050,12,31))))</f>
        <v>#VALUE!</v>
      </c>
      <c r="AF1892" s="33">
        <f t="shared" si="297"/>
        <v>1</v>
      </c>
    </row>
    <row r="1893" spans="1:32">
      <c r="A1893" s="1">
        <v>1893</v>
      </c>
      <c r="B1893" s="21" t="s">
        <v>3978</v>
      </c>
      <c r="C1893" s="21" t="s">
        <v>3979</v>
      </c>
      <c r="D1893" s="21" t="s">
        <v>163</v>
      </c>
      <c r="E1893" s="21" t="s">
        <v>829</v>
      </c>
      <c r="F1893" s="21" t="s">
        <v>829</v>
      </c>
      <c r="G1893" s="21" t="s">
        <v>830</v>
      </c>
      <c r="H1893" s="21" t="s">
        <v>829</v>
      </c>
      <c r="I1893" s="21" t="s">
        <v>212</v>
      </c>
      <c r="J1893" s="22">
        <v>37377</v>
      </c>
      <c r="K1893" s="22">
        <v>55153</v>
      </c>
      <c r="L1893" s="23">
        <f t="shared" si="298"/>
        <v>29.4</v>
      </c>
      <c r="M1893" s="24">
        <f t="shared" si="299"/>
        <v>1</v>
      </c>
      <c r="N1893" s="21">
        <v>29.4</v>
      </c>
      <c r="O1893" s="21">
        <v>29.4</v>
      </c>
      <c r="P1893" s="21" t="s">
        <v>268</v>
      </c>
      <c r="Q1893" s="21" t="s">
        <v>269</v>
      </c>
      <c r="R1893" s="25" t="s">
        <v>270</v>
      </c>
      <c r="S1893" s="21" t="s">
        <v>755</v>
      </c>
      <c r="T1893" s="21"/>
      <c r="U1893" s="26"/>
      <c r="V1893" s="26"/>
      <c r="W1893" s="27">
        <f t="shared" si="290"/>
        <v>2002</v>
      </c>
      <c r="X1893" s="27">
        <f t="shared" si="291"/>
        <v>2050</v>
      </c>
      <c r="Y1893" s="28">
        <f t="shared" si="292"/>
        <v>0</v>
      </c>
      <c r="Z1893" s="29" t="str">
        <f t="shared" si="293"/>
        <v>NW</v>
      </c>
      <c r="AA1893" s="30">
        <f t="shared" si="294"/>
        <v>29.4</v>
      </c>
      <c r="AB1893" s="31">
        <f>IF(AND(ISNUMBER(MATCH($S1893,[3]Lists!$CU$8:$CU$37,0)),J1893&gt;=DATE(2018,12,31)),$AH$6,$AH$5)</f>
        <v>1</v>
      </c>
      <c r="AC1893" s="31">
        <f t="shared" si="295"/>
        <v>1</v>
      </c>
      <c r="AD1893" s="31">
        <f t="shared" si="296"/>
        <v>1</v>
      </c>
      <c r="AE1893" s="32" t="e">
        <f>MIN($K1893,IF(AND(S1893='[3]Resources - Baseline'!$C$25,$AH$3&gt;0),MIN(DATE(2050,12,31),MAX(DATE($AH$4,12,31),DATE(YEAR(J1893)+$AH$3,MONTH(J1893),DAY(J1893)))),IF(AND(COUNTIFS('[3]Resources - Baseline'!$C$26:$C$37,S1893)=1,$AH$2&gt;0),MIN(DATE($AH$4,12,31),DATE(YEAR(J1893)+$AH$2,MONTH(J1893),DAY(J1893))),DATE(2050,12,31))))</f>
        <v>#VALUE!</v>
      </c>
      <c r="AF1893" s="33">
        <f t="shared" si="297"/>
        <v>1</v>
      </c>
    </row>
    <row r="1894" spans="1:32">
      <c r="A1894" s="1">
        <v>1894</v>
      </c>
      <c r="B1894" s="21" t="s">
        <v>3980</v>
      </c>
      <c r="C1894" s="21" t="s">
        <v>3981</v>
      </c>
      <c r="D1894" s="21" t="s">
        <v>163</v>
      </c>
      <c r="E1894" s="21" t="s">
        <v>829</v>
      </c>
      <c r="F1894" s="21" t="s">
        <v>829</v>
      </c>
      <c r="G1894" s="21" t="s">
        <v>830</v>
      </c>
      <c r="H1894" s="21" t="s">
        <v>829</v>
      </c>
      <c r="I1894" s="21" t="s">
        <v>212</v>
      </c>
      <c r="J1894" s="22">
        <v>37377</v>
      </c>
      <c r="K1894" s="22">
        <v>55153</v>
      </c>
      <c r="L1894" s="23">
        <f t="shared" si="298"/>
        <v>29.4</v>
      </c>
      <c r="M1894" s="24">
        <f t="shared" si="299"/>
        <v>1</v>
      </c>
      <c r="N1894" s="21">
        <v>29.4</v>
      </c>
      <c r="O1894" s="21">
        <v>29.4</v>
      </c>
      <c r="P1894" s="21" t="s">
        <v>268</v>
      </c>
      <c r="Q1894" s="21" t="s">
        <v>269</v>
      </c>
      <c r="R1894" s="25" t="s">
        <v>270</v>
      </c>
      <c r="S1894" s="21" t="s">
        <v>755</v>
      </c>
      <c r="T1894" s="21"/>
      <c r="U1894" s="26"/>
      <c r="V1894" s="26"/>
      <c r="W1894" s="27">
        <f t="shared" si="290"/>
        <v>2002</v>
      </c>
      <c r="X1894" s="27">
        <f t="shared" si="291"/>
        <v>2050</v>
      </c>
      <c r="Y1894" s="28">
        <f t="shared" si="292"/>
        <v>0</v>
      </c>
      <c r="Z1894" s="29" t="str">
        <f t="shared" si="293"/>
        <v>NW</v>
      </c>
      <c r="AA1894" s="30">
        <f t="shared" si="294"/>
        <v>29.4</v>
      </c>
      <c r="AB1894" s="31">
        <f>IF(AND(ISNUMBER(MATCH($S1894,[3]Lists!$CU$8:$CU$37,0)),J1894&gt;=DATE(2018,12,31)),$AH$6,$AH$5)</f>
        <v>1</v>
      </c>
      <c r="AC1894" s="31">
        <f t="shared" si="295"/>
        <v>1</v>
      </c>
      <c r="AD1894" s="31">
        <f t="shared" si="296"/>
        <v>1</v>
      </c>
      <c r="AE1894" s="32" t="e">
        <f>MIN($K1894,IF(AND(S1894='[3]Resources - Baseline'!$C$25,$AH$3&gt;0),MIN(DATE(2050,12,31),MAX(DATE($AH$4,12,31),DATE(YEAR(J1894)+$AH$3,MONTH(J1894),DAY(J1894)))),IF(AND(COUNTIFS('[3]Resources - Baseline'!$C$26:$C$37,S1894)=1,$AH$2&gt;0),MIN(DATE($AH$4,12,31),DATE(YEAR(J1894)+$AH$2,MONTH(J1894),DAY(J1894))),DATE(2050,12,31))))</f>
        <v>#VALUE!</v>
      </c>
      <c r="AF1894" s="33">
        <f t="shared" si="297"/>
        <v>1</v>
      </c>
    </row>
    <row r="1895" spans="1:32">
      <c r="A1895" s="1">
        <v>1895</v>
      </c>
      <c r="B1895" s="21" t="s">
        <v>3982</v>
      </c>
      <c r="C1895" s="21" t="s">
        <v>3983</v>
      </c>
      <c r="D1895" s="21" t="s">
        <v>163</v>
      </c>
      <c r="E1895" s="21" t="s">
        <v>359</v>
      </c>
      <c r="F1895" s="21" t="s">
        <v>359</v>
      </c>
      <c r="G1895" s="21" t="s">
        <v>360</v>
      </c>
      <c r="H1895" s="21" t="s">
        <v>210</v>
      </c>
      <c r="I1895" s="21" t="s">
        <v>212</v>
      </c>
      <c r="J1895" s="22">
        <v>37262</v>
      </c>
      <c r="K1895" s="22">
        <v>55153</v>
      </c>
      <c r="L1895" s="23">
        <f t="shared" si="298"/>
        <v>24</v>
      </c>
      <c r="M1895" s="24">
        <f t="shared" si="299"/>
        <v>1</v>
      </c>
      <c r="N1895" s="21">
        <v>24</v>
      </c>
      <c r="O1895" s="21">
        <v>24</v>
      </c>
      <c r="P1895" s="21" t="s">
        <v>196</v>
      </c>
      <c r="Q1895" s="21" t="s">
        <v>197</v>
      </c>
      <c r="R1895" s="25" t="s">
        <v>198</v>
      </c>
      <c r="S1895" s="21" t="s">
        <v>551</v>
      </c>
      <c r="T1895" s="21" t="s">
        <v>178</v>
      </c>
      <c r="U1895" s="26">
        <v>24</v>
      </c>
      <c r="V1895" s="26"/>
      <c r="W1895" s="27">
        <f t="shared" si="290"/>
        <v>2002</v>
      </c>
      <c r="X1895" s="27">
        <f t="shared" si="291"/>
        <v>2050</v>
      </c>
      <c r="Y1895" s="28">
        <f t="shared" si="292"/>
        <v>0</v>
      </c>
      <c r="Z1895" s="29" t="str">
        <f t="shared" si="293"/>
        <v>CAISO</v>
      </c>
      <c r="AA1895" s="30">
        <f t="shared" si="294"/>
        <v>24</v>
      </c>
      <c r="AB1895" s="31">
        <f>IF(AND(ISNUMBER(MATCH($S1895,[3]Lists!$CU$8:$CU$37,0)),J1895&gt;=DATE(2018,12,31)),$AH$6,$AH$5)</f>
        <v>1</v>
      </c>
      <c r="AC1895" s="31">
        <f t="shared" si="295"/>
        <v>1</v>
      </c>
      <c r="AD1895" s="31">
        <f t="shared" si="296"/>
        <v>1</v>
      </c>
      <c r="AE1895" s="32" t="e">
        <f>MIN($K1895,IF(AND(S1895='[3]Resources - Baseline'!$C$25,$AH$3&gt;0),MIN(DATE(2050,12,31),MAX(DATE($AH$4,12,31),DATE(YEAR(J1895)+$AH$3,MONTH(J1895),DAY(J1895)))),IF(AND(COUNTIFS('[3]Resources - Baseline'!$C$26:$C$37,S1895)=1,$AH$2&gt;0),MIN(DATE($AH$4,12,31),DATE(YEAR(J1895)+$AH$2,MONTH(J1895),DAY(J1895))),DATE(2050,12,31))))</f>
        <v>#VALUE!</v>
      </c>
      <c r="AF1895" s="33">
        <f t="shared" si="297"/>
        <v>1</v>
      </c>
    </row>
    <row r="1896" spans="1:32">
      <c r="A1896" s="1">
        <v>1896</v>
      </c>
      <c r="B1896" s="21" t="s">
        <v>3984</v>
      </c>
      <c r="C1896" s="21" t="s">
        <v>3985</v>
      </c>
      <c r="D1896" s="21" t="s">
        <v>163</v>
      </c>
      <c r="E1896" s="21" t="s">
        <v>359</v>
      </c>
      <c r="F1896" s="21" t="s">
        <v>359</v>
      </c>
      <c r="G1896" s="21" t="s">
        <v>360</v>
      </c>
      <c r="H1896" s="21" t="s">
        <v>210</v>
      </c>
      <c r="I1896" s="21" t="s">
        <v>212</v>
      </c>
      <c r="J1896" s="22">
        <v>39448</v>
      </c>
      <c r="K1896" s="22">
        <v>55153</v>
      </c>
      <c r="L1896" s="23">
        <f t="shared" si="298"/>
        <v>221</v>
      </c>
      <c r="M1896" s="24">
        <f t="shared" si="299"/>
        <v>1</v>
      </c>
      <c r="N1896" s="21">
        <v>221</v>
      </c>
      <c r="O1896" s="21">
        <v>221</v>
      </c>
      <c r="P1896" s="21" t="s">
        <v>196</v>
      </c>
      <c r="Q1896" s="21" t="s">
        <v>197</v>
      </c>
      <c r="R1896" s="25" t="s">
        <v>198</v>
      </c>
      <c r="S1896" s="21" t="s">
        <v>551</v>
      </c>
      <c r="T1896" s="21" t="s">
        <v>178</v>
      </c>
      <c r="U1896" s="26">
        <v>90</v>
      </c>
      <c r="V1896" s="26"/>
      <c r="W1896" s="27">
        <f t="shared" si="290"/>
        <v>2008</v>
      </c>
      <c r="X1896" s="27">
        <f t="shared" si="291"/>
        <v>2050</v>
      </c>
      <c r="Y1896" s="28">
        <f t="shared" si="292"/>
        <v>131</v>
      </c>
      <c r="Z1896" s="29" t="str">
        <f t="shared" si="293"/>
        <v>CAISO</v>
      </c>
      <c r="AA1896" s="30">
        <f t="shared" si="294"/>
        <v>90</v>
      </c>
      <c r="AB1896" s="31">
        <f>IF(AND(ISNUMBER(MATCH($S1896,[3]Lists!$CU$8:$CU$37,0)),J1896&gt;=DATE(2018,12,31)),$AH$6,$AH$5)</f>
        <v>1</v>
      </c>
      <c r="AC1896" s="31">
        <f t="shared" si="295"/>
        <v>1</v>
      </c>
      <c r="AD1896" s="31">
        <f t="shared" si="296"/>
        <v>1</v>
      </c>
      <c r="AE1896" s="32" t="e">
        <f>MIN($K1896,IF(AND(S1896='[3]Resources - Baseline'!$C$25,$AH$3&gt;0),MIN(DATE(2050,12,31),MAX(DATE($AH$4,12,31),DATE(YEAR(J1896)+$AH$3,MONTH(J1896),DAY(J1896)))),IF(AND(COUNTIFS('[3]Resources - Baseline'!$C$26:$C$37,S1896)=1,$AH$2&gt;0),MIN(DATE($AH$4,12,31),DATE(YEAR(J1896)+$AH$2,MONTH(J1896),DAY(J1896))),DATE(2050,12,31))))</f>
        <v>#VALUE!</v>
      </c>
      <c r="AF1896" s="33">
        <f t="shared" si="297"/>
        <v>1</v>
      </c>
    </row>
    <row r="1897" spans="1:32">
      <c r="A1897" s="1">
        <v>1897</v>
      </c>
      <c r="B1897" s="21" t="s">
        <v>3986</v>
      </c>
      <c r="C1897" s="21" t="s">
        <v>3987</v>
      </c>
      <c r="D1897" s="21" t="s">
        <v>163</v>
      </c>
      <c r="E1897" s="21" t="s">
        <v>359</v>
      </c>
      <c r="F1897" s="21" t="s">
        <v>359</v>
      </c>
      <c r="G1897" s="21" t="s">
        <v>360</v>
      </c>
      <c r="H1897" s="21" t="s">
        <v>210</v>
      </c>
      <c r="I1897" s="21" t="s">
        <v>212</v>
      </c>
      <c r="J1897" s="22">
        <v>39814</v>
      </c>
      <c r="K1897" s="22">
        <v>55153</v>
      </c>
      <c r="L1897" s="23">
        <f t="shared" si="298"/>
        <v>76.5</v>
      </c>
      <c r="M1897" s="24">
        <f t="shared" si="299"/>
        <v>1</v>
      </c>
      <c r="N1897" s="21">
        <v>76.5</v>
      </c>
      <c r="O1897" s="21">
        <v>76.5</v>
      </c>
      <c r="P1897" s="21" t="s">
        <v>196</v>
      </c>
      <c r="Q1897" s="21" t="s">
        <v>197</v>
      </c>
      <c r="R1897" s="25" t="s">
        <v>198</v>
      </c>
      <c r="S1897" s="21" t="s">
        <v>551</v>
      </c>
      <c r="T1897" s="21"/>
      <c r="U1897" s="26"/>
      <c r="V1897" s="26"/>
      <c r="W1897" s="27">
        <f t="shared" si="290"/>
        <v>2009</v>
      </c>
      <c r="X1897" s="27">
        <f t="shared" si="291"/>
        <v>2050</v>
      </c>
      <c r="Y1897" s="28">
        <f t="shared" si="292"/>
        <v>0</v>
      </c>
      <c r="Z1897" s="29" t="str">
        <f t="shared" si="293"/>
        <v>NW</v>
      </c>
      <c r="AA1897" s="30">
        <f t="shared" si="294"/>
        <v>76.5</v>
      </c>
      <c r="AB1897" s="31">
        <f>IF(AND(ISNUMBER(MATCH($S1897,[3]Lists!$CU$8:$CU$37,0)),J1897&gt;=DATE(2018,12,31)),$AH$6,$AH$5)</f>
        <v>1</v>
      </c>
      <c r="AC1897" s="31">
        <f t="shared" si="295"/>
        <v>1</v>
      </c>
      <c r="AD1897" s="31">
        <f t="shared" si="296"/>
        <v>1</v>
      </c>
      <c r="AE1897" s="32" t="e">
        <f>MIN($K1897,IF(AND(S1897='[3]Resources - Baseline'!$C$25,$AH$3&gt;0),MIN(DATE(2050,12,31),MAX(DATE($AH$4,12,31),DATE(YEAR(J1897)+$AH$3,MONTH(J1897),DAY(J1897)))),IF(AND(COUNTIFS('[3]Resources - Baseline'!$C$26:$C$37,S1897)=1,$AH$2&gt;0),MIN(DATE($AH$4,12,31),DATE(YEAR(J1897)+$AH$2,MONTH(J1897),DAY(J1897))),DATE(2050,12,31))))</f>
        <v>#VALUE!</v>
      </c>
      <c r="AF1897" s="33">
        <f t="shared" si="297"/>
        <v>1</v>
      </c>
    </row>
    <row r="1898" spans="1:32">
      <c r="A1898" s="1">
        <v>1898</v>
      </c>
      <c r="B1898" s="21" t="s">
        <v>3988</v>
      </c>
      <c r="C1898" s="21" t="s">
        <v>3989</v>
      </c>
      <c r="D1898" s="21" t="s">
        <v>185</v>
      </c>
      <c r="E1898" s="21" t="s">
        <v>176</v>
      </c>
      <c r="F1898" s="21" t="s">
        <v>176</v>
      </c>
      <c r="G1898" s="21" t="s">
        <v>177</v>
      </c>
      <c r="H1898" s="21" t="s">
        <v>176</v>
      </c>
      <c r="I1898" s="21" t="s">
        <v>178</v>
      </c>
      <c r="J1898" s="22">
        <v>42490</v>
      </c>
      <c r="K1898" s="22">
        <v>55153</v>
      </c>
      <c r="L1898" s="23">
        <f t="shared" si="298"/>
        <v>20</v>
      </c>
      <c r="M1898" s="24">
        <f t="shared" si="299"/>
        <v>1</v>
      </c>
      <c r="N1898" s="21">
        <v>20</v>
      </c>
      <c r="O1898" s="21">
        <v>20</v>
      </c>
      <c r="P1898" s="21" t="s">
        <v>187</v>
      </c>
      <c r="Q1898" s="21" t="s">
        <v>188</v>
      </c>
      <c r="R1898" s="25" t="s">
        <v>189</v>
      </c>
      <c r="S1898" s="21" t="s">
        <v>182</v>
      </c>
      <c r="T1898" s="21"/>
      <c r="U1898" s="26"/>
      <c r="V1898" s="26"/>
      <c r="W1898" s="27">
        <f t="shared" si="290"/>
        <v>2016</v>
      </c>
      <c r="X1898" s="27">
        <f t="shared" si="291"/>
        <v>2050</v>
      </c>
      <c r="Y1898" s="28">
        <f t="shared" si="292"/>
        <v>0</v>
      </c>
      <c r="Z1898" s="29" t="str">
        <f t="shared" si="293"/>
        <v>CAISO</v>
      </c>
      <c r="AA1898" s="30">
        <f t="shared" si="294"/>
        <v>20</v>
      </c>
      <c r="AB1898" s="31">
        <f>IF(AND(ISNUMBER(MATCH($S1898,[3]Lists!$CU$8:$CU$37,0)),J1898&gt;=DATE(2018,12,31)),$AH$6,$AH$5)</f>
        <v>1</v>
      </c>
      <c r="AC1898" s="31">
        <f t="shared" si="295"/>
        <v>1</v>
      </c>
      <c r="AD1898" s="31">
        <f t="shared" si="296"/>
        <v>1</v>
      </c>
      <c r="AE1898" s="32" t="e">
        <f>MIN($K1898,IF(AND(S1898='[3]Resources - Baseline'!$C$25,$AH$3&gt;0),MIN(DATE(2050,12,31),MAX(DATE($AH$4,12,31),DATE(YEAR(J1898)+$AH$3,MONTH(J1898),DAY(J1898)))),IF(AND(COUNTIFS('[3]Resources - Baseline'!$C$26:$C$37,S1898)=1,$AH$2&gt;0),MIN(DATE($AH$4,12,31),DATE(YEAR(J1898)+$AH$2,MONTH(J1898),DAY(J1898))),DATE(2050,12,31))))</f>
        <v>#VALUE!</v>
      </c>
      <c r="AF1898" s="33">
        <f t="shared" si="297"/>
        <v>1</v>
      </c>
    </row>
    <row r="1899" spans="1:32">
      <c r="A1899" s="1">
        <v>1899</v>
      </c>
      <c r="B1899" s="21" t="s">
        <v>3990</v>
      </c>
      <c r="C1899" s="21" t="s">
        <v>3991</v>
      </c>
      <c r="D1899" s="21" t="s">
        <v>185</v>
      </c>
      <c r="E1899" s="21" t="s">
        <v>176</v>
      </c>
      <c r="F1899" s="21" t="s">
        <v>176</v>
      </c>
      <c r="G1899" s="21" t="s">
        <v>177</v>
      </c>
      <c r="H1899" s="21" t="s">
        <v>176</v>
      </c>
      <c r="I1899" s="21" t="s">
        <v>178</v>
      </c>
      <c r="J1899" s="22">
        <v>42490</v>
      </c>
      <c r="K1899" s="22">
        <v>55153</v>
      </c>
      <c r="L1899" s="23">
        <f t="shared" si="298"/>
        <v>20</v>
      </c>
      <c r="M1899" s="24">
        <f t="shared" si="299"/>
        <v>1</v>
      </c>
      <c r="N1899" s="21">
        <v>20</v>
      </c>
      <c r="O1899" s="21">
        <v>20</v>
      </c>
      <c r="P1899" s="21" t="s">
        <v>187</v>
      </c>
      <c r="Q1899" s="21" t="s">
        <v>188</v>
      </c>
      <c r="R1899" s="25" t="s">
        <v>189</v>
      </c>
      <c r="S1899" s="21" t="s">
        <v>182</v>
      </c>
      <c r="T1899" s="21"/>
      <c r="U1899" s="26"/>
      <c r="V1899" s="26"/>
      <c r="W1899" s="27">
        <f t="shared" si="290"/>
        <v>2016</v>
      </c>
      <c r="X1899" s="27">
        <f t="shared" si="291"/>
        <v>2050</v>
      </c>
      <c r="Y1899" s="28">
        <f t="shared" si="292"/>
        <v>0</v>
      </c>
      <c r="Z1899" s="29" t="str">
        <f t="shared" si="293"/>
        <v>CAISO</v>
      </c>
      <c r="AA1899" s="30">
        <f t="shared" si="294"/>
        <v>20</v>
      </c>
      <c r="AB1899" s="31">
        <f>IF(AND(ISNUMBER(MATCH($S1899,[3]Lists!$CU$8:$CU$37,0)),J1899&gt;=DATE(2018,12,31)),$AH$6,$AH$5)</f>
        <v>1</v>
      </c>
      <c r="AC1899" s="31">
        <f t="shared" si="295"/>
        <v>1</v>
      </c>
      <c r="AD1899" s="31">
        <f t="shared" si="296"/>
        <v>1</v>
      </c>
      <c r="AE1899" s="32" t="e">
        <f>MIN($K1899,IF(AND(S1899='[3]Resources - Baseline'!$C$25,$AH$3&gt;0),MIN(DATE(2050,12,31),MAX(DATE($AH$4,12,31),DATE(YEAR(J1899)+$AH$3,MONTH(J1899),DAY(J1899)))),IF(AND(COUNTIFS('[3]Resources - Baseline'!$C$26:$C$37,S1899)=1,$AH$2&gt;0),MIN(DATE($AH$4,12,31),DATE(YEAR(J1899)+$AH$2,MONTH(J1899),DAY(J1899))),DATE(2050,12,31))))</f>
        <v>#VALUE!</v>
      </c>
      <c r="AF1899" s="33">
        <f t="shared" si="297"/>
        <v>1</v>
      </c>
    </row>
    <row r="1900" spans="1:32">
      <c r="A1900" s="1">
        <v>1900</v>
      </c>
      <c r="B1900" s="21" t="s">
        <v>3992</v>
      </c>
      <c r="C1900" s="21" t="s">
        <v>3993</v>
      </c>
      <c r="D1900" s="21" t="s">
        <v>185</v>
      </c>
      <c r="E1900" s="21" t="s">
        <v>175</v>
      </c>
      <c r="F1900" s="21" t="s">
        <v>175</v>
      </c>
      <c r="G1900" s="21" t="s">
        <v>186</v>
      </c>
      <c r="H1900" s="21" t="s">
        <v>175</v>
      </c>
      <c r="I1900" s="21" t="s">
        <v>178</v>
      </c>
      <c r="J1900" s="22">
        <v>41614</v>
      </c>
      <c r="K1900" s="22">
        <v>55153</v>
      </c>
      <c r="L1900" s="23">
        <f t="shared" si="298"/>
        <v>1.5</v>
      </c>
      <c r="M1900" s="24">
        <f t="shared" si="299"/>
        <v>1</v>
      </c>
      <c r="N1900" s="21">
        <v>1.5</v>
      </c>
      <c r="O1900" s="21">
        <v>1.5</v>
      </c>
      <c r="P1900" s="21" t="s">
        <v>187</v>
      </c>
      <c r="Q1900" s="21" t="s">
        <v>188</v>
      </c>
      <c r="R1900" s="25" t="s">
        <v>189</v>
      </c>
      <c r="S1900" s="21" t="s">
        <v>182</v>
      </c>
      <c r="T1900" s="21"/>
      <c r="U1900" s="26"/>
      <c r="V1900" s="26"/>
      <c r="W1900" s="27">
        <f t="shared" si="290"/>
        <v>2014</v>
      </c>
      <c r="X1900" s="27">
        <f t="shared" si="291"/>
        <v>2050</v>
      </c>
      <c r="Y1900" s="28">
        <f t="shared" si="292"/>
        <v>0</v>
      </c>
      <c r="Z1900" s="29" t="str">
        <f t="shared" si="293"/>
        <v>CAISO</v>
      </c>
      <c r="AA1900" s="30">
        <f t="shared" si="294"/>
        <v>1.5</v>
      </c>
      <c r="AB1900" s="31">
        <f>IF(AND(ISNUMBER(MATCH($S1900,[3]Lists!$CU$8:$CU$37,0)),J1900&gt;=DATE(2018,12,31)),$AH$6,$AH$5)</f>
        <v>1</v>
      </c>
      <c r="AC1900" s="31">
        <f t="shared" si="295"/>
        <v>1</v>
      </c>
      <c r="AD1900" s="31">
        <f t="shared" si="296"/>
        <v>1</v>
      </c>
      <c r="AE1900" s="32" t="e">
        <f>MIN($K1900,IF(AND(S1900='[3]Resources - Baseline'!$C$25,$AH$3&gt;0),MIN(DATE(2050,12,31),MAX(DATE($AH$4,12,31),DATE(YEAR(J1900)+$AH$3,MONTH(J1900),DAY(J1900)))),IF(AND(COUNTIFS('[3]Resources - Baseline'!$C$26:$C$37,S1900)=1,$AH$2&gt;0),MIN(DATE($AH$4,12,31),DATE(YEAR(J1900)+$AH$2,MONTH(J1900),DAY(J1900))),DATE(2050,12,31))))</f>
        <v>#VALUE!</v>
      </c>
      <c r="AF1900" s="33">
        <f t="shared" si="297"/>
        <v>1</v>
      </c>
    </row>
    <row r="1901" spans="1:32">
      <c r="A1901" s="1">
        <v>1901</v>
      </c>
      <c r="B1901" s="21" t="s">
        <v>3994</v>
      </c>
      <c r="C1901" s="21" t="s">
        <v>3995</v>
      </c>
      <c r="D1901" s="21" t="s">
        <v>185</v>
      </c>
      <c r="E1901" s="21" t="s">
        <v>175</v>
      </c>
      <c r="F1901" s="21" t="s">
        <v>175</v>
      </c>
      <c r="G1901" s="21" t="s">
        <v>186</v>
      </c>
      <c r="H1901" s="21" t="s">
        <v>175</v>
      </c>
      <c r="I1901" s="21" t="s">
        <v>178</v>
      </c>
      <c r="J1901" s="22">
        <v>41614</v>
      </c>
      <c r="K1901" s="22">
        <v>55153</v>
      </c>
      <c r="L1901" s="23">
        <f t="shared" si="298"/>
        <v>1.5</v>
      </c>
      <c r="M1901" s="24">
        <f t="shared" si="299"/>
        <v>1</v>
      </c>
      <c r="N1901" s="21">
        <v>1.5</v>
      </c>
      <c r="O1901" s="21">
        <v>1.5</v>
      </c>
      <c r="P1901" s="21" t="s">
        <v>187</v>
      </c>
      <c r="Q1901" s="21" t="s">
        <v>188</v>
      </c>
      <c r="R1901" s="25" t="s">
        <v>189</v>
      </c>
      <c r="S1901" s="21" t="s">
        <v>182</v>
      </c>
      <c r="T1901" s="21"/>
      <c r="U1901" s="26"/>
      <c r="V1901" s="26"/>
      <c r="W1901" s="27">
        <f t="shared" si="290"/>
        <v>2014</v>
      </c>
      <c r="X1901" s="27">
        <f t="shared" si="291"/>
        <v>2050</v>
      </c>
      <c r="Y1901" s="28">
        <f t="shared" si="292"/>
        <v>0</v>
      </c>
      <c r="Z1901" s="29" t="str">
        <f t="shared" si="293"/>
        <v>CAISO</v>
      </c>
      <c r="AA1901" s="30">
        <f t="shared" si="294"/>
        <v>1.5</v>
      </c>
      <c r="AB1901" s="31">
        <f>IF(AND(ISNUMBER(MATCH($S1901,[3]Lists!$CU$8:$CU$37,0)),J1901&gt;=DATE(2018,12,31)),$AH$6,$AH$5)</f>
        <v>1</v>
      </c>
      <c r="AC1901" s="31">
        <f t="shared" si="295"/>
        <v>1</v>
      </c>
      <c r="AD1901" s="31">
        <f t="shared" si="296"/>
        <v>1</v>
      </c>
      <c r="AE1901" s="32" t="e">
        <f>MIN($K1901,IF(AND(S1901='[3]Resources - Baseline'!$C$25,$AH$3&gt;0),MIN(DATE(2050,12,31),MAX(DATE($AH$4,12,31),DATE(YEAR(J1901)+$AH$3,MONTH(J1901),DAY(J1901)))),IF(AND(COUNTIFS('[3]Resources - Baseline'!$C$26:$C$37,S1901)=1,$AH$2&gt;0),MIN(DATE($AH$4,12,31),DATE(YEAR(J1901)+$AH$2,MONTH(J1901),DAY(J1901))),DATE(2050,12,31))))</f>
        <v>#VALUE!</v>
      </c>
      <c r="AF1901" s="33">
        <f t="shared" si="297"/>
        <v>1</v>
      </c>
    </row>
    <row r="1902" spans="1:32">
      <c r="A1902" s="1">
        <v>1902</v>
      </c>
      <c r="B1902" s="21" t="s">
        <v>3996</v>
      </c>
      <c r="C1902" s="21" t="s">
        <v>3997</v>
      </c>
      <c r="D1902" s="21" t="s">
        <v>185</v>
      </c>
      <c r="E1902" s="21" t="s">
        <v>175</v>
      </c>
      <c r="F1902" s="21" t="s">
        <v>175</v>
      </c>
      <c r="G1902" s="21" t="s">
        <v>186</v>
      </c>
      <c r="H1902" s="21" t="s">
        <v>175</v>
      </c>
      <c r="I1902" s="21" t="s">
        <v>178</v>
      </c>
      <c r="J1902" s="22">
        <v>37270</v>
      </c>
      <c r="K1902" s="22">
        <v>55153</v>
      </c>
      <c r="L1902" s="23">
        <f t="shared" si="298"/>
        <v>44.6</v>
      </c>
      <c r="M1902" s="24">
        <f t="shared" si="299"/>
        <v>1</v>
      </c>
      <c r="N1902" s="21">
        <v>44.6</v>
      </c>
      <c r="O1902" s="21">
        <v>44.6</v>
      </c>
      <c r="P1902" s="21" t="s">
        <v>268</v>
      </c>
      <c r="Q1902" s="21" t="s">
        <v>269</v>
      </c>
      <c r="R1902" s="25" t="s">
        <v>270</v>
      </c>
      <c r="S1902" s="21" t="s">
        <v>450</v>
      </c>
      <c r="T1902" s="21"/>
      <c r="U1902" s="26"/>
      <c r="V1902" s="26"/>
      <c r="W1902" s="27">
        <f t="shared" si="290"/>
        <v>2002</v>
      </c>
      <c r="X1902" s="27">
        <f t="shared" si="291"/>
        <v>2050</v>
      </c>
      <c r="Y1902" s="28">
        <f t="shared" si="292"/>
        <v>0</v>
      </c>
      <c r="Z1902" s="29" t="str">
        <f t="shared" si="293"/>
        <v>CAISO</v>
      </c>
      <c r="AA1902" s="30">
        <f t="shared" si="294"/>
        <v>44.6</v>
      </c>
      <c r="AB1902" s="31">
        <f>IF(AND(ISNUMBER(MATCH($S1902,[3]Lists!$CU$8:$CU$37,0)),J1902&gt;=DATE(2018,12,31)),$AH$6,$AH$5)</f>
        <v>1</v>
      </c>
      <c r="AC1902" s="31">
        <f t="shared" si="295"/>
        <v>1</v>
      </c>
      <c r="AD1902" s="31">
        <f t="shared" si="296"/>
        <v>1</v>
      </c>
      <c r="AE1902" s="32" t="e">
        <f>MIN($K1902,IF(AND(S1902='[3]Resources - Baseline'!$C$25,$AH$3&gt;0),MIN(DATE(2050,12,31),MAX(DATE($AH$4,12,31),DATE(YEAR(J1902)+$AH$3,MONTH(J1902),DAY(J1902)))),IF(AND(COUNTIFS('[3]Resources - Baseline'!$C$26:$C$37,S1902)=1,$AH$2&gt;0),MIN(DATE($AH$4,12,31),DATE(YEAR(J1902)+$AH$2,MONTH(J1902),DAY(J1902))),DATE(2050,12,31))))</f>
        <v>#VALUE!</v>
      </c>
      <c r="AF1902" s="33">
        <f t="shared" si="297"/>
        <v>1</v>
      </c>
    </row>
    <row r="1903" spans="1:32">
      <c r="A1903" s="1">
        <v>1903</v>
      </c>
      <c r="B1903" s="21" t="s">
        <v>3998</v>
      </c>
      <c r="C1903" s="21" t="s">
        <v>3999</v>
      </c>
      <c r="D1903" s="21" t="s">
        <v>185</v>
      </c>
      <c r="E1903" s="21" t="s">
        <v>175</v>
      </c>
      <c r="F1903" s="21" t="s">
        <v>175</v>
      </c>
      <c r="G1903" s="21" t="s">
        <v>186</v>
      </c>
      <c r="H1903" s="21" t="s">
        <v>175</v>
      </c>
      <c r="I1903" s="21" t="s">
        <v>178</v>
      </c>
      <c r="J1903" s="22">
        <v>41997</v>
      </c>
      <c r="K1903" s="22">
        <v>55153</v>
      </c>
      <c r="L1903" s="23">
        <f t="shared" si="298"/>
        <v>20</v>
      </c>
      <c r="M1903" s="24">
        <f t="shared" si="299"/>
        <v>1</v>
      </c>
      <c r="N1903" s="21">
        <v>20</v>
      </c>
      <c r="O1903" s="21">
        <v>20</v>
      </c>
      <c r="P1903" s="21" t="s">
        <v>187</v>
      </c>
      <c r="Q1903" s="21" t="s">
        <v>188</v>
      </c>
      <c r="R1903" s="25" t="s">
        <v>189</v>
      </c>
      <c r="S1903" s="21" t="s">
        <v>182</v>
      </c>
      <c r="T1903" s="21"/>
      <c r="U1903" s="26"/>
      <c r="V1903" s="26"/>
      <c r="W1903" s="27">
        <f t="shared" si="290"/>
        <v>2015</v>
      </c>
      <c r="X1903" s="27">
        <f t="shared" si="291"/>
        <v>2050</v>
      </c>
      <c r="Y1903" s="28">
        <f t="shared" si="292"/>
        <v>0</v>
      </c>
      <c r="Z1903" s="29" t="str">
        <f t="shared" si="293"/>
        <v>CAISO</v>
      </c>
      <c r="AA1903" s="30">
        <f t="shared" si="294"/>
        <v>20</v>
      </c>
      <c r="AB1903" s="31">
        <f>IF(AND(ISNUMBER(MATCH($S1903,[3]Lists!$CU$8:$CU$37,0)),J1903&gt;=DATE(2018,12,31)),$AH$6,$AH$5)</f>
        <v>1</v>
      </c>
      <c r="AC1903" s="31">
        <f t="shared" si="295"/>
        <v>1</v>
      </c>
      <c r="AD1903" s="31">
        <f t="shared" si="296"/>
        <v>1</v>
      </c>
      <c r="AE1903" s="32" t="e">
        <f>MIN($K1903,IF(AND(S1903='[3]Resources - Baseline'!$C$25,$AH$3&gt;0),MIN(DATE(2050,12,31),MAX(DATE($AH$4,12,31),DATE(YEAR(J1903)+$AH$3,MONTH(J1903),DAY(J1903)))),IF(AND(COUNTIFS('[3]Resources - Baseline'!$C$26:$C$37,S1903)=1,$AH$2&gt;0),MIN(DATE($AH$4,12,31),DATE(YEAR(J1903)+$AH$2,MONTH(J1903),DAY(J1903))),DATE(2050,12,31))))</f>
        <v>#VALUE!</v>
      </c>
      <c r="AF1903" s="33">
        <f t="shared" si="297"/>
        <v>1</v>
      </c>
    </row>
    <row r="1904" spans="1:32">
      <c r="A1904" s="1">
        <v>1904</v>
      </c>
      <c r="B1904" s="21" t="s">
        <v>4000</v>
      </c>
      <c r="C1904" s="21" t="s">
        <v>4001</v>
      </c>
      <c r="D1904" s="21" t="s">
        <v>163</v>
      </c>
      <c r="E1904" s="21" t="s">
        <v>302</v>
      </c>
      <c r="F1904" s="21" t="s">
        <v>302</v>
      </c>
      <c r="G1904" s="21" t="s">
        <v>303</v>
      </c>
      <c r="H1904" s="21" t="s">
        <v>302</v>
      </c>
      <c r="I1904" s="21" t="s">
        <v>167</v>
      </c>
      <c r="J1904" s="22">
        <v>31686</v>
      </c>
      <c r="K1904" s="22">
        <v>55153</v>
      </c>
      <c r="L1904" s="23">
        <f t="shared" si="298"/>
        <v>0.16</v>
      </c>
      <c r="M1904" s="24">
        <f t="shared" si="299"/>
        <v>1</v>
      </c>
      <c r="N1904" s="21">
        <v>0.16</v>
      </c>
      <c r="O1904" s="21">
        <v>0.16</v>
      </c>
      <c r="P1904" s="21" t="s">
        <v>218</v>
      </c>
      <c r="Q1904" s="21" t="s">
        <v>219</v>
      </c>
      <c r="R1904" s="25" t="s">
        <v>218</v>
      </c>
      <c r="S1904" s="21" t="s">
        <v>220</v>
      </c>
      <c r="T1904" s="21"/>
      <c r="U1904" s="26"/>
      <c r="V1904" s="26"/>
      <c r="W1904" s="27">
        <f t="shared" si="290"/>
        <v>1987</v>
      </c>
      <c r="X1904" s="27">
        <f t="shared" si="291"/>
        <v>2050</v>
      </c>
      <c r="Y1904" s="28">
        <f t="shared" si="292"/>
        <v>0</v>
      </c>
      <c r="Z1904" s="29" t="str">
        <f t="shared" si="293"/>
        <v>Excluded</v>
      </c>
      <c r="AA1904" s="30">
        <f t="shared" si="294"/>
        <v>0.16</v>
      </c>
      <c r="AB1904" s="31">
        <f>IF(AND(ISNUMBER(MATCH($S1904,[3]Lists!$CU$8:$CU$37,0)),J1904&gt;=DATE(2018,12,31)),$AH$6,$AH$5)</f>
        <v>1</v>
      </c>
      <c r="AC1904" s="31">
        <f t="shared" si="295"/>
        <v>1</v>
      </c>
      <c r="AD1904" s="31">
        <f t="shared" si="296"/>
        <v>1</v>
      </c>
      <c r="AE1904" s="32" t="e">
        <f>MIN($K1904,IF(AND(S1904='[3]Resources - Baseline'!$C$25,$AH$3&gt;0),MIN(DATE(2050,12,31),MAX(DATE($AH$4,12,31),DATE(YEAR(J1904)+$AH$3,MONTH(J1904),DAY(J1904)))),IF(AND(COUNTIFS('[3]Resources - Baseline'!$C$26:$C$37,S1904)=1,$AH$2&gt;0),MIN(DATE($AH$4,12,31),DATE(YEAR(J1904)+$AH$2,MONTH(J1904),DAY(J1904))),DATE(2050,12,31))))</f>
        <v>#VALUE!</v>
      </c>
      <c r="AF1904" s="33">
        <f t="shared" si="297"/>
        <v>1</v>
      </c>
    </row>
    <row r="1905" spans="1:32">
      <c r="A1905" s="1">
        <v>1905</v>
      </c>
      <c r="B1905" s="21" t="s">
        <v>4002</v>
      </c>
      <c r="C1905" s="21" t="s">
        <v>4003</v>
      </c>
      <c r="D1905" s="21" t="s">
        <v>163</v>
      </c>
      <c r="E1905" s="21" t="s">
        <v>164</v>
      </c>
      <c r="F1905" s="21" t="s">
        <v>164</v>
      </c>
      <c r="G1905" s="21" t="s">
        <v>165</v>
      </c>
      <c r="H1905" s="21" t="s">
        <v>166</v>
      </c>
      <c r="I1905" s="21" t="s">
        <v>167</v>
      </c>
      <c r="J1905" s="22">
        <v>41730</v>
      </c>
      <c r="K1905" s="22">
        <v>56340</v>
      </c>
      <c r="L1905" s="23">
        <f t="shared" si="298"/>
        <v>15</v>
      </c>
      <c r="M1905" s="24">
        <f t="shared" si="299"/>
        <v>1</v>
      </c>
      <c r="N1905" s="21">
        <v>15</v>
      </c>
      <c r="O1905" s="21">
        <v>15</v>
      </c>
      <c r="P1905" s="21" t="s">
        <v>218</v>
      </c>
      <c r="Q1905" s="21" t="s">
        <v>219</v>
      </c>
      <c r="R1905" s="25" t="s">
        <v>218</v>
      </c>
      <c r="S1905" s="21" t="s">
        <v>220</v>
      </c>
      <c r="T1905" s="21"/>
      <c r="U1905" s="26"/>
      <c r="V1905" s="26"/>
      <c r="W1905" s="27">
        <f t="shared" si="290"/>
        <v>2014</v>
      </c>
      <c r="X1905" s="27">
        <f t="shared" si="291"/>
        <v>2053</v>
      </c>
      <c r="Y1905" s="28">
        <f t="shared" si="292"/>
        <v>0</v>
      </c>
      <c r="Z1905" s="29" t="str">
        <f t="shared" si="293"/>
        <v>Excluded</v>
      </c>
      <c r="AA1905" s="30">
        <f t="shared" si="294"/>
        <v>15</v>
      </c>
      <c r="AB1905" s="31">
        <f>IF(AND(ISNUMBER(MATCH($S1905,[3]Lists!$CU$8:$CU$37,0)),J1905&gt;=DATE(2018,12,31)),$AH$6,$AH$5)</f>
        <v>1</v>
      </c>
      <c r="AC1905" s="31">
        <f t="shared" si="295"/>
        <v>1</v>
      </c>
      <c r="AD1905" s="31">
        <f t="shared" si="296"/>
        <v>1</v>
      </c>
      <c r="AE1905" s="32" t="e">
        <f>MIN($K1905,IF(AND(S1905='[3]Resources - Baseline'!$C$25,$AH$3&gt;0),MIN(DATE(2050,12,31),MAX(DATE($AH$4,12,31),DATE(YEAR(J1905)+$AH$3,MONTH(J1905),DAY(J1905)))),IF(AND(COUNTIFS('[3]Resources - Baseline'!$C$26:$C$37,S1905)=1,$AH$2&gt;0),MIN(DATE($AH$4,12,31),DATE(YEAR(J1905)+$AH$2,MONTH(J1905),DAY(J1905))),DATE(2050,12,31))))</f>
        <v>#VALUE!</v>
      </c>
      <c r="AF1905" s="33">
        <f t="shared" si="297"/>
        <v>1</v>
      </c>
    </row>
    <row r="1906" spans="1:32">
      <c r="A1906" s="1">
        <v>1906</v>
      </c>
      <c r="B1906" s="21" t="s">
        <v>4004</v>
      </c>
      <c r="C1906" s="21" t="s">
        <v>4005</v>
      </c>
      <c r="D1906" s="21" t="s">
        <v>163</v>
      </c>
      <c r="E1906" s="21" t="s">
        <v>164</v>
      </c>
      <c r="F1906" s="21" t="s">
        <v>164</v>
      </c>
      <c r="G1906" s="21" t="s">
        <v>165</v>
      </c>
      <c r="H1906" s="21" t="s">
        <v>166</v>
      </c>
      <c r="I1906" s="21" t="s">
        <v>167</v>
      </c>
      <c r="J1906" s="22">
        <v>41730</v>
      </c>
      <c r="K1906" s="22">
        <v>56340</v>
      </c>
      <c r="L1906" s="23">
        <f t="shared" si="298"/>
        <v>15</v>
      </c>
      <c r="M1906" s="24">
        <f t="shared" si="299"/>
        <v>1</v>
      </c>
      <c r="N1906" s="21">
        <v>15</v>
      </c>
      <c r="O1906" s="21">
        <v>15</v>
      </c>
      <c r="P1906" s="21" t="s">
        <v>218</v>
      </c>
      <c r="Q1906" s="21" t="s">
        <v>219</v>
      </c>
      <c r="R1906" s="25" t="s">
        <v>218</v>
      </c>
      <c r="S1906" s="21" t="s">
        <v>220</v>
      </c>
      <c r="T1906" s="21"/>
      <c r="U1906" s="26"/>
      <c r="V1906" s="26"/>
      <c r="W1906" s="27">
        <f t="shared" si="290"/>
        <v>2014</v>
      </c>
      <c r="X1906" s="27">
        <f t="shared" si="291"/>
        <v>2053</v>
      </c>
      <c r="Y1906" s="28">
        <f t="shared" si="292"/>
        <v>0</v>
      </c>
      <c r="Z1906" s="29" t="str">
        <f t="shared" si="293"/>
        <v>Excluded</v>
      </c>
      <c r="AA1906" s="30">
        <f t="shared" si="294"/>
        <v>15</v>
      </c>
      <c r="AB1906" s="31">
        <f>IF(AND(ISNUMBER(MATCH($S1906,[3]Lists!$CU$8:$CU$37,0)),J1906&gt;=DATE(2018,12,31)),$AH$6,$AH$5)</f>
        <v>1</v>
      </c>
      <c r="AC1906" s="31">
        <f t="shared" si="295"/>
        <v>1</v>
      </c>
      <c r="AD1906" s="31">
        <f t="shared" si="296"/>
        <v>1</v>
      </c>
      <c r="AE1906" s="32" t="e">
        <f>MIN($K1906,IF(AND(S1906='[3]Resources - Baseline'!$C$25,$AH$3&gt;0),MIN(DATE(2050,12,31),MAX(DATE($AH$4,12,31),DATE(YEAR(J1906)+$AH$3,MONTH(J1906),DAY(J1906)))),IF(AND(COUNTIFS('[3]Resources - Baseline'!$C$26:$C$37,S1906)=1,$AH$2&gt;0),MIN(DATE($AH$4,12,31),DATE(YEAR(J1906)+$AH$2,MONTH(J1906),DAY(J1906))),DATE(2050,12,31))))</f>
        <v>#VALUE!</v>
      </c>
      <c r="AF1906" s="33">
        <f t="shared" si="297"/>
        <v>1</v>
      </c>
    </row>
    <row r="1907" spans="1:32">
      <c r="A1907" s="1">
        <v>1907</v>
      </c>
      <c r="B1907" s="21" t="s">
        <v>4006</v>
      </c>
      <c r="C1907" s="21" t="s">
        <v>4007</v>
      </c>
      <c r="D1907" s="21" t="s">
        <v>163</v>
      </c>
      <c r="E1907" s="21" t="s">
        <v>164</v>
      </c>
      <c r="F1907" s="21" t="s">
        <v>164</v>
      </c>
      <c r="G1907" s="21" t="s">
        <v>165</v>
      </c>
      <c r="H1907" s="21" t="s">
        <v>166</v>
      </c>
      <c r="I1907" s="21" t="s">
        <v>167</v>
      </c>
      <c r="J1907" s="22">
        <v>41730</v>
      </c>
      <c r="K1907" s="22">
        <v>56340</v>
      </c>
      <c r="L1907" s="23">
        <f t="shared" si="298"/>
        <v>15</v>
      </c>
      <c r="M1907" s="24">
        <f t="shared" si="299"/>
        <v>1</v>
      </c>
      <c r="N1907" s="21">
        <v>15</v>
      </c>
      <c r="O1907" s="21">
        <v>15</v>
      </c>
      <c r="P1907" s="21" t="s">
        <v>218</v>
      </c>
      <c r="Q1907" s="21" t="s">
        <v>219</v>
      </c>
      <c r="R1907" s="25" t="s">
        <v>218</v>
      </c>
      <c r="S1907" s="21" t="s">
        <v>220</v>
      </c>
      <c r="T1907" s="21"/>
      <c r="U1907" s="26"/>
      <c r="V1907" s="26"/>
      <c r="W1907" s="27">
        <f t="shared" si="290"/>
        <v>2014</v>
      </c>
      <c r="X1907" s="27">
        <f t="shared" si="291"/>
        <v>2053</v>
      </c>
      <c r="Y1907" s="28">
        <f t="shared" si="292"/>
        <v>0</v>
      </c>
      <c r="Z1907" s="29" t="str">
        <f t="shared" si="293"/>
        <v>Excluded</v>
      </c>
      <c r="AA1907" s="30">
        <f t="shared" si="294"/>
        <v>15</v>
      </c>
      <c r="AB1907" s="31">
        <f>IF(AND(ISNUMBER(MATCH($S1907,[3]Lists!$CU$8:$CU$37,0)),J1907&gt;=DATE(2018,12,31)),$AH$6,$AH$5)</f>
        <v>1</v>
      </c>
      <c r="AC1907" s="31">
        <f t="shared" si="295"/>
        <v>1</v>
      </c>
      <c r="AD1907" s="31">
        <f t="shared" si="296"/>
        <v>1</v>
      </c>
      <c r="AE1907" s="32" t="e">
        <f>MIN($K1907,IF(AND(S1907='[3]Resources - Baseline'!$C$25,$AH$3&gt;0),MIN(DATE(2050,12,31),MAX(DATE($AH$4,12,31),DATE(YEAR(J1907)+$AH$3,MONTH(J1907),DAY(J1907)))),IF(AND(COUNTIFS('[3]Resources - Baseline'!$C$26:$C$37,S1907)=1,$AH$2&gt;0),MIN(DATE($AH$4,12,31),DATE(YEAR(J1907)+$AH$2,MONTH(J1907),DAY(J1907))),DATE(2050,12,31))))</f>
        <v>#VALUE!</v>
      </c>
      <c r="AF1907" s="33">
        <f t="shared" si="297"/>
        <v>1</v>
      </c>
    </row>
    <row r="1908" spans="1:32">
      <c r="A1908" s="1">
        <v>1908</v>
      </c>
      <c r="B1908" s="21" t="s">
        <v>4008</v>
      </c>
      <c r="C1908" s="21"/>
      <c r="D1908" s="21" t="s">
        <v>163</v>
      </c>
      <c r="E1908" s="21" t="s">
        <v>164</v>
      </c>
      <c r="F1908" s="21" t="s">
        <v>164</v>
      </c>
      <c r="G1908" s="21" t="s">
        <v>165</v>
      </c>
      <c r="H1908" s="21" t="s">
        <v>166</v>
      </c>
      <c r="I1908" s="21" t="s">
        <v>167</v>
      </c>
      <c r="J1908" s="22">
        <v>18264</v>
      </c>
      <c r="K1908" s="22">
        <v>55153</v>
      </c>
      <c r="L1908" s="23">
        <f t="shared" si="298"/>
        <v>12.2</v>
      </c>
      <c r="M1908" s="24">
        <f t="shared" si="299"/>
        <v>1</v>
      </c>
      <c r="N1908" s="21">
        <v>12.2</v>
      </c>
      <c r="O1908" s="21">
        <v>12.2</v>
      </c>
      <c r="P1908" s="21" t="s">
        <v>218</v>
      </c>
      <c r="Q1908" s="21" t="s">
        <v>219</v>
      </c>
      <c r="R1908" s="25" t="s">
        <v>218</v>
      </c>
      <c r="S1908" s="21" t="s">
        <v>220</v>
      </c>
      <c r="T1908" s="21"/>
      <c r="U1908" s="26"/>
      <c r="V1908" s="26"/>
      <c r="W1908" s="27">
        <f t="shared" si="290"/>
        <v>1950</v>
      </c>
      <c r="X1908" s="27">
        <f t="shared" si="291"/>
        <v>2050</v>
      </c>
      <c r="Y1908" s="28">
        <f t="shared" si="292"/>
        <v>0</v>
      </c>
      <c r="Z1908" s="29" t="str">
        <f t="shared" si="293"/>
        <v>Excluded</v>
      </c>
      <c r="AA1908" s="30">
        <f t="shared" si="294"/>
        <v>12.2</v>
      </c>
      <c r="AB1908" s="31">
        <f>IF(AND(ISNUMBER(MATCH($S1908,[3]Lists!$CU$8:$CU$37,0)),J1908&gt;=DATE(2018,12,31)),$AH$6,$AH$5)</f>
        <v>1</v>
      </c>
      <c r="AC1908" s="31">
        <f t="shared" si="295"/>
        <v>1</v>
      </c>
      <c r="AD1908" s="31">
        <f t="shared" si="296"/>
        <v>1</v>
      </c>
      <c r="AE1908" s="32" t="e">
        <f>MIN($K1908,IF(AND(S1908='[3]Resources - Baseline'!$C$25,$AH$3&gt;0),MIN(DATE(2050,12,31),MAX(DATE($AH$4,12,31),DATE(YEAR(J1908)+$AH$3,MONTH(J1908),DAY(J1908)))),IF(AND(COUNTIFS('[3]Resources - Baseline'!$C$26:$C$37,S1908)=1,$AH$2&gt;0),MIN(DATE($AH$4,12,31),DATE(YEAR(J1908)+$AH$2,MONTH(J1908),DAY(J1908))),DATE(2050,12,31))))</f>
        <v>#VALUE!</v>
      </c>
      <c r="AF1908" s="33">
        <f t="shared" si="297"/>
        <v>1</v>
      </c>
    </row>
    <row r="1909" spans="1:32">
      <c r="A1909" s="1">
        <v>1909</v>
      </c>
      <c r="B1909" s="21" t="s">
        <v>4009</v>
      </c>
      <c r="C1909" s="21" t="s">
        <v>4010</v>
      </c>
      <c r="D1909" s="21" t="s">
        <v>163</v>
      </c>
      <c r="E1909" s="21" t="s">
        <v>1273</v>
      </c>
      <c r="F1909" s="21" t="s">
        <v>1273</v>
      </c>
      <c r="G1909" s="21" t="s">
        <v>1274</v>
      </c>
      <c r="H1909" s="21" t="s">
        <v>210</v>
      </c>
      <c r="I1909" s="21" t="s">
        <v>212</v>
      </c>
      <c r="J1909" s="22">
        <v>33147</v>
      </c>
      <c r="K1909" s="22">
        <v>55153</v>
      </c>
      <c r="L1909" s="23">
        <f t="shared" si="298"/>
        <v>12</v>
      </c>
      <c r="M1909" s="24">
        <f t="shared" si="299"/>
        <v>1</v>
      </c>
      <c r="N1909" s="21">
        <v>12</v>
      </c>
      <c r="O1909" s="21">
        <v>12</v>
      </c>
      <c r="P1909" s="21" t="s">
        <v>218</v>
      </c>
      <c r="Q1909" s="21" t="s">
        <v>219</v>
      </c>
      <c r="R1909" s="25" t="s">
        <v>218</v>
      </c>
      <c r="S1909" s="21" t="s">
        <v>344</v>
      </c>
      <c r="T1909" s="21"/>
      <c r="U1909" s="26"/>
      <c r="V1909" s="26"/>
      <c r="W1909" s="27">
        <f t="shared" si="290"/>
        <v>1991</v>
      </c>
      <c r="X1909" s="27">
        <f t="shared" si="291"/>
        <v>2050</v>
      </c>
      <c r="Y1909" s="28">
        <f t="shared" si="292"/>
        <v>0</v>
      </c>
      <c r="Z1909" s="29" t="str">
        <f t="shared" si="293"/>
        <v>NW</v>
      </c>
      <c r="AA1909" s="30">
        <f t="shared" si="294"/>
        <v>12</v>
      </c>
      <c r="AB1909" s="31">
        <f>IF(AND(ISNUMBER(MATCH($S1909,[3]Lists!$CU$8:$CU$37,0)),J1909&gt;=DATE(2018,12,31)),$AH$6,$AH$5)</f>
        <v>1</v>
      </c>
      <c r="AC1909" s="31">
        <f t="shared" si="295"/>
        <v>1</v>
      </c>
      <c r="AD1909" s="31">
        <f t="shared" si="296"/>
        <v>1</v>
      </c>
      <c r="AE1909" s="32" t="e">
        <f>MIN($K1909,IF(AND(S1909='[3]Resources - Baseline'!$C$25,$AH$3&gt;0),MIN(DATE(2050,12,31),MAX(DATE($AH$4,12,31),DATE(YEAR(J1909)+$AH$3,MONTH(J1909),DAY(J1909)))),IF(AND(COUNTIFS('[3]Resources - Baseline'!$C$26:$C$37,S1909)=1,$AH$2&gt;0),MIN(DATE($AH$4,12,31),DATE(YEAR(J1909)+$AH$2,MONTH(J1909),DAY(J1909))),DATE(2050,12,31))))</f>
        <v>#VALUE!</v>
      </c>
      <c r="AF1909" s="33">
        <f t="shared" si="297"/>
        <v>1</v>
      </c>
    </row>
    <row r="1910" spans="1:32">
      <c r="A1910" s="1">
        <v>1910</v>
      </c>
      <c r="B1910" s="21" t="s">
        <v>4011</v>
      </c>
      <c r="C1910" s="21" t="s">
        <v>4012</v>
      </c>
      <c r="D1910" s="21" t="s">
        <v>163</v>
      </c>
      <c r="E1910" s="21" t="s">
        <v>164</v>
      </c>
      <c r="F1910" s="21" t="s">
        <v>164</v>
      </c>
      <c r="G1910" s="21" t="s">
        <v>165</v>
      </c>
      <c r="H1910" s="21" t="s">
        <v>166</v>
      </c>
      <c r="I1910" s="21" t="s">
        <v>167</v>
      </c>
      <c r="J1910" s="22">
        <v>27395</v>
      </c>
      <c r="K1910" s="22">
        <v>48669</v>
      </c>
      <c r="L1910" s="23">
        <f t="shared" si="298"/>
        <v>146.25</v>
      </c>
      <c r="M1910" s="24">
        <f t="shared" si="299"/>
        <v>1</v>
      </c>
      <c r="N1910" s="21">
        <v>146.25</v>
      </c>
      <c r="O1910" s="21">
        <v>146.25</v>
      </c>
      <c r="P1910" s="21" t="s">
        <v>218</v>
      </c>
      <c r="Q1910" s="21" t="s">
        <v>219</v>
      </c>
      <c r="R1910" s="25" t="s">
        <v>218</v>
      </c>
      <c r="S1910" s="21" t="s">
        <v>220</v>
      </c>
      <c r="T1910" s="21"/>
      <c r="U1910" s="26"/>
      <c r="V1910" s="26"/>
      <c r="W1910" s="27">
        <f t="shared" si="290"/>
        <v>1975</v>
      </c>
      <c r="X1910" s="27">
        <f t="shared" si="291"/>
        <v>2032</v>
      </c>
      <c r="Y1910" s="28">
        <f t="shared" si="292"/>
        <v>0</v>
      </c>
      <c r="Z1910" s="29" t="str">
        <f t="shared" si="293"/>
        <v>Excluded</v>
      </c>
      <c r="AA1910" s="30">
        <f t="shared" si="294"/>
        <v>146.25</v>
      </c>
      <c r="AB1910" s="31">
        <f>IF(AND(ISNUMBER(MATCH($S1910,[3]Lists!$CU$8:$CU$37,0)),J1910&gt;=DATE(2018,12,31)),$AH$6,$AH$5)</f>
        <v>1</v>
      </c>
      <c r="AC1910" s="31">
        <f t="shared" si="295"/>
        <v>1</v>
      </c>
      <c r="AD1910" s="31">
        <f t="shared" si="296"/>
        <v>1</v>
      </c>
      <c r="AE1910" s="32" t="e">
        <f>MIN($K1910,IF(AND(S1910='[3]Resources - Baseline'!$C$25,$AH$3&gt;0),MIN(DATE(2050,12,31),MAX(DATE($AH$4,12,31),DATE(YEAR(J1910)+$AH$3,MONTH(J1910),DAY(J1910)))),IF(AND(COUNTIFS('[3]Resources - Baseline'!$C$26:$C$37,S1910)=1,$AH$2&gt;0),MIN(DATE($AH$4,12,31),DATE(YEAR(J1910)+$AH$2,MONTH(J1910),DAY(J1910))),DATE(2050,12,31))))</f>
        <v>#VALUE!</v>
      </c>
      <c r="AF1910" s="33">
        <f t="shared" si="297"/>
        <v>1</v>
      </c>
    </row>
    <row r="1911" spans="1:32">
      <c r="A1911" s="1">
        <v>1911</v>
      </c>
      <c r="B1911" s="21" t="s">
        <v>4013</v>
      </c>
      <c r="C1911" s="21" t="s">
        <v>4014</v>
      </c>
      <c r="D1911" s="21" t="s">
        <v>163</v>
      </c>
      <c r="E1911" s="21" t="s">
        <v>164</v>
      </c>
      <c r="F1911" s="21" t="s">
        <v>164</v>
      </c>
      <c r="G1911" s="21" t="s">
        <v>165</v>
      </c>
      <c r="H1911" s="21" t="s">
        <v>166</v>
      </c>
      <c r="I1911" s="21" t="s">
        <v>167</v>
      </c>
      <c r="J1911" s="22">
        <v>27395</v>
      </c>
      <c r="K1911" s="22">
        <v>48669</v>
      </c>
      <c r="L1911" s="23">
        <f t="shared" si="298"/>
        <v>147.25</v>
      </c>
      <c r="M1911" s="24">
        <f t="shared" si="299"/>
        <v>1</v>
      </c>
      <c r="N1911" s="21">
        <v>147.25</v>
      </c>
      <c r="O1911" s="21">
        <v>147.25</v>
      </c>
      <c r="P1911" s="21" t="s">
        <v>218</v>
      </c>
      <c r="Q1911" s="21" t="s">
        <v>219</v>
      </c>
      <c r="R1911" s="25" t="s">
        <v>218</v>
      </c>
      <c r="S1911" s="21" t="s">
        <v>220</v>
      </c>
      <c r="T1911" s="21"/>
      <c r="U1911" s="26"/>
      <c r="V1911" s="26"/>
      <c r="W1911" s="27">
        <f t="shared" si="290"/>
        <v>1975</v>
      </c>
      <c r="X1911" s="27">
        <f t="shared" si="291"/>
        <v>2032</v>
      </c>
      <c r="Y1911" s="28">
        <f t="shared" si="292"/>
        <v>0</v>
      </c>
      <c r="Z1911" s="29" t="str">
        <f t="shared" si="293"/>
        <v>Excluded</v>
      </c>
      <c r="AA1911" s="30">
        <f t="shared" si="294"/>
        <v>147.25</v>
      </c>
      <c r="AB1911" s="31">
        <f>IF(AND(ISNUMBER(MATCH($S1911,[3]Lists!$CU$8:$CU$37,0)),J1911&gt;=DATE(2018,12,31)),$AH$6,$AH$5)</f>
        <v>1</v>
      </c>
      <c r="AC1911" s="31">
        <f t="shared" si="295"/>
        <v>1</v>
      </c>
      <c r="AD1911" s="31">
        <f t="shared" si="296"/>
        <v>1</v>
      </c>
      <c r="AE1911" s="32" t="e">
        <f>MIN($K1911,IF(AND(S1911='[3]Resources - Baseline'!$C$25,$AH$3&gt;0),MIN(DATE(2050,12,31),MAX(DATE($AH$4,12,31),DATE(YEAR(J1911)+$AH$3,MONTH(J1911),DAY(J1911)))),IF(AND(COUNTIFS('[3]Resources - Baseline'!$C$26:$C$37,S1911)=1,$AH$2&gt;0),MIN(DATE($AH$4,12,31),DATE(YEAR(J1911)+$AH$2,MONTH(J1911),DAY(J1911))),DATE(2050,12,31))))</f>
        <v>#VALUE!</v>
      </c>
      <c r="AF1911" s="33">
        <f t="shared" si="297"/>
        <v>1</v>
      </c>
    </row>
    <row r="1912" spans="1:32">
      <c r="A1912" s="1">
        <v>1912</v>
      </c>
      <c r="B1912" s="21" t="s">
        <v>4015</v>
      </c>
      <c r="C1912" s="21" t="s">
        <v>4016</v>
      </c>
      <c r="D1912" s="21" t="s">
        <v>163</v>
      </c>
      <c r="E1912" s="21" t="s">
        <v>164</v>
      </c>
      <c r="F1912" s="21" t="s">
        <v>164</v>
      </c>
      <c r="G1912" s="21" t="s">
        <v>165</v>
      </c>
      <c r="H1912" s="21" t="s">
        <v>166</v>
      </c>
      <c r="I1912" s="21" t="s">
        <v>167</v>
      </c>
      <c r="J1912" s="22">
        <v>27395</v>
      </c>
      <c r="K1912" s="22">
        <v>48669</v>
      </c>
      <c r="L1912" s="23">
        <f t="shared" si="298"/>
        <v>148.25</v>
      </c>
      <c r="M1912" s="24">
        <f t="shared" si="299"/>
        <v>1</v>
      </c>
      <c r="N1912" s="21">
        <v>148.25</v>
      </c>
      <c r="O1912" s="21">
        <v>148.25</v>
      </c>
      <c r="P1912" s="21" t="s">
        <v>218</v>
      </c>
      <c r="Q1912" s="21" t="s">
        <v>219</v>
      </c>
      <c r="R1912" s="25" t="s">
        <v>218</v>
      </c>
      <c r="S1912" s="21" t="s">
        <v>220</v>
      </c>
      <c r="T1912" s="21"/>
      <c r="U1912" s="26"/>
      <c r="V1912" s="26"/>
      <c r="W1912" s="27">
        <f t="shared" si="290"/>
        <v>1975</v>
      </c>
      <c r="X1912" s="27">
        <f t="shared" si="291"/>
        <v>2032</v>
      </c>
      <c r="Y1912" s="28">
        <f t="shared" si="292"/>
        <v>0</v>
      </c>
      <c r="Z1912" s="29" t="str">
        <f t="shared" si="293"/>
        <v>Excluded</v>
      </c>
      <c r="AA1912" s="30">
        <f t="shared" si="294"/>
        <v>148.25</v>
      </c>
      <c r="AB1912" s="31">
        <f>IF(AND(ISNUMBER(MATCH($S1912,[3]Lists!$CU$8:$CU$37,0)),J1912&gt;=DATE(2018,12,31)),$AH$6,$AH$5)</f>
        <v>1</v>
      </c>
      <c r="AC1912" s="31">
        <f t="shared" si="295"/>
        <v>1</v>
      </c>
      <c r="AD1912" s="31">
        <f t="shared" si="296"/>
        <v>1</v>
      </c>
      <c r="AE1912" s="32" t="e">
        <f>MIN($K1912,IF(AND(S1912='[3]Resources - Baseline'!$C$25,$AH$3&gt;0),MIN(DATE(2050,12,31),MAX(DATE($AH$4,12,31),DATE(YEAR(J1912)+$AH$3,MONTH(J1912),DAY(J1912)))),IF(AND(COUNTIFS('[3]Resources - Baseline'!$C$26:$C$37,S1912)=1,$AH$2&gt;0),MIN(DATE($AH$4,12,31),DATE(YEAR(J1912)+$AH$2,MONTH(J1912),DAY(J1912))),DATE(2050,12,31))))</f>
        <v>#VALUE!</v>
      </c>
      <c r="AF1912" s="33">
        <f t="shared" si="297"/>
        <v>1</v>
      </c>
    </row>
    <row r="1913" spans="1:32">
      <c r="A1913" s="1">
        <v>1913</v>
      </c>
      <c r="B1913" s="21" t="s">
        <v>4017</v>
      </c>
      <c r="C1913" s="21" t="s">
        <v>4018</v>
      </c>
      <c r="D1913" s="21" t="s">
        <v>163</v>
      </c>
      <c r="E1913" s="21" t="s">
        <v>164</v>
      </c>
      <c r="F1913" s="21" t="s">
        <v>164</v>
      </c>
      <c r="G1913" s="21" t="s">
        <v>165</v>
      </c>
      <c r="H1913" s="21" t="s">
        <v>166</v>
      </c>
      <c r="I1913" s="21" t="s">
        <v>167</v>
      </c>
      <c r="J1913" s="22">
        <v>27395</v>
      </c>
      <c r="K1913" s="22">
        <v>48669</v>
      </c>
      <c r="L1913" s="23">
        <f t="shared" si="298"/>
        <v>149.25</v>
      </c>
      <c r="M1913" s="24">
        <f t="shared" si="299"/>
        <v>1</v>
      </c>
      <c r="N1913" s="21">
        <v>149.25</v>
      </c>
      <c r="O1913" s="21">
        <v>149.25</v>
      </c>
      <c r="P1913" s="21" t="s">
        <v>218</v>
      </c>
      <c r="Q1913" s="21" t="s">
        <v>219</v>
      </c>
      <c r="R1913" s="25" t="s">
        <v>218</v>
      </c>
      <c r="S1913" s="21" t="s">
        <v>220</v>
      </c>
      <c r="T1913" s="21"/>
      <c r="U1913" s="26"/>
      <c r="V1913" s="26"/>
      <c r="W1913" s="27">
        <f t="shared" si="290"/>
        <v>1975</v>
      </c>
      <c r="X1913" s="27">
        <f t="shared" si="291"/>
        <v>2032</v>
      </c>
      <c r="Y1913" s="28">
        <f t="shared" si="292"/>
        <v>0</v>
      </c>
      <c r="Z1913" s="29" t="str">
        <f t="shared" si="293"/>
        <v>Excluded</v>
      </c>
      <c r="AA1913" s="30">
        <f t="shared" si="294"/>
        <v>149.25</v>
      </c>
      <c r="AB1913" s="31">
        <f>IF(AND(ISNUMBER(MATCH($S1913,[3]Lists!$CU$8:$CU$37,0)),J1913&gt;=DATE(2018,12,31)),$AH$6,$AH$5)</f>
        <v>1</v>
      </c>
      <c r="AC1913" s="31">
        <f t="shared" si="295"/>
        <v>1</v>
      </c>
      <c r="AD1913" s="31">
        <f t="shared" si="296"/>
        <v>1</v>
      </c>
      <c r="AE1913" s="32" t="e">
        <f>MIN($K1913,IF(AND(S1913='[3]Resources - Baseline'!$C$25,$AH$3&gt;0),MIN(DATE(2050,12,31),MAX(DATE($AH$4,12,31),DATE(YEAR(J1913)+$AH$3,MONTH(J1913),DAY(J1913)))),IF(AND(COUNTIFS('[3]Resources - Baseline'!$C$26:$C$37,S1913)=1,$AH$2&gt;0),MIN(DATE($AH$4,12,31),DATE(YEAR(J1913)+$AH$2,MONTH(J1913),DAY(J1913))),DATE(2050,12,31))))</f>
        <v>#VALUE!</v>
      </c>
      <c r="AF1913" s="33">
        <f t="shared" si="297"/>
        <v>1</v>
      </c>
    </row>
    <row r="1914" spans="1:32">
      <c r="A1914" s="1">
        <v>1914</v>
      </c>
      <c r="B1914" s="21" t="s">
        <v>4019</v>
      </c>
      <c r="C1914" s="21" t="s">
        <v>4020</v>
      </c>
      <c r="D1914" s="21" t="s">
        <v>163</v>
      </c>
      <c r="E1914" s="21" t="s">
        <v>353</v>
      </c>
      <c r="F1914" s="21" t="s">
        <v>353</v>
      </c>
      <c r="G1914" s="21" t="s">
        <v>354</v>
      </c>
      <c r="H1914" s="21" t="s">
        <v>353</v>
      </c>
      <c r="I1914" s="21" t="s">
        <v>167</v>
      </c>
      <c r="J1914" s="22">
        <v>18629</v>
      </c>
      <c r="K1914" s="22">
        <v>55153</v>
      </c>
      <c r="L1914" s="23">
        <f t="shared" si="298"/>
        <v>13.3</v>
      </c>
      <c r="M1914" s="24">
        <f t="shared" si="299"/>
        <v>1</v>
      </c>
      <c r="N1914" s="21">
        <v>13.3</v>
      </c>
      <c r="O1914" s="21">
        <v>13.3</v>
      </c>
      <c r="P1914" s="21" t="s">
        <v>218</v>
      </c>
      <c r="Q1914" s="21" t="s">
        <v>219</v>
      </c>
      <c r="R1914" s="25" t="s">
        <v>218</v>
      </c>
      <c r="S1914" s="21" t="s">
        <v>220</v>
      </c>
      <c r="T1914" s="21"/>
      <c r="U1914" s="26"/>
      <c r="V1914" s="26"/>
      <c r="W1914" s="27">
        <f t="shared" si="290"/>
        <v>1951</v>
      </c>
      <c r="X1914" s="27">
        <f t="shared" si="291"/>
        <v>2050</v>
      </c>
      <c r="Y1914" s="28">
        <f t="shared" si="292"/>
        <v>0</v>
      </c>
      <c r="Z1914" s="29" t="str">
        <f t="shared" si="293"/>
        <v>Excluded</v>
      </c>
      <c r="AA1914" s="30">
        <f t="shared" si="294"/>
        <v>13.3</v>
      </c>
      <c r="AB1914" s="31">
        <f>IF(AND(ISNUMBER(MATCH($S1914,[3]Lists!$CU$8:$CU$37,0)),J1914&gt;=DATE(2018,12,31)),$AH$6,$AH$5)</f>
        <v>1</v>
      </c>
      <c r="AC1914" s="31">
        <f t="shared" si="295"/>
        <v>1</v>
      </c>
      <c r="AD1914" s="31">
        <f t="shared" si="296"/>
        <v>1</v>
      </c>
      <c r="AE1914" s="32" t="e">
        <f>MIN($K1914,IF(AND(S1914='[3]Resources - Baseline'!$C$25,$AH$3&gt;0),MIN(DATE(2050,12,31),MAX(DATE($AH$4,12,31),DATE(YEAR(J1914)+$AH$3,MONTH(J1914),DAY(J1914)))),IF(AND(COUNTIFS('[3]Resources - Baseline'!$C$26:$C$37,S1914)=1,$AH$2&gt;0),MIN(DATE($AH$4,12,31),DATE(YEAR(J1914)+$AH$2,MONTH(J1914),DAY(J1914))),DATE(2050,12,31))))</f>
        <v>#VALUE!</v>
      </c>
      <c r="AF1914" s="33">
        <f t="shared" si="297"/>
        <v>1</v>
      </c>
    </row>
    <row r="1915" spans="1:32">
      <c r="A1915" s="1">
        <v>1915</v>
      </c>
      <c r="B1915" s="21" t="s">
        <v>4021</v>
      </c>
      <c r="C1915" s="21" t="s">
        <v>4022</v>
      </c>
      <c r="D1915" s="21" t="s">
        <v>163</v>
      </c>
      <c r="E1915" s="21" t="s">
        <v>353</v>
      </c>
      <c r="F1915" s="21" t="s">
        <v>353</v>
      </c>
      <c r="G1915" s="21" t="s">
        <v>354</v>
      </c>
      <c r="H1915" s="21" t="s">
        <v>353</v>
      </c>
      <c r="I1915" s="21" t="s">
        <v>167</v>
      </c>
      <c r="J1915" s="22">
        <v>18264</v>
      </c>
      <c r="K1915" s="22">
        <v>55153</v>
      </c>
      <c r="L1915" s="23">
        <f t="shared" si="298"/>
        <v>13.3</v>
      </c>
      <c r="M1915" s="24">
        <f t="shared" si="299"/>
        <v>1</v>
      </c>
      <c r="N1915" s="21">
        <v>13.3</v>
      </c>
      <c r="O1915" s="21">
        <v>13.3</v>
      </c>
      <c r="P1915" s="21" t="s">
        <v>218</v>
      </c>
      <c r="Q1915" s="21" t="s">
        <v>219</v>
      </c>
      <c r="R1915" s="25" t="s">
        <v>218</v>
      </c>
      <c r="S1915" s="21" t="s">
        <v>220</v>
      </c>
      <c r="T1915" s="21"/>
      <c r="U1915" s="26"/>
      <c r="V1915" s="26"/>
      <c r="W1915" s="27">
        <f t="shared" si="290"/>
        <v>1950</v>
      </c>
      <c r="X1915" s="27">
        <f t="shared" si="291"/>
        <v>2050</v>
      </c>
      <c r="Y1915" s="28">
        <f t="shared" si="292"/>
        <v>0</v>
      </c>
      <c r="Z1915" s="29" t="str">
        <f t="shared" si="293"/>
        <v>Excluded</v>
      </c>
      <c r="AA1915" s="30">
        <f t="shared" si="294"/>
        <v>13.3</v>
      </c>
      <c r="AB1915" s="31">
        <f>IF(AND(ISNUMBER(MATCH($S1915,[3]Lists!$CU$8:$CU$37,0)),J1915&gt;=DATE(2018,12,31)),$AH$6,$AH$5)</f>
        <v>1</v>
      </c>
      <c r="AC1915" s="31">
        <f t="shared" si="295"/>
        <v>1</v>
      </c>
      <c r="AD1915" s="31">
        <f t="shared" si="296"/>
        <v>1</v>
      </c>
      <c r="AE1915" s="32" t="e">
        <f>MIN($K1915,IF(AND(S1915='[3]Resources - Baseline'!$C$25,$AH$3&gt;0),MIN(DATE(2050,12,31),MAX(DATE($AH$4,12,31),DATE(YEAR(J1915)+$AH$3,MONTH(J1915),DAY(J1915)))),IF(AND(COUNTIFS('[3]Resources - Baseline'!$C$26:$C$37,S1915)=1,$AH$2&gt;0),MIN(DATE($AH$4,12,31),DATE(YEAR(J1915)+$AH$2,MONTH(J1915),DAY(J1915))),DATE(2050,12,31))))</f>
        <v>#VALUE!</v>
      </c>
      <c r="AF1915" s="33">
        <f t="shared" si="297"/>
        <v>1</v>
      </c>
    </row>
    <row r="1916" spans="1:32">
      <c r="A1916" s="1">
        <v>1916</v>
      </c>
      <c r="B1916" s="21" t="s">
        <v>4023</v>
      </c>
      <c r="C1916" s="21" t="s">
        <v>4024</v>
      </c>
      <c r="D1916" s="21" t="s">
        <v>163</v>
      </c>
      <c r="E1916" s="21" t="s">
        <v>353</v>
      </c>
      <c r="F1916" s="21" t="s">
        <v>353</v>
      </c>
      <c r="G1916" s="21" t="s">
        <v>354</v>
      </c>
      <c r="H1916" s="21" t="s">
        <v>353</v>
      </c>
      <c r="I1916" s="21" t="s">
        <v>167</v>
      </c>
      <c r="J1916" s="22">
        <v>18415</v>
      </c>
      <c r="K1916" s="22">
        <v>55153</v>
      </c>
      <c r="L1916" s="23">
        <f t="shared" si="298"/>
        <v>13.3</v>
      </c>
      <c r="M1916" s="24">
        <f t="shared" si="299"/>
        <v>1</v>
      </c>
      <c r="N1916" s="21">
        <v>13.3</v>
      </c>
      <c r="O1916" s="21">
        <v>13.3</v>
      </c>
      <c r="P1916" s="21" t="s">
        <v>218</v>
      </c>
      <c r="Q1916" s="21" t="s">
        <v>219</v>
      </c>
      <c r="R1916" s="25" t="s">
        <v>218</v>
      </c>
      <c r="S1916" s="21" t="s">
        <v>220</v>
      </c>
      <c r="T1916" s="21"/>
      <c r="U1916" s="26"/>
      <c r="V1916" s="26"/>
      <c r="W1916" s="27">
        <f t="shared" si="290"/>
        <v>1950</v>
      </c>
      <c r="X1916" s="27">
        <f t="shared" si="291"/>
        <v>2050</v>
      </c>
      <c r="Y1916" s="28">
        <f t="shared" si="292"/>
        <v>0</v>
      </c>
      <c r="Z1916" s="29" t="str">
        <f t="shared" si="293"/>
        <v>Excluded</v>
      </c>
      <c r="AA1916" s="30">
        <f t="shared" si="294"/>
        <v>13.3</v>
      </c>
      <c r="AB1916" s="31">
        <f>IF(AND(ISNUMBER(MATCH($S1916,[3]Lists!$CU$8:$CU$37,0)),J1916&gt;=DATE(2018,12,31)),$AH$6,$AH$5)</f>
        <v>1</v>
      </c>
      <c r="AC1916" s="31">
        <f t="shared" si="295"/>
        <v>1</v>
      </c>
      <c r="AD1916" s="31">
        <f t="shared" si="296"/>
        <v>1</v>
      </c>
      <c r="AE1916" s="32" t="e">
        <f>MIN($K1916,IF(AND(S1916='[3]Resources - Baseline'!$C$25,$AH$3&gt;0),MIN(DATE(2050,12,31),MAX(DATE($AH$4,12,31),DATE(YEAR(J1916)+$AH$3,MONTH(J1916),DAY(J1916)))),IF(AND(COUNTIFS('[3]Resources - Baseline'!$C$26:$C$37,S1916)=1,$AH$2&gt;0),MIN(DATE($AH$4,12,31),DATE(YEAR(J1916)+$AH$2,MONTH(J1916),DAY(J1916))),DATE(2050,12,31))))</f>
        <v>#VALUE!</v>
      </c>
      <c r="AF1916" s="33">
        <f t="shared" si="297"/>
        <v>1</v>
      </c>
    </row>
    <row r="1917" spans="1:32">
      <c r="A1917" s="1">
        <v>1917</v>
      </c>
      <c r="B1917" s="21" t="s">
        <v>4025</v>
      </c>
      <c r="C1917" s="21" t="s">
        <v>4026</v>
      </c>
      <c r="D1917" s="21" t="s">
        <v>163</v>
      </c>
      <c r="E1917" s="21" t="s">
        <v>440</v>
      </c>
      <c r="F1917" s="21" t="s">
        <v>440</v>
      </c>
      <c r="G1917" s="21" t="s">
        <v>441</v>
      </c>
      <c r="H1917" s="21" t="s">
        <v>434</v>
      </c>
      <c r="I1917" s="21" t="s">
        <v>212</v>
      </c>
      <c r="J1917" s="22">
        <v>30774</v>
      </c>
      <c r="K1917" s="22">
        <v>55153</v>
      </c>
      <c r="L1917" s="23">
        <f t="shared" si="298"/>
        <v>1.25</v>
      </c>
      <c r="M1917" s="24">
        <f t="shared" si="299"/>
        <v>1</v>
      </c>
      <c r="N1917" s="21">
        <v>1.25</v>
      </c>
      <c r="O1917" s="21">
        <v>1.25</v>
      </c>
      <c r="P1917" s="21" t="s">
        <v>218</v>
      </c>
      <c r="Q1917" s="21" t="s">
        <v>219</v>
      </c>
      <c r="R1917" s="25" t="s">
        <v>218</v>
      </c>
      <c r="S1917" s="21" t="s">
        <v>344</v>
      </c>
      <c r="T1917" s="21"/>
      <c r="U1917" s="26"/>
      <c r="V1917" s="26"/>
      <c r="W1917" s="27">
        <f t="shared" si="290"/>
        <v>1984</v>
      </c>
      <c r="X1917" s="27">
        <f t="shared" si="291"/>
        <v>2050</v>
      </c>
      <c r="Y1917" s="28">
        <f t="shared" si="292"/>
        <v>0</v>
      </c>
      <c r="Z1917" s="29" t="str">
        <f t="shared" si="293"/>
        <v>NW</v>
      </c>
      <c r="AA1917" s="30">
        <f t="shared" si="294"/>
        <v>1.25</v>
      </c>
      <c r="AB1917" s="31">
        <f>IF(AND(ISNUMBER(MATCH($S1917,[3]Lists!$CU$8:$CU$37,0)),J1917&gt;=DATE(2018,12,31)),$AH$6,$AH$5)</f>
        <v>1</v>
      </c>
      <c r="AC1917" s="31">
        <f t="shared" si="295"/>
        <v>1</v>
      </c>
      <c r="AD1917" s="31">
        <f t="shared" si="296"/>
        <v>1</v>
      </c>
      <c r="AE1917" s="32" t="e">
        <f>MIN($K1917,IF(AND(S1917='[3]Resources - Baseline'!$C$25,$AH$3&gt;0),MIN(DATE(2050,12,31),MAX(DATE($AH$4,12,31),DATE(YEAR(J1917)+$AH$3,MONTH(J1917),DAY(J1917)))),IF(AND(COUNTIFS('[3]Resources - Baseline'!$C$26:$C$37,S1917)=1,$AH$2&gt;0),MIN(DATE($AH$4,12,31),DATE(YEAR(J1917)+$AH$2,MONTH(J1917),DAY(J1917))),DATE(2050,12,31))))</f>
        <v>#VALUE!</v>
      </c>
      <c r="AF1917" s="33">
        <f t="shared" si="297"/>
        <v>1</v>
      </c>
    </row>
    <row r="1918" spans="1:32">
      <c r="A1918" s="1">
        <v>1918</v>
      </c>
      <c r="B1918" s="21" t="s">
        <v>4027</v>
      </c>
      <c r="C1918" s="21" t="s">
        <v>4028</v>
      </c>
      <c r="D1918" s="21" t="s">
        <v>185</v>
      </c>
      <c r="E1918" s="21" t="s">
        <v>176</v>
      </c>
      <c r="F1918" s="21" t="s">
        <v>176</v>
      </c>
      <c r="G1918" s="21" t="s">
        <v>177</v>
      </c>
      <c r="H1918" s="21" t="s">
        <v>176</v>
      </c>
      <c r="I1918" s="21" t="s">
        <v>178</v>
      </c>
      <c r="J1918" s="22"/>
      <c r="K1918" s="22">
        <v>55153</v>
      </c>
      <c r="L1918" s="23">
        <f t="shared" si="298"/>
        <v>30</v>
      </c>
      <c r="M1918" s="24">
        <f t="shared" si="299"/>
        <v>1</v>
      </c>
      <c r="N1918" s="21">
        <v>30</v>
      </c>
      <c r="O1918" s="21">
        <v>30</v>
      </c>
      <c r="P1918" s="21" t="s">
        <v>4029</v>
      </c>
      <c r="Q1918" s="21" t="s">
        <v>2070</v>
      </c>
      <c r="R1918" s="25" t="s">
        <v>2071</v>
      </c>
      <c r="S1918" s="21" t="s">
        <v>182</v>
      </c>
      <c r="T1918" s="21"/>
      <c r="U1918" s="26"/>
      <c r="V1918" s="26"/>
      <c r="W1918" s="27">
        <f t="shared" si="290"/>
        <v>1900</v>
      </c>
      <c r="X1918" s="27">
        <f t="shared" si="291"/>
        <v>2050</v>
      </c>
      <c r="Y1918" s="28">
        <f t="shared" si="292"/>
        <v>0</v>
      </c>
      <c r="Z1918" s="29" t="str">
        <f t="shared" si="293"/>
        <v>CAISO</v>
      </c>
      <c r="AA1918" s="30">
        <f t="shared" si="294"/>
        <v>30</v>
      </c>
      <c r="AB1918" s="31">
        <f>IF(AND(ISNUMBER(MATCH($S1918,[3]Lists!$CU$8:$CU$37,0)),J1918&gt;=DATE(2018,12,31)),$AH$6,$AH$5)</f>
        <v>1</v>
      </c>
      <c r="AC1918" s="31">
        <f t="shared" si="295"/>
        <v>1</v>
      </c>
      <c r="AD1918" s="31">
        <f t="shared" si="296"/>
        <v>1</v>
      </c>
      <c r="AE1918" s="32" t="e">
        <f>MIN($K1918,IF(AND(S1918='[3]Resources - Baseline'!$C$25,$AH$3&gt;0),MIN(DATE(2050,12,31),MAX(DATE($AH$4,12,31),DATE(YEAR(J1918)+$AH$3,MONTH(J1918),DAY(J1918)))),IF(AND(COUNTIFS('[3]Resources - Baseline'!$C$26:$C$37,S1918)=1,$AH$2&gt;0),MIN(DATE($AH$4,12,31),DATE(YEAR(J1918)+$AH$2,MONTH(J1918),DAY(J1918))),DATE(2050,12,31))))</f>
        <v>#VALUE!</v>
      </c>
      <c r="AF1918" s="33">
        <f t="shared" si="297"/>
        <v>1</v>
      </c>
    </row>
    <row r="1919" spans="1:32">
      <c r="A1919" s="1">
        <v>1919</v>
      </c>
      <c r="B1919" s="21" t="s">
        <v>4030</v>
      </c>
      <c r="C1919" s="21" t="s">
        <v>4031</v>
      </c>
      <c r="D1919" s="21" t="s">
        <v>185</v>
      </c>
      <c r="E1919" s="21" t="s">
        <v>176</v>
      </c>
      <c r="F1919" s="21" t="s">
        <v>176</v>
      </c>
      <c r="G1919" s="21" t="s">
        <v>177</v>
      </c>
      <c r="H1919" s="21" t="s">
        <v>176</v>
      </c>
      <c r="I1919" s="21" t="s">
        <v>178</v>
      </c>
      <c r="J1919" s="22">
        <v>31413</v>
      </c>
      <c r="K1919" s="22">
        <v>55153</v>
      </c>
      <c r="L1919" s="23">
        <f t="shared" si="298"/>
        <v>70</v>
      </c>
      <c r="M1919" s="24">
        <f t="shared" si="299"/>
        <v>1</v>
      </c>
      <c r="N1919" s="21">
        <v>70</v>
      </c>
      <c r="O1919" s="21">
        <v>70</v>
      </c>
      <c r="P1919" s="21" t="s">
        <v>187</v>
      </c>
      <c r="Q1919" s="21" t="s">
        <v>2070</v>
      </c>
      <c r="R1919" s="25" t="s">
        <v>2071</v>
      </c>
      <c r="S1919" s="21" t="s">
        <v>182</v>
      </c>
      <c r="T1919" s="21"/>
      <c r="U1919" s="26"/>
      <c r="V1919" s="26"/>
      <c r="W1919" s="27">
        <f t="shared" si="290"/>
        <v>1986</v>
      </c>
      <c r="X1919" s="27">
        <f t="shared" si="291"/>
        <v>2050</v>
      </c>
      <c r="Y1919" s="28">
        <f t="shared" si="292"/>
        <v>0</v>
      </c>
      <c r="Z1919" s="29" t="str">
        <f t="shared" si="293"/>
        <v>CAISO</v>
      </c>
      <c r="AA1919" s="30">
        <f t="shared" si="294"/>
        <v>70</v>
      </c>
      <c r="AB1919" s="31">
        <f>IF(AND(ISNUMBER(MATCH($S1919,[3]Lists!$CU$8:$CU$37,0)),J1919&gt;=DATE(2018,12,31)),$AH$6,$AH$5)</f>
        <v>1</v>
      </c>
      <c r="AC1919" s="31">
        <f t="shared" si="295"/>
        <v>1</v>
      </c>
      <c r="AD1919" s="31">
        <f t="shared" si="296"/>
        <v>1</v>
      </c>
      <c r="AE1919" s="32" t="e">
        <f>MIN($K1919,IF(AND(S1919='[3]Resources - Baseline'!$C$25,$AH$3&gt;0),MIN(DATE(2050,12,31),MAX(DATE($AH$4,12,31),DATE(YEAR(J1919)+$AH$3,MONTH(J1919),DAY(J1919)))),IF(AND(COUNTIFS('[3]Resources - Baseline'!$C$26:$C$37,S1919)=1,$AH$2&gt;0),MIN(DATE($AH$4,12,31),DATE(YEAR(J1919)+$AH$2,MONTH(J1919),DAY(J1919))),DATE(2050,12,31))))</f>
        <v>#VALUE!</v>
      </c>
      <c r="AF1919" s="33">
        <f t="shared" si="297"/>
        <v>1</v>
      </c>
    </row>
    <row r="1920" spans="1:32">
      <c r="A1920" s="1">
        <v>1920</v>
      </c>
      <c r="B1920" s="21" t="s">
        <v>4032</v>
      </c>
      <c r="C1920" s="21" t="s">
        <v>4033</v>
      </c>
      <c r="D1920" s="21" t="s">
        <v>185</v>
      </c>
      <c r="E1920" s="21" t="s">
        <v>176</v>
      </c>
      <c r="F1920" s="21" t="s">
        <v>176</v>
      </c>
      <c r="G1920" s="21" t="s">
        <v>177</v>
      </c>
      <c r="H1920" s="21" t="s">
        <v>176</v>
      </c>
      <c r="I1920" s="21" t="s">
        <v>178</v>
      </c>
      <c r="J1920" s="22"/>
      <c r="K1920" s="22">
        <v>55153</v>
      </c>
      <c r="L1920" s="23">
        <f t="shared" si="298"/>
        <v>30</v>
      </c>
      <c r="M1920" s="24">
        <f t="shared" si="299"/>
        <v>1</v>
      </c>
      <c r="N1920" s="21">
        <v>30</v>
      </c>
      <c r="O1920" s="21">
        <v>30</v>
      </c>
      <c r="P1920" s="21" t="s">
        <v>4029</v>
      </c>
      <c r="Q1920" s="21" t="s">
        <v>2070</v>
      </c>
      <c r="R1920" s="25" t="s">
        <v>2071</v>
      </c>
      <c r="S1920" s="21" t="s">
        <v>182</v>
      </c>
      <c r="T1920" s="21"/>
      <c r="U1920" s="26"/>
      <c r="V1920" s="26"/>
      <c r="W1920" s="27">
        <f t="shared" si="290"/>
        <v>1900</v>
      </c>
      <c r="X1920" s="27">
        <f t="shared" si="291"/>
        <v>2050</v>
      </c>
      <c r="Y1920" s="28">
        <f t="shared" si="292"/>
        <v>0</v>
      </c>
      <c r="Z1920" s="29" t="str">
        <f t="shared" si="293"/>
        <v>CAISO</v>
      </c>
      <c r="AA1920" s="30">
        <f t="shared" si="294"/>
        <v>30</v>
      </c>
      <c r="AB1920" s="31">
        <f>IF(AND(ISNUMBER(MATCH($S1920,[3]Lists!$CU$8:$CU$37,0)),J1920&gt;=DATE(2018,12,31)),$AH$6,$AH$5)</f>
        <v>1</v>
      </c>
      <c r="AC1920" s="31">
        <f t="shared" si="295"/>
        <v>1</v>
      </c>
      <c r="AD1920" s="31">
        <f t="shared" si="296"/>
        <v>1</v>
      </c>
      <c r="AE1920" s="32" t="e">
        <f>MIN($K1920,IF(AND(S1920='[3]Resources - Baseline'!$C$25,$AH$3&gt;0),MIN(DATE(2050,12,31),MAX(DATE($AH$4,12,31),DATE(YEAR(J1920)+$AH$3,MONTH(J1920),DAY(J1920)))),IF(AND(COUNTIFS('[3]Resources - Baseline'!$C$26:$C$37,S1920)=1,$AH$2&gt;0),MIN(DATE($AH$4,12,31),DATE(YEAR(J1920)+$AH$2,MONTH(J1920),DAY(J1920))),DATE(2050,12,31))))</f>
        <v>#VALUE!</v>
      </c>
      <c r="AF1920" s="33">
        <f t="shared" si="297"/>
        <v>1</v>
      </c>
    </row>
    <row r="1921" spans="1:32">
      <c r="A1921" s="1">
        <v>1921</v>
      </c>
      <c r="B1921" s="21" t="s">
        <v>4034</v>
      </c>
      <c r="C1921" s="21" t="s">
        <v>4035</v>
      </c>
      <c r="D1921" s="21" t="s">
        <v>185</v>
      </c>
      <c r="E1921" s="21" t="s">
        <v>176</v>
      </c>
      <c r="F1921" s="21" t="s">
        <v>176</v>
      </c>
      <c r="G1921" s="21" t="s">
        <v>177</v>
      </c>
      <c r="H1921" s="21" t="s">
        <v>176</v>
      </c>
      <c r="I1921" s="21" t="s">
        <v>178</v>
      </c>
      <c r="J1921" s="22"/>
      <c r="K1921" s="22">
        <v>55153</v>
      </c>
      <c r="L1921" s="23">
        <f t="shared" si="298"/>
        <v>30</v>
      </c>
      <c r="M1921" s="24">
        <f t="shared" si="299"/>
        <v>1</v>
      </c>
      <c r="N1921" s="21">
        <v>30</v>
      </c>
      <c r="O1921" s="21">
        <v>30</v>
      </c>
      <c r="P1921" s="21" t="s">
        <v>4029</v>
      </c>
      <c r="Q1921" s="21" t="s">
        <v>2070</v>
      </c>
      <c r="R1921" s="25" t="s">
        <v>2071</v>
      </c>
      <c r="S1921" s="21" t="s">
        <v>182</v>
      </c>
      <c r="T1921" s="21"/>
      <c r="U1921" s="26"/>
      <c r="V1921" s="26"/>
      <c r="W1921" s="27">
        <f t="shared" si="290"/>
        <v>1900</v>
      </c>
      <c r="X1921" s="27">
        <f t="shared" si="291"/>
        <v>2050</v>
      </c>
      <c r="Y1921" s="28">
        <f t="shared" si="292"/>
        <v>0</v>
      </c>
      <c r="Z1921" s="29" t="str">
        <f t="shared" si="293"/>
        <v>CAISO</v>
      </c>
      <c r="AA1921" s="30">
        <f t="shared" si="294"/>
        <v>30</v>
      </c>
      <c r="AB1921" s="31">
        <f>IF(AND(ISNUMBER(MATCH($S1921,[3]Lists!$CU$8:$CU$37,0)),J1921&gt;=DATE(2018,12,31)),$AH$6,$AH$5)</f>
        <v>1</v>
      </c>
      <c r="AC1921" s="31">
        <f t="shared" si="295"/>
        <v>1</v>
      </c>
      <c r="AD1921" s="31">
        <f t="shared" si="296"/>
        <v>1</v>
      </c>
      <c r="AE1921" s="32" t="e">
        <f>MIN($K1921,IF(AND(S1921='[3]Resources - Baseline'!$C$25,$AH$3&gt;0),MIN(DATE(2050,12,31),MAX(DATE($AH$4,12,31),DATE(YEAR(J1921)+$AH$3,MONTH(J1921),DAY(J1921)))),IF(AND(COUNTIFS('[3]Resources - Baseline'!$C$26:$C$37,S1921)=1,$AH$2&gt;0),MIN(DATE($AH$4,12,31),DATE(YEAR(J1921)+$AH$2,MONTH(J1921),DAY(J1921))),DATE(2050,12,31))))</f>
        <v>#VALUE!</v>
      </c>
      <c r="AF1921" s="33">
        <f t="shared" si="297"/>
        <v>1</v>
      </c>
    </row>
    <row r="1922" spans="1:32">
      <c r="A1922" s="1">
        <v>1922</v>
      </c>
      <c r="B1922" s="21" t="s">
        <v>4036</v>
      </c>
      <c r="C1922" s="21" t="s">
        <v>4037</v>
      </c>
      <c r="D1922" s="21" t="s">
        <v>185</v>
      </c>
      <c r="E1922" s="21" t="s">
        <v>176</v>
      </c>
      <c r="F1922" s="21" t="s">
        <v>176</v>
      </c>
      <c r="G1922" s="21" t="s">
        <v>177</v>
      </c>
      <c r="H1922" s="21" t="s">
        <v>176</v>
      </c>
      <c r="I1922" s="21" t="s">
        <v>178</v>
      </c>
      <c r="J1922" s="22">
        <v>31413</v>
      </c>
      <c r="K1922" s="22">
        <v>55153</v>
      </c>
      <c r="L1922" s="23">
        <f t="shared" si="298"/>
        <v>160</v>
      </c>
      <c r="M1922" s="24">
        <f t="shared" si="299"/>
        <v>1</v>
      </c>
      <c r="N1922" s="21">
        <v>160</v>
      </c>
      <c r="O1922" s="21">
        <v>160</v>
      </c>
      <c r="P1922" s="21" t="s">
        <v>187</v>
      </c>
      <c r="Q1922" s="21" t="s">
        <v>2070</v>
      </c>
      <c r="R1922" s="25" t="s">
        <v>2071</v>
      </c>
      <c r="S1922" s="21" t="s">
        <v>182</v>
      </c>
      <c r="T1922" s="21"/>
      <c r="U1922" s="26"/>
      <c r="V1922" s="26"/>
      <c r="W1922" s="27">
        <f t="shared" si="290"/>
        <v>1986</v>
      </c>
      <c r="X1922" s="27">
        <f t="shared" si="291"/>
        <v>2050</v>
      </c>
      <c r="Y1922" s="28">
        <f t="shared" si="292"/>
        <v>0</v>
      </c>
      <c r="Z1922" s="29" t="str">
        <f t="shared" si="293"/>
        <v>CAISO</v>
      </c>
      <c r="AA1922" s="30">
        <f t="shared" si="294"/>
        <v>160</v>
      </c>
      <c r="AB1922" s="31">
        <f>IF(AND(ISNUMBER(MATCH($S1922,[3]Lists!$CU$8:$CU$37,0)),J1922&gt;=DATE(2018,12,31)),$AH$6,$AH$5)</f>
        <v>1</v>
      </c>
      <c r="AC1922" s="31">
        <f t="shared" si="295"/>
        <v>1</v>
      </c>
      <c r="AD1922" s="31">
        <f t="shared" si="296"/>
        <v>1</v>
      </c>
      <c r="AE1922" s="32" t="e">
        <f>MIN($K1922,IF(AND(S1922='[3]Resources - Baseline'!$C$25,$AH$3&gt;0),MIN(DATE(2050,12,31),MAX(DATE($AH$4,12,31),DATE(YEAR(J1922)+$AH$3,MONTH(J1922),DAY(J1922)))),IF(AND(COUNTIFS('[3]Resources - Baseline'!$C$26:$C$37,S1922)=1,$AH$2&gt;0),MIN(DATE($AH$4,12,31),DATE(YEAR(J1922)+$AH$2,MONTH(J1922),DAY(J1922))),DATE(2050,12,31))))</f>
        <v>#VALUE!</v>
      </c>
      <c r="AF1922" s="33">
        <f t="shared" si="297"/>
        <v>1</v>
      </c>
    </row>
    <row r="1923" spans="1:32">
      <c r="A1923" s="1">
        <v>1923</v>
      </c>
      <c r="B1923" s="21" t="s">
        <v>4038</v>
      </c>
      <c r="C1923" s="21" t="s">
        <v>4039</v>
      </c>
      <c r="D1923" s="21" t="s">
        <v>185</v>
      </c>
      <c r="E1923" s="21" t="s">
        <v>175</v>
      </c>
      <c r="F1923" s="21" t="s">
        <v>175</v>
      </c>
      <c r="G1923" s="21" t="s">
        <v>186</v>
      </c>
      <c r="H1923" s="21" t="s">
        <v>175</v>
      </c>
      <c r="I1923" s="21" t="s">
        <v>178</v>
      </c>
      <c r="J1923" s="22">
        <v>7672</v>
      </c>
      <c r="K1923" s="22">
        <v>55153</v>
      </c>
      <c r="L1923" s="23">
        <f t="shared" si="298"/>
        <v>11.5</v>
      </c>
      <c r="M1923" s="24">
        <f t="shared" si="299"/>
        <v>1</v>
      </c>
      <c r="N1923" s="21">
        <v>11.5</v>
      </c>
      <c r="O1923" s="21">
        <v>11.5</v>
      </c>
      <c r="P1923" s="21" t="s">
        <v>187</v>
      </c>
      <c r="Q1923" s="21" t="s">
        <v>219</v>
      </c>
      <c r="R1923" s="25" t="s">
        <v>218</v>
      </c>
      <c r="S1923" s="21" t="s">
        <v>368</v>
      </c>
      <c r="T1923" s="21"/>
      <c r="U1923" s="26"/>
      <c r="V1923" s="26"/>
      <c r="W1923" s="27">
        <f t="shared" si="290"/>
        <v>1921</v>
      </c>
      <c r="X1923" s="27">
        <f t="shared" si="291"/>
        <v>2050</v>
      </c>
      <c r="Y1923" s="28">
        <f t="shared" si="292"/>
        <v>0</v>
      </c>
      <c r="Z1923" s="29" t="str">
        <f t="shared" si="293"/>
        <v>CAISO</v>
      </c>
      <c r="AA1923" s="30">
        <f t="shared" si="294"/>
        <v>11.5</v>
      </c>
      <c r="AB1923" s="31">
        <f>IF(AND(ISNUMBER(MATCH($S1923,[3]Lists!$CU$8:$CU$37,0)),J1923&gt;=DATE(2018,12,31)),$AH$6,$AH$5)</f>
        <v>1</v>
      </c>
      <c r="AC1923" s="31">
        <f t="shared" si="295"/>
        <v>1</v>
      </c>
      <c r="AD1923" s="31">
        <f t="shared" si="296"/>
        <v>1</v>
      </c>
      <c r="AE1923" s="32" t="e">
        <f>MIN($K1923,IF(AND(S1923='[3]Resources - Baseline'!$C$25,$AH$3&gt;0),MIN(DATE(2050,12,31),MAX(DATE($AH$4,12,31),DATE(YEAR(J1923)+$AH$3,MONTH(J1923),DAY(J1923)))),IF(AND(COUNTIFS('[3]Resources - Baseline'!$C$26:$C$37,S1923)=1,$AH$2&gt;0),MIN(DATE($AH$4,12,31),DATE(YEAR(J1923)+$AH$2,MONTH(J1923),DAY(J1923))),DATE(2050,12,31))))</f>
        <v>#VALUE!</v>
      </c>
      <c r="AF1923" s="33">
        <f t="shared" si="297"/>
        <v>1</v>
      </c>
    </row>
    <row r="1924" spans="1:32">
      <c r="A1924" s="1">
        <v>1924</v>
      </c>
      <c r="B1924" s="21" t="s">
        <v>4040</v>
      </c>
      <c r="C1924" s="21" t="s">
        <v>4041</v>
      </c>
      <c r="D1924" s="21" t="s">
        <v>163</v>
      </c>
      <c r="E1924" s="21" t="s">
        <v>745</v>
      </c>
      <c r="F1924" s="21" t="s">
        <v>745</v>
      </c>
      <c r="G1924" s="21" t="s">
        <v>746</v>
      </c>
      <c r="H1924" s="21" t="s">
        <v>747</v>
      </c>
      <c r="I1924" s="21" t="s">
        <v>212</v>
      </c>
      <c r="J1924" s="22">
        <v>21186</v>
      </c>
      <c r="K1924" s="22">
        <v>55153</v>
      </c>
      <c r="L1924" s="23">
        <f t="shared" si="298"/>
        <v>75</v>
      </c>
      <c r="M1924" s="24">
        <f t="shared" si="299"/>
        <v>1</v>
      </c>
      <c r="N1924" s="21">
        <v>75</v>
      </c>
      <c r="O1924" s="21">
        <v>75</v>
      </c>
      <c r="P1924" s="21" t="s">
        <v>507</v>
      </c>
      <c r="Q1924" s="21" t="s">
        <v>508</v>
      </c>
      <c r="R1924" s="25" t="s">
        <v>509</v>
      </c>
      <c r="S1924" s="21" t="s">
        <v>1055</v>
      </c>
      <c r="T1924" s="21"/>
      <c r="U1924" s="26"/>
      <c r="V1924" s="26"/>
      <c r="W1924" s="27">
        <f t="shared" si="290"/>
        <v>1958</v>
      </c>
      <c r="X1924" s="27">
        <f t="shared" si="291"/>
        <v>2050</v>
      </c>
      <c r="Y1924" s="28">
        <f t="shared" si="292"/>
        <v>0</v>
      </c>
      <c r="Z1924" s="29" t="str">
        <f t="shared" si="293"/>
        <v>NW</v>
      </c>
      <c r="AA1924" s="30">
        <f t="shared" si="294"/>
        <v>75</v>
      </c>
      <c r="AB1924" s="31">
        <f>IF(AND(ISNUMBER(MATCH($S1924,[3]Lists!$CU$8:$CU$37,0)),J1924&gt;=DATE(2018,12,31)),$AH$6,$AH$5)</f>
        <v>1</v>
      </c>
      <c r="AC1924" s="31">
        <f t="shared" si="295"/>
        <v>1</v>
      </c>
      <c r="AD1924" s="31">
        <f t="shared" si="296"/>
        <v>1</v>
      </c>
      <c r="AE1924" s="32" t="e">
        <f>MIN($K1924,IF(AND(S1924='[3]Resources - Baseline'!$C$25,$AH$3&gt;0),MIN(DATE(2050,12,31),MAX(DATE($AH$4,12,31),DATE(YEAR(J1924)+$AH$3,MONTH(J1924),DAY(J1924)))),IF(AND(COUNTIFS('[3]Resources - Baseline'!$C$26:$C$37,S1924)=1,$AH$2&gt;0),MIN(DATE($AH$4,12,31),DATE(YEAR(J1924)+$AH$2,MONTH(J1924),DAY(J1924))),DATE(2050,12,31))))</f>
        <v>#VALUE!</v>
      </c>
      <c r="AF1924" s="33">
        <f t="shared" si="297"/>
        <v>1</v>
      </c>
    </row>
    <row r="1925" spans="1:32">
      <c r="A1925" s="1">
        <v>1925</v>
      </c>
      <c r="B1925" s="21" t="s">
        <v>4042</v>
      </c>
      <c r="C1925" s="21" t="s">
        <v>4043</v>
      </c>
      <c r="D1925" s="21" t="s">
        <v>163</v>
      </c>
      <c r="E1925" s="21" t="s">
        <v>164</v>
      </c>
      <c r="F1925" s="21" t="s">
        <v>164</v>
      </c>
      <c r="G1925" s="21" t="s">
        <v>165</v>
      </c>
      <c r="H1925" s="21" t="s">
        <v>166</v>
      </c>
      <c r="I1925" s="21" t="s">
        <v>167</v>
      </c>
      <c r="J1925" s="22">
        <v>41562</v>
      </c>
      <c r="K1925" s="22">
        <v>56157</v>
      </c>
      <c r="L1925" s="23">
        <f t="shared" si="298"/>
        <v>12.48</v>
      </c>
      <c r="M1925" s="24">
        <f t="shared" si="299"/>
        <v>1</v>
      </c>
      <c r="N1925" s="21">
        <v>12.48</v>
      </c>
      <c r="O1925" s="21">
        <v>12.48</v>
      </c>
      <c r="P1925" s="21" t="s">
        <v>218</v>
      </c>
      <c r="Q1925" s="21" t="s">
        <v>219</v>
      </c>
      <c r="R1925" s="25" t="s">
        <v>218</v>
      </c>
      <c r="S1925" s="21" t="s">
        <v>220</v>
      </c>
      <c r="T1925" s="21"/>
      <c r="U1925" s="26"/>
      <c r="V1925" s="26"/>
      <c r="W1925" s="27">
        <f t="shared" si="290"/>
        <v>2014</v>
      </c>
      <c r="X1925" s="27">
        <f t="shared" si="291"/>
        <v>2053</v>
      </c>
      <c r="Y1925" s="28">
        <f t="shared" si="292"/>
        <v>0</v>
      </c>
      <c r="Z1925" s="29" t="str">
        <f t="shared" si="293"/>
        <v>Excluded</v>
      </c>
      <c r="AA1925" s="30">
        <f t="shared" si="294"/>
        <v>12.48</v>
      </c>
      <c r="AB1925" s="31">
        <f>IF(AND(ISNUMBER(MATCH($S1925,[3]Lists!$CU$8:$CU$37,0)),J1925&gt;=DATE(2018,12,31)),$AH$6,$AH$5)</f>
        <v>1</v>
      </c>
      <c r="AC1925" s="31">
        <f t="shared" si="295"/>
        <v>1</v>
      </c>
      <c r="AD1925" s="31">
        <f t="shared" si="296"/>
        <v>1</v>
      </c>
      <c r="AE1925" s="32" t="e">
        <f>MIN($K1925,IF(AND(S1925='[3]Resources - Baseline'!$C$25,$AH$3&gt;0),MIN(DATE(2050,12,31),MAX(DATE($AH$4,12,31),DATE(YEAR(J1925)+$AH$3,MONTH(J1925),DAY(J1925)))),IF(AND(COUNTIFS('[3]Resources - Baseline'!$C$26:$C$37,S1925)=1,$AH$2&gt;0),MIN(DATE($AH$4,12,31),DATE(YEAR(J1925)+$AH$2,MONTH(J1925),DAY(J1925))),DATE(2050,12,31))))</f>
        <v>#VALUE!</v>
      </c>
      <c r="AF1925" s="33">
        <f t="shared" si="297"/>
        <v>1</v>
      </c>
    </row>
    <row r="1926" spans="1:32">
      <c r="A1926" s="1">
        <v>1926</v>
      </c>
      <c r="B1926" s="21" t="s">
        <v>4044</v>
      </c>
      <c r="C1926" s="21" t="s">
        <v>4045</v>
      </c>
      <c r="D1926" s="21" t="s">
        <v>163</v>
      </c>
      <c r="E1926" s="21" t="s">
        <v>164</v>
      </c>
      <c r="F1926" s="21" t="s">
        <v>164</v>
      </c>
      <c r="G1926" s="21" t="s">
        <v>165</v>
      </c>
      <c r="H1926" s="21" t="s">
        <v>166</v>
      </c>
      <c r="I1926" s="21" t="s">
        <v>167</v>
      </c>
      <c r="J1926" s="22">
        <v>41562</v>
      </c>
      <c r="K1926" s="22">
        <v>56157</v>
      </c>
      <c r="L1926" s="23">
        <f t="shared" si="298"/>
        <v>12.48</v>
      </c>
      <c r="M1926" s="24">
        <f t="shared" si="299"/>
        <v>1</v>
      </c>
      <c r="N1926" s="21">
        <v>12.48</v>
      </c>
      <c r="O1926" s="21">
        <v>12.48</v>
      </c>
      <c r="P1926" s="21" t="s">
        <v>218</v>
      </c>
      <c r="Q1926" s="21" t="s">
        <v>219</v>
      </c>
      <c r="R1926" s="25" t="s">
        <v>218</v>
      </c>
      <c r="S1926" s="21" t="s">
        <v>220</v>
      </c>
      <c r="T1926" s="21"/>
      <c r="U1926" s="26"/>
      <c r="V1926" s="26"/>
      <c r="W1926" s="27">
        <f t="shared" si="290"/>
        <v>2014</v>
      </c>
      <c r="X1926" s="27">
        <f t="shared" si="291"/>
        <v>2053</v>
      </c>
      <c r="Y1926" s="28">
        <f t="shared" si="292"/>
        <v>0</v>
      </c>
      <c r="Z1926" s="29" t="str">
        <f t="shared" si="293"/>
        <v>Excluded</v>
      </c>
      <c r="AA1926" s="30">
        <f t="shared" si="294"/>
        <v>12.48</v>
      </c>
      <c r="AB1926" s="31">
        <f>IF(AND(ISNUMBER(MATCH($S1926,[3]Lists!$CU$8:$CU$37,0)),J1926&gt;=DATE(2018,12,31)),$AH$6,$AH$5)</f>
        <v>1</v>
      </c>
      <c r="AC1926" s="31">
        <f t="shared" si="295"/>
        <v>1</v>
      </c>
      <c r="AD1926" s="31">
        <f t="shared" si="296"/>
        <v>1</v>
      </c>
      <c r="AE1926" s="32" t="e">
        <f>MIN($K1926,IF(AND(S1926='[3]Resources - Baseline'!$C$25,$AH$3&gt;0),MIN(DATE(2050,12,31),MAX(DATE($AH$4,12,31),DATE(YEAR(J1926)+$AH$3,MONTH(J1926),DAY(J1926)))),IF(AND(COUNTIFS('[3]Resources - Baseline'!$C$26:$C$37,S1926)=1,$AH$2&gt;0),MIN(DATE($AH$4,12,31),DATE(YEAR(J1926)+$AH$2,MONTH(J1926),DAY(J1926))),DATE(2050,12,31))))</f>
        <v>#VALUE!</v>
      </c>
      <c r="AF1926" s="33">
        <f t="shared" si="297"/>
        <v>1</v>
      </c>
    </row>
    <row r="1927" spans="1:32">
      <c r="A1927" s="1">
        <v>1927</v>
      </c>
      <c r="B1927" s="21" t="s">
        <v>4046</v>
      </c>
      <c r="C1927" s="21" t="s">
        <v>4047</v>
      </c>
      <c r="D1927" s="21" t="s">
        <v>163</v>
      </c>
      <c r="E1927" s="21" t="s">
        <v>164</v>
      </c>
      <c r="F1927" s="21" t="s">
        <v>164</v>
      </c>
      <c r="G1927" s="21" t="s">
        <v>165</v>
      </c>
      <c r="H1927" s="21" t="s">
        <v>166</v>
      </c>
      <c r="I1927" s="21" t="s">
        <v>167</v>
      </c>
      <c r="J1927" s="22">
        <v>41562</v>
      </c>
      <c r="K1927" s="22">
        <v>56157</v>
      </c>
      <c r="L1927" s="23">
        <f t="shared" si="298"/>
        <v>12.48</v>
      </c>
      <c r="M1927" s="24">
        <f t="shared" si="299"/>
        <v>1</v>
      </c>
      <c r="N1927" s="21">
        <v>12.48</v>
      </c>
      <c r="O1927" s="21">
        <v>12.48</v>
      </c>
      <c r="P1927" s="21" t="s">
        <v>218</v>
      </c>
      <c r="Q1927" s="21" t="s">
        <v>219</v>
      </c>
      <c r="R1927" s="25" t="s">
        <v>218</v>
      </c>
      <c r="S1927" s="21" t="s">
        <v>220</v>
      </c>
      <c r="T1927" s="21"/>
      <c r="U1927" s="26"/>
      <c r="V1927" s="26"/>
      <c r="W1927" s="27">
        <f t="shared" si="290"/>
        <v>2014</v>
      </c>
      <c r="X1927" s="27">
        <f t="shared" si="291"/>
        <v>2053</v>
      </c>
      <c r="Y1927" s="28">
        <f t="shared" si="292"/>
        <v>0</v>
      </c>
      <c r="Z1927" s="29" t="str">
        <f t="shared" si="293"/>
        <v>Excluded</v>
      </c>
      <c r="AA1927" s="30">
        <f t="shared" si="294"/>
        <v>12.48</v>
      </c>
      <c r="AB1927" s="31">
        <f>IF(AND(ISNUMBER(MATCH($S1927,[3]Lists!$CU$8:$CU$37,0)),J1927&gt;=DATE(2018,12,31)),$AH$6,$AH$5)</f>
        <v>1</v>
      </c>
      <c r="AC1927" s="31">
        <f t="shared" si="295"/>
        <v>1</v>
      </c>
      <c r="AD1927" s="31">
        <f t="shared" si="296"/>
        <v>1</v>
      </c>
      <c r="AE1927" s="32" t="e">
        <f>MIN($K1927,IF(AND(S1927='[3]Resources - Baseline'!$C$25,$AH$3&gt;0),MIN(DATE(2050,12,31),MAX(DATE($AH$4,12,31),DATE(YEAR(J1927)+$AH$3,MONTH(J1927),DAY(J1927)))),IF(AND(COUNTIFS('[3]Resources - Baseline'!$C$26:$C$37,S1927)=1,$AH$2&gt;0),MIN(DATE($AH$4,12,31),DATE(YEAR(J1927)+$AH$2,MONTH(J1927),DAY(J1927))),DATE(2050,12,31))))</f>
        <v>#VALUE!</v>
      </c>
      <c r="AF1927" s="33">
        <f t="shared" si="297"/>
        <v>1</v>
      </c>
    </row>
    <row r="1928" spans="1:32">
      <c r="A1928" s="1">
        <v>1928</v>
      </c>
      <c r="B1928" s="21" t="s">
        <v>4048</v>
      </c>
      <c r="C1928" s="21" t="s">
        <v>4049</v>
      </c>
      <c r="D1928" s="21" t="s">
        <v>163</v>
      </c>
      <c r="E1928" s="21" t="s">
        <v>164</v>
      </c>
      <c r="F1928" s="21" t="s">
        <v>164</v>
      </c>
      <c r="G1928" s="21" t="s">
        <v>165</v>
      </c>
      <c r="H1928" s="21" t="s">
        <v>166</v>
      </c>
      <c r="I1928" s="21" t="s">
        <v>167</v>
      </c>
      <c r="J1928" s="22">
        <v>41562</v>
      </c>
      <c r="K1928" s="22">
        <v>56157</v>
      </c>
      <c r="L1928" s="23">
        <f t="shared" si="298"/>
        <v>12.48</v>
      </c>
      <c r="M1928" s="24">
        <f t="shared" si="299"/>
        <v>1</v>
      </c>
      <c r="N1928" s="21">
        <v>12.48</v>
      </c>
      <c r="O1928" s="21">
        <v>12.48</v>
      </c>
      <c r="P1928" s="21" t="s">
        <v>218</v>
      </c>
      <c r="Q1928" s="21" t="s">
        <v>219</v>
      </c>
      <c r="R1928" s="25" t="s">
        <v>218</v>
      </c>
      <c r="S1928" s="21" t="s">
        <v>220</v>
      </c>
      <c r="T1928" s="21"/>
      <c r="U1928" s="26"/>
      <c r="V1928" s="26"/>
      <c r="W1928" s="27">
        <f t="shared" si="290"/>
        <v>2014</v>
      </c>
      <c r="X1928" s="27">
        <f t="shared" si="291"/>
        <v>2053</v>
      </c>
      <c r="Y1928" s="28">
        <f t="shared" si="292"/>
        <v>0</v>
      </c>
      <c r="Z1928" s="29" t="str">
        <f t="shared" si="293"/>
        <v>Excluded</v>
      </c>
      <c r="AA1928" s="30">
        <f t="shared" si="294"/>
        <v>12.48</v>
      </c>
      <c r="AB1928" s="31">
        <f>IF(AND(ISNUMBER(MATCH($S1928,[3]Lists!$CU$8:$CU$37,0)),J1928&gt;=DATE(2018,12,31)),$AH$6,$AH$5)</f>
        <v>1</v>
      </c>
      <c r="AC1928" s="31">
        <f t="shared" si="295"/>
        <v>1</v>
      </c>
      <c r="AD1928" s="31">
        <f t="shared" si="296"/>
        <v>1</v>
      </c>
      <c r="AE1928" s="32" t="e">
        <f>MIN($K1928,IF(AND(S1928='[3]Resources - Baseline'!$C$25,$AH$3&gt;0),MIN(DATE(2050,12,31),MAX(DATE($AH$4,12,31),DATE(YEAR(J1928)+$AH$3,MONTH(J1928),DAY(J1928)))),IF(AND(COUNTIFS('[3]Resources - Baseline'!$C$26:$C$37,S1928)=1,$AH$2&gt;0),MIN(DATE($AH$4,12,31),DATE(YEAR(J1928)+$AH$2,MONTH(J1928),DAY(J1928))),DATE(2050,12,31))))</f>
        <v>#VALUE!</v>
      </c>
      <c r="AF1928" s="33">
        <f t="shared" si="297"/>
        <v>1</v>
      </c>
    </row>
    <row r="1929" spans="1:32">
      <c r="A1929" s="1">
        <v>1929</v>
      </c>
      <c r="B1929" s="21" t="s">
        <v>4050</v>
      </c>
      <c r="C1929" s="21" t="s">
        <v>4051</v>
      </c>
      <c r="D1929" s="21" t="s">
        <v>163</v>
      </c>
      <c r="E1929" s="21" t="s">
        <v>277</v>
      </c>
      <c r="F1929" s="21" t="s">
        <v>277</v>
      </c>
      <c r="G1929" s="21" t="s">
        <v>278</v>
      </c>
      <c r="H1929" s="21" t="s">
        <v>277</v>
      </c>
      <c r="I1929" s="21" t="s">
        <v>195</v>
      </c>
      <c r="J1929" s="22">
        <v>26268</v>
      </c>
      <c r="K1929" s="22">
        <v>55153</v>
      </c>
      <c r="L1929" s="23">
        <f t="shared" si="298"/>
        <v>60</v>
      </c>
      <c r="M1929" s="24">
        <f t="shared" si="299"/>
        <v>1</v>
      </c>
      <c r="N1929" s="21">
        <v>60</v>
      </c>
      <c r="O1929" s="21">
        <v>60</v>
      </c>
      <c r="P1929" s="21" t="s">
        <v>288</v>
      </c>
      <c r="Q1929" s="21" t="s">
        <v>269</v>
      </c>
      <c r="R1929" s="25" t="s">
        <v>270</v>
      </c>
      <c r="S1929" s="21" t="s">
        <v>289</v>
      </c>
      <c r="T1929" s="21"/>
      <c r="U1929" s="26"/>
      <c r="V1929" s="26"/>
      <c r="W1929" s="27">
        <f t="shared" si="290"/>
        <v>1972</v>
      </c>
      <c r="X1929" s="27">
        <f t="shared" si="291"/>
        <v>2050</v>
      </c>
      <c r="Y1929" s="28">
        <f t="shared" si="292"/>
        <v>0</v>
      </c>
      <c r="Z1929" s="29" t="str">
        <f t="shared" si="293"/>
        <v>SW</v>
      </c>
      <c r="AA1929" s="30">
        <f t="shared" si="294"/>
        <v>60</v>
      </c>
      <c r="AB1929" s="31">
        <f>IF(AND(ISNUMBER(MATCH($S1929,[3]Lists!$CU$8:$CU$37,0)),J1929&gt;=DATE(2018,12,31)),$AH$6,$AH$5)</f>
        <v>1</v>
      </c>
      <c r="AC1929" s="31">
        <f t="shared" si="295"/>
        <v>1</v>
      </c>
      <c r="AD1929" s="31">
        <f t="shared" si="296"/>
        <v>1</v>
      </c>
      <c r="AE1929" s="32" t="e">
        <f>MIN($K1929,IF(AND(S1929='[3]Resources - Baseline'!$C$25,$AH$3&gt;0),MIN(DATE(2050,12,31),MAX(DATE($AH$4,12,31),DATE(YEAR(J1929)+$AH$3,MONTH(J1929),DAY(J1929)))),IF(AND(COUNTIFS('[3]Resources - Baseline'!$C$26:$C$37,S1929)=1,$AH$2&gt;0),MIN(DATE($AH$4,12,31),DATE(YEAR(J1929)+$AH$2,MONTH(J1929),DAY(J1929))),DATE(2050,12,31))))</f>
        <v>#VALUE!</v>
      </c>
      <c r="AF1929" s="33">
        <f t="shared" si="297"/>
        <v>1</v>
      </c>
    </row>
    <row r="1930" spans="1:32">
      <c r="A1930" s="1">
        <v>1930</v>
      </c>
      <c r="B1930" s="21" t="s">
        <v>4052</v>
      </c>
      <c r="C1930" s="21" t="s">
        <v>4053</v>
      </c>
      <c r="D1930" s="21" t="s">
        <v>163</v>
      </c>
      <c r="E1930" s="21" t="s">
        <v>277</v>
      </c>
      <c r="F1930" s="21" t="s">
        <v>277</v>
      </c>
      <c r="G1930" s="21" t="s">
        <v>278</v>
      </c>
      <c r="H1930" s="21" t="s">
        <v>277</v>
      </c>
      <c r="I1930" s="21" t="s">
        <v>195</v>
      </c>
      <c r="J1930" s="22">
        <v>26846</v>
      </c>
      <c r="K1930" s="22">
        <v>55153</v>
      </c>
      <c r="L1930" s="23">
        <f t="shared" si="298"/>
        <v>54</v>
      </c>
      <c r="M1930" s="24">
        <f t="shared" si="299"/>
        <v>1</v>
      </c>
      <c r="N1930" s="21">
        <v>54</v>
      </c>
      <c r="O1930" s="21">
        <v>54</v>
      </c>
      <c r="P1930" s="21" t="s">
        <v>288</v>
      </c>
      <c r="Q1930" s="21" t="s">
        <v>269</v>
      </c>
      <c r="R1930" s="25" t="s">
        <v>270</v>
      </c>
      <c r="S1930" s="21" t="s">
        <v>289</v>
      </c>
      <c r="T1930" s="21"/>
      <c r="U1930" s="26"/>
      <c r="V1930" s="26"/>
      <c r="W1930" s="27">
        <f t="shared" ref="W1930:W1993" si="300">IF(J1930&lt;DATE(YEAR(J1930),7,1),YEAR(J1930),YEAR(J1930)+1)</f>
        <v>1974</v>
      </c>
      <c r="X1930" s="27">
        <f t="shared" ref="X1930:X1993" si="301">IF(K1930&gt;=DATE(YEAR(K1930),7,1),YEAR(K1930),YEAR(K1930)-1)</f>
        <v>2050</v>
      </c>
      <c r="Y1930" s="28">
        <f t="shared" ref="Y1930:Y1993" si="302">IF(ISBLANK(U1930),0,O1930-U1930)</f>
        <v>0</v>
      </c>
      <c r="Z1930" s="29" t="str">
        <f t="shared" ref="Z1930:Z1993" si="303">IF(ISBLANK(T1930),I1930,T1930)</f>
        <v>SW</v>
      </c>
      <c r="AA1930" s="30">
        <f t="shared" ref="AA1930:AA1993" si="304">IF(ISBLANK(U1930),O1930,U1930)</f>
        <v>54</v>
      </c>
      <c r="AB1930" s="31">
        <f>IF(AND(ISNUMBER(MATCH($S1930,[3]Lists!$CU$8:$CU$37,0)),J1930&gt;=DATE(2018,12,31)),$AH$6,$AH$5)</f>
        <v>1</v>
      </c>
      <c r="AC1930" s="31">
        <f t="shared" ref="AC1930:AC1993" si="305">IF(ISBLANK(S1930),0,1)</f>
        <v>1</v>
      </c>
      <c r="AD1930" s="31">
        <f t="shared" ref="AD1930:AD1993" si="306">AC1930</f>
        <v>1</v>
      </c>
      <c r="AE1930" s="32" t="e">
        <f>MIN($K1930,IF(AND(S1930='[3]Resources - Baseline'!$C$25,$AH$3&gt;0),MIN(DATE(2050,12,31),MAX(DATE($AH$4,12,31),DATE(YEAR(J1930)+$AH$3,MONTH(J1930),DAY(J1930)))),IF(AND(COUNTIFS('[3]Resources - Baseline'!$C$26:$C$37,S1930)=1,$AH$2&gt;0),MIN(DATE($AH$4,12,31),DATE(YEAR(J1930)+$AH$2,MONTH(J1930),DAY(J1930))),DATE(2050,12,31))))</f>
        <v>#VALUE!</v>
      </c>
      <c r="AF1930" s="33">
        <f t="shared" ref="AF1930:AF1993" si="307">SUMPRODUCT(($B$9:$B$3872=$B1930)*1)</f>
        <v>1</v>
      </c>
    </row>
    <row r="1931" spans="1:32">
      <c r="A1931" s="1">
        <v>1931</v>
      </c>
      <c r="B1931" s="21" t="s">
        <v>4054</v>
      </c>
      <c r="C1931" s="21" t="s">
        <v>4055</v>
      </c>
      <c r="D1931" s="21" t="s">
        <v>163</v>
      </c>
      <c r="E1931" s="21" t="s">
        <v>277</v>
      </c>
      <c r="F1931" s="21" t="s">
        <v>277</v>
      </c>
      <c r="G1931" s="21" t="s">
        <v>278</v>
      </c>
      <c r="H1931" s="21" t="s">
        <v>277</v>
      </c>
      <c r="I1931" s="21" t="s">
        <v>195</v>
      </c>
      <c r="J1931" s="22">
        <v>26816</v>
      </c>
      <c r="K1931" s="22">
        <v>55153</v>
      </c>
      <c r="L1931" s="23">
        <f t="shared" ref="L1931:L1994" si="308">IFERROR(M1931*O1931,0)</f>
        <v>54</v>
      </c>
      <c r="M1931" s="24">
        <f t="shared" ref="M1931:M1994" si="309">IFERROR(N1931/O1931,0)</f>
        <v>1</v>
      </c>
      <c r="N1931" s="21">
        <v>54</v>
      </c>
      <c r="O1931" s="21">
        <v>54</v>
      </c>
      <c r="P1931" s="21" t="s">
        <v>288</v>
      </c>
      <c r="Q1931" s="21" t="s">
        <v>269</v>
      </c>
      <c r="R1931" s="25" t="s">
        <v>270</v>
      </c>
      <c r="S1931" s="21" t="s">
        <v>289</v>
      </c>
      <c r="T1931" s="21"/>
      <c r="U1931" s="26"/>
      <c r="V1931" s="26"/>
      <c r="W1931" s="27">
        <f t="shared" si="300"/>
        <v>1973</v>
      </c>
      <c r="X1931" s="27">
        <f t="shared" si="301"/>
        <v>2050</v>
      </c>
      <c r="Y1931" s="28">
        <f t="shared" si="302"/>
        <v>0</v>
      </c>
      <c r="Z1931" s="29" t="str">
        <f t="shared" si="303"/>
        <v>SW</v>
      </c>
      <c r="AA1931" s="30">
        <f t="shared" si="304"/>
        <v>54</v>
      </c>
      <c r="AB1931" s="31">
        <f>IF(AND(ISNUMBER(MATCH($S1931,[3]Lists!$CU$8:$CU$37,0)),J1931&gt;=DATE(2018,12,31)),$AH$6,$AH$5)</f>
        <v>1</v>
      </c>
      <c r="AC1931" s="31">
        <f t="shared" si="305"/>
        <v>1</v>
      </c>
      <c r="AD1931" s="31">
        <f t="shared" si="306"/>
        <v>1</v>
      </c>
      <c r="AE1931" s="32" t="e">
        <f>MIN($K1931,IF(AND(S1931='[3]Resources - Baseline'!$C$25,$AH$3&gt;0),MIN(DATE(2050,12,31),MAX(DATE($AH$4,12,31),DATE(YEAR(J1931)+$AH$3,MONTH(J1931),DAY(J1931)))),IF(AND(COUNTIFS('[3]Resources - Baseline'!$C$26:$C$37,S1931)=1,$AH$2&gt;0),MIN(DATE($AH$4,12,31),DATE(YEAR(J1931)+$AH$2,MONTH(J1931),DAY(J1931))),DATE(2050,12,31))))</f>
        <v>#VALUE!</v>
      </c>
      <c r="AF1931" s="33">
        <f t="shared" si="307"/>
        <v>1</v>
      </c>
    </row>
    <row r="1932" spans="1:32">
      <c r="A1932" s="1">
        <v>1932</v>
      </c>
      <c r="B1932" s="21" t="s">
        <v>4056</v>
      </c>
      <c r="C1932" s="21" t="s">
        <v>4057</v>
      </c>
      <c r="D1932" s="21" t="s">
        <v>163</v>
      </c>
      <c r="E1932" s="21" t="s">
        <v>277</v>
      </c>
      <c r="F1932" s="21" t="s">
        <v>277</v>
      </c>
      <c r="G1932" s="21" t="s">
        <v>278</v>
      </c>
      <c r="H1932" s="21" t="s">
        <v>277</v>
      </c>
      <c r="I1932" s="21" t="s">
        <v>195</v>
      </c>
      <c r="J1932" s="22">
        <v>37530</v>
      </c>
      <c r="K1932" s="22">
        <v>55153</v>
      </c>
      <c r="L1932" s="23">
        <f t="shared" si="308"/>
        <v>259</v>
      </c>
      <c r="M1932" s="24">
        <f t="shared" si="309"/>
        <v>1</v>
      </c>
      <c r="N1932" s="21">
        <v>259</v>
      </c>
      <c r="O1932" s="21">
        <v>259</v>
      </c>
      <c r="P1932" s="21" t="s">
        <v>257</v>
      </c>
      <c r="Q1932" s="21" t="s">
        <v>258</v>
      </c>
      <c r="R1932" s="25" t="s">
        <v>259</v>
      </c>
      <c r="S1932" s="21" t="s">
        <v>260</v>
      </c>
      <c r="T1932" s="21"/>
      <c r="U1932" s="26"/>
      <c r="V1932" s="26"/>
      <c r="W1932" s="27">
        <f t="shared" si="300"/>
        <v>2003</v>
      </c>
      <c r="X1932" s="27">
        <f t="shared" si="301"/>
        <v>2050</v>
      </c>
      <c r="Y1932" s="28">
        <f t="shared" si="302"/>
        <v>0</v>
      </c>
      <c r="Z1932" s="29" t="str">
        <f t="shared" si="303"/>
        <v>SW</v>
      </c>
      <c r="AA1932" s="30">
        <f t="shared" si="304"/>
        <v>259</v>
      </c>
      <c r="AB1932" s="31">
        <f>IF(AND(ISNUMBER(MATCH($S1932,[3]Lists!$CU$8:$CU$37,0)),J1932&gt;=DATE(2018,12,31)),$AH$6,$AH$5)</f>
        <v>1</v>
      </c>
      <c r="AC1932" s="31">
        <f t="shared" si="305"/>
        <v>1</v>
      </c>
      <c r="AD1932" s="31">
        <f t="shared" si="306"/>
        <v>1</v>
      </c>
      <c r="AE1932" s="32" t="e">
        <f>MIN($K1932,IF(AND(S1932='[3]Resources - Baseline'!$C$25,$AH$3&gt;0),MIN(DATE(2050,12,31),MAX(DATE($AH$4,12,31),DATE(YEAR(J1932)+$AH$3,MONTH(J1932),DAY(J1932)))),IF(AND(COUNTIFS('[3]Resources - Baseline'!$C$26:$C$37,S1932)=1,$AH$2&gt;0),MIN(DATE($AH$4,12,31),DATE(YEAR(J1932)+$AH$2,MONTH(J1932),DAY(J1932))),DATE(2050,12,31))))</f>
        <v>#VALUE!</v>
      </c>
      <c r="AF1932" s="33">
        <f t="shared" si="307"/>
        <v>1</v>
      </c>
    </row>
    <row r="1933" spans="1:32">
      <c r="A1933" s="1">
        <v>1933</v>
      </c>
      <c r="B1933" s="21" t="s">
        <v>4058</v>
      </c>
      <c r="C1933" s="21" t="s">
        <v>4059</v>
      </c>
      <c r="D1933" s="21" t="s">
        <v>163</v>
      </c>
      <c r="E1933" s="21" t="s">
        <v>164</v>
      </c>
      <c r="F1933" s="21" t="s">
        <v>164</v>
      </c>
      <c r="G1933" s="21" t="s">
        <v>165</v>
      </c>
      <c r="H1933" s="21" t="s">
        <v>166</v>
      </c>
      <c r="I1933" s="21" t="s">
        <v>167</v>
      </c>
      <c r="J1933" s="22">
        <v>36475</v>
      </c>
      <c r="K1933" s="22">
        <v>48669</v>
      </c>
      <c r="L1933" s="23">
        <f t="shared" si="308"/>
        <v>16</v>
      </c>
      <c r="M1933" s="24">
        <f t="shared" si="309"/>
        <v>1</v>
      </c>
      <c r="N1933" s="21">
        <v>16</v>
      </c>
      <c r="O1933" s="21">
        <v>16</v>
      </c>
      <c r="P1933" s="21" t="s">
        <v>218</v>
      </c>
      <c r="Q1933" s="21" t="s">
        <v>219</v>
      </c>
      <c r="R1933" s="25" t="s">
        <v>218</v>
      </c>
      <c r="S1933" s="21" t="s">
        <v>220</v>
      </c>
      <c r="T1933" s="21"/>
      <c r="U1933" s="26"/>
      <c r="V1933" s="26"/>
      <c r="W1933" s="27">
        <f t="shared" si="300"/>
        <v>2000</v>
      </c>
      <c r="X1933" s="27">
        <f t="shared" si="301"/>
        <v>2032</v>
      </c>
      <c r="Y1933" s="28">
        <f t="shared" si="302"/>
        <v>0</v>
      </c>
      <c r="Z1933" s="29" t="str">
        <f t="shared" si="303"/>
        <v>Excluded</v>
      </c>
      <c r="AA1933" s="30">
        <f t="shared" si="304"/>
        <v>16</v>
      </c>
      <c r="AB1933" s="31">
        <f>IF(AND(ISNUMBER(MATCH($S1933,[3]Lists!$CU$8:$CU$37,0)),J1933&gt;=DATE(2018,12,31)),$AH$6,$AH$5)</f>
        <v>1</v>
      </c>
      <c r="AC1933" s="31">
        <f t="shared" si="305"/>
        <v>1</v>
      </c>
      <c r="AD1933" s="31">
        <f t="shared" si="306"/>
        <v>1</v>
      </c>
      <c r="AE1933" s="32" t="e">
        <f>MIN($K1933,IF(AND(S1933='[3]Resources - Baseline'!$C$25,$AH$3&gt;0),MIN(DATE(2050,12,31),MAX(DATE($AH$4,12,31),DATE(YEAR(J1933)+$AH$3,MONTH(J1933),DAY(J1933)))),IF(AND(COUNTIFS('[3]Resources - Baseline'!$C$26:$C$37,S1933)=1,$AH$2&gt;0),MIN(DATE($AH$4,12,31),DATE(YEAR(J1933)+$AH$2,MONTH(J1933),DAY(J1933))),DATE(2050,12,31))))</f>
        <v>#VALUE!</v>
      </c>
      <c r="AF1933" s="33">
        <f t="shared" si="307"/>
        <v>1</v>
      </c>
    </row>
    <row r="1934" spans="1:32">
      <c r="A1934" s="1">
        <v>1934</v>
      </c>
      <c r="B1934" s="21" t="s">
        <v>4060</v>
      </c>
      <c r="C1934" s="21" t="s">
        <v>4061</v>
      </c>
      <c r="D1934" s="21" t="s">
        <v>163</v>
      </c>
      <c r="E1934" s="21" t="s">
        <v>164</v>
      </c>
      <c r="F1934" s="21" t="s">
        <v>164</v>
      </c>
      <c r="G1934" s="21" t="s">
        <v>165</v>
      </c>
      <c r="H1934" s="21" t="s">
        <v>166</v>
      </c>
      <c r="I1934" s="21" t="s">
        <v>167</v>
      </c>
      <c r="J1934" s="22">
        <v>36475</v>
      </c>
      <c r="K1934" s="22">
        <v>48669</v>
      </c>
      <c r="L1934" s="23">
        <f t="shared" si="308"/>
        <v>16</v>
      </c>
      <c r="M1934" s="24">
        <f t="shared" si="309"/>
        <v>1</v>
      </c>
      <c r="N1934" s="21">
        <v>16</v>
      </c>
      <c r="O1934" s="21">
        <v>16</v>
      </c>
      <c r="P1934" s="21" t="s">
        <v>218</v>
      </c>
      <c r="Q1934" s="21" t="s">
        <v>219</v>
      </c>
      <c r="R1934" s="25" t="s">
        <v>218</v>
      </c>
      <c r="S1934" s="21" t="s">
        <v>220</v>
      </c>
      <c r="T1934" s="21"/>
      <c r="U1934" s="26"/>
      <c r="V1934" s="26"/>
      <c r="W1934" s="27">
        <f t="shared" si="300"/>
        <v>2000</v>
      </c>
      <c r="X1934" s="27">
        <f t="shared" si="301"/>
        <v>2032</v>
      </c>
      <c r="Y1934" s="28">
        <f t="shared" si="302"/>
        <v>0</v>
      </c>
      <c r="Z1934" s="29" t="str">
        <f t="shared" si="303"/>
        <v>Excluded</v>
      </c>
      <c r="AA1934" s="30">
        <f t="shared" si="304"/>
        <v>16</v>
      </c>
      <c r="AB1934" s="31">
        <f>IF(AND(ISNUMBER(MATCH($S1934,[3]Lists!$CU$8:$CU$37,0)),J1934&gt;=DATE(2018,12,31)),$AH$6,$AH$5)</f>
        <v>1</v>
      </c>
      <c r="AC1934" s="31">
        <f t="shared" si="305"/>
        <v>1</v>
      </c>
      <c r="AD1934" s="31">
        <f t="shared" si="306"/>
        <v>1</v>
      </c>
      <c r="AE1934" s="32" t="e">
        <f>MIN($K1934,IF(AND(S1934='[3]Resources - Baseline'!$C$25,$AH$3&gt;0),MIN(DATE(2050,12,31),MAX(DATE($AH$4,12,31),DATE(YEAR(J1934)+$AH$3,MONTH(J1934),DAY(J1934)))),IF(AND(COUNTIFS('[3]Resources - Baseline'!$C$26:$C$37,S1934)=1,$AH$2&gt;0),MIN(DATE($AH$4,12,31),DATE(YEAR(J1934)+$AH$2,MONTH(J1934),DAY(J1934))),DATE(2050,12,31))))</f>
        <v>#VALUE!</v>
      </c>
      <c r="AF1934" s="33">
        <f t="shared" si="307"/>
        <v>1</v>
      </c>
    </row>
    <row r="1935" spans="1:32">
      <c r="A1935" s="1">
        <v>1935</v>
      </c>
      <c r="B1935" s="21" t="s">
        <v>4062</v>
      </c>
      <c r="C1935" s="21" t="s">
        <v>4063</v>
      </c>
      <c r="D1935" s="21" t="s">
        <v>163</v>
      </c>
      <c r="E1935" s="21" t="s">
        <v>164</v>
      </c>
      <c r="F1935" s="21" t="s">
        <v>164</v>
      </c>
      <c r="G1935" s="21" t="s">
        <v>165</v>
      </c>
      <c r="H1935" s="21" t="s">
        <v>166</v>
      </c>
      <c r="I1935" s="21" t="s">
        <v>167</v>
      </c>
      <c r="J1935" s="22">
        <v>36475</v>
      </c>
      <c r="K1935" s="22">
        <v>48669</v>
      </c>
      <c r="L1935" s="23">
        <f t="shared" si="308"/>
        <v>14</v>
      </c>
      <c r="M1935" s="24">
        <f t="shared" si="309"/>
        <v>1</v>
      </c>
      <c r="N1935" s="21">
        <v>14</v>
      </c>
      <c r="O1935" s="21">
        <v>14</v>
      </c>
      <c r="P1935" s="21" t="s">
        <v>218</v>
      </c>
      <c r="Q1935" s="21" t="s">
        <v>219</v>
      </c>
      <c r="R1935" s="25" t="s">
        <v>218</v>
      </c>
      <c r="S1935" s="21" t="s">
        <v>220</v>
      </c>
      <c r="T1935" s="21"/>
      <c r="U1935" s="26"/>
      <c r="V1935" s="26"/>
      <c r="W1935" s="27">
        <f t="shared" si="300"/>
        <v>2000</v>
      </c>
      <c r="X1935" s="27">
        <f t="shared" si="301"/>
        <v>2032</v>
      </c>
      <c r="Y1935" s="28">
        <f t="shared" si="302"/>
        <v>0</v>
      </c>
      <c r="Z1935" s="29" t="str">
        <f t="shared" si="303"/>
        <v>Excluded</v>
      </c>
      <c r="AA1935" s="30">
        <f t="shared" si="304"/>
        <v>14</v>
      </c>
      <c r="AB1935" s="31">
        <f>IF(AND(ISNUMBER(MATCH($S1935,[3]Lists!$CU$8:$CU$37,0)),J1935&gt;=DATE(2018,12,31)),$AH$6,$AH$5)</f>
        <v>1</v>
      </c>
      <c r="AC1935" s="31">
        <f t="shared" si="305"/>
        <v>1</v>
      </c>
      <c r="AD1935" s="31">
        <f t="shared" si="306"/>
        <v>1</v>
      </c>
      <c r="AE1935" s="32" t="e">
        <f>MIN($K1935,IF(AND(S1935='[3]Resources - Baseline'!$C$25,$AH$3&gt;0),MIN(DATE(2050,12,31),MAX(DATE($AH$4,12,31),DATE(YEAR(J1935)+$AH$3,MONTH(J1935),DAY(J1935)))),IF(AND(COUNTIFS('[3]Resources - Baseline'!$C$26:$C$37,S1935)=1,$AH$2&gt;0),MIN(DATE($AH$4,12,31),DATE(YEAR(J1935)+$AH$2,MONTH(J1935),DAY(J1935))),DATE(2050,12,31))))</f>
        <v>#VALUE!</v>
      </c>
      <c r="AF1935" s="33">
        <f t="shared" si="307"/>
        <v>1</v>
      </c>
    </row>
    <row r="1936" spans="1:32">
      <c r="A1936" s="1">
        <v>1936</v>
      </c>
      <c r="B1936" s="21" t="s">
        <v>4064</v>
      </c>
      <c r="C1936" s="21" t="s">
        <v>4065</v>
      </c>
      <c r="D1936" s="21" t="s">
        <v>163</v>
      </c>
      <c r="E1936" s="21" t="s">
        <v>375</v>
      </c>
      <c r="F1936" s="21" t="s">
        <v>375</v>
      </c>
      <c r="G1936" s="21" t="s">
        <v>376</v>
      </c>
      <c r="H1936" s="21" t="s">
        <v>377</v>
      </c>
      <c r="I1936" s="21" t="s">
        <v>378</v>
      </c>
      <c r="J1936" s="22">
        <v>9102</v>
      </c>
      <c r="K1936" s="22">
        <v>55153</v>
      </c>
      <c r="L1936" s="23">
        <f t="shared" si="308"/>
        <v>5</v>
      </c>
      <c r="M1936" s="24">
        <f t="shared" si="309"/>
        <v>1</v>
      </c>
      <c r="N1936" s="21">
        <v>5</v>
      </c>
      <c r="O1936" s="21">
        <v>5</v>
      </c>
      <c r="P1936" s="21" t="s">
        <v>218</v>
      </c>
      <c r="Q1936" s="21" t="s">
        <v>219</v>
      </c>
      <c r="R1936" s="25" t="s">
        <v>218</v>
      </c>
      <c r="S1936" s="21" t="s">
        <v>1350</v>
      </c>
      <c r="T1936" s="21"/>
      <c r="U1936" s="26"/>
      <c r="V1936" s="26"/>
      <c r="W1936" s="27">
        <f t="shared" si="300"/>
        <v>1925</v>
      </c>
      <c r="X1936" s="27">
        <f t="shared" si="301"/>
        <v>2050</v>
      </c>
      <c r="Y1936" s="28">
        <f t="shared" si="302"/>
        <v>0</v>
      </c>
      <c r="Z1936" s="29" t="str">
        <f t="shared" si="303"/>
        <v>BANC</v>
      </c>
      <c r="AA1936" s="30">
        <f t="shared" si="304"/>
        <v>5</v>
      </c>
      <c r="AB1936" s="31">
        <f>IF(AND(ISNUMBER(MATCH($S1936,[3]Lists!$CU$8:$CU$37,0)),J1936&gt;=DATE(2018,12,31)),$AH$6,$AH$5)</f>
        <v>1</v>
      </c>
      <c r="AC1936" s="31">
        <f t="shared" si="305"/>
        <v>1</v>
      </c>
      <c r="AD1936" s="31">
        <f t="shared" si="306"/>
        <v>1</v>
      </c>
      <c r="AE1936" s="32" t="e">
        <f>MIN($K1936,IF(AND(S1936='[3]Resources - Baseline'!$C$25,$AH$3&gt;0),MIN(DATE(2050,12,31),MAX(DATE($AH$4,12,31),DATE(YEAR(J1936)+$AH$3,MONTH(J1936),DAY(J1936)))),IF(AND(COUNTIFS('[3]Resources - Baseline'!$C$26:$C$37,S1936)=1,$AH$2&gt;0),MIN(DATE($AH$4,12,31),DATE(YEAR(J1936)+$AH$2,MONTH(J1936),DAY(J1936))),DATE(2050,12,31))))</f>
        <v>#VALUE!</v>
      </c>
      <c r="AF1936" s="33">
        <f t="shared" si="307"/>
        <v>1</v>
      </c>
    </row>
    <row r="1937" spans="1:32">
      <c r="A1937" s="1">
        <v>1937</v>
      </c>
      <c r="B1937" s="21" t="s">
        <v>4066</v>
      </c>
      <c r="C1937" s="21" t="s">
        <v>4067</v>
      </c>
      <c r="D1937" s="21" t="s">
        <v>163</v>
      </c>
      <c r="E1937" s="21" t="s">
        <v>164</v>
      </c>
      <c r="F1937" s="21" t="s">
        <v>164</v>
      </c>
      <c r="G1937" s="21" t="s">
        <v>165</v>
      </c>
      <c r="H1937" s="21" t="s">
        <v>166</v>
      </c>
      <c r="I1937" s="21" t="s">
        <v>167</v>
      </c>
      <c r="J1937" s="22">
        <v>20821</v>
      </c>
      <c r="K1937" s="22">
        <v>48669</v>
      </c>
      <c r="L1937" s="23">
        <f t="shared" si="308"/>
        <v>25</v>
      </c>
      <c r="M1937" s="24">
        <f t="shared" si="309"/>
        <v>1</v>
      </c>
      <c r="N1937" s="21">
        <v>25</v>
      </c>
      <c r="O1937" s="21">
        <v>25</v>
      </c>
      <c r="P1937" s="21" t="s">
        <v>218</v>
      </c>
      <c r="Q1937" s="21" t="s">
        <v>219</v>
      </c>
      <c r="R1937" s="25" t="s">
        <v>218</v>
      </c>
      <c r="S1937" s="21" t="s">
        <v>220</v>
      </c>
      <c r="T1937" s="21"/>
      <c r="U1937" s="26"/>
      <c r="V1937" s="26"/>
      <c r="W1937" s="27">
        <f t="shared" si="300"/>
        <v>1957</v>
      </c>
      <c r="X1937" s="27">
        <f t="shared" si="301"/>
        <v>2032</v>
      </c>
      <c r="Y1937" s="28">
        <f t="shared" si="302"/>
        <v>0</v>
      </c>
      <c r="Z1937" s="29" t="str">
        <f t="shared" si="303"/>
        <v>Excluded</v>
      </c>
      <c r="AA1937" s="30">
        <f t="shared" si="304"/>
        <v>25</v>
      </c>
      <c r="AB1937" s="31">
        <f>IF(AND(ISNUMBER(MATCH($S1937,[3]Lists!$CU$8:$CU$37,0)),J1937&gt;=DATE(2018,12,31)),$AH$6,$AH$5)</f>
        <v>1</v>
      </c>
      <c r="AC1937" s="31">
        <f t="shared" si="305"/>
        <v>1</v>
      </c>
      <c r="AD1937" s="31">
        <f t="shared" si="306"/>
        <v>1</v>
      </c>
      <c r="AE1937" s="32" t="e">
        <f>MIN($K1937,IF(AND(S1937='[3]Resources - Baseline'!$C$25,$AH$3&gt;0),MIN(DATE(2050,12,31),MAX(DATE($AH$4,12,31),DATE(YEAR(J1937)+$AH$3,MONTH(J1937),DAY(J1937)))),IF(AND(COUNTIFS('[3]Resources - Baseline'!$C$26:$C$37,S1937)=1,$AH$2&gt;0),MIN(DATE($AH$4,12,31),DATE(YEAR(J1937)+$AH$2,MONTH(J1937),DAY(J1937))),DATE(2050,12,31))))</f>
        <v>#VALUE!</v>
      </c>
      <c r="AF1937" s="33">
        <f t="shared" si="307"/>
        <v>1</v>
      </c>
    </row>
    <row r="1938" spans="1:32">
      <c r="A1938" s="1">
        <v>1938</v>
      </c>
      <c r="B1938" s="21" t="s">
        <v>4068</v>
      </c>
      <c r="C1938" s="21" t="s">
        <v>1444</v>
      </c>
      <c r="D1938" s="21" t="s">
        <v>163</v>
      </c>
      <c r="E1938" s="21" t="s">
        <v>192</v>
      </c>
      <c r="F1938" s="21" t="s">
        <v>192</v>
      </c>
      <c r="G1938" s="21" t="s">
        <v>193</v>
      </c>
      <c r="H1938" s="21" t="s">
        <v>194</v>
      </c>
      <c r="I1938" s="21" t="s">
        <v>195</v>
      </c>
      <c r="J1938" s="22">
        <v>42887</v>
      </c>
      <c r="K1938" s="22">
        <v>55153</v>
      </c>
      <c r="L1938" s="23">
        <f t="shared" si="308"/>
        <v>165</v>
      </c>
      <c r="M1938" s="24">
        <f t="shared" si="309"/>
        <v>1</v>
      </c>
      <c r="N1938" s="21">
        <v>165</v>
      </c>
      <c r="O1938" s="21">
        <v>165</v>
      </c>
      <c r="P1938" s="21" t="s">
        <v>196</v>
      </c>
      <c r="Q1938" s="21" t="s">
        <v>197</v>
      </c>
      <c r="R1938" s="25" t="s">
        <v>198</v>
      </c>
      <c r="S1938" s="21" t="s">
        <v>199</v>
      </c>
      <c r="T1938" s="21"/>
      <c r="U1938" s="26"/>
      <c r="V1938" s="26"/>
      <c r="W1938" s="27">
        <f t="shared" si="300"/>
        <v>2017</v>
      </c>
      <c r="X1938" s="27">
        <f t="shared" si="301"/>
        <v>2050</v>
      </c>
      <c r="Y1938" s="28">
        <f t="shared" si="302"/>
        <v>0</v>
      </c>
      <c r="Z1938" s="29" t="str">
        <f t="shared" si="303"/>
        <v>SW</v>
      </c>
      <c r="AA1938" s="30">
        <f t="shared" si="304"/>
        <v>165</v>
      </c>
      <c r="AB1938" s="31">
        <f>IF(AND(ISNUMBER(MATCH($S1938,[3]Lists!$CU$8:$CU$37,0)),J1938&gt;=DATE(2018,12,31)),$AH$6,$AH$5)</f>
        <v>1</v>
      </c>
      <c r="AC1938" s="31">
        <f t="shared" si="305"/>
        <v>1</v>
      </c>
      <c r="AD1938" s="31">
        <f t="shared" si="306"/>
        <v>1</v>
      </c>
      <c r="AE1938" s="32" t="e">
        <f>MIN($K1938,IF(AND(S1938='[3]Resources - Baseline'!$C$25,$AH$3&gt;0),MIN(DATE(2050,12,31),MAX(DATE($AH$4,12,31),DATE(YEAR(J1938)+$AH$3,MONTH(J1938),DAY(J1938)))),IF(AND(COUNTIFS('[3]Resources - Baseline'!$C$26:$C$37,S1938)=1,$AH$2&gt;0),MIN(DATE($AH$4,12,31),DATE(YEAR(J1938)+$AH$2,MONTH(J1938),DAY(J1938))),DATE(2050,12,31))))</f>
        <v>#VALUE!</v>
      </c>
      <c r="AF1938" s="33">
        <f t="shared" si="307"/>
        <v>1</v>
      </c>
    </row>
    <row r="1939" spans="1:32">
      <c r="A1939" s="1">
        <v>1939</v>
      </c>
      <c r="B1939" s="21" t="s">
        <v>4069</v>
      </c>
      <c r="C1939" s="21" t="s">
        <v>4070</v>
      </c>
      <c r="D1939" s="21" t="s">
        <v>163</v>
      </c>
      <c r="E1939" s="21" t="s">
        <v>192</v>
      </c>
      <c r="F1939" s="21" t="s">
        <v>192</v>
      </c>
      <c r="G1939" s="21" t="s">
        <v>193</v>
      </c>
      <c r="H1939" s="21" t="s">
        <v>194</v>
      </c>
      <c r="I1939" s="21" t="s">
        <v>195</v>
      </c>
      <c r="J1939" s="22">
        <v>42396</v>
      </c>
      <c r="K1939" s="22">
        <v>55153</v>
      </c>
      <c r="L1939" s="23">
        <f t="shared" si="308"/>
        <v>42</v>
      </c>
      <c r="M1939" s="24">
        <f t="shared" si="309"/>
        <v>1</v>
      </c>
      <c r="N1939" s="21">
        <v>42</v>
      </c>
      <c r="O1939" s="21">
        <v>42</v>
      </c>
      <c r="P1939" s="21" t="s">
        <v>268</v>
      </c>
      <c r="Q1939" s="21" t="s">
        <v>269</v>
      </c>
      <c r="R1939" s="25" t="s">
        <v>270</v>
      </c>
      <c r="S1939" s="21" t="s">
        <v>289</v>
      </c>
      <c r="T1939" s="21"/>
      <c r="U1939" s="26"/>
      <c r="V1939" s="26"/>
      <c r="W1939" s="27">
        <f t="shared" si="300"/>
        <v>2016</v>
      </c>
      <c r="X1939" s="27">
        <f t="shared" si="301"/>
        <v>2050</v>
      </c>
      <c r="Y1939" s="28">
        <f t="shared" si="302"/>
        <v>0</v>
      </c>
      <c r="Z1939" s="29" t="str">
        <f t="shared" si="303"/>
        <v>SW</v>
      </c>
      <c r="AA1939" s="30">
        <f t="shared" si="304"/>
        <v>42</v>
      </c>
      <c r="AB1939" s="31">
        <f>IF(AND(ISNUMBER(MATCH($S1939,[3]Lists!$CU$8:$CU$37,0)),J1939&gt;=DATE(2018,12,31)),$AH$6,$AH$5)</f>
        <v>1</v>
      </c>
      <c r="AC1939" s="31">
        <f t="shared" si="305"/>
        <v>1</v>
      </c>
      <c r="AD1939" s="31">
        <f t="shared" si="306"/>
        <v>1</v>
      </c>
      <c r="AE1939" s="32" t="e">
        <f>MIN($K1939,IF(AND(S1939='[3]Resources - Baseline'!$C$25,$AH$3&gt;0),MIN(DATE(2050,12,31),MAX(DATE($AH$4,12,31),DATE(YEAR(J1939)+$AH$3,MONTH(J1939),DAY(J1939)))),IF(AND(COUNTIFS('[3]Resources - Baseline'!$C$26:$C$37,S1939)=1,$AH$2&gt;0),MIN(DATE($AH$4,12,31),DATE(YEAR(J1939)+$AH$2,MONTH(J1939),DAY(J1939))),DATE(2050,12,31))))</f>
        <v>#VALUE!</v>
      </c>
      <c r="AF1939" s="33">
        <f t="shared" si="307"/>
        <v>1</v>
      </c>
    </row>
    <row r="1940" spans="1:32">
      <c r="A1940" s="1">
        <v>1940</v>
      </c>
      <c r="B1940" s="21" t="s">
        <v>4071</v>
      </c>
      <c r="C1940" s="21" t="s">
        <v>4072</v>
      </c>
      <c r="D1940" s="21" t="s">
        <v>185</v>
      </c>
      <c r="E1940" s="21" t="s">
        <v>176</v>
      </c>
      <c r="F1940" s="21" t="s">
        <v>176</v>
      </c>
      <c r="G1940" s="21" t="s">
        <v>177</v>
      </c>
      <c r="H1940" s="21" t="s">
        <v>176</v>
      </c>
      <c r="I1940" s="21" t="s">
        <v>178</v>
      </c>
      <c r="J1940" s="22">
        <v>29952</v>
      </c>
      <c r="K1940" s="22">
        <v>55153</v>
      </c>
      <c r="L1940" s="23">
        <f t="shared" si="308"/>
        <v>9.9499999999999993</v>
      </c>
      <c r="M1940" s="24">
        <f t="shared" si="309"/>
        <v>1</v>
      </c>
      <c r="N1940" s="21">
        <v>9.9499999999999993</v>
      </c>
      <c r="O1940" s="21">
        <v>9.9499999999999993</v>
      </c>
      <c r="P1940" s="21" t="s">
        <v>187</v>
      </c>
      <c r="Q1940" s="21" t="s">
        <v>219</v>
      </c>
      <c r="R1940" s="25" t="s">
        <v>218</v>
      </c>
      <c r="S1940" s="21" t="s">
        <v>265</v>
      </c>
      <c r="T1940" s="21"/>
      <c r="U1940" s="26"/>
      <c r="V1940" s="26"/>
      <c r="W1940" s="27">
        <f t="shared" si="300"/>
        <v>1982</v>
      </c>
      <c r="X1940" s="27">
        <f t="shared" si="301"/>
        <v>2050</v>
      </c>
      <c r="Y1940" s="28">
        <f t="shared" si="302"/>
        <v>0</v>
      </c>
      <c r="Z1940" s="29" t="str">
        <f t="shared" si="303"/>
        <v>CAISO</v>
      </c>
      <c r="AA1940" s="30">
        <f t="shared" si="304"/>
        <v>9.9499999999999993</v>
      </c>
      <c r="AB1940" s="31">
        <f>IF(AND(ISNUMBER(MATCH($S1940,[3]Lists!$CU$8:$CU$37,0)),J1940&gt;=DATE(2018,12,31)),$AH$6,$AH$5)</f>
        <v>1</v>
      </c>
      <c r="AC1940" s="31">
        <f t="shared" si="305"/>
        <v>1</v>
      </c>
      <c r="AD1940" s="31">
        <f t="shared" si="306"/>
        <v>1</v>
      </c>
      <c r="AE1940" s="32" t="e">
        <f>MIN($K1940,IF(AND(S1940='[3]Resources - Baseline'!$C$25,$AH$3&gt;0),MIN(DATE(2050,12,31),MAX(DATE($AH$4,12,31),DATE(YEAR(J1940)+$AH$3,MONTH(J1940),DAY(J1940)))),IF(AND(COUNTIFS('[3]Resources - Baseline'!$C$26:$C$37,S1940)=1,$AH$2&gt;0),MIN(DATE($AH$4,12,31),DATE(YEAR(J1940)+$AH$2,MONTH(J1940),DAY(J1940))),DATE(2050,12,31))))</f>
        <v>#VALUE!</v>
      </c>
      <c r="AF1940" s="33">
        <f t="shared" si="307"/>
        <v>1</v>
      </c>
    </row>
    <row r="1941" spans="1:32">
      <c r="A1941" s="1">
        <v>1941</v>
      </c>
      <c r="B1941" s="21" t="s">
        <v>4073</v>
      </c>
      <c r="C1941" s="21" t="s">
        <v>4074</v>
      </c>
      <c r="D1941" s="21" t="s">
        <v>163</v>
      </c>
      <c r="E1941" s="21" t="s">
        <v>164</v>
      </c>
      <c r="F1941" s="21" t="s">
        <v>164</v>
      </c>
      <c r="G1941" s="21" t="s">
        <v>165</v>
      </c>
      <c r="H1941" s="21" t="s">
        <v>166</v>
      </c>
      <c r="I1941" s="21" t="s">
        <v>167</v>
      </c>
      <c r="J1941" s="22">
        <v>20455</v>
      </c>
      <c r="K1941" s="22">
        <v>48669</v>
      </c>
      <c r="L1941" s="23">
        <f t="shared" si="308"/>
        <v>23.5</v>
      </c>
      <c r="M1941" s="24">
        <f t="shared" si="309"/>
        <v>1</v>
      </c>
      <c r="N1941" s="21">
        <v>23.5</v>
      </c>
      <c r="O1941" s="21">
        <v>23.5</v>
      </c>
      <c r="P1941" s="21" t="s">
        <v>218</v>
      </c>
      <c r="Q1941" s="21" t="s">
        <v>219</v>
      </c>
      <c r="R1941" s="25" t="s">
        <v>218</v>
      </c>
      <c r="S1941" s="21" t="s">
        <v>220</v>
      </c>
      <c r="T1941" s="21"/>
      <c r="U1941" s="26"/>
      <c r="V1941" s="26"/>
      <c r="W1941" s="27">
        <f t="shared" si="300"/>
        <v>1956</v>
      </c>
      <c r="X1941" s="27">
        <f t="shared" si="301"/>
        <v>2032</v>
      </c>
      <c r="Y1941" s="28">
        <f t="shared" si="302"/>
        <v>0</v>
      </c>
      <c r="Z1941" s="29" t="str">
        <f t="shared" si="303"/>
        <v>Excluded</v>
      </c>
      <c r="AA1941" s="30">
        <f t="shared" si="304"/>
        <v>23.5</v>
      </c>
      <c r="AB1941" s="31">
        <f>IF(AND(ISNUMBER(MATCH($S1941,[3]Lists!$CU$8:$CU$37,0)),J1941&gt;=DATE(2018,12,31)),$AH$6,$AH$5)</f>
        <v>1</v>
      </c>
      <c r="AC1941" s="31">
        <f t="shared" si="305"/>
        <v>1</v>
      </c>
      <c r="AD1941" s="31">
        <f t="shared" si="306"/>
        <v>1</v>
      </c>
      <c r="AE1941" s="32" t="e">
        <f>MIN($K1941,IF(AND(S1941='[3]Resources - Baseline'!$C$25,$AH$3&gt;0),MIN(DATE(2050,12,31),MAX(DATE($AH$4,12,31),DATE(YEAR(J1941)+$AH$3,MONTH(J1941),DAY(J1941)))),IF(AND(COUNTIFS('[3]Resources - Baseline'!$C$26:$C$37,S1941)=1,$AH$2&gt;0),MIN(DATE($AH$4,12,31),DATE(YEAR(J1941)+$AH$2,MONTH(J1941),DAY(J1941))),DATE(2050,12,31))))</f>
        <v>#VALUE!</v>
      </c>
      <c r="AF1941" s="33">
        <f t="shared" si="307"/>
        <v>1</v>
      </c>
    </row>
    <row r="1942" spans="1:32">
      <c r="A1942" s="1">
        <v>1942</v>
      </c>
      <c r="B1942" s="21" t="s">
        <v>4075</v>
      </c>
      <c r="C1942" s="21" t="s">
        <v>4076</v>
      </c>
      <c r="D1942" s="21" t="s">
        <v>163</v>
      </c>
      <c r="E1942" s="21" t="s">
        <v>164</v>
      </c>
      <c r="F1942" s="21" t="s">
        <v>164</v>
      </c>
      <c r="G1942" s="21" t="s">
        <v>165</v>
      </c>
      <c r="H1942" s="21" t="s">
        <v>166</v>
      </c>
      <c r="I1942" s="21" t="s">
        <v>167</v>
      </c>
      <c r="J1942" s="22">
        <v>20455</v>
      </c>
      <c r="K1942" s="22">
        <v>48669</v>
      </c>
      <c r="L1942" s="23">
        <f t="shared" si="308"/>
        <v>23.5</v>
      </c>
      <c r="M1942" s="24">
        <f t="shared" si="309"/>
        <v>1</v>
      </c>
      <c r="N1942" s="21">
        <v>23.5</v>
      </c>
      <c r="O1942" s="21">
        <v>23.5</v>
      </c>
      <c r="P1942" s="21" t="s">
        <v>218</v>
      </c>
      <c r="Q1942" s="21" t="s">
        <v>219</v>
      </c>
      <c r="R1942" s="25" t="s">
        <v>218</v>
      </c>
      <c r="S1942" s="21" t="s">
        <v>220</v>
      </c>
      <c r="T1942" s="21"/>
      <c r="U1942" s="26"/>
      <c r="V1942" s="26"/>
      <c r="W1942" s="27">
        <f t="shared" si="300"/>
        <v>1956</v>
      </c>
      <c r="X1942" s="27">
        <f t="shared" si="301"/>
        <v>2032</v>
      </c>
      <c r="Y1942" s="28">
        <f t="shared" si="302"/>
        <v>0</v>
      </c>
      <c r="Z1942" s="29" t="str">
        <f t="shared" si="303"/>
        <v>Excluded</v>
      </c>
      <c r="AA1942" s="30">
        <f t="shared" si="304"/>
        <v>23.5</v>
      </c>
      <c r="AB1942" s="31">
        <f>IF(AND(ISNUMBER(MATCH($S1942,[3]Lists!$CU$8:$CU$37,0)),J1942&gt;=DATE(2018,12,31)),$AH$6,$AH$5)</f>
        <v>1</v>
      </c>
      <c r="AC1942" s="31">
        <f t="shared" si="305"/>
        <v>1</v>
      </c>
      <c r="AD1942" s="31">
        <f t="shared" si="306"/>
        <v>1</v>
      </c>
      <c r="AE1942" s="32" t="e">
        <f>MIN($K1942,IF(AND(S1942='[3]Resources - Baseline'!$C$25,$AH$3&gt;0),MIN(DATE(2050,12,31),MAX(DATE($AH$4,12,31),DATE(YEAR(J1942)+$AH$3,MONTH(J1942),DAY(J1942)))),IF(AND(COUNTIFS('[3]Resources - Baseline'!$C$26:$C$37,S1942)=1,$AH$2&gt;0),MIN(DATE($AH$4,12,31),DATE(YEAR(J1942)+$AH$2,MONTH(J1942),DAY(J1942))),DATE(2050,12,31))))</f>
        <v>#VALUE!</v>
      </c>
      <c r="AF1942" s="33">
        <f t="shared" si="307"/>
        <v>1</v>
      </c>
    </row>
    <row r="1943" spans="1:32">
      <c r="A1943" s="1">
        <v>1943</v>
      </c>
      <c r="B1943" s="21" t="s">
        <v>4077</v>
      </c>
      <c r="C1943" s="21" t="s">
        <v>4078</v>
      </c>
      <c r="D1943" s="21" t="s">
        <v>185</v>
      </c>
      <c r="E1943" s="21" t="s">
        <v>176</v>
      </c>
      <c r="F1943" s="21" t="s">
        <v>176</v>
      </c>
      <c r="G1943" s="21" t="s">
        <v>177</v>
      </c>
      <c r="H1943" s="21" t="s">
        <v>176</v>
      </c>
      <c r="I1943" s="21" t="s">
        <v>178</v>
      </c>
      <c r="J1943" s="22">
        <v>33970</v>
      </c>
      <c r="K1943" s="22">
        <v>55153</v>
      </c>
      <c r="L1943" s="23">
        <f t="shared" si="308"/>
        <v>0.35</v>
      </c>
      <c r="M1943" s="24">
        <f t="shared" si="309"/>
        <v>1</v>
      </c>
      <c r="N1943" s="21">
        <v>0.35</v>
      </c>
      <c r="O1943" s="21">
        <v>0.35</v>
      </c>
      <c r="P1943" s="21" t="s">
        <v>187</v>
      </c>
      <c r="Q1943" s="21" t="s">
        <v>537</v>
      </c>
      <c r="R1943" s="25" t="s">
        <v>538</v>
      </c>
      <c r="S1943" s="21" t="s">
        <v>539</v>
      </c>
      <c r="T1943" s="21"/>
      <c r="U1943" s="26"/>
      <c r="V1943" s="26"/>
      <c r="W1943" s="27">
        <f t="shared" si="300"/>
        <v>1993</v>
      </c>
      <c r="X1943" s="27">
        <f t="shared" si="301"/>
        <v>2050</v>
      </c>
      <c r="Y1943" s="28">
        <f t="shared" si="302"/>
        <v>0</v>
      </c>
      <c r="Z1943" s="29" t="str">
        <f t="shared" si="303"/>
        <v>CAISO</v>
      </c>
      <c r="AA1943" s="30">
        <f t="shared" si="304"/>
        <v>0.35</v>
      </c>
      <c r="AB1943" s="31">
        <f>IF(AND(ISNUMBER(MATCH($S1943,[3]Lists!$CU$8:$CU$37,0)),J1943&gt;=DATE(2018,12,31)),$AH$6,$AH$5)</f>
        <v>1</v>
      </c>
      <c r="AC1943" s="31">
        <f t="shared" si="305"/>
        <v>1</v>
      </c>
      <c r="AD1943" s="31">
        <f t="shared" si="306"/>
        <v>1</v>
      </c>
      <c r="AE1943" s="32" t="e">
        <f>MIN($K1943,IF(AND(S1943='[3]Resources - Baseline'!$C$25,$AH$3&gt;0),MIN(DATE(2050,12,31),MAX(DATE($AH$4,12,31),DATE(YEAR(J1943)+$AH$3,MONTH(J1943),DAY(J1943)))),IF(AND(COUNTIFS('[3]Resources - Baseline'!$C$26:$C$37,S1943)=1,$AH$2&gt;0),MIN(DATE($AH$4,12,31),DATE(YEAR(J1943)+$AH$2,MONTH(J1943),DAY(J1943))),DATE(2050,12,31))))</f>
        <v>#VALUE!</v>
      </c>
      <c r="AF1943" s="33">
        <f t="shared" si="307"/>
        <v>1</v>
      </c>
    </row>
    <row r="1944" spans="1:32">
      <c r="A1944" s="1">
        <v>1944</v>
      </c>
      <c r="B1944" s="21" t="s">
        <v>4079</v>
      </c>
      <c r="C1944" s="21" t="s">
        <v>4080</v>
      </c>
      <c r="D1944" s="21" t="s">
        <v>163</v>
      </c>
      <c r="E1944" s="21" t="s">
        <v>359</v>
      </c>
      <c r="F1944" s="21" t="s">
        <v>359</v>
      </c>
      <c r="G1944" s="21" t="s">
        <v>360</v>
      </c>
      <c r="H1944" s="21" t="s">
        <v>210</v>
      </c>
      <c r="I1944" s="21" t="s">
        <v>212</v>
      </c>
      <c r="J1944" s="22">
        <v>4689</v>
      </c>
      <c r="K1944" s="22">
        <v>55153</v>
      </c>
      <c r="L1944" s="23">
        <f t="shared" si="308"/>
        <v>6</v>
      </c>
      <c r="M1944" s="24">
        <f t="shared" si="309"/>
        <v>1</v>
      </c>
      <c r="N1944" s="21">
        <v>6</v>
      </c>
      <c r="O1944" s="21">
        <v>6</v>
      </c>
      <c r="P1944" s="21" t="s">
        <v>218</v>
      </c>
      <c r="Q1944" s="21" t="s">
        <v>219</v>
      </c>
      <c r="R1944" s="25" t="s">
        <v>218</v>
      </c>
      <c r="S1944" s="21" t="s">
        <v>344</v>
      </c>
      <c r="T1944" s="21"/>
      <c r="U1944" s="26"/>
      <c r="V1944" s="26"/>
      <c r="W1944" s="27">
        <f t="shared" si="300"/>
        <v>1913</v>
      </c>
      <c r="X1944" s="27">
        <f t="shared" si="301"/>
        <v>2050</v>
      </c>
      <c r="Y1944" s="28">
        <f t="shared" si="302"/>
        <v>0</v>
      </c>
      <c r="Z1944" s="29" t="str">
        <f t="shared" si="303"/>
        <v>NW</v>
      </c>
      <c r="AA1944" s="30">
        <f t="shared" si="304"/>
        <v>6</v>
      </c>
      <c r="AB1944" s="31">
        <f>IF(AND(ISNUMBER(MATCH($S1944,[3]Lists!$CU$8:$CU$37,0)),J1944&gt;=DATE(2018,12,31)),$AH$6,$AH$5)</f>
        <v>1</v>
      </c>
      <c r="AC1944" s="31">
        <f t="shared" si="305"/>
        <v>1</v>
      </c>
      <c r="AD1944" s="31">
        <f t="shared" si="306"/>
        <v>1</v>
      </c>
      <c r="AE1944" s="32" t="e">
        <f>MIN($K1944,IF(AND(S1944='[3]Resources - Baseline'!$C$25,$AH$3&gt;0),MIN(DATE(2050,12,31),MAX(DATE($AH$4,12,31),DATE(YEAR(J1944)+$AH$3,MONTH(J1944),DAY(J1944)))),IF(AND(COUNTIFS('[3]Resources - Baseline'!$C$26:$C$37,S1944)=1,$AH$2&gt;0),MIN(DATE($AH$4,12,31),DATE(YEAR(J1944)+$AH$2,MONTH(J1944),DAY(J1944))),DATE(2050,12,31))))</f>
        <v>#VALUE!</v>
      </c>
      <c r="AF1944" s="33">
        <f t="shared" si="307"/>
        <v>1</v>
      </c>
    </row>
    <row r="1945" spans="1:32">
      <c r="A1945" s="1">
        <v>1945</v>
      </c>
      <c r="B1945" s="21" t="s">
        <v>4081</v>
      </c>
      <c r="C1945" s="21" t="s">
        <v>4082</v>
      </c>
      <c r="D1945" s="21" t="s">
        <v>163</v>
      </c>
      <c r="E1945" s="21" t="s">
        <v>359</v>
      </c>
      <c r="F1945" s="21" t="s">
        <v>359</v>
      </c>
      <c r="G1945" s="21" t="s">
        <v>360</v>
      </c>
      <c r="H1945" s="21" t="s">
        <v>210</v>
      </c>
      <c r="I1945" s="21" t="s">
        <v>212</v>
      </c>
      <c r="J1945" s="22">
        <v>4689</v>
      </c>
      <c r="K1945" s="22">
        <v>55153</v>
      </c>
      <c r="L1945" s="23">
        <f t="shared" si="308"/>
        <v>6</v>
      </c>
      <c r="M1945" s="24">
        <f t="shared" si="309"/>
        <v>1</v>
      </c>
      <c r="N1945" s="21">
        <v>6</v>
      </c>
      <c r="O1945" s="21">
        <v>6</v>
      </c>
      <c r="P1945" s="21" t="s">
        <v>218</v>
      </c>
      <c r="Q1945" s="21" t="s">
        <v>219</v>
      </c>
      <c r="R1945" s="25" t="s">
        <v>218</v>
      </c>
      <c r="S1945" s="21" t="s">
        <v>344</v>
      </c>
      <c r="T1945" s="21"/>
      <c r="U1945" s="26"/>
      <c r="V1945" s="26"/>
      <c r="W1945" s="27">
        <f t="shared" si="300"/>
        <v>1913</v>
      </c>
      <c r="X1945" s="27">
        <f t="shared" si="301"/>
        <v>2050</v>
      </c>
      <c r="Y1945" s="28">
        <f t="shared" si="302"/>
        <v>0</v>
      </c>
      <c r="Z1945" s="29" t="str">
        <f t="shared" si="303"/>
        <v>NW</v>
      </c>
      <c r="AA1945" s="30">
        <f t="shared" si="304"/>
        <v>6</v>
      </c>
      <c r="AB1945" s="31">
        <f>IF(AND(ISNUMBER(MATCH($S1945,[3]Lists!$CU$8:$CU$37,0)),J1945&gt;=DATE(2018,12,31)),$AH$6,$AH$5)</f>
        <v>1</v>
      </c>
      <c r="AC1945" s="31">
        <f t="shared" si="305"/>
        <v>1</v>
      </c>
      <c r="AD1945" s="31">
        <f t="shared" si="306"/>
        <v>1</v>
      </c>
      <c r="AE1945" s="32" t="e">
        <f>MIN($K1945,IF(AND(S1945='[3]Resources - Baseline'!$C$25,$AH$3&gt;0),MIN(DATE(2050,12,31),MAX(DATE($AH$4,12,31),DATE(YEAR(J1945)+$AH$3,MONTH(J1945),DAY(J1945)))),IF(AND(COUNTIFS('[3]Resources - Baseline'!$C$26:$C$37,S1945)=1,$AH$2&gt;0),MIN(DATE($AH$4,12,31),DATE(YEAR(J1945)+$AH$2,MONTH(J1945),DAY(J1945))),DATE(2050,12,31))))</f>
        <v>#VALUE!</v>
      </c>
      <c r="AF1945" s="33">
        <f t="shared" si="307"/>
        <v>1</v>
      </c>
    </row>
    <row r="1946" spans="1:32">
      <c r="A1946" s="1">
        <v>1946</v>
      </c>
      <c r="B1946" s="21" t="s">
        <v>4083</v>
      </c>
      <c r="C1946" s="21" t="s">
        <v>4084</v>
      </c>
      <c r="D1946" s="21" t="s">
        <v>163</v>
      </c>
      <c r="E1946" s="21" t="s">
        <v>359</v>
      </c>
      <c r="F1946" s="21" t="s">
        <v>359</v>
      </c>
      <c r="G1946" s="21" t="s">
        <v>360</v>
      </c>
      <c r="H1946" s="21" t="s">
        <v>210</v>
      </c>
      <c r="I1946" s="21" t="s">
        <v>212</v>
      </c>
      <c r="J1946" s="22">
        <v>4689</v>
      </c>
      <c r="K1946" s="22">
        <v>55153</v>
      </c>
      <c r="L1946" s="23">
        <f t="shared" si="308"/>
        <v>6</v>
      </c>
      <c r="M1946" s="24">
        <f t="shared" si="309"/>
        <v>1</v>
      </c>
      <c r="N1946" s="21">
        <v>6</v>
      </c>
      <c r="O1946" s="21">
        <v>6</v>
      </c>
      <c r="P1946" s="21" t="s">
        <v>218</v>
      </c>
      <c r="Q1946" s="21" t="s">
        <v>219</v>
      </c>
      <c r="R1946" s="25" t="s">
        <v>218</v>
      </c>
      <c r="S1946" s="21" t="s">
        <v>344</v>
      </c>
      <c r="T1946" s="21"/>
      <c r="U1946" s="26"/>
      <c r="V1946" s="26"/>
      <c r="W1946" s="27">
        <f t="shared" si="300"/>
        <v>1913</v>
      </c>
      <c r="X1946" s="27">
        <f t="shared" si="301"/>
        <v>2050</v>
      </c>
      <c r="Y1946" s="28">
        <f t="shared" si="302"/>
        <v>0</v>
      </c>
      <c r="Z1946" s="29" t="str">
        <f t="shared" si="303"/>
        <v>NW</v>
      </c>
      <c r="AA1946" s="30">
        <f t="shared" si="304"/>
        <v>6</v>
      </c>
      <c r="AB1946" s="31">
        <f>IF(AND(ISNUMBER(MATCH($S1946,[3]Lists!$CU$8:$CU$37,0)),J1946&gt;=DATE(2018,12,31)),$AH$6,$AH$5)</f>
        <v>1</v>
      </c>
      <c r="AC1946" s="31">
        <f t="shared" si="305"/>
        <v>1</v>
      </c>
      <c r="AD1946" s="31">
        <f t="shared" si="306"/>
        <v>1</v>
      </c>
      <c r="AE1946" s="32" t="e">
        <f>MIN($K1946,IF(AND(S1946='[3]Resources - Baseline'!$C$25,$AH$3&gt;0),MIN(DATE(2050,12,31),MAX(DATE($AH$4,12,31),DATE(YEAR(J1946)+$AH$3,MONTH(J1946),DAY(J1946)))),IF(AND(COUNTIFS('[3]Resources - Baseline'!$C$26:$C$37,S1946)=1,$AH$2&gt;0),MIN(DATE($AH$4,12,31),DATE(YEAR(J1946)+$AH$2,MONTH(J1946),DAY(J1946))),DATE(2050,12,31))))</f>
        <v>#VALUE!</v>
      </c>
      <c r="AF1946" s="33">
        <f t="shared" si="307"/>
        <v>1</v>
      </c>
    </row>
    <row r="1947" spans="1:32">
      <c r="A1947" s="1">
        <v>1947</v>
      </c>
      <c r="B1947" s="21" t="s">
        <v>4085</v>
      </c>
      <c r="C1947" s="21" t="s">
        <v>4086</v>
      </c>
      <c r="D1947" s="21" t="s">
        <v>163</v>
      </c>
      <c r="E1947" s="21" t="s">
        <v>359</v>
      </c>
      <c r="F1947" s="21" t="s">
        <v>359</v>
      </c>
      <c r="G1947" s="21" t="s">
        <v>360</v>
      </c>
      <c r="H1947" s="21" t="s">
        <v>210</v>
      </c>
      <c r="I1947" s="21" t="s">
        <v>212</v>
      </c>
      <c r="J1947" s="22">
        <v>4689</v>
      </c>
      <c r="K1947" s="22">
        <v>55153</v>
      </c>
      <c r="L1947" s="23">
        <f t="shared" si="308"/>
        <v>6</v>
      </c>
      <c r="M1947" s="24">
        <f t="shared" si="309"/>
        <v>1</v>
      </c>
      <c r="N1947" s="21">
        <v>6</v>
      </c>
      <c r="O1947" s="21">
        <v>6</v>
      </c>
      <c r="P1947" s="21" t="s">
        <v>218</v>
      </c>
      <c r="Q1947" s="21" t="s">
        <v>219</v>
      </c>
      <c r="R1947" s="25" t="s">
        <v>218</v>
      </c>
      <c r="S1947" s="21" t="s">
        <v>344</v>
      </c>
      <c r="T1947" s="21"/>
      <c r="U1947" s="26"/>
      <c r="V1947" s="26"/>
      <c r="W1947" s="27">
        <f t="shared" si="300"/>
        <v>1913</v>
      </c>
      <c r="X1947" s="27">
        <f t="shared" si="301"/>
        <v>2050</v>
      </c>
      <c r="Y1947" s="28">
        <f t="shared" si="302"/>
        <v>0</v>
      </c>
      <c r="Z1947" s="29" t="str">
        <f t="shared" si="303"/>
        <v>NW</v>
      </c>
      <c r="AA1947" s="30">
        <f t="shared" si="304"/>
        <v>6</v>
      </c>
      <c r="AB1947" s="31">
        <f>IF(AND(ISNUMBER(MATCH($S1947,[3]Lists!$CU$8:$CU$37,0)),J1947&gt;=DATE(2018,12,31)),$AH$6,$AH$5)</f>
        <v>1</v>
      </c>
      <c r="AC1947" s="31">
        <f t="shared" si="305"/>
        <v>1</v>
      </c>
      <c r="AD1947" s="31">
        <f t="shared" si="306"/>
        <v>1</v>
      </c>
      <c r="AE1947" s="32" t="e">
        <f>MIN($K1947,IF(AND(S1947='[3]Resources - Baseline'!$C$25,$AH$3&gt;0),MIN(DATE(2050,12,31),MAX(DATE($AH$4,12,31),DATE(YEAR(J1947)+$AH$3,MONTH(J1947),DAY(J1947)))),IF(AND(COUNTIFS('[3]Resources - Baseline'!$C$26:$C$37,S1947)=1,$AH$2&gt;0),MIN(DATE($AH$4,12,31),DATE(YEAR(J1947)+$AH$2,MONTH(J1947),DAY(J1947))),DATE(2050,12,31))))</f>
        <v>#VALUE!</v>
      </c>
      <c r="AF1947" s="33">
        <f t="shared" si="307"/>
        <v>1</v>
      </c>
    </row>
    <row r="1948" spans="1:32">
      <c r="A1948" s="1">
        <v>1948</v>
      </c>
      <c r="B1948" s="21" t="s">
        <v>4087</v>
      </c>
      <c r="C1948" s="21" t="s">
        <v>4088</v>
      </c>
      <c r="D1948" s="21" t="s">
        <v>163</v>
      </c>
      <c r="E1948" s="21" t="s">
        <v>359</v>
      </c>
      <c r="F1948" s="21" t="s">
        <v>359</v>
      </c>
      <c r="G1948" s="21" t="s">
        <v>360</v>
      </c>
      <c r="H1948" s="21" t="s">
        <v>210</v>
      </c>
      <c r="I1948" s="21" t="s">
        <v>212</v>
      </c>
      <c r="J1948" s="22">
        <v>16681</v>
      </c>
      <c r="K1948" s="22">
        <v>55153</v>
      </c>
      <c r="L1948" s="23">
        <f t="shared" si="308"/>
        <v>40</v>
      </c>
      <c r="M1948" s="24">
        <f t="shared" si="309"/>
        <v>1</v>
      </c>
      <c r="N1948" s="21">
        <v>40</v>
      </c>
      <c r="O1948" s="21">
        <v>40</v>
      </c>
      <c r="P1948" s="21" t="s">
        <v>218</v>
      </c>
      <c r="Q1948" s="21" t="s">
        <v>219</v>
      </c>
      <c r="R1948" s="25" t="s">
        <v>218</v>
      </c>
      <c r="S1948" s="21" t="s">
        <v>344</v>
      </c>
      <c r="T1948" s="21"/>
      <c r="U1948" s="26"/>
      <c r="V1948" s="26"/>
      <c r="W1948" s="27">
        <f t="shared" si="300"/>
        <v>1946</v>
      </c>
      <c r="X1948" s="27">
        <f t="shared" si="301"/>
        <v>2050</v>
      </c>
      <c r="Y1948" s="28">
        <f t="shared" si="302"/>
        <v>0</v>
      </c>
      <c r="Z1948" s="29" t="str">
        <f t="shared" si="303"/>
        <v>NW</v>
      </c>
      <c r="AA1948" s="30">
        <f t="shared" si="304"/>
        <v>40</v>
      </c>
      <c r="AB1948" s="31">
        <f>IF(AND(ISNUMBER(MATCH($S1948,[3]Lists!$CU$8:$CU$37,0)),J1948&gt;=DATE(2018,12,31)),$AH$6,$AH$5)</f>
        <v>1</v>
      </c>
      <c r="AC1948" s="31">
        <f t="shared" si="305"/>
        <v>1</v>
      </c>
      <c r="AD1948" s="31">
        <f t="shared" si="306"/>
        <v>1</v>
      </c>
      <c r="AE1948" s="32" t="e">
        <f>MIN($K1948,IF(AND(S1948='[3]Resources - Baseline'!$C$25,$AH$3&gt;0),MIN(DATE(2050,12,31),MAX(DATE($AH$4,12,31),DATE(YEAR(J1948)+$AH$3,MONTH(J1948),DAY(J1948)))),IF(AND(COUNTIFS('[3]Resources - Baseline'!$C$26:$C$37,S1948)=1,$AH$2&gt;0),MIN(DATE($AH$4,12,31),DATE(YEAR(J1948)+$AH$2,MONTH(J1948),DAY(J1948))),DATE(2050,12,31))))</f>
        <v>#VALUE!</v>
      </c>
      <c r="AF1948" s="33">
        <f t="shared" si="307"/>
        <v>1</v>
      </c>
    </row>
    <row r="1949" spans="1:32">
      <c r="A1949" s="1">
        <v>1949</v>
      </c>
      <c r="B1949" s="21" t="s">
        <v>4089</v>
      </c>
      <c r="C1949" s="21" t="s">
        <v>4090</v>
      </c>
      <c r="D1949" s="21" t="s">
        <v>163</v>
      </c>
      <c r="E1949" s="21" t="s">
        <v>232</v>
      </c>
      <c r="F1949" s="21" t="s">
        <v>232</v>
      </c>
      <c r="G1949" s="21" t="s">
        <v>233</v>
      </c>
      <c r="H1949" s="21" t="s">
        <v>234</v>
      </c>
      <c r="I1949" s="21" t="s">
        <v>232</v>
      </c>
      <c r="J1949" s="22">
        <v>37438</v>
      </c>
      <c r="K1949" s="22">
        <v>55153</v>
      </c>
      <c r="L1949" s="23">
        <f t="shared" si="308"/>
        <v>51</v>
      </c>
      <c r="M1949" s="24">
        <f t="shared" si="309"/>
        <v>1</v>
      </c>
      <c r="N1949" s="21">
        <v>51</v>
      </c>
      <c r="O1949" s="21">
        <v>51</v>
      </c>
      <c r="P1949" s="21" t="s">
        <v>268</v>
      </c>
      <c r="Q1949" s="21" t="s">
        <v>269</v>
      </c>
      <c r="R1949" s="25" t="s">
        <v>270</v>
      </c>
      <c r="S1949" s="21" t="s">
        <v>3232</v>
      </c>
      <c r="T1949" s="21"/>
      <c r="U1949" s="26"/>
      <c r="V1949" s="26"/>
      <c r="W1949" s="27">
        <f t="shared" si="300"/>
        <v>2003</v>
      </c>
      <c r="X1949" s="27">
        <f t="shared" si="301"/>
        <v>2050</v>
      </c>
      <c r="Y1949" s="28">
        <f t="shared" si="302"/>
        <v>0</v>
      </c>
      <c r="Z1949" s="29" t="str">
        <f t="shared" si="303"/>
        <v>LDWP</v>
      </c>
      <c r="AA1949" s="30">
        <f t="shared" si="304"/>
        <v>51</v>
      </c>
      <c r="AB1949" s="31">
        <f>IF(AND(ISNUMBER(MATCH($S1949,[3]Lists!$CU$8:$CU$37,0)),J1949&gt;=DATE(2018,12,31)),$AH$6,$AH$5)</f>
        <v>1</v>
      </c>
      <c r="AC1949" s="31">
        <f t="shared" si="305"/>
        <v>1</v>
      </c>
      <c r="AD1949" s="31">
        <f t="shared" si="306"/>
        <v>1</v>
      </c>
      <c r="AE1949" s="32" t="e">
        <f>MIN($K1949,IF(AND(S1949='[3]Resources - Baseline'!$C$25,$AH$3&gt;0),MIN(DATE(2050,12,31),MAX(DATE($AH$4,12,31),DATE(YEAR(J1949)+$AH$3,MONTH(J1949),DAY(J1949)))),IF(AND(COUNTIFS('[3]Resources - Baseline'!$C$26:$C$37,S1949)=1,$AH$2&gt;0),MIN(DATE($AH$4,12,31),DATE(YEAR(J1949)+$AH$2,MONTH(J1949),DAY(J1949))),DATE(2050,12,31))))</f>
        <v>#VALUE!</v>
      </c>
      <c r="AF1949" s="33">
        <f t="shared" si="307"/>
        <v>1</v>
      </c>
    </row>
    <row r="1950" spans="1:32">
      <c r="A1950" s="1">
        <v>1950</v>
      </c>
      <c r="B1950" s="21" t="s">
        <v>4091</v>
      </c>
      <c r="C1950" s="21" t="s">
        <v>4092</v>
      </c>
      <c r="D1950" s="21" t="s">
        <v>163</v>
      </c>
      <c r="E1950" s="21" t="s">
        <v>210</v>
      </c>
      <c r="F1950" s="21" t="s">
        <v>210</v>
      </c>
      <c r="G1950" s="21" t="s">
        <v>211</v>
      </c>
      <c r="H1950" s="21" t="s">
        <v>210</v>
      </c>
      <c r="I1950" s="21" t="s">
        <v>212</v>
      </c>
      <c r="J1950" s="22">
        <v>6362</v>
      </c>
      <c r="K1950" s="22">
        <v>47588</v>
      </c>
      <c r="L1950" s="23">
        <f t="shared" si="308"/>
        <v>3</v>
      </c>
      <c r="M1950" s="24">
        <f t="shared" si="309"/>
        <v>1</v>
      </c>
      <c r="N1950" s="21">
        <v>3</v>
      </c>
      <c r="O1950" s="21">
        <v>3</v>
      </c>
      <c r="P1950" s="21" t="s">
        <v>218</v>
      </c>
      <c r="Q1950" s="21" t="s">
        <v>219</v>
      </c>
      <c r="R1950" s="25" t="s">
        <v>218</v>
      </c>
      <c r="S1950" s="21" t="s">
        <v>344</v>
      </c>
      <c r="T1950" s="21"/>
      <c r="U1950" s="26"/>
      <c r="V1950" s="26"/>
      <c r="W1950" s="27">
        <f t="shared" si="300"/>
        <v>1917</v>
      </c>
      <c r="X1950" s="27">
        <f t="shared" si="301"/>
        <v>2029</v>
      </c>
      <c r="Y1950" s="28">
        <f t="shared" si="302"/>
        <v>0</v>
      </c>
      <c r="Z1950" s="29" t="str">
        <f t="shared" si="303"/>
        <v>NW</v>
      </c>
      <c r="AA1950" s="30">
        <f t="shared" si="304"/>
        <v>3</v>
      </c>
      <c r="AB1950" s="31">
        <f>IF(AND(ISNUMBER(MATCH($S1950,[3]Lists!$CU$8:$CU$37,0)),J1950&gt;=DATE(2018,12,31)),$AH$6,$AH$5)</f>
        <v>1</v>
      </c>
      <c r="AC1950" s="31">
        <f t="shared" si="305"/>
        <v>1</v>
      </c>
      <c r="AD1950" s="31">
        <f t="shared" si="306"/>
        <v>1</v>
      </c>
      <c r="AE1950" s="32" t="e">
        <f>MIN($K1950,IF(AND(S1950='[3]Resources - Baseline'!$C$25,$AH$3&gt;0),MIN(DATE(2050,12,31),MAX(DATE($AH$4,12,31),DATE(YEAR(J1950)+$AH$3,MONTH(J1950),DAY(J1950)))),IF(AND(COUNTIFS('[3]Resources - Baseline'!$C$26:$C$37,S1950)=1,$AH$2&gt;0),MIN(DATE($AH$4,12,31),DATE(YEAR(J1950)+$AH$2,MONTH(J1950),DAY(J1950))),DATE(2050,12,31))))</f>
        <v>#VALUE!</v>
      </c>
      <c r="AF1950" s="33">
        <f t="shared" si="307"/>
        <v>1</v>
      </c>
    </row>
    <row r="1951" spans="1:32">
      <c r="A1951" s="1">
        <v>1951</v>
      </c>
      <c r="B1951" s="21" t="s">
        <v>4093</v>
      </c>
      <c r="C1951" s="21" t="s">
        <v>4094</v>
      </c>
      <c r="D1951" s="21" t="s">
        <v>163</v>
      </c>
      <c r="E1951" s="21" t="s">
        <v>210</v>
      </c>
      <c r="F1951" s="21" t="s">
        <v>210</v>
      </c>
      <c r="G1951" s="21" t="s">
        <v>211</v>
      </c>
      <c r="H1951" s="21" t="s">
        <v>210</v>
      </c>
      <c r="I1951" s="21" t="s">
        <v>212</v>
      </c>
      <c r="J1951" s="22">
        <v>18111</v>
      </c>
      <c r="K1951" s="22">
        <v>47588</v>
      </c>
      <c r="L1951" s="23">
        <f t="shared" si="308"/>
        <v>3.5</v>
      </c>
      <c r="M1951" s="24">
        <f t="shared" si="309"/>
        <v>1</v>
      </c>
      <c r="N1951" s="21">
        <v>3.5</v>
      </c>
      <c r="O1951" s="21">
        <v>3.5</v>
      </c>
      <c r="P1951" s="21" t="s">
        <v>218</v>
      </c>
      <c r="Q1951" s="21" t="s">
        <v>219</v>
      </c>
      <c r="R1951" s="25" t="s">
        <v>218</v>
      </c>
      <c r="S1951" s="21" t="s">
        <v>344</v>
      </c>
      <c r="T1951" s="21"/>
      <c r="U1951" s="26"/>
      <c r="V1951" s="26"/>
      <c r="W1951" s="27">
        <f t="shared" si="300"/>
        <v>1950</v>
      </c>
      <c r="X1951" s="27">
        <f t="shared" si="301"/>
        <v>2029</v>
      </c>
      <c r="Y1951" s="28">
        <f t="shared" si="302"/>
        <v>0</v>
      </c>
      <c r="Z1951" s="29" t="str">
        <f t="shared" si="303"/>
        <v>NW</v>
      </c>
      <c r="AA1951" s="30">
        <f t="shared" si="304"/>
        <v>3.5</v>
      </c>
      <c r="AB1951" s="31">
        <f>IF(AND(ISNUMBER(MATCH($S1951,[3]Lists!$CU$8:$CU$37,0)),J1951&gt;=DATE(2018,12,31)),$AH$6,$AH$5)</f>
        <v>1</v>
      </c>
      <c r="AC1951" s="31">
        <f t="shared" si="305"/>
        <v>1</v>
      </c>
      <c r="AD1951" s="31">
        <f t="shared" si="306"/>
        <v>1</v>
      </c>
      <c r="AE1951" s="32" t="e">
        <f>MIN($K1951,IF(AND(S1951='[3]Resources - Baseline'!$C$25,$AH$3&gt;0),MIN(DATE(2050,12,31),MAX(DATE($AH$4,12,31),DATE(YEAR(J1951)+$AH$3,MONTH(J1951),DAY(J1951)))),IF(AND(COUNTIFS('[3]Resources - Baseline'!$C$26:$C$37,S1951)=1,$AH$2&gt;0),MIN(DATE($AH$4,12,31),DATE(YEAR(J1951)+$AH$2,MONTH(J1951),DAY(J1951))),DATE(2050,12,31))))</f>
        <v>#VALUE!</v>
      </c>
      <c r="AF1951" s="33">
        <f t="shared" si="307"/>
        <v>1</v>
      </c>
    </row>
    <row r="1952" spans="1:32">
      <c r="A1952" s="1">
        <v>1952</v>
      </c>
      <c r="B1952" s="21" t="s">
        <v>4095</v>
      </c>
      <c r="C1952" s="21" t="s">
        <v>4096</v>
      </c>
      <c r="D1952" s="21" t="s">
        <v>174</v>
      </c>
      <c r="E1952" s="22" t="s">
        <v>205</v>
      </c>
      <c r="F1952" s="22" t="s">
        <v>203</v>
      </c>
      <c r="G1952" s="22" t="s">
        <v>204</v>
      </c>
      <c r="H1952" s="22" t="s">
        <v>205</v>
      </c>
      <c r="I1952" s="22" t="s">
        <v>178</v>
      </c>
      <c r="J1952" s="22">
        <v>43701</v>
      </c>
      <c r="K1952" s="22">
        <v>55153</v>
      </c>
      <c r="L1952" s="23">
        <f t="shared" si="308"/>
        <v>0</v>
      </c>
      <c r="M1952" s="24">
        <f t="shared" si="309"/>
        <v>0</v>
      </c>
      <c r="N1952" s="35"/>
      <c r="O1952" s="35">
        <v>3</v>
      </c>
      <c r="P1952" s="35" t="s">
        <v>2177</v>
      </c>
      <c r="Q1952" s="35" t="s">
        <v>1498</v>
      </c>
      <c r="R1952" s="25" t="s">
        <v>1499</v>
      </c>
      <c r="S1952" s="22" t="s">
        <v>913</v>
      </c>
      <c r="T1952" s="22"/>
      <c r="U1952" s="26"/>
      <c r="V1952" s="26"/>
      <c r="W1952" s="27">
        <f t="shared" si="300"/>
        <v>2020</v>
      </c>
      <c r="X1952" s="27">
        <f t="shared" si="301"/>
        <v>2050</v>
      </c>
      <c r="Y1952" s="28">
        <f t="shared" si="302"/>
        <v>0</v>
      </c>
      <c r="Z1952" s="29" t="str">
        <f t="shared" si="303"/>
        <v>CAISO</v>
      </c>
      <c r="AA1952" s="30">
        <f t="shared" si="304"/>
        <v>3</v>
      </c>
      <c r="AB1952" s="31">
        <f>IF(AND(ISNUMBER(MATCH($S1952,[3]Lists!$CU$8:$CU$37,0)),J1952&gt;=DATE(2018,12,31)),$AH$6,$AH$5)</f>
        <v>0.95</v>
      </c>
      <c r="AC1952" s="31">
        <f t="shared" si="305"/>
        <v>1</v>
      </c>
      <c r="AD1952" s="31">
        <f t="shared" si="306"/>
        <v>1</v>
      </c>
      <c r="AE1952" s="32" t="e">
        <f>MIN($K1952,IF(AND(S1952='[3]Resources - Baseline'!$C$25,$AH$3&gt;0),MIN(DATE(2050,12,31),MAX(DATE($AH$4,12,31),DATE(YEAR(J1952)+$AH$3,MONTH(J1952),DAY(J1952)))),IF(AND(COUNTIFS('[3]Resources - Baseline'!$C$26:$C$37,S1952)=1,$AH$2&gt;0),MIN(DATE($AH$4,12,31),DATE(YEAR(J1952)+$AH$2,MONTH(J1952),DAY(J1952))),DATE(2050,12,31))))</f>
        <v>#VALUE!</v>
      </c>
      <c r="AF1952" s="33">
        <f t="shared" si="307"/>
        <v>1</v>
      </c>
    </row>
    <row r="1953" spans="1:32">
      <c r="A1953" s="1">
        <v>1953</v>
      </c>
      <c r="B1953" s="21" t="s">
        <v>4097</v>
      </c>
      <c r="C1953" s="21" t="s">
        <v>4098</v>
      </c>
      <c r="D1953" s="21" t="s">
        <v>163</v>
      </c>
      <c r="E1953" s="21" t="s">
        <v>745</v>
      </c>
      <c r="F1953" s="21" t="s">
        <v>745</v>
      </c>
      <c r="G1953" s="21" t="s">
        <v>746</v>
      </c>
      <c r="H1953" s="21" t="s">
        <v>747</v>
      </c>
      <c r="I1953" s="21" t="s">
        <v>212</v>
      </c>
      <c r="J1953" s="22">
        <v>41791</v>
      </c>
      <c r="K1953" s="22">
        <v>55153</v>
      </c>
      <c r="L1953" s="23">
        <f t="shared" si="308"/>
        <v>628.1</v>
      </c>
      <c r="M1953" s="24">
        <f t="shared" si="309"/>
        <v>1</v>
      </c>
      <c r="N1953" s="21">
        <v>628.1</v>
      </c>
      <c r="O1953" s="21">
        <v>628.1</v>
      </c>
      <c r="P1953" s="21" t="s">
        <v>257</v>
      </c>
      <c r="Q1953" s="21" t="s">
        <v>258</v>
      </c>
      <c r="R1953" s="25" t="s">
        <v>259</v>
      </c>
      <c r="S1953" s="21" t="s">
        <v>807</v>
      </c>
      <c r="T1953" s="21"/>
      <c r="U1953" s="26"/>
      <c r="V1953" s="26"/>
      <c r="W1953" s="27">
        <f t="shared" si="300"/>
        <v>2014</v>
      </c>
      <c r="X1953" s="27">
        <f t="shared" si="301"/>
        <v>2050</v>
      </c>
      <c r="Y1953" s="28">
        <f t="shared" si="302"/>
        <v>0</v>
      </c>
      <c r="Z1953" s="29" t="str">
        <f t="shared" si="303"/>
        <v>NW</v>
      </c>
      <c r="AA1953" s="30">
        <f t="shared" si="304"/>
        <v>628.1</v>
      </c>
      <c r="AB1953" s="31">
        <f>IF(AND(ISNUMBER(MATCH($S1953,[3]Lists!$CU$8:$CU$37,0)),J1953&gt;=DATE(2018,12,31)),$AH$6,$AH$5)</f>
        <v>1</v>
      </c>
      <c r="AC1953" s="31">
        <f t="shared" si="305"/>
        <v>1</v>
      </c>
      <c r="AD1953" s="31">
        <f t="shared" si="306"/>
        <v>1</v>
      </c>
      <c r="AE1953" s="32" t="e">
        <f>MIN($K1953,IF(AND(S1953='[3]Resources - Baseline'!$C$25,$AH$3&gt;0),MIN(DATE(2050,12,31),MAX(DATE($AH$4,12,31),DATE(YEAR(J1953)+$AH$3,MONTH(J1953),DAY(J1953)))),IF(AND(COUNTIFS('[3]Resources - Baseline'!$C$26:$C$37,S1953)=1,$AH$2&gt;0),MIN(DATE($AH$4,12,31),DATE(YEAR(J1953)+$AH$2,MONTH(J1953),DAY(J1953))),DATE(2050,12,31))))</f>
        <v>#VALUE!</v>
      </c>
      <c r="AF1953" s="33">
        <f t="shared" si="307"/>
        <v>1</v>
      </c>
    </row>
    <row r="1954" spans="1:32">
      <c r="A1954" s="1">
        <v>1954</v>
      </c>
      <c r="B1954" s="21" t="s">
        <v>4099</v>
      </c>
      <c r="C1954" s="21" t="s">
        <v>4100</v>
      </c>
      <c r="D1954" s="21" t="s">
        <v>163</v>
      </c>
      <c r="E1954" s="21" t="s">
        <v>745</v>
      </c>
      <c r="F1954" s="21" t="s">
        <v>745</v>
      </c>
      <c r="G1954" s="21" t="s">
        <v>746</v>
      </c>
      <c r="H1954" s="21" t="s">
        <v>747</v>
      </c>
      <c r="I1954" s="21" t="s">
        <v>212</v>
      </c>
      <c r="J1954" s="22">
        <v>39234</v>
      </c>
      <c r="K1954" s="22">
        <v>55123</v>
      </c>
      <c r="L1954" s="23">
        <f t="shared" si="308"/>
        <v>538</v>
      </c>
      <c r="M1954" s="24">
        <f t="shared" si="309"/>
        <v>1</v>
      </c>
      <c r="N1954" s="21">
        <v>538</v>
      </c>
      <c r="O1954" s="21">
        <v>538</v>
      </c>
      <c r="P1954" s="21" t="s">
        <v>257</v>
      </c>
      <c r="Q1954" s="21" t="s">
        <v>258</v>
      </c>
      <c r="R1954" s="25" t="s">
        <v>259</v>
      </c>
      <c r="S1954" s="21" t="s">
        <v>807</v>
      </c>
      <c r="T1954" s="21"/>
      <c r="U1954" s="26"/>
      <c r="V1954" s="26"/>
      <c r="W1954" s="27">
        <f t="shared" si="300"/>
        <v>2007</v>
      </c>
      <c r="X1954" s="27">
        <f t="shared" si="301"/>
        <v>2050</v>
      </c>
      <c r="Y1954" s="28">
        <f t="shared" si="302"/>
        <v>0</v>
      </c>
      <c r="Z1954" s="29" t="str">
        <f t="shared" si="303"/>
        <v>NW</v>
      </c>
      <c r="AA1954" s="30">
        <f t="shared" si="304"/>
        <v>538</v>
      </c>
      <c r="AB1954" s="31">
        <f>IF(AND(ISNUMBER(MATCH($S1954,[3]Lists!$CU$8:$CU$37,0)),J1954&gt;=DATE(2018,12,31)),$AH$6,$AH$5)</f>
        <v>1</v>
      </c>
      <c r="AC1954" s="31">
        <f t="shared" si="305"/>
        <v>1</v>
      </c>
      <c r="AD1954" s="31">
        <f t="shared" si="306"/>
        <v>1</v>
      </c>
      <c r="AE1954" s="32" t="e">
        <f>MIN($K1954,IF(AND(S1954='[3]Resources - Baseline'!$C$25,$AH$3&gt;0),MIN(DATE(2050,12,31),MAX(DATE($AH$4,12,31),DATE(YEAR(J1954)+$AH$3,MONTH(J1954),DAY(J1954)))),IF(AND(COUNTIFS('[3]Resources - Baseline'!$C$26:$C$37,S1954)=1,$AH$2&gt;0),MIN(DATE($AH$4,12,31),DATE(YEAR(J1954)+$AH$2,MONTH(J1954),DAY(J1954))),DATE(2050,12,31))))</f>
        <v>#VALUE!</v>
      </c>
      <c r="AF1954" s="33">
        <f t="shared" si="307"/>
        <v>1</v>
      </c>
    </row>
    <row r="1955" spans="1:32">
      <c r="A1955" s="1">
        <v>1955</v>
      </c>
      <c r="B1955" s="21" t="s">
        <v>4101</v>
      </c>
      <c r="C1955" s="21" t="s">
        <v>4101</v>
      </c>
      <c r="D1955" s="21" t="s">
        <v>163</v>
      </c>
      <c r="E1955" s="21" t="s">
        <v>829</v>
      </c>
      <c r="F1955" s="21" t="s">
        <v>829</v>
      </c>
      <c r="G1955" s="21" t="s">
        <v>830</v>
      </c>
      <c r="H1955" s="21" t="s">
        <v>829</v>
      </c>
      <c r="I1955" s="21" t="s">
        <v>212</v>
      </c>
      <c r="J1955" s="22">
        <v>18264</v>
      </c>
      <c r="K1955" s="22">
        <v>55153</v>
      </c>
      <c r="L1955" s="23">
        <f t="shared" si="308"/>
        <v>5</v>
      </c>
      <c r="M1955" s="24">
        <f t="shared" si="309"/>
        <v>1</v>
      </c>
      <c r="N1955" s="21">
        <v>5</v>
      </c>
      <c r="O1955" s="21">
        <v>5</v>
      </c>
      <c r="P1955" s="21" t="s">
        <v>218</v>
      </c>
      <c r="Q1955" s="21" t="s">
        <v>219</v>
      </c>
      <c r="R1955" s="25" t="s">
        <v>218</v>
      </c>
      <c r="S1955" s="21" t="s">
        <v>344</v>
      </c>
      <c r="T1955" s="21"/>
      <c r="U1955" s="26"/>
      <c r="V1955" s="26"/>
      <c r="W1955" s="27">
        <f t="shared" si="300"/>
        <v>1950</v>
      </c>
      <c r="X1955" s="27">
        <f t="shared" si="301"/>
        <v>2050</v>
      </c>
      <c r="Y1955" s="28">
        <f t="shared" si="302"/>
        <v>0</v>
      </c>
      <c r="Z1955" s="29" t="str">
        <f t="shared" si="303"/>
        <v>NW</v>
      </c>
      <c r="AA1955" s="30">
        <f t="shared" si="304"/>
        <v>5</v>
      </c>
      <c r="AB1955" s="31">
        <f>IF(AND(ISNUMBER(MATCH($S1955,[3]Lists!$CU$8:$CU$37,0)),J1955&gt;=DATE(2018,12,31)),$AH$6,$AH$5)</f>
        <v>1</v>
      </c>
      <c r="AC1955" s="31">
        <f t="shared" si="305"/>
        <v>1</v>
      </c>
      <c r="AD1955" s="31">
        <f t="shared" si="306"/>
        <v>1</v>
      </c>
      <c r="AE1955" s="32" t="e">
        <f>MIN($K1955,IF(AND(S1955='[3]Resources - Baseline'!$C$25,$AH$3&gt;0),MIN(DATE(2050,12,31),MAX(DATE($AH$4,12,31),DATE(YEAR(J1955)+$AH$3,MONTH(J1955),DAY(J1955)))),IF(AND(COUNTIFS('[3]Resources - Baseline'!$C$26:$C$37,S1955)=1,$AH$2&gt;0),MIN(DATE($AH$4,12,31),DATE(YEAR(J1955)+$AH$2,MONTH(J1955),DAY(J1955))),DATE(2050,12,31))))</f>
        <v>#VALUE!</v>
      </c>
      <c r="AF1955" s="33">
        <f t="shared" si="307"/>
        <v>1</v>
      </c>
    </row>
    <row r="1956" spans="1:32">
      <c r="A1956" s="1">
        <v>1956</v>
      </c>
      <c r="B1956" s="21" t="s">
        <v>4102</v>
      </c>
      <c r="C1956" s="21" t="s">
        <v>4103</v>
      </c>
      <c r="D1956" s="21" t="s">
        <v>185</v>
      </c>
      <c r="E1956" s="21" t="s">
        <v>205</v>
      </c>
      <c r="F1956" s="21" t="s">
        <v>205</v>
      </c>
      <c r="G1956" s="21" t="s">
        <v>204</v>
      </c>
      <c r="H1956" s="21" t="s">
        <v>205</v>
      </c>
      <c r="I1956" s="21" t="s">
        <v>178</v>
      </c>
      <c r="J1956" s="22">
        <v>40794</v>
      </c>
      <c r="K1956" s="22">
        <v>55153</v>
      </c>
      <c r="L1956" s="23">
        <f t="shared" si="308"/>
        <v>20</v>
      </c>
      <c r="M1956" s="24">
        <f t="shared" si="309"/>
        <v>1</v>
      </c>
      <c r="N1956" s="21">
        <v>20</v>
      </c>
      <c r="O1956" s="21">
        <v>20</v>
      </c>
      <c r="P1956" s="21" t="s">
        <v>187</v>
      </c>
      <c r="Q1956" s="21" t="s">
        <v>1311</v>
      </c>
      <c r="R1956" s="25" t="s">
        <v>1312</v>
      </c>
      <c r="S1956" s="21" t="s">
        <v>1508</v>
      </c>
      <c r="T1956" s="21"/>
      <c r="U1956" s="26"/>
      <c r="V1956" s="26"/>
      <c r="W1956" s="27">
        <f t="shared" si="300"/>
        <v>2012</v>
      </c>
      <c r="X1956" s="27">
        <f t="shared" si="301"/>
        <v>2050</v>
      </c>
      <c r="Y1956" s="28">
        <f t="shared" si="302"/>
        <v>0</v>
      </c>
      <c r="Z1956" s="29" t="str">
        <f t="shared" si="303"/>
        <v>CAISO</v>
      </c>
      <c r="AA1956" s="30">
        <f t="shared" si="304"/>
        <v>20</v>
      </c>
      <c r="AB1956" s="31">
        <f>IF(AND(ISNUMBER(MATCH($S1956,[3]Lists!$CU$8:$CU$37,0)),J1956&gt;=DATE(2018,12,31)),$AH$6,$AH$5)</f>
        <v>1</v>
      </c>
      <c r="AC1956" s="31">
        <f t="shared" si="305"/>
        <v>1</v>
      </c>
      <c r="AD1956" s="31">
        <f t="shared" si="306"/>
        <v>1</v>
      </c>
      <c r="AE1956" s="32" t="e">
        <f>MIN($K1956,IF(AND(S1956='[3]Resources - Baseline'!$C$25,$AH$3&gt;0),MIN(DATE(2050,12,31),MAX(DATE($AH$4,12,31),DATE(YEAR(J1956)+$AH$3,MONTH(J1956),DAY(J1956)))),IF(AND(COUNTIFS('[3]Resources - Baseline'!$C$26:$C$37,S1956)=1,$AH$2&gt;0),MIN(DATE($AH$4,12,31),DATE(YEAR(J1956)+$AH$2,MONTH(J1956),DAY(J1956))),DATE(2050,12,31))))</f>
        <v>#VALUE!</v>
      </c>
      <c r="AF1956" s="33">
        <f t="shared" si="307"/>
        <v>1</v>
      </c>
    </row>
    <row r="1957" spans="1:32">
      <c r="A1957" s="1">
        <v>1957</v>
      </c>
      <c r="B1957" s="21" t="s">
        <v>4104</v>
      </c>
      <c r="C1957" s="21" t="s">
        <v>4105</v>
      </c>
      <c r="D1957" s="21" t="s">
        <v>185</v>
      </c>
      <c r="E1957" s="21" t="s">
        <v>205</v>
      </c>
      <c r="F1957" s="21" t="s">
        <v>205</v>
      </c>
      <c r="G1957" s="21" t="s">
        <v>204</v>
      </c>
      <c r="H1957" s="21" t="s">
        <v>205</v>
      </c>
      <c r="I1957" s="21" t="s">
        <v>178</v>
      </c>
      <c r="J1957" s="22">
        <v>41148</v>
      </c>
      <c r="K1957" s="22">
        <v>55153</v>
      </c>
      <c r="L1957" s="23">
        <f t="shared" si="308"/>
        <v>20</v>
      </c>
      <c r="M1957" s="24">
        <f t="shared" si="309"/>
        <v>1</v>
      </c>
      <c r="N1957" s="21">
        <v>20</v>
      </c>
      <c r="O1957" s="21">
        <v>20</v>
      </c>
      <c r="P1957" s="21" t="s">
        <v>187</v>
      </c>
      <c r="Q1957" s="21" t="s">
        <v>1311</v>
      </c>
      <c r="R1957" s="25" t="s">
        <v>1312</v>
      </c>
      <c r="S1957" s="21" t="s">
        <v>1508</v>
      </c>
      <c r="T1957" s="21"/>
      <c r="U1957" s="26"/>
      <c r="V1957" s="26"/>
      <c r="W1957" s="27">
        <f t="shared" si="300"/>
        <v>2013</v>
      </c>
      <c r="X1957" s="27">
        <f t="shared" si="301"/>
        <v>2050</v>
      </c>
      <c r="Y1957" s="28">
        <f t="shared" si="302"/>
        <v>0</v>
      </c>
      <c r="Z1957" s="29" t="str">
        <f t="shared" si="303"/>
        <v>CAISO</v>
      </c>
      <c r="AA1957" s="30">
        <f t="shared" si="304"/>
        <v>20</v>
      </c>
      <c r="AB1957" s="31">
        <f>IF(AND(ISNUMBER(MATCH($S1957,[3]Lists!$CU$8:$CU$37,0)),J1957&gt;=DATE(2018,12,31)),$AH$6,$AH$5)</f>
        <v>1</v>
      </c>
      <c r="AC1957" s="31">
        <f t="shared" si="305"/>
        <v>1</v>
      </c>
      <c r="AD1957" s="31">
        <f t="shared" si="306"/>
        <v>1</v>
      </c>
      <c r="AE1957" s="32" t="e">
        <f>MIN($K1957,IF(AND(S1957='[3]Resources - Baseline'!$C$25,$AH$3&gt;0),MIN(DATE(2050,12,31),MAX(DATE($AH$4,12,31),DATE(YEAR(J1957)+$AH$3,MONTH(J1957),DAY(J1957)))),IF(AND(COUNTIFS('[3]Resources - Baseline'!$C$26:$C$37,S1957)=1,$AH$2&gt;0),MIN(DATE($AH$4,12,31),DATE(YEAR(J1957)+$AH$2,MONTH(J1957),DAY(J1957))),DATE(2050,12,31))))</f>
        <v>#VALUE!</v>
      </c>
      <c r="AF1957" s="33">
        <f t="shared" si="307"/>
        <v>1</v>
      </c>
    </row>
    <row r="1958" spans="1:32">
      <c r="A1958" s="1">
        <v>1958</v>
      </c>
      <c r="B1958" s="21" t="s">
        <v>4106</v>
      </c>
      <c r="C1958" s="21" t="s">
        <v>4107</v>
      </c>
      <c r="D1958" s="21" t="s">
        <v>163</v>
      </c>
      <c r="E1958" s="21" t="s">
        <v>302</v>
      </c>
      <c r="F1958" s="21" t="s">
        <v>302</v>
      </c>
      <c r="G1958" s="21" t="s">
        <v>303</v>
      </c>
      <c r="H1958" s="21" t="s">
        <v>302</v>
      </c>
      <c r="I1958" s="21" t="s">
        <v>167</v>
      </c>
      <c r="J1958" s="22">
        <v>18264</v>
      </c>
      <c r="K1958" s="22">
        <v>55153</v>
      </c>
      <c r="L1958" s="23">
        <f t="shared" si="308"/>
        <v>210</v>
      </c>
      <c r="M1958" s="24">
        <f t="shared" si="309"/>
        <v>1</v>
      </c>
      <c r="N1958" s="21">
        <v>210</v>
      </c>
      <c r="O1958" s="21">
        <v>210</v>
      </c>
      <c r="P1958" s="21" t="s">
        <v>990</v>
      </c>
      <c r="Q1958" s="21" t="s">
        <v>991</v>
      </c>
      <c r="R1958" s="25" t="s">
        <v>50</v>
      </c>
      <c r="S1958" s="21" t="s">
        <v>4108</v>
      </c>
      <c r="T1958" s="21"/>
      <c r="U1958" s="26"/>
      <c r="V1958" s="26"/>
      <c r="W1958" s="27">
        <f t="shared" si="300"/>
        <v>1950</v>
      </c>
      <c r="X1958" s="27">
        <f t="shared" si="301"/>
        <v>2050</v>
      </c>
      <c r="Y1958" s="28">
        <f t="shared" si="302"/>
        <v>0</v>
      </c>
      <c r="Z1958" s="29" t="str">
        <f t="shared" si="303"/>
        <v>Excluded</v>
      </c>
      <c r="AA1958" s="30">
        <f t="shared" si="304"/>
        <v>210</v>
      </c>
      <c r="AB1958" s="31">
        <f>IF(AND(ISNUMBER(MATCH($S1958,[3]Lists!$CU$8:$CU$37,0)),J1958&gt;=DATE(2018,12,31)),$AH$6,$AH$5)</f>
        <v>1</v>
      </c>
      <c r="AC1958" s="31">
        <f t="shared" si="305"/>
        <v>1</v>
      </c>
      <c r="AD1958" s="31">
        <f t="shared" si="306"/>
        <v>1</v>
      </c>
      <c r="AE1958" s="32" t="e">
        <f>MIN($K1958,IF(AND(S1958='[3]Resources - Baseline'!$C$25,$AH$3&gt;0),MIN(DATE(2050,12,31),MAX(DATE($AH$4,12,31),DATE(YEAR(J1958)+$AH$3,MONTH(J1958),DAY(J1958)))),IF(AND(COUNTIFS('[3]Resources - Baseline'!$C$26:$C$37,S1958)=1,$AH$2&gt;0),MIN(DATE($AH$4,12,31),DATE(YEAR(J1958)+$AH$2,MONTH(J1958),DAY(J1958))),DATE(2050,12,31))))</f>
        <v>#VALUE!</v>
      </c>
      <c r="AF1958" s="33">
        <f t="shared" si="307"/>
        <v>1</v>
      </c>
    </row>
    <row r="1959" spans="1:32">
      <c r="A1959" s="1">
        <v>1959</v>
      </c>
      <c r="B1959" s="21" t="s">
        <v>4109</v>
      </c>
      <c r="C1959" s="21" t="s">
        <v>4110</v>
      </c>
      <c r="D1959" s="21" t="s">
        <v>185</v>
      </c>
      <c r="E1959" s="21" t="s">
        <v>175</v>
      </c>
      <c r="F1959" s="21" t="s">
        <v>175</v>
      </c>
      <c r="G1959" s="21" t="s">
        <v>186</v>
      </c>
      <c r="H1959" s="21" t="s">
        <v>175</v>
      </c>
      <c r="I1959" s="21" t="s">
        <v>178</v>
      </c>
      <c r="J1959" s="22">
        <v>41954</v>
      </c>
      <c r="K1959" s="22">
        <v>55153</v>
      </c>
      <c r="L1959" s="23">
        <f t="shared" si="308"/>
        <v>60</v>
      </c>
      <c r="M1959" s="24">
        <f t="shared" si="309"/>
        <v>1</v>
      </c>
      <c r="N1959" s="21">
        <v>60</v>
      </c>
      <c r="O1959" s="21">
        <v>60</v>
      </c>
      <c r="P1959" s="21" t="s">
        <v>187</v>
      </c>
      <c r="Q1959" s="21" t="s">
        <v>188</v>
      </c>
      <c r="R1959" s="25" t="s">
        <v>189</v>
      </c>
      <c r="S1959" s="21" t="s">
        <v>182</v>
      </c>
      <c r="T1959" s="21"/>
      <c r="U1959" s="26"/>
      <c r="V1959" s="26"/>
      <c r="W1959" s="27">
        <f t="shared" si="300"/>
        <v>2015</v>
      </c>
      <c r="X1959" s="27">
        <f t="shared" si="301"/>
        <v>2050</v>
      </c>
      <c r="Y1959" s="28">
        <f t="shared" si="302"/>
        <v>0</v>
      </c>
      <c r="Z1959" s="29" t="str">
        <f t="shared" si="303"/>
        <v>CAISO</v>
      </c>
      <c r="AA1959" s="30">
        <f t="shared" si="304"/>
        <v>60</v>
      </c>
      <c r="AB1959" s="31">
        <f>IF(AND(ISNUMBER(MATCH($S1959,[3]Lists!$CU$8:$CU$37,0)),J1959&gt;=DATE(2018,12,31)),$AH$6,$AH$5)</f>
        <v>1</v>
      </c>
      <c r="AC1959" s="31">
        <f t="shared" si="305"/>
        <v>1</v>
      </c>
      <c r="AD1959" s="31">
        <f t="shared" si="306"/>
        <v>1</v>
      </c>
      <c r="AE1959" s="32" t="e">
        <f>MIN($K1959,IF(AND(S1959='[3]Resources - Baseline'!$C$25,$AH$3&gt;0),MIN(DATE(2050,12,31),MAX(DATE($AH$4,12,31),DATE(YEAR(J1959)+$AH$3,MONTH(J1959),DAY(J1959)))),IF(AND(COUNTIFS('[3]Resources - Baseline'!$C$26:$C$37,S1959)=1,$AH$2&gt;0),MIN(DATE($AH$4,12,31),DATE(YEAR(J1959)+$AH$2,MONTH(J1959),DAY(J1959))),DATE(2050,12,31))))</f>
        <v>#VALUE!</v>
      </c>
      <c r="AF1959" s="33">
        <f t="shared" si="307"/>
        <v>1</v>
      </c>
    </row>
    <row r="1960" spans="1:32">
      <c r="A1960" s="1">
        <v>1960</v>
      </c>
      <c r="B1960" s="21" t="s">
        <v>4111</v>
      </c>
      <c r="C1960" s="21" t="s">
        <v>4112</v>
      </c>
      <c r="D1960" s="21" t="s">
        <v>185</v>
      </c>
      <c r="E1960" s="21" t="s">
        <v>175</v>
      </c>
      <c r="F1960" s="21" t="s">
        <v>175</v>
      </c>
      <c r="G1960" s="21" t="s">
        <v>186</v>
      </c>
      <c r="H1960" s="21" t="s">
        <v>175</v>
      </c>
      <c r="I1960" s="21" t="s">
        <v>178</v>
      </c>
      <c r="J1960" s="22"/>
      <c r="K1960" s="22">
        <v>55153</v>
      </c>
      <c r="L1960" s="23">
        <f t="shared" si="308"/>
        <v>20</v>
      </c>
      <c r="M1960" s="24">
        <f t="shared" si="309"/>
        <v>1</v>
      </c>
      <c r="N1960" s="21">
        <v>20</v>
      </c>
      <c r="O1960" s="21">
        <v>20</v>
      </c>
      <c r="P1960" s="21" t="s">
        <v>188</v>
      </c>
      <c r="Q1960" s="21" t="s">
        <v>188</v>
      </c>
      <c r="R1960" s="25" t="s">
        <v>189</v>
      </c>
      <c r="S1960" s="21" t="s">
        <v>182</v>
      </c>
      <c r="T1960" s="21"/>
      <c r="U1960" s="26"/>
      <c r="V1960" s="26"/>
      <c r="W1960" s="27">
        <f t="shared" si="300"/>
        <v>1900</v>
      </c>
      <c r="X1960" s="27">
        <f t="shared" si="301"/>
        <v>2050</v>
      </c>
      <c r="Y1960" s="28">
        <f t="shared" si="302"/>
        <v>0</v>
      </c>
      <c r="Z1960" s="29" t="str">
        <f t="shared" si="303"/>
        <v>CAISO</v>
      </c>
      <c r="AA1960" s="30">
        <f t="shared" si="304"/>
        <v>20</v>
      </c>
      <c r="AB1960" s="31">
        <f>IF(AND(ISNUMBER(MATCH($S1960,[3]Lists!$CU$8:$CU$37,0)),J1960&gt;=DATE(2018,12,31)),$AH$6,$AH$5)</f>
        <v>1</v>
      </c>
      <c r="AC1960" s="31">
        <f t="shared" si="305"/>
        <v>1</v>
      </c>
      <c r="AD1960" s="31">
        <f t="shared" si="306"/>
        <v>1</v>
      </c>
      <c r="AE1960" s="32" t="e">
        <f>MIN($K1960,IF(AND(S1960='[3]Resources - Baseline'!$C$25,$AH$3&gt;0),MIN(DATE(2050,12,31),MAX(DATE($AH$4,12,31),DATE(YEAR(J1960)+$AH$3,MONTH(J1960),DAY(J1960)))),IF(AND(COUNTIFS('[3]Resources - Baseline'!$C$26:$C$37,S1960)=1,$AH$2&gt;0),MIN(DATE($AH$4,12,31),DATE(YEAR(J1960)+$AH$2,MONTH(J1960),DAY(J1960))),DATE(2050,12,31))))</f>
        <v>#VALUE!</v>
      </c>
      <c r="AF1960" s="33">
        <f t="shared" si="307"/>
        <v>1</v>
      </c>
    </row>
    <row r="1961" spans="1:32">
      <c r="A1961" s="1">
        <v>1961</v>
      </c>
      <c r="B1961" s="21" t="s">
        <v>4113</v>
      </c>
      <c r="C1961" s="21" t="s">
        <v>4114</v>
      </c>
      <c r="D1961" s="21" t="s">
        <v>185</v>
      </c>
      <c r="E1961" s="21" t="s">
        <v>175</v>
      </c>
      <c r="F1961" s="21" t="s">
        <v>175</v>
      </c>
      <c r="G1961" s="21" t="s">
        <v>186</v>
      </c>
      <c r="H1961" s="21" t="s">
        <v>175</v>
      </c>
      <c r="I1961" s="21" t="s">
        <v>178</v>
      </c>
      <c r="J1961" s="22">
        <v>42361</v>
      </c>
      <c r="K1961" s="22">
        <v>55153</v>
      </c>
      <c r="L1961" s="23">
        <f t="shared" si="308"/>
        <v>14.99</v>
      </c>
      <c r="M1961" s="24">
        <f t="shared" si="309"/>
        <v>1</v>
      </c>
      <c r="N1961" s="21">
        <v>14.99</v>
      </c>
      <c r="O1961" s="21">
        <v>14.99</v>
      </c>
      <c r="P1961" s="21" t="s">
        <v>187</v>
      </c>
      <c r="Q1961" s="21" t="s">
        <v>188</v>
      </c>
      <c r="R1961" s="25" t="s">
        <v>189</v>
      </c>
      <c r="S1961" s="21" t="s">
        <v>182</v>
      </c>
      <c r="T1961" s="21"/>
      <c r="U1961" s="26"/>
      <c r="V1961" s="26"/>
      <c r="W1961" s="27">
        <f t="shared" si="300"/>
        <v>2016</v>
      </c>
      <c r="X1961" s="27">
        <f t="shared" si="301"/>
        <v>2050</v>
      </c>
      <c r="Y1961" s="28">
        <f t="shared" si="302"/>
        <v>0</v>
      </c>
      <c r="Z1961" s="29" t="str">
        <f t="shared" si="303"/>
        <v>CAISO</v>
      </c>
      <c r="AA1961" s="30">
        <f t="shared" si="304"/>
        <v>14.99</v>
      </c>
      <c r="AB1961" s="31">
        <f>IF(AND(ISNUMBER(MATCH($S1961,[3]Lists!$CU$8:$CU$37,0)),J1961&gt;=DATE(2018,12,31)),$AH$6,$AH$5)</f>
        <v>1</v>
      </c>
      <c r="AC1961" s="31">
        <f t="shared" si="305"/>
        <v>1</v>
      </c>
      <c r="AD1961" s="31">
        <f t="shared" si="306"/>
        <v>1</v>
      </c>
      <c r="AE1961" s="32" t="e">
        <f>MIN($K1961,IF(AND(S1961='[3]Resources - Baseline'!$C$25,$AH$3&gt;0),MIN(DATE(2050,12,31),MAX(DATE($AH$4,12,31),DATE(YEAR(J1961)+$AH$3,MONTH(J1961),DAY(J1961)))),IF(AND(COUNTIFS('[3]Resources - Baseline'!$C$26:$C$37,S1961)=1,$AH$2&gt;0),MIN(DATE($AH$4,12,31),DATE(YEAR(J1961)+$AH$2,MONTH(J1961),DAY(J1961))),DATE(2050,12,31))))</f>
        <v>#VALUE!</v>
      </c>
      <c r="AF1961" s="33">
        <f t="shared" si="307"/>
        <v>1</v>
      </c>
    </row>
    <row r="1962" spans="1:32">
      <c r="A1962" s="1">
        <v>1962</v>
      </c>
      <c r="B1962" s="21" t="s">
        <v>4115</v>
      </c>
      <c r="C1962" s="21" t="s">
        <v>4116</v>
      </c>
      <c r="D1962" s="21" t="s">
        <v>185</v>
      </c>
      <c r="E1962" s="21" t="s">
        <v>175</v>
      </c>
      <c r="F1962" s="21" t="s">
        <v>175</v>
      </c>
      <c r="G1962" s="21" t="s">
        <v>186</v>
      </c>
      <c r="H1962" s="21" t="s">
        <v>175</v>
      </c>
      <c r="I1962" s="21" t="s">
        <v>178</v>
      </c>
      <c r="J1962" s="22">
        <v>42361</v>
      </c>
      <c r="K1962" s="22">
        <v>55153</v>
      </c>
      <c r="L1962" s="23">
        <f t="shared" si="308"/>
        <v>26.66</v>
      </c>
      <c r="M1962" s="24">
        <f t="shared" si="309"/>
        <v>1</v>
      </c>
      <c r="N1962" s="21">
        <v>26.66</v>
      </c>
      <c r="O1962" s="21">
        <v>26.66</v>
      </c>
      <c r="P1962" s="21" t="s">
        <v>187</v>
      </c>
      <c r="Q1962" s="21" t="s">
        <v>188</v>
      </c>
      <c r="R1962" s="25" t="s">
        <v>189</v>
      </c>
      <c r="S1962" s="21" t="s">
        <v>182</v>
      </c>
      <c r="T1962" s="21"/>
      <c r="U1962" s="26"/>
      <c r="V1962" s="26"/>
      <c r="W1962" s="27">
        <f t="shared" si="300"/>
        <v>2016</v>
      </c>
      <c r="X1962" s="27">
        <f t="shared" si="301"/>
        <v>2050</v>
      </c>
      <c r="Y1962" s="28">
        <f t="shared" si="302"/>
        <v>0</v>
      </c>
      <c r="Z1962" s="29" t="str">
        <f t="shared" si="303"/>
        <v>CAISO</v>
      </c>
      <c r="AA1962" s="30">
        <f t="shared" si="304"/>
        <v>26.66</v>
      </c>
      <c r="AB1962" s="31">
        <f>IF(AND(ISNUMBER(MATCH($S1962,[3]Lists!$CU$8:$CU$37,0)),J1962&gt;=DATE(2018,12,31)),$AH$6,$AH$5)</f>
        <v>1</v>
      </c>
      <c r="AC1962" s="31">
        <f t="shared" si="305"/>
        <v>1</v>
      </c>
      <c r="AD1962" s="31">
        <f t="shared" si="306"/>
        <v>1</v>
      </c>
      <c r="AE1962" s="32" t="e">
        <f>MIN($K1962,IF(AND(S1962='[3]Resources - Baseline'!$C$25,$AH$3&gt;0),MIN(DATE(2050,12,31),MAX(DATE($AH$4,12,31),DATE(YEAR(J1962)+$AH$3,MONTH(J1962),DAY(J1962)))),IF(AND(COUNTIFS('[3]Resources - Baseline'!$C$26:$C$37,S1962)=1,$AH$2&gt;0),MIN(DATE($AH$4,12,31),DATE(YEAR(J1962)+$AH$2,MONTH(J1962),DAY(J1962))),DATE(2050,12,31))))</f>
        <v>#VALUE!</v>
      </c>
      <c r="AF1962" s="33">
        <f t="shared" si="307"/>
        <v>1</v>
      </c>
    </row>
    <row r="1963" spans="1:32">
      <c r="A1963" s="1">
        <v>1963</v>
      </c>
      <c r="B1963" s="21" t="s">
        <v>4117</v>
      </c>
      <c r="C1963" s="21" t="s">
        <v>4118</v>
      </c>
      <c r="D1963" s="21" t="s">
        <v>185</v>
      </c>
      <c r="E1963" s="21" t="s">
        <v>175</v>
      </c>
      <c r="F1963" s="21" t="s">
        <v>175</v>
      </c>
      <c r="G1963" s="21" t="s">
        <v>186</v>
      </c>
      <c r="H1963" s="21" t="s">
        <v>175</v>
      </c>
      <c r="I1963" s="21" t="s">
        <v>178</v>
      </c>
      <c r="J1963" s="22">
        <v>42307</v>
      </c>
      <c r="K1963" s="22">
        <v>55153</v>
      </c>
      <c r="L1963" s="23">
        <f t="shared" si="308"/>
        <v>16.66</v>
      </c>
      <c r="M1963" s="24">
        <f t="shared" si="309"/>
        <v>1</v>
      </c>
      <c r="N1963" s="21">
        <v>16.66</v>
      </c>
      <c r="O1963" s="21">
        <v>16.66</v>
      </c>
      <c r="P1963" s="21" t="s">
        <v>187</v>
      </c>
      <c r="Q1963" s="21" t="s">
        <v>188</v>
      </c>
      <c r="R1963" s="25" t="s">
        <v>189</v>
      </c>
      <c r="S1963" s="21" t="s">
        <v>182</v>
      </c>
      <c r="T1963" s="21"/>
      <c r="U1963" s="26"/>
      <c r="V1963" s="26"/>
      <c r="W1963" s="27">
        <f t="shared" si="300"/>
        <v>2016</v>
      </c>
      <c r="X1963" s="27">
        <f t="shared" si="301"/>
        <v>2050</v>
      </c>
      <c r="Y1963" s="28">
        <f t="shared" si="302"/>
        <v>0</v>
      </c>
      <c r="Z1963" s="29" t="str">
        <f t="shared" si="303"/>
        <v>CAISO</v>
      </c>
      <c r="AA1963" s="30">
        <f t="shared" si="304"/>
        <v>16.66</v>
      </c>
      <c r="AB1963" s="31">
        <f>IF(AND(ISNUMBER(MATCH($S1963,[3]Lists!$CU$8:$CU$37,0)),J1963&gt;=DATE(2018,12,31)),$AH$6,$AH$5)</f>
        <v>1</v>
      </c>
      <c r="AC1963" s="31">
        <f t="shared" si="305"/>
        <v>1</v>
      </c>
      <c r="AD1963" s="31">
        <f t="shared" si="306"/>
        <v>1</v>
      </c>
      <c r="AE1963" s="32" t="e">
        <f>MIN($K1963,IF(AND(S1963='[3]Resources - Baseline'!$C$25,$AH$3&gt;0),MIN(DATE(2050,12,31),MAX(DATE($AH$4,12,31),DATE(YEAR(J1963)+$AH$3,MONTH(J1963),DAY(J1963)))),IF(AND(COUNTIFS('[3]Resources - Baseline'!$C$26:$C$37,S1963)=1,$AH$2&gt;0),MIN(DATE($AH$4,12,31),DATE(YEAR(J1963)+$AH$2,MONTH(J1963),DAY(J1963))),DATE(2050,12,31))))</f>
        <v>#VALUE!</v>
      </c>
      <c r="AF1963" s="33">
        <f t="shared" si="307"/>
        <v>1</v>
      </c>
    </row>
    <row r="1964" spans="1:32">
      <c r="A1964" s="1">
        <v>1964</v>
      </c>
      <c r="B1964" s="21" t="s">
        <v>4119</v>
      </c>
      <c r="C1964" s="21" t="s">
        <v>4120</v>
      </c>
      <c r="D1964" s="21" t="s">
        <v>163</v>
      </c>
      <c r="E1964" s="21" t="s">
        <v>164</v>
      </c>
      <c r="F1964" s="21" t="s">
        <v>164</v>
      </c>
      <c r="G1964" s="21" t="s">
        <v>165</v>
      </c>
      <c r="H1964" s="21" t="s">
        <v>166</v>
      </c>
      <c r="I1964" s="21" t="s">
        <v>167</v>
      </c>
      <c r="J1964" s="22">
        <v>40087</v>
      </c>
      <c r="K1964" s="22">
        <v>54729</v>
      </c>
      <c r="L1964" s="23">
        <f t="shared" si="308"/>
        <v>16.260000000000002</v>
      </c>
      <c r="M1964" s="24">
        <f t="shared" si="309"/>
        <v>1</v>
      </c>
      <c r="N1964" s="21">
        <v>16.260000000000002</v>
      </c>
      <c r="O1964" s="21">
        <v>16.260000000000002</v>
      </c>
      <c r="P1964" s="21" t="s">
        <v>218</v>
      </c>
      <c r="Q1964" s="21" t="s">
        <v>219</v>
      </c>
      <c r="R1964" s="25" t="s">
        <v>218</v>
      </c>
      <c r="S1964" s="21" t="s">
        <v>220</v>
      </c>
      <c r="T1964" s="21"/>
      <c r="U1964" s="26"/>
      <c r="V1964" s="26"/>
      <c r="W1964" s="27">
        <f t="shared" si="300"/>
        <v>2010</v>
      </c>
      <c r="X1964" s="27">
        <f t="shared" si="301"/>
        <v>2049</v>
      </c>
      <c r="Y1964" s="28">
        <f t="shared" si="302"/>
        <v>0</v>
      </c>
      <c r="Z1964" s="29" t="str">
        <f t="shared" si="303"/>
        <v>Excluded</v>
      </c>
      <c r="AA1964" s="30">
        <f t="shared" si="304"/>
        <v>16.260000000000002</v>
      </c>
      <c r="AB1964" s="31">
        <f>IF(AND(ISNUMBER(MATCH($S1964,[3]Lists!$CU$8:$CU$37,0)),J1964&gt;=DATE(2018,12,31)),$AH$6,$AH$5)</f>
        <v>1</v>
      </c>
      <c r="AC1964" s="31">
        <f t="shared" si="305"/>
        <v>1</v>
      </c>
      <c r="AD1964" s="31">
        <f t="shared" si="306"/>
        <v>1</v>
      </c>
      <c r="AE1964" s="32" t="e">
        <f>MIN($K1964,IF(AND(S1964='[3]Resources - Baseline'!$C$25,$AH$3&gt;0),MIN(DATE(2050,12,31),MAX(DATE($AH$4,12,31),DATE(YEAR(J1964)+$AH$3,MONTH(J1964),DAY(J1964)))),IF(AND(COUNTIFS('[3]Resources - Baseline'!$C$26:$C$37,S1964)=1,$AH$2&gt;0),MIN(DATE($AH$4,12,31),DATE(YEAR(J1964)+$AH$2,MONTH(J1964),DAY(J1964))),DATE(2050,12,31))))</f>
        <v>#VALUE!</v>
      </c>
      <c r="AF1964" s="33">
        <f t="shared" si="307"/>
        <v>1</v>
      </c>
    </row>
    <row r="1965" spans="1:32">
      <c r="A1965" s="1">
        <v>1965</v>
      </c>
      <c r="B1965" s="21" t="s">
        <v>4121</v>
      </c>
      <c r="C1965" s="21" t="s">
        <v>4122</v>
      </c>
      <c r="D1965" s="21" t="s">
        <v>163</v>
      </c>
      <c r="E1965" s="21" t="s">
        <v>164</v>
      </c>
      <c r="F1965" s="21" t="s">
        <v>164</v>
      </c>
      <c r="G1965" s="21" t="s">
        <v>165</v>
      </c>
      <c r="H1965" s="21" t="s">
        <v>166</v>
      </c>
      <c r="I1965" s="21" t="s">
        <v>167</v>
      </c>
      <c r="J1965" s="22">
        <v>40087</v>
      </c>
      <c r="K1965" s="22">
        <v>54729</v>
      </c>
      <c r="L1965" s="23">
        <f t="shared" si="308"/>
        <v>16.260000000000002</v>
      </c>
      <c r="M1965" s="24">
        <f t="shared" si="309"/>
        <v>1</v>
      </c>
      <c r="N1965" s="21">
        <v>16.260000000000002</v>
      </c>
      <c r="O1965" s="21">
        <v>16.260000000000002</v>
      </c>
      <c r="P1965" s="21" t="s">
        <v>218</v>
      </c>
      <c r="Q1965" s="21" t="s">
        <v>219</v>
      </c>
      <c r="R1965" s="25" t="s">
        <v>218</v>
      </c>
      <c r="S1965" s="21" t="s">
        <v>220</v>
      </c>
      <c r="T1965" s="21"/>
      <c r="U1965" s="26"/>
      <c r="V1965" s="26"/>
      <c r="W1965" s="27">
        <f t="shared" si="300"/>
        <v>2010</v>
      </c>
      <c r="X1965" s="27">
        <f t="shared" si="301"/>
        <v>2049</v>
      </c>
      <c r="Y1965" s="28">
        <f t="shared" si="302"/>
        <v>0</v>
      </c>
      <c r="Z1965" s="29" t="str">
        <f t="shared" si="303"/>
        <v>Excluded</v>
      </c>
      <c r="AA1965" s="30">
        <f t="shared" si="304"/>
        <v>16.260000000000002</v>
      </c>
      <c r="AB1965" s="31">
        <f>IF(AND(ISNUMBER(MATCH($S1965,[3]Lists!$CU$8:$CU$37,0)),J1965&gt;=DATE(2018,12,31)),$AH$6,$AH$5)</f>
        <v>1</v>
      </c>
      <c r="AC1965" s="31">
        <f t="shared" si="305"/>
        <v>1</v>
      </c>
      <c r="AD1965" s="31">
        <f t="shared" si="306"/>
        <v>1</v>
      </c>
      <c r="AE1965" s="32" t="e">
        <f>MIN($K1965,IF(AND(S1965='[3]Resources - Baseline'!$C$25,$AH$3&gt;0),MIN(DATE(2050,12,31),MAX(DATE($AH$4,12,31),DATE(YEAR(J1965)+$AH$3,MONTH(J1965),DAY(J1965)))),IF(AND(COUNTIFS('[3]Resources - Baseline'!$C$26:$C$37,S1965)=1,$AH$2&gt;0),MIN(DATE($AH$4,12,31),DATE(YEAR(J1965)+$AH$2,MONTH(J1965),DAY(J1965))),DATE(2050,12,31))))</f>
        <v>#VALUE!</v>
      </c>
      <c r="AF1965" s="33">
        <f t="shared" si="307"/>
        <v>1</v>
      </c>
    </row>
    <row r="1966" spans="1:32">
      <c r="A1966" s="1">
        <v>1966</v>
      </c>
      <c r="B1966" s="21" t="s">
        <v>4123</v>
      </c>
      <c r="C1966" s="21" t="s">
        <v>4124</v>
      </c>
      <c r="D1966" s="21" t="s">
        <v>163</v>
      </c>
      <c r="E1966" s="21" t="s">
        <v>353</v>
      </c>
      <c r="F1966" s="21" t="s">
        <v>353</v>
      </c>
      <c r="G1966" s="21" t="s">
        <v>354</v>
      </c>
      <c r="H1966" s="21" t="s">
        <v>353</v>
      </c>
      <c r="I1966" s="21" t="s">
        <v>167</v>
      </c>
      <c r="J1966" s="22">
        <v>37316</v>
      </c>
      <c r="K1966" s="22">
        <v>55153</v>
      </c>
      <c r="L1966" s="23">
        <f t="shared" si="308"/>
        <v>40</v>
      </c>
      <c r="M1966" s="24">
        <f t="shared" si="309"/>
        <v>1</v>
      </c>
      <c r="N1966" s="21">
        <v>40</v>
      </c>
      <c r="O1966" s="21">
        <v>40</v>
      </c>
      <c r="P1966" s="21" t="s">
        <v>268</v>
      </c>
      <c r="Q1966" s="21" t="s">
        <v>269</v>
      </c>
      <c r="R1966" s="25" t="s">
        <v>270</v>
      </c>
      <c r="S1966" s="21" t="s">
        <v>304</v>
      </c>
      <c r="T1966" s="21"/>
      <c r="U1966" s="26"/>
      <c r="V1966" s="26"/>
      <c r="W1966" s="27">
        <f t="shared" si="300"/>
        <v>2002</v>
      </c>
      <c r="X1966" s="27">
        <f t="shared" si="301"/>
        <v>2050</v>
      </c>
      <c r="Y1966" s="28">
        <f t="shared" si="302"/>
        <v>0</v>
      </c>
      <c r="Z1966" s="29" t="str">
        <f t="shared" si="303"/>
        <v>Excluded</v>
      </c>
      <c r="AA1966" s="30">
        <f t="shared" si="304"/>
        <v>40</v>
      </c>
      <c r="AB1966" s="31">
        <f>IF(AND(ISNUMBER(MATCH($S1966,[3]Lists!$CU$8:$CU$37,0)),J1966&gt;=DATE(2018,12,31)),$AH$6,$AH$5)</f>
        <v>1</v>
      </c>
      <c r="AC1966" s="31">
        <f t="shared" si="305"/>
        <v>1</v>
      </c>
      <c r="AD1966" s="31">
        <f t="shared" si="306"/>
        <v>1</v>
      </c>
      <c r="AE1966" s="32" t="e">
        <f>MIN($K1966,IF(AND(S1966='[3]Resources - Baseline'!$C$25,$AH$3&gt;0),MIN(DATE(2050,12,31),MAX(DATE($AH$4,12,31),DATE(YEAR(J1966)+$AH$3,MONTH(J1966),DAY(J1966)))),IF(AND(COUNTIFS('[3]Resources - Baseline'!$C$26:$C$37,S1966)=1,$AH$2&gt;0),MIN(DATE($AH$4,12,31),DATE(YEAR(J1966)+$AH$2,MONTH(J1966),DAY(J1966))),DATE(2050,12,31))))</f>
        <v>#VALUE!</v>
      </c>
      <c r="AF1966" s="33">
        <f t="shared" si="307"/>
        <v>1</v>
      </c>
    </row>
    <row r="1967" spans="1:32">
      <c r="A1967" s="1">
        <v>1967</v>
      </c>
      <c r="B1967" s="21" t="s">
        <v>4125</v>
      </c>
      <c r="C1967" s="21" t="s">
        <v>4126</v>
      </c>
      <c r="D1967" s="21" t="s">
        <v>163</v>
      </c>
      <c r="E1967" s="21" t="s">
        <v>837</v>
      </c>
      <c r="F1967" s="21" t="s">
        <v>837</v>
      </c>
      <c r="G1967" s="21" t="s">
        <v>838</v>
      </c>
      <c r="H1967" s="21" t="s">
        <v>434</v>
      </c>
      <c r="I1967" s="21" t="s">
        <v>212</v>
      </c>
      <c r="J1967" s="22">
        <v>41089</v>
      </c>
      <c r="K1967" s="22">
        <v>55153</v>
      </c>
      <c r="L1967" s="23">
        <f t="shared" si="308"/>
        <v>274.3</v>
      </c>
      <c r="M1967" s="24">
        <f t="shared" si="309"/>
        <v>1</v>
      </c>
      <c r="N1967" s="21">
        <v>274.3</v>
      </c>
      <c r="O1967" s="21">
        <v>274.3</v>
      </c>
      <c r="P1967" s="21" t="s">
        <v>533</v>
      </c>
      <c r="Q1967" s="21" t="s">
        <v>258</v>
      </c>
      <c r="R1967" s="25" t="s">
        <v>259</v>
      </c>
      <c r="S1967" s="21" t="s">
        <v>807</v>
      </c>
      <c r="T1967" s="21"/>
      <c r="U1967" s="26"/>
      <c r="V1967" s="26"/>
      <c r="W1967" s="27">
        <f t="shared" si="300"/>
        <v>2012</v>
      </c>
      <c r="X1967" s="27">
        <f t="shared" si="301"/>
        <v>2050</v>
      </c>
      <c r="Y1967" s="28">
        <f t="shared" si="302"/>
        <v>0</v>
      </c>
      <c r="Z1967" s="29" t="str">
        <f t="shared" si="303"/>
        <v>NW</v>
      </c>
      <c r="AA1967" s="30">
        <f t="shared" si="304"/>
        <v>274.3</v>
      </c>
      <c r="AB1967" s="31">
        <f>IF(AND(ISNUMBER(MATCH($S1967,[3]Lists!$CU$8:$CU$37,0)),J1967&gt;=DATE(2018,12,31)),$AH$6,$AH$5)</f>
        <v>1</v>
      </c>
      <c r="AC1967" s="31">
        <f t="shared" si="305"/>
        <v>1</v>
      </c>
      <c r="AD1967" s="31">
        <f t="shared" si="306"/>
        <v>1</v>
      </c>
      <c r="AE1967" s="32" t="e">
        <f>MIN($K1967,IF(AND(S1967='[3]Resources - Baseline'!$C$25,$AH$3&gt;0),MIN(DATE(2050,12,31),MAX(DATE($AH$4,12,31),DATE(YEAR(J1967)+$AH$3,MONTH(J1967),DAY(J1967)))),IF(AND(COUNTIFS('[3]Resources - Baseline'!$C$26:$C$37,S1967)=1,$AH$2&gt;0),MIN(DATE($AH$4,12,31),DATE(YEAR(J1967)+$AH$2,MONTH(J1967),DAY(J1967))),DATE(2050,12,31))))</f>
        <v>#VALUE!</v>
      </c>
      <c r="AF1967" s="33">
        <f t="shared" si="307"/>
        <v>1</v>
      </c>
    </row>
    <row r="1968" spans="1:32">
      <c r="A1968" s="1">
        <v>1968</v>
      </c>
      <c r="B1968" s="21" t="s">
        <v>4127</v>
      </c>
      <c r="C1968" s="21" t="s">
        <v>4128</v>
      </c>
      <c r="D1968" s="21" t="s">
        <v>163</v>
      </c>
      <c r="E1968" s="21" t="s">
        <v>192</v>
      </c>
      <c r="F1968" s="21" t="s">
        <v>192</v>
      </c>
      <c r="G1968" s="21" t="s">
        <v>193</v>
      </c>
      <c r="H1968" s="21" t="s">
        <v>194</v>
      </c>
      <c r="I1968" s="21" t="s">
        <v>195</v>
      </c>
      <c r="J1968" s="22">
        <v>16772</v>
      </c>
      <c r="K1968" s="22">
        <v>47588</v>
      </c>
      <c r="L1968" s="23">
        <f t="shared" si="308"/>
        <v>5</v>
      </c>
      <c r="M1968" s="24">
        <f t="shared" si="309"/>
        <v>1</v>
      </c>
      <c r="N1968" s="21">
        <v>5</v>
      </c>
      <c r="O1968" s="21">
        <v>5</v>
      </c>
      <c r="P1968" s="21" t="s">
        <v>279</v>
      </c>
      <c r="Q1968" s="21" t="s">
        <v>280</v>
      </c>
      <c r="R1968" s="25" t="s">
        <v>170</v>
      </c>
      <c r="S1968" s="21" t="s">
        <v>281</v>
      </c>
      <c r="T1968" s="21"/>
      <c r="U1968" s="26"/>
      <c r="V1968" s="26"/>
      <c r="W1968" s="27">
        <f t="shared" si="300"/>
        <v>1946</v>
      </c>
      <c r="X1968" s="27">
        <f t="shared" si="301"/>
        <v>2029</v>
      </c>
      <c r="Y1968" s="28">
        <f t="shared" si="302"/>
        <v>0</v>
      </c>
      <c r="Z1968" s="29" t="str">
        <f t="shared" si="303"/>
        <v>SW</v>
      </c>
      <c r="AA1968" s="30">
        <f t="shared" si="304"/>
        <v>5</v>
      </c>
      <c r="AB1968" s="31">
        <f>IF(AND(ISNUMBER(MATCH($S1968,[3]Lists!$CU$8:$CU$37,0)),J1968&gt;=DATE(2018,12,31)),$AH$6,$AH$5)</f>
        <v>1</v>
      </c>
      <c r="AC1968" s="31">
        <f t="shared" si="305"/>
        <v>1</v>
      </c>
      <c r="AD1968" s="31">
        <f t="shared" si="306"/>
        <v>1</v>
      </c>
      <c r="AE1968" s="32" t="e">
        <f>MIN($K1968,IF(AND(S1968='[3]Resources - Baseline'!$C$25,$AH$3&gt;0),MIN(DATE(2050,12,31),MAX(DATE($AH$4,12,31),DATE(YEAR(J1968)+$AH$3,MONTH(J1968),DAY(J1968)))),IF(AND(COUNTIFS('[3]Resources - Baseline'!$C$26:$C$37,S1968)=1,$AH$2&gt;0),MIN(DATE($AH$4,12,31),DATE(YEAR(J1968)+$AH$2,MONTH(J1968),DAY(J1968))),DATE(2050,12,31))))</f>
        <v>#VALUE!</v>
      </c>
      <c r="AF1968" s="33">
        <f t="shared" si="307"/>
        <v>1</v>
      </c>
    </row>
    <row r="1969" spans="1:32">
      <c r="A1969" s="1">
        <v>1969</v>
      </c>
      <c r="B1969" s="21" t="s">
        <v>4129</v>
      </c>
      <c r="C1969" s="21" t="s">
        <v>4130</v>
      </c>
      <c r="D1969" s="21" t="s">
        <v>163</v>
      </c>
      <c r="E1969" s="21" t="s">
        <v>192</v>
      </c>
      <c r="F1969" s="21" t="s">
        <v>192</v>
      </c>
      <c r="G1969" s="21" t="s">
        <v>193</v>
      </c>
      <c r="H1969" s="21" t="s">
        <v>194</v>
      </c>
      <c r="I1969" s="21" t="s">
        <v>195</v>
      </c>
      <c r="J1969" s="22">
        <v>40057</v>
      </c>
      <c r="K1969" s="22">
        <v>55153</v>
      </c>
      <c r="L1969" s="23">
        <f t="shared" si="308"/>
        <v>24</v>
      </c>
      <c r="M1969" s="24">
        <f t="shared" si="309"/>
        <v>1</v>
      </c>
      <c r="N1969" s="21">
        <v>24</v>
      </c>
      <c r="O1969" s="21">
        <v>24</v>
      </c>
      <c r="P1969" s="21" t="s">
        <v>268</v>
      </c>
      <c r="Q1969" s="21" t="s">
        <v>269</v>
      </c>
      <c r="R1969" s="25" t="s">
        <v>270</v>
      </c>
      <c r="S1969" s="21" t="s">
        <v>289</v>
      </c>
      <c r="T1969" s="21"/>
      <c r="U1969" s="26"/>
      <c r="V1969" s="26"/>
      <c r="W1969" s="27">
        <f t="shared" si="300"/>
        <v>2010</v>
      </c>
      <c r="X1969" s="27">
        <f t="shared" si="301"/>
        <v>2050</v>
      </c>
      <c r="Y1969" s="28">
        <f t="shared" si="302"/>
        <v>0</v>
      </c>
      <c r="Z1969" s="29" t="str">
        <f t="shared" si="303"/>
        <v>SW</v>
      </c>
      <c r="AA1969" s="30">
        <f t="shared" si="304"/>
        <v>24</v>
      </c>
      <c r="AB1969" s="31">
        <f>IF(AND(ISNUMBER(MATCH($S1969,[3]Lists!$CU$8:$CU$37,0)),J1969&gt;=DATE(2018,12,31)),$AH$6,$AH$5)</f>
        <v>1</v>
      </c>
      <c r="AC1969" s="31">
        <f t="shared" si="305"/>
        <v>1</v>
      </c>
      <c r="AD1969" s="31">
        <f t="shared" si="306"/>
        <v>1</v>
      </c>
      <c r="AE1969" s="32" t="e">
        <f>MIN($K1969,IF(AND(S1969='[3]Resources - Baseline'!$C$25,$AH$3&gt;0),MIN(DATE(2050,12,31),MAX(DATE($AH$4,12,31),DATE(YEAR(J1969)+$AH$3,MONTH(J1969),DAY(J1969)))),IF(AND(COUNTIFS('[3]Resources - Baseline'!$C$26:$C$37,S1969)=1,$AH$2&gt;0),MIN(DATE($AH$4,12,31),DATE(YEAR(J1969)+$AH$2,MONTH(J1969),DAY(J1969))),DATE(2050,12,31))))</f>
        <v>#VALUE!</v>
      </c>
      <c r="AF1969" s="33">
        <f t="shared" si="307"/>
        <v>1</v>
      </c>
    </row>
    <row r="1970" spans="1:32">
      <c r="A1970" s="1">
        <v>1970</v>
      </c>
      <c r="B1970" s="21" t="s">
        <v>4131</v>
      </c>
      <c r="C1970" s="21" t="s">
        <v>4132</v>
      </c>
      <c r="D1970" s="21" t="s">
        <v>185</v>
      </c>
      <c r="E1970" s="21" t="s">
        <v>246</v>
      </c>
      <c r="F1970" s="21" t="s">
        <v>246</v>
      </c>
      <c r="G1970" s="21" t="s">
        <v>247</v>
      </c>
      <c r="H1970" s="21" t="s">
        <v>246</v>
      </c>
      <c r="I1970" s="21" t="s">
        <v>178</v>
      </c>
      <c r="J1970" s="22">
        <v>33604</v>
      </c>
      <c r="K1970" s="22">
        <v>55153</v>
      </c>
      <c r="L1970" s="23">
        <f t="shared" si="308"/>
        <v>0</v>
      </c>
      <c r="M1970" s="24">
        <f t="shared" si="309"/>
        <v>0</v>
      </c>
      <c r="N1970" s="21"/>
      <c r="O1970" s="21">
        <v>20</v>
      </c>
      <c r="P1970" s="21" t="s">
        <v>187</v>
      </c>
      <c r="Q1970" s="21" t="s">
        <v>214</v>
      </c>
      <c r="R1970" s="25" t="s">
        <v>215</v>
      </c>
      <c r="S1970" s="21" t="s">
        <v>913</v>
      </c>
      <c r="T1970" s="21"/>
      <c r="U1970" s="26"/>
      <c r="V1970" s="26"/>
      <c r="W1970" s="27">
        <f t="shared" si="300"/>
        <v>1992</v>
      </c>
      <c r="X1970" s="27">
        <f t="shared" si="301"/>
        <v>2050</v>
      </c>
      <c r="Y1970" s="28">
        <f t="shared" si="302"/>
        <v>0</v>
      </c>
      <c r="Z1970" s="29" t="str">
        <f t="shared" si="303"/>
        <v>CAISO</v>
      </c>
      <c r="AA1970" s="30">
        <f t="shared" si="304"/>
        <v>20</v>
      </c>
      <c r="AB1970" s="31">
        <f>IF(AND(ISNUMBER(MATCH($S1970,[3]Lists!$CU$8:$CU$37,0)),J1970&gt;=DATE(2018,12,31)),$AH$6,$AH$5)</f>
        <v>1</v>
      </c>
      <c r="AC1970" s="31">
        <f t="shared" si="305"/>
        <v>1</v>
      </c>
      <c r="AD1970" s="31">
        <f t="shared" si="306"/>
        <v>1</v>
      </c>
      <c r="AE1970" s="32" t="e">
        <f>MIN($K1970,IF(AND(S1970='[3]Resources - Baseline'!$C$25,$AH$3&gt;0),MIN(DATE(2050,12,31),MAX(DATE($AH$4,12,31),DATE(YEAR(J1970)+$AH$3,MONTH(J1970),DAY(J1970)))),IF(AND(COUNTIFS('[3]Resources - Baseline'!$C$26:$C$37,S1970)=1,$AH$2&gt;0),MIN(DATE($AH$4,12,31),DATE(YEAR(J1970)+$AH$2,MONTH(J1970),DAY(J1970))),DATE(2050,12,31))))</f>
        <v>#VALUE!</v>
      </c>
      <c r="AF1970" s="33">
        <f t="shared" si="307"/>
        <v>1</v>
      </c>
    </row>
    <row r="1971" spans="1:32">
      <c r="A1971" s="1">
        <v>1971</v>
      </c>
      <c r="B1971" s="21" t="s">
        <v>4133</v>
      </c>
      <c r="C1971" s="21" t="s">
        <v>4134</v>
      </c>
      <c r="D1971" s="21" t="s">
        <v>185</v>
      </c>
      <c r="E1971" s="21" t="s">
        <v>175</v>
      </c>
      <c r="F1971" s="21" t="s">
        <v>175</v>
      </c>
      <c r="G1971" s="21" t="s">
        <v>186</v>
      </c>
      <c r="H1971" s="21" t="s">
        <v>175</v>
      </c>
      <c r="I1971" s="21" t="s">
        <v>178</v>
      </c>
      <c r="J1971" s="22">
        <v>37631</v>
      </c>
      <c r="K1971" s="22">
        <v>55153</v>
      </c>
      <c r="L1971" s="23">
        <f t="shared" si="308"/>
        <v>259.8</v>
      </c>
      <c r="M1971" s="24">
        <f t="shared" si="309"/>
        <v>1</v>
      </c>
      <c r="N1971" s="21">
        <v>259.8</v>
      </c>
      <c r="O1971" s="21">
        <v>259.8</v>
      </c>
      <c r="P1971" s="21" t="s">
        <v>2086</v>
      </c>
      <c r="Q1971" s="21" t="s">
        <v>258</v>
      </c>
      <c r="R1971" s="25" t="s">
        <v>259</v>
      </c>
      <c r="S1971" s="21" t="s">
        <v>332</v>
      </c>
      <c r="T1971" s="21"/>
      <c r="U1971" s="26"/>
      <c r="V1971" s="26"/>
      <c r="W1971" s="27">
        <f t="shared" si="300"/>
        <v>2003</v>
      </c>
      <c r="X1971" s="27">
        <f t="shared" si="301"/>
        <v>2050</v>
      </c>
      <c r="Y1971" s="28">
        <f t="shared" si="302"/>
        <v>0</v>
      </c>
      <c r="Z1971" s="29" t="str">
        <f t="shared" si="303"/>
        <v>CAISO</v>
      </c>
      <c r="AA1971" s="30">
        <f t="shared" si="304"/>
        <v>259.8</v>
      </c>
      <c r="AB1971" s="31">
        <f>IF(AND(ISNUMBER(MATCH($S1971,[3]Lists!$CU$8:$CU$37,0)),J1971&gt;=DATE(2018,12,31)),$AH$6,$AH$5)</f>
        <v>1</v>
      </c>
      <c r="AC1971" s="31">
        <f t="shared" si="305"/>
        <v>1</v>
      </c>
      <c r="AD1971" s="31">
        <f t="shared" si="306"/>
        <v>1</v>
      </c>
      <c r="AE1971" s="32" t="e">
        <f>MIN($K1971,IF(AND(S1971='[3]Resources - Baseline'!$C$25,$AH$3&gt;0),MIN(DATE(2050,12,31),MAX(DATE($AH$4,12,31),DATE(YEAR(J1971)+$AH$3,MONTH(J1971),DAY(J1971)))),IF(AND(COUNTIFS('[3]Resources - Baseline'!$C$26:$C$37,S1971)=1,$AH$2&gt;0),MIN(DATE($AH$4,12,31),DATE(YEAR(J1971)+$AH$2,MONTH(J1971),DAY(J1971))),DATE(2050,12,31))))</f>
        <v>#VALUE!</v>
      </c>
      <c r="AF1971" s="33">
        <f t="shared" si="307"/>
        <v>1</v>
      </c>
    </row>
    <row r="1972" spans="1:32">
      <c r="A1972" s="1">
        <v>1972</v>
      </c>
      <c r="B1972" s="21" t="s">
        <v>4135</v>
      </c>
      <c r="C1972" s="21" t="s">
        <v>4136</v>
      </c>
      <c r="D1972" s="21" t="s">
        <v>185</v>
      </c>
      <c r="E1972" s="21" t="s">
        <v>175</v>
      </c>
      <c r="F1972" s="21" t="s">
        <v>175</v>
      </c>
      <c r="G1972" s="21" t="s">
        <v>186</v>
      </c>
      <c r="H1972" s="21" t="s">
        <v>175</v>
      </c>
      <c r="I1972" s="21" t="s">
        <v>178</v>
      </c>
      <c r="J1972" s="22">
        <v>37685</v>
      </c>
      <c r="K1972" s="22">
        <v>55153</v>
      </c>
      <c r="L1972" s="23">
        <f t="shared" si="308"/>
        <v>260.2</v>
      </c>
      <c r="M1972" s="24">
        <f t="shared" si="309"/>
        <v>1</v>
      </c>
      <c r="N1972" s="21">
        <v>260.2</v>
      </c>
      <c r="O1972" s="21">
        <v>260.2</v>
      </c>
      <c r="P1972" s="21" t="s">
        <v>2086</v>
      </c>
      <c r="Q1972" s="21" t="s">
        <v>258</v>
      </c>
      <c r="R1972" s="25" t="s">
        <v>259</v>
      </c>
      <c r="S1972" s="21" t="s">
        <v>332</v>
      </c>
      <c r="T1972" s="21"/>
      <c r="U1972" s="26"/>
      <c r="V1972" s="26"/>
      <c r="W1972" s="27">
        <f t="shared" si="300"/>
        <v>2003</v>
      </c>
      <c r="X1972" s="27">
        <f t="shared" si="301"/>
        <v>2050</v>
      </c>
      <c r="Y1972" s="28">
        <f t="shared" si="302"/>
        <v>0</v>
      </c>
      <c r="Z1972" s="29" t="str">
        <f t="shared" si="303"/>
        <v>CAISO</v>
      </c>
      <c r="AA1972" s="30">
        <f t="shared" si="304"/>
        <v>260.2</v>
      </c>
      <c r="AB1972" s="31">
        <f>IF(AND(ISNUMBER(MATCH($S1972,[3]Lists!$CU$8:$CU$37,0)),J1972&gt;=DATE(2018,12,31)),$AH$6,$AH$5)</f>
        <v>1</v>
      </c>
      <c r="AC1972" s="31">
        <f t="shared" si="305"/>
        <v>1</v>
      </c>
      <c r="AD1972" s="31">
        <f t="shared" si="306"/>
        <v>1</v>
      </c>
      <c r="AE1972" s="32" t="e">
        <f>MIN($K1972,IF(AND(S1972='[3]Resources - Baseline'!$C$25,$AH$3&gt;0),MIN(DATE(2050,12,31),MAX(DATE($AH$4,12,31),DATE(YEAR(J1972)+$AH$3,MONTH(J1972),DAY(J1972)))),IF(AND(COUNTIFS('[3]Resources - Baseline'!$C$26:$C$37,S1972)=1,$AH$2&gt;0),MIN(DATE($AH$4,12,31),DATE(YEAR(J1972)+$AH$2,MONTH(J1972),DAY(J1972))),DATE(2050,12,31))))</f>
        <v>#VALUE!</v>
      </c>
      <c r="AF1972" s="33">
        <f t="shared" si="307"/>
        <v>1</v>
      </c>
    </row>
    <row r="1973" spans="1:32">
      <c r="A1973" s="1">
        <v>1973</v>
      </c>
      <c r="B1973" s="21" t="s">
        <v>4137</v>
      </c>
      <c r="C1973" s="21" t="s">
        <v>4138</v>
      </c>
      <c r="D1973" s="21" t="s">
        <v>185</v>
      </c>
      <c r="E1973" s="21" t="s">
        <v>175</v>
      </c>
      <c r="F1973" s="21" t="s">
        <v>175</v>
      </c>
      <c r="G1973" s="21" t="s">
        <v>186</v>
      </c>
      <c r="H1973" s="21" t="s">
        <v>175</v>
      </c>
      <c r="I1973" s="21" t="s">
        <v>178</v>
      </c>
      <c r="J1973" s="22">
        <v>37634</v>
      </c>
      <c r="K1973" s="22">
        <v>55153</v>
      </c>
      <c r="L1973" s="23">
        <f t="shared" si="308"/>
        <v>256.14999999999998</v>
      </c>
      <c r="M1973" s="24">
        <f t="shared" si="309"/>
        <v>1</v>
      </c>
      <c r="N1973" s="21">
        <v>256.14999999999998</v>
      </c>
      <c r="O1973" s="21">
        <v>256.14999999999998</v>
      </c>
      <c r="P1973" s="21" t="s">
        <v>2086</v>
      </c>
      <c r="Q1973" s="21" t="s">
        <v>258</v>
      </c>
      <c r="R1973" s="25" t="s">
        <v>259</v>
      </c>
      <c r="S1973" s="21" t="s">
        <v>332</v>
      </c>
      <c r="T1973" s="21"/>
      <c r="U1973" s="26"/>
      <c r="V1973" s="26"/>
      <c r="W1973" s="27">
        <f t="shared" si="300"/>
        <v>2003</v>
      </c>
      <c r="X1973" s="27">
        <f t="shared" si="301"/>
        <v>2050</v>
      </c>
      <c r="Y1973" s="28">
        <f t="shared" si="302"/>
        <v>0</v>
      </c>
      <c r="Z1973" s="29" t="str">
        <f t="shared" si="303"/>
        <v>CAISO</v>
      </c>
      <c r="AA1973" s="30">
        <f t="shared" si="304"/>
        <v>256.14999999999998</v>
      </c>
      <c r="AB1973" s="31">
        <f>IF(AND(ISNUMBER(MATCH($S1973,[3]Lists!$CU$8:$CU$37,0)),J1973&gt;=DATE(2018,12,31)),$AH$6,$AH$5)</f>
        <v>1</v>
      </c>
      <c r="AC1973" s="31">
        <f t="shared" si="305"/>
        <v>1</v>
      </c>
      <c r="AD1973" s="31">
        <f t="shared" si="306"/>
        <v>1</v>
      </c>
      <c r="AE1973" s="32" t="e">
        <f>MIN($K1973,IF(AND(S1973='[3]Resources - Baseline'!$C$25,$AH$3&gt;0),MIN(DATE(2050,12,31),MAX(DATE($AH$4,12,31),DATE(YEAR(J1973)+$AH$3,MONTH(J1973),DAY(J1973)))),IF(AND(COUNTIFS('[3]Resources - Baseline'!$C$26:$C$37,S1973)=1,$AH$2&gt;0),MIN(DATE($AH$4,12,31),DATE(YEAR(J1973)+$AH$2,MONTH(J1973),DAY(J1973))),DATE(2050,12,31))))</f>
        <v>#VALUE!</v>
      </c>
      <c r="AF1973" s="33">
        <f t="shared" si="307"/>
        <v>1</v>
      </c>
    </row>
    <row r="1974" spans="1:32">
      <c r="A1974" s="1">
        <v>1974</v>
      </c>
      <c r="B1974" s="21" t="s">
        <v>4139</v>
      </c>
      <c r="C1974" s="21" t="s">
        <v>4140</v>
      </c>
      <c r="D1974" s="21" t="s">
        <v>185</v>
      </c>
      <c r="E1974" s="21" t="s">
        <v>175</v>
      </c>
      <c r="F1974" s="21" t="s">
        <v>175</v>
      </c>
      <c r="G1974" s="21" t="s">
        <v>186</v>
      </c>
      <c r="H1974" s="21" t="s">
        <v>175</v>
      </c>
      <c r="I1974" s="21" t="s">
        <v>178</v>
      </c>
      <c r="J1974" s="22">
        <v>37685</v>
      </c>
      <c r="K1974" s="22">
        <v>55153</v>
      </c>
      <c r="L1974" s="23">
        <f t="shared" si="308"/>
        <v>260</v>
      </c>
      <c r="M1974" s="24">
        <f t="shared" si="309"/>
        <v>1</v>
      </c>
      <c r="N1974" s="21">
        <v>260</v>
      </c>
      <c r="O1974" s="21">
        <v>260</v>
      </c>
      <c r="P1974" s="21" t="s">
        <v>2086</v>
      </c>
      <c r="Q1974" s="21" t="s">
        <v>258</v>
      </c>
      <c r="R1974" s="25" t="s">
        <v>259</v>
      </c>
      <c r="S1974" s="21" t="s">
        <v>274</v>
      </c>
      <c r="T1974" s="21"/>
      <c r="U1974" s="26"/>
      <c r="V1974" s="26"/>
      <c r="W1974" s="27">
        <f t="shared" si="300"/>
        <v>2003</v>
      </c>
      <c r="X1974" s="27">
        <f t="shared" si="301"/>
        <v>2050</v>
      </c>
      <c r="Y1974" s="28">
        <f t="shared" si="302"/>
        <v>0</v>
      </c>
      <c r="Z1974" s="29" t="str">
        <f t="shared" si="303"/>
        <v>CAISO</v>
      </c>
      <c r="AA1974" s="30">
        <f t="shared" si="304"/>
        <v>260</v>
      </c>
      <c r="AB1974" s="31">
        <f>IF(AND(ISNUMBER(MATCH($S1974,[3]Lists!$CU$8:$CU$37,0)),J1974&gt;=DATE(2018,12,31)),$AH$6,$AH$5)</f>
        <v>1</v>
      </c>
      <c r="AC1974" s="31">
        <f t="shared" si="305"/>
        <v>1</v>
      </c>
      <c r="AD1974" s="31">
        <f t="shared" si="306"/>
        <v>1</v>
      </c>
      <c r="AE1974" s="32" t="e">
        <f>MIN($K1974,IF(AND(S1974='[3]Resources - Baseline'!$C$25,$AH$3&gt;0),MIN(DATE(2050,12,31),MAX(DATE($AH$4,12,31),DATE(YEAR(J1974)+$AH$3,MONTH(J1974),DAY(J1974)))),IF(AND(COUNTIFS('[3]Resources - Baseline'!$C$26:$C$37,S1974)=1,$AH$2&gt;0),MIN(DATE($AH$4,12,31),DATE(YEAR(J1974)+$AH$2,MONTH(J1974),DAY(J1974))),DATE(2050,12,31))))</f>
        <v>#VALUE!</v>
      </c>
      <c r="AF1974" s="33">
        <f t="shared" si="307"/>
        <v>1</v>
      </c>
    </row>
    <row r="1975" spans="1:32">
      <c r="A1975" s="1">
        <v>1975</v>
      </c>
      <c r="B1975" s="21" t="s">
        <v>4141</v>
      </c>
      <c r="C1975" s="21" t="s">
        <v>4142</v>
      </c>
      <c r="D1975" s="21" t="s">
        <v>163</v>
      </c>
      <c r="E1975" s="21" t="s">
        <v>353</v>
      </c>
      <c r="F1975" s="21" t="s">
        <v>353</v>
      </c>
      <c r="G1975" s="21" t="s">
        <v>354</v>
      </c>
      <c r="H1975" s="21" t="s">
        <v>353</v>
      </c>
      <c r="I1975" s="21" t="s">
        <v>167</v>
      </c>
      <c r="J1975" s="22">
        <v>29799</v>
      </c>
      <c r="K1975" s="22">
        <v>55153</v>
      </c>
      <c r="L1975" s="23">
        <f t="shared" si="308"/>
        <v>605</v>
      </c>
      <c r="M1975" s="24">
        <f t="shared" si="309"/>
        <v>1</v>
      </c>
      <c r="N1975" s="21">
        <v>605</v>
      </c>
      <c r="O1975" s="21">
        <v>605</v>
      </c>
      <c r="P1975" s="21" t="s">
        <v>507</v>
      </c>
      <c r="Q1975" s="21" t="s">
        <v>508</v>
      </c>
      <c r="R1975" s="25" t="s">
        <v>509</v>
      </c>
      <c r="S1975" s="21" t="s">
        <v>776</v>
      </c>
      <c r="T1975" s="21"/>
      <c r="U1975" s="26"/>
      <c r="V1975" s="26"/>
      <c r="W1975" s="27">
        <f t="shared" si="300"/>
        <v>1982</v>
      </c>
      <c r="X1975" s="27">
        <f t="shared" si="301"/>
        <v>2050</v>
      </c>
      <c r="Y1975" s="28">
        <f t="shared" si="302"/>
        <v>0</v>
      </c>
      <c r="Z1975" s="29" t="str">
        <f t="shared" si="303"/>
        <v>Excluded</v>
      </c>
      <c r="AA1975" s="30">
        <f t="shared" si="304"/>
        <v>605</v>
      </c>
      <c r="AB1975" s="31">
        <f>IF(AND(ISNUMBER(MATCH($S1975,[3]Lists!$CU$8:$CU$37,0)),J1975&gt;=DATE(2018,12,31)),$AH$6,$AH$5)</f>
        <v>1</v>
      </c>
      <c r="AC1975" s="31">
        <f t="shared" si="305"/>
        <v>1</v>
      </c>
      <c r="AD1975" s="31">
        <f t="shared" si="306"/>
        <v>1</v>
      </c>
      <c r="AE1975" s="32" t="e">
        <f>MIN($K1975,IF(AND(S1975='[3]Resources - Baseline'!$C$25,$AH$3&gt;0),MIN(DATE(2050,12,31),MAX(DATE($AH$4,12,31),DATE(YEAR(J1975)+$AH$3,MONTH(J1975),DAY(J1975)))),IF(AND(COUNTIFS('[3]Resources - Baseline'!$C$26:$C$37,S1975)=1,$AH$2&gt;0),MIN(DATE($AH$4,12,31),DATE(YEAR(J1975)+$AH$2,MONTH(J1975),DAY(J1975))),DATE(2050,12,31))))</f>
        <v>#VALUE!</v>
      </c>
      <c r="AF1975" s="33">
        <f t="shared" si="307"/>
        <v>1</v>
      </c>
    </row>
    <row r="1976" spans="1:32">
      <c r="A1976" s="1">
        <v>1976</v>
      </c>
      <c r="B1976" s="21" t="s">
        <v>4143</v>
      </c>
      <c r="C1976" s="21" t="s">
        <v>4144</v>
      </c>
      <c r="D1976" s="21" t="s">
        <v>163</v>
      </c>
      <c r="E1976" s="21" t="s">
        <v>353</v>
      </c>
      <c r="F1976" s="21" t="s">
        <v>353</v>
      </c>
      <c r="G1976" s="21" t="s">
        <v>354</v>
      </c>
      <c r="H1976" s="21" t="s">
        <v>353</v>
      </c>
      <c r="I1976" s="21" t="s">
        <v>167</v>
      </c>
      <c r="J1976" s="22">
        <v>30286</v>
      </c>
      <c r="K1976" s="22">
        <v>55153</v>
      </c>
      <c r="L1976" s="23">
        <f t="shared" si="308"/>
        <v>605</v>
      </c>
      <c r="M1976" s="24">
        <f t="shared" si="309"/>
        <v>1</v>
      </c>
      <c r="N1976" s="21">
        <v>605</v>
      </c>
      <c r="O1976" s="21">
        <v>605</v>
      </c>
      <c r="P1976" s="21" t="s">
        <v>507</v>
      </c>
      <c r="Q1976" s="21" t="s">
        <v>508</v>
      </c>
      <c r="R1976" s="25" t="s">
        <v>509</v>
      </c>
      <c r="S1976" s="21" t="s">
        <v>776</v>
      </c>
      <c r="T1976" s="21"/>
      <c r="U1976" s="26"/>
      <c r="V1976" s="26"/>
      <c r="W1976" s="27">
        <f t="shared" si="300"/>
        <v>1983</v>
      </c>
      <c r="X1976" s="27">
        <f t="shared" si="301"/>
        <v>2050</v>
      </c>
      <c r="Y1976" s="28">
        <f t="shared" si="302"/>
        <v>0</v>
      </c>
      <c r="Z1976" s="29" t="str">
        <f t="shared" si="303"/>
        <v>Excluded</v>
      </c>
      <c r="AA1976" s="30">
        <f t="shared" si="304"/>
        <v>605</v>
      </c>
      <c r="AB1976" s="31">
        <f>IF(AND(ISNUMBER(MATCH($S1976,[3]Lists!$CU$8:$CU$37,0)),J1976&gt;=DATE(2018,12,31)),$AH$6,$AH$5)</f>
        <v>1</v>
      </c>
      <c r="AC1976" s="31">
        <f t="shared" si="305"/>
        <v>1</v>
      </c>
      <c r="AD1976" s="31">
        <f t="shared" si="306"/>
        <v>1</v>
      </c>
      <c r="AE1976" s="32" t="e">
        <f>MIN($K1976,IF(AND(S1976='[3]Resources - Baseline'!$C$25,$AH$3&gt;0),MIN(DATE(2050,12,31),MAX(DATE($AH$4,12,31),DATE(YEAR(J1976)+$AH$3,MONTH(J1976),DAY(J1976)))),IF(AND(COUNTIFS('[3]Resources - Baseline'!$C$26:$C$37,S1976)=1,$AH$2&gt;0),MIN(DATE($AH$4,12,31),DATE(YEAR(J1976)+$AH$2,MONTH(J1976),DAY(J1976))),DATE(2050,12,31))))</f>
        <v>#VALUE!</v>
      </c>
      <c r="AF1976" s="33">
        <f t="shared" si="307"/>
        <v>1</v>
      </c>
    </row>
    <row r="1977" spans="1:32">
      <c r="A1977" s="1">
        <v>1977</v>
      </c>
      <c r="B1977" s="21" t="s">
        <v>4145</v>
      </c>
      <c r="C1977" s="21" t="s">
        <v>4146</v>
      </c>
      <c r="D1977" s="21" t="s">
        <v>185</v>
      </c>
      <c r="E1977" s="21" t="s">
        <v>205</v>
      </c>
      <c r="F1977" s="21" t="s">
        <v>205</v>
      </c>
      <c r="G1977" s="21" t="s">
        <v>204</v>
      </c>
      <c r="H1977" s="21" t="s">
        <v>205</v>
      </c>
      <c r="I1977" s="21" t="s">
        <v>178</v>
      </c>
      <c r="J1977" s="22">
        <v>37147</v>
      </c>
      <c r="K1977" s="22">
        <v>55153</v>
      </c>
      <c r="L1977" s="23">
        <f t="shared" si="308"/>
        <v>46</v>
      </c>
      <c r="M1977" s="24">
        <f t="shared" si="309"/>
        <v>0.9978308026030368</v>
      </c>
      <c r="N1977" s="21">
        <v>46</v>
      </c>
      <c r="O1977" s="21">
        <v>46.1</v>
      </c>
      <c r="P1977" s="21" t="s">
        <v>288</v>
      </c>
      <c r="Q1977" s="21" t="s">
        <v>269</v>
      </c>
      <c r="R1977" s="25" t="s">
        <v>270</v>
      </c>
      <c r="S1977" s="21" t="s">
        <v>271</v>
      </c>
      <c r="T1977" s="21"/>
      <c r="U1977" s="26"/>
      <c r="V1977" s="26"/>
      <c r="W1977" s="27">
        <f t="shared" si="300"/>
        <v>2002</v>
      </c>
      <c r="X1977" s="27">
        <f t="shared" si="301"/>
        <v>2050</v>
      </c>
      <c r="Y1977" s="28">
        <f t="shared" si="302"/>
        <v>0</v>
      </c>
      <c r="Z1977" s="29" t="str">
        <f t="shared" si="303"/>
        <v>CAISO</v>
      </c>
      <c r="AA1977" s="30">
        <f t="shared" si="304"/>
        <v>46.1</v>
      </c>
      <c r="AB1977" s="31">
        <f>IF(AND(ISNUMBER(MATCH($S1977,[3]Lists!$CU$8:$CU$37,0)),J1977&gt;=DATE(2018,12,31)),$AH$6,$AH$5)</f>
        <v>1</v>
      </c>
      <c r="AC1977" s="31">
        <f t="shared" si="305"/>
        <v>1</v>
      </c>
      <c r="AD1977" s="31">
        <f t="shared" si="306"/>
        <v>1</v>
      </c>
      <c r="AE1977" s="32" t="e">
        <f>MIN($K1977,IF(AND(S1977='[3]Resources - Baseline'!$C$25,$AH$3&gt;0),MIN(DATE(2050,12,31),MAX(DATE($AH$4,12,31),DATE(YEAR(J1977)+$AH$3,MONTH(J1977),DAY(J1977)))),IF(AND(COUNTIFS('[3]Resources - Baseline'!$C$26:$C$37,S1977)=1,$AH$2&gt;0),MIN(DATE($AH$4,12,31),DATE(YEAR(J1977)+$AH$2,MONTH(J1977),DAY(J1977))),DATE(2050,12,31))))</f>
        <v>#VALUE!</v>
      </c>
      <c r="AF1977" s="33">
        <f t="shared" si="307"/>
        <v>1</v>
      </c>
    </row>
    <row r="1978" spans="1:32">
      <c r="A1978" s="1">
        <v>1978</v>
      </c>
      <c r="B1978" s="21" t="s">
        <v>4147</v>
      </c>
      <c r="C1978" s="21" t="s">
        <v>4148</v>
      </c>
      <c r="D1978" s="21" t="s">
        <v>185</v>
      </c>
      <c r="E1978" s="21" t="s">
        <v>205</v>
      </c>
      <c r="F1978" s="21" t="s">
        <v>205</v>
      </c>
      <c r="G1978" s="21" t="s">
        <v>204</v>
      </c>
      <c r="H1978" s="21" t="s">
        <v>205</v>
      </c>
      <c r="I1978" s="21" t="s">
        <v>178</v>
      </c>
      <c r="J1978" s="22">
        <v>37147</v>
      </c>
      <c r="K1978" s="22">
        <v>55153</v>
      </c>
      <c r="L1978" s="23">
        <f t="shared" si="308"/>
        <v>46</v>
      </c>
      <c r="M1978" s="24">
        <f t="shared" si="309"/>
        <v>0.95873280533555649</v>
      </c>
      <c r="N1978" s="21">
        <v>46</v>
      </c>
      <c r="O1978" s="21">
        <v>47.98</v>
      </c>
      <c r="P1978" s="21" t="s">
        <v>288</v>
      </c>
      <c r="Q1978" s="21" t="s">
        <v>269</v>
      </c>
      <c r="R1978" s="25" t="s">
        <v>270</v>
      </c>
      <c r="S1978" s="21" t="s">
        <v>271</v>
      </c>
      <c r="T1978" s="21"/>
      <c r="U1978" s="26"/>
      <c r="V1978" s="26"/>
      <c r="W1978" s="27">
        <f t="shared" si="300"/>
        <v>2002</v>
      </c>
      <c r="X1978" s="27">
        <f t="shared" si="301"/>
        <v>2050</v>
      </c>
      <c r="Y1978" s="28">
        <f t="shared" si="302"/>
        <v>0</v>
      </c>
      <c r="Z1978" s="29" t="str">
        <f t="shared" si="303"/>
        <v>CAISO</v>
      </c>
      <c r="AA1978" s="30">
        <f t="shared" si="304"/>
        <v>47.98</v>
      </c>
      <c r="AB1978" s="31">
        <f>IF(AND(ISNUMBER(MATCH($S1978,[3]Lists!$CU$8:$CU$37,0)),J1978&gt;=DATE(2018,12,31)),$AH$6,$AH$5)</f>
        <v>1</v>
      </c>
      <c r="AC1978" s="31">
        <f t="shared" si="305"/>
        <v>1</v>
      </c>
      <c r="AD1978" s="31">
        <f t="shared" si="306"/>
        <v>1</v>
      </c>
      <c r="AE1978" s="32" t="e">
        <f>MIN($K1978,IF(AND(S1978='[3]Resources - Baseline'!$C$25,$AH$3&gt;0),MIN(DATE(2050,12,31),MAX(DATE($AH$4,12,31),DATE(YEAR(J1978)+$AH$3,MONTH(J1978),DAY(J1978)))),IF(AND(COUNTIFS('[3]Resources - Baseline'!$C$26:$C$37,S1978)=1,$AH$2&gt;0),MIN(DATE($AH$4,12,31),DATE(YEAR(J1978)+$AH$2,MONTH(J1978),DAY(J1978))),DATE(2050,12,31))))</f>
        <v>#VALUE!</v>
      </c>
      <c r="AF1978" s="33">
        <f t="shared" si="307"/>
        <v>1</v>
      </c>
    </row>
    <row r="1979" spans="1:32">
      <c r="A1979" s="1">
        <v>1979</v>
      </c>
      <c r="B1979" s="21" t="s">
        <v>4149</v>
      </c>
      <c r="C1979" s="21" t="s">
        <v>4150</v>
      </c>
      <c r="D1979" s="21" t="s">
        <v>185</v>
      </c>
      <c r="E1979" s="21" t="s">
        <v>611</v>
      </c>
      <c r="F1979" s="21" t="s">
        <v>205</v>
      </c>
      <c r="G1979" s="21" t="s">
        <v>204</v>
      </c>
      <c r="H1979" s="21" t="s">
        <v>205</v>
      </c>
      <c r="I1979" s="21" t="s">
        <v>178</v>
      </c>
      <c r="J1979" s="22">
        <v>37824</v>
      </c>
      <c r="K1979" s="22">
        <v>55153</v>
      </c>
      <c r="L1979" s="23">
        <f t="shared" si="308"/>
        <v>322</v>
      </c>
      <c r="M1979" s="24">
        <f t="shared" si="309"/>
        <v>1</v>
      </c>
      <c r="N1979" s="21">
        <v>322</v>
      </c>
      <c r="O1979" s="21">
        <v>322</v>
      </c>
      <c r="P1979" s="21" t="s">
        <v>257</v>
      </c>
      <c r="Q1979" s="21" t="s">
        <v>258</v>
      </c>
      <c r="R1979" s="25" t="s">
        <v>259</v>
      </c>
      <c r="S1979" s="21" t="s">
        <v>274</v>
      </c>
      <c r="T1979" s="21"/>
      <c r="U1979" s="26"/>
      <c r="V1979" s="26"/>
      <c r="W1979" s="27">
        <f t="shared" si="300"/>
        <v>2004</v>
      </c>
      <c r="X1979" s="27">
        <f t="shared" si="301"/>
        <v>2050</v>
      </c>
      <c r="Y1979" s="28">
        <f t="shared" si="302"/>
        <v>0</v>
      </c>
      <c r="Z1979" s="29" t="str">
        <f t="shared" si="303"/>
        <v>CAISO</v>
      </c>
      <c r="AA1979" s="30">
        <f t="shared" si="304"/>
        <v>322</v>
      </c>
      <c r="AB1979" s="31">
        <f>IF(AND(ISNUMBER(MATCH($S1979,[3]Lists!$CU$8:$CU$37,0)),J1979&gt;=DATE(2018,12,31)),$AH$6,$AH$5)</f>
        <v>1</v>
      </c>
      <c r="AC1979" s="31">
        <f t="shared" si="305"/>
        <v>1</v>
      </c>
      <c r="AD1979" s="31">
        <f t="shared" si="306"/>
        <v>1</v>
      </c>
      <c r="AE1979" s="32" t="e">
        <f>MIN($K1979,IF(AND(S1979='[3]Resources - Baseline'!$C$25,$AH$3&gt;0),MIN(DATE(2050,12,31),MAX(DATE($AH$4,12,31),DATE(YEAR(J1979)+$AH$3,MONTH(J1979),DAY(J1979)))),IF(AND(COUNTIFS('[3]Resources - Baseline'!$C$26:$C$37,S1979)=1,$AH$2&gt;0),MIN(DATE($AH$4,12,31),DATE(YEAR(J1979)+$AH$2,MONTH(J1979),DAY(J1979))),DATE(2050,12,31))))</f>
        <v>#VALUE!</v>
      </c>
      <c r="AF1979" s="33">
        <f t="shared" si="307"/>
        <v>1</v>
      </c>
    </row>
    <row r="1980" spans="1:32">
      <c r="A1980" s="1">
        <v>1980</v>
      </c>
      <c r="B1980" s="21" t="s">
        <v>4151</v>
      </c>
      <c r="C1980" s="21" t="s">
        <v>4152</v>
      </c>
      <c r="D1980" s="21" t="s">
        <v>163</v>
      </c>
      <c r="E1980" s="21" t="s">
        <v>611</v>
      </c>
      <c r="F1980" s="21" t="s">
        <v>611</v>
      </c>
      <c r="G1980" s="21" t="s">
        <v>612</v>
      </c>
      <c r="H1980" s="21" t="s">
        <v>611</v>
      </c>
      <c r="I1980" s="21" t="s">
        <v>167</v>
      </c>
      <c r="J1980" s="22">
        <v>37803</v>
      </c>
      <c r="K1980" s="22">
        <v>55153</v>
      </c>
      <c r="L1980" s="23">
        <f t="shared" si="308"/>
        <v>793</v>
      </c>
      <c r="M1980" s="24">
        <f t="shared" si="309"/>
        <v>1</v>
      </c>
      <c r="N1980" s="21">
        <v>793</v>
      </c>
      <c r="O1980" s="21">
        <v>793</v>
      </c>
      <c r="P1980" s="21" t="s">
        <v>257</v>
      </c>
      <c r="Q1980" s="21" t="s">
        <v>258</v>
      </c>
      <c r="R1980" s="25" t="s">
        <v>259</v>
      </c>
      <c r="S1980" s="21" t="s">
        <v>534</v>
      </c>
      <c r="T1980" s="21"/>
      <c r="U1980" s="26"/>
      <c r="V1980" s="26"/>
      <c r="W1980" s="27">
        <f t="shared" si="300"/>
        <v>2004</v>
      </c>
      <c r="X1980" s="27">
        <f t="shared" si="301"/>
        <v>2050</v>
      </c>
      <c r="Y1980" s="28">
        <f t="shared" si="302"/>
        <v>0</v>
      </c>
      <c r="Z1980" s="29" t="str">
        <f t="shared" si="303"/>
        <v>Excluded</v>
      </c>
      <c r="AA1980" s="30">
        <f t="shared" si="304"/>
        <v>793</v>
      </c>
      <c r="AB1980" s="31">
        <f>IF(AND(ISNUMBER(MATCH($S1980,[3]Lists!$CU$8:$CU$37,0)),J1980&gt;=DATE(2018,12,31)),$AH$6,$AH$5)</f>
        <v>1</v>
      </c>
      <c r="AC1980" s="31">
        <f t="shared" si="305"/>
        <v>1</v>
      </c>
      <c r="AD1980" s="31">
        <f t="shared" si="306"/>
        <v>1</v>
      </c>
      <c r="AE1980" s="32" t="e">
        <f>MIN($K1980,IF(AND(S1980='[3]Resources - Baseline'!$C$25,$AH$3&gt;0),MIN(DATE(2050,12,31),MAX(DATE($AH$4,12,31),DATE(YEAR(J1980)+$AH$3,MONTH(J1980),DAY(J1980)))),IF(AND(COUNTIFS('[3]Resources - Baseline'!$C$26:$C$37,S1980)=1,$AH$2&gt;0),MIN(DATE($AH$4,12,31),DATE(YEAR(J1980)+$AH$2,MONTH(J1980),DAY(J1980))),DATE(2050,12,31))))</f>
        <v>#VALUE!</v>
      </c>
      <c r="AF1980" s="33">
        <f t="shared" si="307"/>
        <v>1</v>
      </c>
    </row>
    <row r="1981" spans="1:32">
      <c r="A1981" s="1">
        <v>1981</v>
      </c>
      <c r="B1981" s="21" t="s">
        <v>4153</v>
      </c>
      <c r="C1981" s="21" t="s">
        <v>4154</v>
      </c>
      <c r="D1981" s="21" t="s">
        <v>163</v>
      </c>
      <c r="E1981" s="21" t="s">
        <v>518</v>
      </c>
      <c r="F1981" s="21" t="s">
        <v>518</v>
      </c>
      <c r="G1981" s="21" t="s">
        <v>519</v>
      </c>
      <c r="H1981" s="21" t="s">
        <v>518</v>
      </c>
      <c r="I1981" s="21" t="s">
        <v>195</v>
      </c>
      <c r="J1981" s="22">
        <v>34486</v>
      </c>
      <c r="K1981" s="22">
        <v>55153</v>
      </c>
      <c r="L1981" s="23">
        <f t="shared" si="308"/>
        <v>54.9</v>
      </c>
      <c r="M1981" s="24">
        <f t="shared" si="309"/>
        <v>1</v>
      </c>
      <c r="N1981" s="21">
        <v>54.9</v>
      </c>
      <c r="O1981" s="21">
        <v>54.9</v>
      </c>
      <c r="P1981" s="21" t="s">
        <v>533</v>
      </c>
      <c r="Q1981" s="21" t="s">
        <v>258</v>
      </c>
      <c r="R1981" s="25" t="s">
        <v>259</v>
      </c>
      <c r="S1981" s="21" t="s">
        <v>260</v>
      </c>
      <c r="T1981" s="21"/>
      <c r="U1981" s="26"/>
      <c r="V1981" s="26"/>
      <c r="W1981" s="27">
        <f t="shared" si="300"/>
        <v>1994</v>
      </c>
      <c r="X1981" s="27">
        <f t="shared" si="301"/>
        <v>2050</v>
      </c>
      <c r="Y1981" s="28">
        <f t="shared" si="302"/>
        <v>0</v>
      </c>
      <c r="Z1981" s="29" t="str">
        <f t="shared" si="303"/>
        <v>SW</v>
      </c>
      <c r="AA1981" s="30">
        <f t="shared" si="304"/>
        <v>54.9</v>
      </c>
      <c r="AB1981" s="31">
        <f>IF(AND(ISNUMBER(MATCH($S1981,[3]Lists!$CU$8:$CU$37,0)),J1981&gt;=DATE(2018,12,31)),$AH$6,$AH$5)</f>
        <v>1</v>
      </c>
      <c r="AC1981" s="31">
        <f t="shared" si="305"/>
        <v>1</v>
      </c>
      <c r="AD1981" s="31">
        <f t="shared" si="306"/>
        <v>1</v>
      </c>
      <c r="AE1981" s="32" t="e">
        <f>MIN($K1981,IF(AND(S1981='[3]Resources - Baseline'!$C$25,$AH$3&gt;0),MIN(DATE(2050,12,31),MAX(DATE($AH$4,12,31),DATE(YEAR(J1981)+$AH$3,MONTH(J1981),DAY(J1981)))),IF(AND(COUNTIFS('[3]Resources - Baseline'!$C$26:$C$37,S1981)=1,$AH$2&gt;0),MIN(DATE($AH$4,12,31),DATE(YEAR(J1981)+$AH$2,MONTH(J1981),DAY(J1981))),DATE(2050,12,31))))</f>
        <v>#VALUE!</v>
      </c>
      <c r="AF1981" s="33">
        <f t="shared" si="307"/>
        <v>1</v>
      </c>
    </row>
    <row r="1982" spans="1:32">
      <c r="A1982" s="1">
        <v>1982</v>
      </c>
      <c r="B1982" s="21" t="s">
        <v>4155</v>
      </c>
      <c r="C1982" s="21" t="s">
        <v>4156</v>
      </c>
      <c r="D1982" s="21" t="s">
        <v>163</v>
      </c>
      <c r="E1982" s="21" t="s">
        <v>518</v>
      </c>
      <c r="F1982" s="21" t="s">
        <v>518</v>
      </c>
      <c r="G1982" s="21" t="s">
        <v>519</v>
      </c>
      <c r="H1982" s="21" t="s">
        <v>518</v>
      </c>
      <c r="I1982" s="21" t="s">
        <v>195</v>
      </c>
      <c r="J1982" s="22">
        <v>37622</v>
      </c>
      <c r="K1982" s="22">
        <v>55153</v>
      </c>
      <c r="L1982" s="23">
        <f t="shared" si="308"/>
        <v>112.4</v>
      </c>
      <c r="M1982" s="24">
        <f t="shared" si="309"/>
        <v>1</v>
      </c>
      <c r="N1982" s="21">
        <v>112.4</v>
      </c>
      <c r="O1982" s="21">
        <v>112.4</v>
      </c>
      <c r="P1982" s="21" t="s">
        <v>533</v>
      </c>
      <c r="Q1982" s="21" t="s">
        <v>258</v>
      </c>
      <c r="R1982" s="25" t="s">
        <v>259</v>
      </c>
      <c r="S1982" s="21" t="s">
        <v>260</v>
      </c>
      <c r="T1982" s="21"/>
      <c r="U1982" s="26"/>
      <c r="V1982" s="26"/>
      <c r="W1982" s="27">
        <f t="shared" si="300"/>
        <v>2003</v>
      </c>
      <c r="X1982" s="27">
        <f t="shared" si="301"/>
        <v>2050</v>
      </c>
      <c r="Y1982" s="28">
        <f t="shared" si="302"/>
        <v>0</v>
      </c>
      <c r="Z1982" s="29" t="str">
        <f t="shared" si="303"/>
        <v>SW</v>
      </c>
      <c r="AA1982" s="30">
        <f t="shared" si="304"/>
        <v>112.4</v>
      </c>
      <c r="AB1982" s="31">
        <f>IF(AND(ISNUMBER(MATCH($S1982,[3]Lists!$CU$8:$CU$37,0)),J1982&gt;=DATE(2018,12,31)),$AH$6,$AH$5)</f>
        <v>1</v>
      </c>
      <c r="AC1982" s="31">
        <f t="shared" si="305"/>
        <v>1</v>
      </c>
      <c r="AD1982" s="31">
        <f t="shared" si="306"/>
        <v>1</v>
      </c>
      <c r="AE1982" s="32" t="e">
        <f>MIN($K1982,IF(AND(S1982='[3]Resources - Baseline'!$C$25,$AH$3&gt;0),MIN(DATE(2050,12,31),MAX(DATE($AH$4,12,31),DATE(YEAR(J1982)+$AH$3,MONTH(J1982),DAY(J1982)))),IF(AND(COUNTIFS('[3]Resources - Baseline'!$C$26:$C$37,S1982)=1,$AH$2&gt;0),MIN(DATE($AH$4,12,31),DATE(YEAR(J1982)+$AH$2,MONTH(J1982),DAY(J1982))),DATE(2050,12,31))))</f>
        <v>#VALUE!</v>
      </c>
      <c r="AF1982" s="33">
        <f t="shared" si="307"/>
        <v>1</v>
      </c>
    </row>
    <row r="1983" spans="1:32">
      <c r="A1983" s="1">
        <v>1983</v>
      </c>
      <c r="B1983" s="21" t="s">
        <v>4157</v>
      </c>
      <c r="C1983" s="21" t="s">
        <v>4158</v>
      </c>
      <c r="D1983" s="21" t="s">
        <v>163</v>
      </c>
      <c r="E1983" s="21" t="s">
        <v>518</v>
      </c>
      <c r="F1983" s="21" t="s">
        <v>518</v>
      </c>
      <c r="G1983" s="21" t="s">
        <v>519</v>
      </c>
      <c r="H1983" s="21" t="s">
        <v>518</v>
      </c>
      <c r="I1983" s="21" t="s">
        <v>195</v>
      </c>
      <c r="J1983" s="22">
        <v>37622</v>
      </c>
      <c r="K1983" s="22">
        <v>55153</v>
      </c>
      <c r="L1983" s="23">
        <f t="shared" si="308"/>
        <v>112.4</v>
      </c>
      <c r="M1983" s="24">
        <f t="shared" si="309"/>
        <v>1</v>
      </c>
      <c r="N1983" s="21">
        <v>112.4</v>
      </c>
      <c r="O1983" s="21">
        <v>112.4</v>
      </c>
      <c r="P1983" s="21" t="s">
        <v>533</v>
      </c>
      <c r="Q1983" s="21" t="s">
        <v>258</v>
      </c>
      <c r="R1983" s="25" t="s">
        <v>259</v>
      </c>
      <c r="S1983" s="21" t="s">
        <v>260</v>
      </c>
      <c r="T1983" s="21"/>
      <c r="U1983" s="26"/>
      <c r="V1983" s="26"/>
      <c r="W1983" s="27">
        <f t="shared" si="300"/>
        <v>2003</v>
      </c>
      <c r="X1983" s="27">
        <f t="shared" si="301"/>
        <v>2050</v>
      </c>
      <c r="Y1983" s="28">
        <f t="shared" si="302"/>
        <v>0</v>
      </c>
      <c r="Z1983" s="29" t="str">
        <f t="shared" si="303"/>
        <v>SW</v>
      </c>
      <c r="AA1983" s="30">
        <f t="shared" si="304"/>
        <v>112.4</v>
      </c>
      <c r="AB1983" s="31">
        <f>IF(AND(ISNUMBER(MATCH($S1983,[3]Lists!$CU$8:$CU$37,0)),J1983&gt;=DATE(2018,12,31)),$AH$6,$AH$5)</f>
        <v>1</v>
      </c>
      <c r="AC1983" s="31">
        <f t="shared" si="305"/>
        <v>1</v>
      </c>
      <c r="AD1983" s="31">
        <f t="shared" si="306"/>
        <v>1</v>
      </c>
      <c r="AE1983" s="32" t="e">
        <f>MIN($K1983,IF(AND(S1983='[3]Resources - Baseline'!$C$25,$AH$3&gt;0),MIN(DATE(2050,12,31),MAX(DATE($AH$4,12,31),DATE(YEAR(J1983)+$AH$3,MONTH(J1983),DAY(J1983)))),IF(AND(COUNTIFS('[3]Resources - Baseline'!$C$26:$C$37,S1983)=1,$AH$2&gt;0),MIN(DATE($AH$4,12,31),DATE(YEAR(J1983)+$AH$2,MONTH(J1983),DAY(J1983))),DATE(2050,12,31))))</f>
        <v>#VALUE!</v>
      </c>
      <c r="AF1983" s="33">
        <f t="shared" si="307"/>
        <v>1</v>
      </c>
    </row>
    <row r="1984" spans="1:32">
      <c r="A1984" s="1">
        <v>1984</v>
      </c>
      <c r="B1984" s="21" t="s">
        <v>4159</v>
      </c>
      <c r="C1984" s="21" t="s">
        <v>4160</v>
      </c>
      <c r="D1984" s="21" t="s">
        <v>185</v>
      </c>
      <c r="E1984" s="21" t="s">
        <v>175</v>
      </c>
      <c r="F1984" s="21" t="s">
        <v>175</v>
      </c>
      <c r="G1984" s="21" t="s">
        <v>186</v>
      </c>
      <c r="H1984" s="21" t="s">
        <v>175</v>
      </c>
      <c r="I1984" s="21" t="s">
        <v>178</v>
      </c>
      <c r="J1984" s="22">
        <v>38687</v>
      </c>
      <c r="K1984" s="22">
        <v>55153</v>
      </c>
      <c r="L1984" s="23">
        <f t="shared" si="308"/>
        <v>30</v>
      </c>
      <c r="M1984" s="24">
        <f t="shared" si="309"/>
        <v>1</v>
      </c>
      <c r="N1984" s="21">
        <v>30</v>
      </c>
      <c r="O1984" s="21">
        <v>30</v>
      </c>
      <c r="P1984" s="21" t="s">
        <v>187</v>
      </c>
      <c r="Q1984" s="21" t="s">
        <v>214</v>
      </c>
      <c r="R1984" s="25" t="s">
        <v>215</v>
      </c>
      <c r="S1984" s="21" t="s">
        <v>913</v>
      </c>
      <c r="T1984" s="21"/>
      <c r="U1984" s="26"/>
      <c r="V1984" s="26"/>
      <c r="W1984" s="27">
        <f t="shared" si="300"/>
        <v>2006</v>
      </c>
      <c r="X1984" s="27">
        <f t="shared" si="301"/>
        <v>2050</v>
      </c>
      <c r="Y1984" s="28">
        <f t="shared" si="302"/>
        <v>0</v>
      </c>
      <c r="Z1984" s="29" t="str">
        <f t="shared" si="303"/>
        <v>CAISO</v>
      </c>
      <c r="AA1984" s="30">
        <f t="shared" si="304"/>
        <v>30</v>
      </c>
      <c r="AB1984" s="31">
        <f>IF(AND(ISNUMBER(MATCH($S1984,[3]Lists!$CU$8:$CU$37,0)),J1984&gt;=DATE(2018,12,31)),$AH$6,$AH$5)</f>
        <v>1</v>
      </c>
      <c r="AC1984" s="31">
        <f t="shared" si="305"/>
        <v>1</v>
      </c>
      <c r="AD1984" s="31">
        <f t="shared" si="306"/>
        <v>1</v>
      </c>
      <c r="AE1984" s="32" t="e">
        <f>MIN($K1984,IF(AND(S1984='[3]Resources - Baseline'!$C$25,$AH$3&gt;0),MIN(DATE(2050,12,31),MAX(DATE($AH$4,12,31),DATE(YEAR(J1984)+$AH$3,MONTH(J1984),DAY(J1984)))),IF(AND(COUNTIFS('[3]Resources - Baseline'!$C$26:$C$37,S1984)=1,$AH$2&gt;0),MIN(DATE($AH$4,12,31),DATE(YEAR(J1984)+$AH$2,MONTH(J1984),DAY(J1984))),DATE(2050,12,31))))</f>
        <v>#VALUE!</v>
      </c>
      <c r="AF1984" s="33">
        <f t="shared" si="307"/>
        <v>1</v>
      </c>
    </row>
    <row r="1985" spans="1:32">
      <c r="A1985" s="1">
        <v>1985</v>
      </c>
      <c r="B1985" s="21" t="s">
        <v>4161</v>
      </c>
      <c r="C1985" s="21" t="s">
        <v>4162</v>
      </c>
      <c r="D1985" s="21" t="s">
        <v>163</v>
      </c>
      <c r="E1985" s="21" t="s">
        <v>192</v>
      </c>
      <c r="F1985" s="21" t="s">
        <v>192</v>
      </c>
      <c r="G1985" s="21" t="s">
        <v>193</v>
      </c>
      <c r="H1985" s="21" t="s">
        <v>194</v>
      </c>
      <c r="I1985" s="21" t="s">
        <v>195</v>
      </c>
      <c r="J1985" s="22">
        <v>40871</v>
      </c>
      <c r="K1985" s="22">
        <v>55153</v>
      </c>
      <c r="L1985" s="23">
        <f t="shared" si="308"/>
        <v>5</v>
      </c>
      <c r="M1985" s="24">
        <f t="shared" si="309"/>
        <v>1</v>
      </c>
      <c r="N1985" s="21">
        <v>5</v>
      </c>
      <c r="O1985" s="21">
        <v>5</v>
      </c>
      <c r="P1985" s="21" t="s">
        <v>240</v>
      </c>
      <c r="Q1985" s="21" t="s">
        <v>207</v>
      </c>
      <c r="R1985" s="25" t="s">
        <v>189</v>
      </c>
      <c r="S1985" s="21" t="s">
        <v>337</v>
      </c>
      <c r="T1985" s="21"/>
      <c r="U1985" s="26"/>
      <c r="V1985" s="26"/>
      <c r="W1985" s="27">
        <f t="shared" si="300"/>
        <v>2012</v>
      </c>
      <c r="X1985" s="27">
        <f t="shared" si="301"/>
        <v>2050</v>
      </c>
      <c r="Y1985" s="28">
        <f t="shared" si="302"/>
        <v>0</v>
      </c>
      <c r="Z1985" s="29" t="str">
        <f t="shared" si="303"/>
        <v>SW</v>
      </c>
      <c r="AA1985" s="30">
        <f t="shared" si="304"/>
        <v>5</v>
      </c>
      <c r="AB1985" s="31">
        <f>IF(AND(ISNUMBER(MATCH($S1985,[3]Lists!$CU$8:$CU$37,0)),J1985&gt;=DATE(2018,12,31)),$AH$6,$AH$5)</f>
        <v>1</v>
      </c>
      <c r="AC1985" s="31">
        <f t="shared" si="305"/>
        <v>1</v>
      </c>
      <c r="AD1985" s="31">
        <f t="shared" si="306"/>
        <v>1</v>
      </c>
      <c r="AE1985" s="32" t="e">
        <f>MIN($K1985,IF(AND(S1985='[3]Resources - Baseline'!$C$25,$AH$3&gt;0),MIN(DATE(2050,12,31),MAX(DATE($AH$4,12,31),DATE(YEAR(J1985)+$AH$3,MONTH(J1985),DAY(J1985)))),IF(AND(COUNTIFS('[3]Resources - Baseline'!$C$26:$C$37,S1985)=1,$AH$2&gt;0),MIN(DATE($AH$4,12,31),DATE(YEAR(J1985)+$AH$2,MONTH(J1985),DAY(J1985))),DATE(2050,12,31))))</f>
        <v>#VALUE!</v>
      </c>
      <c r="AF1985" s="33">
        <f t="shared" si="307"/>
        <v>1</v>
      </c>
    </row>
    <row r="1986" spans="1:32">
      <c r="A1986" s="1">
        <v>1986</v>
      </c>
      <c r="B1986" s="21" t="s">
        <v>4163</v>
      </c>
      <c r="C1986" s="21" t="s">
        <v>4164</v>
      </c>
      <c r="D1986" s="21" t="s">
        <v>163</v>
      </c>
      <c r="E1986" s="21" t="s">
        <v>440</v>
      </c>
      <c r="F1986" s="21" t="s">
        <v>440</v>
      </c>
      <c r="G1986" s="21" t="s">
        <v>441</v>
      </c>
      <c r="H1986" s="21" t="s">
        <v>434</v>
      </c>
      <c r="I1986" s="21" t="s">
        <v>212</v>
      </c>
      <c r="J1986" s="22">
        <v>31171</v>
      </c>
      <c r="K1986" s="22">
        <v>55153</v>
      </c>
      <c r="L1986" s="23">
        <f t="shared" si="308"/>
        <v>2.06</v>
      </c>
      <c r="M1986" s="24">
        <f t="shared" si="309"/>
        <v>1</v>
      </c>
      <c r="N1986" s="21">
        <v>2.06</v>
      </c>
      <c r="O1986" s="21">
        <v>2.06</v>
      </c>
      <c r="P1986" s="21" t="s">
        <v>218</v>
      </c>
      <c r="Q1986" s="21" t="s">
        <v>219</v>
      </c>
      <c r="R1986" s="25" t="s">
        <v>218</v>
      </c>
      <c r="S1986" s="21" t="s">
        <v>344</v>
      </c>
      <c r="T1986" s="21"/>
      <c r="U1986" s="26"/>
      <c r="V1986" s="26"/>
      <c r="W1986" s="27">
        <f t="shared" si="300"/>
        <v>1985</v>
      </c>
      <c r="X1986" s="27">
        <f t="shared" si="301"/>
        <v>2050</v>
      </c>
      <c r="Y1986" s="28">
        <f t="shared" si="302"/>
        <v>0</v>
      </c>
      <c r="Z1986" s="29" t="str">
        <f t="shared" si="303"/>
        <v>NW</v>
      </c>
      <c r="AA1986" s="30">
        <f t="shared" si="304"/>
        <v>2.06</v>
      </c>
      <c r="AB1986" s="31">
        <f>IF(AND(ISNUMBER(MATCH($S1986,[3]Lists!$CU$8:$CU$37,0)),J1986&gt;=DATE(2018,12,31)),$AH$6,$AH$5)</f>
        <v>1</v>
      </c>
      <c r="AC1986" s="31">
        <f t="shared" si="305"/>
        <v>1</v>
      </c>
      <c r="AD1986" s="31">
        <f t="shared" si="306"/>
        <v>1</v>
      </c>
      <c r="AE1986" s="32" t="e">
        <f>MIN($K1986,IF(AND(S1986='[3]Resources - Baseline'!$C$25,$AH$3&gt;0),MIN(DATE(2050,12,31),MAX(DATE($AH$4,12,31),DATE(YEAR(J1986)+$AH$3,MONTH(J1986),DAY(J1986)))),IF(AND(COUNTIFS('[3]Resources - Baseline'!$C$26:$C$37,S1986)=1,$AH$2&gt;0),MIN(DATE($AH$4,12,31),DATE(YEAR(J1986)+$AH$2,MONTH(J1986),DAY(J1986))),DATE(2050,12,31))))</f>
        <v>#VALUE!</v>
      </c>
      <c r="AF1986" s="33">
        <f t="shared" si="307"/>
        <v>1</v>
      </c>
    </row>
    <row r="1987" spans="1:32">
      <c r="A1987" s="1">
        <v>1987</v>
      </c>
      <c r="B1987" s="21" t="s">
        <v>4165</v>
      </c>
      <c r="C1987" s="21" t="s">
        <v>4166</v>
      </c>
      <c r="D1987" s="21" t="s">
        <v>185</v>
      </c>
      <c r="E1987" s="21" t="s">
        <v>246</v>
      </c>
      <c r="F1987" s="21" t="s">
        <v>246</v>
      </c>
      <c r="G1987" s="21" t="s">
        <v>247</v>
      </c>
      <c r="H1987" s="21" t="s">
        <v>246</v>
      </c>
      <c r="I1987" s="21" t="s">
        <v>178</v>
      </c>
      <c r="J1987" s="22">
        <v>36161</v>
      </c>
      <c r="K1987" s="22">
        <v>55153</v>
      </c>
      <c r="L1987" s="23">
        <f t="shared" si="308"/>
        <v>0.13</v>
      </c>
      <c r="M1987" s="24">
        <f t="shared" si="309"/>
        <v>0.43333333333333335</v>
      </c>
      <c r="N1987" s="21">
        <v>0.13</v>
      </c>
      <c r="O1987" s="21">
        <v>0.3</v>
      </c>
      <c r="P1987" s="21" t="s">
        <v>187</v>
      </c>
      <c r="Q1987" s="21" t="s">
        <v>537</v>
      </c>
      <c r="R1987" s="25" t="s">
        <v>538</v>
      </c>
      <c r="S1987" s="21" t="s">
        <v>539</v>
      </c>
      <c r="T1987" s="21"/>
      <c r="U1987" s="26"/>
      <c r="V1987" s="26"/>
      <c r="W1987" s="27">
        <f t="shared" si="300"/>
        <v>1999</v>
      </c>
      <c r="X1987" s="27">
        <f t="shared" si="301"/>
        <v>2050</v>
      </c>
      <c r="Y1987" s="28">
        <f t="shared" si="302"/>
        <v>0</v>
      </c>
      <c r="Z1987" s="29" t="str">
        <f t="shared" si="303"/>
        <v>CAISO</v>
      </c>
      <c r="AA1987" s="30">
        <f t="shared" si="304"/>
        <v>0.3</v>
      </c>
      <c r="AB1987" s="31">
        <f>IF(AND(ISNUMBER(MATCH($S1987,[3]Lists!$CU$8:$CU$37,0)),J1987&gt;=DATE(2018,12,31)),$AH$6,$AH$5)</f>
        <v>1</v>
      </c>
      <c r="AC1987" s="31">
        <f t="shared" si="305"/>
        <v>1</v>
      </c>
      <c r="AD1987" s="31">
        <f t="shared" si="306"/>
        <v>1</v>
      </c>
      <c r="AE1987" s="32" t="e">
        <f>MIN($K1987,IF(AND(S1987='[3]Resources - Baseline'!$C$25,$AH$3&gt;0),MIN(DATE(2050,12,31),MAX(DATE($AH$4,12,31),DATE(YEAR(J1987)+$AH$3,MONTH(J1987),DAY(J1987)))),IF(AND(COUNTIFS('[3]Resources - Baseline'!$C$26:$C$37,S1987)=1,$AH$2&gt;0),MIN(DATE($AH$4,12,31),DATE(YEAR(J1987)+$AH$2,MONTH(J1987),DAY(J1987))),DATE(2050,12,31))))</f>
        <v>#VALUE!</v>
      </c>
      <c r="AF1987" s="33">
        <f t="shared" si="307"/>
        <v>1</v>
      </c>
    </row>
    <row r="1988" spans="1:32">
      <c r="A1988" s="1">
        <v>1988</v>
      </c>
      <c r="B1988" s="21" t="s">
        <v>4167</v>
      </c>
      <c r="C1988" s="21" t="s">
        <v>4168</v>
      </c>
      <c r="D1988" s="21" t="s">
        <v>163</v>
      </c>
      <c r="E1988" s="21" t="s">
        <v>210</v>
      </c>
      <c r="F1988" s="21" t="s">
        <v>210</v>
      </c>
      <c r="G1988" s="21" t="s">
        <v>211</v>
      </c>
      <c r="H1988" s="21" t="s">
        <v>210</v>
      </c>
      <c r="I1988" s="21" t="s">
        <v>212</v>
      </c>
      <c r="J1988" s="22">
        <v>10928</v>
      </c>
      <c r="K1988" s="22">
        <v>55153</v>
      </c>
      <c r="L1988" s="23">
        <f t="shared" si="308"/>
        <v>6</v>
      </c>
      <c r="M1988" s="24">
        <f t="shared" si="309"/>
        <v>1</v>
      </c>
      <c r="N1988" s="21">
        <v>6</v>
      </c>
      <c r="O1988" s="21">
        <v>6</v>
      </c>
      <c r="P1988" s="21" t="s">
        <v>218</v>
      </c>
      <c r="Q1988" s="21" t="s">
        <v>219</v>
      </c>
      <c r="R1988" s="25" t="s">
        <v>218</v>
      </c>
      <c r="S1988" s="21" t="s">
        <v>344</v>
      </c>
      <c r="T1988" s="21"/>
      <c r="U1988" s="26"/>
      <c r="V1988" s="26"/>
      <c r="W1988" s="27">
        <f t="shared" si="300"/>
        <v>1930</v>
      </c>
      <c r="X1988" s="27">
        <f t="shared" si="301"/>
        <v>2050</v>
      </c>
      <c r="Y1988" s="28">
        <f t="shared" si="302"/>
        <v>0</v>
      </c>
      <c r="Z1988" s="29" t="str">
        <f t="shared" si="303"/>
        <v>NW</v>
      </c>
      <c r="AA1988" s="30">
        <f t="shared" si="304"/>
        <v>6</v>
      </c>
      <c r="AB1988" s="31">
        <f>IF(AND(ISNUMBER(MATCH($S1988,[3]Lists!$CU$8:$CU$37,0)),J1988&gt;=DATE(2018,12,31)),$AH$6,$AH$5)</f>
        <v>1</v>
      </c>
      <c r="AC1988" s="31">
        <f t="shared" si="305"/>
        <v>1</v>
      </c>
      <c r="AD1988" s="31">
        <f t="shared" si="306"/>
        <v>1</v>
      </c>
      <c r="AE1988" s="32" t="e">
        <f>MIN($K1988,IF(AND(S1988='[3]Resources - Baseline'!$C$25,$AH$3&gt;0),MIN(DATE(2050,12,31),MAX(DATE($AH$4,12,31),DATE(YEAR(J1988)+$AH$3,MONTH(J1988),DAY(J1988)))),IF(AND(COUNTIFS('[3]Resources - Baseline'!$C$26:$C$37,S1988)=1,$AH$2&gt;0),MIN(DATE($AH$4,12,31),DATE(YEAR(J1988)+$AH$2,MONTH(J1988),DAY(J1988))),DATE(2050,12,31))))</f>
        <v>#VALUE!</v>
      </c>
      <c r="AF1988" s="33">
        <f t="shared" si="307"/>
        <v>1</v>
      </c>
    </row>
    <row r="1989" spans="1:32">
      <c r="A1989" s="1">
        <v>1989</v>
      </c>
      <c r="B1989" s="21" t="s">
        <v>4169</v>
      </c>
      <c r="C1989" s="21" t="s">
        <v>4170</v>
      </c>
      <c r="D1989" s="21" t="s">
        <v>163</v>
      </c>
      <c r="E1989" s="21" t="s">
        <v>829</v>
      </c>
      <c r="F1989" s="21" t="s">
        <v>829</v>
      </c>
      <c r="G1989" s="21" t="s">
        <v>830</v>
      </c>
      <c r="H1989" s="21" t="s">
        <v>829</v>
      </c>
      <c r="I1989" s="21" t="s">
        <v>212</v>
      </c>
      <c r="J1989" s="22">
        <v>38939</v>
      </c>
      <c r="K1989" s="22">
        <v>55153</v>
      </c>
      <c r="L1989" s="23">
        <f t="shared" si="308"/>
        <v>100.5</v>
      </c>
      <c r="M1989" s="24">
        <f t="shared" si="309"/>
        <v>1</v>
      </c>
      <c r="N1989" s="21">
        <v>100.5</v>
      </c>
      <c r="O1989" s="21">
        <v>100.5</v>
      </c>
      <c r="P1989" s="21" t="s">
        <v>196</v>
      </c>
      <c r="Q1989" s="21" t="s">
        <v>197</v>
      </c>
      <c r="R1989" s="25" t="s">
        <v>198</v>
      </c>
      <c r="S1989" s="21" t="s">
        <v>551</v>
      </c>
      <c r="T1989" s="21"/>
      <c r="U1989" s="26"/>
      <c r="V1989" s="26"/>
      <c r="W1989" s="27">
        <f t="shared" si="300"/>
        <v>2007</v>
      </c>
      <c r="X1989" s="27">
        <f t="shared" si="301"/>
        <v>2050</v>
      </c>
      <c r="Y1989" s="28">
        <f t="shared" si="302"/>
        <v>0</v>
      </c>
      <c r="Z1989" s="29" t="str">
        <f t="shared" si="303"/>
        <v>NW</v>
      </c>
      <c r="AA1989" s="30">
        <f t="shared" si="304"/>
        <v>100.5</v>
      </c>
      <c r="AB1989" s="31">
        <f>IF(AND(ISNUMBER(MATCH($S1989,[3]Lists!$CU$8:$CU$37,0)),J1989&gt;=DATE(2018,12,31)),$AH$6,$AH$5)</f>
        <v>1</v>
      </c>
      <c r="AC1989" s="31">
        <f t="shared" si="305"/>
        <v>1</v>
      </c>
      <c r="AD1989" s="31">
        <f t="shared" si="306"/>
        <v>1</v>
      </c>
      <c r="AE1989" s="32" t="e">
        <f>MIN($K1989,IF(AND(S1989='[3]Resources - Baseline'!$C$25,$AH$3&gt;0),MIN(DATE(2050,12,31),MAX(DATE($AH$4,12,31),DATE(YEAR(J1989)+$AH$3,MONTH(J1989),DAY(J1989)))),IF(AND(COUNTIFS('[3]Resources - Baseline'!$C$26:$C$37,S1989)=1,$AH$2&gt;0),MIN(DATE($AH$4,12,31),DATE(YEAR(J1989)+$AH$2,MONTH(J1989),DAY(J1989))),DATE(2050,12,31))))</f>
        <v>#VALUE!</v>
      </c>
      <c r="AF1989" s="33">
        <f t="shared" si="307"/>
        <v>1</v>
      </c>
    </row>
    <row r="1990" spans="1:32">
      <c r="A1990" s="1">
        <v>1990</v>
      </c>
      <c r="B1990" s="21" t="s">
        <v>4171</v>
      </c>
      <c r="C1990" s="21" t="s">
        <v>4172</v>
      </c>
      <c r="D1990" s="21" t="s">
        <v>163</v>
      </c>
      <c r="E1990" s="21" t="s">
        <v>359</v>
      </c>
      <c r="F1990" s="21" t="s">
        <v>359</v>
      </c>
      <c r="G1990" s="21" t="s">
        <v>360</v>
      </c>
      <c r="H1990" s="21" t="s">
        <v>210</v>
      </c>
      <c r="I1990" s="21" t="s">
        <v>212</v>
      </c>
      <c r="J1990" s="22">
        <v>40634</v>
      </c>
      <c r="K1990" s="22">
        <v>55153</v>
      </c>
      <c r="L1990" s="23">
        <f t="shared" si="308"/>
        <v>91</v>
      </c>
      <c r="M1990" s="24">
        <f t="shared" si="309"/>
        <v>1</v>
      </c>
      <c r="N1990" s="21">
        <v>91</v>
      </c>
      <c r="O1990" s="21">
        <v>91</v>
      </c>
      <c r="P1990" s="21" t="s">
        <v>196</v>
      </c>
      <c r="Q1990" s="21" t="s">
        <v>197</v>
      </c>
      <c r="R1990" s="25" t="s">
        <v>198</v>
      </c>
      <c r="S1990" s="21" t="s">
        <v>551</v>
      </c>
      <c r="T1990" s="21"/>
      <c r="U1990" s="26"/>
      <c r="V1990" s="26"/>
      <c r="W1990" s="27">
        <f t="shared" si="300"/>
        <v>2011</v>
      </c>
      <c r="X1990" s="27">
        <f t="shared" si="301"/>
        <v>2050</v>
      </c>
      <c r="Y1990" s="28">
        <f t="shared" si="302"/>
        <v>0</v>
      </c>
      <c r="Z1990" s="29" t="str">
        <f t="shared" si="303"/>
        <v>NW</v>
      </c>
      <c r="AA1990" s="30">
        <f t="shared" si="304"/>
        <v>91</v>
      </c>
      <c r="AB1990" s="31">
        <f>IF(AND(ISNUMBER(MATCH($S1990,[3]Lists!$CU$8:$CU$37,0)),J1990&gt;=DATE(2018,12,31)),$AH$6,$AH$5)</f>
        <v>1</v>
      </c>
      <c r="AC1990" s="31">
        <f t="shared" si="305"/>
        <v>1</v>
      </c>
      <c r="AD1990" s="31">
        <f t="shared" si="306"/>
        <v>1</v>
      </c>
      <c r="AE1990" s="32" t="e">
        <f>MIN($K1990,IF(AND(S1990='[3]Resources - Baseline'!$C$25,$AH$3&gt;0),MIN(DATE(2050,12,31),MAX(DATE($AH$4,12,31),DATE(YEAR(J1990)+$AH$3,MONTH(J1990),DAY(J1990)))),IF(AND(COUNTIFS('[3]Resources - Baseline'!$C$26:$C$37,S1990)=1,$AH$2&gt;0),MIN(DATE($AH$4,12,31),DATE(YEAR(J1990)+$AH$2,MONTH(J1990),DAY(J1990))),DATE(2050,12,31))))</f>
        <v>#VALUE!</v>
      </c>
      <c r="AF1990" s="33">
        <f t="shared" si="307"/>
        <v>1</v>
      </c>
    </row>
    <row r="1991" spans="1:32">
      <c r="A1991" s="1">
        <v>1991</v>
      </c>
      <c r="B1991" s="21" t="s">
        <v>4173</v>
      </c>
      <c r="C1991" s="21" t="s">
        <v>4174</v>
      </c>
      <c r="D1991" s="21" t="s">
        <v>163</v>
      </c>
      <c r="E1991" s="21" t="s">
        <v>359</v>
      </c>
      <c r="F1991" s="21" t="s">
        <v>359</v>
      </c>
      <c r="G1991" s="21" t="s">
        <v>360</v>
      </c>
      <c r="H1991" s="21" t="s">
        <v>210</v>
      </c>
      <c r="I1991" s="21" t="s">
        <v>212</v>
      </c>
      <c r="J1991" s="22">
        <v>40634</v>
      </c>
      <c r="K1991" s="22">
        <v>55153</v>
      </c>
      <c r="L1991" s="23">
        <f t="shared" si="308"/>
        <v>110</v>
      </c>
      <c r="M1991" s="24">
        <f t="shared" si="309"/>
        <v>1</v>
      </c>
      <c r="N1991" s="21">
        <v>110</v>
      </c>
      <c r="O1991" s="21">
        <v>110</v>
      </c>
      <c r="P1991" s="21" t="s">
        <v>196</v>
      </c>
      <c r="Q1991" s="21" t="s">
        <v>197</v>
      </c>
      <c r="R1991" s="25" t="s">
        <v>198</v>
      </c>
      <c r="S1991" s="21" t="s">
        <v>551</v>
      </c>
      <c r="T1991" s="21"/>
      <c r="U1991" s="26"/>
      <c r="V1991" s="26"/>
      <c r="W1991" s="27">
        <f t="shared" si="300"/>
        <v>2011</v>
      </c>
      <c r="X1991" s="27">
        <f t="shared" si="301"/>
        <v>2050</v>
      </c>
      <c r="Y1991" s="28">
        <f t="shared" si="302"/>
        <v>0</v>
      </c>
      <c r="Z1991" s="29" t="str">
        <f t="shared" si="303"/>
        <v>NW</v>
      </c>
      <c r="AA1991" s="30">
        <f t="shared" si="304"/>
        <v>110</v>
      </c>
      <c r="AB1991" s="31">
        <f>IF(AND(ISNUMBER(MATCH($S1991,[3]Lists!$CU$8:$CU$37,0)),J1991&gt;=DATE(2018,12,31)),$AH$6,$AH$5)</f>
        <v>1</v>
      </c>
      <c r="AC1991" s="31">
        <f t="shared" si="305"/>
        <v>1</v>
      </c>
      <c r="AD1991" s="31">
        <f t="shared" si="306"/>
        <v>1</v>
      </c>
      <c r="AE1991" s="32" t="e">
        <f>MIN($K1991,IF(AND(S1991='[3]Resources - Baseline'!$C$25,$AH$3&gt;0),MIN(DATE(2050,12,31),MAX(DATE($AH$4,12,31),DATE(YEAR(J1991)+$AH$3,MONTH(J1991),DAY(J1991)))),IF(AND(COUNTIFS('[3]Resources - Baseline'!$C$26:$C$37,S1991)=1,$AH$2&gt;0),MIN(DATE($AH$4,12,31),DATE(YEAR(J1991)+$AH$2,MONTH(J1991),DAY(J1991))),DATE(2050,12,31))))</f>
        <v>#VALUE!</v>
      </c>
      <c r="AF1991" s="33">
        <f t="shared" si="307"/>
        <v>1</v>
      </c>
    </row>
    <row r="1992" spans="1:32">
      <c r="A1992" s="1">
        <v>1992</v>
      </c>
      <c r="B1992" s="21" t="s">
        <v>4175</v>
      </c>
      <c r="C1992" s="21" t="s">
        <v>4176</v>
      </c>
      <c r="D1992" s="21" t="s">
        <v>163</v>
      </c>
      <c r="E1992" s="21" t="s">
        <v>210</v>
      </c>
      <c r="F1992" s="21" t="s">
        <v>210</v>
      </c>
      <c r="G1992" s="21" t="s">
        <v>211</v>
      </c>
      <c r="H1992" s="21" t="s">
        <v>210</v>
      </c>
      <c r="I1992" s="21" t="s">
        <v>212</v>
      </c>
      <c r="J1992" s="22">
        <v>43465</v>
      </c>
      <c r="K1992" s="22">
        <v>54893</v>
      </c>
      <c r="L1992" s="23">
        <f t="shared" si="308"/>
        <v>200</v>
      </c>
      <c r="M1992" s="24">
        <f t="shared" si="309"/>
        <v>1</v>
      </c>
      <c r="N1992" s="21">
        <v>200</v>
      </c>
      <c r="O1992" s="21">
        <v>200</v>
      </c>
      <c r="P1992" s="21" t="s">
        <v>196</v>
      </c>
      <c r="Q1992" s="21" t="s">
        <v>197</v>
      </c>
      <c r="R1992" s="25" t="s">
        <v>198</v>
      </c>
      <c r="S1992" s="21" t="s">
        <v>551</v>
      </c>
      <c r="T1992" s="21"/>
      <c r="U1992" s="26"/>
      <c r="V1992" s="26"/>
      <c r="W1992" s="27">
        <f t="shared" si="300"/>
        <v>2019</v>
      </c>
      <c r="X1992" s="27">
        <f t="shared" si="301"/>
        <v>2049</v>
      </c>
      <c r="Y1992" s="28">
        <f t="shared" si="302"/>
        <v>0</v>
      </c>
      <c r="Z1992" s="29" t="str">
        <f t="shared" si="303"/>
        <v>NW</v>
      </c>
      <c r="AA1992" s="30">
        <f t="shared" si="304"/>
        <v>200</v>
      </c>
      <c r="AB1992" s="31">
        <f>IF(AND(ISNUMBER(MATCH($S1992,[3]Lists!$CU$8:$CU$37,0)),J1992&gt;=DATE(2018,12,31)),$AH$6,$AH$5)</f>
        <v>0.95</v>
      </c>
      <c r="AC1992" s="31">
        <f t="shared" si="305"/>
        <v>1</v>
      </c>
      <c r="AD1992" s="31">
        <f t="shared" si="306"/>
        <v>1</v>
      </c>
      <c r="AE1992" s="32" t="e">
        <f>MIN($K1992,IF(AND(S1992='[3]Resources - Baseline'!$C$25,$AH$3&gt;0),MIN(DATE(2050,12,31),MAX(DATE($AH$4,12,31),DATE(YEAR(J1992)+$AH$3,MONTH(J1992),DAY(J1992)))),IF(AND(COUNTIFS('[3]Resources - Baseline'!$C$26:$C$37,S1992)=1,$AH$2&gt;0),MIN(DATE($AH$4,12,31),DATE(YEAR(J1992)+$AH$2,MONTH(J1992),DAY(J1992))),DATE(2050,12,31))))</f>
        <v>#VALUE!</v>
      </c>
      <c r="AF1992" s="33">
        <f t="shared" si="307"/>
        <v>1</v>
      </c>
    </row>
    <row r="1993" spans="1:32">
      <c r="A1993" s="1">
        <v>1993</v>
      </c>
      <c r="B1993" s="21" t="s">
        <v>4177</v>
      </c>
      <c r="C1993" s="21" t="s">
        <v>4178</v>
      </c>
      <c r="D1993" s="21" t="s">
        <v>163</v>
      </c>
      <c r="E1993" s="21" t="s">
        <v>202</v>
      </c>
      <c r="F1993" s="21" t="s">
        <v>202</v>
      </c>
      <c r="G1993" s="21" t="s">
        <v>1785</v>
      </c>
      <c r="H1993" s="21" t="s">
        <v>202</v>
      </c>
      <c r="I1993" s="21" t="s">
        <v>202</v>
      </c>
      <c r="J1993" s="22">
        <v>32813</v>
      </c>
      <c r="K1993" s="22">
        <v>55153</v>
      </c>
      <c r="L1993" s="23">
        <f t="shared" si="308"/>
        <v>42</v>
      </c>
      <c r="M1993" s="24">
        <f t="shared" si="309"/>
        <v>1</v>
      </c>
      <c r="N1993" s="21">
        <v>42</v>
      </c>
      <c r="O1993" s="21">
        <v>42</v>
      </c>
      <c r="P1993" s="21" t="s">
        <v>2203</v>
      </c>
      <c r="Q1993" s="21" t="s">
        <v>248</v>
      </c>
      <c r="R1993" s="25" t="s">
        <v>249</v>
      </c>
      <c r="S1993" s="21" t="s">
        <v>2204</v>
      </c>
      <c r="T1993" s="21"/>
      <c r="U1993" s="26"/>
      <c r="V1993" s="26"/>
      <c r="W1993" s="27">
        <f t="shared" si="300"/>
        <v>1990</v>
      </c>
      <c r="X1993" s="27">
        <f t="shared" si="301"/>
        <v>2050</v>
      </c>
      <c r="Y1993" s="28">
        <f t="shared" si="302"/>
        <v>0</v>
      </c>
      <c r="Z1993" s="29" t="str">
        <f t="shared" si="303"/>
        <v>IID</v>
      </c>
      <c r="AA1993" s="30">
        <f t="shared" si="304"/>
        <v>42</v>
      </c>
      <c r="AB1993" s="31">
        <f>IF(AND(ISNUMBER(MATCH($S1993,[3]Lists!$CU$8:$CU$37,0)),J1993&gt;=DATE(2018,12,31)),$AH$6,$AH$5)</f>
        <v>1</v>
      </c>
      <c r="AC1993" s="31">
        <f t="shared" si="305"/>
        <v>1</v>
      </c>
      <c r="AD1993" s="31">
        <f t="shared" si="306"/>
        <v>1</v>
      </c>
      <c r="AE1993" s="32" t="e">
        <f>MIN($K1993,IF(AND(S1993='[3]Resources - Baseline'!$C$25,$AH$3&gt;0),MIN(DATE(2050,12,31),MAX(DATE($AH$4,12,31),DATE(YEAR(J1993)+$AH$3,MONTH(J1993),DAY(J1993)))),IF(AND(COUNTIFS('[3]Resources - Baseline'!$C$26:$C$37,S1993)=1,$AH$2&gt;0),MIN(DATE($AH$4,12,31),DATE(YEAR(J1993)+$AH$2,MONTH(J1993),DAY(J1993))),DATE(2050,12,31))))</f>
        <v>#VALUE!</v>
      </c>
      <c r="AF1993" s="33">
        <f t="shared" si="307"/>
        <v>1</v>
      </c>
    </row>
    <row r="1994" spans="1:32">
      <c r="A1994" s="1">
        <v>1994</v>
      </c>
      <c r="B1994" s="21" t="s">
        <v>4179</v>
      </c>
      <c r="C1994" s="21" t="s">
        <v>4180</v>
      </c>
      <c r="D1994" s="21" t="s">
        <v>185</v>
      </c>
      <c r="E1994" s="21" t="s">
        <v>176</v>
      </c>
      <c r="F1994" s="21" t="s">
        <v>175</v>
      </c>
      <c r="G1994" s="21" t="s">
        <v>186</v>
      </c>
      <c r="H1994" s="21" t="s">
        <v>175</v>
      </c>
      <c r="I1994" s="21" t="s">
        <v>178</v>
      </c>
      <c r="J1994" s="22">
        <v>38476</v>
      </c>
      <c r="K1994" s="22">
        <v>55153</v>
      </c>
      <c r="L1994" s="23">
        <f t="shared" si="308"/>
        <v>750</v>
      </c>
      <c r="M1994" s="24">
        <f t="shared" si="309"/>
        <v>0.93812150549739204</v>
      </c>
      <c r="N1994" s="21">
        <v>750</v>
      </c>
      <c r="O1994" s="21">
        <v>799.47</v>
      </c>
      <c r="P1994" s="21" t="s">
        <v>257</v>
      </c>
      <c r="Q1994" s="21" t="s">
        <v>258</v>
      </c>
      <c r="R1994" s="25" t="s">
        <v>259</v>
      </c>
      <c r="S1994" s="21" t="s">
        <v>332</v>
      </c>
      <c r="T1994" s="21"/>
      <c r="U1994" s="26"/>
      <c r="V1994" s="26"/>
      <c r="W1994" s="27">
        <f t="shared" ref="W1994:W2057" si="310">IF(J1994&lt;DATE(YEAR(J1994),7,1),YEAR(J1994),YEAR(J1994)+1)</f>
        <v>2005</v>
      </c>
      <c r="X1994" s="27">
        <f t="shared" ref="X1994:X2057" si="311">IF(K1994&gt;=DATE(YEAR(K1994),7,1),YEAR(K1994),YEAR(K1994)-1)</f>
        <v>2050</v>
      </c>
      <c r="Y1994" s="28">
        <f t="shared" ref="Y1994:Y2057" si="312">IF(ISBLANK(U1994),0,O1994-U1994)</f>
        <v>0</v>
      </c>
      <c r="Z1994" s="29" t="str">
        <f t="shared" ref="Z1994:Z2057" si="313">IF(ISBLANK(T1994),I1994,T1994)</f>
        <v>CAISO</v>
      </c>
      <c r="AA1994" s="30">
        <f t="shared" ref="AA1994:AA2057" si="314">IF(ISBLANK(U1994),O1994,U1994)</f>
        <v>799.47</v>
      </c>
      <c r="AB1994" s="31">
        <f>IF(AND(ISNUMBER(MATCH($S1994,[3]Lists!$CU$8:$CU$37,0)),J1994&gt;=DATE(2018,12,31)),$AH$6,$AH$5)</f>
        <v>1</v>
      </c>
      <c r="AC1994" s="31">
        <f t="shared" ref="AC1994:AC2057" si="315">IF(ISBLANK(S1994),0,1)</f>
        <v>1</v>
      </c>
      <c r="AD1994" s="31">
        <f t="shared" ref="AD1994:AD2057" si="316">AC1994</f>
        <v>1</v>
      </c>
      <c r="AE1994" s="32" t="e">
        <f>MIN($K1994,IF(AND(S1994='[3]Resources - Baseline'!$C$25,$AH$3&gt;0),MIN(DATE(2050,12,31),MAX(DATE($AH$4,12,31),DATE(YEAR(J1994)+$AH$3,MONTH(J1994),DAY(J1994)))),IF(AND(COUNTIFS('[3]Resources - Baseline'!$C$26:$C$37,S1994)=1,$AH$2&gt;0),MIN(DATE($AH$4,12,31),DATE(YEAR(J1994)+$AH$2,MONTH(J1994),DAY(J1994))),DATE(2050,12,31))))</f>
        <v>#VALUE!</v>
      </c>
      <c r="AF1994" s="33">
        <f t="shared" ref="AF1994:AF2057" si="317">SUMPRODUCT(($B$9:$B$3872=$B1994)*1)</f>
        <v>1</v>
      </c>
    </row>
    <row r="1995" spans="1:32">
      <c r="A1995" s="1">
        <v>1995</v>
      </c>
      <c r="B1995" s="21" t="s">
        <v>4181</v>
      </c>
      <c r="C1995" s="21" t="s">
        <v>4182</v>
      </c>
      <c r="D1995" s="21" t="s">
        <v>185</v>
      </c>
      <c r="E1995" s="21" t="s">
        <v>246</v>
      </c>
      <c r="F1995" s="21" t="s">
        <v>246</v>
      </c>
      <c r="G1995" s="21" t="s">
        <v>247</v>
      </c>
      <c r="H1995" s="21" t="s">
        <v>246</v>
      </c>
      <c r="I1995" s="21" t="s">
        <v>178</v>
      </c>
      <c r="J1995" s="22">
        <v>41486</v>
      </c>
      <c r="K1995" s="22">
        <v>55153</v>
      </c>
      <c r="L1995" s="23">
        <f t="shared" ref="L1995:L2058" si="318">IFERROR(M1995*O1995,0)</f>
        <v>309.83999999999997</v>
      </c>
      <c r="M1995" s="24">
        <f t="shared" ref="M1995:M2058" si="319">IFERROR(N1995/O1995,0)</f>
        <v>1</v>
      </c>
      <c r="N1995" s="21">
        <v>309.83999999999997</v>
      </c>
      <c r="O1995" s="21">
        <v>309.83999999999997</v>
      </c>
      <c r="P1995" s="21" t="s">
        <v>533</v>
      </c>
      <c r="Q1995" s="21" t="s">
        <v>269</v>
      </c>
      <c r="R1995" s="25" t="s">
        <v>270</v>
      </c>
      <c r="S1995" s="21" t="s">
        <v>274</v>
      </c>
      <c r="T1995" s="21"/>
      <c r="U1995" s="26"/>
      <c r="V1995" s="26"/>
      <c r="W1995" s="27">
        <f t="shared" si="310"/>
        <v>2014</v>
      </c>
      <c r="X1995" s="27">
        <f t="shared" si="311"/>
        <v>2050</v>
      </c>
      <c r="Y1995" s="28">
        <f t="shared" si="312"/>
        <v>0</v>
      </c>
      <c r="Z1995" s="29" t="str">
        <f t="shared" si="313"/>
        <v>CAISO</v>
      </c>
      <c r="AA1995" s="30">
        <f t="shared" si="314"/>
        <v>309.83999999999997</v>
      </c>
      <c r="AB1995" s="31">
        <f>IF(AND(ISNUMBER(MATCH($S1995,[3]Lists!$CU$8:$CU$37,0)),J1995&gt;=DATE(2018,12,31)),$AH$6,$AH$5)</f>
        <v>1</v>
      </c>
      <c r="AC1995" s="31">
        <f t="shared" si="315"/>
        <v>1</v>
      </c>
      <c r="AD1995" s="31">
        <f t="shared" si="316"/>
        <v>1</v>
      </c>
      <c r="AE1995" s="32" t="e">
        <f>MIN($K1995,IF(AND(S1995='[3]Resources - Baseline'!$C$25,$AH$3&gt;0),MIN(DATE(2050,12,31),MAX(DATE($AH$4,12,31),DATE(YEAR(J1995)+$AH$3,MONTH(J1995),DAY(J1995)))),IF(AND(COUNTIFS('[3]Resources - Baseline'!$C$26:$C$37,S1995)=1,$AH$2&gt;0),MIN(DATE($AH$4,12,31),DATE(YEAR(J1995)+$AH$2,MONTH(J1995),DAY(J1995))),DATE(2050,12,31))))</f>
        <v>#VALUE!</v>
      </c>
      <c r="AF1995" s="33">
        <f t="shared" si="317"/>
        <v>1</v>
      </c>
    </row>
    <row r="1996" spans="1:32">
      <c r="A1996" s="1">
        <v>1996</v>
      </c>
      <c r="B1996" s="21" t="s">
        <v>4183</v>
      </c>
      <c r="C1996" s="21" t="s">
        <v>4184</v>
      </c>
      <c r="D1996" s="21" t="s">
        <v>163</v>
      </c>
      <c r="E1996" s="21" t="s">
        <v>829</v>
      </c>
      <c r="F1996" s="21" t="s">
        <v>829</v>
      </c>
      <c r="G1996" s="21" t="s">
        <v>830</v>
      </c>
      <c r="H1996" s="21" t="s">
        <v>829</v>
      </c>
      <c r="I1996" s="21" t="s">
        <v>212</v>
      </c>
      <c r="J1996" s="22">
        <v>20760</v>
      </c>
      <c r="K1996" s="22">
        <v>55153</v>
      </c>
      <c r="L1996" s="23">
        <f t="shared" si="318"/>
        <v>38.5</v>
      </c>
      <c r="M1996" s="24">
        <f t="shared" si="319"/>
        <v>1</v>
      </c>
      <c r="N1996" s="21">
        <v>38.5</v>
      </c>
      <c r="O1996" s="21">
        <v>38.5</v>
      </c>
      <c r="P1996" s="21" t="s">
        <v>218</v>
      </c>
      <c r="Q1996" s="21" t="s">
        <v>219</v>
      </c>
      <c r="R1996" s="25" t="s">
        <v>218</v>
      </c>
      <c r="S1996" s="21" t="s">
        <v>344</v>
      </c>
      <c r="T1996" s="21"/>
      <c r="U1996" s="26"/>
      <c r="V1996" s="26"/>
      <c r="W1996" s="27">
        <f t="shared" si="310"/>
        <v>1957</v>
      </c>
      <c r="X1996" s="27">
        <f t="shared" si="311"/>
        <v>2050</v>
      </c>
      <c r="Y1996" s="28">
        <f t="shared" si="312"/>
        <v>0</v>
      </c>
      <c r="Z1996" s="29" t="str">
        <f t="shared" si="313"/>
        <v>NW</v>
      </c>
      <c r="AA1996" s="30">
        <f t="shared" si="314"/>
        <v>38.5</v>
      </c>
      <c r="AB1996" s="31">
        <f>IF(AND(ISNUMBER(MATCH($S1996,[3]Lists!$CU$8:$CU$37,0)),J1996&gt;=DATE(2018,12,31)),$AH$6,$AH$5)</f>
        <v>1</v>
      </c>
      <c r="AC1996" s="31">
        <f t="shared" si="315"/>
        <v>1</v>
      </c>
      <c r="AD1996" s="31">
        <f t="shared" si="316"/>
        <v>1</v>
      </c>
      <c r="AE1996" s="32" t="e">
        <f>MIN($K1996,IF(AND(S1996='[3]Resources - Baseline'!$C$25,$AH$3&gt;0),MIN(DATE(2050,12,31),MAX(DATE($AH$4,12,31),DATE(YEAR(J1996)+$AH$3,MONTH(J1996),DAY(J1996)))),IF(AND(COUNTIFS('[3]Resources - Baseline'!$C$26:$C$37,S1996)=1,$AH$2&gt;0),MIN(DATE($AH$4,12,31),DATE(YEAR(J1996)+$AH$2,MONTH(J1996),DAY(J1996))),DATE(2050,12,31))))</f>
        <v>#VALUE!</v>
      </c>
      <c r="AF1996" s="33">
        <f t="shared" si="317"/>
        <v>1</v>
      </c>
    </row>
    <row r="1997" spans="1:32">
      <c r="A1997" s="1">
        <v>1997</v>
      </c>
      <c r="B1997" s="21" t="s">
        <v>4185</v>
      </c>
      <c r="C1997" s="21" t="s">
        <v>4186</v>
      </c>
      <c r="D1997" s="21" t="s">
        <v>163</v>
      </c>
      <c r="E1997" s="21" t="s">
        <v>829</v>
      </c>
      <c r="F1997" s="21" t="s">
        <v>829</v>
      </c>
      <c r="G1997" s="21" t="s">
        <v>830</v>
      </c>
      <c r="H1997" s="21" t="s">
        <v>829</v>
      </c>
      <c r="I1997" s="21" t="s">
        <v>212</v>
      </c>
      <c r="J1997" s="22">
        <v>20271</v>
      </c>
      <c r="K1997" s="22">
        <v>55153</v>
      </c>
      <c r="L1997" s="23">
        <f t="shared" si="318"/>
        <v>31.99</v>
      </c>
      <c r="M1997" s="24">
        <f t="shared" si="319"/>
        <v>1</v>
      </c>
      <c r="N1997" s="21">
        <v>31.99</v>
      </c>
      <c r="O1997" s="21">
        <v>31.99</v>
      </c>
      <c r="P1997" s="21" t="s">
        <v>218</v>
      </c>
      <c r="Q1997" s="21" t="s">
        <v>219</v>
      </c>
      <c r="R1997" s="25" t="s">
        <v>218</v>
      </c>
      <c r="S1997" s="21" t="s">
        <v>344</v>
      </c>
      <c r="T1997" s="21"/>
      <c r="U1997" s="26"/>
      <c r="V1997" s="26"/>
      <c r="W1997" s="27">
        <f t="shared" si="310"/>
        <v>1956</v>
      </c>
      <c r="X1997" s="27">
        <f t="shared" si="311"/>
        <v>2050</v>
      </c>
      <c r="Y1997" s="28">
        <f t="shared" si="312"/>
        <v>0</v>
      </c>
      <c r="Z1997" s="29" t="str">
        <f t="shared" si="313"/>
        <v>NW</v>
      </c>
      <c r="AA1997" s="30">
        <f t="shared" si="314"/>
        <v>31.99</v>
      </c>
      <c r="AB1997" s="31">
        <f>IF(AND(ISNUMBER(MATCH($S1997,[3]Lists!$CU$8:$CU$37,0)),J1997&gt;=DATE(2018,12,31)),$AH$6,$AH$5)</f>
        <v>1</v>
      </c>
      <c r="AC1997" s="31">
        <f t="shared" si="315"/>
        <v>1</v>
      </c>
      <c r="AD1997" s="31">
        <f t="shared" si="316"/>
        <v>1</v>
      </c>
      <c r="AE1997" s="32" t="e">
        <f>MIN($K1997,IF(AND(S1997='[3]Resources - Baseline'!$C$25,$AH$3&gt;0),MIN(DATE(2050,12,31),MAX(DATE($AH$4,12,31),DATE(YEAR(J1997)+$AH$3,MONTH(J1997),DAY(J1997)))),IF(AND(COUNTIFS('[3]Resources - Baseline'!$C$26:$C$37,S1997)=1,$AH$2&gt;0),MIN(DATE($AH$4,12,31),DATE(YEAR(J1997)+$AH$2,MONTH(J1997),DAY(J1997))),DATE(2050,12,31))))</f>
        <v>#VALUE!</v>
      </c>
      <c r="AF1997" s="33">
        <f t="shared" si="317"/>
        <v>1</v>
      </c>
    </row>
    <row r="1998" spans="1:32">
      <c r="A1998" s="1">
        <v>1998</v>
      </c>
      <c r="B1998" s="21" t="s">
        <v>4187</v>
      </c>
      <c r="C1998" s="21" t="s">
        <v>4188</v>
      </c>
      <c r="D1998" s="21" t="s">
        <v>163</v>
      </c>
      <c r="E1998" s="21" t="s">
        <v>440</v>
      </c>
      <c r="F1998" s="21" t="s">
        <v>440</v>
      </c>
      <c r="G1998" s="21" t="s">
        <v>441</v>
      </c>
      <c r="H1998" s="21" t="s">
        <v>434</v>
      </c>
      <c r="I1998" s="21" t="s">
        <v>212</v>
      </c>
      <c r="J1998" s="22">
        <v>31221</v>
      </c>
      <c r="K1998" s="22">
        <v>47588</v>
      </c>
      <c r="L1998" s="23">
        <f t="shared" si="318"/>
        <v>0.08</v>
      </c>
      <c r="M1998" s="24">
        <f t="shared" si="319"/>
        <v>1</v>
      </c>
      <c r="N1998" s="21">
        <v>0.08</v>
      </c>
      <c r="O1998" s="21">
        <v>0.08</v>
      </c>
      <c r="P1998" s="21" t="s">
        <v>218</v>
      </c>
      <c r="Q1998" s="21" t="s">
        <v>219</v>
      </c>
      <c r="R1998" s="25" t="s">
        <v>218</v>
      </c>
      <c r="S1998" s="21" t="s">
        <v>344</v>
      </c>
      <c r="T1998" s="21"/>
      <c r="U1998" s="26"/>
      <c r="V1998" s="26"/>
      <c r="W1998" s="27">
        <f t="shared" si="310"/>
        <v>1985</v>
      </c>
      <c r="X1998" s="27">
        <f t="shared" si="311"/>
        <v>2029</v>
      </c>
      <c r="Y1998" s="28">
        <f t="shared" si="312"/>
        <v>0</v>
      </c>
      <c r="Z1998" s="29" t="str">
        <f t="shared" si="313"/>
        <v>NW</v>
      </c>
      <c r="AA1998" s="30">
        <f t="shared" si="314"/>
        <v>0.08</v>
      </c>
      <c r="AB1998" s="31">
        <f>IF(AND(ISNUMBER(MATCH($S1998,[3]Lists!$CU$8:$CU$37,0)),J1998&gt;=DATE(2018,12,31)),$AH$6,$AH$5)</f>
        <v>1</v>
      </c>
      <c r="AC1998" s="31">
        <f t="shared" si="315"/>
        <v>1</v>
      </c>
      <c r="AD1998" s="31">
        <f t="shared" si="316"/>
        <v>1</v>
      </c>
      <c r="AE1998" s="32" t="e">
        <f>MIN($K1998,IF(AND(S1998='[3]Resources - Baseline'!$C$25,$AH$3&gt;0),MIN(DATE(2050,12,31),MAX(DATE($AH$4,12,31),DATE(YEAR(J1998)+$AH$3,MONTH(J1998),DAY(J1998)))),IF(AND(COUNTIFS('[3]Resources - Baseline'!$C$26:$C$37,S1998)=1,$AH$2&gt;0),MIN(DATE($AH$4,12,31),DATE(YEAR(J1998)+$AH$2,MONTH(J1998),DAY(J1998))),DATE(2050,12,31))))</f>
        <v>#VALUE!</v>
      </c>
      <c r="AF1998" s="33">
        <f t="shared" si="317"/>
        <v>1</v>
      </c>
    </row>
    <row r="1999" spans="1:32">
      <c r="A1999" s="1">
        <v>1999</v>
      </c>
      <c r="B1999" s="21" t="s">
        <v>4189</v>
      </c>
      <c r="C1999" s="21" t="s">
        <v>4190</v>
      </c>
      <c r="D1999" s="21" t="s">
        <v>185</v>
      </c>
      <c r="E1999" s="21" t="s">
        <v>175</v>
      </c>
      <c r="F1999" s="21" t="s">
        <v>175</v>
      </c>
      <c r="G1999" s="21" t="s">
        <v>186</v>
      </c>
      <c r="H1999" s="21" t="s">
        <v>175</v>
      </c>
      <c r="I1999" s="21" t="s">
        <v>178</v>
      </c>
      <c r="J1999" s="22">
        <v>41991</v>
      </c>
      <c r="K1999" s="22">
        <v>55153</v>
      </c>
      <c r="L1999" s="23">
        <f t="shared" si="318"/>
        <v>20</v>
      </c>
      <c r="M1999" s="24">
        <f t="shared" si="319"/>
        <v>1</v>
      </c>
      <c r="N1999" s="21">
        <v>20</v>
      </c>
      <c r="O1999" s="21">
        <v>20</v>
      </c>
      <c r="P1999" s="21" t="s">
        <v>187</v>
      </c>
      <c r="Q1999" s="21" t="s">
        <v>188</v>
      </c>
      <c r="R1999" s="25" t="s">
        <v>189</v>
      </c>
      <c r="S1999" s="21" t="s">
        <v>182</v>
      </c>
      <c r="T1999" s="21"/>
      <c r="U1999" s="26"/>
      <c r="V1999" s="26"/>
      <c r="W1999" s="27">
        <f t="shared" si="310"/>
        <v>2015</v>
      </c>
      <c r="X1999" s="27">
        <f t="shared" si="311"/>
        <v>2050</v>
      </c>
      <c r="Y1999" s="28">
        <f t="shared" si="312"/>
        <v>0</v>
      </c>
      <c r="Z1999" s="29" t="str">
        <f t="shared" si="313"/>
        <v>CAISO</v>
      </c>
      <c r="AA1999" s="30">
        <f t="shared" si="314"/>
        <v>20</v>
      </c>
      <c r="AB1999" s="31">
        <f>IF(AND(ISNUMBER(MATCH($S1999,[3]Lists!$CU$8:$CU$37,0)),J1999&gt;=DATE(2018,12,31)),$AH$6,$AH$5)</f>
        <v>1</v>
      </c>
      <c r="AC1999" s="31">
        <f t="shared" si="315"/>
        <v>1</v>
      </c>
      <c r="AD1999" s="31">
        <f t="shared" si="316"/>
        <v>1</v>
      </c>
      <c r="AE1999" s="32" t="e">
        <f>MIN($K1999,IF(AND(S1999='[3]Resources - Baseline'!$C$25,$AH$3&gt;0),MIN(DATE(2050,12,31),MAX(DATE($AH$4,12,31),DATE(YEAR(J1999)+$AH$3,MONTH(J1999),DAY(J1999)))),IF(AND(COUNTIFS('[3]Resources - Baseline'!$C$26:$C$37,S1999)=1,$AH$2&gt;0),MIN(DATE($AH$4,12,31),DATE(YEAR(J1999)+$AH$2,MONTH(J1999),DAY(J1999))),DATE(2050,12,31))))</f>
        <v>#VALUE!</v>
      </c>
      <c r="AF1999" s="33">
        <f t="shared" si="317"/>
        <v>1</v>
      </c>
    </row>
    <row r="2000" spans="1:32">
      <c r="A2000" s="1">
        <v>2000</v>
      </c>
      <c r="B2000" s="21" t="s">
        <v>4191</v>
      </c>
      <c r="C2000" s="21" t="s">
        <v>4192</v>
      </c>
      <c r="D2000" s="21" t="s">
        <v>163</v>
      </c>
      <c r="E2000" s="21" t="s">
        <v>164</v>
      </c>
      <c r="F2000" s="21" t="s">
        <v>164</v>
      </c>
      <c r="G2000" s="21" t="s">
        <v>165</v>
      </c>
      <c r="H2000" s="21" t="s">
        <v>166</v>
      </c>
      <c r="I2000" s="21" t="s">
        <v>167</v>
      </c>
      <c r="J2000" s="22">
        <v>41992</v>
      </c>
      <c r="K2000" s="22">
        <v>55153</v>
      </c>
      <c r="L2000" s="23">
        <f t="shared" si="318"/>
        <v>130</v>
      </c>
      <c r="M2000" s="24">
        <f t="shared" si="319"/>
        <v>1</v>
      </c>
      <c r="N2000" s="21">
        <v>130</v>
      </c>
      <c r="O2000" s="21">
        <v>130</v>
      </c>
      <c r="P2000" s="21" t="s">
        <v>288</v>
      </c>
      <c r="Q2000" s="21" t="s">
        <v>269</v>
      </c>
      <c r="R2000" s="25" t="s">
        <v>270</v>
      </c>
      <c r="S2000" s="21" t="s">
        <v>304</v>
      </c>
      <c r="T2000" s="21"/>
      <c r="U2000" s="26"/>
      <c r="V2000" s="26"/>
      <c r="W2000" s="27">
        <f t="shared" si="310"/>
        <v>2015</v>
      </c>
      <c r="X2000" s="27">
        <f t="shared" si="311"/>
        <v>2050</v>
      </c>
      <c r="Y2000" s="28">
        <f t="shared" si="312"/>
        <v>0</v>
      </c>
      <c r="Z2000" s="29" t="str">
        <f t="shared" si="313"/>
        <v>Excluded</v>
      </c>
      <c r="AA2000" s="30">
        <f t="shared" si="314"/>
        <v>130</v>
      </c>
      <c r="AB2000" s="31">
        <f>IF(AND(ISNUMBER(MATCH($S2000,[3]Lists!$CU$8:$CU$37,0)),J2000&gt;=DATE(2018,12,31)),$AH$6,$AH$5)</f>
        <v>1</v>
      </c>
      <c r="AC2000" s="31">
        <f t="shared" si="315"/>
        <v>1</v>
      </c>
      <c r="AD2000" s="31">
        <f t="shared" si="316"/>
        <v>1</v>
      </c>
      <c r="AE2000" s="32" t="e">
        <f>MIN($K2000,IF(AND(S2000='[3]Resources - Baseline'!$C$25,$AH$3&gt;0),MIN(DATE(2050,12,31),MAX(DATE($AH$4,12,31),DATE(YEAR(J2000)+$AH$3,MONTH(J2000),DAY(J2000)))),IF(AND(COUNTIFS('[3]Resources - Baseline'!$C$26:$C$37,S2000)=1,$AH$2&gt;0),MIN(DATE($AH$4,12,31),DATE(YEAR(J2000)+$AH$2,MONTH(J2000),DAY(J2000))),DATE(2050,12,31))))</f>
        <v>#VALUE!</v>
      </c>
      <c r="AF2000" s="33">
        <f t="shared" si="317"/>
        <v>1</v>
      </c>
    </row>
    <row r="2001" spans="1:32">
      <c r="A2001" s="1">
        <v>2001</v>
      </c>
      <c r="B2001" s="21" t="s">
        <v>4193</v>
      </c>
      <c r="C2001" s="21"/>
      <c r="D2001" s="21" t="s">
        <v>185</v>
      </c>
      <c r="E2001" s="21" t="s">
        <v>176</v>
      </c>
      <c r="F2001" s="21" t="s">
        <v>176</v>
      </c>
      <c r="G2001" s="21" t="s">
        <v>177</v>
      </c>
      <c r="H2001" s="21" t="s">
        <v>176</v>
      </c>
      <c r="I2001" s="21" t="s">
        <v>178</v>
      </c>
      <c r="J2001" s="22">
        <v>32864</v>
      </c>
      <c r="K2001" s="22">
        <v>55153</v>
      </c>
      <c r="L2001" s="23">
        <f t="shared" si="318"/>
        <v>48</v>
      </c>
      <c r="M2001" s="24">
        <f t="shared" si="319"/>
        <v>1</v>
      </c>
      <c r="N2001" s="21">
        <v>48</v>
      </c>
      <c r="O2001" s="21">
        <v>48</v>
      </c>
      <c r="P2001" s="21" t="s">
        <v>533</v>
      </c>
      <c r="Q2001" s="21" t="s">
        <v>269</v>
      </c>
      <c r="R2001" s="25" t="s">
        <v>270</v>
      </c>
      <c r="S2001" s="21" t="s">
        <v>450</v>
      </c>
      <c r="T2001" s="21"/>
      <c r="U2001" s="26"/>
      <c r="V2001" s="26"/>
      <c r="W2001" s="27">
        <f t="shared" si="310"/>
        <v>1990</v>
      </c>
      <c r="X2001" s="27">
        <f t="shared" si="311"/>
        <v>2050</v>
      </c>
      <c r="Y2001" s="28">
        <f t="shared" si="312"/>
        <v>0</v>
      </c>
      <c r="Z2001" s="29" t="str">
        <f t="shared" si="313"/>
        <v>CAISO</v>
      </c>
      <c r="AA2001" s="30">
        <f t="shared" si="314"/>
        <v>48</v>
      </c>
      <c r="AB2001" s="31">
        <f>IF(AND(ISNUMBER(MATCH($S2001,[3]Lists!$CU$8:$CU$37,0)),J2001&gt;=DATE(2018,12,31)),$AH$6,$AH$5)</f>
        <v>1</v>
      </c>
      <c r="AC2001" s="31">
        <f t="shared" si="315"/>
        <v>1</v>
      </c>
      <c r="AD2001" s="31">
        <f t="shared" si="316"/>
        <v>1</v>
      </c>
      <c r="AE2001" s="32" t="e">
        <f>MIN($K2001,IF(AND(S2001='[3]Resources - Baseline'!$C$25,$AH$3&gt;0),MIN(DATE(2050,12,31),MAX(DATE($AH$4,12,31),DATE(YEAR(J2001)+$AH$3,MONTH(J2001),DAY(J2001)))),IF(AND(COUNTIFS('[3]Resources - Baseline'!$C$26:$C$37,S2001)=1,$AH$2&gt;0),MIN(DATE($AH$4,12,31),DATE(YEAR(J2001)+$AH$2,MONTH(J2001),DAY(J2001))),DATE(2050,12,31))))</f>
        <v>#VALUE!</v>
      </c>
      <c r="AF2001" s="33">
        <f t="shared" si="317"/>
        <v>1</v>
      </c>
    </row>
    <row r="2002" spans="1:32">
      <c r="A2002" s="1">
        <v>2002</v>
      </c>
      <c r="B2002" s="21" t="s">
        <v>4194</v>
      </c>
      <c r="C2002" s="21"/>
      <c r="D2002" s="21" t="s">
        <v>185</v>
      </c>
      <c r="E2002" s="21" t="s">
        <v>175</v>
      </c>
      <c r="F2002" s="21" t="s">
        <v>175</v>
      </c>
      <c r="G2002" s="21" t="s">
        <v>186</v>
      </c>
      <c r="H2002" s="21" t="s">
        <v>175</v>
      </c>
      <c r="I2002" s="21" t="s">
        <v>178</v>
      </c>
      <c r="J2002" s="22">
        <v>42096</v>
      </c>
      <c r="K2002" s="22">
        <v>55153</v>
      </c>
      <c r="L2002" s="23">
        <f t="shared" si="318"/>
        <v>20</v>
      </c>
      <c r="M2002" s="24">
        <f t="shared" si="319"/>
        <v>1</v>
      </c>
      <c r="N2002" s="21">
        <v>20</v>
      </c>
      <c r="O2002" s="21">
        <v>20</v>
      </c>
      <c r="P2002" s="21" t="s">
        <v>187</v>
      </c>
      <c r="Q2002" s="21" t="s">
        <v>188</v>
      </c>
      <c r="R2002" s="25" t="s">
        <v>189</v>
      </c>
      <c r="S2002" s="21" t="s">
        <v>182</v>
      </c>
      <c r="T2002" s="21"/>
      <c r="U2002" s="26"/>
      <c r="V2002" s="26"/>
      <c r="W2002" s="27">
        <f t="shared" si="310"/>
        <v>2015</v>
      </c>
      <c r="X2002" s="27">
        <f t="shared" si="311"/>
        <v>2050</v>
      </c>
      <c r="Y2002" s="28">
        <f t="shared" si="312"/>
        <v>0</v>
      </c>
      <c r="Z2002" s="29" t="str">
        <f t="shared" si="313"/>
        <v>CAISO</v>
      </c>
      <c r="AA2002" s="30">
        <f t="shared" si="314"/>
        <v>20</v>
      </c>
      <c r="AB2002" s="31">
        <f>IF(AND(ISNUMBER(MATCH($S2002,[3]Lists!$CU$8:$CU$37,0)),J2002&gt;=DATE(2018,12,31)),$AH$6,$AH$5)</f>
        <v>1</v>
      </c>
      <c r="AC2002" s="31">
        <f t="shared" si="315"/>
        <v>1</v>
      </c>
      <c r="AD2002" s="31">
        <f t="shared" si="316"/>
        <v>1</v>
      </c>
      <c r="AE2002" s="32" t="e">
        <f>MIN($K2002,IF(AND(S2002='[3]Resources - Baseline'!$C$25,$AH$3&gt;0),MIN(DATE(2050,12,31),MAX(DATE($AH$4,12,31),DATE(YEAR(J2002)+$AH$3,MONTH(J2002),DAY(J2002)))),IF(AND(COUNTIFS('[3]Resources - Baseline'!$C$26:$C$37,S2002)=1,$AH$2&gt;0),MIN(DATE($AH$4,12,31),DATE(YEAR(J2002)+$AH$2,MONTH(J2002),DAY(J2002))),DATE(2050,12,31))))</f>
        <v>#VALUE!</v>
      </c>
      <c r="AF2002" s="33">
        <f t="shared" si="317"/>
        <v>1</v>
      </c>
    </row>
    <row r="2003" spans="1:32">
      <c r="A2003" s="1">
        <v>2003</v>
      </c>
      <c r="B2003" s="21" t="s">
        <v>4195</v>
      </c>
      <c r="C2003" s="21" t="s">
        <v>4196</v>
      </c>
      <c r="D2003" s="21" t="s">
        <v>163</v>
      </c>
      <c r="E2003" s="21" t="s">
        <v>210</v>
      </c>
      <c r="F2003" s="21" t="s">
        <v>210</v>
      </c>
      <c r="G2003" s="21" t="s">
        <v>211</v>
      </c>
      <c r="H2003" s="21" t="s">
        <v>210</v>
      </c>
      <c r="I2003" s="21" t="s">
        <v>212</v>
      </c>
      <c r="J2003" s="22">
        <v>27607</v>
      </c>
      <c r="K2003" s="22">
        <v>55153</v>
      </c>
      <c r="L2003" s="23">
        <f t="shared" si="318"/>
        <v>105</v>
      </c>
      <c r="M2003" s="24">
        <f t="shared" si="319"/>
        <v>1</v>
      </c>
      <c r="N2003" s="21">
        <v>105</v>
      </c>
      <c r="O2003" s="21">
        <v>105</v>
      </c>
      <c r="P2003" s="21" t="s">
        <v>218</v>
      </c>
      <c r="Q2003" s="21" t="s">
        <v>219</v>
      </c>
      <c r="R2003" s="25" t="s">
        <v>218</v>
      </c>
      <c r="S2003" s="21" t="s">
        <v>344</v>
      </c>
      <c r="T2003" s="21"/>
      <c r="U2003" s="26"/>
      <c r="V2003" s="26"/>
      <c r="W2003" s="27">
        <f t="shared" si="310"/>
        <v>1976</v>
      </c>
      <c r="X2003" s="27">
        <f t="shared" si="311"/>
        <v>2050</v>
      </c>
      <c r="Y2003" s="28">
        <f t="shared" si="312"/>
        <v>0</v>
      </c>
      <c r="Z2003" s="29" t="str">
        <f t="shared" si="313"/>
        <v>NW</v>
      </c>
      <c r="AA2003" s="30">
        <f t="shared" si="314"/>
        <v>105</v>
      </c>
      <c r="AB2003" s="31">
        <f>IF(AND(ISNUMBER(MATCH($S2003,[3]Lists!$CU$8:$CU$37,0)),J2003&gt;=DATE(2018,12,31)),$AH$6,$AH$5)</f>
        <v>1</v>
      </c>
      <c r="AC2003" s="31">
        <f t="shared" si="315"/>
        <v>1</v>
      </c>
      <c r="AD2003" s="31">
        <f t="shared" si="316"/>
        <v>1</v>
      </c>
      <c r="AE2003" s="32" t="e">
        <f>MIN($K2003,IF(AND(S2003='[3]Resources - Baseline'!$C$25,$AH$3&gt;0),MIN(DATE(2050,12,31),MAX(DATE($AH$4,12,31),DATE(YEAR(J2003)+$AH$3,MONTH(J2003),DAY(J2003)))),IF(AND(COUNTIFS('[3]Resources - Baseline'!$C$26:$C$37,S2003)=1,$AH$2&gt;0),MIN(DATE($AH$4,12,31),DATE(YEAR(J2003)+$AH$2,MONTH(J2003),DAY(J2003))),DATE(2050,12,31))))</f>
        <v>#VALUE!</v>
      </c>
      <c r="AF2003" s="33">
        <f t="shared" si="317"/>
        <v>1</v>
      </c>
    </row>
    <row r="2004" spans="1:32">
      <c r="A2004" s="1">
        <v>2004</v>
      </c>
      <c r="B2004" s="21" t="s">
        <v>4197</v>
      </c>
      <c r="C2004" s="21" t="s">
        <v>4198</v>
      </c>
      <c r="D2004" s="21" t="s">
        <v>163</v>
      </c>
      <c r="E2004" s="21" t="s">
        <v>210</v>
      </c>
      <c r="F2004" s="21" t="s">
        <v>210</v>
      </c>
      <c r="G2004" s="21" t="s">
        <v>211</v>
      </c>
      <c r="H2004" s="21" t="s">
        <v>210</v>
      </c>
      <c r="I2004" s="21" t="s">
        <v>212</v>
      </c>
      <c r="J2004" s="22">
        <v>27668</v>
      </c>
      <c r="K2004" s="22">
        <v>55153</v>
      </c>
      <c r="L2004" s="23">
        <f t="shared" si="318"/>
        <v>105</v>
      </c>
      <c r="M2004" s="24">
        <f t="shared" si="319"/>
        <v>1</v>
      </c>
      <c r="N2004" s="21">
        <v>105</v>
      </c>
      <c r="O2004" s="21">
        <v>105</v>
      </c>
      <c r="P2004" s="21" t="s">
        <v>218</v>
      </c>
      <c r="Q2004" s="21" t="s">
        <v>219</v>
      </c>
      <c r="R2004" s="25" t="s">
        <v>218</v>
      </c>
      <c r="S2004" s="21" t="s">
        <v>344</v>
      </c>
      <c r="T2004" s="21"/>
      <c r="U2004" s="26"/>
      <c r="V2004" s="26"/>
      <c r="W2004" s="27">
        <f t="shared" si="310"/>
        <v>1976</v>
      </c>
      <c r="X2004" s="27">
        <f t="shared" si="311"/>
        <v>2050</v>
      </c>
      <c r="Y2004" s="28">
        <f t="shared" si="312"/>
        <v>0</v>
      </c>
      <c r="Z2004" s="29" t="str">
        <f t="shared" si="313"/>
        <v>NW</v>
      </c>
      <c r="AA2004" s="30">
        <f t="shared" si="314"/>
        <v>105</v>
      </c>
      <c r="AB2004" s="31">
        <f>IF(AND(ISNUMBER(MATCH($S2004,[3]Lists!$CU$8:$CU$37,0)),J2004&gt;=DATE(2018,12,31)),$AH$6,$AH$5)</f>
        <v>1</v>
      </c>
      <c r="AC2004" s="31">
        <f t="shared" si="315"/>
        <v>1</v>
      </c>
      <c r="AD2004" s="31">
        <f t="shared" si="316"/>
        <v>1</v>
      </c>
      <c r="AE2004" s="32" t="e">
        <f>MIN($K2004,IF(AND(S2004='[3]Resources - Baseline'!$C$25,$AH$3&gt;0),MIN(DATE(2050,12,31),MAX(DATE($AH$4,12,31),DATE(YEAR(J2004)+$AH$3,MONTH(J2004),DAY(J2004)))),IF(AND(COUNTIFS('[3]Resources - Baseline'!$C$26:$C$37,S2004)=1,$AH$2&gt;0),MIN(DATE($AH$4,12,31),DATE(YEAR(J2004)+$AH$2,MONTH(J2004),DAY(J2004))),DATE(2050,12,31))))</f>
        <v>#VALUE!</v>
      </c>
      <c r="AF2004" s="33">
        <f t="shared" si="317"/>
        <v>1</v>
      </c>
    </row>
    <row r="2005" spans="1:32">
      <c r="A2005" s="1">
        <v>2005</v>
      </c>
      <c r="B2005" s="21" t="s">
        <v>4199</v>
      </c>
      <c r="C2005" s="21" t="s">
        <v>4200</v>
      </c>
      <c r="D2005" s="21" t="s">
        <v>163</v>
      </c>
      <c r="E2005" s="21" t="s">
        <v>210</v>
      </c>
      <c r="F2005" s="21" t="s">
        <v>210</v>
      </c>
      <c r="G2005" s="21" t="s">
        <v>211</v>
      </c>
      <c r="H2005" s="21" t="s">
        <v>210</v>
      </c>
      <c r="I2005" s="21" t="s">
        <v>212</v>
      </c>
      <c r="J2005" s="22">
        <v>27760</v>
      </c>
      <c r="K2005" s="22">
        <v>55153</v>
      </c>
      <c r="L2005" s="23">
        <f t="shared" si="318"/>
        <v>105</v>
      </c>
      <c r="M2005" s="24">
        <f t="shared" si="319"/>
        <v>1</v>
      </c>
      <c r="N2005" s="21">
        <v>105</v>
      </c>
      <c r="O2005" s="21">
        <v>105</v>
      </c>
      <c r="P2005" s="21" t="s">
        <v>218</v>
      </c>
      <c r="Q2005" s="21" t="s">
        <v>219</v>
      </c>
      <c r="R2005" s="25" t="s">
        <v>218</v>
      </c>
      <c r="S2005" s="21" t="s">
        <v>344</v>
      </c>
      <c r="T2005" s="21"/>
      <c r="U2005" s="26"/>
      <c r="V2005" s="26"/>
      <c r="W2005" s="27">
        <f t="shared" si="310"/>
        <v>1976</v>
      </c>
      <c r="X2005" s="27">
        <f t="shared" si="311"/>
        <v>2050</v>
      </c>
      <c r="Y2005" s="28">
        <f t="shared" si="312"/>
        <v>0</v>
      </c>
      <c r="Z2005" s="29" t="str">
        <f t="shared" si="313"/>
        <v>NW</v>
      </c>
      <c r="AA2005" s="30">
        <f t="shared" si="314"/>
        <v>105</v>
      </c>
      <c r="AB2005" s="31">
        <f>IF(AND(ISNUMBER(MATCH($S2005,[3]Lists!$CU$8:$CU$37,0)),J2005&gt;=DATE(2018,12,31)),$AH$6,$AH$5)</f>
        <v>1</v>
      </c>
      <c r="AC2005" s="31">
        <f t="shared" si="315"/>
        <v>1</v>
      </c>
      <c r="AD2005" s="31">
        <f t="shared" si="316"/>
        <v>1</v>
      </c>
      <c r="AE2005" s="32" t="e">
        <f>MIN($K2005,IF(AND(S2005='[3]Resources - Baseline'!$C$25,$AH$3&gt;0),MIN(DATE(2050,12,31),MAX(DATE($AH$4,12,31),DATE(YEAR(J2005)+$AH$3,MONTH(J2005),DAY(J2005)))),IF(AND(COUNTIFS('[3]Resources - Baseline'!$C$26:$C$37,S2005)=1,$AH$2&gt;0),MIN(DATE($AH$4,12,31),DATE(YEAR(J2005)+$AH$2,MONTH(J2005),DAY(J2005))),DATE(2050,12,31))))</f>
        <v>#VALUE!</v>
      </c>
      <c r="AF2005" s="33">
        <f t="shared" si="317"/>
        <v>1</v>
      </c>
    </row>
    <row r="2006" spans="1:32">
      <c r="A2006" s="1">
        <v>2006</v>
      </c>
      <c r="B2006" s="21" t="s">
        <v>4201</v>
      </c>
      <c r="C2006" s="21" t="s">
        <v>4202</v>
      </c>
      <c r="D2006" s="21" t="s">
        <v>163</v>
      </c>
      <c r="E2006" s="21" t="s">
        <v>210</v>
      </c>
      <c r="F2006" s="21" t="s">
        <v>210</v>
      </c>
      <c r="G2006" s="21" t="s">
        <v>211</v>
      </c>
      <c r="H2006" s="21" t="s">
        <v>210</v>
      </c>
      <c r="I2006" s="21" t="s">
        <v>212</v>
      </c>
      <c r="J2006" s="22">
        <v>27851</v>
      </c>
      <c r="K2006" s="22">
        <v>55153</v>
      </c>
      <c r="L2006" s="23">
        <f t="shared" si="318"/>
        <v>105</v>
      </c>
      <c r="M2006" s="24">
        <f t="shared" si="319"/>
        <v>1</v>
      </c>
      <c r="N2006" s="21">
        <v>105</v>
      </c>
      <c r="O2006" s="21">
        <v>105</v>
      </c>
      <c r="P2006" s="21" t="s">
        <v>218</v>
      </c>
      <c r="Q2006" s="21" t="s">
        <v>219</v>
      </c>
      <c r="R2006" s="25" t="s">
        <v>218</v>
      </c>
      <c r="S2006" s="21" t="s">
        <v>344</v>
      </c>
      <c r="T2006" s="21"/>
      <c r="U2006" s="26"/>
      <c r="V2006" s="26"/>
      <c r="W2006" s="27">
        <f t="shared" si="310"/>
        <v>1976</v>
      </c>
      <c r="X2006" s="27">
        <f t="shared" si="311"/>
        <v>2050</v>
      </c>
      <c r="Y2006" s="28">
        <f t="shared" si="312"/>
        <v>0</v>
      </c>
      <c r="Z2006" s="29" t="str">
        <f t="shared" si="313"/>
        <v>NW</v>
      </c>
      <c r="AA2006" s="30">
        <f t="shared" si="314"/>
        <v>105</v>
      </c>
      <c r="AB2006" s="31">
        <f>IF(AND(ISNUMBER(MATCH($S2006,[3]Lists!$CU$8:$CU$37,0)),J2006&gt;=DATE(2018,12,31)),$AH$6,$AH$5)</f>
        <v>1</v>
      </c>
      <c r="AC2006" s="31">
        <f t="shared" si="315"/>
        <v>1</v>
      </c>
      <c r="AD2006" s="31">
        <f t="shared" si="316"/>
        <v>1</v>
      </c>
      <c r="AE2006" s="32" t="e">
        <f>MIN($K2006,IF(AND(S2006='[3]Resources - Baseline'!$C$25,$AH$3&gt;0),MIN(DATE(2050,12,31),MAX(DATE($AH$4,12,31),DATE(YEAR(J2006)+$AH$3,MONTH(J2006),DAY(J2006)))),IF(AND(COUNTIFS('[3]Resources - Baseline'!$C$26:$C$37,S2006)=1,$AH$2&gt;0),MIN(DATE($AH$4,12,31),DATE(YEAR(J2006)+$AH$2,MONTH(J2006),DAY(J2006))),DATE(2050,12,31))))</f>
        <v>#VALUE!</v>
      </c>
      <c r="AF2006" s="33">
        <f t="shared" si="317"/>
        <v>1</v>
      </c>
    </row>
    <row r="2007" spans="1:32">
      <c r="A2007" s="1">
        <v>2007</v>
      </c>
      <c r="B2007" s="21" t="s">
        <v>4203</v>
      </c>
      <c r="C2007" s="21" t="s">
        <v>4204</v>
      </c>
      <c r="D2007" s="21" t="s">
        <v>163</v>
      </c>
      <c r="E2007" s="21" t="s">
        <v>210</v>
      </c>
      <c r="F2007" s="21" t="s">
        <v>210</v>
      </c>
      <c r="G2007" s="21" t="s">
        <v>211</v>
      </c>
      <c r="H2007" s="21" t="s">
        <v>210</v>
      </c>
      <c r="I2007" s="21" t="s">
        <v>212</v>
      </c>
      <c r="J2007" s="22">
        <v>30926</v>
      </c>
      <c r="K2007" s="22">
        <v>55153</v>
      </c>
      <c r="L2007" s="23">
        <f t="shared" si="318"/>
        <v>105</v>
      </c>
      <c r="M2007" s="24">
        <f t="shared" si="319"/>
        <v>1</v>
      </c>
      <c r="N2007" s="21">
        <v>105</v>
      </c>
      <c r="O2007" s="21">
        <v>105</v>
      </c>
      <c r="P2007" s="21" t="s">
        <v>218</v>
      </c>
      <c r="Q2007" s="21" t="s">
        <v>219</v>
      </c>
      <c r="R2007" s="25" t="s">
        <v>218</v>
      </c>
      <c r="S2007" s="21" t="s">
        <v>344</v>
      </c>
      <c r="T2007" s="21"/>
      <c r="U2007" s="26"/>
      <c r="V2007" s="26"/>
      <c r="W2007" s="27">
        <f t="shared" si="310"/>
        <v>1985</v>
      </c>
      <c r="X2007" s="27">
        <f t="shared" si="311"/>
        <v>2050</v>
      </c>
      <c r="Y2007" s="28">
        <f t="shared" si="312"/>
        <v>0</v>
      </c>
      <c r="Z2007" s="29" t="str">
        <f t="shared" si="313"/>
        <v>NW</v>
      </c>
      <c r="AA2007" s="30">
        <f t="shared" si="314"/>
        <v>105</v>
      </c>
      <c r="AB2007" s="31">
        <f>IF(AND(ISNUMBER(MATCH($S2007,[3]Lists!$CU$8:$CU$37,0)),J2007&gt;=DATE(2018,12,31)),$AH$6,$AH$5)</f>
        <v>1</v>
      </c>
      <c r="AC2007" s="31">
        <f t="shared" si="315"/>
        <v>1</v>
      </c>
      <c r="AD2007" s="31">
        <f t="shared" si="316"/>
        <v>1</v>
      </c>
      <c r="AE2007" s="32" t="e">
        <f>MIN($K2007,IF(AND(S2007='[3]Resources - Baseline'!$C$25,$AH$3&gt;0),MIN(DATE(2050,12,31),MAX(DATE($AH$4,12,31),DATE(YEAR(J2007)+$AH$3,MONTH(J2007),DAY(J2007)))),IF(AND(COUNTIFS('[3]Resources - Baseline'!$C$26:$C$37,S2007)=1,$AH$2&gt;0),MIN(DATE($AH$4,12,31),DATE(YEAR(J2007)+$AH$2,MONTH(J2007),DAY(J2007))),DATE(2050,12,31))))</f>
        <v>#VALUE!</v>
      </c>
      <c r="AF2007" s="33">
        <f t="shared" si="317"/>
        <v>1</v>
      </c>
    </row>
    <row r="2008" spans="1:32">
      <c r="A2008" s="1">
        <v>2008</v>
      </c>
      <c r="B2008" s="21" t="s">
        <v>4205</v>
      </c>
      <c r="C2008" s="21" t="s">
        <v>4206</v>
      </c>
      <c r="D2008" s="21" t="s">
        <v>163</v>
      </c>
      <c r="E2008" s="21" t="s">
        <v>192</v>
      </c>
      <c r="F2008" s="21" t="s">
        <v>192</v>
      </c>
      <c r="G2008" s="21" t="s">
        <v>193</v>
      </c>
      <c r="H2008" s="21" t="s">
        <v>194</v>
      </c>
      <c r="I2008" s="21" t="s">
        <v>195</v>
      </c>
      <c r="J2008" s="22">
        <v>41609</v>
      </c>
      <c r="K2008" s="22">
        <v>55153</v>
      </c>
      <c r="L2008" s="23">
        <f t="shared" si="318"/>
        <v>4</v>
      </c>
      <c r="M2008" s="24">
        <f t="shared" si="319"/>
        <v>1</v>
      </c>
      <c r="N2008" s="21">
        <v>4</v>
      </c>
      <c r="O2008" s="21">
        <v>4</v>
      </c>
      <c r="P2008" s="21" t="s">
        <v>848</v>
      </c>
      <c r="Q2008" s="21" t="s">
        <v>248</v>
      </c>
      <c r="R2008" s="25" t="s">
        <v>249</v>
      </c>
      <c r="S2008" s="21" t="s">
        <v>845</v>
      </c>
      <c r="T2008" s="21"/>
      <c r="U2008" s="26"/>
      <c r="V2008" s="26"/>
      <c r="W2008" s="27">
        <f t="shared" si="310"/>
        <v>2014</v>
      </c>
      <c r="X2008" s="27">
        <f t="shared" si="311"/>
        <v>2050</v>
      </c>
      <c r="Y2008" s="28">
        <f t="shared" si="312"/>
        <v>0</v>
      </c>
      <c r="Z2008" s="29" t="str">
        <f t="shared" si="313"/>
        <v>SW</v>
      </c>
      <c r="AA2008" s="30">
        <f t="shared" si="314"/>
        <v>4</v>
      </c>
      <c r="AB2008" s="31">
        <f>IF(AND(ISNUMBER(MATCH($S2008,[3]Lists!$CU$8:$CU$37,0)),J2008&gt;=DATE(2018,12,31)),$AH$6,$AH$5)</f>
        <v>1</v>
      </c>
      <c r="AC2008" s="31">
        <f t="shared" si="315"/>
        <v>1</v>
      </c>
      <c r="AD2008" s="31">
        <f t="shared" si="316"/>
        <v>1</v>
      </c>
      <c r="AE2008" s="32" t="e">
        <f>MIN($K2008,IF(AND(S2008='[3]Resources - Baseline'!$C$25,$AH$3&gt;0),MIN(DATE(2050,12,31),MAX(DATE($AH$4,12,31),DATE(YEAR(J2008)+$AH$3,MONTH(J2008),DAY(J2008)))),IF(AND(COUNTIFS('[3]Resources - Baseline'!$C$26:$C$37,S2008)=1,$AH$2&gt;0),MIN(DATE($AH$4,12,31),DATE(YEAR(J2008)+$AH$2,MONTH(J2008),DAY(J2008))),DATE(2050,12,31))))</f>
        <v>#VALUE!</v>
      </c>
      <c r="AF2008" s="33">
        <f t="shared" si="317"/>
        <v>1</v>
      </c>
    </row>
    <row r="2009" spans="1:32">
      <c r="A2009" s="1">
        <v>2009</v>
      </c>
      <c r="B2009" s="21" t="s">
        <v>4207</v>
      </c>
      <c r="C2009" s="21" t="s">
        <v>4208</v>
      </c>
      <c r="D2009" s="21" t="s">
        <v>185</v>
      </c>
      <c r="E2009" s="21" t="s">
        <v>205</v>
      </c>
      <c r="F2009" s="21" t="s">
        <v>205</v>
      </c>
      <c r="G2009" s="21" t="s">
        <v>204</v>
      </c>
      <c r="H2009" s="21" t="s">
        <v>205</v>
      </c>
      <c r="I2009" s="21" t="s">
        <v>178</v>
      </c>
      <c r="J2009" s="22"/>
      <c r="K2009" s="22">
        <v>55153</v>
      </c>
      <c r="L2009" s="23">
        <f t="shared" si="318"/>
        <v>3</v>
      </c>
      <c r="M2009" s="24">
        <f t="shared" si="319"/>
        <v>1</v>
      </c>
      <c r="N2009" s="21">
        <v>3</v>
      </c>
      <c r="O2009" s="21">
        <v>3</v>
      </c>
      <c r="P2009" s="21" t="s">
        <v>188</v>
      </c>
      <c r="Q2009" s="21" t="s">
        <v>188</v>
      </c>
      <c r="R2009" s="25" t="s">
        <v>189</v>
      </c>
      <c r="S2009" s="21" t="s">
        <v>182</v>
      </c>
      <c r="T2009" s="21"/>
      <c r="U2009" s="26"/>
      <c r="V2009" s="26"/>
      <c r="W2009" s="27">
        <f t="shared" si="310"/>
        <v>1900</v>
      </c>
      <c r="X2009" s="27">
        <f t="shared" si="311"/>
        <v>2050</v>
      </c>
      <c r="Y2009" s="28">
        <f t="shared" si="312"/>
        <v>0</v>
      </c>
      <c r="Z2009" s="29" t="str">
        <f t="shared" si="313"/>
        <v>CAISO</v>
      </c>
      <c r="AA2009" s="30">
        <f t="shared" si="314"/>
        <v>3</v>
      </c>
      <c r="AB2009" s="31">
        <f>IF(AND(ISNUMBER(MATCH($S2009,[3]Lists!$CU$8:$CU$37,0)),J2009&gt;=DATE(2018,12,31)),$AH$6,$AH$5)</f>
        <v>1</v>
      </c>
      <c r="AC2009" s="31">
        <f t="shared" si="315"/>
        <v>1</v>
      </c>
      <c r="AD2009" s="31">
        <f t="shared" si="316"/>
        <v>1</v>
      </c>
      <c r="AE2009" s="32" t="e">
        <f>MIN($K2009,IF(AND(S2009='[3]Resources - Baseline'!$C$25,$AH$3&gt;0),MIN(DATE(2050,12,31),MAX(DATE($AH$4,12,31),DATE(YEAR(J2009)+$AH$3,MONTH(J2009),DAY(J2009)))),IF(AND(COUNTIFS('[3]Resources - Baseline'!$C$26:$C$37,S2009)=1,$AH$2&gt;0),MIN(DATE($AH$4,12,31),DATE(YEAR(J2009)+$AH$2,MONTH(J2009),DAY(J2009))),DATE(2050,12,31))))</f>
        <v>#VALUE!</v>
      </c>
      <c r="AF2009" s="33">
        <f t="shared" si="317"/>
        <v>1</v>
      </c>
    </row>
    <row r="2010" spans="1:32">
      <c r="A2010" s="1">
        <v>2010</v>
      </c>
      <c r="B2010" s="21" t="s">
        <v>4209</v>
      </c>
      <c r="C2010" s="21" t="s">
        <v>4210</v>
      </c>
      <c r="D2010" s="21" t="s">
        <v>163</v>
      </c>
      <c r="E2010" s="21" t="s">
        <v>837</v>
      </c>
      <c r="F2010" s="21" t="s">
        <v>837</v>
      </c>
      <c r="G2010" s="21" t="s">
        <v>838</v>
      </c>
      <c r="H2010" s="21" t="s">
        <v>434</v>
      </c>
      <c r="I2010" s="21" t="s">
        <v>212</v>
      </c>
      <c r="J2010" s="22">
        <v>40865</v>
      </c>
      <c r="K2010" s="22">
        <v>55153</v>
      </c>
      <c r="L2010" s="23">
        <f t="shared" si="318"/>
        <v>3</v>
      </c>
      <c r="M2010" s="24">
        <f t="shared" si="319"/>
        <v>1</v>
      </c>
      <c r="N2010" s="21">
        <v>3</v>
      </c>
      <c r="O2010" s="21">
        <v>3</v>
      </c>
      <c r="P2010" s="21" t="s">
        <v>196</v>
      </c>
      <c r="Q2010" s="21" t="s">
        <v>197</v>
      </c>
      <c r="R2010" s="25" t="s">
        <v>198</v>
      </c>
      <c r="S2010" s="21" t="s">
        <v>551</v>
      </c>
      <c r="T2010" s="21"/>
      <c r="U2010" s="26"/>
      <c r="V2010" s="26"/>
      <c r="W2010" s="27">
        <f t="shared" si="310"/>
        <v>2012</v>
      </c>
      <c r="X2010" s="27">
        <f t="shared" si="311"/>
        <v>2050</v>
      </c>
      <c r="Y2010" s="28">
        <f t="shared" si="312"/>
        <v>0</v>
      </c>
      <c r="Z2010" s="29" t="str">
        <f t="shared" si="313"/>
        <v>NW</v>
      </c>
      <c r="AA2010" s="30">
        <f t="shared" si="314"/>
        <v>3</v>
      </c>
      <c r="AB2010" s="31">
        <f>IF(AND(ISNUMBER(MATCH($S2010,[3]Lists!$CU$8:$CU$37,0)),J2010&gt;=DATE(2018,12,31)),$AH$6,$AH$5)</f>
        <v>1</v>
      </c>
      <c r="AC2010" s="31">
        <f t="shared" si="315"/>
        <v>1</v>
      </c>
      <c r="AD2010" s="31">
        <f t="shared" si="316"/>
        <v>1</v>
      </c>
      <c r="AE2010" s="32" t="e">
        <f>MIN($K2010,IF(AND(S2010='[3]Resources - Baseline'!$C$25,$AH$3&gt;0),MIN(DATE(2050,12,31),MAX(DATE($AH$4,12,31),DATE(YEAR(J2010)+$AH$3,MONTH(J2010),DAY(J2010)))),IF(AND(COUNTIFS('[3]Resources - Baseline'!$C$26:$C$37,S2010)=1,$AH$2&gt;0),MIN(DATE($AH$4,12,31),DATE(YEAR(J2010)+$AH$2,MONTH(J2010),DAY(J2010))),DATE(2050,12,31))))</f>
        <v>#VALUE!</v>
      </c>
      <c r="AF2010" s="33">
        <f t="shared" si="317"/>
        <v>1</v>
      </c>
    </row>
    <row r="2011" spans="1:32">
      <c r="A2011" s="1">
        <v>2011</v>
      </c>
      <c r="B2011" s="21" t="s">
        <v>4211</v>
      </c>
      <c r="C2011" s="21" t="s">
        <v>4212</v>
      </c>
      <c r="D2011" s="21" t="s">
        <v>163</v>
      </c>
      <c r="E2011" s="21" t="s">
        <v>353</v>
      </c>
      <c r="F2011" s="21" t="s">
        <v>353</v>
      </c>
      <c r="G2011" s="21" t="s">
        <v>354</v>
      </c>
      <c r="H2011" s="21" t="s">
        <v>353</v>
      </c>
      <c r="I2011" s="21" t="s">
        <v>167</v>
      </c>
      <c r="J2011" s="22">
        <v>37257</v>
      </c>
      <c r="K2011" s="22">
        <v>55153</v>
      </c>
      <c r="L2011" s="23">
        <f t="shared" si="318"/>
        <v>64.5</v>
      </c>
      <c r="M2011" s="24">
        <f t="shared" si="319"/>
        <v>1</v>
      </c>
      <c r="N2011" s="21">
        <v>64.5</v>
      </c>
      <c r="O2011" s="21">
        <v>64.5</v>
      </c>
      <c r="P2011" s="21" t="s">
        <v>288</v>
      </c>
      <c r="Q2011" s="21" t="s">
        <v>269</v>
      </c>
      <c r="R2011" s="25" t="s">
        <v>270</v>
      </c>
      <c r="S2011" s="21" t="s">
        <v>304</v>
      </c>
      <c r="T2011" s="21"/>
      <c r="U2011" s="26"/>
      <c r="V2011" s="26"/>
      <c r="W2011" s="27">
        <f t="shared" si="310"/>
        <v>2002</v>
      </c>
      <c r="X2011" s="27">
        <f t="shared" si="311"/>
        <v>2050</v>
      </c>
      <c r="Y2011" s="28">
        <f t="shared" si="312"/>
        <v>0</v>
      </c>
      <c r="Z2011" s="29" t="str">
        <f t="shared" si="313"/>
        <v>Excluded</v>
      </c>
      <c r="AA2011" s="30">
        <f t="shared" si="314"/>
        <v>64.5</v>
      </c>
      <c r="AB2011" s="31">
        <f>IF(AND(ISNUMBER(MATCH($S2011,[3]Lists!$CU$8:$CU$37,0)),J2011&gt;=DATE(2018,12,31)),$AH$6,$AH$5)</f>
        <v>1</v>
      </c>
      <c r="AC2011" s="31">
        <f t="shared" si="315"/>
        <v>1</v>
      </c>
      <c r="AD2011" s="31">
        <f t="shared" si="316"/>
        <v>1</v>
      </c>
      <c r="AE2011" s="32" t="e">
        <f>MIN($K2011,IF(AND(S2011='[3]Resources - Baseline'!$C$25,$AH$3&gt;0),MIN(DATE(2050,12,31),MAX(DATE($AH$4,12,31),DATE(YEAR(J2011)+$AH$3,MONTH(J2011),DAY(J2011)))),IF(AND(COUNTIFS('[3]Resources - Baseline'!$C$26:$C$37,S2011)=1,$AH$2&gt;0),MIN(DATE($AH$4,12,31),DATE(YEAR(J2011)+$AH$2,MONTH(J2011),DAY(J2011))),DATE(2050,12,31))))</f>
        <v>#VALUE!</v>
      </c>
      <c r="AF2011" s="33">
        <f t="shared" si="317"/>
        <v>1</v>
      </c>
    </row>
    <row r="2012" spans="1:32">
      <c r="A2012" s="1">
        <v>2012</v>
      </c>
      <c r="B2012" s="21" t="s">
        <v>4213</v>
      </c>
      <c r="C2012" s="21" t="s">
        <v>4214</v>
      </c>
      <c r="D2012" s="21" t="s">
        <v>163</v>
      </c>
      <c r="E2012" s="21" t="s">
        <v>353</v>
      </c>
      <c r="F2012" s="21" t="s">
        <v>353</v>
      </c>
      <c r="G2012" s="21" t="s">
        <v>354</v>
      </c>
      <c r="H2012" s="21" t="s">
        <v>353</v>
      </c>
      <c r="I2012" s="21" t="s">
        <v>167</v>
      </c>
      <c r="J2012" s="22">
        <v>37257</v>
      </c>
      <c r="K2012" s="22">
        <v>55153</v>
      </c>
      <c r="L2012" s="23">
        <f t="shared" si="318"/>
        <v>64.5</v>
      </c>
      <c r="M2012" s="24">
        <f t="shared" si="319"/>
        <v>1</v>
      </c>
      <c r="N2012" s="21">
        <v>64.5</v>
      </c>
      <c r="O2012" s="21">
        <v>64.5</v>
      </c>
      <c r="P2012" s="21" t="s">
        <v>288</v>
      </c>
      <c r="Q2012" s="21" t="s">
        <v>269</v>
      </c>
      <c r="R2012" s="25" t="s">
        <v>270</v>
      </c>
      <c r="S2012" s="21" t="s">
        <v>304</v>
      </c>
      <c r="T2012" s="21"/>
      <c r="U2012" s="26"/>
      <c r="V2012" s="26"/>
      <c r="W2012" s="27">
        <f t="shared" si="310"/>
        <v>2002</v>
      </c>
      <c r="X2012" s="27">
        <f t="shared" si="311"/>
        <v>2050</v>
      </c>
      <c r="Y2012" s="28">
        <f t="shared" si="312"/>
        <v>0</v>
      </c>
      <c r="Z2012" s="29" t="str">
        <f t="shared" si="313"/>
        <v>Excluded</v>
      </c>
      <c r="AA2012" s="30">
        <f t="shared" si="314"/>
        <v>64.5</v>
      </c>
      <c r="AB2012" s="31">
        <f>IF(AND(ISNUMBER(MATCH($S2012,[3]Lists!$CU$8:$CU$37,0)),J2012&gt;=DATE(2018,12,31)),$AH$6,$AH$5)</f>
        <v>1</v>
      </c>
      <c r="AC2012" s="31">
        <f t="shared" si="315"/>
        <v>1</v>
      </c>
      <c r="AD2012" s="31">
        <f t="shared" si="316"/>
        <v>1</v>
      </c>
      <c r="AE2012" s="32" t="e">
        <f>MIN($K2012,IF(AND(S2012='[3]Resources - Baseline'!$C$25,$AH$3&gt;0),MIN(DATE(2050,12,31),MAX(DATE($AH$4,12,31),DATE(YEAR(J2012)+$AH$3,MONTH(J2012),DAY(J2012)))),IF(AND(COUNTIFS('[3]Resources - Baseline'!$C$26:$C$37,S2012)=1,$AH$2&gt;0),MIN(DATE($AH$4,12,31),DATE(YEAR(J2012)+$AH$2,MONTH(J2012),DAY(J2012))),DATE(2050,12,31))))</f>
        <v>#VALUE!</v>
      </c>
      <c r="AF2012" s="33">
        <f t="shared" si="317"/>
        <v>1</v>
      </c>
    </row>
    <row r="2013" spans="1:32">
      <c r="A2013" s="1">
        <v>2013</v>
      </c>
      <c r="B2013" s="21" t="s">
        <v>4215</v>
      </c>
      <c r="C2013" s="21" t="s">
        <v>4216</v>
      </c>
      <c r="D2013" s="21" t="s">
        <v>163</v>
      </c>
      <c r="E2013" s="21" t="s">
        <v>302</v>
      </c>
      <c r="F2013" s="21" t="s">
        <v>302</v>
      </c>
      <c r="G2013" s="21" t="s">
        <v>303</v>
      </c>
      <c r="H2013" s="21" t="s">
        <v>302</v>
      </c>
      <c r="I2013" s="21" t="s">
        <v>167</v>
      </c>
      <c r="J2013" s="22">
        <v>41274</v>
      </c>
      <c r="K2013" s="22">
        <v>55153</v>
      </c>
      <c r="L2013" s="23">
        <f t="shared" si="318"/>
        <v>201</v>
      </c>
      <c r="M2013" s="24">
        <f t="shared" si="319"/>
        <v>1</v>
      </c>
      <c r="N2013" s="21">
        <v>201</v>
      </c>
      <c r="O2013" s="21">
        <v>201</v>
      </c>
      <c r="P2013" s="21" t="s">
        <v>196</v>
      </c>
      <c r="Q2013" s="21" t="s">
        <v>197</v>
      </c>
      <c r="R2013" s="25" t="s">
        <v>198</v>
      </c>
      <c r="S2013" s="21" t="s">
        <v>542</v>
      </c>
      <c r="T2013" s="21" t="s">
        <v>178</v>
      </c>
      <c r="U2013" s="26">
        <v>201</v>
      </c>
      <c r="V2013" s="26"/>
      <c r="W2013" s="27">
        <f t="shared" si="310"/>
        <v>2013</v>
      </c>
      <c r="X2013" s="27">
        <f t="shared" si="311"/>
        <v>2050</v>
      </c>
      <c r="Y2013" s="28">
        <f t="shared" si="312"/>
        <v>0</v>
      </c>
      <c r="Z2013" s="29" t="str">
        <f t="shared" si="313"/>
        <v>CAISO</v>
      </c>
      <c r="AA2013" s="30">
        <f t="shared" si="314"/>
        <v>201</v>
      </c>
      <c r="AB2013" s="31">
        <f>IF(AND(ISNUMBER(MATCH($S2013,[3]Lists!$CU$8:$CU$37,0)),J2013&gt;=DATE(2018,12,31)),$AH$6,$AH$5)</f>
        <v>1</v>
      </c>
      <c r="AC2013" s="31">
        <f t="shared" si="315"/>
        <v>1</v>
      </c>
      <c r="AD2013" s="31">
        <f t="shared" si="316"/>
        <v>1</v>
      </c>
      <c r="AE2013" s="32" t="e">
        <f>MIN($K2013,IF(AND(S2013='[3]Resources - Baseline'!$C$25,$AH$3&gt;0),MIN(DATE(2050,12,31),MAX(DATE($AH$4,12,31),DATE(YEAR(J2013)+$AH$3,MONTH(J2013),DAY(J2013)))),IF(AND(COUNTIFS('[3]Resources - Baseline'!$C$26:$C$37,S2013)=1,$AH$2&gt;0),MIN(DATE($AH$4,12,31),DATE(YEAR(J2013)+$AH$2,MONTH(J2013),DAY(J2013))),DATE(2050,12,31))))</f>
        <v>#VALUE!</v>
      </c>
      <c r="AF2013" s="33">
        <f t="shared" si="317"/>
        <v>1</v>
      </c>
    </row>
    <row r="2014" spans="1:32">
      <c r="A2014" s="1">
        <v>2014</v>
      </c>
      <c r="B2014" s="21" t="s">
        <v>4217</v>
      </c>
      <c r="C2014" s="21" t="s">
        <v>4218</v>
      </c>
      <c r="D2014" s="21" t="s">
        <v>163</v>
      </c>
      <c r="E2014" s="21" t="s">
        <v>302</v>
      </c>
      <c r="F2014" s="21" t="s">
        <v>302</v>
      </c>
      <c r="G2014" s="21" t="s">
        <v>303</v>
      </c>
      <c r="H2014" s="21" t="s">
        <v>302</v>
      </c>
      <c r="I2014" s="21" t="s">
        <v>167</v>
      </c>
      <c r="J2014" s="22">
        <v>41274</v>
      </c>
      <c r="K2014" s="22">
        <v>55153</v>
      </c>
      <c r="L2014" s="23">
        <f t="shared" si="318"/>
        <v>201</v>
      </c>
      <c r="M2014" s="24">
        <f t="shared" si="319"/>
        <v>1</v>
      </c>
      <c r="N2014" s="21">
        <v>201</v>
      </c>
      <c r="O2014" s="21">
        <v>201</v>
      </c>
      <c r="P2014" s="21" t="s">
        <v>196</v>
      </c>
      <c r="Q2014" s="21" t="s">
        <v>197</v>
      </c>
      <c r="R2014" s="25" t="s">
        <v>198</v>
      </c>
      <c r="S2014" s="21" t="s">
        <v>542</v>
      </c>
      <c r="T2014" s="21"/>
      <c r="U2014" s="26"/>
      <c r="V2014" s="26"/>
      <c r="W2014" s="27">
        <f t="shared" si="310"/>
        <v>2013</v>
      </c>
      <c r="X2014" s="27">
        <f t="shared" si="311"/>
        <v>2050</v>
      </c>
      <c r="Y2014" s="28">
        <f t="shared" si="312"/>
        <v>0</v>
      </c>
      <c r="Z2014" s="29" t="str">
        <f t="shared" si="313"/>
        <v>Excluded</v>
      </c>
      <c r="AA2014" s="30">
        <f t="shared" si="314"/>
        <v>201</v>
      </c>
      <c r="AB2014" s="31">
        <f>IF(AND(ISNUMBER(MATCH($S2014,[3]Lists!$CU$8:$CU$37,0)),J2014&gt;=DATE(2018,12,31)),$AH$6,$AH$5)</f>
        <v>1</v>
      </c>
      <c r="AC2014" s="31">
        <f t="shared" si="315"/>
        <v>1</v>
      </c>
      <c r="AD2014" s="31">
        <f t="shared" si="316"/>
        <v>1</v>
      </c>
      <c r="AE2014" s="32" t="e">
        <f>MIN($K2014,IF(AND(S2014='[3]Resources - Baseline'!$C$25,$AH$3&gt;0),MIN(DATE(2050,12,31),MAX(DATE($AH$4,12,31),DATE(YEAR(J2014)+$AH$3,MONTH(J2014),DAY(J2014)))),IF(AND(COUNTIFS('[3]Resources - Baseline'!$C$26:$C$37,S2014)=1,$AH$2&gt;0),MIN(DATE($AH$4,12,31),DATE(YEAR(J2014)+$AH$2,MONTH(J2014),DAY(J2014))),DATE(2050,12,31))))</f>
        <v>#VALUE!</v>
      </c>
      <c r="AF2014" s="33">
        <f t="shared" si="317"/>
        <v>1</v>
      </c>
    </row>
    <row r="2015" spans="1:32">
      <c r="A2015" s="1">
        <v>2015</v>
      </c>
      <c r="B2015" s="21" t="s">
        <v>4219</v>
      </c>
      <c r="C2015" s="21" t="s">
        <v>4220</v>
      </c>
      <c r="D2015" s="21" t="s">
        <v>163</v>
      </c>
      <c r="E2015" s="21" t="s">
        <v>302</v>
      </c>
      <c r="F2015" s="21" t="s">
        <v>302</v>
      </c>
      <c r="G2015" s="21" t="s">
        <v>303</v>
      </c>
      <c r="H2015" s="21" t="s">
        <v>302</v>
      </c>
      <c r="I2015" s="21" t="s">
        <v>167</v>
      </c>
      <c r="J2015" s="22">
        <v>42369</v>
      </c>
      <c r="K2015" s="22">
        <v>55153</v>
      </c>
      <c r="L2015" s="23">
        <f t="shared" si="318"/>
        <v>201</v>
      </c>
      <c r="M2015" s="24">
        <f t="shared" si="319"/>
        <v>1</v>
      </c>
      <c r="N2015" s="21">
        <v>201</v>
      </c>
      <c r="O2015" s="21">
        <v>201</v>
      </c>
      <c r="P2015" s="21" t="s">
        <v>196</v>
      </c>
      <c r="Q2015" s="21" t="s">
        <v>197</v>
      </c>
      <c r="R2015" s="25" t="s">
        <v>198</v>
      </c>
      <c r="S2015" s="21" t="s">
        <v>542</v>
      </c>
      <c r="T2015" s="21"/>
      <c r="U2015" s="26"/>
      <c r="V2015" s="26"/>
      <c r="W2015" s="27">
        <f t="shared" si="310"/>
        <v>2016</v>
      </c>
      <c r="X2015" s="27">
        <f t="shared" si="311"/>
        <v>2050</v>
      </c>
      <c r="Y2015" s="28">
        <f t="shared" si="312"/>
        <v>0</v>
      </c>
      <c r="Z2015" s="29" t="str">
        <f t="shared" si="313"/>
        <v>Excluded</v>
      </c>
      <c r="AA2015" s="30">
        <f t="shared" si="314"/>
        <v>201</v>
      </c>
      <c r="AB2015" s="31">
        <f>IF(AND(ISNUMBER(MATCH($S2015,[3]Lists!$CU$8:$CU$37,0)),J2015&gt;=DATE(2018,12,31)),$AH$6,$AH$5)</f>
        <v>1</v>
      </c>
      <c r="AC2015" s="31">
        <f t="shared" si="315"/>
        <v>1</v>
      </c>
      <c r="AD2015" s="31">
        <f t="shared" si="316"/>
        <v>1</v>
      </c>
      <c r="AE2015" s="32" t="e">
        <f>MIN($K2015,IF(AND(S2015='[3]Resources - Baseline'!$C$25,$AH$3&gt;0),MIN(DATE(2050,12,31),MAX(DATE($AH$4,12,31),DATE(YEAR(J2015)+$AH$3,MONTH(J2015),DAY(J2015)))),IF(AND(COUNTIFS('[3]Resources - Baseline'!$C$26:$C$37,S2015)=1,$AH$2&gt;0),MIN(DATE($AH$4,12,31),DATE(YEAR(J2015)+$AH$2,MONTH(J2015),DAY(J2015))),DATE(2050,12,31))))</f>
        <v>#VALUE!</v>
      </c>
      <c r="AF2015" s="33">
        <f t="shared" si="317"/>
        <v>1</v>
      </c>
    </row>
    <row r="2016" spans="1:32">
      <c r="A2016" s="1">
        <v>2016</v>
      </c>
      <c r="B2016" s="21" t="s">
        <v>4221</v>
      </c>
      <c r="C2016" s="21" t="s">
        <v>4222</v>
      </c>
      <c r="D2016" s="21" t="s">
        <v>163</v>
      </c>
      <c r="E2016" s="21" t="s">
        <v>359</v>
      </c>
      <c r="F2016" s="21" t="s">
        <v>359</v>
      </c>
      <c r="G2016" s="21" t="s">
        <v>360</v>
      </c>
      <c r="H2016" s="21" t="s">
        <v>210</v>
      </c>
      <c r="I2016" s="21" t="s">
        <v>212</v>
      </c>
      <c r="J2016" s="22">
        <v>40344</v>
      </c>
      <c r="K2016" s="22">
        <v>55153</v>
      </c>
      <c r="L2016" s="23">
        <f t="shared" si="318"/>
        <v>50</v>
      </c>
      <c r="M2016" s="24">
        <f t="shared" si="319"/>
        <v>1</v>
      </c>
      <c r="N2016" s="21">
        <v>50</v>
      </c>
      <c r="O2016" s="21">
        <v>50</v>
      </c>
      <c r="P2016" s="21" t="s">
        <v>196</v>
      </c>
      <c r="Q2016" s="21" t="s">
        <v>197</v>
      </c>
      <c r="R2016" s="25" t="s">
        <v>198</v>
      </c>
      <c r="S2016" s="21" t="s">
        <v>551</v>
      </c>
      <c r="T2016" s="21"/>
      <c r="U2016" s="26"/>
      <c r="V2016" s="26"/>
      <c r="W2016" s="27">
        <f t="shared" si="310"/>
        <v>2010</v>
      </c>
      <c r="X2016" s="27">
        <f t="shared" si="311"/>
        <v>2050</v>
      </c>
      <c r="Y2016" s="28">
        <f t="shared" si="312"/>
        <v>0</v>
      </c>
      <c r="Z2016" s="29" t="str">
        <f t="shared" si="313"/>
        <v>NW</v>
      </c>
      <c r="AA2016" s="30">
        <f t="shared" si="314"/>
        <v>50</v>
      </c>
      <c r="AB2016" s="31">
        <f>IF(AND(ISNUMBER(MATCH($S2016,[3]Lists!$CU$8:$CU$37,0)),J2016&gt;=DATE(2018,12,31)),$AH$6,$AH$5)</f>
        <v>1</v>
      </c>
      <c r="AC2016" s="31">
        <f t="shared" si="315"/>
        <v>1</v>
      </c>
      <c r="AD2016" s="31">
        <f t="shared" si="316"/>
        <v>1</v>
      </c>
      <c r="AE2016" s="32" t="e">
        <f>MIN($K2016,IF(AND(S2016='[3]Resources - Baseline'!$C$25,$AH$3&gt;0),MIN(DATE(2050,12,31),MAX(DATE($AH$4,12,31),DATE(YEAR(J2016)+$AH$3,MONTH(J2016),DAY(J2016)))),IF(AND(COUNTIFS('[3]Resources - Baseline'!$C$26:$C$37,S2016)=1,$AH$2&gt;0),MIN(DATE($AH$4,12,31),DATE(YEAR(J2016)+$AH$2,MONTH(J2016),DAY(J2016))),DATE(2050,12,31))))</f>
        <v>#VALUE!</v>
      </c>
      <c r="AF2016" s="33">
        <f t="shared" si="317"/>
        <v>1</v>
      </c>
    </row>
    <row r="2017" spans="1:32">
      <c r="A2017" s="1">
        <v>2017</v>
      </c>
      <c r="B2017" s="21" t="s">
        <v>4223</v>
      </c>
      <c r="C2017" s="21" t="s">
        <v>4224</v>
      </c>
      <c r="D2017" s="21" t="s">
        <v>185</v>
      </c>
      <c r="E2017" s="21" t="s">
        <v>176</v>
      </c>
      <c r="F2017" s="21" t="s">
        <v>176</v>
      </c>
      <c r="G2017" s="21" t="s">
        <v>177</v>
      </c>
      <c r="H2017" s="21" t="s">
        <v>176</v>
      </c>
      <c r="I2017" s="21" t="s">
        <v>178</v>
      </c>
      <c r="J2017" s="22"/>
      <c r="K2017" s="22">
        <v>55153</v>
      </c>
      <c r="L2017" s="23">
        <f t="shared" si="318"/>
        <v>3</v>
      </c>
      <c r="M2017" s="24">
        <f t="shared" si="319"/>
        <v>1</v>
      </c>
      <c r="N2017" s="21">
        <v>3</v>
      </c>
      <c r="O2017" s="21">
        <v>3</v>
      </c>
      <c r="P2017" s="21" t="s">
        <v>365</v>
      </c>
      <c r="Q2017" s="21" t="s">
        <v>188</v>
      </c>
      <c r="R2017" s="25" t="s">
        <v>189</v>
      </c>
      <c r="S2017" s="21" t="s">
        <v>182</v>
      </c>
      <c r="T2017" s="21"/>
      <c r="U2017" s="26"/>
      <c r="V2017" s="26"/>
      <c r="W2017" s="27">
        <f t="shared" si="310"/>
        <v>1900</v>
      </c>
      <c r="X2017" s="27">
        <f t="shared" si="311"/>
        <v>2050</v>
      </c>
      <c r="Y2017" s="28">
        <f t="shared" si="312"/>
        <v>0</v>
      </c>
      <c r="Z2017" s="29" t="str">
        <f t="shared" si="313"/>
        <v>CAISO</v>
      </c>
      <c r="AA2017" s="30">
        <f t="shared" si="314"/>
        <v>3</v>
      </c>
      <c r="AB2017" s="31">
        <f>IF(AND(ISNUMBER(MATCH($S2017,[3]Lists!$CU$8:$CU$37,0)),J2017&gt;=DATE(2018,12,31)),$AH$6,$AH$5)</f>
        <v>1</v>
      </c>
      <c r="AC2017" s="31">
        <f t="shared" si="315"/>
        <v>1</v>
      </c>
      <c r="AD2017" s="31">
        <f t="shared" si="316"/>
        <v>1</v>
      </c>
      <c r="AE2017" s="32" t="e">
        <f>MIN($K2017,IF(AND(S2017='[3]Resources - Baseline'!$C$25,$AH$3&gt;0),MIN(DATE(2050,12,31),MAX(DATE($AH$4,12,31),DATE(YEAR(J2017)+$AH$3,MONTH(J2017),DAY(J2017)))),IF(AND(COUNTIFS('[3]Resources - Baseline'!$C$26:$C$37,S2017)=1,$AH$2&gt;0),MIN(DATE($AH$4,12,31),DATE(YEAR(J2017)+$AH$2,MONTH(J2017),DAY(J2017))),DATE(2050,12,31))))</f>
        <v>#VALUE!</v>
      </c>
      <c r="AF2017" s="33">
        <f t="shared" si="317"/>
        <v>1</v>
      </c>
    </row>
    <row r="2018" spans="1:32">
      <c r="A2018" s="1">
        <v>2018</v>
      </c>
      <c r="B2018" s="21" t="s">
        <v>4225</v>
      </c>
      <c r="C2018" s="21" t="s">
        <v>4226</v>
      </c>
      <c r="D2018" s="21" t="s">
        <v>185</v>
      </c>
      <c r="E2018" s="21" t="s">
        <v>176</v>
      </c>
      <c r="F2018" s="21" t="s">
        <v>176</v>
      </c>
      <c r="G2018" s="21" t="s">
        <v>177</v>
      </c>
      <c r="H2018" s="21" t="s">
        <v>176</v>
      </c>
      <c r="I2018" s="21" t="s">
        <v>178</v>
      </c>
      <c r="J2018" s="22">
        <v>41037</v>
      </c>
      <c r="K2018" s="22">
        <v>55153</v>
      </c>
      <c r="L2018" s="23">
        <f t="shared" si="318"/>
        <v>2</v>
      </c>
      <c r="M2018" s="24">
        <f t="shared" si="319"/>
        <v>1</v>
      </c>
      <c r="N2018" s="21">
        <v>2</v>
      </c>
      <c r="O2018" s="21">
        <v>2</v>
      </c>
      <c r="P2018" s="21" t="s">
        <v>187</v>
      </c>
      <c r="Q2018" s="21" t="s">
        <v>188</v>
      </c>
      <c r="R2018" s="25" t="s">
        <v>189</v>
      </c>
      <c r="S2018" s="21" t="s">
        <v>182</v>
      </c>
      <c r="T2018" s="21"/>
      <c r="U2018" s="26"/>
      <c r="V2018" s="26"/>
      <c r="W2018" s="27">
        <f t="shared" si="310"/>
        <v>2012</v>
      </c>
      <c r="X2018" s="27">
        <f t="shared" si="311"/>
        <v>2050</v>
      </c>
      <c r="Y2018" s="28">
        <f t="shared" si="312"/>
        <v>0</v>
      </c>
      <c r="Z2018" s="29" t="str">
        <f t="shared" si="313"/>
        <v>CAISO</v>
      </c>
      <c r="AA2018" s="30">
        <f t="shared" si="314"/>
        <v>2</v>
      </c>
      <c r="AB2018" s="31">
        <f>IF(AND(ISNUMBER(MATCH($S2018,[3]Lists!$CU$8:$CU$37,0)),J2018&gt;=DATE(2018,12,31)),$AH$6,$AH$5)</f>
        <v>1</v>
      </c>
      <c r="AC2018" s="31">
        <f t="shared" si="315"/>
        <v>1</v>
      </c>
      <c r="AD2018" s="31">
        <f t="shared" si="316"/>
        <v>1</v>
      </c>
      <c r="AE2018" s="32" t="e">
        <f>MIN($K2018,IF(AND(S2018='[3]Resources - Baseline'!$C$25,$AH$3&gt;0),MIN(DATE(2050,12,31),MAX(DATE($AH$4,12,31),DATE(YEAR(J2018)+$AH$3,MONTH(J2018),DAY(J2018)))),IF(AND(COUNTIFS('[3]Resources - Baseline'!$C$26:$C$37,S2018)=1,$AH$2&gt;0),MIN(DATE($AH$4,12,31),DATE(YEAR(J2018)+$AH$2,MONTH(J2018),DAY(J2018))),DATE(2050,12,31))))</f>
        <v>#VALUE!</v>
      </c>
      <c r="AF2018" s="33">
        <f t="shared" si="317"/>
        <v>1</v>
      </c>
    </row>
    <row r="2019" spans="1:32">
      <c r="A2019" s="1">
        <v>2019</v>
      </c>
      <c r="B2019" s="21" t="s">
        <v>4227</v>
      </c>
      <c r="C2019" s="21" t="s">
        <v>4228</v>
      </c>
      <c r="D2019" s="21" t="s">
        <v>185</v>
      </c>
      <c r="E2019" s="21" t="s">
        <v>176</v>
      </c>
      <c r="F2019" s="21" t="s">
        <v>176</v>
      </c>
      <c r="G2019" s="21" t="s">
        <v>177</v>
      </c>
      <c r="H2019" s="21" t="s">
        <v>176</v>
      </c>
      <c r="I2019" s="21" t="s">
        <v>178</v>
      </c>
      <c r="J2019" s="22">
        <v>42021</v>
      </c>
      <c r="K2019" s="22">
        <v>55153</v>
      </c>
      <c r="L2019" s="23">
        <f t="shared" si="318"/>
        <v>5</v>
      </c>
      <c r="M2019" s="24">
        <f t="shared" si="319"/>
        <v>1</v>
      </c>
      <c r="N2019" s="21">
        <v>5</v>
      </c>
      <c r="O2019" s="21">
        <v>5</v>
      </c>
      <c r="P2019" s="21" t="s">
        <v>187</v>
      </c>
      <c r="Q2019" s="21" t="s">
        <v>188</v>
      </c>
      <c r="R2019" s="25" t="s">
        <v>189</v>
      </c>
      <c r="S2019" s="21" t="s">
        <v>182</v>
      </c>
      <c r="T2019" s="21"/>
      <c r="U2019" s="26"/>
      <c r="V2019" s="26"/>
      <c r="W2019" s="27">
        <f t="shared" si="310"/>
        <v>2015</v>
      </c>
      <c r="X2019" s="27">
        <f t="shared" si="311"/>
        <v>2050</v>
      </c>
      <c r="Y2019" s="28">
        <f t="shared" si="312"/>
        <v>0</v>
      </c>
      <c r="Z2019" s="29" t="str">
        <f t="shared" si="313"/>
        <v>CAISO</v>
      </c>
      <c r="AA2019" s="30">
        <f t="shared" si="314"/>
        <v>5</v>
      </c>
      <c r="AB2019" s="31">
        <f>IF(AND(ISNUMBER(MATCH($S2019,[3]Lists!$CU$8:$CU$37,0)),J2019&gt;=DATE(2018,12,31)),$AH$6,$AH$5)</f>
        <v>1</v>
      </c>
      <c r="AC2019" s="31">
        <f t="shared" si="315"/>
        <v>1</v>
      </c>
      <c r="AD2019" s="31">
        <f t="shared" si="316"/>
        <v>1</v>
      </c>
      <c r="AE2019" s="32" t="e">
        <f>MIN($K2019,IF(AND(S2019='[3]Resources - Baseline'!$C$25,$AH$3&gt;0),MIN(DATE(2050,12,31),MAX(DATE($AH$4,12,31),DATE(YEAR(J2019)+$AH$3,MONTH(J2019),DAY(J2019)))),IF(AND(COUNTIFS('[3]Resources - Baseline'!$C$26:$C$37,S2019)=1,$AH$2&gt;0),MIN(DATE($AH$4,12,31),DATE(YEAR(J2019)+$AH$2,MONTH(J2019),DAY(J2019))),DATE(2050,12,31))))</f>
        <v>#VALUE!</v>
      </c>
      <c r="AF2019" s="33">
        <f t="shared" si="317"/>
        <v>1</v>
      </c>
    </row>
    <row r="2020" spans="1:32">
      <c r="A2020" s="1">
        <v>2020</v>
      </c>
      <c r="B2020" s="21" t="s">
        <v>4229</v>
      </c>
      <c r="C2020" s="21" t="s">
        <v>4230</v>
      </c>
      <c r="D2020" s="21" t="s">
        <v>185</v>
      </c>
      <c r="E2020" s="21" t="s">
        <v>176</v>
      </c>
      <c r="F2020" s="21" t="s">
        <v>176</v>
      </c>
      <c r="G2020" s="21" t="s">
        <v>177</v>
      </c>
      <c r="H2020" s="21" t="s">
        <v>176</v>
      </c>
      <c r="I2020" s="21" t="s">
        <v>178</v>
      </c>
      <c r="J2020" s="22">
        <v>42382</v>
      </c>
      <c r="K2020" s="22">
        <v>55153</v>
      </c>
      <c r="L2020" s="23">
        <f t="shared" si="318"/>
        <v>2</v>
      </c>
      <c r="M2020" s="24">
        <f t="shared" si="319"/>
        <v>1</v>
      </c>
      <c r="N2020" s="21">
        <v>2</v>
      </c>
      <c r="O2020" s="21">
        <v>2</v>
      </c>
      <c r="P2020" s="21" t="s">
        <v>187</v>
      </c>
      <c r="Q2020" s="21" t="s">
        <v>188</v>
      </c>
      <c r="R2020" s="25" t="s">
        <v>189</v>
      </c>
      <c r="S2020" s="21" t="s">
        <v>182</v>
      </c>
      <c r="T2020" s="21"/>
      <c r="U2020" s="26"/>
      <c r="V2020" s="26"/>
      <c r="W2020" s="27">
        <f t="shared" si="310"/>
        <v>2016</v>
      </c>
      <c r="X2020" s="27">
        <f t="shared" si="311"/>
        <v>2050</v>
      </c>
      <c r="Y2020" s="28">
        <f t="shared" si="312"/>
        <v>0</v>
      </c>
      <c r="Z2020" s="29" t="str">
        <f t="shared" si="313"/>
        <v>CAISO</v>
      </c>
      <c r="AA2020" s="30">
        <f t="shared" si="314"/>
        <v>2</v>
      </c>
      <c r="AB2020" s="31">
        <f>IF(AND(ISNUMBER(MATCH($S2020,[3]Lists!$CU$8:$CU$37,0)),J2020&gt;=DATE(2018,12,31)),$AH$6,$AH$5)</f>
        <v>1</v>
      </c>
      <c r="AC2020" s="31">
        <f t="shared" si="315"/>
        <v>1</v>
      </c>
      <c r="AD2020" s="31">
        <f t="shared" si="316"/>
        <v>1</v>
      </c>
      <c r="AE2020" s="32" t="e">
        <f>MIN($K2020,IF(AND(S2020='[3]Resources - Baseline'!$C$25,$AH$3&gt;0),MIN(DATE(2050,12,31),MAX(DATE($AH$4,12,31),DATE(YEAR(J2020)+$AH$3,MONTH(J2020),DAY(J2020)))),IF(AND(COUNTIFS('[3]Resources - Baseline'!$C$26:$C$37,S2020)=1,$AH$2&gt;0),MIN(DATE($AH$4,12,31),DATE(YEAR(J2020)+$AH$2,MONTH(J2020),DAY(J2020))),DATE(2050,12,31))))</f>
        <v>#VALUE!</v>
      </c>
      <c r="AF2020" s="33">
        <f t="shared" si="317"/>
        <v>1</v>
      </c>
    </row>
    <row r="2021" spans="1:32">
      <c r="A2021" s="1">
        <v>2021</v>
      </c>
      <c r="B2021" s="21" t="s">
        <v>4231</v>
      </c>
      <c r="C2021" s="21" t="s">
        <v>4232</v>
      </c>
      <c r="D2021" s="21" t="s">
        <v>185</v>
      </c>
      <c r="E2021" s="21" t="s">
        <v>176</v>
      </c>
      <c r="F2021" s="21" t="s">
        <v>176</v>
      </c>
      <c r="G2021" s="21" t="s">
        <v>177</v>
      </c>
      <c r="H2021" s="21" t="s">
        <v>176</v>
      </c>
      <c r="I2021" s="21" t="s">
        <v>178</v>
      </c>
      <c r="J2021" s="22"/>
      <c r="K2021" s="22">
        <v>55153</v>
      </c>
      <c r="L2021" s="23">
        <f t="shared" si="318"/>
        <v>2</v>
      </c>
      <c r="M2021" s="24">
        <f t="shared" si="319"/>
        <v>1</v>
      </c>
      <c r="N2021" s="21">
        <v>2</v>
      </c>
      <c r="O2021" s="21">
        <v>2</v>
      </c>
      <c r="P2021" s="21" t="s">
        <v>188</v>
      </c>
      <c r="Q2021" s="21" t="s">
        <v>188</v>
      </c>
      <c r="R2021" s="25" t="s">
        <v>189</v>
      </c>
      <c r="S2021" s="21" t="s">
        <v>182</v>
      </c>
      <c r="T2021" s="21"/>
      <c r="U2021" s="26"/>
      <c r="V2021" s="26"/>
      <c r="W2021" s="27">
        <f t="shared" si="310"/>
        <v>1900</v>
      </c>
      <c r="X2021" s="27">
        <f t="shared" si="311"/>
        <v>2050</v>
      </c>
      <c r="Y2021" s="28">
        <f t="shared" si="312"/>
        <v>0</v>
      </c>
      <c r="Z2021" s="29" t="str">
        <f t="shared" si="313"/>
        <v>CAISO</v>
      </c>
      <c r="AA2021" s="30">
        <f t="shared" si="314"/>
        <v>2</v>
      </c>
      <c r="AB2021" s="31">
        <f>IF(AND(ISNUMBER(MATCH($S2021,[3]Lists!$CU$8:$CU$37,0)),J2021&gt;=DATE(2018,12,31)),$AH$6,$AH$5)</f>
        <v>1</v>
      </c>
      <c r="AC2021" s="31">
        <f t="shared" si="315"/>
        <v>1</v>
      </c>
      <c r="AD2021" s="31">
        <f t="shared" si="316"/>
        <v>1</v>
      </c>
      <c r="AE2021" s="32" t="e">
        <f>MIN($K2021,IF(AND(S2021='[3]Resources - Baseline'!$C$25,$AH$3&gt;0),MIN(DATE(2050,12,31),MAX(DATE($AH$4,12,31),DATE(YEAR(J2021)+$AH$3,MONTH(J2021),DAY(J2021)))),IF(AND(COUNTIFS('[3]Resources - Baseline'!$C$26:$C$37,S2021)=1,$AH$2&gt;0),MIN(DATE($AH$4,12,31),DATE(YEAR(J2021)+$AH$2,MONTH(J2021),DAY(J2021))),DATE(2050,12,31))))</f>
        <v>#VALUE!</v>
      </c>
      <c r="AF2021" s="33">
        <f t="shared" si="317"/>
        <v>1</v>
      </c>
    </row>
    <row r="2022" spans="1:32">
      <c r="A2022" s="1">
        <v>2022</v>
      </c>
      <c r="B2022" s="21" t="s">
        <v>4233</v>
      </c>
      <c r="C2022" s="21" t="s">
        <v>4234</v>
      </c>
      <c r="D2022" s="21" t="s">
        <v>185</v>
      </c>
      <c r="E2022" s="21" t="s">
        <v>176</v>
      </c>
      <c r="F2022" s="21" t="s">
        <v>176</v>
      </c>
      <c r="G2022" s="21" t="s">
        <v>177</v>
      </c>
      <c r="H2022" s="21" t="s">
        <v>176</v>
      </c>
      <c r="I2022" s="21" t="s">
        <v>178</v>
      </c>
      <c r="J2022" s="22">
        <v>42451</v>
      </c>
      <c r="K2022" s="22">
        <v>55153</v>
      </c>
      <c r="L2022" s="23">
        <f t="shared" si="318"/>
        <v>3</v>
      </c>
      <c r="M2022" s="24">
        <f t="shared" si="319"/>
        <v>1</v>
      </c>
      <c r="N2022" s="21">
        <v>3</v>
      </c>
      <c r="O2022" s="21">
        <v>3</v>
      </c>
      <c r="P2022" s="21" t="s">
        <v>187</v>
      </c>
      <c r="Q2022" s="21" t="s">
        <v>188</v>
      </c>
      <c r="R2022" s="25" t="s">
        <v>189</v>
      </c>
      <c r="S2022" s="21" t="s">
        <v>182</v>
      </c>
      <c r="T2022" s="21"/>
      <c r="U2022" s="26"/>
      <c r="V2022" s="26"/>
      <c r="W2022" s="27">
        <f t="shared" si="310"/>
        <v>2016</v>
      </c>
      <c r="X2022" s="27">
        <f t="shared" si="311"/>
        <v>2050</v>
      </c>
      <c r="Y2022" s="28">
        <f t="shared" si="312"/>
        <v>0</v>
      </c>
      <c r="Z2022" s="29" t="str">
        <f t="shared" si="313"/>
        <v>CAISO</v>
      </c>
      <c r="AA2022" s="30">
        <f t="shared" si="314"/>
        <v>3</v>
      </c>
      <c r="AB2022" s="31">
        <f>IF(AND(ISNUMBER(MATCH($S2022,[3]Lists!$CU$8:$CU$37,0)),J2022&gt;=DATE(2018,12,31)),$AH$6,$AH$5)</f>
        <v>1</v>
      </c>
      <c r="AC2022" s="31">
        <f t="shared" si="315"/>
        <v>1</v>
      </c>
      <c r="AD2022" s="31">
        <f t="shared" si="316"/>
        <v>1</v>
      </c>
      <c r="AE2022" s="32" t="e">
        <f>MIN($K2022,IF(AND(S2022='[3]Resources - Baseline'!$C$25,$AH$3&gt;0),MIN(DATE(2050,12,31),MAX(DATE($AH$4,12,31),DATE(YEAR(J2022)+$AH$3,MONTH(J2022),DAY(J2022)))),IF(AND(COUNTIFS('[3]Resources - Baseline'!$C$26:$C$37,S2022)=1,$AH$2&gt;0),MIN(DATE($AH$4,12,31),DATE(YEAR(J2022)+$AH$2,MONTH(J2022),DAY(J2022))),DATE(2050,12,31))))</f>
        <v>#VALUE!</v>
      </c>
      <c r="AF2022" s="33">
        <f t="shared" si="317"/>
        <v>1</v>
      </c>
    </row>
    <row r="2023" spans="1:32">
      <c r="A2023" s="1">
        <v>2023</v>
      </c>
      <c r="B2023" s="21" t="s">
        <v>4235</v>
      </c>
      <c r="C2023" s="21" t="s">
        <v>4236</v>
      </c>
      <c r="D2023" s="21" t="s">
        <v>163</v>
      </c>
      <c r="E2023" s="21" t="s">
        <v>1097</v>
      </c>
      <c r="F2023" s="21" t="s">
        <v>1097</v>
      </c>
      <c r="G2023" s="21" t="s">
        <v>1098</v>
      </c>
      <c r="H2023" s="21" t="s">
        <v>210</v>
      </c>
      <c r="I2023" s="21" t="s">
        <v>212</v>
      </c>
      <c r="J2023" s="22">
        <v>3835</v>
      </c>
      <c r="K2023" s="22">
        <v>55153</v>
      </c>
      <c r="L2023" s="23">
        <f t="shared" si="318"/>
        <v>8</v>
      </c>
      <c r="M2023" s="24">
        <f t="shared" si="319"/>
        <v>1</v>
      </c>
      <c r="N2023" s="21">
        <v>8</v>
      </c>
      <c r="O2023" s="21">
        <v>8</v>
      </c>
      <c r="P2023" s="21" t="s">
        <v>218</v>
      </c>
      <c r="Q2023" s="21" t="s">
        <v>219</v>
      </c>
      <c r="R2023" s="25" t="s">
        <v>218</v>
      </c>
      <c r="S2023" s="21" t="s">
        <v>344</v>
      </c>
      <c r="T2023" s="21"/>
      <c r="U2023" s="26"/>
      <c r="V2023" s="26"/>
      <c r="W2023" s="27">
        <f t="shared" si="310"/>
        <v>1911</v>
      </c>
      <c r="X2023" s="27">
        <f t="shared" si="311"/>
        <v>2050</v>
      </c>
      <c r="Y2023" s="28">
        <f t="shared" si="312"/>
        <v>0</v>
      </c>
      <c r="Z2023" s="29" t="str">
        <f t="shared" si="313"/>
        <v>NW</v>
      </c>
      <c r="AA2023" s="30">
        <f t="shared" si="314"/>
        <v>8</v>
      </c>
      <c r="AB2023" s="31">
        <f>IF(AND(ISNUMBER(MATCH($S2023,[3]Lists!$CU$8:$CU$37,0)),J2023&gt;=DATE(2018,12,31)),$AH$6,$AH$5)</f>
        <v>1</v>
      </c>
      <c r="AC2023" s="31">
        <f t="shared" si="315"/>
        <v>1</v>
      </c>
      <c r="AD2023" s="31">
        <f t="shared" si="316"/>
        <v>1</v>
      </c>
      <c r="AE2023" s="32" t="e">
        <f>MIN($K2023,IF(AND(S2023='[3]Resources - Baseline'!$C$25,$AH$3&gt;0),MIN(DATE(2050,12,31),MAX(DATE($AH$4,12,31),DATE(YEAR(J2023)+$AH$3,MONTH(J2023),DAY(J2023)))),IF(AND(COUNTIFS('[3]Resources - Baseline'!$C$26:$C$37,S2023)=1,$AH$2&gt;0),MIN(DATE($AH$4,12,31),DATE(YEAR(J2023)+$AH$2,MONTH(J2023),DAY(J2023))),DATE(2050,12,31))))</f>
        <v>#VALUE!</v>
      </c>
      <c r="AF2023" s="33">
        <f t="shared" si="317"/>
        <v>1</v>
      </c>
    </row>
    <row r="2024" spans="1:32">
      <c r="A2024" s="1">
        <v>2024</v>
      </c>
      <c r="B2024" s="21" t="s">
        <v>4237</v>
      </c>
      <c r="C2024" s="21" t="s">
        <v>4238</v>
      </c>
      <c r="D2024" s="21" t="s">
        <v>163</v>
      </c>
      <c r="E2024" s="21" t="s">
        <v>1097</v>
      </c>
      <c r="F2024" s="21" t="s">
        <v>1097</v>
      </c>
      <c r="G2024" s="21" t="s">
        <v>1098</v>
      </c>
      <c r="H2024" s="21" t="s">
        <v>210</v>
      </c>
      <c r="I2024" s="21" t="s">
        <v>212</v>
      </c>
      <c r="J2024" s="22">
        <v>3897</v>
      </c>
      <c r="K2024" s="22">
        <v>55153</v>
      </c>
      <c r="L2024" s="23">
        <f t="shared" si="318"/>
        <v>8</v>
      </c>
      <c r="M2024" s="24">
        <f t="shared" si="319"/>
        <v>1</v>
      </c>
      <c r="N2024" s="21">
        <v>8</v>
      </c>
      <c r="O2024" s="21">
        <v>8</v>
      </c>
      <c r="P2024" s="21" t="s">
        <v>218</v>
      </c>
      <c r="Q2024" s="21" t="s">
        <v>219</v>
      </c>
      <c r="R2024" s="25" t="s">
        <v>218</v>
      </c>
      <c r="S2024" s="21" t="s">
        <v>344</v>
      </c>
      <c r="T2024" s="21"/>
      <c r="U2024" s="26"/>
      <c r="V2024" s="26"/>
      <c r="W2024" s="27">
        <f t="shared" si="310"/>
        <v>1911</v>
      </c>
      <c r="X2024" s="27">
        <f t="shared" si="311"/>
        <v>2050</v>
      </c>
      <c r="Y2024" s="28">
        <f t="shared" si="312"/>
        <v>0</v>
      </c>
      <c r="Z2024" s="29" t="str">
        <f t="shared" si="313"/>
        <v>NW</v>
      </c>
      <c r="AA2024" s="30">
        <f t="shared" si="314"/>
        <v>8</v>
      </c>
      <c r="AB2024" s="31">
        <f>IF(AND(ISNUMBER(MATCH($S2024,[3]Lists!$CU$8:$CU$37,0)),J2024&gt;=DATE(2018,12,31)),$AH$6,$AH$5)</f>
        <v>1</v>
      </c>
      <c r="AC2024" s="31">
        <f t="shared" si="315"/>
        <v>1</v>
      </c>
      <c r="AD2024" s="31">
        <f t="shared" si="316"/>
        <v>1</v>
      </c>
      <c r="AE2024" s="32" t="e">
        <f>MIN($K2024,IF(AND(S2024='[3]Resources - Baseline'!$C$25,$AH$3&gt;0),MIN(DATE(2050,12,31),MAX(DATE($AH$4,12,31),DATE(YEAR(J2024)+$AH$3,MONTH(J2024),DAY(J2024)))),IF(AND(COUNTIFS('[3]Resources - Baseline'!$C$26:$C$37,S2024)=1,$AH$2&gt;0),MIN(DATE($AH$4,12,31),DATE(YEAR(J2024)+$AH$2,MONTH(J2024),DAY(J2024))),DATE(2050,12,31))))</f>
        <v>#VALUE!</v>
      </c>
      <c r="AF2024" s="33">
        <f t="shared" si="317"/>
        <v>1</v>
      </c>
    </row>
    <row r="2025" spans="1:32">
      <c r="A2025" s="1">
        <v>2025</v>
      </c>
      <c r="B2025" s="21" t="s">
        <v>4239</v>
      </c>
      <c r="C2025" s="21" t="s">
        <v>4240</v>
      </c>
      <c r="D2025" s="21" t="s">
        <v>163</v>
      </c>
      <c r="E2025" s="21" t="s">
        <v>1097</v>
      </c>
      <c r="F2025" s="21" t="s">
        <v>1097</v>
      </c>
      <c r="G2025" s="21" t="s">
        <v>1098</v>
      </c>
      <c r="H2025" s="21" t="s">
        <v>210</v>
      </c>
      <c r="I2025" s="21" t="s">
        <v>212</v>
      </c>
      <c r="J2025" s="22">
        <v>3988</v>
      </c>
      <c r="K2025" s="22">
        <v>55153</v>
      </c>
      <c r="L2025" s="23">
        <f t="shared" si="318"/>
        <v>8</v>
      </c>
      <c r="M2025" s="24">
        <f t="shared" si="319"/>
        <v>1</v>
      </c>
      <c r="N2025" s="21">
        <v>8</v>
      </c>
      <c r="O2025" s="21">
        <v>8</v>
      </c>
      <c r="P2025" s="21" t="s">
        <v>218</v>
      </c>
      <c r="Q2025" s="21" t="s">
        <v>219</v>
      </c>
      <c r="R2025" s="25" t="s">
        <v>218</v>
      </c>
      <c r="S2025" s="21" t="s">
        <v>344</v>
      </c>
      <c r="T2025" s="21"/>
      <c r="U2025" s="26"/>
      <c r="V2025" s="26"/>
      <c r="W2025" s="27">
        <f t="shared" si="310"/>
        <v>1911</v>
      </c>
      <c r="X2025" s="27">
        <f t="shared" si="311"/>
        <v>2050</v>
      </c>
      <c r="Y2025" s="28">
        <f t="shared" si="312"/>
        <v>0</v>
      </c>
      <c r="Z2025" s="29" t="str">
        <f t="shared" si="313"/>
        <v>NW</v>
      </c>
      <c r="AA2025" s="30">
        <f t="shared" si="314"/>
        <v>8</v>
      </c>
      <c r="AB2025" s="31">
        <f>IF(AND(ISNUMBER(MATCH($S2025,[3]Lists!$CU$8:$CU$37,0)),J2025&gt;=DATE(2018,12,31)),$AH$6,$AH$5)</f>
        <v>1</v>
      </c>
      <c r="AC2025" s="31">
        <f t="shared" si="315"/>
        <v>1</v>
      </c>
      <c r="AD2025" s="31">
        <f t="shared" si="316"/>
        <v>1</v>
      </c>
      <c r="AE2025" s="32" t="e">
        <f>MIN($K2025,IF(AND(S2025='[3]Resources - Baseline'!$C$25,$AH$3&gt;0),MIN(DATE(2050,12,31),MAX(DATE($AH$4,12,31),DATE(YEAR(J2025)+$AH$3,MONTH(J2025),DAY(J2025)))),IF(AND(COUNTIFS('[3]Resources - Baseline'!$C$26:$C$37,S2025)=1,$AH$2&gt;0),MIN(DATE($AH$4,12,31),DATE(YEAR(J2025)+$AH$2,MONTH(J2025),DAY(J2025))),DATE(2050,12,31))))</f>
        <v>#VALUE!</v>
      </c>
      <c r="AF2025" s="33">
        <f t="shared" si="317"/>
        <v>1</v>
      </c>
    </row>
    <row r="2026" spans="1:32">
      <c r="A2026" s="1">
        <v>2026</v>
      </c>
      <c r="B2026" s="21" t="s">
        <v>4241</v>
      </c>
      <c r="C2026" s="21" t="s">
        <v>4242</v>
      </c>
      <c r="D2026" s="21" t="s">
        <v>163</v>
      </c>
      <c r="E2026" s="21" t="s">
        <v>1097</v>
      </c>
      <c r="F2026" s="21" t="s">
        <v>1097</v>
      </c>
      <c r="G2026" s="21" t="s">
        <v>1098</v>
      </c>
      <c r="H2026" s="21" t="s">
        <v>210</v>
      </c>
      <c r="I2026" s="21" t="s">
        <v>212</v>
      </c>
      <c r="J2026" s="22">
        <v>4323</v>
      </c>
      <c r="K2026" s="22">
        <v>55153</v>
      </c>
      <c r="L2026" s="23">
        <f t="shared" si="318"/>
        <v>8</v>
      </c>
      <c r="M2026" s="24">
        <f t="shared" si="319"/>
        <v>1</v>
      </c>
      <c r="N2026" s="21">
        <v>8</v>
      </c>
      <c r="O2026" s="21">
        <v>8</v>
      </c>
      <c r="P2026" s="21" t="s">
        <v>218</v>
      </c>
      <c r="Q2026" s="21" t="s">
        <v>219</v>
      </c>
      <c r="R2026" s="25" t="s">
        <v>218</v>
      </c>
      <c r="S2026" s="21" t="s">
        <v>344</v>
      </c>
      <c r="T2026" s="21"/>
      <c r="U2026" s="26"/>
      <c r="V2026" s="26"/>
      <c r="W2026" s="27">
        <f t="shared" si="310"/>
        <v>1912</v>
      </c>
      <c r="X2026" s="27">
        <f t="shared" si="311"/>
        <v>2050</v>
      </c>
      <c r="Y2026" s="28">
        <f t="shared" si="312"/>
        <v>0</v>
      </c>
      <c r="Z2026" s="29" t="str">
        <f t="shared" si="313"/>
        <v>NW</v>
      </c>
      <c r="AA2026" s="30">
        <f t="shared" si="314"/>
        <v>8</v>
      </c>
      <c r="AB2026" s="31">
        <f>IF(AND(ISNUMBER(MATCH($S2026,[3]Lists!$CU$8:$CU$37,0)),J2026&gt;=DATE(2018,12,31)),$AH$6,$AH$5)</f>
        <v>1</v>
      </c>
      <c r="AC2026" s="31">
        <f t="shared" si="315"/>
        <v>1</v>
      </c>
      <c r="AD2026" s="31">
        <f t="shared" si="316"/>
        <v>1</v>
      </c>
      <c r="AE2026" s="32" t="e">
        <f>MIN($K2026,IF(AND(S2026='[3]Resources - Baseline'!$C$25,$AH$3&gt;0),MIN(DATE(2050,12,31),MAX(DATE($AH$4,12,31),DATE(YEAR(J2026)+$AH$3,MONTH(J2026),DAY(J2026)))),IF(AND(COUNTIFS('[3]Resources - Baseline'!$C$26:$C$37,S2026)=1,$AH$2&gt;0),MIN(DATE($AH$4,12,31),DATE(YEAR(J2026)+$AH$2,MONTH(J2026),DAY(J2026))),DATE(2050,12,31))))</f>
        <v>#VALUE!</v>
      </c>
      <c r="AF2026" s="33">
        <f t="shared" si="317"/>
        <v>1</v>
      </c>
    </row>
    <row r="2027" spans="1:32">
      <c r="A2027" s="1">
        <v>2027</v>
      </c>
      <c r="B2027" s="21" t="s">
        <v>4243</v>
      </c>
      <c r="C2027" s="21" t="s">
        <v>4244</v>
      </c>
      <c r="D2027" s="21" t="s">
        <v>163</v>
      </c>
      <c r="E2027" s="21" t="s">
        <v>210</v>
      </c>
      <c r="F2027" s="21" t="s">
        <v>210</v>
      </c>
      <c r="G2027" s="21" t="s">
        <v>211</v>
      </c>
      <c r="H2027" s="21" t="s">
        <v>210</v>
      </c>
      <c r="I2027" s="21" t="s">
        <v>212</v>
      </c>
      <c r="J2027" s="22">
        <v>25659</v>
      </c>
      <c r="K2027" s="22">
        <v>55153</v>
      </c>
      <c r="L2027" s="23">
        <f t="shared" si="318"/>
        <v>810</v>
      </c>
      <c r="M2027" s="24">
        <f t="shared" si="319"/>
        <v>1</v>
      </c>
      <c r="N2027" s="21">
        <v>810</v>
      </c>
      <c r="O2027" s="21">
        <v>810</v>
      </c>
      <c r="P2027" s="21" t="s">
        <v>218</v>
      </c>
      <c r="Q2027" s="21" t="s">
        <v>219</v>
      </c>
      <c r="R2027" s="25" t="s">
        <v>218</v>
      </c>
      <c r="S2027" s="21" t="s">
        <v>344</v>
      </c>
      <c r="T2027" s="21"/>
      <c r="U2027" s="26"/>
      <c r="V2027" s="26"/>
      <c r="W2027" s="27">
        <f t="shared" si="310"/>
        <v>1970</v>
      </c>
      <c r="X2027" s="27">
        <f t="shared" si="311"/>
        <v>2050</v>
      </c>
      <c r="Y2027" s="28">
        <f t="shared" si="312"/>
        <v>0</v>
      </c>
      <c r="Z2027" s="29" t="str">
        <f t="shared" si="313"/>
        <v>NW</v>
      </c>
      <c r="AA2027" s="30">
        <f t="shared" si="314"/>
        <v>810</v>
      </c>
      <c r="AB2027" s="31">
        <f>IF(AND(ISNUMBER(MATCH($S2027,[3]Lists!$CU$8:$CU$37,0)),J2027&gt;=DATE(2018,12,31)),$AH$6,$AH$5)</f>
        <v>1</v>
      </c>
      <c r="AC2027" s="31">
        <f t="shared" si="315"/>
        <v>1</v>
      </c>
      <c r="AD2027" s="31">
        <f t="shared" si="316"/>
        <v>1</v>
      </c>
      <c r="AE2027" s="32" t="e">
        <f>MIN($K2027,IF(AND(S2027='[3]Resources - Baseline'!$C$25,$AH$3&gt;0),MIN(DATE(2050,12,31),MAX(DATE($AH$4,12,31),DATE(YEAR(J2027)+$AH$3,MONTH(J2027),DAY(J2027)))),IF(AND(COUNTIFS('[3]Resources - Baseline'!$C$26:$C$37,S2027)=1,$AH$2&gt;0),MIN(DATE($AH$4,12,31),DATE(YEAR(J2027)+$AH$2,MONTH(J2027),DAY(J2027))),DATE(2050,12,31))))</f>
        <v>#VALUE!</v>
      </c>
      <c r="AF2027" s="33">
        <f t="shared" si="317"/>
        <v>1</v>
      </c>
    </row>
    <row r="2028" spans="1:32">
      <c r="A2028" s="1">
        <v>2028</v>
      </c>
      <c r="B2028" s="21" t="s">
        <v>4245</v>
      </c>
      <c r="C2028" s="21" t="s">
        <v>4246</v>
      </c>
      <c r="D2028" s="21" t="s">
        <v>163</v>
      </c>
      <c r="E2028" s="21" t="s">
        <v>440</v>
      </c>
      <c r="F2028" s="21" t="s">
        <v>440</v>
      </c>
      <c r="G2028" s="21" t="s">
        <v>441</v>
      </c>
      <c r="H2028" s="21" t="s">
        <v>434</v>
      </c>
      <c r="I2028" s="21" t="s">
        <v>212</v>
      </c>
      <c r="J2028" s="22">
        <v>30803</v>
      </c>
      <c r="K2028" s="22">
        <v>55153</v>
      </c>
      <c r="L2028" s="23">
        <f t="shared" si="318"/>
        <v>0.3</v>
      </c>
      <c r="M2028" s="24">
        <f t="shared" si="319"/>
        <v>1</v>
      </c>
      <c r="N2028" s="21">
        <v>0.3</v>
      </c>
      <c r="O2028" s="21">
        <v>0.3</v>
      </c>
      <c r="P2028" s="21" t="s">
        <v>218</v>
      </c>
      <c r="Q2028" s="21" t="s">
        <v>219</v>
      </c>
      <c r="R2028" s="25" t="s">
        <v>218</v>
      </c>
      <c r="S2028" s="21" t="s">
        <v>344</v>
      </c>
      <c r="T2028" s="21"/>
      <c r="U2028" s="26"/>
      <c r="V2028" s="26"/>
      <c r="W2028" s="27">
        <f t="shared" si="310"/>
        <v>1984</v>
      </c>
      <c r="X2028" s="27">
        <f t="shared" si="311"/>
        <v>2050</v>
      </c>
      <c r="Y2028" s="28">
        <f t="shared" si="312"/>
        <v>0</v>
      </c>
      <c r="Z2028" s="29" t="str">
        <f t="shared" si="313"/>
        <v>NW</v>
      </c>
      <c r="AA2028" s="30">
        <f t="shared" si="314"/>
        <v>0.3</v>
      </c>
      <c r="AB2028" s="31">
        <f>IF(AND(ISNUMBER(MATCH($S2028,[3]Lists!$CU$8:$CU$37,0)),J2028&gt;=DATE(2018,12,31)),$AH$6,$AH$5)</f>
        <v>1</v>
      </c>
      <c r="AC2028" s="31">
        <f t="shared" si="315"/>
        <v>1</v>
      </c>
      <c r="AD2028" s="31">
        <f t="shared" si="316"/>
        <v>1</v>
      </c>
      <c r="AE2028" s="32" t="e">
        <f>MIN($K2028,IF(AND(S2028='[3]Resources - Baseline'!$C$25,$AH$3&gt;0),MIN(DATE(2050,12,31),MAX(DATE($AH$4,12,31),DATE(YEAR(J2028)+$AH$3,MONTH(J2028),DAY(J2028)))),IF(AND(COUNTIFS('[3]Resources - Baseline'!$C$26:$C$37,S2028)=1,$AH$2&gt;0),MIN(DATE($AH$4,12,31),DATE(YEAR(J2028)+$AH$2,MONTH(J2028),DAY(J2028))),DATE(2050,12,31))))</f>
        <v>#VALUE!</v>
      </c>
      <c r="AF2028" s="33">
        <f t="shared" si="317"/>
        <v>1</v>
      </c>
    </row>
    <row r="2029" spans="1:32">
      <c r="A2029" s="1">
        <v>2029</v>
      </c>
      <c r="B2029" s="21" t="s">
        <v>4247</v>
      </c>
      <c r="C2029" s="21" t="s">
        <v>4248</v>
      </c>
      <c r="D2029" s="21" t="s">
        <v>163</v>
      </c>
      <c r="E2029" s="21" t="s">
        <v>440</v>
      </c>
      <c r="F2029" s="21" t="s">
        <v>440</v>
      </c>
      <c r="G2029" s="21" t="s">
        <v>441</v>
      </c>
      <c r="H2029" s="21" t="s">
        <v>434</v>
      </c>
      <c r="I2029" s="21" t="s">
        <v>212</v>
      </c>
      <c r="J2029" s="22">
        <v>30803</v>
      </c>
      <c r="K2029" s="22">
        <v>55153</v>
      </c>
      <c r="L2029" s="23">
        <f t="shared" si="318"/>
        <v>0.4</v>
      </c>
      <c r="M2029" s="24">
        <f t="shared" si="319"/>
        <v>1</v>
      </c>
      <c r="N2029" s="21">
        <v>0.4</v>
      </c>
      <c r="O2029" s="21">
        <v>0.4</v>
      </c>
      <c r="P2029" s="21" t="s">
        <v>218</v>
      </c>
      <c r="Q2029" s="21" t="s">
        <v>219</v>
      </c>
      <c r="R2029" s="25" t="s">
        <v>218</v>
      </c>
      <c r="S2029" s="21" t="s">
        <v>344</v>
      </c>
      <c r="T2029" s="21"/>
      <c r="U2029" s="26"/>
      <c r="V2029" s="26"/>
      <c r="W2029" s="27">
        <f t="shared" si="310"/>
        <v>1984</v>
      </c>
      <c r="X2029" s="27">
        <f t="shared" si="311"/>
        <v>2050</v>
      </c>
      <c r="Y2029" s="28">
        <f t="shared" si="312"/>
        <v>0</v>
      </c>
      <c r="Z2029" s="29" t="str">
        <f t="shared" si="313"/>
        <v>NW</v>
      </c>
      <c r="AA2029" s="30">
        <f t="shared" si="314"/>
        <v>0.4</v>
      </c>
      <c r="AB2029" s="31">
        <f>IF(AND(ISNUMBER(MATCH($S2029,[3]Lists!$CU$8:$CU$37,0)),J2029&gt;=DATE(2018,12,31)),$AH$6,$AH$5)</f>
        <v>1</v>
      </c>
      <c r="AC2029" s="31">
        <f t="shared" si="315"/>
        <v>1</v>
      </c>
      <c r="AD2029" s="31">
        <f t="shared" si="316"/>
        <v>1</v>
      </c>
      <c r="AE2029" s="32" t="e">
        <f>MIN($K2029,IF(AND(S2029='[3]Resources - Baseline'!$C$25,$AH$3&gt;0),MIN(DATE(2050,12,31),MAX(DATE($AH$4,12,31),DATE(YEAR(J2029)+$AH$3,MONTH(J2029),DAY(J2029)))),IF(AND(COUNTIFS('[3]Resources - Baseline'!$C$26:$C$37,S2029)=1,$AH$2&gt;0),MIN(DATE($AH$4,12,31),DATE(YEAR(J2029)+$AH$2,MONTH(J2029),DAY(J2029))),DATE(2050,12,31))))</f>
        <v>#VALUE!</v>
      </c>
      <c r="AF2029" s="33">
        <f t="shared" si="317"/>
        <v>1</v>
      </c>
    </row>
    <row r="2030" spans="1:32">
      <c r="A2030" s="1">
        <v>2030</v>
      </c>
      <c r="B2030" s="21" t="s">
        <v>4249</v>
      </c>
      <c r="C2030" s="21" t="s">
        <v>4250</v>
      </c>
      <c r="D2030" s="21" t="s">
        <v>163</v>
      </c>
      <c r="E2030" s="21" t="s">
        <v>440</v>
      </c>
      <c r="F2030" s="21" t="s">
        <v>440</v>
      </c>
      <c r="G2030" s="21" t="s">
        <v>441</v>
      </c>
      <c r="H2030" s="21" t="s">
        <v>434</v>
      </c>
      <c r="I2030" s="21" t="s">
        <v>212</v>
      </c>
      <c r="J2030" s="22">
        <v>30803</v>
      </c>
      <c r="K2030" s="22">
        <v>55153</v>
      </c>
      <c r="L2030" s="23">
        <f t="shared" si="318"/>
        <v>0.4</v>
      </c>
      <c r="M2030" s="24">
        <f t="shared" si="319"/>
        <v>1</v>
      </c>
      <c r="N2030" s="21">
        <v>0.4</v>
      </c>
      <c r="O2030" s="21">
        <v>0.4</v>
      </c>
      <c r="P2030" s="21" t="s">
        <v>218</v>
      </c>
      <c r="Q2030" s="21" t="s">
        <v>219</v>
      </c>
      <c r="R2030" s="25" t="s">
        <v>218</v>
      </c>
      <c r="S2030" s="21" t="s">
        <v>344</v>
      </c>
      <c r="T2030" s="21"/>
      <c r="U2030" s="26"/>
      <c r="V2030" s="26"/>
      <c r="W2030" s="27">
        <f t="shared" si="310"/>
        <v>1984</v>
      </c>
      <c r="X2030" s="27">
        <f t="shared" si="311"/>
        <v>2050</v>
      </c>
      <c r="Y2030" s="28">
        <f t="shared" si="312"/>
        <v>0</v>
      </c>
      <c r="Z2030" s="29" t="str">
        <f t="shared" si="313"/>
        <v>NW</v>
      </c>
      <c r="AA2030" s="30">
        <f t="shared" si="314"/>
        <v>0.4</v>
      </c>
      <c r="AB2030" s="31">
        <f>IF(AND(ISNUMBER(MATCH($S2030,[3]Lists!$CU$8:$CU$37,0)),J2030&gt;=DATE(2018,12,31)),$AH$6,$AH$5)</f>
        <v>1</v>
      </c>
      <c r="AC2030" s="31">
        <f t="shared" si="315"/>
        <v>1</v>
      </c>
      <c r="AD2030" s="31">
        <f t="shared" si="316"/>
        <v>1</v>
      </c>
      <c r="AE2030" s="32" t="e">
        <f>MIN($K2030,IF(AND(S2030='[3]Resources - Baseline'!$C$25,$AH$3&gt;0),MIN(DATE(2050,12,31),MAX(DATE($AH$4,12,31),DATE(YEAR(J2030)+$AH$3,MONTH(J2030),DAY(J2030)))),IF(AND(COUNTIFS('[3]Resources - Baseline'!$C$26:$C$37,S2030)=1,$AH$2&gt;0),MIN(DATE($AH$4,12,31),DATE(YEAR(J2030)+$AH$2,MONTH(J2030),DAY(J2030))),DATE(2050,12,31))))</f>
        <v>#VALUE!</v>
      </c>
      <c r="AF2030" s="33">
        <f t="shared" si="317"/>
        <v>1</v>
      </c>
    </row>
    <row r="2031" spans="1:32">
      <c r="A2031" s="1">
        <v>2031</v>
      </c>
      <c r="B2031" s="21" t="s">
        <v>4251</v>
      </c>
      <c r="C2031" s="21" t="s">
        <v>4252</v>
      </c>
      <c r="D2031" s="21" t="s">
        <v>163</v>
      </c>
      <c r="E2031" s="21" t="s">
        <v>440</v>
      </c>
      <c r="F2031" s="21" t="s">
        <v>440</v>
      </c>
      <c r="G2031" s="21" t="s">
        <v>441</v>
      </c>
      <c r="H2031" s="21" t="s">
        <v>434</v>
      </c>
      <c r="I2031" s="21" t="s">
        <v>212</v>
      </c>
      <c r="J2031" s="22">
        <v>30803</v>
      </c>
      <c r="K2031" s="22">
        <v>55153</v>
      </c>
      <c r="L2031" s="23">
        <f t="shared" si="318"/>
        <v>0.4</v>
      </c>
      <c r="M2031" s="24">
        <f t="shared" si="319"/>
        <v>1</v>
      </c>
      <c r="N2031" s="21">
        <v>0.4</v>
      </c>
      <c r="O2031" s="21">
        <v>0.4</v>
      </c>
      <c r="P2031" s="21" t="s">
        <v>218</v>
      </c>
      <c r="Q2031" s="21" t="s">
        <v>219</v>
      </c>
      <c r="R2031" s="25" t="s">
        <v>218</v>
      </c>
      <c r="S2031" s="21" t="s">
        <v>344</v>
      </c>
      <c r="T2031" s="21"/>
      <c r="U2031" s="26"/>
      <c r="V2031" s="26"/>
      <c r="W2031" s="27">
        <f t="shared" si="310"/>
        <v>1984</v>
      </c>
      <c r="X2031" s="27">
        <f t="shared" si="311"/>
        <v>2050</v>
      </c>
      <c r="Y2031" s="28">
        <f t="shared" si="312"/>
        <v>0</v>
      </c>
      <c r="Z2031" s="29" t="str">
        <f t="shared" si="313"/>
        <v>NW</v>
      </c>
      <c r="AA2031" s="30">
        <f t="shared" si="314"/>
        <v>0.4</v>
      </c>
      <c r="AB2031" s="31">
        <f>IF(AND(ISNUMBER(MATCH($S2031,[3]Lists!$CU$8:$CU$37,0)),J2031&gt;=DATE(2018,12,31)),$AH$6,$AH$5)</f>
        <v>1</v>
      </c>
      <c r="AC2031" s="31">
        <f t="shared" si="315"/>
        <v>1</v>
      </c>
      <c r="AD2031" s="31">
        <f t="shared" si="316"/>
        <v>1</v>
      </c>
      <c r="AE2031" s="32" t="e">
        <f>MIN($K2031,IF(AND(S2031='[3]Resources - Baseline'!$C$25,$AH$3&gt;0),MIN(DATE(2050,12,31),MAX(DATE($AH$4,12,31),DATE(YEAR(J2031)+$AH$3,MONTH(J2031),DAY(J2031)))),IF(AND(COUNTIFS('[3]Resources - Baseline'!$C$26:$C$37,S2031)=1,$AH$2&gt;0),MIN(DATE($AH$4,12,31),DATE(YEAR(J2031)+$AH$2,MONTH(J2031),DAY(J2031))),DATE(2050,12,31))))</f>
        <v>#VALUE!</v>
      </c>
      <c r="AF2031" s="33">
        <f t="shared" si="317"/>
        <v>1</v>
      </c>
    </row>
    <row r="2032" spans="1:32">
      <c r="A2032" s="1">
        <v>2032</v>
      </c>
      <c r="B2032" s="21" t="s">
        <v>4253</v>
      </c>
      <c r="C2032" s="21" t="s">
        <v>4254</v>
      </c>
      <c r="D2032" s="21" t="s">
        <v>163</v>
      </c>
      <c r="E2032" s="21" t="s">
        <v>440</v>
      </c>
      <c r="F2032" s="21" t="s">
        <v>440</v>
      </c>
      <c r="G2032" s="21" t="s">
        <v>441</v>
      </c>
      <c r="H2032" s="21" t="s">
        <v>434</v>
      </c>
      <c r="I2032" s="21" t="s">
        <v>212</v>
      </c>
      <c r="J2032" s="22">
        <v>31632</v>
      </c>
      <c r="K2032" s="22">
        <v>47588</v>
      </c>
      <c r="L2032" s="23">
        <f t="shared" si="318"/>
        <v>0.87</v>
      </c>
      <c r="M2032" s="24">
        <f t="shared" si="319"/>
        <v>1</v>
      </c>
      <c r="N2032" s="21">
        <v>0.87</v>
      </c>
      <c r="O2032" s="21">
        <v>0.87</v>
      </c>
      <c r="P2032" s="21" t="s">
        <v>218</v>
      </c>
      <c r="Q2032" s="21" t="s">
        <v>219</v>
      </c>
      <c r="R2032" s="25" t="s">
        <v>218</v>
      </c>
      <c r="S2032" s="21" t="s">
        <v>344</v>
      </c>
      <c r="T2032" s="21"/>
      <c r="U2032" s="26"/>
      <c r="V2032" s="26"/>
      <c r="W2032" s="27">
        <f t="shared" si="310"/>
        <v>1987</v>
      </c>
      <c r="X2032" s="27">
        <f t="shared" si="311"/>
        <v>2029</v>
      </c>
      <c r="Y2032" s="28">
        <f t="shared" si="312"/>
        <v>0</v>
      </c>
      <c r="Z2032" s="29" t="str">
        <f t="shared" si="313"/>
        <v>NW</v>
      </c>
      <c r="AA2032" s="30">
        <f t="shared" si="314"/>
        <v>0.87</v>
      </c>
      <c r="AB2032" s="31">
        <f>IF(AND(ISNUMBER(MATCH($S2032,[3]Lists!$CU$8:$CU$37,0)),J2032&gt;=DATE(2018,12,31)),$AH$6,$AH$5)</f>
        <v>1</v>
      </c>
      <c r="AC2032" s="31">
        <f t="shared" si="315"/>
        <v>1</v>
      </c>
      <c r="AD2032" s="31">
        <f t="shared" si="316"/>
        <v>1</v>
      </c>
      <c r="AE2032" s="32" t="e">
        <f>MIN($K2032,IF(AND(S2032='[3]Resources - Baseline'!$C$25,$AH$3&gt;0),MIN(DATE(2050,12,31),MAX(DATE($AH$4,12,31),DATE(YEAR(J2032)+$AH$3,MONTH(J2032),DAY(J2032)))),IF(AND(COUNTIFS('[3]Resources - Baseline'!$C$26:$C$37,S2032)=1,$AH$2&gt;0),MIN(DATE($AH$4,12,31),DATE(YEAR(J2032)+$AH$2,MONTH(J2032),DAY(J2032))),DATE(2050,12,31))))</f>
        <v>#VALUE!</v>
      </c>
      <c r="AF2032" s="33">
        <f t="shared" si="317"/>
        <v>1</v>
      </c>
    </row>
    <row r="2033" spans="1:32">
      <c r="A2033" s="1">
        <v>2033</v>
      </c>
      <c r="B2033" s="21" t="s">
        <v>4255</v>
      </c>
      <c r="C2033" s="21" t="s">
        <v>4256</v>
      </c>
      <c r="D2033" s="21" t="s">
        <v>163</v>
      </c>
      <c r="E2033" s="21" t="s">
        <v>440</v>
      </c>
      <c r="F2033" s="21" t="s">
        <v>440</v>
      </c>
      <c r="G2033" s="21" t="s">
        <v>441</v>
      </c>
      <c r="H2033" s="21" t="s">
        <v>434</v>
      </c>
      <c r="I2033" s="21" t="s">
        <v>212</v>
      </c>
      <c r="J2033" s="22">
        <v>31102</v>
      </c>
      <c r="K2033" s="22">
        <v>55153</v>
      </c>
      <c r="L2033" s="23">
        <f t="shared" si="318"/>
        <v>2.85</v>
      </c>
      <c r="M2033" s="24">
        <f t="shared" si="319"/>
        <v>1</v>
      </c>
      <c r="N2033" s="21">
        <v>2.85</v>
      </c>
      <c r="O2033" s="21">
        <v>2.85</v>
      </c>
      <c r="P2033" s="21" t="s">
        <v>218</v>
      </c>
      <c r="Q2033" s="21" t="s">
        <v>219</v>
      </c>
      <c r="R2033" s="25" t="s">
        <v>218</v>
      </c>
      <c r="S2033" s="21" t="s">
        <v>344</v>
      </c>
      <c r="T2033" s="21"/>
      <c r="U2033" s="26"/>
      <c r="V2033" s="26"/>
      <c r="W2033" s="27">
        <f t="shared" si="310"/>
        <v>1985</v>
      </c>
      <c r="X2033" s="27">
        <f t="shared" si="311"/>
        <v>2050</v>
      </c>
      <c r="Y2033" s="28">
        <f t="shared" si="312"/>
        <v>0</v>
      </c>
      <c r="Z2033" s="29" t="str">
        <f t="shared" si="313"/>
        <v>NW</v>
      </c>
      <c r="AA2033" s="30">
        <f t="shared" si="314"/>
        <v>2.85</v>
      </c>
      <c r="AB2033" s="31">
        <f>IF(AND(ISNUMBER(MATCH($S2033,[3]Lists!$CU$8:$CU$37,0)),J2033&gt;=DATE(2018,12,31)),$AH$6,$AH$5)</f>
        <v>1</v>
      </c>
      <c r="AC2033" s="31">
        <f t="shared" si="315"/>
        <v>1</v>
      </c>
      <c r="AD2033" s="31">
        <f t="shared" si="316"/>
        <v>1</v>
      </c>
      <c r="AE2033" s="32" t="e">
        <f>MIN($K2033,IF(AND(S2033='[3]Resources - Baseline'!$C$25,$AH$3&gt;0),MIN(DATE(2050,12,31),MAX(DATE($AH$4,12,31),DATE(YEAR(J2033)+$AH$3,MONTH(J2033),DAY(J2033)))),IF(AND(COUNTIFS('[3]Resources - Baseline'!$C$26:$C$37,S2033)=1,$AH$2&gt;0),MIN(DATE($AH$4,12,31),DATE(YEAR(J2033)+$AH$2,MONTH(J2033),DAY(J2033))),DATE(2050,12,31))))</f>
        <v>#VALUE!</v>
      </c>
      <c r="AF2033" s="33">
        <f t="shared" si="317"/>
        <v>1</v>
      </c>
    </row>
    <row r="2034" spans="1:32">
      <c r="A2034" s="1">
        <v>2034</v>
      </c>
      <c r="B2034" s="21" t="s">
        <v>4257</v>
      </c>
      <c r="C2034" s="21"/>
      <c r="D2034" s="21" t="s">
        <v>185</v>
      </c>
      <c r="E2034" s="21" t="s">
        <v>175</v>
      </c>
      <c r="F2034" s="21" t="s">
        <v>175</v>
      </c>
      <c r="G2034" s="21" t="s">
        <v>186</v>
      </c>
      <c r="H2034" s="21" t="s">
        <v>175</v>
      </c>
      <c r="I2034" s="21" t="s">
        <v>178</v>
      </c>
      <c r="J2034" s="22">
        <v>41970</v>
      </c>
      <c r="K2034" s="22">
        <v>55153</v>
      </c>
      <c r="L2034" s="23">
        <f t="shared" si="318"/>
        <v>1.25</v>
      </c>
      <c r="M2034" s="24">
        <f t="shared" si="319"/>
        <v>1</v>
      </c>
      <c r="N2034" s="21">
        <v>1.25</v>
      </c>
      <c r="O2034" s="21">
        <v>1.25</v>
      </c>
      <c r="P2034" s="21" t="s">
        <v>187</v>
      </c>
      <c r="Q2034" s="21" t="s">
        <v>188</v>
      </c>
      <c r="R2034" s="25" t="s">
        <v>189</v>
      </c>
      <c r="S2034" s="21" t="s">
        <v>182</v>
      </c>
      <c r="T2034" s="21"/>
      <c r="U2034" s="26"/>
      <c r="V2034" s="26"/>
      <c r="W2034" s="27">
        <f t="shared" si="310"/>
        <v>2015</v>
      </c>
      <c r="X2034" s="27">
        <f t="shared" si="311"/>
        <v>2050</v>
      </c>
      <c r="Y2034" s="28">
        <f t="shared" si="312"/>
        <v>0</v>
      </c>
      <c r="Z2034" s="29" t="str">
        <f t="shared" si="313"/>
        <v>CAISO</v>
      </c>
      <c r="AA2034" s="30">
        <f t="shared" si="314"/>
        <v>1.25</v>
      </c>
      <c r="AB2034" s="31">
        <f>IF(AND(ISNUMBER(MATCH($S2034,[3]Lists!$CU$8:$CU$37,0)),J2034&gt;=DATE(2018,12,31)),$AH$6,$AH$5)</f>
        <v>1</v>
      </c>
      <c r="AC2034" s="31">
        <f t="shared" si="315"/>
        <v>1</v>
      </c>
      <c r="AD2034" s="31">
        <f t="shared" si="316"/>
        <v>1</v>
      </c>
      <c r="AE2034" s="32" t="e">
        <f>MIN($K2034,IF(AND(S2034='[3]Resources - Baseline'!$C$25,$AH$3&gt;0),MIN(DATE(2050,12,31),MAX(DATE($AH$4,12,31),DATE(YEAR(J2034)+$AH$3,MONTH(J2034),DAY(J2034)))),IF(AND(COUNTIFS('[3]Resources - Baseline'!$C$26:$C$37,S2034)=1,$AH$2&gt;0),MIN(DATE($AH$4,12,31),DATE(YEAR(J2034)+$AH$2,MONTH(J2034),DAY(J2034))),DATE(2050,12,31))))</f>
        <v>#VALUE!</v>
      </c>
      <c r="AF2034" s="33">
        <f t="shared" si="317"/>
        <v>1</v>
      </c>
    </row>
    <row r="2035" spans="1:32">
      <c r="A2035" s="1">
        <v>2035</v>
      </c>
      <c r="B2035" s="21" t="s">
        <v>4258</v>
      </c>
      <c r="C2035" s="21" t="s">
        <v>4259</v>
      </c>
      <c r="D2035" s="21" t="s">
        <v>185</v>
      </c>
      <c r="E2035" s="21" t="s">
        <v>175</v>
      </c>
      <c r="F2035" s="21" t="s">
        <v>175</v>
      </c>
      <c r="G2035" s="21" t="s">
        <v>186</v>
      </c>
      <c r="H2035" s="21" t="s">
        <v>175</v>
      </c>
      <c r="I2035" s="21" t="s">
        <v>178</v>
      </c>
      <c r="J2035" s="22">
        <v>33313</v>
      </c>
      <c r="K2035" s="22">
        <v>55153</v>
      </c>
      <c r="L2035" s="23">
        <f t="shared" si="318"/>
        <v>45.1</v>
      </c>
      <c r="M2035" s="24">
        <f t="shared" si="319"/>
        <v>0.90744466800804824</v>
      </c>
      <c r="N2035" s="21">
        <v>45.1</v>
      </c>
      <c r="O2035" s="21">
        <v>49.7</v>
      </c>
      <c r="P2035" s="21" t="s">
        <v>268</v>
      </c>
      <c r="Q2035" s="21" t="s">
        <v>269</v>
      </c>
      <c r="R2035" s="25" t="s">
        <v>270</v>
      </c>
      <c r="S2035" s="21" t="s">
        <v>450</v>
      </c>
      <c r="T2035" s="21"/>
      <c r="U2035" s="26"/>
      <c r="V2035" s="26"/>
      <c r="W2035" s="27">
        <f t="shared" si="310"/>
        <v>1991</v>
      </c>
      <c r="X2035" s="27">
        <f t="shared" si="311"/>
        <v>2050</v>
      </c>
      <c r="Y2035" s="28">
        <f t="shared" si="312"/>
        <v>0</v>
      </c>
      <c r="Z2035" s="29" t="str">
        <f t="shared" si="313"/>
        <v>CAISO</v>
      </c>
      <c r="AA2035" s="30">
        <f t="shared" si="314"/>
        <v>49.7</v>
      </c>
      <c r="AB2035" s="31">
        <f>IF(AND(ISNUMBER(MATCH($S2035,[3]Lists!$CU$8:$CU$37,0)),J2035&gt;=DATE(2018,12,31)),$AH$6,$AH$5)</f>
        <v>1</v>
      </c>
      <c r="AC2035" s="31">
        <f t="shared" si="315"/>
        <v>1</v>
      </c>
      <c r="AD2035" s="31">
        <f t="shared" si="316"/>
        <v>1</v>
      </c>
      <c r="AE2035" s="32" t="e">
        <f>MIN($K2035,IF(AND(S2035='[3]Resources - Baseline'!$C$25,$AH$3&gt;0),MIN(DATE(2050,12,31),MAX(DATE($AH$4,12,31),DATE(YEAR(J2035)+$AH$3,MONTH(J2035),DAY(J2035)))),IF(AND(COUNTIFS('[3]Resources - Baseline'!$C$26:$C$37,S2035)=1,$AH$2&gt;0),MIN(DATE($AH$4,12,31),DATE(YEAR(J2035)+$AH$2,MONTH(J2035),DAY(J2035))),DATE(2050,12,31))))</f>
        <v>#VALUE!</v>
      </c>
      <c r="AF2035" s="33">
        <f t="shared" si="317"/>
        <v>1</v>
      </c>
    </row>
    <row r="2036" spans="1:32">
      <c r="A2036" s="1">
        <v>2036</v>
      </c>
      <c r="B2036" s="21" t="s">
        <v>4260</v>
      </c>
      <c r="C2036" s="21" t="s">
        <v>4261</v>
      </c>
      <c r="D2036" s="21" t="s">
        <v>185</v>
      </c>
      <c r="E2036" s="21" t="s">
        <v>246</v>
      </c>
      <c r="F2036" s="21" t="s">
        <v>246</v>
      </c>
      <c r="G2036" s="21" t="s">
        <v>247</v>
      </c>
      <c r="H2036" s="21" t="s">
        <v>246</v>
      </c>
      <c r="I2036" s="21" t="s">
        <v>178</v>
      </c>
      <c r="J2036" s="22">
        <v>37627</v>
      </c>
      <c r="K2036" s="22">
        <v>55153</v>
      </c>
      <c r="L2036" s="23">
        <f t="shared" si="318"/>
        <v>47.5</v>
      </c>
      <c r="M2036" s="24">
        <f t="shared" si="319"/>
        <v>1</v>
      </c>
      <c r="N2036" s="21">
        <v>47.5</v>
      </c>
      <c r="O2036" s="21">
        <v>47.5</v>
      </c>
      <c r="P2036" s="21" t="s">
        <v>268</v>
      </c>
      <c r="Q2036" s="21" t="s">
        <v>269</v>
      </c>
      <c r="R2036" s="25" t="s">
        <v>270</v>
      </c>
      <c r="S2036" s="21" t="s">
        <v>271</v>
      </c>
      <c r="T2036" s="21"/>
      <c r="U2036" s="26"/>
      <c r="V2036" s="26"/>
      <c r="W2036" s="27">
        <f t="shared" si="310"/>
        <v>2003</v>
      </c>
      <c r="X2036" s="27">
        <f t="shared" si="311"/>
        <v>2050</v>
      </c>
      <c r="Y2036" s="28">
        <f t="shared" si="312"/>
        <v>0</v>
      </c>
      <c r="Z2036" s="29" t="str">
        <f t="shared" si="313"/>
        <v>CAISO</v>
      </c>
      <c r="AA2036" s="30">
        <f t="shared" si="314"/>
        <v>47.5</v>
      </c>
      <c r="AB2036" s="31">
        <f>IF(AND(ISNUMBER(MATCH($S2036,[3]Lists!$CU$8:$CU$37,0)),J2036&gt;=DATE(2018,12,31)),$AH$6,$AH$5)</f>
        <v>1</v>
      </c>
      <c r="AC2036" s="31">
        <f t="shared" si="315"/>
        <v>1</v>
      </c>
      <c r="AD2036" s="31">
        <f t="shared" si="316"/>
        <v>1</v>
      </c>
      <c r="AE2036" s="32" t="e">
        <f>MIN($K2036,IF(AND(S2036='[3]Resources - Baseline'!$C$25,$AH$3&gt;0),MIN(DATE(2050,12,31),MAX(DATE($AH$4,12,31),DATE(YEAR(J2036)+$AH$3,MONTH(J2036),DAY(J2036)))),IF(AND(COUNTIFS('[3]Resources - Baseline'!$C$26:$C$37,S2036)=1,$AH$2&gt;0),MIN(DATE($AH$4,12,31),DATE(YEAR(J2036)+$AH$2,MONTH(J2036),DAY(J2036))),DATE(2050,12,31))))</f>
        <v>#VALUE!</v>
      </c>
      <c r="AF2036" s="33">
        <f t="shared" si="317"/>
        <v>1</v>
      </c>
    </row>
    <row r="2037" spans="1:32">
      <c r="A2037" s="1">
        <v>2037</v>
      </c>
      <c r="B2037" s="21" t="s">
        <v>4262</v>
      </c>
      <c r="C2037" s="21" t="s">
        <v>4263</v>
      </c>
      <c r="D2037" s="21" t="s">
        <v>185</v>
      </c>
      <c r="E2037" s="21" t="s">
        <v>246</v>
      </c>
      <c r="F2037" s="21" t="s">
        <v>246</v>
      </c>
      <c r="G2037" s="21" t="s">
        <v>247</v>
      </c>
      <c r="H2037" s="21" t="s">
        <v>246</v>
      </c>
      <c r="I2037" s="21" t="s">
        <v>178</v>
      </c>
      <c r="J2037" s="22">
        <v>37627</v>
      </c>
      <c r="K2037" s="22">
        <v>55153</v>
      </c>
      <c r="L2037" s="23">
        <f t="shared" si="318"/>
        <v>47.6</v>
      </c>
      <c r="M2037" s="24">
        <f t="shared" si="319"/>
        <v>1</v>
      </c>
      <c r="N2037" s="21">
        <v>47.6</v>
      </c>
      <c r="O2037" s="21">
        <v>47.6</v>
      </c>
      <c r="P2037" s="21" t="s">
        <v>268</v>
      </c>
      <c r="Q2037" s="21" t="s">
        <v>269</v>
      </c>
      <c r="R2037" s="25" t="s">
        <v>270</v>
      </c>
      <c r="S2037" s="21" t="s">
        <v>271</v>
      </c>
      <c r="T2037" s="21"/>
      <c r="U2037" s="26"/>
      <c r="V2037" s="26"/>
      <c r="W2037" s="27">
        <f t="shared" si="310"/>
        <v>2003</v>
      </c>
      <c r="X2037" s="27">
        <f t="shared" si="311"/>
        <v>2050</v>
      </c>
      <c r="Y2037" s="28">
        <f t="shared" si="312"/>
        <v>0</v>
      </c>
      <c r="Z2037" s="29" t="str">
        <f t="shared" si="313"/>
        <v>CAISO</v>
      </c>
      <c r="AA2037" s="30">
        <f t="shared" si="314"/>
        <v>47.6</v>
      </c>
      <c r="AB2037" s="31">
        <f>IF(AND(ISNUMBER(MATCH($S2037,[3]Lists!$CU$8:$CU$37,0)),J2037&gt;=DATE(2018,12,31)),$AH$6,$AH$5)</f>
        <v>1</v>
      </c>
      <c r="AC2037" s="31">
        <f t="shared" si="315"/>
        <v>1</v>
      </c>
      <c r="AD2037" s="31">
        <f t="shared" si="316"/>
        <v>1</v>
      </c>
      <c r="AE2037" s="32" t="e">
        <f>MIN($K2037,IF(AND(S2037='[3]Resources - Baseline'!$C$25,$AH$3&gt;0),MIN(DATE(2050,12,31),MAX(DATE($AH$4,12,31),DATE(YEAR(J2037)+$AH$3,MONTH(J2037),DAY(J2037)))),IF(AND(COUNTIFS('[3]Resources - Baseline'!$C$26:$C$37,S2037)=1,$AH$2&gt;0),MIN(DATE($AH$4,12,31),DATE(YEAR(J2037)+$AH$2,MONTH(J2037),DAY(J2037))),DATE(2050,12,31))))</f>
        <v>#VALUE!</v>
      </c>
      <c r="AF2037" s="33">
        <f t="shared" si="317"/>
        <v>1</v>
      </c>
    </row>
    <row r="2038" spans="1:32">
      <c r="A2038" s="1">
        <v>2038</v>
      </c>
      <c r="B2038" s="21" t="s">
        <v>4264</v>
      </c>
      <c r="C2038" s="21" t="s">
        <v>4265</v>
      </c>
      <c r="D2038" s="21" t="s">
        <v>185</v>
      </c>
      <c r="E2038" s="21" t="s">
        <v>246</v>
      </c>
      <c r="F2038" s="21" t="s">
        <v>246</v>
      </c>
      <c r="G2038" s="21" t="s">
        <v>247</v>
      </c>
      <c r="H2038" s="21" t="s">
        <v>246</v>
      </c>
      <c r="I2038" s="21" t="s">
        <v>178</v>
      </c>
      <c r="J2038" s="22">
        <v>37627</v>
      </c>
      <c r="K2038" s="22">
        <v>55153</v>
      </c>
      <c r="L2038" s="23">
        <f t="shared" si="318"/>
        <v>47.4</v>
      </c>
      <c r="M2038" s="24">
        <f t="shared" si="319"/>
        <v>1</v>
      </c>
      <c r="N2038" s="21">
        <v>47.4</v>
      </c>
      <c r="O2038" s="21">
        <v>47.4</v>
      </c>
      <c r="P2038" s="21" t="s">
        <v>268</v>
      </c>
      <c r="Q2038" s="21" t="s">
        <v>269</v>
      </c>
      <c r="R2038" s="25" t="s">
        <v>270</v>
      </c>
      <c r="S2038" s="21" t="s">
        <v>271</v>
      </c>
      <c r="T2038" s="21"/>
      <c r="U2038" s="26"/>
      <c r="V2038" s="26"/>
      <c r="W2038" s="27">
        <f t="shared" si="310"/>
        <v>2003</v>
      </c>
      <c r="X2038" s="27">
        <f t="shared" si="311"/>
        <v>2050</v>
      </c>
      <c r="Y2038" s="28">
        <f t="shared" si="312"/>
        <v>0</v>
      </c>
      <c r="Z2038" s="29" t="str">
        <f t="shared" si="313"/>
        <v>CAISO</v>
      </c>
      <c r="AA2038" s="30">
        <f t="shared" si="314"/>
        <v>47.4</v>
      </c>
      <c r="AB2038" s="31">
        <f>IF(AND(ISNUMBER(MATCH($S2038,[3]Lists!$CU$8:$CU$37,0)),J2038&gt;=DATE(2018,12,31)),$AH$6,$AH$5)</f>
        <v>1</v>
      </c>
      <c r="AC2038" s="31">
        <f t="shared" si="315"/>
        <v>1</v>
      </c>
      <c r="AD2038" s="31">
        <f t="shared" si="316"/>
        <v>1</v>
      </c>
      <c r="AE2038" s="32" t="e">
        <f>MIN($K2038,IF(AND(S2038='[3]Resources - Baseline'!$C$25,$AH$3&gt;0),MIN(DATE(2050,12,31),MAX(DATE($AH$4,12,31),DATE(YEAR(J2038)+$AH$3,MONTH(J2038),DAY(J2038)))),IF(AND(COUNTIFS('[3]Resources - Baseline'!$C$26:$C$37,S2038)=1,$AH$2&gt;0),MIN(DATE($AH$4,12,31),DATE(YEAR(J2038)+$AH$2,MONTH(J2038),DAY(J2038))),DATE(2050,12,31))))</f>
        <v>#VALUE!</v>
      </c>
      <c r="AF2038" s="33">
        <f t="shared" si="317"/>
        <v>1</v>
      </c>
    </row>
    <row r="2039" spans="1:32">
      <c r="A2039" s="1">
        <v>2039</v>
      </c>
      <c r="B2039" s="21" t="s">
        <v>4266</v>
      </c>
      <c r="C2039" s="21" t="s">
        <v>4267</v>
      </c>
      <c r="D2039" s="21" t="s">
        <v>185</v>
      </c>
      <c r="E2039" s="21" t="s">
        <v>246</v>
      </c>
      <c r="F2039" s="21" t="s">
        <v>246</v>
      </c>
      <c r="G2039" s="21" t="s">
        <v>247</v>
      </c>
      <c r="H2039" s="21" t="s">
        <v>246</v>
      </c>
      <c r="I2039" s="21" t="s">
        <v>178</v>
      </c>
      <c r="J2039" s="22">
        <v>37051</v>
      </c>
      <c r="K2039" s="22">
        <v>55153</v>
      </c>
      <c r="L2039" s="23">
        <f t="shared" si="318"/>
        <v>574.53</v>
      </c>
      <c r="M2039" s="24">
        <f t="shared" si="319"/>
        <v>1.0235885193037468</v>
      </c>
      <c r="N2039" s="21">
        <v>574.53</v>
      </c>
      <c r="O2039" s="21">
        <v>561.29</v>
      </c>
      <c r="P2039" s="21" t="s">
        <v>257</v>
      </c>
      <c r="Q2039" s="21" t="s">
        <v>258</v>
      </c>
      <c r="R2039" s="25" t="s">
        <v>259</v>
      </c>
      <c r="S2039" s="21" t="s">
        <v>274</v>
      </c>
      <c r="T2039" s="21"/>
      <c r="U2039" s="26"/>
      <c r="V2039" s="26"/>
      <c r="W2039" s="27">
        <f t="shared" si="310"/>
        <v>2001</v>
      </c>
      <c r="X2039" s="27">
        <f t="shared" si="311"/>
        <v>2050</v>
      </c>
      <c r="Y2039" s="28">
        <f t="shared" si="312"/>
        <v>0</v>
      </c>
      <c r="Z2039" s="29" t="str">
        <f t="shared" si="313"/>
        <v>CAISO</v>
      </c>
      <c r="AA2039" s="30">
        <f t="shared" si="314"/>
        <v>561.29</v>
      </c>
      <c r="AB2039" s="31">
        <f>IF(AND(ISNUMBER(MATCH($S2039,[3]Lists!$CU$8:$CU$37,0)),J2039&gt;=DATE(2018,12,31)),$AH$6,$AH$5)</f>
        <v>1</v>
      </c>
      <c r="AC2039" s="31">
        <f t="shared" si="315"/>
        <v>1</v>
      </c>
      <c r="AD2039" s="31">
        <f t="shared" si="316"/>
        <v>1</v>
      </c>
      <c r="AE2039" s="32" t="e">
        <f>MIN($K2039,IF(AND(S2039='[3]Resources - Baseline'!$C$25,$AH$3&gt;0),MIN(DATE(2050,12,31),MAX(DATE($AH$4,12,31),DATE(YEAR(J2039)+$AH$3,MONTH(J2039),DAY(J2039)))),IF(AND(COUNTIFS('[3]Resources - Baseline'!$C$26:$C$37,S2039)=1,$AH$2&gt;0),MIN(DATE($AH$4,12,31),DATE(YEAR(J2039)+$AH$2,MONTH(J2039),DAY(J2039))),DATE(2050,12,31))))</f>
        <v>#VALUE!</v>
      </c>
      <c r="AF2039" s="33">
        <f t="shared" si="317"/>
        <v>1</v>
      </c>
    </row>
    <row r="2040" spans="1:32">
      <c r="A2040" s="1">
        <v>2040</v>
      </c>
      <c r="B2040" s="21" t="s">
        <v>4268</v>
      </c>
      <c r="C2040" s="21"/>
      <c r="D2040" s="21" t="s">
        <v>185</v>
      </c>
      <c r="E2040" s="21" t="s">
        <v>176</v>
      </c>
      <c r="F2040" s="21" t="s">
        <v>176</v>
      </c>
      <c r="G2040" s="21" t="s">
        <v>177</v>
      </c>
      <c r="H2040" s="21" t="s">
        <v>176</v>
      </c>
      <c r="I2040" s="21" t="s">
        <v>178</v>
      </c>
      <c r="J2040" s="22">
        <v>42256</v>
      </c>
      <c r="K2040" s="22">
        <v>55153</v>
      </c>
      <c r="L2040" s="23">
        <f t="shared" si="318"/>
        <v>5.5</v>
      </c>
      <c r="M2040" s="24">
        <f t="shared" si="319"/>
        <v>1</v>
      </c>
      <c r="N2040" s="21">
        <v>5.5</v>
      </c>
      <c r="O2040" s="21">
        <v>5.5</v>
      </c>
      <c r="P2040" s="21" t="s">
        <v>187</v>
      </c>
      <c r="Q2040" s="21" t="s">
        <v>188</v>
      </c>
      <c r="R2040" s="25" t="s">
        <v>189</v>
      </c>
      <c r="S2040" s="21" t="s">
        <v>182</v>
      </c>
      <c r="T2040" s="21"/>
      <c r="U2040" s="26"/>
      <c r="V2040" s="26"/>
      <c r="W2040" s="27">
        <f t="shared" si="310"/>
        <v>2016</v>
      </c>
      <c r="X2040" s="27">
        <f t="shared" si="311"/>
        <v>2050</v>
      </c>
      <c r="Y2040" s="28">
        <f t="shared" si="312"/>
        <v>0</v>
      </c>
      <c r="Z2040" s="29" t="str">
        <f t="shared" si="313"/>
        <v>CAISO</v>
      </c>
      <c r="AA2040" s="30">
        <f t="shared" si="314"/>
        <v>5.5</v>
      </c>
      <c r="AB2040" s="31">
        <f>IF(AND(ISNUMBER(MATCH($S2040,[3]Lists!$CU$8:$CU$37,0)),J2040&gt;=DATE(2018,12,31)),$AH$6,$AH$5)</f>
        <v>1</v>
      </c>
      <c r="AC2040" s="31">
        <f t="shared" si="315"/>
        <v>1</v>
      </c>
      <c r="AD2040" s="31">
        <f t="shared" si="316"/>
        <v>1</v>
      </c>
      <c r="AE2040" s="32" t="e">
        <f>MIN($K2040,IF(AND(S2040='[3]Resources - Baseline'!$C$25,$AH$3&gt;0),MIN(DATE(2050,12,31),MAX(DATE($AH$4,12,31),DATE(YEAR(J2040)+$AH$3,MONTH(J2040),DAY(J2040)))),IF(AND(COUNTIFS('[3]Resources - Baseline'!$C$26:$C$37,S2040)=1,$AH$2&gt;0),MIN(DATE($AH$4,12,31),DATE(YEAR(J2040)+$AH$2,MONTH(J2040),DAY(J2040))),DATE(2050,12,31))))</f>
        <v>#VALUE!</v>
      </c>
      <c r="AF2040" s="33">
        <f t="shared" si="317"/>
        <v>1</v>
      </c>
    </row>
    <row r="2041" spans="1:32">
      <c r="A2041" s="1">
        <v>2041</v>
      </c>
      <c r="B2041" s="21" t="s">
        <v>4269</v>
      </c>
      <c r="C2041" s="21" t="s">
        <v>4270</v>
      </c>
      <c r="D2041" s="21" t="s">
        <v>185</v>
      </c>
      <c r="E2041" s="21" t="s">
        <v>175</v>
      </c>
      <c r="F2041" s="21" t="s">
        <v>175</v>
      </c>
      <c r="G2041" s="21" t="s">
        <v>186</v>
      </c>
      <c r="H2041" s="21" t="s">
        <v>175</v>
      </c>
      <c r="I2041" s="21" t="s">
        <v>178</v>
      </c>
      <c r="J2041" s="22">
        <v>41675</v>
      </c>
      <c r="K2041" s="22">
        <v>55153</v>
      </c>
      <c r="L2041" s="23">
        <f t="shared" si="318"/>
        <v>1.5</v>
      </c>
      <c r="M2041" s="24">
        <f t="shared" si="319"/>
        <v>1</v>
      </c>
      <c r="N2041" s="21">
        <v>1.5</v>
      </c>
      <c r="O2041" s="21">
        <v>1.5</v>
      </c>
      <c r="P2041" s="21" t="s">
        <v>187</v>
      </c>
      <c r="Q2041" s="21" t="s">
        <v>188</v>
      </c>
      <c r="R2041" s="25" t="s">
        <v>189</v>
      </c>
      <c r="S2041" s="21" t="s">
        <v>182</v>
      </c>
      <c r="T2041" s="21"/>
      <c r="U2041" s="26"/>
      <c r="V2041" s="26"/>
      <c r="W2041" s="27">
        <f t="shared" si="310"/>
        <v>2014</v>
      </c>
      <c r="X2041" s="27">
        <f t="shared" si="311"/>
        <v>2050</v>
      </c>
      <c r="Y2041" s="28">
        <f t="shared" si="312"/>
        <v>0</v>
      </c>
      <c r="Z2041" s="29" t="str">
        <f t="shared" si="313"/>
        <v>CAISO</v>
      </c>
      <c r="AA2041" s="30">
        <f t="shared" si="314"/>
        <v>1.5</v>
      </c>
      <c r="AB2041" s="31">
        <f>IF(AND(ISNUMBER(MATCH($S2041,[3]Lists!$CU$8:$CU$37,0)),J2041&gt;=DATE(2018,12,31)),$AH$6,$AH$5)</f>
        <v>1</v>
      </c>
      <c r="AC2041" s="31">
        <f t="shared" si="315"/>
        <v>1</v>
      </c>
      <c r="AD2041" s="31">
        <f t="shared" si="316"/>
        <v>1</v>
      </c>
      <c r="AE2041" s="32" t="e">
        <f>MIN($K2041,IF(AND(S2041='[3]Resources - Baseline'!$C$25,$AH$3&gt;0),MIN(DATE(2050,12,31),MAX(DATE($AH$4,12,31),DATE(YEAR(J2041)+$AH$3,MONTH(J2041),DAY(J2041)))),IF(AND(COUNTIFS('[3]Resources - Baseline'!$C$26:$C$37,S2041)=1,$AH$2&gt;0),MIN(DATE($AH$4,12,31),DATE(YEAR(J2041)+$AH$2,MONTH(J2041),DAY(J2041))),DATE(2050,12,31))))</f>
        <v>#VALUE!</v>
      </c>
      <c r="AF2041" s="33">
        <f t="shared" si="317"/>
        <v>1</v>
      </c>
    </row>
    <row r="2042" spans="1:32">
      <c r="A2042" s="1">
        <v>2042</v>
      </c>
      <c r="B2042" s="21" t="s">
        <v>4271</v>
      </c>
      <c r="C2042" s="21" t="s">
        <v>4272</v>
      </c>
      <c r="D2042" s="21" t="s">
        <v>185</v>
      </c>
      <c r="E2042" s="21" t="s">
        <v>175</v>
      </c>
      <c r="F2042" s="21" t="s">
        <v>175</v>
      </c>
      <c r="G2042" s="21" t="s">
        <v>186</v>
      </c>
      <c r="H2042" s="21" t="s">
        <v>175</v>
      </c>
      <c r="I2042" s="21" t="s">
        <v>178</v>
      </c>
      <c r="J2042" s="22">
        <v>41712</v>
      </c>
      <c r="K2042" s="22">
        <v>55153</v>
      </c>
      <c r="L2042" s="23">
        <f t="shared" si="318"/>
        <v>1</v>
      </c>
      <c r="M2042" s="24">
        <f t="shared" si="319"/>
        <v>1</v>
      </c>
      <c r="N2042" s="21">
        <v>1</v>
      </c>
      <c r="O2042" s="21">
        <v>1</v>
      </c>
      <c r="P2042" s="21" t="s">
        <v>187</v>
      </c>
      <c r="Q2042" s="21" t="s">
        <v>188</v>
      </c>
      <c r="R2042" s="25" t="s">
        <v>189</v>
      </c>
      <c r="S2042" s="21" t="s">
        <v>182</v>
      </c>
      <c r="T2042" s="21"/>
      <c r="U2042" s="26"/>
      <c r="V2042" s="26"/>
      <c r="W2042" s="27">
        <f t="shared" si="310"/>
        <v>2014</v>
      </c>
      <c r="X2042" s="27">
        <f t="shared" si="311"/>
        <v>2050</v>
      </c>
      <c r="Y2042" s="28">
        <f t="shared" si="312"/>
        <v>0</v>
      </c>
      <c r="Z2042" s="29" t="str">
        <f t="shared" si="313"/>
        <v>CAISO</v>
      </c>
      <c r="AA2042" s="30">
        <f t="shared" si="314"/>
        <v>1</v>
      </c>
      <c r="AB2042" s="31">
        <f>IF(AND(ISNUMBER(MATCH($S2042,[3]Lists!$CU$8:$CU$37,0)),J2042&gt;=DATE(2018,12,31)),$AH$6,$AH$5)</f>
        <v>1</v>
      </c>
      <c r="AC2042" s="31">
        <f t="shared" si="315"/>
        <v>1</v>
      </c>
      <c r="AD2042" s="31">
        <f t="shared" si="316"/>
        <v>1</v>
      </c>
      <c r="AE2042" s="32" t="e">
        <f>MIN($K2042,IF(AND(S2042='[3]Resources - Baseline'!$C$25,$AH$3&gt;0),MIN(DATE(2050,12,31),MAX(DATE($AH$4,12,31),DATE(YEAR(J2042)+$AH$3,MONTH(J2042),DAY(J2042)))),IF(AND(COUNTIFS('[3]Resources - Baseline'!$C$26:$C$37,S2042)=1,$AH$2&gt;0),MIN(DATE($AH$4,12,31),DATE(YEAR(J2042)+$AH$2,MONTH(J2042),DAY(J2042))),DATE(2050,12,31))))</f>
        <v>#VALUE!</v>
      </c>
      <c r="AF2042" s="33">
        <f t="shared" si="317"/>
        <v>1</v>
      </c>
    </row>
    <row r="2043" spans="1:32">
      <c r="A2043" s="1">
        <v>2043</v>
      </c>
      <c r="B2043" s="21" t="s">
        <v>4273</v>
      </c>
      <c r="C2043" s="21" t="s">
        <v>4274</v>
      </c>
      <c r="D2043" s="21" t="s">
        <v>185</v>
      </c>
      <c r="E2043" s="21" t="s">
        <v>175</v>
      </c>
      <c r="F2043" s="21" t="s">
        <v>175</v>
      </c>
      <c r="G2043" s="21" t="s">
        <v>186</v>
      </c>
      <c r="H2043" s="21" t="s">
        <v>175</v>
      </c>
      <c r="I2043" s="21" t="s">
        <v>178</v>
      </c>
      <c r="J2043" s="22">
        <v>31413</v>
      </c>
      <c r="K2043" s="22">
        <v>55153</v>
      </c>
      <c r="L2043" s="23">
        <f t="shared" si="318"/>
        <v>23.8</v>
      </c>
      <c r="M2043" s="24">
        <f t="shared" si="319"/>
        <v>1</v>
      </c>
      <c r="N2043" s="21">
        <v>23.8</v>
      </c>
      <c r="O2043" s="21">
        <v>23.8</v>
      </c>
      <c r="P2043" s="21" t="s">
        <v>268</v>
      </c>
      <c r="Q2043" s="21" t="s">
        <v>269</v>
      </c>
      <c r="R2043" s="25" t="s">
        <v>270</v>
      </c>
      <c r="S2043" s="21" t="s">
        <v>271</v>
      </c>
      <c r="T2043" s="21"/>
      <c r="U2043" s="26"/>
      <c r="V2043" s="26"/>
      <c r="W2043" s="27">
        <f t="shared" si="310"/>
        <v>1986</v>
      </c>
      <c r="X2043" s="27">
        <f t="shared" si="311"/>
        <v>2050</v>
      </c>
      <c r="Y2043" s="28">
        <f t="shared" si="312"/>
        <v>0</v>
      </c>
      <c r="Z2043" s="29" t="str">
        <f t="shared" si="313"/>
        <v>CAISO</v>
      </c>
      <c r="AA2043" s="30">
        <f t="shared" si="314"/>
        <v>23.8</v>
      </c>
      <c r="AB2043" s="31">
        <f>IF(AND(ISNUMBER(MATCH($S2043,[3]Lists!$CU$8:$CU$37,0)),J2043&gt;=DATE(2018,12,31)),$AH$6,$AH$5)</f>
        <v>1</v>
      </c>
      <c r="AC2043" s="31">
        <f t="shared" si="315"/>
        <v>1</v>
      </c>
      <c r="AD2043" s="31">
        <f t="shared" si="316"/>
        <v>1</v>
      </c>
      <c r="AE2043" s="32" t="e">
        <f>MIN($K2043,IF(AND(S2043='[3]Resources - Baseline'!$C$25,$AH$3&gt;0),MIN(DATE(2050,12,31),MAX(DATE($AH$4,12,31),DATE(YEAR(J2043)+$AH$3,MONTH(J2043),DAY(J2043)))),IF(AND(COUNTIFS('[3]Resources - Baseline'!$C$26:$C$37,S2043)=1,$AH$2&gt;0),MIN(DATE($AH$4,12,31),DATE(YEAR(J2043)+$AH$2,MONTH(J2043),DAY(J2043))),DATE(2050,12,31))))</f>
        <v>#VALUE!</v>
      </c>
      <c r="AF2043" s="33">
        <f t="shared" si="317"/>
        <v>1</v>
      </c>
    </row>
    <row r="2044" spans="1:32">
      <c r="A2044" s="1">
        <v>2044</v>
      </c>
      <c r="B2044" s="21" t="s">
        <v>4275</v>
      </c>
      <c r="C2044" s="21" t="s">
        <v>4276</v>
      </c>
      <c r="D2044" s="21" t="s">
        <v>185</v>
      </c>
      <c r="E2044" s="21" t="s">
        <v>175</v>
      </c>
      <c r="F2044" s="21" t="s">
        <v>175</v>
      </c>
      <c r="G2044" s="21" t="s">
        <v>186</v>
      </c>
      <c r="H2044" s="21" t="s">
        <v>175</v>
      </c>
      <c r="I2044" s="21" t="s">
        <v>178</v>
      </c>
      <c r="J2044" s="22">
        <v>41240</v>
      </c>
      <c r="K2044" s="22">
        <v>55153</v>
      </c>
      <c r="L2044" s="23">
        <f t="shared" si="318"/>
        <v>302.58</v>
      </c>
      <c r="M2044" s="24">
        <f t="shared" si="319"/>
        <v>1</v>
      </c>
      <c r="N2044" s="21">
        <v>302.58</v>
      </c>
      <c r="O2044" s="21">
        <v>302.58</v>
      </c>
      <c r="P2044" s="21" t="s">
        <v>257</v>
      </c>
      <c r="Q2044" s="21" t="s">
        <v>258</v>
      </c>
      <c r="R2044" s="25" t="s">
        <v>259</v>
      </c>
      <c r="S2044" s="21" t="s">
        <v>332</v>
      </c>
      <c r="T2044" s="21"/>
      <c r="U2044" s="26"/>
      <c r="V2044" s="26"/>
      <c r="W2044" s="27">
        <f t="shared" si="310"/>
        <v>2013</v>
      </c>
      <c r="X2044" s="27">
        <f t="shared" si="311"/>
        <v>2050</v>
      </c>
      <c r="Y2044" s="28">
        <f t="shared" si="312"/>
        <v>0</v>
      </c>
      <c r="Z2044" s="29" t="str">
        <f t="shared" si="313"/>
        <v>CAISO</v>
      </c>
      <c r="AA2044" s="30">
        <f t="shared" si="314"/>
        <v>302.58</v>
      </c>
      <c r="AB2044" s="31">
        <f>IF(AND(ISNUMBER(MATCH($S2044,[3]Lists!$CU$8:$CU$37,0)),J2044&gt;=DATE(2018,12,31)),$AH$6,$AH$5)</f>
        <v>1</v>
      </c>
      <c r="AC2044" s="31">
        <f t="shared" si="315"/>
        <v>1</v>
      </c>
      <c r="AD2044" s="31">
        <f t="shared" si="316"/>
        <v>1</v>
      </c>
      <c r="AE2044" s="32" t="e">
        <f>MIN($K2044,IF(AND(S2044='[3]Resources - Baseline'!$C$25,$AH$3&gt;0),MIN(DATE(2050,12,31),MAX(DATE($AH$4,12,31),DATE(YEAR(J2044)+$AH$3,MONTH(J2044),DAY(J2044)))),IF(AND(COUNTIFS('[3]Resources - Baseline'!$C$26:$C$37,S2044)=1,$AH$2&gt;0),MIN(DATE($AH$4,12,31),DATE(YEAR(J2044)+$AH$2,MONTH(J2044),DAY(J2044))),DATE(2050,12,31))))</f>
        <v>#VALUE!</v>
      </c>
      <c r="AF2044" s="33">
        <f t="shared" si="317"/>
        <v>1</v>
      </c>
    </row>
    <row r="2045" spans="1:32">
      <c r="A2045" s="1">
        <v>2045</v>
      </c>
      <c r="B2045" s="21" t="s">
        <v>4277</v>
      </c>
      <c r="C2045" s="21" t="s">
        <v>4278</v>
      </c>
      <c r="D2045" s="21" t="s">
        <v>163</v>
      </c>
      <c r="E2045" s="21" t="s">
        <v>164</v>
      </c>
      <c r="F2045" s="21" t="s">
        <v>164</v>
      </c>
      <c r="G2045" s="21" t="s">
        <v>165</v>
      </c>
      <c r="H2045" s="21" t="s">
        <v>166</v>
      </c>
      <c r="I2045" s="21" t="s">
        <v>167</v>
      </c>
      <c r="J2045" s="22">
        <v>44927</v>
      </c>
      <c r="K2045" s="22">
        <v>59901</v>
      </c>
      <c r="L2045" s="23">
        <f t="shared" si="318"/>
        <v>10</v>
      </c>
      <c r="M2045" s="24">
        <f t="shared" si="319"/>
        <v>1</v>
      </c>
      <c r="N2045" s="21">
        <v>10</v>
      </c>
      <c r="O2045" s="21">
        <v>10</v>
      </c>
      <c r="P2045" s="21" t="s">
        <v>218</v>
      </c>
      <c r="Q2045" s="21" t="s">
        <v>219</v>
      </c>
      <c r="R2045" s="25" t="s">
        <v>218</v>
      </c>
      <c r="S2045" s="21" t="s">
        <v>220</v>
      </c>
      <c r="T2045" s="21"/>
      <c r="U2045" s="26"/>
      <c r="V2045" s="26"/>
      <c r="W2045" s="27">
        <f t="shared" si="310"/>
        <v>2023</v>
      </c>
      <c r="X2045" s="27">
        <f t="shared" si="311"/>
        <v>2063</v>
      </c>
      <c r="Y2045" s="28">
        <f t="shared" si="312"/>
        <v>0</v>
      </c>
      <c r="Z2045" s="29" t="str">
        <f t="shared" si="313"/>
        <v>Excluded</v>
      </c>
      <c r="AA2045" s="30">
        <f t="shared" si="314"/>
        <v>10</v>
      </c>
      <c r="AB2045" s="31">
        <f>IF(AND(ISNUMBER(MATCH($S2045,[3]Lists!$CU$8:$CU$37,0)),J2045&gt;=DATE(2018,12,31)),$AH$6,$AH$5)</f>
        <v>1</v>
      </c>
      <c r="AC2045" s="31">
        <f t="shared" si="315"/>
        <v>1</v>
      </c>
      <c r="AD2045" s="31">
        <f t="shared" si="316"/>
        <v>1</v>
      </c>
      <c r="AE2045" s="32" t="e">
        <f>MIN($K2045,IF(AND(S2045='[3]Resources - Baseline'!$C$25,$AH$3&gt;0),MIN(DATE(2050,12,31),MAX(DATE($AH$4,12,31),DATE(YEAR(J2045)+$AH$3,MONTH(J2045),DAY(J2045)))),IF(AND(COUNTIFS('[3]Resources - Baseline'!$C$26:$C$37,S2045)=1,$AH$2&gt;0),MIN(DATE($AH$4,12,31),DATE(YEAR(J2045)+$AH$2,MONTH(J2045),DAY(J2045))),DATE(2050,12,31))))</f>
        <v>#VALUE!</v>
      </c>
      <c r="AF2045" s="33">
        <f t="shared" si="317"/>
        <v>1</v>
      </c>
    </row>
    <row r="2046" spans="1:32">
      <c r="A2046" s="1">
        <v>2046</v>
      </c>
      <c r="B2046" s="21" t="s">
        <v>4279</v>
      </c>
      <c r="C2046" s="21" t="s">
        <v>4280</v>
      </c>
      <c r="D2046" s="21" t="s">
        <v>163</v>
      </c>
      <c r="E2046" s="21" t="s">
        <v>302</v>
      </c>
      <c r="F2046" s="21" t="s">
        <v>302</v>
      </c>
      <c r="G2046" s="21" t="s">
        <v>303</v>
      </c>
      <c r="H2046" s="21" t="s">
        <v>302</v>
      </c>
      <c r="I2046" s="21" t="s">
        <v>167</v>
      </c>
      <c r="J2046" s="22">
        <v>39448</v>
      </c>
      <c r="K2046" s="22">
        <v>55123</v>
      </c>
      <c r="L2046" s="23">
        <f t="shared" si="318"/>
        <v>201</v>
      </c>
      <c r="M2046" s="24">
        <f t="shared" si="319"/>
        <v>1</v>
      </c>
      <c r="N2046" s="21">
        <v>201</v>
      </c>
      <c r="O2046" s="21">
        <v>201</v>
      </c>
      <c r="P2046" s="21" t="s">
        <v>196</v>
      </c>
      <c r="Q2046" s="21" t="s">
        <v>197</v>
      </c>
      <c r="R2046" s="25" t="s">
        <v>198</v>
      </c>
      <c r="S2046" s="21" t="s">
        <v>542</v>
      </c>
      <c r="T2046" s="21"/>
      <c r="U2046" s="26"/>
      <c r="V2046" s="26"/>
      <c r="W2046" s="27">
        <f t="shared" si="310"/>
        <v>2008</v>
      </c>
      <c r="X2046" s="27">
        <f t="shared" si="311"/>
        <v>2050</v>
      </c>
      <c r="Y2046" s="28">
        <f t="shared" si="312"/>
        <v>0</v>
      </c>
      <c r="Z2046" s="29" t="str">
        <f t="shared" si="313"/>
        <v>Excluded</v>
      </c>
      <c r="AA2046" s="30">
        <f t="shared" si="314"/>
        <v>201</v>
      </c>
      <c r="AB2046" s="31">
        <f>IF(AND(ISNUMBER(MATCH($S2046,[3]Lists!$CU$8:$CU$37,0)),J2046&gt;=DATE(2018,12,31)),$AH$6,$AH$5)</f>
        <v>1</v>
      </c>
      <c r="AC2046" s="31">
        <f t="shared" si="315"/>
        <v>1</v>
      </c>
      <c r="AD2046" s="31">
        <f t="shared" si="316"/>
        <v>1</v>
      </c>
      <c r="AE2046" s="32" t="e">
        <f>MIN($K2046,IF(AND(S2046='[3]Resources - Baseline'!$C$25,$AH$3&gt;0),MIN(DATE(2050,12,31),MAX(DATE($AH$4,12,31),DATE(YEAR(J2046)+$AH$3,MONTH(J2046),DAY(J2046)))),IF(AND(COUNTIFS('[3]Resources - Baseline'!$C$26:$C$37,S2046)=1,$AH$2&gt;0),MIN(DATE($AH$4,12,31),DATE(YEAR(J2046)+$AH$2,MONTH(J2046),DAY(J2046))),DATE(2050,12,31))))</f>
        <v>#VALUE!</v>
      </c>
      <c r="AF2046" s="33">
        <f t="shared" si="317"/>
        <v>1</v>
      </c>
    </row>
    <row r="2047" spans="1:32">
      <c r="A2047" s="1">
        <v>2047</v>
      </c>
      <c r="B2047" s="21" t="s">
        <v>4281</v>
      </c>
      <c r="C2047" s="21" t="s">
        <v>4282</v>
      </c>
      <c r="D2047" s="21" t="s">
        <v>163</v>
      </c>
      <c r="E2047" s="21" t="s">
        <v>745</v>
      </c>
      <c r="F2047" s="21" t="s">
        <v>745</v>
      </c>
      <c r="G2047" s="21" t="s">
        <v>746</v>
      </c>
      <c r="H2047" s="21" t="s">
        <v>747</v>
      </c>
      <c r="I2047" s="21" t="s">
        <v>212</v>
      </c>
      <c r="J2047" s="22">
        <v>37438</v>
      </c>
      <c r="K2047" s="22">
        <v>55153</v>
      </c>
      <c r="L2047" s="23">
        <f t="shared" si="318"/>
        <v>5.3</v>
      </c>
      <c r="M2047" s="24">
        <f t="shared" si="319"/>
        <v>1</v>
      </c>
      <c r="N2047" s="21">
        <v>5.3</v>
      </c>
      <c r="O2047" s="21">
        <v>5.3</v>
      </c>
      <c r="P2047" s="21" t="s">
        <v>268</v>
      </c>
      <c r="Q2047" s="21" t="s">
        <v>269</v>
      </c>
      <c r="R2047" s="25" t="s">
        <v>270</v>
      </c>
      <c r="S2047" s="21" t="s">
        <v>755</v>
      </c>
      <c r="T2047" s="21"/>
      <c r="U2047" s="26"/>
      <c r="V2047" s="26"/>
      <c r="W2047" s="27">
        <f t="shared" si="310"/>
        <v>2003</v>
      </c>
      <c r="X2047" s="27">
        <f t="shared" si="311"/>
        <v>2050</v>
      </c>
      <c r="Y2047" s="28">
        <f t="shared" si="312"/>
        <v>0</v>
      </c>
      <c r="Z2047" s="29" t="str">
        <f t="shared" si="313"/>
        <v>NW</v>
      </c>
      <c r="AA2047" s="30">
        <f t="shared" si="314"/>
        <v>5.3</v>
      </c>
      <c r="AB2047" s="31">
        <f>IF(AND(ISNUMBER(MATCH($S2047,[3]Lists!$CU$8:$CU$37,0)),J2047&gt;=DATE(2018,12,31)),$AH$6,$AH$5)</f>
        <v>1</v>
      </c>
      <c r="AC2047" s="31">
        <f t="shared" si="315"/>
        <v>1</v>
      </c>
      <c r="AD2047" s="31">
        <f t="shared" si="316"/>
        <v>1</v>
      </c>
      <c r="AE2047" s="32" t="e">
        <f>MIN($K2047,IF(AND(S2047='[3]Resources - Baseline'!$C$25,$AH$3&gt;0),MIN(DATE(2050,12,31),MAX(DATE($AH$4,12,31),DATE(YEAR(J2047)+$AH$3,MONTH(J2047),DAY(J2047)))),IF(AND(COUNTIFS('[3]Resources - Baseline'!$C$26:$C$37,S2047)=1,$AH$2&gt;0),MIN(DATE($AH$4,12,31),DATE(YEAR(J2047)+$AH$2,MONTH(J2047),DAY(J2047))),DATE(2050,12,31))))</f>
        <v>#VALUE!</v>
      </c>
      <c r="AF2047" s="33">
        <f t="shared" si="317"/>
        <v>1</v>
      </c>
    </row>
    <row r="2048" spans="1:32">
      <c r="A2048" s="1">
        <v>2048</v>
      </c>
      <c r="B2048" s="21" t="s">
        <v>4283</v>
      </c>
      <c r="C2048" s="21" t="s">
        <v>4284</v>
      </c>
      <c r="D2048" s="21" t="s">
        <v>163</v>
      </c>
      <c r="E2048" s="21" t="s">
        <v>745</v>
      </c>
      <c r="F2048" s="21" t="s">
        <v>745</v>
      </c>
      <c r="G2048" s="21" t="s">
        <v>746</v>
      </c>
      <c r="H2048" s="21" t="s">
        <v>747</v>
      </c>
      <c r="I2048" s="21" t="s">
        <v>212</v>
      </c>
      <c r="J2048" s="22">
        <v>37438</v>
      </c>
      <c r="K2048" s="22">
        <v>55153</v>
      </c>
      <c r="L2048" s="23">
        <f t="shared" si="318"/>
        <v>5.3</v>
      </c>
      <c r="M2048" s="24">
        <f t="shared" si="319"/>
        <v>1</v>
      </c>
      <c r="N2048" s="21">
        <v>5.3</v>
      </c>
      <c r="O2048" s="21">
        <v>5.3</v>
      </c>
      <c r="P2048" s="21" t="s">
        <v>268</v>
      </c>
      <c r="Q2048" s="21" t="s">
        <v>269</v>
      </c>
      <c r="R2048" s="25" t="s">
        <v>270</v>
      </c>
      <c r="S2048" s="21" t="s">
        <v>755</v>
      </c>
      <c r="T2048" s="21"/>
      <c r="U2048" s="26"/>
      <c r="V2048" s="26"/>
      <c r="W2048" s="27">
        <f t="shared" si="310"/>
        <v>2003</v>
      </c>
      <c r="X2048" s="27">
        <f t="shared" si="311"/>
        <v>2050</v>
      </c>
      <c r="Y2048" s="28">
        <f t="shared" si="312"/>
        <v>0</v>
      </c>
      <c r="Z2048" s="29" t="str">
        <f t="shared" si="313"/>
        <v>NW</v>
      </c>
      <c r="AA2048" s="30">
        <f t="shared" si="314"/>
        <v>5.3</v>
      </c>
      <c r="AB2048" s="31">
        <f>IF(AND(ISNUMBER(MATCH($S2048,[3]Lists!$CU$8:$CU$37,0)),J2048&gt;=DATE(2018,12,31)),$AH$6,$AH$5)</f>
        <v>1</v>
      </c>
      <c r="AC2048" s="31">
        <f t="shared" si="315"/>
        <v>1</v>
      </c>
      <c r="AD2048" s="31">
        <f t="shared" si="316"/>
        <v>1</v>
      </c>
      <c r="AE2048" s="32" t="e">
        <f>MIN($K2048,IF(AND(S2048='[3]Resources - Baseline'!$C$25,$AH$3&gt;0),MIN(DATE(2050,12,31),MAX(DATE($AH$4,12,31),DATE(YEAR(J2048)+$AH$3,MONTH(J2048),DAY(J2048)))),IF(AND(COUNTIFS('[3]Resources - Baseline'!$C$26:$C$37,S2048)=1,$AH$2&gt;0),MIN(DATE($AH$4,12,31),DATE(YEAR(J2048)+$AH$2,MONTH(J2048),DAY(J2048))),DATE(2050,12,31))))</f>
        <v>#VALUE!</v>
      </c>
      <c r="AF2048" s="33">
        <f t="shared" si="317"/>
        <v>1</v>
      </c>
    </row>
    <row r="2049" spans="1:32">
      <c r="A2049" s="1">
        <v>2049</v>
      </c>
      <c r="B2049" s="21" t="s">
        <v>4285</v>
      </c>
      <c r="C2049" s="21" t="s">
        <v>4286</v>
      </c>
      <c r="D2049" s="21" t="s">
        <v>163</v>
      </c>
      <c r="E2049" s="21" t="s">
        <v>745</v>
      </c>
      <c r="F2049" s="21" t="s">
        <v>745</v>
      </c>
      <c r="G2049" s="21" t="s">
        <v>746</v>
      </c>
      <c r="H2049" s="21" t="s">
        <v>747</v>
      </c>
      <c r="I2049" s="21" t="s">
        <v>212</v>
      </c>
      <c r="J2049" s="22">
        <v>37438</v>
      </c>
      <c r="K2049" s="22">
        <v>55153</v>
      </c>
      <c r="L2049" s="23">
        <f t="shared" si="318"/>
        <v>5.3</v>
      </c>
      <c r="M2049" s="24">
        <f t="shared" si="319"/>
        <v>1</v>
      </c>
      <c r="N2049" s="21">
        <v>5.3</v>
      </c>
      <c r="O2049" s="21">
        <v>5.3</v>
      </c>
      <c r="P2049" s="21" t="s">
        <v>268</v>
      </c>
      <c r="Q2049" s="21" t="s">
        <v>269</v>
      </c>
      <c r="R2049" s="25" t="s">
        <v>270</v>
      </c>
      <c r="S2049" s="21" t="s">
        <v>755</v>
      </c>
      <c r="T2049" s="21"/>
      <c r="U2049" s="26"/>
      <c r="V2049" s="26"/>
      <c r="W2049" s="27">
        <f t="shared" si="310"/>
        <v>2003</v>
      </c>
      <c r="X2049" s="27">
        <f t="shared" si="311"/>
        <v>2050</v>
      </c>
      <c r="Y2049" s="28">
        <f t="shared" si="312"/>
        <v>0</v>
      </c>
      <c r="Z2049" s="29" t="str">
        <f t="shared" si="313"/>
        <v>NW</v>
      </c>
      <c r="AA2049" s="30">
        <f t="shared" si="314"/>
        <v>5.3</v>
      </c>
      <c r="AB2049" s="31">
        <f>IF(AND(ISNUMBER(MATCH($S2049,[3]Lists!$CU$8:$CU$37,0)),J2049&gt;=DATE(2018,12,31)),$AH$6,$AH$5)</f>
        <v>1</v>
      </c>
      <c r="AC2049" s="31">
        <f t="shared" si="315"/>
        <v>1</v>
      </c>
      <c r="AD2049" s="31">
        <f t="shared" si="316"/>
        <v>1</v>
      </c>
      <c r="AE2049" s="32" t="e">
        <f>MIN($K2049,IF(AND(S2049='[3]Resources - Baseline'!$C$25,$AH$3&gt;0),MIN(DATE(2050,12,31),MAX(DATE($AH$4,12,31),DATE(YEAR(J2049)+$AH$3,MONTH(J2049),DAY(J2049)))),IF(AND(COUNTIFS('[3]Resources - Baseline'!$C$26:$C$37,S2049)=1,$AH$2&gt;0),MIN(DATE($AH$4,12,31),DATE(YEAR(J2049)+$AH$2,MONTH(J2049),DAY(J2049))),DATE(2050,12,31))))</f>
        <v>#VALUE!</v>
      </c>
      <c r="AF2049" s="33">
        <f t="shared" si="317"/>
        <v>1</v>
      </c>
    </row>
    <row r="2050" spans="1:32">
      <c r="A2050" s="1">
        <v>2050</v>
      </c>
      <c r="B2050" s="21" t="s">
        <v>4287</v>
      </c>
      <c r="C2050" s="21" t="s">
        <v>4288</v>
      </c>
      <c r="D2050" s="21" t="s">
        <v>163</v>
      </c>
      <c r="E2050" s="21" t="s">
        <v>1085</v>
      </c>
      <c r="F2050" s="21" t="s">
        <v>1085</v>
      </c>
      <c r="G2050" s="21" t="s">
        <v>1086</v>
      </c>
      <c r="H2050" s="21" t="s">
        <v>747</v>
      </c>
      <c r="I2050" s="21" t="s">
        <v>212</v>
      </c>
      <c r="J2050" s="22">
        <v>37956</v>
      </c>
      <c r="K2050" s="22">
        <v>54893</v>
      </c>
      <c r="L2050" s="23">
        <f t="shared" si="318"/>
        <v>160</v>
      </c>
      <c r="M2050" s="24">
        <f t="shared" si="319"/>
        <v>1</v>
      </c>
      <c r="N2050" s="21">
        <v>160</v>
      </c>
      <c r="O2050" s="21">
        <v>160</v>
      </c>
      <c r="P2050" s="21" t="s">
        <v>196</v>
      </c>
      <c r="Q2050" s="21" t="s">
        <v>197</v>
      </c>
      <c r="R2050" s="25" t="s">
        <v>198</v>
      </c>
      <c r="S2050" s="21" t="s">
        <v>551</v>
      </c>
      <c r="T2050" s="21"/>
      <c r="U2050" s="26"/>
      <c r="V2050" s="26"/>
      <c r="W2050" s="27">
        <f t="shared" si="310"/>
        <v>2004</v>
      </c>
      <c r="X2050" s="27">
        <f t="shared" si="311"/>
        <v>2049</v>
      </c>
      <c r="Y2050" s="28">
        <f t="shared" si="312"/>
        <v>0</v>
      </c>
      <c r="Z2050" s="29" t="str">
        <f t="shared" si="313"/>
        <v>NW</v>
      </c>
      <c r="AA2050" s="30">
        <f t="shared" si="314"/>
        <v>160</v>
      </c>
      <c r="AB2050" s="31">
        <f>IF(AND(ISNUMBER(MATCH($S2050,[3]Lists!$CU$8:$CU$37,0)),J2050&gt;=DATE(2018,12,31)),$AH$6,$AH$5)</f>
        <v>1</v>
      </c>
      <c r="AC2050" s="31">
        <f t="shared" si="315"/>
        <v>1</v>
      </c>
      <c r="AD2050" s="31">
        <f t="shared" si="316"/>
        <v>1</v>
      </c>
      <c r="AE2050" s="32" t="e">
        <f>MIN($K2050,IF(AND(S2050='[3]Resources - Baseline'!$C$25,$AH$3&gt;0),MIN(DATE(2050,12,31),MAX(DATE($AH$4,12,31),DATE(YEAR(J2050)+$AH$3,MONTH(J2050),DAY(J2050)))),IF(AND(COUNTIFS('[3]Resources - Baseline'!$C$26:$C$37,S2050)=1,$AH$2&gt;0),MIN(DATE($AH$4,12,31),DATE(YEAR(J2050)+$AH$2,MONTH(J2050),DAY(J2050))),DATE(2050,12,31))))</f>
        <v>#VALUE!</v>
      </c>
      <c r="AF2050" s="33">
        <f t="shared" si="317"/>
        <v>1</v>
      </c>
    </row>
    <row r="2051" spans="1:32">
      <c r="A2051" s="1">
        <v>2051</v>
      </c>
      <c r="B2051" s="21" t="s">
        <v>4289</v>
      </c>
      <c r="C2051" s="21" t="s">
        <v>4290</v>
      </c>
      <c r="D2051" s="21" t="s">
        <v>163</v>
      </c>
      <c r="E2051" s="21" t="s">
        <v>1097</v>
      </c>
      <c r="F2051" s="21" t="s">
        <v>1097</v>
      </c>
      <c r="G2051" s="21" t="s">
        <v>1098</v>
      </c>
      <c r="H2051" s="21" t="s">
        <v>210</v>
      </c>
      <c r="I2051" s="21" t="s">
        <v>212</v>
      </c>
      <c r="J2051" s="22">
        <v>5753</v>
      </c>
      <c r="K2051" s="22">
        <v>55153</v>
      </c>
      <c r="L2051" s="23">
        <f t="shared" si="318"/>
        <v>17.5</v>
      </c>
      <c r="M2051" s="24">
        <f t="shared" si="319"/>
        <v>1</v>
      </c>
      <c r="N2051" s="21">
        <v>17.5</v>
      </c>
      <c r="O2051" s="21">
        <v>17.5</v>
      </c>
      <c r="P2051" s="21" t="s">
        <v>218</v>
      </c>
      <c r="Q2051" s="21" t="s">
        <v>219</v>
      </c>
      <c r="R2051" s="25" t="s">
        <v>218</v>
      </c>
      <c r="S2051" s="21" t="s">
        <v>344</v>
      </c>
      <c r="T2051" s="21"/>
      <c r="U2051" s="26"/>
      <c r="V2051" s="26"/>
      <c r="W2051" s="27">
        <f t="shared" si="310"/>
        <v>1916</v>
      </c>
      <c r="X2051" s="27">
        <f t="shared" si="311"/>
        <v>2050</v>
      </c>
      <c r="Y2051" s="28">
        <f t="shared" si="312"/>
        <v>0</v>
      </c>
      <c r="Z2051" s="29" t="str">
        <f t="shared" si="313"/>
        <v>NW</v>
      </c>
      <c r="AA2051" s="30">
        <f t="shared" si="314"/>
        <v>17.5</v>
      </c>
      <c r="AB2051" s="31">
        <f>IF(AND(ISNUMBER(MATCH($S2051,[3]Lists!$CU$8:$CU$37,0)),J2051&gt;=DATE(2018,12,31)),$AH$6,$AH$5)</f>
        <v>1</v>
      </c>
      <c r="AC2051" s="31">
        <f t="shared" si="315"/>
        <v>1</v>
      </c>
      <c r="AD2051" s="31">
        <f t="shared" si="316"/>
        <v>1</v>
      </c>
      <c r="AE2051" s="32" t="e">
        <f>MIN($K2051,IF(AND(S2051='[3]Resources - Baseline'!$C$25,$AH$3&gt;0),MIN(DATE(2050,12,31),MAX(DATE($AH$4,12,31),DATE(YEAR(J2051)+$AH$3,MONTH(J2051),DAY(J2051)))),IF(AND(COUNTIFS('[3]Resources - Baseline'!$C$26:$C$37,S2051)=1,$AH$2&gt;0),MIN(DATE($AH$4,12,31),DATE(YEAR(J2051)+$AH$2,MONTH(J2051),DAY(J2051))),DATE(2050,12,31))))</f>
        <v>#VALUE!</v>
      </c>
      <c r="AF2051" s="33">
        <f t="shared" si="317"/>
        <v>1</v>
      </c>
    </row>
    <row r="2052" spans="1:32">
      <c r="A2052" s="1">
        <v>2052</v>
      </c>
      <c r="B2052" s="21" t="s">
        <v>4291</v>
      </c>
      <c r="C2052" s="21" t="s">
        <v>4292</v>
      </c>
      <c r="D2052" s="21" t="s">
        <v>163</v>
      </c>
      <c r="E2052" s="21" t="s">
        <v>1097</v>
      </c>
      <c r="F2052" s="21" t="s">
        <v>1097</v>
      </c>
      <c r="G2052" s="21" t="s">
        <v>1098</v>
      </c>
      <c r="H2052" s="21" t="s">
        <v>210</v>
      </c>
      <c r="I2052" s="21" t="s">
        <v>212</v>
      </c>
      <c r="J2052" s="22">
        <v>5753</v>
      </c>
      <c r="K2052" s="22">
        <v>55153</v>
      </c>
      <c r="L2052" s="23">
        <f t="shared" si="318"/>
        <v>17.5</v>
      </c>
      <c r="M2052" s="24">
        <f t="shared" si="319"/>
        <v>1</v>
      </c>
      <c r="N2052" s="21">
        <v>17.5</v>
      </c>
      <c r="O2052" s="21">
        <v>17.5</v>
      </c>
      <c r="P2052" s="21" t="s">
        <v>218</v>
      </c>
      <c r="Q2052" s="21" t="s">
        <v>219</v>
      </c>
      <c r="R2052" s="25" t="s">
        <v>218</v>
      </c>
      <c r="S2052" s="21" t="s">
        <v>344</v>
      </c>
      <c r="T2052" s="21"/>
      <c r="U2052" s="26"/>
      <c r="V2052" s="26"/>
      <c r="W2052" s="27">
        <f t="shared" si="310"/>
        <v>1916</v>
      </c>
      <c r="X2052" s="27">
        <f t="shared" si="311"/>
        <v>2050</v>
      </c>
      <c r="Y2052" s="28">
        <f t="shared" si="312"/>
        <v>0</v>
      </c>
      <c r="Z2052" s="29" t="str">
        <f t="shared" si="313"/>
        <v>NW</v>
      </c>
      <c r="AA2052" s="30">
        <f t="shared" si="314"/>
        <v>17.5</v>
      </c>
      <c r="AB2052" s="31">
        <f>IF(AND(ISNUMBER(MATCH($S2052,[3]Lists!$CU$8:$CU$37,0)),J2052&gt;=DATE(2018,12,31)),$AH$6,$AH$5)</f>
        <v>1</v>
      </c>
      <c r="AC2052" s="31">
        <f t="shared" si="315"/>
        <v>1</v>
      </c>
      <c r="AD2052" s="31">
        <f t="shared" si="316"/>
        <v>1</v>
      </c>
      <c r="AE2052" s="32" t="e">
        <f>MIN($K2052,IF(AND(S2052='[3]Resources - Baseline'!$C$25,$AH$3&gt;0),MIN(DATE(2050,12,31),MAX(DATE($AH$4,12,31),DATE(YEAR(J2052)+$AH$3,MONTH(J2052),DAY(J2052)))),IF(AND(COUNTIFS('[3]Resources - Baseline'!$C$26:$C$37,S2052)=1,$AH$2&gt;0),MIN(DATE($AH$4,12,31),DATE(YEAR(J2052)+$AH$2,MONTH(J2052),DAY(J2052))),DATE(2050,12,31))))</f>
        <v>#VALUE!</v>
      </c>
      <c r="AF2052" s="33">
        <f t="shared" si="317"/>
        <v>1</v>
      </c>
    </row>
    <row r="2053" spans="1:32">
      <c r="A2053" s="1">
        <v>2053</v>
      </c>
      <c r="B2053" s="21" t="s">
        <v>4293</v>
      </c>
      <c r="C2053" s="21" t="s">
        <v>4294</v>
      </c>
      <c r="D2053" s="21" t="s">
        <v>163</v>
      </c>
      <c r="E2053" s="21" t="s">
        <v>1097</v>
      </c>
      <c r="F2053" s="21" t="s">
        <v>1097</v>
      </c>
      <c r="G2053" s="21" t="s">
        <v>1098</v>
      </c>
      <c r="H2053" s="21" t="s">
        <v>210</v>
      </c>
      <c r="I2053" s="21" t="s">
        <v>212</v>
      </c>
      <c r="J2053" s="22">
        <v>7275</v>
      </c>
      <c r="K2053" s="22">
        <v>55153</v>
      </c>
      <c r="L2053" s="23">
        <f t="shared" si="318"/>
        <v>17.5</v>
      </c>
      <c r="M2053" s="24">
        <f t="shared" si="319"/>
        <v>1</v>
      </c>
      <c r="N2053" s="21">
        <v>17.5</v>
      </c>
      <c r="O2053" s="21">
        <v>17.5</v>
      </c>
      <c r="P2053" s="21" t="s">
        <v>218</v>
      </c>
      <c r="Q2053" s="21" t="s">
        <v>219</v>
      </c>
      <c r="R2053" s="25" t="s">
        <v>218</v>
      </c>
      <c r="S2053" s="21" t="s">
        <v>344</v>
      </c>
      <c r="T2053" s="21"/>
      <c r="U2053" s="26"/>
      <c r="V2053" s="26"/>
      <c r="W2053" s="27">
        <f t="shared" si="310"/>
        <v>1920</v>
      </c>
      <c r="X2053" s="27">
        <f t="shared" si="311"/>
        <v>2050</v>
      </c>
      <c r="Y2053" s="28">
        <f t="shared" si="312"/>
        <v>0</v>
      </c>
      <c r="Z2053" s="29" t="str">
        <f t="shared" si="313"/>
        <v>NW</v>
      </c>
      <c r="AA2053" s="30">
        <f t="shared" si="314"/>
        <v>17.5</v>
      </c>
      <c r="AB2053" s="31">
        <f>IF(AND(ISNUMBER(MATCH($S2053,[3]Lists!$CU$8:$CU$37,0)),J2053&gt;=DATE(2018,12,31)),$AH$6,$AH$5)</f>
        <v>1</v>
      </c>
      <c r="AC2053" s="31">
        <f t="shared" si="315"/>
        <v>1</v>
      </c>
      <c r="AD2053" s="31">
        <f t="shared" si="316"/>
        <v>1</v>
      </c>
      <c r="AE2053" s="32" t="e">
        <f>MIN($K2053,IF(AND(S2053='[3]Resources - Baseline'!$C$25,$AH$3&gt;0),MIN(DATE(2050,12,31),MAX(DATE($AH$4,12,31),DATE(YEAR(J2053)+$AH$3,MONTH(J2053),DAY(J2053)))),IF(AND(COUNTIFS('[3]Resources - Baseline'!$C$26:$C$37,S2053)=1,$AH$2&gt;0),MIN(DATE($AH$4,12,31),DATE(YEAR(J2053)+$AH$2,MONTH(J2053),DAY(J2053))),DATE(2050,12,31))))</f>
        <v>#VALUE!</v>
      </c>
      <c r="AF2053" s="33">
        <f t="shared" si="317"/>
        <v>1</v>
      </c>
    </row>
    <row r="2054" spans="1:32">
      <c r="A2054" s="1">
        <v>2054</v>
      </c>
      <c r="B2054" s="21" t="s">
        <v>4295</v>
      </c>
      <c r="C2054" s="21" t="s">
        <v>4296</v>
      </c>
      <c r="D2054" s="21" t="s">
        <v>163</v>
      </c>
      <c r="E2054" s="21" t="s">
        <v>1097</v>
      </c>
      <c r="F2054" s="21" t="s">
        <v>1097</v>
      </c>
      <c r="G2054" s="21" t="s">
        <v>1098</v>
      </c>
      <c r="H2054" s="21" t="s">
        <v>210</v>
      </c>
      <c r="I2054" s="21" t="s">
        <v>212</v>
      </c>
      <c r="J2054" s="22">
        <v>8798</v>
      </c>
      <c r="K2054" s="22">
        <v>55153</v>
      </c>
      <c r="L2054" s="23">
        <f t="shared" si="318"/>
        <v>17.5</v>
      </c>
      <c r="M2054" s="24">
        <f t="shared" si="319"/>
        <v>1</v>
      </c>
      <c r="N2054" s="21">
        <v>17.5</v>
      </c>
      <c r="O2054" s="21">
        <v>17.5</v>
      </c>
      <c r="P2054" s="21" t="s">
        <v>218</v>
      </c>
      <c r="Q2054" s="21" t="s">
        <v>219</v>
      </c>
      <c r="R2054" s="25" t="s">
        <v>218</v>
      </c>
      <c r="S2054" s="21" t="s">
        <v>344</v>
      </c>
      <c r="T2054" s="21"/>
      <c r="U2054" s="26"/>
      <c r="V2054" s="26"/>
      <c r="W2054" s="27">
        <f t="shared" si="310"/>
        <v>1924</v>
      </c>
      <c r="X2054" s="27">
        <f t="shared" si="311"/>
        <v>2050</v>
      </c>
      <c r="Y2054" s="28">
        <f t="shared" si="312"/>
        <v>0</v>
      </c>
      <c r="Z2054" s="29" t="str">
        <f t="shared" si="313"/>
        <v>NW</v>
      </c>
      <c r="AA2054" s="30">
        <f t="shared" si="314"/>
        <v>17.5</v>
      </c>
      <c r="AB2054" s="31">
        <f>IF(AND(ISNUMBER(MATCH($S2054,[3]Lists!$CU$8:$CU$37,0)),J2054&gt;=DATE(2018,12,31)),$AH$6,$AH$5)</f>
        <v>1</v>
      </c>
      <c r="AC2054" s="31">
        <f t="shared" si="315"/>
        <v>1</v>
      </c>
      <c r="AD2054" s="31">
        <f t="shared" si="316"/>
        <v>1</v>
      </c>
      <c r="AE2054" s="32" t="e">
        <f>MIN($K2054,IF(AND(S2054='[3]Resources - Baseline'!$C$25,$AH$3&gt;0),MIN(DATE(2050,12,31),MAX(DATE($AH$4,12,31),DATE(YEAR(J2054)+$AH$3,MONTH(J2054),DAY(J2054)))),IF(AND(COUNTIFS('[3]Resources - Baseline'!$C$26:$C$37,S2054)=1,$AH$2&gt;0),MIN(DATE($AH$4,12,31),DATE(YEAR(J2054)+$AH$2,MONTH(J2054),DAY(J2054))),DATE(2050,12,31))))</f>
        <v>#VALUE!</v>
      </c>
      <c r="AF2054" s="33">
        <f t="shared" si="317"/>
        <v>1</v>
      </c>
    </row>
    <row r="2055" spans="1:32">
      <c r="A2055" s="1">
        <v>2055</v>
      </c>
      <c r="B2055" s="21" t="s">
        <v>4297</v>
      </c>
      <c r="C2055" s="21" t="s">
        <v>4298</v>
      </c>
      <c r="D2055" s="21" t="s">
        <v>163</v>
      </c>
      <c r="E2055" s="21" t="s">
        <v>164</v>
      </c>
      <c r="F2055" s="21" t="s">
        <v>164</v>
      </c>
      <c r="G2055" s="21" t="s">
        <v>165</v>
      </c>
      <c r="H2055" s="21" t="s">
        <v>166</v>
      </c>
      <c r="I2055" s="21" t="s">
        <v>167</v>
      </c>
      <c r="J2055" s="22">
        <v>41577</v>
      </c>
      <c r="K2055" s="22">
        <v>56157</v>
      </c>
      <c r="L2055" s="23">
        <f t="shared" si="318"/>
        <v>15.5</v>
      </c>
      <c r="M2055" s="24">
        <f t="shared" si="319"/>
        <v>1</v>
      </c>
      <c r="N2055" s="21">
        <v>15.5</v>
      </c>
      <c r="O2055" s="21">
        <v>15.5</v>
      </c>
      <c r="P2055" s="21" t="s">
        <v>218</v>
      </c>
      <c r="Q2055" s="21" t="s">
        <v>219</v>
      </c>
      <c r="R2055" s="25" t="s">
        <v>218</v>
      </c>
      <c r="S2055" s="21" t="s">
        <v>220</v>
      </c>
      <c r="T2055" s="21"/>
      <c r="U2055" s="26"/>
      <c r="V2055" s="26"/>
      <c r="W2055" s="27">
        <f t="shared" si="310"/>
        <v>2014</v>
      </c>
      <c r="X2055" s="27">
        <f t="shared" si="311"/>
        <v>2053</v>
      </c>
      <c r="Y2055" s="28">
        <f t="shared" si="312"/>
        <v>0</v>
      </c>
      <c r="Z2055" s="29" t="str">
        <f t="shared" si="313"/>
        <v>Excluded</v>
      </c>
      <c r="AA2055" s="30">
        <f t="shared" si="314"/>
        <v>15.5</v>
      </c>
      <c r="AB2055" s="31">
        <f>IF(AND(ISNUMBER(MATCH($S2055,[3]Lists!$CU$8:$CU$37,0)),J2055&gt;=DATE(2018,12,31)),$AH$6,$AH$5)</f>
        <v>1</v>
      </c>
      <c r="AC2055" s="31">
        <f t="shared" si="315"/>
        <v>1</v>
      </c>
      <c r="AD2055" s="31">
        <f t="shared" si="316"/>
        <v>1</v>
      </c>
      <c r="AE2055" s="32" t="e">
        <f>MIN($K2055,IF(AND(S2055='[3]Resources - Baseline'!$C$25,$AH$3&gt;0),MIN(DATE(2050,12,31),MAX(DATE($AH$4,12,31),DATE(YEAR(J2055)+$AH$3,MONTH(J2055),DAY(J2055)))),IF(AND(COUNTIFS('[3]Resources - Baseline'!$C$26:$C$37,S2055)=1,$AH$2&gt;0),MIN(DATE($AH$4,12,31),DATE(YEAR(J2055)+$AH$2,MONTH(J2055),DAY(J2055))),DATE(2050,12,31))))</f>
        <v>#VALUE!</v>
      </c>
      <c r="AF2055" s="33">
        <f t="shared" si="317"/>
        <v>1</v>
      </c>
    </row>
    <row r="2056" spans="1:32">
      <c r="A2056" s="1">
        <v>2056</v>
      </c>
      <c r="B2056" s="21" t="s">
        <v>4299</v>
      </c>
      <c r="C2056" s="21" t="s">
        <v>4300</v>
      </c>
      <c r="D2056" s="21" t="s">
        <v>163</v>
      </c>
      <c r="E2056" s="21" t="s">
        <v>164</v>
      </c>
      <c r="F2056" s="21" t="s">
        <v>164</v>
      </c>
      <c r="G2056" s="21" t="s">
        <v>165</v>
      </c>
      <c r="H2056" s="21" t="s">
        <v>166</v>
      </c>
      <c r="I2056" s="21" t="s">
        <v>167</v>
      </c>
      <c r="J2056" s="22">
        <v>41577</v>
      </c>
      <c r="K2056" s="22">
        <v>56157</v>
      </c>
      <c r="L2056" s="23">
        <f t="shared" si="318"/>
        <v>15.5</v>
      </c>
      <c r="M2056" s="24">
        <f t="shared" si="319"/>
        <v>1</v>
      </c>
      <c r="N2056" s="21">
        <v>15.5</v>
      </c>
      <c r="O2056" s="21">
        <v>15.5</v>
      </c>
      <c r="P2056" s="21" t="s">
        <v>218</v>
      </c>
      <c r="Q2056" s="21" t="s">
        <v>219</v>
      </c>
      <c r="R2056" s="25" t="s">
        <v>218</v>
      </c>
      <c r="S2056" s="21" t="s">
        <v>220</v>
      </c>
      <c r="T2056" s="21"/>
      <c r="U2056" s="26"/>
      <c r="V2056" s="26"/>
      <c r="W2056" s="27">
        <f t="shared" si="310"/>
        <v>2014</v>
      </c>
      <c r="X2056" s="27">
        <f t="shared" si="311"/>
        <v>2053</v>
      </c>
      <c r="Y2056" s="28">
        <f t="shared" si="312"/>
        <v>0</v>
      </c>
      <c r="Z2056" s="29" t="str">
        <f t="shared" si="313"/>
        <v>Excluded</v>
      </c>
      <c r="AA2056" s="30">
        <f t="shared" si="314"/>
        <v>15.5</v>
      </c>
      <c r="AB2056" s="31">
        <f>IF(AND(ISNUMBER(MATCH($S2056,[3]Lists!$CU$8:$CU$37,0)),J2056&gt;=DATE(2018,12,31)),$AH$6,$AH$5)</f>
        <v>1</v>
      </c>
      <c r="AC2056" s="31">
        <f t="shared" si="315"/>
        <v>1</v>
      </c>
      <c r="AD2056" s="31">
        <f t="shared" si="316"/>
        <v>1</v>
      </c>
      <c r="AE2056" s="32" t="e">
        <f>MIN($K2056,IF(AND(S2056='[3]Resources - Baseline'!$C$25,$AH$3&gt;0),MIN(DATE(2050,12,31),MAX(DATE($AH$4,12,31),DATE(YEAR(J2056)+$AH$3,MONTH(J2056),DAY(J2056)))),IF(AND(COUNTIFS('[3]Resources - Baseline'!$C$26:$C$37,S2056)=1,$AH$2&gt;0),MIN(DATE($AH$4,12,31),DATE(YEAR(J2056)+$AH$2,MONTH(J2056),DAY(J2056))),DATE(2050,12,31))))</f>
        <v>#VALUE!</v>
      </c>
      <c r="AF2056" s="33">
        <f t="shared" si="317"/>
        <v>1</v>
      </c>
    </row>
    <row r="2057" spans="1:32">
      <c r="A2057" s="1">
        <v>2057</v>
      </c>
      <c r="B2057" s="21" t="s">
        <v>4301</v>
      </c>
      <c r="C2057" s="21" t="s">
        <v>4302</v>
      </c>
      <c r="D2057" s="21" t="s">
        <v>163</v>
      </c>
      <c r="E2057" s="21" t="s">
        <v>298</v>
      </c>
      <c r="F2057" s="21" t="s">
        <v>298</v>
      </c>
      <c r="G2057" s="21" t="s">
        <v>299</v>
      </c>
      <c r="H2057" s="21" t="s">
        <v>166</v>
      </c>
      <c r="I2057" s="21" t="s">
        <v>167</v>
      </c>
      <c r="J2057" s="22">
        <v>39448</v>
      </c>
      <c r="K2057" s="22">
        <v>55123</v>
      </c>
      <c r="L2057" s="23">
        <f t="shared" si="318"/>
        <v>80</v>
      </c>
      <c r="M2057" s="24">
        <f t="shared" si="319"/>
        <v>1</v>
      </c>
      <c r="N2057" s="21">
        <v>80</v>
      </c>
      <c r="O2057" s="21">
        <v>80</v>
      </c>
      <c r="P2057" s="21" t="s">
        <v>1365</v>
      </c>
      <c r="Q2057" s="21" t="s">
        <v>537</v>
      </c>
      <c r="R2057" s="25" t="s">
        <v>538</v>
      </c>
      <c r="S2057" s="21" t="s">
        <v>791</v>
      </c>
      <c r="T2057" s="21"/>
      <c r="U2057" s="26"/>
      <c r="V2057" s="26"/>
      <c r="W2057" s="27">
        <f t="shared" si="310"/>
        <v>2008</v>
      </c>
      <c r="X2057" s="27">
        <f t="shared" si="311"/>
        <v>2050</v>
      </c>
      <c r="Y2057" s="28">
        <f t="shared" si="312"/>
        <v>0</v>
      </c>
      <c r="Z2057" s="29" t="str">
        <f t="shared" si="313"/>
        <v>Excluded</v>
      </c>
      <c r="AA2057" s="30">
        <f t="shared" si="314"/>
        <v>80</v>
      </c>
      <c r="AB2057" s="31">
        <f>IF(AND(ISNUMBER(MATCH($S2057,[3]Lists!$CU$8:$CU$37,0)),J2057&gt;=DATE(2018,12,31)),$AH$6,$AH$5)</f>
        <v>1</v>
      </c>
      <c r="AC2057" s="31">
        <f t="shared" si="315"/>
        <v>1</v>
      </c>
      <c r="AD2057" s="31">
        <f t="shared" si="316"/>
        <v>1</v>
      </c>
      <c r="AE2057" s="32" t="e">
        <f>MIN($K2057,IF(AND(S2057='[3]Resources - Baseline'!$C$25,$AH$3&gt;0),MIN(DATE(2050,12,31),MAX(DATE($AH$4,12,31),DATE(YEAR(J2057)+$AH$3,MONTH(J2057),DAY(J2057)))),IF(AND(COUNTIFS('[3]Resources - Baseline'!$C$26:$C$37,S2057)=1,$AH$2&gt;0),MIN(DATE($AH$4,12,31),DATE(YEAR(J2057)+$AH$2,MONTH(J2057),DAY(J2057))),DATE(2050,12,31))))</f>
        <v>#VALUE!</v>
      </c>
      <c r="AF2057" s="33">
        <f t="shared" si="317"/>
        <v>1</v>
      </c>
    </row>
    <row r="2058" spans="1:32">
      <c r="A2058" s="1">
        <v>2058</v>
      </c>
      <c r="B2058" s="21" t="s">
        <v>4303</v>
      </c>
      <c r="C2058" s="21" t="s">
        <v>4304</v>
      </c>
      <c r="D2058" s="21" t="s">
        <v>163</v>
      </c>
      <c r="E2058" s="21" t="s">
        <v>298</v>
      </c>
      <c r="F2058" s="21" t="s">
        <v>298</v>
      </c>
      <c r="G2058" s="21" t="s">
        <v>299</v>
      </c>
      <c r="H2058" s="21" t="s">
        <v>166</v>
      </c>
      <c r="I2058" s="21" t="s">
        <v>167</v>
      </c>
      <c r="J2058" s="22">
        <v>39448</v>
      </c>
      <c r="K2058" s="22">
        <v>55123</v>
      </c>
      <c r="L2058" s="23">
        <f t="shared" si="318"/>
        <v>80</v>
      </c>
      <c r="M2058" s="24">
        <f t="shared" si="319"/>
        <v>1</v>
      </c>
      <c r="N2058" s="21">
        <v>80</v>
      </c>
      <c r="O2058" s="21">
        <v>80</v>
      </c>
      <c r="P2058" s="21" t="s">
        <v>1365</v>
      </c>
      <c r="Q2058" s="21" t="s">
        <v>537</v>
      </c>
      <c r="R2058" s="25" t="s">
        <v>538</v>
      </c>
      <c r="S2058" s="21" t="s">
        <v>791</v>
      </c>
      <c r="T2058" s="21"/>
      <c r="U2058" s="26"/>
      <c r="V2058" s="26"/>
      <c r="W2058" s="27">
        <f t="shared" ref="W2058:W2121" si="320">IF(J2058&lt;DATE(YEAR(J2058),7,1),YEAR(J2058),YEAR(J2058)+1)</f>
        <v>2008</v>
      </c>
      <c r="X2058" s="27">
        <f t="shared" ref="X2058:X2121" si="321">IF(K2058&gt;=DATE(YEAR(K2058),7,1),YEAR(K2058),YEAR(K2058)-1)</f>
        <v>2050</v>
      </c>
      <c r="Y2058" s="28">
        <f t="shared" ref="Y2058:Y2121" si="322">IF(ISBLANK(U2058),0,O2058-U2058)</f>
        <v>0</v>
      </c>
      <c r="Z2058" s="29" t="str">
        <f t="shared" ref="Z2058:Z2121" si="323">IF(ISBLANK(T2058),I2058,T2058)</f>
        <v>Excluded</v>
      </c>
      <c r="AA2058" s="30">
        <f t="shared" ref="AA2058:AA2121" si="324">IF(ISBLANK(U2058),O2058,U2058)</f>
        <v>80</v>
      </c>
      <c r="AB2058" s="31">
        <f>IF(AND(ISNUMBER(MATCH($S2058,[3]Lists!$CU$8:$CU$37,0)),J2058&gt;=DATE(2018,12,31)),$AH$6,$AH$5)</f>
        <v>1</v>
      </c>
      <c r="AC2058" s="31">
        <f t="shared" ref="AC2058:AC2121" si="325">IF(ISBLANK(S2058),0,1)</f>
        <v>1</v>
      </c>
      <c r="AD2058" s="31">
        <f t="shared" ref="AD2058:AD2121" si="326">AC2058</f>
        <v>1</v>
      </c>
      <c r="AE2058" s="32" t="e">
        <f>MIN($K2058,IF(AND(S2058='[3]Resources - Baseline'!$C$25,$AH$3&gt;0),MIN(DATE(2050,12,31),MAX(DATE($AH$4,12,31),DATE(YEAR(J2058)+$AH$3,MONTH(J2058),DAY(J2058)))),IF(AND(COUNTIFS('[3]Resources - Baseline'!$C$26:$C$37,S2058)=1,$AH$2&gt;0),MIN(DATE($AH$4,12,31),DATE(YEAR(J2058)+$AH$2,MONTH(J2058),DAY(J2058))),DATE(2050,12,31))))</f>
        <v>#VALUE!</v>
      </c>
      <c r="AF2058" s="33">
        <f t="shared" ref="AF2058:AF2121" si="327">SUMPRODUCT(($B$9:$B$3872=$B2058)*1)</f>
        <v>1</v>
      </c>
    </row>
    <row r="2059" spans="1:32">
      <c r="A2059" s="1">
        <v>2059</v>
      </c>
      <c r="B2059" s="21" t="s">
        <v>4305</v>
      </c>
      <c r="C2059" s="21" t="s">
        <v>4306</v>
      </c>
      <c r="D2059" s="21" t="s">
        <v>163</v>
      </c>
      <c r="E2059" s="21" t="s">
        <v>298</v>
      </c>
      <c r="F2059" s="21" t="s">
        <v>298</v>
      </c>
      <c r="G2059" s="21" t="s">
        <v>299</v>
      </c>
      <c r="H2059" s="21" t="s">
        <v>166</v>
      </c>
      <c r="I2059" s="21" t="s">
        <v>167</v>
      </c>
      <c r="J2059" s="22">
        <v>39448</v>
      </c>
      <c r="K2059" s="22">
        <v>55123</v>
      </c>
      <c r="L2059" s="23">
        <f t="shared" ref="L2059:L2122" si="328">IFERROR(M2059*O2059,0)</f>
        <v>11.5</v>
      </c>
      <c r="M2059" s="24">
        <f t="shared" ref="M2059:M2122" si="329">IFERROR(N2059/O2059,0)</f>
        <v>1</v>
      </c>
      <c r="N2059" s="21">
        <v>11.5</v>
      </c>
      <c r="O2059" s="21">
        <v>11.5</v>
      </c>
      <c r="P2059" s="21" t="s">
        <v>1365</v>
      </c>
      <c r="Q2059" s="21" t="s">
        <v>537</v>
      </c>
      <c r="R2059" s="25" t="s">
        <v>538</v>
      </c>
      <c r="S2059" s="21" t="s">
        <v>791</v>
      </c>
      <c r="T2059" s="21"/>
      <c r="U2059" s="26"/>
      <c r="V2059" s="26"/>
      <c r="W2059" s="27">
        <f t="shared" si="320"/>
        <v>2008</v>
      </c>
      <c r="X2059" s="27">
        <f t="shared" si="321"/>
        <v>2050</v>
      </c>
      <c r="Y2059" s="28">
        <f t="shared" si="322"/>
        <v>0</v>
      </c>
      <c r="Z2059" s="29" t="str">
        <f t="shared" si="323"/>
        <v>Excluded</v>
      </c>
      <c r="AA2059" s="30">
        <f t="shared" si="324"/>
        <v>11.5</v>
      </c>
      <c r="AB2059" s="31">
        <f>IF(AND(ISNUMBER(MATCH($S2059,[3]Lists!$CU$8:$CU$37,0)),J2059&gt;=DATE(2018,12,31)),$AH$6,$AH$5)</f>
        <v>1</v>
      </c>
      <c r="AC2059" s="31">
        <f t="shared" si="325"/>
        <v>1</v>
      </c>
      <c r="AD2059" s="31">
        <f t="shared" si="326"/>
        <v>1</v>
      </c>
      <c r="AE2059" s="32" t="e">
        <f>MIN($K2059,IF(AND(S2059='[3]Resources - Baseline'!$C$25,$AH$3&gt;0),MIN(DATE(2050,12,31),MAX(DATE($AH$4,12,31),DATE(YEAR(J2059)+$AH$3,MONTH(J2059),DAY(J2059)))),IF(AND(COUNTIFS('[3]Resources - Baseline'!$C$26:$C$37,S2059)=1,$AH$2&gt;0),MIN(DATE($AH$4,12,31),DATE(YEAR(J2059)+$AH$2,MONTH(J2059),DAY(J2059))),DATE(2050,12,31))))</f>
        <v>#VALUE!</v>
      </c>
      <c r="AF2059" s="33">
        <f t="shared" si="327"/>
        <v>1</v>
      </c>
    </row>
    <row r="2060" spans="1:32">
      <c r="A2060" s="1">
        <v>2060</v>
      </c>
      <c r="B2060" s="21" t="s">
        <v>4307</v>
      </c>
      <c r="C2060" s="21" t="s">
        <v>4308</v>
      </c>
      <c r="D2060" s="21" t="s">
        <v>163</v>
      </c>
      <c r="E2060" s="21" t="s">
        <v>298</v>
      </c>
      <c r="F2060" s="21" t="s">
        <v>298</v>
      </c>
      <c r="G2060" s="21" t="s">
        <v>299</v>
      </c>
      <c r="H2060" s="21" t="s">
        <v>166</v>
      </c>
      <c r="I2060" s="21" t="s">
        <v>167</v>
      </c>
      <c r="J2060" s="22">
        <v>39448</v>
      </c>
      <c r="K2060" s="22">
        <v>55123</v>
      </c>
      <c r="L2060" s="23">
        <f t="shared" si="328"/>
        <v>11.5</v>
      </c>
      <c r="M2060" s="24">
        <f t="shared" si="329"/>
        <v>1</v>
      </c>
      <c r="N2060" s="21">
        <v>11.5</v>
      </c>
      <c r="O2060" s="21">
        <v>11.5</v>
      </c>
      <c r="P2060" s="21" t="s">
        <v>1365</v>
      </c>
      <c r="Q2060" s="21" t="s">
        <v>537</v>
      </c>
      <c r="R2060" s="25" t="s">
        <v>538</v>
      </c>
      <c r="S2060" s="21" t="s">
        <v>791</v>
      </c>
      <c r="T2060" s="21"/>
      <c r="U2060" s="26"/>
      <c r="V2060" s="26"/>
      <c r="W2060" s="27">
        <f t="shared" si="320"/>
        <v>2008</v>
      </c>
      <c r="X2060" s="27">
        <f t="shared" si="321"/>
        <v>2050</v>
      </c>
      <c r="Y2060" s="28">
        <f t="shared" si="322"/>
        <v>0</v>
      </c>
      <c r="Z2060" s="29" t="str">
        <f t="shared" si="323"/>
        <v>Excluded</v>
      </c>
      <c r="AA2060" s="30">
        <f t="shared" si="324"/>
        <v>11.5</v>
      </c>
      <c r="AB2060" s="31">
        <f>IF(AND(ISNUMBER(MATCH($S2060,[3]Lists!$CU$8:$CU$37,0)),J2060&gt;=DATE(2018,12,31)),$AH$6,$AH$5)</f>
        <v>1</v>
      </c>
      <c r="AC2060" s="31">
        <f t="shared" si="325"/>
        <v>1</v>
      </c>
      <c r="AD2060" s="31">
        <f t="shared" si="326"/>
        <v>1</v>
      </c>
      <c r="AE2060" s="32" t="e">
        <f>MIN($K2060,IF(AND(S2060='[3]Resources - Baseline'!$C$25,$AH$3&gt;0),MIN(DATE(2050,12,31),MAX(DATE($AH$4,12,31),DATE(YEAR(J2060)+$AH$3,MONTH(J2060),DAY(J2060)))),IF(AND(COUNTIFS('[3]Resources - Baseline'!$C$26:$C$37,S2060)=1,$AH$2&gt;0),MIN(DATE($AH$4,12,31),DATE(YEAR(J2060)+$AH$2,MONTH(J2060),DAY(J2060))),DATE(2050,12,31))))</f>
        <v>#VALUE!</v>
      </c>
      <c r="AF2060" s="33">
        <f t="shared" si="327"/>
        <v>1</v>
      </c>
    </row>
    <row r="2061" spans="1:32">
      <c r="A2061" s="1">
        <v>2061</v>
      </c>
      <c r="B2061" s="21" t="s">
        <v>4309</v>
      </c>
      <c r="C2061" s="21" t="s">
        <v>4310</v>
      </c>
      <c r="D2061" s="21" t="s">
        <v>163</v>
      </c>
      <c r="E2061" s="21" t="s">
        <v>210</v>
      </c>
      <c r="F2061" s="21" t="s">
        <v>210</v>
      </c>
      <c r="G2061" s="21" t="s">
        <v>211</v>
      </c>
      <c r="H2061" s="21" t="s">
        <v>210</v>
      </c>
      <c r="I2061" s="21" t="s">
        <v>212</v>
      </c>
      <c r="J2061" s="22">
        <v>17899</v>
      </c>
      <c r="K2061" s="22">
        <v>55153</v>
      </c>
      <c r="L2061" s="23">
        <f t="shared" si="328"/>
        <v>10</v>
      </c>
      <c r="M2061" s="24">
        <f t="shared" si="329"/>
        <v>1</v>
      </c>
      <c r="N2061" s="21">
        <v>10</v>
      </c>
      <c r="O2061" s="21">
        <v>10</v>
      </c>
      <c r="P2061" s="21" t="s">
        <v>213</v>
      </c>
      <c r="Q2061" s="21" t="s">
        <v>214</v>
      </c>
      <c r="R2061" s="25" t="s">
        <v>215</v>
      </c>
      <c r="S2061" s="21" t="s">
        <v>120</v>
      </c>
      <c r="T2061" s="21"/>
      <c r="U2061" s="26"/>
      <c r="V2061" s="26"/>
      <c r="W2061" s="27">
        <f t="shared" si="320"/>
        <v>1949</v>
      </c>
      <c r="X2061" s="27">
        <f t="shared" si="321"/>
        <v>2050</v>
      </c>
      <c r="Y2061" s="28">
        <f t="shared" si="322"/>
        <v>0</v>
      </c>
      <c r="Z2061" s="29" t="str">
        <f t="shared" si="323"/>
        <v>NW</v>
      </c>
      <c r="AA2061" s="30">
        <f t="shared" si="324"/>
        <v>10</v>
      </c>
      <c r="AB2061" s="31">
        <f>IF(AND(ISNUMBER(MATCH($S2061,[3]Lists!$CU$8:$CU$37,0)),J2061&gt;=DATE(2018,12,31)),$AH$6,$AH$5)</f>
        <v>1</v>
      </c>
      <c r="AC2061" s="31">
        <f t="shared" si="325"/>
        <v>1</v>
      </c>
      <c r="AD2061" s="31">
        <f t="shared" si="326"/>
        <v>1</v>
      </c>
      <c r="AE2061" s="32" t="e">
        <f>MIN($K2061,IF(AND(S2061='[3]Resources - Baseline'!$C$25,$AH$3&gt;0),MIN(DATE(2050,12,31),MAX(DATE($AH$4,12,31),DATE(YEAR(J2061)+$AH$3,MONTH(J2061),DAY(J2061)))),IF(AND(COUNTIFS('[3]Resources - Baseline'!$C$26:$C$37,S2061)=1,$AH$2&gt;0),MIN(DATE($AH$4,12,31),DATE(YEAR(J2061)+$AH$2,MONTH(J2061),DAY(J2061))),DATE(2050,12,31))))</f>
        <v>#VALUE!</v>
      </c>
      <c r="AF2061" s="33">
        <f t="shared" si="327"/>
        <v>1</v>
      </c>
    </row>
    <row r="2062" spans="1:32">
      <c r="A2062" s="1">
        <v>2062</v>
      </c>
      <c r="B2062" s="21" t="s">
        <v>4311</v>
      </c>
      <c r="C2062" s="21" t="s">
        <v>4312</v>
      </c>
      <c r="D2062" s="21" t="s">
        <v>163</v>
      </c>
      <c r="E2062" s="21" t="s">
        <v>210</v>
      </c>
      <c r="F2062" s="21" t="s">
        <v>210</v>
      </c>
      <c r="G2062" s="21" t="s">
        <v>211</v>
      </c>
      <c r="H2062" s="21" t="s">
        <v>210</v>
      </c>
      <c r="I2062" s="21" t="s">
        <v>212</v>
      </c>
      <c r="J2062" s="22">
        <v>21186</v>
      </c>
      <c r="K2062" s="22">
        <v>55153</v>
      </c>
      <c r="L2062" s="23">
        <f t="shared" si="328"/>
        <v>20</v>
      </c>
      <c r="M2062" s="24">
        <f t="shared" si="329"/>
        <v>1</v>
      </c>
      <c r="N2062" s="21">
        <v>20</v>
      </c>
      <c r="O2062" s="21">
        <v>20</v>
      </c>
      <c r="P2062" s="21" t="s">
        <v>911</v>
      </c>
      <c r="Q2062" s="21" t="s">
        <v>912</v>
      </c>
      <c r="R2062" s="25" t="s">
        <v>215</v>
      </c>
      <c r="S2062" s="21" t="s">
        <v>120</v>
      </c>
      <c r="T2062" s="21"/>
      <c r="U2062" s="26"/>
      <c r="V2062" s="26"/>
      <c r="W2062" s="27">
        <f t="shared" si="320"/>
        <v>1958</v>
      </c>
      <c r="X2062" s="27">
        <f t="shared" si="321"/>
        <v>2050</v>
      </c>
      <c r="Y2062" s="28">
        <f t="shared" si="322"/>
        <v>0</v>
      </c>
      <c r="Z2062" s="29" t="str">
        <f t="shared" si="323"/>
        <v>NW</v>
      </c>
      <c r="AA2062" s="30">
        <f t="shared" si="324"/>
        <v>20</v>
      </c>
      <c r="AB2062" s="31">
        <f>IF(AND(ISNUMBER(MATCH($S2062,[3]Lists!$CU$8:$CU$37,0)),J2062&gt;=DATE(2018,12,31)),$AH$6,$AH$5)</f>
        <v>1</v>
      </c>
      <c r="AC2062" s="31">
        <f t="shared" si="325"/>
        <v>1</v>
      </c>
      <c r="AD2062" s="31">
        <f t="shared" si="326"/>
        <v>1</v>
      </c>
      <c r="AE2062" s="32" t="e">
        <f>MIN($K2062,IF(AND(S2062='[3]Resources - Baseline'!$C$25,$AH$3&gt;0),MIN(DATE(2050,12,31),MAX(DATE($AH$4,12,31),DATE(YEAR(J2062)+$AH$3,MONTH(J2062),DAY(J2062)))),IF(AND(COUNTIFS('[3]Resources - Baseline'!$C$26:$C$37,S2062)=1,$AH$2&gt;0),MIN(DATE($AH$4,12,31),DATE(YEAR(J2062)+$AH$2,MONTH(J2062),DAY(J2062))),DATE(2050,12,31))))</f>
        <v>#VALUE!</v>
      </c>
      <c r="AF2062" s="33">
        <f t="shared" si="327"/>
        <v>1</v>
      </c>
    </row>
    <row r="2063" spans="1:32">
      <c r="A2063" s="1">
        <v>2063</v>
      </c>
      <c r="B2063" s="21" t="s">
        <v>4313</v>
      </c>
      <c r="C2063" s="21" t="s">
        <v>4314</v>
      </c>
      <c r="D2063" s="21" t="s">
        <v>163</v>
      </c>
      <c r="E2063" s="21" t="s">
        <v>210</v>
      </c>
      <c r="F2063" s="21" t="s">
        <v>210</v>
      </c>
      <c r="G2063" s="21" t="s">
        <v>211</v>
      </c>
      <c r="H2063" s="21" t="s">
        <v>210</v>
      </c>
      <c r="I2063" s="21" t="s">
        <v>212</v>
      </c>
      <c r="J2063" s="22">
        <v>24198</v>
      </c>
      <c r="K2063" s="22">
        <v>55153</v>
      </c>
      <c r="L2063" s="23">
        <f t="shared" si="328"/>
        <v>25</v>
      </c>
      <c r="M2063" s="24">
        <f t="shared" si="329"/>
        <v>1</v>
      </c>
      <c r="N2063" s="21">
        <v>25</v>
      </c>
      <c r="O2063" s="21">
        <v>25</v>
      </c>
      <c r="P2063" s="21" t="s">
        <v>911</v>
      </c>
      <c r="Q2063" s="21" t="s">
        <v>912</v>
      </c>
      <c r="R2063" s="25" t="s">
        <v>215</v>
      </c>
      <c r="S2063" s="21" t="s">
        <v>120</v>
      </c>
      <c r="T2063" s="21"/>
      <c r="U2063" s="26"/>
      <c r="V2063" s="26"/>
      <c r="W2063" s="27">
        <f t="shared" si="320"/>
        <v>1966</v>
      </c>
      <c r="X2063" s="27">
        <f t="shared" si="321"/>
        <v>2050</v>
      </c>
      <c r="Y2063" s="28">
        <f t="shared" si="322"/>
        <v>0</v>
      </c>
      <c r="Z2063" s="29" t="str">
        <f t="shared" si="323"/>
        <v>NW</v>
      </c>
      <c r="AA2063" s="30">
        <f t="shared" si="324"/>
        <v>25</v>
      </c>
      <c r="AB2063" s="31">
        <f>IF(AND(ISNUMBER(MATCH($S2063,[3]Lists!$CU$8:$CU$37,0)),J2063&gt;=DATE(2018,12,31)),$AH$6,$AH$5)</f>
        <v>1</v>
      </c>
      <c r="AC2063" s="31">
        <f t="shared" si="325"/>
        <v>1</v>
      </c>
      <c r="AD2063" s="31">
        <f t="shared" si="326"/>
        <v>1</v>
      </c>
      <c r="AE2063" s="32" t="e">
        <f>MIN($K2063,IF(AND(S2063='[3]Resources - Baseline'!$C$25,$AH$3&gt;0),MIN(DATE(2050,12,31),MAX(DATE($AH$4,12,31),DATE(YEAR(J2063)+$AH$3,MONTH(J2063),DAY(J2063)))),IF(AND(COUNTIFS('[3]Resources - Baseline'!$C$26:$C$37,S2063)=1,$AH$2&gt;0),MIN(DATE($AH$4,12,31),DATE(YEAR(J2063)+$AH$2,MONTH(J2063),DAY(J2063))),DATE(2050,12,31))))</f>
        <v>#VALUE!</v>
      </c>
      <c r="AF2063" s="33">
        <f t="shared" si="327"/>
        <v>1</v>
      </c>
    </row>
    <row r="2064" spans="1:32">
      <c r="A2064" s="1">
        <v>2064</v>
      </c>
      <c r="B2064" s="21" t="s">
        <v>4315</v>
      </c>
      <c r="C2064" s="21" t="s">
        <v>4316</v>
      </c>
      <c r="D2064" s="21" t="s">
        <v>163</v>
      </c>
      <c r="E2064" s="21" t="s">
        <v>210</v>
      </c>
      <c r="F2064" s="21" t="s">
        <v>210</v>
      </c>
      <c r="G2064" s="21" t="s">
        <v>211</v>
      </c>
      <c r="H2064" s="21" t="s">
        <v>210</v>
      </c>
      <c r="I2064" s="21" t="s">
        <v>212</v>
      </c>
      <c r="J2064" s="22">
        <v>20210</v>
      </c>
      <c r="K2064" s="22">
        <v>55153</v>
      </c>
      <c r="L2064" s="23">
        <f t="shared" si="328"/>
        <v>40</v>
      </c>
      <c r="M2064" s="24">
        <f t="shared" si="329"/>
        <v>1</v>
      </c>
      <c r="N2064" s="21">
        <v>40</v>
      </c>
      <c r="O2064" s="21">
        <v>40</v>
      </c>
      <c r="P2064" s="21" t="s">
        <v>218</v>
      </c>
      <c r="Q2064" s="21" t="s">
        <v>219</v>
      </c>
      <c r="R2064" s="25" t="s">
        <v>218</v>
      </c>
      <c r="S2064" s="21" t="s">
        <v>344</v>
      </c>
      <c r="T2064" s="21"/>
      <c r="U2064" s="26"/>
      <c r="V2064" s="26"/>
      <c r="W2064" s="27">
        <f t="shared" si="320"/>
        <v>1955</v>
      </c>
      <c r="X2064" s="27">
        <f t="shared" si="321"/>
        <v>2050</v>
      </c>
      <c r="Y2064" s="28">
        <f t="shared" si="322"/>
        <v>0</v>
      </c>
      <c r="Z2064" s="29" t="str">
        <f t="shared" si="323"/>
        <v>NW</v>
      </c>
      <c r="AA2064" s="30">
        <f t="shared" si="324"/>
        <v>40</v>
      </c>
      <c r="AB2064" s="31">
        <f>IF(AND(ISNUMBER(MATCH($S2064,[3]Lists!$CU$8:$CU$37,0)),J2064&gt;=DATE(2018,12,31)),$AH$6,$AH$5)</f>
        <v>1</v>
      </c>
      <c r="AC2064" s="31">
        <f t="shared" si="325"/>
        <v>1</v>
      </c>
      <c r="AD2064" s="31">
        <f t="shared" si="326"/>
        <v>1</v>
      </c>
      <c r="AE2064" s="32" t="e">
        <f>MIN($K2064,IF(AND(S2064='[3]Resources - Baseline'!$C$25,$AH$3&gt;0),MIN(DATE(2050,12,31),MAX(DATE($AH$4,12,31),DATE(YEAR(J2064)+$AH$3,MONTH(J2064),DAY(J2064)))),IF(AND(COUNTIFS('[3]Resources - Baseline'!$C$26:$C$37,S2064)=1,$AH$2&gt;0),MIN(DATE($AH$4,12,31),DATE(YEAR(J2064)+$AH$2,MONTH(J2064),DAY(J2064))),DATE(2050,12,31))))</f>
        <v>#VALUE!</v>
      </c>
      <c r="AF2064" s="33">
        <f t="shared" si="327"/>
        <v>1</v>
      </c>
    </row>
    <row r="2065" spans="1:32">
      <c r="A2065" s="1">
        <v>2065</v>
      </c>
      <c r="B2065" s="21" t="s">
        <v>4317</v>
      </c>
      <c r="C2065" s="21" t="s">
        <v>4318</v>
      </c>
      <c r="D2065" s="21" t="s">
        <v>163</v>
      </c>
      <c r="E2065" s="21" t="s">
        <v>210</v>
      </c>
      <c r="F2065" s="21" t="s">
        <v>210</v>
      </c>
      <c r="G2065" s="21" t="s">
        <v>211</v>
      </c>
      <c r="H2065" s="21" t="s">
        <v>210</v>
      </c>
      <c r="I2065" s="21" t="s">
        <v>212</v>
      </c>
      <c r="J2065" s="22">
        <v>20149</v>
      </c>
      <c r="K2065" s="22">
        <v>55153</v>
      </c>
      <c r="L2065" s="23">
        <f t="shared" si="328"/>
        <v>40</v>
      </c>
      <c r="M2065" s="24">
        <f t="shared" si="329"/>
        <v>1</v>
      </c>
      <c r="N2065" s="21">
        <v>40</v>
      </c>
      <c r="O2065" s="21">
        <v>40</v>
      </c>
      <c r="P2065" s="21" t="s">
        <v>218</v>
      </c>
      <c r="Q2065" s="21" t="s">
        <v>219</v>
      </c>
      <c r="R2065" s="25" t="s">
        <v>218</v>
      </c>
      <c r="S2065" s="21" t="s">
        <v>344</v>
      </c>
      <c r="T2065" s="21"/>
      <c r="U2065" s="26"/>
      <c r="V2065" s="26"/>
      <c r="W2065" s="27">
        <f t="shared" si="320"/>
        <v>1955</v>
      </c>
      <c r="X2065" s="27">
        <f t="shared" si="321"/>
        <v>2050</v>
      </c>
      <c r="Y2065" s="28">
        <f t="shared" si="322"/>
        <v>0</v>
      </c>
      <c r="Z2065" s="29" t="str">
        <f t="shared" si="323"/>
        <v>NW</v>
      </c>
      <c r="AA2065" s="30">
        <f t="shared" si="324"/>
        <v>40</v>
      </c>
      <c r="AB2065" s="31">
        <f>IF(AND(ISNUMBER(MATCH($S2065,[3]Lists!$CU$8:$CU$37,0)),J2065&gt;=DATE(2018,12,31)),$AH$6,$AH$5)</f>
        <v>1</v>
      </c>
      <c r="AC2065" s="31">
        <f t="shared" si="325"/>
        <v>1</v>
      </c>
      <c r="AD2065" s="31">
        <f t="shared" si="326"/>
        <v>1</v>
      </c>
      <c r="AE2065" s="32" t="e">
        <f>MIN($K2065,IF(AND(S2065='[3]Resources - Baseline'!$C$25,$AH$3&gt;0),MIN(DATE(2050,12,31),MAX(DATE($AH$4,12,31),DATE(YEAR(J2065)+$AH$3,MONTH(J2065),DAY(J2065)))),IF(AND(COUNTIFS('[3]Resources - Baseline'!$C$26:$C$37,S2065)=1,$AH$2&gt;0),MIN(DATE($AH$4,12,31),DATE(YEAR(J2065)+$AH$2,MONTH(J2065),DAY(J2065))),DATE(2050,12,31))))</f>
        <v>#VALUE!</v>
      </c>
      <c r="AF2065" s="33">
        <f t="shared" si="327"/>
        <v>1</v>
      </c>
    </row>
    <row r="2066" spans="1:32">
      <c r="A2066" s="1">
        <v>2066</v>
      </c>
      <c r="B2066" s="21" t="s">
        <v>4319</v>
      </c>
      <c r="C2066" s="21" t="s">
        <v>4320</v>
      </c>
      <c r="D2066" s="21" t="s">
        <v>163</v>
      </c>
      <c r="E2066" s="21" t="s">
        <v>210</v>
      </c>
      <c r="F2066" s="21" t="s">
        <v>210</v>
      </c>
      <c r="G2066" s="21" t="s">
        <v>211</v>
      </c>
      <c r="H2066" s="21" t="s">
        <v>210</v>
      </c>
      <c r="I2066" s="21" t="s">
        <v>212</v>
      </c>
      <c r="J2066" s="22">
        <v>20090</v>
      </c>
      <c r="K2066" s="22">
        <v>55153</v>
      </c>
      <c r="L2066" s="23">
        <f t="shared" si="328"/>
        <v>40</v>
      </c>
      <c r="M2066" s="24">
        <f t="shared" si="329"/>
        <v>1</v>
      </c>
      <c r="N2066" s="21">
        <v>40</v>
      </c>
      <c r="O2066" s="21">
        <v>40</v>
      </c>
      <c r="P2066" s="21" t="s">
        <v>218</v>
      </c>
      <c r="Q2066" s="21" t="s">
        <v>219</v>
      </c>
      <c r="R2066" s="25" t="s">
        <v>218</v>
      </c>
      <c r="S2066" s="21" t="s">
        <v>344</v>
      </c>
      <c r="T2066" s="21"/>
      <c r="U2066" s="26"/>
      <c r="V2066" s="26"/>
      <c r="W2066" s="27">
        <f t="shared" si="320"/>
        <v>1955</v>
      </c>
      <c r="X2066" s="27">
        <f t="shared" si="321"/>
        <v>2050</v>
      </c>
      <c r="Y2066" s="28">
        <f t="shared" si="322"/>
        <v>0</v>
      </c>
      <c r="Z2066" s="29" t="str">
        <f t="shared" si="323"/>
        <v>NW</v>
      </c>
      <c r="AA2066" s="30">
        <f t="shared" si="324"/>
        <v>40</v>
      </c>
      <c r="AB2066" s="31">
        <f>IF(AND(ISNUMBER(MATCH($S2066,[3]Lists!$CU$8:$CU$37,0)),J2066&gt;=DATE(2018,12,31)),$AH$6,$AH$5)</f>
        <v>1</v>
      </c>
      <c r="AC2066" s="31">
        <f t="shared" si="325"/>
        <v>1</v>
      </c>
      <c r="AD2066" s="31">
        <f t="shared" si="326"/>
        <v>1</v>
      </c>
      <c r="AE2066" s="32" t="e">
        <f>MIN($K2066,IF(AND(S2066='[3]Resources - Baseline'!$C$25,$AH$3&gt;0),MIN(DATE(2050,12,31),MAX(DATE($AH$4,12,31),DATE(YEAR(J2066)+$AH$3,MONTH(J2066),DAY(J2066)))),IF(AND(COUNTIFS('[3]Resources - Baseline'!$C$26:$C$37,S2066)=1,$AH$2&gt;0),MIN(DATE($AH$4,12,31),DATE(YEAR(J2066)+$AH$2,MONTH(J2066),DAY(J2066))),DATE(2050,12,31))))</f>
        <v>#VALUE!</v>
      </c>
      <c r="AF2066" s="33">
        <f t="shared" si="327"/>
        <v>1</v>
      </c>
    </row>
    <row r="2067" spans="1:32">
      <c r="A2067" s="1">
        <v>2067</v>
      </c>
      <c r="B2067" s="21" t="s">
        <v>4321</v>
      </c>
      <c r="C2067" s="21" t="s">
        <v>4322</v>
      </c>
      <c r="D2067" s="21" t="s">
        <v>163</v>
      </c>
      <c r="E2067" s="21" t="s">
        <v>378</v>
      </c>
      <c r="F2067" s="21" t="s">
        <v>378</v>
      </c>
      <c r="G2067" s="21" t="s">
        <v>1348</v>
      </c>
      <c r="H2067" s="21" t="s">
        <v>1349</v>
      </c>
      <c r="I2067" s="21" t="s">
        <v>378</v>
      </c>
      <c r="J2067" s="22">
        <v>26177</v>
      </c>
      <c r="K2067" s="22">
        <v>55153</v>
      </c>
      <c r="L2067" s="23">
        <f t="shared" si="328"/>
        <v>77</v>
      </c>
      <c r="M2067" s="24">
        <f t="shared" si="329"/>
        <v>1</v>
      </c>
      <c r="N2067" s="21">
        <v>77</v>
      </c>
      <c r="O2067" s="21">
        <v>77</v>
      </c>
      <c r="P2067" s="21" t="s">
        <v>218</v>
      </c>
      <c r="Q2067" s="21" t="s">
        <v>219</v>
      </c>
      <c r="R2067" s="25" t="s">
        <v>218</v>
      </c>
      <c r="S2067" s="21" t="s">
        <v>1350</v>
      </c>
      <c r="T2067" s="21"/>
      <c r="U2067" s="26"/>
      <c r="V2067" s="26"/>
      <c r="W2067" s="27">
        <f t="shared" si="320"/>
        <v>1972</v>
      </c>
      <c r="X2067" s="27">
        <f t="shared" si="321"/>
        <v>2050</v>
      </c>
      <c r="Y2067" s="28">
        <f t="shared" si="322"/>
        <v>0</v>
      </c>
      <c r="Z2067" s="29" t="str">
        <f t="shared" si="323"/>
        <v>BANC</v>
      </c>
      <c r="AA2067" s="30">
        <f t="shared" si="324"/>
        <v>77</v>
      </c>
      <c r="AB2067" s="31">
        <f>IF(AND(ISNUMBER(MATCH($S2067,[3]Lists!$CU$8:$CU$37,0)),J2067&gt;=DATE(2018,12,31)),$AH$6,$AH$5)</f>
        <v>1</v>
      </c>
      <c r="AC2067" s="31">
        <f t="shared" si="325"/>
        <v>1</v>
      </c>
      <c r="AD2067" s="31">
        <f t="shared" si="326"/>
        <v>1</v>
      </c>
      <c r="AE2067" s="32" t="e">
        <f>MIN($K2067,IF(AND(S2067='[3]Resources - Baseline'!$C$25,$AH$3&gt;0),MIN(DATE(2050,12,31),MAX(DATE($AH$4,12,31),DATE(YEAR(J2067)+$AH$3,MONTH(J2067),DAY(J2067)))),IF(AND(COUNTIFS('[3]Resources - Baseline'!$C$26:$C$37,S2067)=1,$AH$2&gt;0),MIN(DATE($AH$4,12,31),DATE(YEAR(J2067)+$AH$2,MONTH(J2067),DAY(J2067))),DATE(2050,12,31))))</f>
        <v>#VALUE!</v>
      </c>
      <c r="AF2067" s="33">
        <f t="shared" si="327"/>
        <v>1</v>
      </c>
    </row>
    <row r="2068" spans="1:32">
      <c r="A2068" s="1">
        <v>2068</v>
      </c>
      <c r="B2068" s="21" t="s">
        <v>4323</v>
      </c>
      <c r="C2068" s="21" t="s">
        <v>4324</v>
      </c>
      <c r="D2068" s="21" t="s">
        <v>163</v>
      </c>
      <c r="E2068" s="21" t="s">
        <v>192</v>
      </c>
      <c r="F2068" s="21" t="s">
        <v>192</v>
      </c>
      <c r="G2068" s="21" t="s">
        <v>193</v>
      </c>
      <c r="H2068" s="21" t="s">
        <v>194</v>
      </c>
      <c r="I2068" s="21" t="s">
        <v>195</v>
      </c>
      <c r="J2068" s="22">
        <v>37438</v>
      </c>
      <c r="K2068" s="22">
        <v>55153</v>
      </c>
      <c r="L2068" s="23">
        <f t="shared" si="328"/>
        <v>40</v>
      </c>
      <c r="M2068" s="24">
        <f t="shared" si="329"/>
        <v>1</v>
      </c>
      <c r="N2068" s="21">
        <v>40</v>
      </c>
      <c r="O2068" s="21">
        <v>40</v>
      </c>
      <c r="P2068" s="21" t="s">
        <v>268</v>
      </c>
      <c r="Q2068" s="21" t="s">
        <v>269</v>
      </c>
      <c r="R2068" s="25" t="s">
        <v>270</v>
      </c>
      <c r="S2068" s="21" t="s">
        <v>289</v>
      </c>
      <c r="T2068" s="21"/>
      <c r="U2068" s="26"/>
      <c r="V2068" s="26"/>
      <c r="W2068" s="27">
        <f t="shared" si="320"/>
        <v>2003</v>
      </c>
      <c r="X2068" s="27">
        <f t="shared" si="321"/>
        <v>2050</v>
      </c>
      <c r="Y2068" s="28">
        <f t="shared" si="322"/>
        <v>0</v>
      </c>
      <c r="Z2068" s="29" t="str">
        <f t="shared" si="323"/>
        <v>SW</v>
      </c>
      <c r="AA2068" s="30">
        <f t="shared" si="324"/>
        <v>40</v>
      </c>
      <c r="AB2068" s="31">
        <f>IF(AND(ISNUMBER(MATCH($S2068,[3]Lists!$CU$8:$CU$37,0)),J2068&gt;=DATE(2018,12,31)),$AH$6,$AH$5)</f>
        <v>1</v>
      </c>
      <c r="AC2068" s="31">
        <f t="shared" si="325"/>
        <v>1</v>
      </c>
      <c r="AD2068" s="31">
        <f t="shared" si="326"/>
        <v>1</v>
      </c>
      <c r="AE2068" s="32" t="e">
        <f>MIN($K2068,IF(AND(S2068='[3]Resources - Baseline'!$C$25,$AH$3&gt;0),MIN(DATE(2050,12,31),MAX(DATE($AH$4,12,31),DATE(YEAR(J2068)+$AH$3,MONTH(J2068),DAY(J2068)))),IF(AND(COUNTIFS('[3]Resources - Baseline'!$C$26:$C$37,S2068)=1,$AH$2&gt;0),MIN(DATE($AH$4,12,31),DATE(YEAR(J2068)+$AH$2,MONTH(J2068),DAY(J2068))),DATE(2050,12,31))))</f>
        <v>#VALUE!</v>
      </c>
      <c r="AF2068" s="33">
        <f t="shared" si="327"/>
        <v>1</v>
      </c>
    </row>
    <row r="2069" spans="1:32">
      <c r="A2069" s="1">
        <v>2069</v>
      </c>
      <c r="B2069" s="21" t="s">
        <v>4325</v>
      </c>
      <c r="C2069" s="21" t="s">
        <v>4326</v>
      </c>
      <c r="D2069" s="21" t="s">
        <v>163</v>
      </c>
      <c r="E2069" s="21" t="s">
        <v>192</v>
      </c>
      <c r="F2069" s="21" t="s">
        <v>192</v>
      </c>
      <c r="G2069" s="21" t="s">
        <v>193</v>
      </c>
      <c r="H2069" s="21" t="s">
        <v>194</v>
      </c>
      <c r="I2069" s="21" t="s">
        <v>195</v>
      </c>
      <c r="J2069" s="22">
        <v>37438</v>
      </c>
      <c r="K2069" s="22">
        <v>55153</v>
      </c>
      <c r="L2069" s="23">
        <f t="shared" si="328"/>
        <v>40</v>
      </c>
      <c r="M2069" s="24">
        <f t="shared" si="329"/>
        <v>1</v>
      </c>
      <c r="N2069" s="21">
        <v>40</v>
      </c>
      <c r="O2069" s="21">
        <v>40</v>
      </c>
      <c r="P2069" s="21" t="s">
        <v>268</v>
      </c>
      <c r="Q2069" s="21" t="s">
        <v>269</v>
      </c>
      <c r="R2069" s="25" t="s">
        <v>270</v>
      </c>
      <c r="S2069" s="21" t="s">
        <v>289</v>
      </c>
      <c r="T2069" s="21"/>
      <c r="U2069" s="26"/>
      <c r="V2069" s="26"/>
      <c r="W2069" s="27">
        <f t="shared" si="320"/>
        <v>2003</v>
      </c>
      <c r="X2069" s="27">
        <f t="shared" si="321"/>
        <v>2050</v>
      </c>
      <c r="Y2069" s="28">
        <f t="shared" si="322"/>
        <v>0</v>
      </c>
      <c r="Z2069" s="29" t="str">
        <f t="shared" si="323"/>
        <v>SW</v>
      </c>
      <c r="AA2069" s="30">
        <f t="shared" si="324"/>
        <v>40</v>
      </c>
      <c r="AB2069" s="31">
        <f>IF(AND(ISNUMBER(MATCH($S2069,[3]Lists!$CU$8:$CU$37,0)),J2069&gt;=DATE(2018,12,31)),$AH$6,$AH$5)</f>
        <v>1</v>
      </c>
      <c r="AC2069" s="31">
        <f t="shared" si="325"/>
        <v>1</v>
      </c>
      <c r="AD2069" s="31">
        <f t="shared" si="326"/>
        <v>1</v>
      </c>
      <c r="AE2069" s="32" t="e">
        <f>MIN($K2069,IF(AND(S2069='[3]Resources - Baseline'!$C$25,$AH$3&gt;0),MIN(DATE(2050,12,31),MAX(DATE($AH$4,12,31),DATE(YEAR(J2069)+$AH$3,MONTH(J2069),DAY(J2069)))),IF(AND(COUNTIFS('[3]Resources - Baseline'!$C$26:$C$37,S2069)=1,$AH$2&gt;0),MIN(DATE($AH$4,12,31),DATE(YEAR(J2069)+$AH$2,MONTH(J2069),DAY(J2069))),DATE(2050,12,31))))</f>
        <v>#VALUE!</v>
      </c>
      <c r="AF2069" s="33">
        <f t="shared" si="327"/>
        <v>1</v>
      </c>
    </row>
    <row r="2070" spans="1:32">
      <c r="A2070" s="1">
        <v>2070</v>
      </c>
      <c r="B2070" s="21" t="s">
        <v>4327</v>
      </c>
      <c r="C2070" s="21" t="s">
        <v>4328</v>
      </c>
      <c r="D2070" s="21" t="s">
        <v>163</v>
      </c>
      <c r="E2070" s="21" t="s">
        <v>192</v>
      </c>
      <c r="F2070" s="21" t="s">
        <v>192</v>
      </c>
      <c r="G2070" s="21" t="s">
        <v>193</v>
      </c>
      <c r="H2070" s="21" t="s">
        <v>194</v>
      </c>
      <c r="I2070" s="21" t="s">
        <v>195</v>
      </c>
      <c r="J2070" s="22">
        <v>41153</v>
      </c>
      <c r="K2070" s="22">
        <v>55153</v>
      </c>
      <c r="L2070" s="23">
        <f t="shared" si="328"/>
        <v>1</v>
      </c>
      <c r="M2070" s="24">
        <f t="shared" si="329"/>
        <v>1</v>
      </c>
      <c r="N2070" s="21">
        <v>1</v>
      </c>
      <c r="O2070" s="21">
        <v>1</v>
      </c>
      <c r="P2070" s="21" t="s">
        <v>408</v>
      </c>
      <c r="Q2070" s="21" t="s">
        <v>180</v>
      </c>
      <c r="R2070" s="25" t="s">
        <v>181</v>
      </c>
      <c r="S2070" s="21" t="s">
        <v>337</v>
      </c>
      <c r="T2070" s="21"/>
      <c r="U2070" s="26"/>
      <c r="V2070" s="26"/>
      <c r="W2070" s="27">
        <f t="shared" si="320"/>
        <v>2013</v>
      </c>
      <c r="X2070" s="27">
        <f t="shared" si="321"/>
        <v>2050</v>
      </c>
      <c r="Y2070" s="28">
        <f t="shared" si="322"/>
        <v>0</v>
      </c>
      <c r="Z2070" s="29" t="str">
        <f t="shared" si="323"/>
        <v>SW</v>
      </c>
      <c r="AA2070" s="30">
        <f t="shared" si="324"/>
        <v>1</v>
      </c>
      <c r="AB2070" s="31">
        <f>IF(AND(ISNUMBER(MATCH($S2070,[3]Lists!$CU$8:$CU$37,0)),J2070&gt;=DATE(2018,12,31)),$AH$6,$AH$5)</f>
        <v>1</v>
      </c>
      <c r="AC2070" s="31">
        <f t="shared" si="325"/>
        <v>1</v>
      </c>
      <c r="AD2070" s="31">
        <f t="shared" si="326"/>
        <v>1</v>
      </c>
      <c r="AE2070" s="32" t="e">
        <f>MIN($K2070,IF(AND(S2070='[3]Resources - Baseline'!$C$25,$AH$3&gt;0),MIN(DATE(2050,12,31),MAX(DATE($AH$4,12,31),DATE(YEAR(J2070)+$AH$3,MONTH(J2070),DAY(J2070)))),IF(AND(COUNTIFS('[3]Resources - Baseline'!$C$26:$C$37,S2070)=1,$AH$2&gt;0),MIN(DATE($AH$4,12,31),DATE(YEAR(J2070)+$AH$2,MONTH(J2070),DAY(J2070))),DATE(2050,12,31))))</f>
        <v>#VALUE!</v>
      </c>
      <c r="AF2070" s="33">
        <f t="shared" si="327"/>
        <v>1</v>
      </c>
    </row>
    <row r="2071" spans="1:32">
      <c r="A2071" s="1">
        <v>2071</v>
      </c>
      <c r="B2071" s="21" t="s">
        <v>4329</v>
      </c>
      <c r="C2071" s="21" t="s">
        <v>4330</v>
      </c>
      <c r="D2071" s="21" t="s">
        <v>163</v>
      </c>
      <c r="E2071" s="21" t="s">
        <v>192</v>
      </c>
      <c r="F2071" s="21" t="s">
        <v>192</v>
      </c>
      <c r="G2071" s="21" t="s">
        <v>193</v>
      </c>
      <c r="H2071" s="21" t="s">
        <v>194</v>
      </c>
      <c r="I2071" s="21" t="s">
        <v>195</v>
      </c>
      <c r="J2071" s="22">
        <v>41578</v>
      </c>
      <c r="K2071" s="22">
        <v>55153</v>
      </c>
      <c r="L2071" s="23">
        <f t="shared" si="328"/>
        <v>7</v>
      </c>
      <c r="M2071" s="24">
        <f t="shared" si="329"/>
        <v>1</v>
      </c>
      <c r="N2071" s="21">
        <v>7</v>
      </c>
      <c r="O2071" s="21">
        <v>7</v>
      </c>
      <c r="P2071" s="21" t="s">
        <v>240</v>
      </c>
      <c r="Q2071" s="21" t="s">
        <v>207</v>
      </c>
      <c r="R2071" s="25" t="s">
        <v>189</v>
      </c>
      <c r="S2071" s="21" t="s">
        <v>337</v>
      </c>
      <c r="T2071" s="21"/>
      <c r="U2071" s="26"/>
      <c r="V2071" s="26"/>
      <c r="W2071" s="27">
        <f t="shared" si="320"/>
        <v>2014</v>
      </c>
      <c r="X2071" s="27">
        <f t="shared" si="321"/>
        <v>2050</v>
      </c>
      <c r="Y2071" s="28">
        <f t="shared" si="322"/>
        <v>0</v>
      </c>
      <c r="Z2071" s="29" t="str">
        <f t="shared" si="323"/>
        <v>SW</v>
      </c>
      <c r="AA2071" s="30">
        <f t="shared" si="324"/>
        <v>7</v>
      </c>
      <c r="AB2071" s="31">
        <f>IF(AND(ISNUMBER(MATCH($S2071,[3]Lists!$CU$8:$CU$37,0)),J2071&gt;=DATE(2018,12,31)),$AH$6,$AH$5)</f>
        <v>1</v>
      </c>
      <c r="AC2071" s="31">
        <f t="shared" si="325"/>
        <v>1</v>
      </c>
      <c r="AD2071" s="31">
        <f t="shared" si="326"/>
        <v>1</v>
      </c>
      <c r="AE2071" s="32" t="e">
        <f>MIN($K2071,IF(AND(S2071='[3]Resources - Baseline'!$C$25,$AH$3&gt;0),MIN(DATE(2050,12,31),MAX(DATE($AH$4,12,31),DATE(YEAR(J2071)+$AH$3,MONTH(J2071),DAY(J2071)))),IF(AND(COUNTIFS('[3]Resources - Baseline'!$C$26:$C$37,S2071)=1,$AH$2&gt;0),MIN(DATE($AH$4,12,31),DATE(YEAR(J2071)+$AH$2,MONTH(J2071),DAY(J2071))),DATE(2050,12,31))))</f>
        <v>#VALUE!</v>
      </c>
      <c r="AF2071" s="33">
        <f t="shared" si="327"/>
        <v>1</v>
      </c>
    </row>
    <row r="2072" spans="1:32">
      <c r="A2072" s="1">
        <v>2072</v>
      </c>
      <c r="B2072" s="21" t="s">
        <v>4331</v>
      </c>
      <c r="C2072" s="21" t="s">
        <v>4332</v>
      </c>
      <c r="D2072" s="21" t="s">
        <v>163</v>
      </c>
      <c r="E2072" s="21" t="s">
        <v>192</v>
      </c>
      <c r="F2072" s="21" t="s">
        <v>192</v>
      </c>
      <c r="G2072" s="21" t="s">
        <v>193</v>
      </c>
      <c r="H2072" s="21" t="s">
        <v>194</v>
      </c>
      <c r="I2072" s="21" t="s">
        <v>195</v>
      </c>
      <c r="J2072" s="22">
        <v>43101</v>
      </c>
      <c r="K2072" s="22">
        <v>55153</v>
      </c>
      <c r="L2072" s="23">
        <f t="shared" si="328"/>
        <v>10</v>
      </c>
      <c r="M2072" s="24">
        <f t="shared" si="329"/>
        <v>1</v>
      </c>
      <c r="N2072" s="21">
        <v>10</v>
      </c>
      <c r="O2072" s="21">
        <v>10</v>
      </c>
      <c r="P2072" s="21" t="s">
        <v>240</v>
      </c>
      <c r="Q2072" s="21" t="s">
        <v>207</v>
      </c>
      <c r="R2072" s="25" t="s">
        <v>189</v>
      </c>
      <c r="S2072" s="21" t="s">
        <v>337</v>
      </c>
      <c r="T2072" s="21"/>
      <c r="U2072" s="26"/>
      <c r="V2072" s="26"/>
      <c r="W2072" s="27">
        <f t="shared" si="320"/>
        <v>2018</v>
      </c>
      <c r="X2072" s="27">
        <f t="shared" si="321"/>
        <v>2050</v>
      </c>
      <c r="Y2072" s="28">
        <f t="shared" si="322"/>
        <v>0</v>
      </c>
      <c r="Z2072" s="29" t="str">
        <f t="shared" si="323"/>
        <v>SW</v>
      </c>
      <c r="AA2072" s="30">
        <f t="shared" si="324"/>
        <v>10</v>
      </c>
      <c r="AB2072" s="31">
        <f>IF(AND(ISNUMBER(MATCH($S2072,[3]Lists!$CU$8:$CU$37,0)),J2072&gt;=DATE(2018,12,31)),$AH$6,$AH$5)</f>
        <v>1</v>
      </c>
      <c r="AC2072" s="31">
        <f t="shared" si="325"/>
        <v>1</v>
      </c>
      <c r="AD2072" s="31">
        <f t="shared" si="326"/>
        <v>1</v>
      </c>
      <c r="AE2072" s="32" t="e">
        <f>MIN($K2072,IF(AND(S2072='[3]Resources - Baseline'!$C$25,$AH$3&gt;0),MIN(DATE(2050,12,31),MAX(DATE($AH$4,12,31),DATE(YEAR(J2072)+$AH$3,MONTH(J2072),DAY(J2072)))),IF(AND(COUNTIFS('[3]Resources - Baseline'!$C$26:$C$37,S2072)=1,$AH$2&gt;0),MIN(DATE($AH$4,12,31),DATE(YEAR(J2072)+$AH$2,MONTH(J2072),DAY(J2072))),DATE(2050,12,31))))</f>
        <v>#VALUE!</v>
      </c>
      <c r="AF2072" s="33">
        <f t="shared" si="327"/>
        <v>1</v>
      </c>
    </row>
    <row r="2073" spans="1:32">
      <c r="A2073" s="1">
        <v>2073</v>
      </c>
      <c r="B2073" s="21" t="s">
        <v>4333</v>
      </c>
      <c r="C2073" s="21" t="s">
        <v>4334</v>
      </c>
      <c r="D2073" s="21" t="s">
        <v>163</v>
      </c>
      <c r="E2073" s="21" t="s">
        <v>210</v>
      </c>
      <c r="F2073" s="21" t="s">
        <v>210</v>
      </c>
      <c r="G2073" s="21" t="s">
        <v>211</v>
      </c>
      <c r="H2073" s="21" t="s">
        <v>210</v>
      </c>
      <c r="I2073" s="21" t="s">
        <v>212</v>
      </c>
      <c r="J2073" s="22">
        <v>28369</v>
      </c>
      <c r="K2073" s="22">
        <v>55153</v>
      </c>
      <c r="L2073" s="23">
        <f t="shared" si="328"/>
        <v>24.5</v>
      </c>
      <c r="M2073" s="24">
        <f t="shared" si="329"/>
        <v>1</v>
      </c>
      <c r="N2073" s="21">
        <v>24.5</v>
      </c>
      <c r="O2073" s="21">
        <v>24.5</v>
      </c>
      <c r="P2073" s="21" t="s">
        <v>218</v>
      </c>
      <c r="Q2073" s="21" t="s">
        <v>219</v>
      </c>
      <c r="R2073" s="25" t="s">
        <v>218</v>
      </c>
      <c r="S2073" s="21" t="s">
        <v>344</v>
      </c>
      <c r="T2073" s="21"/>
      <c r="U2073" s="26"/>
      <c r="V2073" s="26"/>
      <c r="W2073" s="27">
        <f t="shared" si="320"/>
        <v>1978</v>
      </c>
      <c r="X2073" s="27">
        <f t="shared" si="321"/>
        <v>2050</v>
      </c>
      <c r="Y2073" s="28">
        <f t="shared" si="322"/>
        <v>0</v>
      </c>
      <c r="Z2073" s="29" t="str">
        <f t="shared" si="323"/>
        <v>NW</v>
      </c>
      <c r="AA2073" s="30">
        <f t="shared" si="324"/>
        <v>24.5</v>
      </c>
      <c r="AB2073" s="31">
        <f>IF(AND(ISNUMBER(MATCH($S2073,[3]Lists!$CU$8:$CU$37,0)),J2073&gt;=DATE(2018,12,31)),$AH$6,$AH$5)</f>
        <v>1</v>
      </c>
      <c r="AC2073" s="31">
        <f t="shared" si="325"/>
        <v>1</v>
      </c>
      <c r="AD2073" s="31">
        <f t="shared" si="326"/>
        <v>1</v>
      </c>
      <c r="AE2073" s="32" t="e">
        <f>MIN($K2073,IF(AND(S2073='[3]Resources - Baseline'!$C$25,$AH$3&gt;0),MIN(DATE(2050,12,31),MAX(DATE($AH$4,12,31),DATE(YEAR(J2073)+$AH$3,MONTH(J2073),DAY(J2073)))),IF(AND(COUNTIFS('[3]Resources - Baseline'!$C$26:$C$37,S2073)=1,$AH$2&gt;0),MIN(DATE($AH$4,12,31),DATE(YEAR(J2073)+$AH$2,MONTH(J2073),DAY(J2073))),DATE(2050,12,31))))</f>
        <v>#VALUE!</v>
      </c>
      <c r="AF2073" s="33">
        <f t="shared" si="327"/>
        <v>1</v>
      </c>
    </row>
    <row r="2074" spans="1:32">
      <c r="A2074" s="1">
        <v>2074</v>
      </c>
      <c r="B2074" s="21" t="s">
        <v>4335</v>
      </c>
      <c r="C2074" s="21" t="s">
        <v>4336</v>
      </c>
      <c r="D2074" s="21" t="s">
        <v>163</v>
      </c>
      <c r="E2074" s="21" t="s">
        <v>210</v>
      </c>
      <c r="F2074" s="21" t="s">
        <v>210</v>
      </c>
      <c r="G2074" s="21" t="s">
        <v>211</v>
      </c>
      <c r="H2074" s="21" t="s">
        <v>210</v>
      </c>
      <c r="I2074" s="21" t="s">
        <v>212</v>
      </c>
      <c r="J2074" s="22">
        <v>28460</v>
      </c>
      <c r="K2074" s="22">
        <v>55153</v>
      </c>
      <c r="L2074" s="23">
        <f t="shared" si="328"/>
        <v>24.5</v>
      </c>
      <c r="M2074" s="24">
        <f t="shared" si="329"/>
        <v>1</v>
      </c>
      <c r="N2074" s="21">
        <v>24.5</v>
      </c>
      <c r="O2074" s="21">
        <v>24.5</v>
      </c>
      <c r="P2074" s="21" t="s">
        <v>218</v>
      </c>
      <c r="Q2074" s="21" t="s">
        <v>219</v>
      </c>
      <c r="R2074" s="25" t="s">
        <v>218</v>
      </c>
      <c r="S2074" s="21" t="s">
        <v>344</v>
      </c>
      <c r="T2074" s="21"/>
      <c r="U2074" s="26"/>
      <c r="V2074" s="26"/>
      <c r="W2074" s="27">
        <f t="shared" si="320"/>
        <v>1978</v>
      </c>
      <c r="X2074" s="27">
        <f t="shared" si="321"/>
        <v>2050</v>
      </c>
      <c r="Y2074" s="28">
        <f t="shared" si="322"/>
        <v>0</v>
      </c>
      <c r="Z2074" s="29" t="str">
        <f t="shared" si="323"/>
        <v>NW</v>
      </c>
      <c r="AA2074" s="30">
        <f t="shared" si="324"/>
        <v>24.5</v>
      </c>
      <c r="AB2074" s="31">
        <f>IF(AND(ISNUMBER(MATCH($S2074,[3]Lists!$CU$8:$CU$37,0)),J2074&gt;=DATE(2018,12,31)),$AH$6,$AH$5)</f>
        <v>1</v>
      </c>
      <c r="AC2074" s="31">
        <f t="shared" si="325"/>
        <v>1</v>
      </c>
      <c r="AD2074" s="31">
        <f t="shared" si="326"/>
        <v>1</v>
      </c>
      <c r="AE2074" s="32" t="e">
        <f>MIN($K2074,IF(AND(S2074='[3]Resources - Baseline'!$C$25,$AH$3&gt;0),MIN(DATE(2050,12,31),MAX(DATE($AH$4,12,31),DATE(YEAR(J2074)+$AH$3,MONTH(J2074),DAY(J2074)))),IF(AND(COUNTIFS('[3]Resources - Baseline'!$C$26:$C$37,S2074)=1,$AH$2&gt;0),MIN(DATE($AH$4,12,31),DATE(YEAR(J2074)+$AH$2,MONTH(J2074),DAY(J2074))),DATE(2050,12,31))))</f>
        <v>#VALUE!</v>
      </c>
      <c r="AF2074" s="33">
        <f t="shared" si="327"/>
        <v>1</v>
      </c>
    </row>
    <row r="2075" spans="1:32">
      <c r="A2075" s="1">
        <v>2075</v>
      </c>
      <c r="B2075" s="21" t="s">
        <v>4337</v>
      </c>
      <c r="C2075" s="21" t="s">
        <v>4338</v>
      </c>
      <c r="D2075" s="21" t="s">
        <v>163</v>
      </c>
      <c r="E2075" s="21" t="s">
        <v>192</v>
      </c>
      <c r="F2075" s="21" t="s">
        <v>192</v>
      </c>
      <c r="G2075" s="21" t="s">
        <v>193</v>
      </c>
      <c r="H2075" s="21" t="s">
        <v>194</v>
      </c>
      <c r="I2075" s="21" t="s">
        <v>195</v>
      </c>
      <c r="J2075" s="22">
        <v>43160</v>
      </c>
      <c r="K2075" s="22">
        <v>55153</v>
      </c>
      <c r="L2075" s="23">
        <f t="shared" si="328"/>
        <v>10</v>
      </c>
      <c r="M2075" s="24">
        <f t="shared" si="329"/>
        <v>1</v>
      </c>
      <c r="N2075" s="21">
        <v>10</v>
      </c>
      <c r="O2075" s="21">
        <v>10</v>
      </c>
      <c r="P2075" s="21" t="s">
        <v>408</v>
      </c>
      <c r="Q2075" s="21" t="s">
        <v>180</v>
      </c>
      <c r="R2075" s="25" t="s">
        <v>181</v>
      </c>
      <c r="S2075" s="21" t="s">
        <v>337</v>
      </c>
      <c r="T2075" s="21"/>
      <c r="U2075" s="26"/>
      <c r="V2075" s="26"/>
      <c r="W2075" s="27">
        <f t="shared" si="320"/>
        <v>2018</v>
      </c>
      <c r="X2075" s="27">
        <f t="shared" si="321"/>
        <v>2050</v>
      </c>
      <c r="Y2075" s="28">
        <f t="shared" si="322"/>
        <v>0</v>
      </c>
      <c r="Z2075" s="29" t="str">
        <f t="shared" si="323"/>
        <v>SW</v>
      </c>
      <c r="AA2075" s="30">
        <f t="shared" si="324"/>
        <v>10</v>
      </c>
      <c r="AB2075" s="31">
        <f>IF(AND(ISNUMBER(MATCH($S2075,[3]Lists!$CU$8:$CU$37,0)),J2075&gt;=DATE(2018,12,31)),$AH$6,$AH$5)</f>
        <v>1</v>
      </c>
      <c r="AC2075" s="31">
        <f t="shared" si="325"/>
        <v>1</v>
      </c>
      <c r="AD2075" s="31">
        <f t="shared" si="326"/>
        <v>1</v>
      </c>
      <c r="AE2075" s="32" t="e">
        <f>MIN($K2075,IF(AND(S2075='[3]Resources - Baseline'!$C$25,$AH$3&gt;0),MIN(DATE(2050,12,31),MAX(DATE($AH$4,12,31),DATE(YEAR(J2075)+$AH$3,MONTH(J2075),DAY(J2075)))),IF(AND(COUNTIFS('[3]Resources - Baseline'!$C$26:$C$37,S2075)=1,$AH$2&gt;0),MIN(DATE($AH$4,12,31),DATE(YEAR(J2075)+$AH$2,MONTH(J2075),DAY(J2075))),DATE(2050,12,31))))</f>
        <v>#VALUE!</v>
      </c>
      <c r="AF2075" s="33">
        <f t="shared" si="327"/>
        <v>1</v>
      </c>
    </row>
    <row r="2076" spans="1:32">
      <c r="A2076" s="1">
        <v>2076</v>
      </c>
      <c r="B2076" s="21" t="s">
        <v>4339</v>
      </c>
      <c r="C2076" s="21" t="s">
        <v>4340</v>
      </c>
      <c r="D2076" s="21" t="s">
        <v>163</v>
      </c>
      <c r="E2076" s="21" t="s">
        <v>192</v>
      </c>
      <c r="F2076" s="21" t="s">
        <v>192</v>
      </c>
      <c r="G2076" s="21" t="s">
        <v>193</v>
      </c>
      <c r="H2076" s="21" t="s">
        <v>194</v>
      </c>
      <c r="I2076" s="21" t="s">
        <v>195</v>
      </c>
      <c r="J2076" s="22">
        <v>43221</v>
      </c>
      <c r="K2076" s="22">
        <v>55153</v>
      </c>
      <c r="L2076" s="23">
        <f t="shared" si="328"/>
        <v>10</v>
      </c>
      <c r="M2076" s="24">
        <f t="shared" si="329"/>
        <v>1</v>
      </c>
      <c r="N2076" s="21">
        <v>10</v>
      </c>
      <c r="O2076" s="21">
        <v>10</v>
      </c>
      <c r="P2076" s="21" t="s">
        <v>408</v>
      </c>
      <c r="Q2076" s="21" t="s">
        <v>180</v>
      </c>
      <c r="R2076" s="25" t="s">
        <v>181</v>
      </c>
      <c r="S2076" s="21" t="s">
        <v>337</v>
      </c>
      <c r="T2076" s="21"/>
      <c r="U2076" s="26"/>
      <c r="V2076" s="26"/>
      <c r="W2076" s="27">
        <f t="shared" si="320"/>
        <v>2018</v>
      </c>
      <c r="X2076" s="27">
        <f t="shared" si="321"/>
        <v>2050</v>
      </c>
      <c r="Y2076" s="28">
        <f t="shared" si="322"/>
        <v>0</v>
      </c>
      <c r="Z2076" s="29" t="str">
        <f t="shared" si="323"/>
        <v>SW</v>
      </c>
      <c r="AA2076" s="30">
        <f t="shared" si="324"/>
        <v>10</v>
      </c>
      <c r="AB2076" s="31">
        <f>IF(AND(ISNUMBER(MATCH($S2076,[3]Lists!$CU$8:$CU$37,0)),J2076&gt;=DATE(2018,12,31)),$AH$6,$AH$5)</f>
        <v>1</v>
      </c>
      <c r="AC2076" s="31">
        <f t="shared" si="325"/>
        <v>1</v>
      </c>
      <c r="AD2076" s="31">
        <f t="shared" si="326"/>
        <v>1</v>
      </c>
      <c r="AE2076" s="32" t="e">
        <f>MIN($K2076,IF(AND(S2076='[3]Resources - Baseline'!$C$25,$AH$3&gt;0),MIN(DATE(2050,12,31),MAX(DATE($AH$4,12,31),DATE(YEAR(J2076)+$AH$3,MONTH(J2076),DAY(J2076)))),IF(AND(COUNTIFS('[3]Resources - Baseline'!$C$26:$C$37,S2076)=1,$AH$2&gt;0),MIN(DATE($AH$4,12,31),DATE(YEAR(J2076)+$AH$2,MONTH(J2076),DAY(J2076))),DATE(2050,12,31))))</f>
        <v>#VALUE!</v>
      </c>
      <c r="AF2076" s="33">
        <f t="shared" si="327"/>
        <v>1</v>
      </c>
    </row>
    <row r="2077" spans="1:32">
      <c r="A2077" s="1">
        <v>2077</v>
      </c>
      <c r="B2077" s="21" t="s">
        <v>4341</v>
      </c>
      <c r="C2077" s="21" t="s">
        <v>4342</v>
      </c>
      <c r="D2077" s="21" t="s">
        <v>163</v>
      </c>
      <c r="E2077" s="21" t="s">
        <v>192</v>
      </c>
      <c r="F2077" s="21" t="s">
        <v>192</v>
      </c>
      <c r="G2077" s="21" t="s">
        <v>193</v>
      </c>
      <c r="H2077" s="21" t="s">
        <v>194</v>
      </c>
      <c r="I2077" s="21" t="s">
        <v>195</v>
      </c>
      <c r="J2077" s="22">
        <v>40299</v>
      </c>
      <c r="K2077" s="22">
        <v>55153</v>
      </c>
      <c r="L2077" s="23">
        <f t="shared" si="328"/>
        <v>0.33500000000000002</v>
      </c>
      <c r="M2077" s="24">
        <f t="shared" si="329"/>
        <v>1</v>
      </c>
      <c r="N2077" s="21">
        <v>0.33500000000000002</v>
      </c>
      <c r="O2077" s="21">
        <v>0.33500000000000002</v>
      </c>
      <c r="P2077" s="21" t="s">
        <v>911</v>
      </c>
      <c r="Q2077" s="21" t="s">
        <v>912</v>
      </c>
      <c r="R2077" s="25" t="s">
        <v>215</v>
      </c>
      <c r="S2077" s="21" t="s">
        <v>119</v>
      </c>
      <c r="T2077" s="21"/>
      <c r="U2077" s="26"/>
      <c r="V2077" s="26"/>
      <c r="W2077" s="27">
        <f t="shared" si="320"/>
        <v>2010</v>
      </c>
      <c r="X2077" s="27">
        <f t="shared" si="321"/>
        <v>2050</v>
      </c>
      <c r="Y2077" s="28">
        <f t="shared" si="322"/>
        <v>0</v>
      </c>
      <c r="Z2077" s="29" t="str">
        <f t="shared" si="323"/>
        <v>SW</v>
      </c>
      <c r="AA2077" s="30">
        <f t="shared" si="324"/>
        <v>0.33500000000000002</v>
      </c>
      <c r="AB2077" s="31">
        <f>IF(AND(ISNUMBER(MATCH($S2077,[3]Lists!$CU$8:$CU$37,0)),J2077&gt;=DATE(2018,12,31)),$AH$6,$AH$5)</f>
        <v>1</v>
      </c>
      <c r="AC2077" s="31">
        <f t="shared" si="325"/>
        <v>1</v>
      </c>
      <c r="AD2077" s="31">
        <f t="shared" si="326"/>
        <v>1</v>
      </c>
      <c r="AE2077" s="32" t="e">
        <f>MIN($K2077,IF(AND(S2077='[3]Resources - Baseline'!$C$25,$AH$3&gt;0),MIN(DATE(2050,12,31),MAX(DATE($AH$4,12,31),DATE(YEAR(J2077)+$AH$3,MONTH(J2077),DAY(J2077)))),IF(AND(COUNTIFS('[3]Resources - Baseline'!$C$26:$C$37,S2077)=1,$AH$2&gt;0),MIN(DATE($AH$4,12,31),DATE(YEAR(J2077)+$AH$2,MONTH(J2077),DAY(J2077))),DATE(2050,12,31))))</f>
        <v>#VALUE!</v>
      </c>
      <c r="AF2077" s="33">
        <f t="shared" si="327"/>
        <v>1</v>
      </c>
    </row>
    <row r="2078" spans="1:32">
      <c r="A2078" s="1">
        <v>2078</v>
      </c>
      <c r="B2078" s="21" t="s">
        <v>4343</v>
      </c>
      <c r="C2078" s="21" t="s">
        <v>4344</v>
      </c>
      <c r="D2078" s="21" t="s">
        <v>163</v>
      </c>
      <c r="E2078" s="21" t="s">
        <v>298</v>
      </c>
      <c r="F2078" s="21" t="s">
        <v>298</v>
      </c>
      <c r="G2078" s="21" t="s">
        <v>299</v>
      </c>
      <c r="H2078" s="21" t="s">
        <v>166</v>
      </c>
      <c r="I2078" s="21" t="s">
        <v>167</v>
      </c>
      <c r="J2078" s="22">
        <v>39873</v>
      </c>
      <c r="K2078" s="22">
        <v>55123</v>
      </c>
      <c r="L2078" s="23">
        <f t="shared" si="328"/>
        <v>93</v>
      </c>
      <c r="M2078" s="24">
        <f t="shared" si="329"/>
        <v>1</v>
      </c>
      <c r="N2078" s="21">
        <v>93</v>
      </c>
      <c r="O2078" s="21">
        <v>93</v>
      </c>
      <c r="P2078" s="21" t="s">
        <v>288</v>
      </c>
      <c r="Q2078" s="21" t="s">
        <v>269</v>
      </c>
      <c r="R2078" s="25" t="s">
        <v>270</v>
      </c>
      <c r="S2078" s="21" t="s">
        <v>304</v>
      </c>
      <c r="T2078" s="21"/>
      <c r="U2078" s="26"/>
      <c r="V2078" s="26"/>
      <c r="W2078" s="27">
        <f t="shared" si="320"/>
        <v>2009</v>
      </c>
      <c r="X2078" s="27">
        <f t="shared" si="321"/>
        <v>2050</v>
      </c>
      <c r="Y2078" s="28">
        <f t="shared" si="322"/>
        <v>0</v>
      </c>
      <c r="Z2078" s="29" t="str">
        <f t="shared" si="323"/>
        <v>Excluded</v>
      </c>
      <c r="AA2078" s="30">
        <f t="shared" si="324"/>
        <v>93</v>
      </c>
      <c r="AB2078" s="31">
        <f>IF(AND(ISNUMBER(MATCH($S2078,[3]Lists!$CU$8:$CU$37,0)),J2078&gt;=DATE(2018,12,31)),$AH$6,$AH$5)</f>
        <v>1</v>
      </c>
      <c r="AC2078" s="31">
        <f t="shared" si="325"/>
        <v>1</v>
      </c>
      <c r="AD2078" s="31">
        <f t="shared" si="326"/>
        <v>1</v>
      </c>
      <c r="AE2078" s="32" t="e">
        <f>MIN($K2078,IF(AND(S2078='[3]Resources - Baseline'!$C$25,$AH$3&gt;0),MIN(DATE(2050,12,31),MAX(DATE($AH$4,12,31),DATE(YEAR(J2078)+$AH$3,MONTH(J2078),DAY(J2078)))),IF(AND(COUNTIFS('[3]Resources - Baseline'!$C$26:$C$37,S2078)=1,$AH$2&gt;0),MIN(DATE($AH$4,12,31),DATE(YEAR(J2078)+$AH$2,MONTH(J2078),DAY(J2078))),DATE(2050,12,31))))</f>
        <v>#VALUE!</v>
      </c>
      <c r="AF2078" s="33">
        <f t="shared" si="327"/>
        <v>1</v>
      </c>
    </row>
    <row r="2079" spans="1:32">
      <c r="A2079" s="1">
        <v>2079</v>
      </c>
      <c r="B2079" s="21" t="s">
        <v>4345</v>
      </c>
      <c r="C2079" s="21" t="s">
        <v>4346</v>
      </c>
      <c r="D2079" s="21" t="s">
        <v>163</v>
      </c>
      <c r="E2079" s="21" t="s">
        <v>1273</v>
      </c>
      <c r="F2079" s="21" t="s">
        <v>1273</v>
      </c>
      <c r="G2079" s="21" t="s">
        <v>1274</v>
      </c>
      <c r="H2079" s="21" t="s">
        <v>210</v>
      </c>
      <c r="I2079" s="21" t="s">
        <v>212</v>
      </c>
      <c r="J2079" s="22">
        <v>41426</v>
      </c>
      <c r="K2079" s="22">
        <v>55153</v>
      </c>
      <c r="L2079" s="23">
        <f t="shared" si="328"/>
        <v>31</v>
      </c>
      <c r="M2079" s="24">
        <f t="shared" si="329"/>
        <v>1</v>
      </c>
      <c r="N2079" s="21">
        <v>31</v>
      </c>
      <c r="O2079" s="21">
        <v>31</v>
      </c>
      <c r="P2079" s="21" t="s">
        <v>218</v>
      </c>
      <c r="Q2079" s="21" t="s">
        <v>219</v>
      </c>
      <c r="R2079" s="25" t="s">
        <v>218</v>
      </c>
      <c r="S2079" s="21" t="s">
        <v>344</v>
      </c>
      <c r="T2079" s="21"/>
      <c r="U2079" s="26"/>
      <c r="V2079" s="26"/>
      <c r="W2079" s="27">
        <f t="shared" si="320"/>
        <v>2013</v>
      </c>
      <c r="X2079" s="27">
        <f t="shared" si="321"/>
        <v>2050</v>
      </c>
      <c r="Y2079" s="28">
        <f t="shared" si="322"/>
        <v>0</v>
      </c>
      <c r="Z2079" s="29" t="str">
        <f t="shared" si="323"/>
        <v>NW</v>
      </c>
      <c r="AA2079" s="30">
        <f t="shared" si="324"/>
        <v>31</v>
      </c>
      <c r="AB2079" s="31">
        <f>IF(AND(ISNUMBER(MATCH($S2079,[3]Lists!$CU$8:$CU$37,0)),J2079&gt;=DATE(2018,12,31)),$AH$6,$AH$5)</f>
        <v>1</v>
      </c>
      <c r="AC2079" s="31">
        <f t="shared" si="325"/>
        <v>1</v>
      </c>
      <c r="AD2079" s="31">
        <f t="shared" si="326"/>
        <v>1</v>
      </c>
      <c r="AE2079" s="32" t="e">
        <f>MIN($K2079,IF(AND(S2079='[3]Resources - Baseline'!$C$25,$AH$3&gt;0),MIN(DATE(2050,12,31),MAX(DATE($AH$4,12,31),DATE(YEAR(J2079)+$AH$3,MONTH(J2079),DAY(J2079)))),IF(AND(COUNTIFS('[3]Resources - Baseline'!$C$26:$C$37,S2079)=1,$AH$2&gt;0),MIN(DATE($AH$4,12,31),DATE(YEAR(J2079)+$AH$2,MONTH(J2079),DAY(J2079))),DATE(2050,12,31))))</f>
        <v>#VALUE!</v>
      </c>
      <c r="AF2079" s="33">
        <f t="shared" si="327"/>
        <v>1</v>
      </c>
    </row>
    <row r="2080" spans="1:32">
      <c r="A2080" s="1">
        <v>2080</v>
      </c>
      <c r="B2080" s="21" t="s">
        <v>4347</v>
      </c>
      <c r="C2080" s="21" t="s">
        <v>4348</v>
      </c>
      <c r="D2080" s="21" t="s">
        <v>163</v>
      </c>
      <c r="E2080" s="21" t="s">
        <v>164</v>
      </c>
      <c r="F2080" s="21" t="s">
        <v>164</v>
      </c>
      <c r="G2080" s="21" t="s">
        <v>165</v>
      </c>
      <c r="H2080" s="21" t="s">
        <v>166</v>
      </c>
      <c r="I2080" s="21" t="s">
        <v>167</v>
      </c>
      <c r="J2080" s="22">
        <v>40269</v>
      </c>
      <c r="K2080" s="22">
        <v>49388</v>
      </c>
      <c r="L2080" s="23">
        <f t="shared" si="328"/>
        <v>10.99</v>
      </c>
      <c r="M2080" s="24">
        <f t="shared" si="329"/>
        <v>1</v>
      </c>
      <c r="N2080" s="21">
        <v>10.99</v>
      </c>
      <c r="O2080" s="21">
        <v>10.99</v>
      </c>
      <c r="P2080" s="21" t="s">
        <v>218</v>
      </c>
      <c r="Q2080" s="21" t="s">
        <v>219</v>
      </c>
      <c r="R2080" s="25" t="s">
        <v>218</v>
      </c>
      <c r="S2080" s="21" t="s">
        <v>220</v>
      </c>
      <c r="T2080" s="21"/>
      <c r="U2080" s="26"/>
      <c r="V2080" s="26"/>
      <c r="W2080" s="27">
        <f t="shared" si="320"/>
        <v>2010</v>
      </c>
      <c r="X2080" s="27">
        <f t="shared" si="321"/>
        <v>2034</v>
      </c>
      <c r="Y2080" s="28">
        <f t="shared" si="322"/>
        <v>0</v>
      </c>
      <c r="Z2080" s="29" t="str">
        <f t="shared" si="323"/>
        <v>Excluded</v>
      </c>
      <c r="AA2080" s="30">
        <f t="shared" si="324"/>
        <v>10.99</v>
      </c>
      <c r="AB2080" s="31">
        <f>IF(AND(ISNUMBER(MATCH($S2080,[3]Lists!$CU$8:$CU$37,0)),J2080&gt;=DATE(2018,12,31)),$AH$6,$AH$5)</f>
        <v>1</v>
      </c>
      <c r="AC2080" s="31">
        <f t="shared" si="325"/>
        <v>1</v>
      </c>
      <c r="AD2080" s="31">
        <f t="shared" si="326"/>
        <v>1</v>
      </c>
      <c r="AE2080" s="32" t="e">
        <f>MIN($K2080,IF(AND(S2080='[3]Resources - Baseline'!$C$25,$AH$3&gt;0),MIN(DATE(2050,12,31),MAX(DATE($AH$4,12,31),DATE(YEAR(J2080)+$AH$3,MONTH(J2080),DAY(J2080)))),IF(AND(COUNTIFS('[3]Resources - Baseline'!$C$26:$C$37,S2080)=1,$AH$2&gt;0),MIN(DATE($AH$4,12,31),DATE(YEAR(J2080)+$AH$2,MONTH(J2080),DAY(J2080))),DATE(2050,12,31))))</f>
        <v>#VALUE!</v>
      </c>
      <c r="AF2080" s="33">
        <f t="shared" si="327"/>
        <v>1</v>
      </c>
    </row>
    <row r="2081" spans="1:32">
      <c r="A2081" s="1">
        <v>2081</v>
      </c>
      <c r="B2081" s="21" t="s">
        <v>4349</v>
      </c>
      <c r="C2081" s="21"/>
      <c r="D2081" s="21" t="s">
        <v>163</v>
      </c>
      <c r="E2081" s="21" t="s">
        <v>752</v>
      </c>
      <c r="F2081" s="21" t="s">
        <v>752</v>
      </c>
      <c r="G2081" s="21" t="s">
        <v>753</v>
      </c>
      <c r="H2081" s="21" t="s">
        <v>754</v>
      </c>
      <c r="I2081" s="21" t="s">
        <v>212</v>
      </c>
      <c r="J2081" s="22">
        <v>18264</v>
      </c>
      <c r="K2081" s="22">
        <v>55153</v>
      </c>
      <c r="L2081" s="23">
        <f t="shared" si="328"/>
        <v>80</v>
      </c>
      <c r="M2081" s="24">
        <f t="shared" si="329"/>
        <v>1</v>
      </c>
      <c r="N2081" s="21">
        <v>80</v>
      </c>
      <c r="O2081" s="21">
        <v>80</v>
      </c>
      <c r="P2081" s="21" t="s">
        <v>196</v>
      </c>
      <c r="Q2081" s="21" t="s">
        <v>197</v>
      </c>
      <c r="R2081" s="25" t="s">
        <v>198</v>
      </c>
      <c r="S2081" s="21" t="s">
        <v>551</v>
      </c>
      <c r="T2081" s="21"/>
      <c r="U2081" s="26"/>
      <c r="V2081" s="26"/>
      <c r="W2081" s="27">
        <f t="shared" si="320"/>
        <v>1950</v>
      </c>
      <c r="X2081" s="27">
        <f t="shared" si="321"/>
        <v>2050</v>
      </c>
      <c r="Y2081" s="28">
        <f t="shared" si="322"/>
        <v>0</v>
      </c>
      <c r="Z2081" s="29" t="str">
        <f t="shared" si="323"/>
        <v>NW</v>
      </c>
      <c r="AA2081" s="30">
        <f t="shared" si="324"/>
        <v>80</v>
      </c>
      <c r="AB2081" s="31">
        <f>IF(AND(ISNUMBER(MATCH($S2081,[3]Lists!$CU$8:$CU$37,0)),J2081&gt;=DATE(2018,12,31)),$AH$6,$AH$5)</f>
        <v>1</v>
      </c>
      <c r="AC2081" s="31">
        <f t="shared" si="325"/>
        <v>1</v>
      </c>
      <c r="AD2081" s="31">
        <f t="shared" si="326"/>
        <v>1</v>
      </c>
      <c r="AE2081" s="32" t="e">
        <f>MIN($K2081,IF(AND(S2081='[3]Resources - Baseline'!$C$25,$AH$3&gt;0),MIN(DATE(2050,12,31),MAX(DATE($AH$4,12,31),DATE(YEAR(J2081)+$AH$3,MONTH(J2081),DAY(J2081)))),IF(AND(COUNTIFS('[3]Resources - Baseline'!$C$26:$C$37,S2081)=1,$AH$2&gt;0),MIN(DATE($AH$4,12,31),DATE(YEAR(J2081)+$AH$2,MONTH(J2081),DAY(J2081))),DATE(2050,12,31))))</f>
        <v>#VALUE!</v>
      </c>
      <c r="AF2081" s="33">
        <f t="shared" si="327"/>
        <v>1</v>
      </c>
    </row>
    <row r="2082" spans="1:32">
      <c r="A2082" s="1">
        <v>2082</v>
      </c>
      <c r="B2082" s="21" t="s">
        <v>4350</v>
      </c>
      <c r="C2082" s="21" t="s">
        <v>4351</v>
      </c>
      <c r="D2082" s="21" t="s">
        <v>163</v>
      </c>
      <c r="E2082" s="21" t="s">
        <v>210</v>
      </c>
      <c r="F2082" s="21" t="s">
        <v>210</v>
      </c>
      <c r="G2082" s="21" t="s">
        <v>211</v>
      </c>
      <c r="H2082" s="21" t="s">
        <v>210</v>
      </c>
      <c r="I2082" s="21" t="s">
        <v>212</v>
      </c>
      <c r="J2082" s="22">
        <v>27485</v>
      </c>
      <c r="K2082" s="22">
        <v>55153</v>
      </c>
      <c r="L2082" s="23">
        <f t="shared" si="328"/>
        <v>810</v>
      </c>
      <c r="M2082" s="24">
        <f t="shared" si="329"/>
        <v>1</v>
      </c>
      <c r="N2082" s="21">
        <v>810</v>
      </c>
      <c r="O2082" s="21">
        <v>810</v>
      </c>
      <c r="P2082" s="21" t="s">
        <v>218</v>
      </c>
      <c r="Q2082" s="21" t="s">
        <v>219</v>
      </c>
      <c r="R2082" s="25" t="s">
        <v>218</v>
      </c>
      <c r="S2082" s="21" t="s">
        <v>344</v>
      </c>
      <c r="T2082" s="21"/>
      <c r="U2082" s="26"/>
      <c r="V2082" s="26"/>
      <c r="W2082" s="27">
        <f t="shared" si="320"/>
        <v>1975</v>
      </c>
      <c r="X2082" s="27">
        <f t="shared" si="321"/>
        <v>2050</v>
      </c>
      <c r="Y2082" s="28">
        <f t="shared" si="322"/>
        <v>0</v>
      </c>
      <c r="Z2082" s="29" t="str">
        <f t="shared" si="323"/>
        <v>NW</v>
      </c>
      <c r="AA2082" s="30">
        <f t="shared" si="324"/>
        <v>810</v>
      </c>
      <c r="AB2082" s="31">
        <f>IF(AND(ISNUMBER(MATCH($S2082,[3]Lists!$CU$8:$CU$37,0)),J2082&gt;=DATE(2018,12,31)),$AH$6,$AH$5)</f>
        <v>1</v>
      </c>
      <c r="AC2082" s="31">
        <f t="shared" si="325"/>
        <v>1</v>
      </c>
      <c r="AD2082" s="31">
        <f t="shared" si="326"/>
        <v>1</v>
      </c>
      <c r="AE2082" s="32" t="e">
        <f>MIN($K2082,IF(AND(S2082='[3]Resources - Baseline'!$C$25,$AH$3&gt;0),MIN(DATE(2050,12,31),MAX(DATE($AH$4,12,31),DATE(YEAR(J2082)+$AH$3,MONTH(J2082),DAY(J2082)))),IF(AND(COUNTIFS('[3]Resources - Baseline'!$C$26:$C$37,S2082)=1,$AH$2&gt;0),MIN(DATE($AH$4,12,31),DATE(YEAR(J2082)+$AH$2,MONTH(J2082),DAY(J2082))),DATE(2050,12,31))))</f>
        <v>#VALUE!</v>
      </c>
      <c r="AF2082" s="33">
        <f t="shared" si="327"/>
        <v>1</v>
      </c>
    </row>
    <row r="2083" spans="1:32">
      <c r="A2083" s="1">
        <v>2083</v>
      </c>
      <c r="B2083" s="21" t="s">
        <v>4352</v>
      </c>
      <c r="C2083" s="21" t="s">
        <v>4353</v>
      </c>
      <c r="D2083" s="21" t="s">
        <v>163</v>
      </c>
      <c r="E2083" s="21" t="s">
        <v>432</v>
      </c>
      <c r="F2083" s="21" t="s">
        <v>432</v>
      </c>
      <c r="G2083" s="21" t="s">
        <v>433</v>
      </c>
      <c r="H2083" s="21" t="s">
        <v>434</v>
      </c>
      <c r="I2083" s="21" t="s">
        <v>212</v>
      </c>
      <c r="J2083" s="22">
        <v>17807</v>
      </c>
      <c r="K2083" s="22">
        <v>55153</v>
      </c>
      <c r="L2083" s="23">
        <f t="shared" si="328"/>
        <v>13.5</v>
      </c>
      <c r="M2083" s="24">
        <f t="shared" si="329"/>
        <v>1</v>
      </c>
      <c r="N2083" s="21">
        <v>13.5</v>
      </c>
      <c r="O2083" s="21">
        <v>13.5</v>
      </c>
      <c r="P2083" s="21" t="s">
        <v>218</v>
      </c>
      <c r="Q2083" s="21" t="s">
        <v>219</v>
      </c>
      <c r="R2083" s="25" t="s">
        <v>218</v>
      </c>
      <c r="S2083" s="21" t="s">
        <v>344</v>
      </c>
      <c r="T2083" s="21"/>
      <c r="U2083" s="26"/>
      <c r="V2083" s="26"/>
      <c r="W2083" s="27">
        <f t="shared" si="320"/>
        <v>1949</v>
      </c>
      <c r="X2083" s="27">
        <f t="shared" si="321"/>
        <v>2050</v>
      </c>
      <c r="Y2083" s="28">
        <f t="shared" si="322"/>
        <v>0</v>
      </c>
      <c r="Z2083" s="29" t="str">
        <f t="shared" si="323"/>
        <v>NW</v>
      </c>
      <c r="AA2083" s="30">
        <f t="shared" si="324"/>
        <v>13.5</v>
      </c>
      <c r="AB2083" s="31">
        <f>IF(AND(ISNUMBER(MATCH($S2083,[3]Lists!$CU$8:$CU$37,0)),J2083&gt;=DATE(2018,12,31)),$AH$6,$AH$5)</f>
        <v>1</v>
      </c>
      <c r="AC2083" s="31">
        <f t="shared" si="325"/>
        <v>1</v>
      </c>
      <c r="AD2083" s="31">
        <f t="shared" si="326"/>
        <v>1</v>
      </c>
      <c r="AE2083" s="32" t="e">
        <f>MIN($K2083,IF(AND(S2083='[3]Resources - Baseline'!$C$25,$AH$3&gt;0),MIN(DATE(2050,12,31),MAX(DATE($AH$4,12,31),DATE(YEAR(J2083)+$AH$3,MONTH(J2083),DAY(J2083)))),IF(AND(COUNTIFS('[3]Resources - Baseline'!$C$26:$C$37,S2083)=1,$AH$2&gt;0),MIN(DATE($AH$4,12,31),DATE(YEAR(J2083)+$AH$2,MONTH(J2083),DAY(J2083))),DATE(2050,12,31))))</f>
        <v>#VALUE!</v>
      </c>
      <c r="AF2083" s="33">
        <f t="shared" si="327"/>
        <v>1</v>
      </c>
    </row>
    <row r="2084" spans="1:32">
      <c r="A2084" s="1">
        <v>2084</v>
      </c>
      <c r="B2084" s="21" t="s">
        <v>4354</v>
      </c>
      <c r="C2084" s="21" t="s">
        <v>4355</v>
      </c>
      <c r="D2084" s="21" t="s">
        <v>163</v>
      </c>
      <c r="E2084" s="21" t="s">
        <v>353</v>
      </c>
      <c r="F2084" s="21" t="s">
        <v>353</v>
      </c>
      <c r="G2084" s="21" t="s">
        <v>354</v>
      </c>
      <c r="H2084" s="21" t="s">
        <v>353</v>
      </c>
      <c r="I2084" s="21" t="s">
        <v>167</v>
      </c>
      <c r="J2084" s="22">
        <v>22981</v>
      </c>
      <c r="K2084" s="22">
        <v>47484</v>
      </c>
      <c r="L2084" s="23">
        <f t="shared" si="328"/>
        <v>4.9000000000000004</v>
      </c>
      <c r="M2084" s="24">
        <f t="shared" si="329"/>
        <v>1</v>
      </c>
      <c r="N2084" s="21">
        <v>4.9000000000000004</v>
      </c>
      <c r="O2084" s="21">
        <v>4.9000000000000004</v>
      </c>
      <c r="P2084" s="21" t="s">
        <v>218</v>
      </c>
      <c r="Q2084" s="21" t="s">
        <v>219</v>
      </c>
      <c r="R2084" s="25" t="s">
        <v>218</v>
      </c>
      <c r="S2084" s="21" t="s">
        <v>220</v>
      </c>
      <c r="T2084" s="21"/>
      <c r="U2084" s="26"/>
      <c r="V2084" s="26"/>
      <c r="W2084" s="27">
        <f t="shared" si="320"/>
        <v>1963</v>
      </c>
      <c r="X2084" s="27">
        <f t="shared" si="321"/>
        <v>2029</v>
      </c>
      <c r="Y2084" s="28">
        <f t="shared" si="322"/>
        <v>0</v>
      </c>
      <c r="Z2084" s="29" t="str">
        <f t="shared" si="323"/>
        <v>Excluded</v>
      </c>
      <c r="AA2084" s="30">
        <f t="shared" si="324"/>
        <v>4.9000000000000004</v>
      </c>
      <c r="AB2084" s="31">
        <f>IF(AND(ISNUMBER(MATCH($S2084,[3]Lists!$CU$8:$CU$37,0)),J2084&gt;=DATE(2018,12,31)),$AH$6,$AH$5)</f>
        <v>1</v>
      </c>
      <c r="AC2084" s="31">
        <f t="shared" si="325"/>
        <v>1</v>
      </c>
      <c r="AD2084" s="31">
        <f t="shared" si="326"/>
        <v>1</v>
      </c>
      <c r="AE2084" s="32" t="e">
        <f>MIN($K2084,IF(AND(S2084='[3]Resources - Baseline'!$C$25,$AH$3&gt;0),MIN(DATE(2050,12,31),MAX(DATE($AH$4,12,31),DATE(YEAR(J2084)+$AH$3,MONTH(J2084),DAY(J2084)))),IF(AND(COUNTIFS('[3]Resources - Baseline'!$C$26:$C$37,S2084)=1,$AH$2&gt;0),MIN(DATE($AH$4,12,31),DATE(YEAR(J2084)+$AH$2,MONTH(J2084),DAY(J2084))),DATE(2050,12,31))))</f>
        <v>#VALUE!</v>
      </c>
      <c r="AF2084" s="33">
        <f t="shared" si="327"/>
        <v>1</v>
      </c>
    </row>
    <row r="2085" spans="1:32">
      <c r="A2085" s="1">
        <v>2085</v>
      </c>
      <c r="B2085" s="21" t="s">
        <v>4356</v>
      </c>
      <c r="C2085" s="21" t="s">
        <v>4357</v>
      </c>
      <c r="D2085" s="21" t="s">
        <v>163</v>
      </c>
      <c r="E2085" s="21" t="s">
        <v>210</v>
      </c>
      <c r="F2085" s="21" t="s">
        <v>210</v>
      </c>
      <c r="G2085" s="21" t="s">
        <v>211</v>
      </c>
      <c r="H2085" s="21" t="s">
        <v>210</v>
      </c>
      <c r="I2085" s="21" t="s">
        <v>212</v>
      </c>
      <c r="J2085" s="22">
        <v>25355</v>
      </c>
      <c r="K2085" s="22">
        <v>55153</v>
      </c>
      <c r="L2085" s="23">
        <f t="shared" si="328"/>
        <v>794</v>
      </c>
      <c r="M2085" s="24">
        <f t="shared" si="329"/>
        <v>1</v>
      </c>
      <c r="N2085" s="21">
        <v>794</v>
      </c>
      <c r="O2085" s="21">
        <v>794</v>
      </c>
      <c r="P2085" s="21" t="s">
        <v>218</v>
      </c>
      <c r="Q2085" s="21" t="s">
        <v>219</v>
      </c>
      <c r="R2085" s="25" t="s">
        <v>218</v>
      </c>
      <c r="S2085" s="21" t="s">
        <v>344</v>
      </c>
      <c r="T2085" s="21"/>
      <c r="U2085" s="26"/>
      <c r="V2085" s="26"/>
      <c r="W2085" s="27">
        <f t="shared" si="320"/>
        <v>1969</v>
      </c>
      <c r="X2085" s="27">
        <f t="shared" si="321"/>
        <v>2050</v>
      </c>
      <c r="Y2085" s="28">
        <f t="shared" si="322"/>
        <v>0</v>
      </c>
      <c r="Z2085" s="29" t="str">
        <f t="shared" si="323"/>
        <v>NW</v>
      </c>
      <c r="AA2085" s="30">
        <f t="shared" si="324"/>
        <v>794</v>
      </c>
      <c r="AB2085" s="31">
        <f>IF(AND(ISNUMBER(MATCH($S2085,[3]Lists!$CU$8:$CU$37,0)),J2085&gt;=DATE(2018,12,31)),$AH$6,$AH$5)</f>
        <v>1</v>
      </c>
      <c r="AC2085" s="31">
        <f t="shared" si="325"/>
        <v>1</v>
      </c>
      <c r="AD2085" s="31">
        <f t="shared" si="326"/>
        <v>1</v>
      </c>
      <c r="AE2085" s="32" t="e">
        <f>MIN($K2085,IF(AND(S2085='[3]Resources - Baseline'!$C$25,$AH$3&gt;0),MIN(DATE(2050,12,31),MAX(DATE($AH$4,12,31),DATE(YEAR(J2085)+$AH$3,MONTH(J2085),DAY(J2085)))),IF(AND(COUNTIFS('[3]Resources - Baseline'!$C$26:$C$37,S2085)=1,$AH$2&gt;0),MIN(DATE($AH$4,12,31),DATE(YEAR(J2085)+$AH$2,MONTH(J2085),DAY(J2085))),DATE(2050,12,31))))</f>
        <v>#VALUE!</v>
      </c>
      <c r="AF2085" s="33">
        <f t="shared" si="327"/>
        <v>1</v>
      </c>
    </row>
    <row r="2086" spans="1:32">
      <c r="A2086" s="1">
        <v>2086</v>
      </c>
      <c r="B2086" s="21" t="s">
        <v>4358</v>
      </c>
      <c r="C2086" s="21" t="s">
        <v>4359</v>
      </c>
      <c r="D2086" s="21" t="s">
        <v>163</v>
      </c>
      <c r="E2086" s="21" t="s">
        <v>432</v>
      </c>
      <c r="F2086" s="21" t="s">
        <v>432</v>
      </c>
      <c r="G2086" s="21" t="s">
        <v>433</v>
      </c>
      <c r="H2086" s="21" t="s">
        <v>434</v>
      </c>
      <c r="I2086" s="21" t="s">
        <v>212</v>
      </c>
      <c r="J2086" s="22">
        <v>18080</v>
      </c>
      <c r="K2086" s="22">
        <v>55153</v>
      </c>
      <c r="L2086" s="23">
        <f t="shared" si="328"/>
        <v>15</v>
      </c>
      <c r="M2086" s="24">
        <f t="shared" si="329"/>
        <v>1</v>
      </c>
      <c r="N2086" s="21">
        <v>15</v>
      </c>
      <c r="O2086" s="21">
        <v>15</v>
      </c>
      <c r="P2086" s="21" t="s">
        <v>218</v>
      </c>
      <c r="Q2086" s="21" t="s">
        <v>219</v>
      </c>
      <c r="R2086" s="25" t="s">
        <v>218</v>
      </c>
      <c r="S2086" s="21" t="s">
        <v>344</v>
      </c>
      <c r="T2086" s="21"/>
      <c r="U2086" s="26"/>
      <c r="V2086" s="26"/>
      <c r="W2086" s="27">
        <f t="shared" si="320"/>
        <v>1950</v>
      </c>
      <c r="X2086" s="27">
        <f t="shared" si="321"/>
        <v>2050</v>
      </c>
      <c r="Y2086" s="28">
        <f t="shared" si="322"/>
        <v>0</v>
      </c>
      <c r="Z2086" s="29" t="str">
        <f t="shared" si="323"/>
        <v>NW</v>
      </c>
      <c r="AA2086" s="30">
        <f t="shared" si="324"/>
        <v>15</v>
      </c>
      <c r="AB2086" s="31">
        <f>IF(AND(ISNUMBER(MATCH($S2086,[3]Lists!$CU$8:$CU$37,0)),J2086&gt;=DATE(2018,12,31)),$AH$6,$AH$5)</f>
        <v>1</v>
      </c>
      <c r="AC2086" s="31">
        <f t="shared" si="325"/>
        <v>1</v>
      </c>
      <c r="AD2086" s="31">
        <f t="shared" si="326"/>
        <v>1</v>
      </c>
      <c r="AE2086" s="32" t="e">
        <f>MIN($K2086,IF(AND(S2086='[3]Resources - Baseline'!$C$25,$AH$3&gt;0),MIN(DATE(2050,12,31),MAX(DATE($AH$4,12,31),DATE(YEAR(J2086)+$AH$3,MONTH(J2086),DAY(J2086)))),IF(AND(COUNTIFS('[3]Resources - Baseline'!$C$26:$C$37,S2086)=1,$AH$2&gt;0),MIN(DATE($AH$4,12,31),DATE(YEAR(J2086)+$AH$2,MONTH(J2086),DAY(J2086))),DATE(2050,12,31))))</f>
        <v>#VALUE!</v>
      </c>
      <c r="AF2086" s="33">
        <f t="shared" si="327"/>
        <v>1</v>
      </c>
    </row>
    <row r="2087" spans="1:32">
      <c r="A2087" s="1">
        <v>2087</v>
      </c>
      <c r="B2087" s="21" t="s">
        <v>4360</v>
      </c>
      <c r="C2087" s="21" t="s">
        <v>4361</v>
      </c>
      <c r="D2087" s="21" t="s">
        <v>163</v>
      </c>
      <c r="E2087" s="21" t="s">
        <v>432</v>
      </c>
      <c r="F2087" s="21" t="s">
        <v>432</v>
      </c>
      <c r="G2087" s="21" t="s">
        <v>433</v>
      </c>
      <c r="H2087" s="21" t="s">
        <v>434</v>
      </c>
      <c r="I2087" s="21" t="s">
        <v>212</v>
      </c>
      <c r="J2087" s="22">
        <v>18142</v>
      </c>
      <c r="K2087" s="22">
        <v>55153</v>
      </c>
      <c r="L2087" s="23">
        <f t="shared" si="328"/>
        <v>15</v>
      </c>
      <c r="M2087" s="24">
        <f t="shared" si="329"/>
        <v>1</v>
      </c>
      <c r="N2087" s="21">
        <v>15</v>
      </c>
      <c r="O2087" s="21">
        <v>15</v>
      </c>
      <c r="P2087" s="21" t="s">
        <v>218</v>
      </c>
      <c r="Q2087" s="21" t="s">
        <v>219</v>
      </c>
      <c r="R2087" s="25" t="s">
        <v>218</v>
      </c>
      <c r="S2087" s="21" t="s">
        <v>344</v>
      </c>
      <c r="T2087" s="21"/>
      <c r="U2087" s="26"/>
      <c r="V2087" s="26"/>
      <c r="W2087" s="27">
        <f t="shared" si="320"/>
        <v>1950</v>
      </c>
      <c r="X2087" s="27">
        <f t="shared" si="321"/>
        <v>2050</v>
      </c>
      <c r="Y2087" s="28">
        <f t="shared" si="322"/>
        <v>0</v>
      </c>
      <c r="Z2087" s="29" t="str">
        <f t="shared" si="323"/>
        <v>NW</v>
      </c>
      <c r="AA2087" s="30">
        <f t="shared" si="324"/>
        <v>15</v>
      </c>
      <c r="AB2087" s="31">
        <f>IF(AND(ISNUMBER(MATCH($S2087,[3]Lists!$CU$8:$CU$37,0)),J2087&gt;=DATE(2018,12,31)),$AH$6,$AH$5)</f>
        <v>1</v>
      </c>
      <c r="AC2087" s="31">
        <f t="shared" si="325"/>
        <v>1</v>
      </c>
      <c r="AD2087" s="31">
        <f t="shared" si="326"/>
        <v>1</v>
      </c>
      <c r="AE2087" s="32" t="e">
        <f>MIN($K2087,IF(AND(S2087='[3]Resources - Baseline'!$C$25,$AH$3&gt;0),MIN(DATE(2050,12,31),MAX(DATE($AH$4,12,31),DATE(YEAR(J2087)+$AH$3,MONTH(J2087),DAY(J2087)))),IF(AND(COUNTIFS('[3]Resources - Baseline'!$C$26:$C$37,S2087)=1,$AH$2&gt;0),MIN(DATE($AH$4,12,31),DATE(YEAR(J2087)+$AH$2,MONTH(J2087),DAY(J2087))),DATE(2050,12,31))))</f>
        <v>#VALUE!</v>
      </c>
      <c r="AF2087" s="33">
        <f t="shared" si="327"/>
        <v>1</v>
      </c>
    </row>
    <row r="2088" spans="1:32">
      <c r="A2088" s="1">
        <v>2088</v>
      </c>
      <c r="B2088" s="21" t="s">
        <v>4362</v>
      </c>
      <c r="C2088" s="21" t="s">
        <v>4363</v>
      </c>
      <c r="D2088" s="21" t="s">
        <v>163</v>
      </c>
      <c r="E2088" s="21" t="s">
        <v>432</v>
      </c>
      <c r="F2088" s="21" t="s">
        <v>432</v>
      </c>
      <c r="G2088" s="21" t="s">
        <v>433</v>
      </c>
      <c r="H2088" s="21" t="s">
        <v>434</v>
      </c>
      <c r="I2088" s="21" t="s">
        <v>212</v>
      </c>
      <c r="J2088" s="22">
        <v>17930</v>
      </c>
      <c r="K2088" s="22">
        <v>55153</v>
      </c>
      <c r="L2088" s="23">
        <f t="shared" si="328"/>
        <v>15</v>
      </c>
      <c r="M2088" s="24">
        <f t="shared" si="329"/>
        <v>1</v>
      </c>
      <c r="N2088" s="21">
        <v>15</v>
      </c>
      <c r="O2088" s="21">
        <v>15</v>
      </c>
      <c r="P2088" s="21" t="s">
        <v>218</v>
      </c>
      <c r="Q2088" s="21" t="s">
        <v>219</v>
      </c>
      <c r="R2088" s="25" t="s">
        <v>218</v>
      </c>
      <c r="S2088" s="21" t="s">
        <v>344</v>
      </c>
      <c r="T2088" s="21"/>
      <c r="U2088" s="26"/>
      <c r="V2088" s="26"/>
      <c r="W2088" s="27">
        <f t="shared" si="320"/>
        <v>1949</v>
      </c>
      <c r="X2088" s="27">
        <f t="shared" si="321"/>
        <v>2050</v>
      </c>
      <c r="Y2088" s="28">
        <f t="shared" si="322"/>
        <v>0</v>
      </c>
      <c r="Z2088" s="29" t="str">
        <f t="shared" si="323"/>
        <v>NW</v>
      </c>
      <c r="AA2088" s="30">
        <f t="shared" si="324"/>
        <v>15</v>
      </c>
      <c r="AB2088" s="31">
        <f>IF(AND(ISNUMBER(MATCH($S2088,[3]Lists!$CU$8:$CU$37,0)),J2088&gt;=DATE(2018,12,31)),$AH$6,$AH$5)</f>
        <v>1</v>
      </c>
      <c r="AC2088" s="31">
        <f t="shared" si="325"/>
        <v>1</v>
      </c>
      <c r="AD2088" s="31">
        <f t="shared" si="326"/>
        <v>1</v>
      </c>
      <c r="AE2088" s="32" t="e">
        <f>MIN($K2088,IF(AND(S2088='[3]Resources - Baseline'!$C$25,$AH$3&gt;0),MIN(DATE(2050,12,31),MAX(DATE($AH$4,12,31),DATE(YEAR(J2088)+$AH$3,MONTH(J2088),DAY(J2088)))),IF(AND(COUNTIFS('[3]Resources - Baseline'!$C$26:$C$37,S2088)=1,$AH$2&gt;0),MIN(DATE($AH$4,12,31),DATE(YEAR(J2088)+$AH$2,MONTH(J2088),DAY(J2088))),DATE(2050,12,31))))</f>
        <v>#VALUE!</v>
      </c>
      <c r="AF2088" s="33">
        <f t="shared" si="327"/>
        <v>1</v>
      </c>
    </row>
    <row r="2089" spans="1:32">
      <c r="A2089" s="1">
        <v>2089</v>
      </c>
      <c r="B2089" s="21" t="s">
        <v>4364</v>
      </c>
      <c r="C2089" s="21" t="s">
        <v>4365</v>
      </c>
      <c r="D2089" s="21" t="s">
        <v>163</v>
      </c>
      <c r="E2089" s="21" t="s">
        <v>432</v>
      </c>
      <c r="F2089" s="21" t="s">
        <v>432</v>
      </c>
      <c r="G2089" s="21" t="s">
        <v>433</v>
      </c>
      <c r="H2089" s="21" t="s">
        <v>434</v>
      </c>
      <c r="I2089" s="21" t="s">
        <v>212</v>
      </c>
      <c r="J2089" s="22">
        <v>17958</v>
      </c>
      <c r="K2089" s="22">
        <v>55153</v>
      </c>
      <c r="L2089" s="23">
        <f t="shared" si="328"/>
        <v>15</v>
      </c>
      <c r="M2089" s="24">
        <f t="shared" si="329"/>
        <v>1</v>
      </c>
      <c r="N2089" s="21">
        <v>15</v>
      </c>
      <c r="O2089" s="21">
        <v>15</v>
      </c>
      <c r="P2089" s="21" t="s">
        <v>218</v>
      </c>
      <c r="Q2089" s="21" t="s">
        <v>219</v>
      </c>
      <c r="R2089" s="25" t="s">
        <v>218</v>
      </c>
      <c r="S2089" s="21" t="s">
        <v>344</v>
      </c>
      <c r="T2089" s="21"/>
      <c r="U2089" s="26"/>
      <c r="V2089" s="26"/>
      <c r="W2089" s="27">
        <f t="shared" si="320"/>
        <v>1949</v>
      </c>
      <c r="X2089" s="27">
        <f t="shared" si="321"/>
        <v>2050</v>
      </c>
      <c r="Y2089" s="28">
        <f t="shared" si="322"/>
        <v>0</v>
      </c>
      <c r="Z2089" s="29" t="str">
        <f t="shared" si="323"/>
        <v>NW</v>
      </c>
      <c r="AA2089" s="30">
        <f t="shared" si="324"/>
        <v>15</v>
      </c>
      <c r="AB2089" s="31">
        <f>IF(AND(ISNUMBER(MATCH($S2089,[3]Lists!$CU$8:$CU$37,0)),J2089&gt;=DATE(2018,12,31)),$AH$6,$AH$5)</f>
        <v>1</v>
      </c>
      <c r="AC2089" s="31">
        <f t="shared" si="325"/>
        <v>1</v>
      </c>
      <c r="AD2089" s="31">
        <f t="shared" si="326"/>
        <v>1</v>
      </c>
      <c r="AE2089" s="32" t="e">
        <f>MIN($K2089,IF(AND(S2089='[3]Resources - Baseline'!$C$25,$AH$3&gt;0),MIN(DATE(2050,12,31),MAX(DATE($AH$4,12,31),DATE(YEAR(J2089)+$AH$3,MONTH(J2089),DAY(J2089)))),IF(AND(COUNTIFS('[3]Resources - Baseline'!$C$26:$C$37,S2089)=1,$AH$2&gt;0),MIN(DATE($AH$4,12,31),DATE(YEAR(J2089)+$AH$2,MONTH(J2089),DAY(J2089))),DATE(2050,12,31))))</f>
        <v>#VALUE!</v>
      </c>
      <c r="AF2089" s="33">
        <f t="shared" si="327"/>
        <v>1</v>
      </c>
    </row>
    <row r="2090" spans="1:32">
      <c r="A2090" s="1">
        <v>2090</v>
      </c>
      <c r="B2090" s="21" t="s">
        <v>4366</v>
      </c>
      <c r="C2090" s="21" t="s">
        <v>4367</v>
      </c>
      <c r="D2090" s="21" t="s">
        <v>163</v>
      </c>
      <c r="E2090" s="21" t="s">
        <v>1273</v>
      </c>
      <c r="F2090" s="21" t="s">
        <v>1273</v>
      </c>
      <c r="G2090" s="21" t="s">
        <v>1274</v>
      </c>
      <c r="H2090" s="21" t="s">
        <v>210</v>
      </c>
      <c r="I2090" s="21" t="s">
        <v>212</v>
      </c>
      <c r="J2090" s="22">
        <v>41000</v>
      </c>
      <c r="K2090" s="22">
        <v>55153</v>
      </c>
      <c r="L2090" s="23">
        <f t="shared" si="328"/>
        <v>151.80000000000001</v>
      </c>
      <c r="M2090" s="24">
        <f t="shared" si="329"/>
        <v>1</v>
      </c>
      <c r="N2090" s="21">
        <v>151.80000000000001</v>
      </c>
      <c r="O2090" s="21">
        <v>151.80000000000001</v>
      </c>
      <c r="P2090" s="21" t="s">
        <v>196</v>
      </c>
      <c r="Q2090" s="21" t="s">
        <v>197</v>
      </c>
      <c r="R2090" s="25" t="s">
        <v>198</v>
      </c>
      <c r="S2090" s="21" t="s">
        <v>551</v>
      </c>
      <c r="T2090" s="21"/>
      <c r="U2090" s="26"/>
      <c r="V2090" s="26"/>
      <c r="W2090" s="27">
        <f t="shared" si="320"/>
        <v>2012</v>
      </c>
      <c r="X2090" s="27">
        <f t="shared" si="321"/>
        <v>2050</v>
      </c>
      <c r="Y2090" s="28">
        <f t="shared" si="322"/>
        <v>0</v>
      </c>
      <c r="Z2090" s="29" t="str">
        <f t="shared" si="323"/>
        <v>NW</v>
      </c>
      <c r="AA2090" s="30">
        <f t="shared" si="324"/>
        <v>151.80000000000001</v>
      </c>
      <c r="AB2090" s="31">
        <f>IF(AND(ISNUMBER(MATCH($S2090,[3]Lists!$CU$8:$CU$37,0)),J2090&gt;=DATE(2018,12,31)),$AH$6,$AH$5)</f>
        <v>1</v>
      </c>
      <c r="AC2090" s="31">
        <f t="shared" si="325"/>
        <v>1</v>
      </c>
      <c r="AD2090" s="31">
        <f t="shared" si="326"/>
        <v>1</v>
      </c>
      <c r="AE2090" s="32" t="e">
        <f>MIN($K2090,IF(AND(S2090='[3]Resources - Baseline'!$C$25,$AH$3&gt;0),MIN(DATE(2050,12,31),MAX(DATE($AH$4,12,31),DATE(YEAR(J2090)+$AH$3,MONTH(J2090),DAY(J2090)))),IF(AND(COUNTIFS('[3]Resources - Baseline'!$C$26:$C$37,S2090)=1,$AH$2&gt;0),MIN(DATE($AH$4,12,31),DATE(YEAR(J2090)+$AH$2,MONTH(J2090),DAY(J2090))),DATE(2050,12,31))))</f>
        <v>#VALUE!</v>
      </c>
      <c r="AF2090" s="33">
        <f t="shared" si="327"/>
        <v>1</v>
      </c>
    </row>
    <row r="2091" spans="1:32">
      <c r="A2091" s="1">
        <v>2091</v>
      </c>
      <c r="B2091" s="21" t="s">
        <v>4368</v>
      </c>
      <c r="C2091" s="21" t="s">
        <v>4369</v>
      </c>
      <c r="D2091" s="21" t="s">
        <v>163</v>
      </c>
      <c r="E2091" s="21" t="s">
        <v>1273</v>
      </c>
      <c r="F2091" s="21" t="s">
        <v>1273</v>
      </c>
      <c r="G2091" s="21" t="s">
        <v>1274</v>
      </c>
      <c r="H2091" s="21" t="s">
        <v>210</v>
      </c>
      <c r="I2091" s="21" t="s">
        <v>212</v>
      </c>
      <c r="J2091" s="22">
        <v>41000</v>
      </c>
      <c r="K2091" s="22">
        <v>55153</v>
      </c>
      <c r="L2091" s="23">
        <f t="shared" si="328"/>
        <v>190.9</v>
      </c>
      <c r="M2091" s="24">
        <f t="shared" si="329"/>
        <v>1</v>
      </c>
      <c r="N2091" s="21">
        <v>190.9</v>
      </c>
      <c r="O2091" s="21">
        <v>190.9</v>
      </c>
      <c r="P2091" s="21" t="s">
        <v>196</v>
      </c>
      <c r="Q2091" s="21" t="s">
        <v>197</v>
      </c>
      <c r="R2091" s="25" t="s">
        <v>198</v>
      </c>
      <c r="S2091" s="21" t="s">
        <v>551</v>
      </c>
      <c r="T2091" s="21"/>
      <c r="U2091" s="26"/>
      <c r="V2091" s="26"/>
      <c r="W2091" s="27">
        <f t="shared" si="320"/>
        <v>2012</v>
      </c>
      <c r="X2091" s="27">
        <f t="shared" si="321"/>
        <v>2050</v>
      </c>
      <c r="Y2091" s="28">
        <f t="shared" si="322"/>
        <v>0</v>
      </c>
      <c r="Z2091" s="29" t="str">
        <f t="shared" si="323"/>
        <v>NW</v>
      </c>
      <c r="AA2091" s="30">
        <f t="shared" si="324"/>
        <v>190.9</v>
      </c>
      <c r="AB2091" s="31">
        <f>IF(AND(ISNUMBER(MATCH($S2091,[3]Lists!$CU$8:$CU$37,0)),J2091&gt;=DATE(2018,12,31)),$AH$6,$AH$5)</f>
        <v>1</v>
      </c>
      <c r="AC2091" s="31">
        <f t="shared" si="325"/>
        <v>1</v>
      </c>
      <c r="AD2091" s="31">
        <f t="shared" si="326"/>
        <v>1</v>
      </c>
      <c r="AE2091" s="32" t="e">
        <f>MIN($K2091,IF(AND(S2091='[3]Resources - Baseline'!$C$25,$AH$3&gt;0),MIN(DATE(2050,12,31),MAX(DATE($AH$4,12,31),DATE(YEAR(J2091)+$AH$3,MONTH(J2091),DAY(J2091)))),IF(AND(COUNTIFS('[3]Resources - Baseline'!$C$26:$C$37,S2091)=1,$AH$2&gt;0),MIN(DATE($AH$4,12,31),DATE(YEAR(J2091)+$AH$2,MONTH(J2091),DAY(J2091))),DATE(2050,12,31))))</f>
        <v>#VALUE!</v>
      </c>
      <c r="AF2091" s="33">
        <f t="shared" si="327"/>
        <v>1</v>
      </c>
    </row>
    <row r="2092" spans="1:32">
      <c r="A2092" s="1">
        <v>2092</v>
      </c>
      <c r="B2092" s="21" t="s">
        <v>4370</v>
      </c>
      <c r="C2092" s="21" t="s">
        <v>4371</v>
      </c>
      <c r="D2092" s="21" t="s">
        <v>163</v>
      </c>
      <c r="E2092" s="21" t="s">
        <v>1273</v>
      </c>
      <c r="F2092" s="21" t="s">
        <v>1273</v>
      </c>
      <c r="G2092" s="21" t="s">
        <v>1274</v>
      </c>
      <c r="H2092" s="21" t="s">
        <v>210</v>
      </c>
      <c r="I2092" s="21" t="s">
        <v>212</v>
      </c>
      <c r="J2092" s="22">
        <v>21885</v>
      </c>
      <c r="K2092" s="22">
        <v>55153</v>
      </c>
      <c r="L2092" s="23">
        <f t="shared" si="328"/>
        <v>80.75</v>
      </c>
      <c r="M2092" s="24">
        <f t="shared" si="329"/>
        <v>1</v>
      </c>
      <c r="N2092" s="21">
        <v>80.75</v>
      </c>
      <c r="O2092" s="21">
        <v>80.75</v>
      </c>
      <c r="P2092" s="21" t="s">
        <v>218</v>
      </c>
      <c r="Q2092" s="21" t="s">
        <v>219</v>
      </c>
      <c r="R2092" s="25" t="s">
        <v>218</v>
      </c>
      <c r="S2092" s="21" t="s">
        <v>344</v>
      </c>
      <c r="T2092" s="21"/>
      <c r="U2092" s="26"/>
      <c r="V2092" s="26"/>
      <c r="W2092" s="27">
        <f t="shared" si="320"/>
        <v>1960</v>
      </c>
      <c r="X2092" s="27">
        <f t="shared" si="321"/>
        <v>2050</v>
      </c>
      <c r="Y2092" s="28">
        <f t="shared" si="322"/>
        <v>0</v>
      </c>
      <c r="Z2092" s="29" t="str">
        <f t="shared" si="323"/>
        <v>NW</v>
      </c>
      <c r="AA2092" s="30">
        <f t="shared" si="324"/>
        <v>80.75</v>
      </c>
      <c r="AB2092" s="31">
        <f>IF(AND(ISNUMBER(MATCH($S2092,[3]Lists!$CU$8:$CU$37,0)),J2092&gt;=DATE(2018,12,31)),$AH$6,$AH$5)</f>
        <v>1</v>
      </c>
      <c r="AC2092" s="31">
        <f t="shared" si="325"/>
        <v>1</v>
      </c>
      <c r="AD2092" s="31">
        <f t="shared" si="326"/>
        <v>1</v>
      </c>
      <c r="AE2092" s="32" t="e">
        <f>MIN($K2092,IF(AND(S2092='[3]Resources - Baseline'!$C$25,$AH$3&gt;0),MIN(DATE(2050,12,31),MAX(DATE($AH$4,12,31),DATE(YEAR(J2092)+$AH$3,MONTH(J2092),DAY(J2092)))),IF(AND(COUNTIFS('[3]Resources - Baseline'!$C$26:$C$37,S2092)=1,$AH$2&gt;0),MIN(DATE($AH$4,12,31),DATE(YEAR(J2092)+$AH$2,MONTH(J2092),DAY(J2092))),DATE(2050,12,31))))</f>
        <v>#VALUE!</v>
      </c>
      <c r="AF2092" s="33">
        <f t="shared" si="327"/>
        <v>1</v>
      </c>
    </row>
    <row r="2093" spans="1:32">
      <c r="A2093" s="1">
        <v>2093</v>
      </c>
      <c r="B2093" s="21" t="s">
        <v>4372</v>
      </c>
      <c r="C2093" s="21" t="s">
        <v>4373</v>
      </c>
      <c r="D2093" s="21" t="s">
        <v>163</v>
      </c>
      <c r="E2093" s="21" t="s">
        <v>164</v>
      </c>
      <c r="F2093" s="21" t="s">
        <v>164</v>
      </c>
      <c r="G2093" s="21" t="s">
        <v>165</v>
      </c>
      <c r="H2093" s="21" t="s">
        <v>166</v>
      </c>
      <c r="I2093" s="21" t="s">
        <v>167</v>
      </c>
      <c r="J2093" s="22">
        <v>40907</v>
      </c>
      <c r="K2093" s="22">
        <v>55508</v>
      </c>
      <c r="L2093" s="23">
        <f t="shared" si="328"/>
        <v>5</v>
      </c>
      <c r="M2093" s="24">
        <f t="shared" si="329"/>
        <v>1</v>
      </c>
      <c r="N2093" s="21">
        <v>5</v>
      </c>
      <c r="O2093" s="21">
        <v>5</v>
      </c>
      <c r="P2093" s="21" t="s">
        <v>218</v>
      </c>
      <c r="Q2093" s="21" t="s">
        <v>219</v>
      </c>
      <c r="R2093" s="25" t="s">
        <v>218</v>
      </c>
      <c r="S2093" s="21" t="s">
        <v>220</v>
      </c>
      <c r="T2093" s="21"/>
      <c r="U2093" s="26"/>
      <c r="V2093" s="26"/>
      <c r="W2093" s="27">
        <f t="shared" si="320"/>
        <v>2012</v>
      </c>
      <c r="X2093" s="27">
        <f t="shared" si="321"/>
        <v>2051</v>
      </c>
      <c r="Y2093" s="28">
        <f t="shared" si="322"/>
        <v>0</v>
      </c>
      <c r="Z2093" s="29" t="str">
        <f t="shared" si="323"/>
        <v>Excluded</v>
      </c>
      <c r="AA2093" s="30">
        <f t="shared" si="324"/>
        <v>5</v>
      </c>
      <c r="AB2093" s="31">
        <f>IF(AND(ISNUMBER(MATCH($S2093,[3]Lists!$CU$8:$CU$37,0)),J2093&gt;=DATE(2018,12,31)),$AH$6,$AH$5)</f>
        <v>1</v>
      </c>
      <c r="AC2093" s="31">
        <f t="shared" si="325"/>
        <v>1</v>
      </c>
      <c r="AD2093" s="31">
        <f t="shared" si="326"/>
        <v>1</v>
      </c>
      <c r="AE2093" s="32" t="e">
        <f>MIN($K2093,IF(AND(S2093='[3]Resources - Baseline'!$C$25,$AH$3&gt;0),MIN(DATE(2050,12,31),MAX(DATE($AH$4,12,31),DATE(YEAR(J2093)+$AH$3,MONTH(J2093),DAY(J2093)))),IF(AND(COUNTIFS('[3]Resources - Baseline'!$C$26:$C$37,S2093)=1,$AH$2&gt;0),MIN(DATE($AH$4,12,31),DATE(YEAR(J2093)+$AH$2,MONTH(J2093),DAY(J2093))),DATE(2050,12,31))))</f>
        <v>#VALUE!</v>
      </c>
      <c r="AF2093" s="33">
        <f t="shared" si="327"/>
        <v>1</v>
      </c>
    </row>
    <row r="2094" spans="1:32">
      <c r="A2094" s="1">
        <v>2094</v>
      </c>
      <c r="B2094" s="21" t="s">
        <v>4374</v>
      </c>
      <c r="C2094" s="21" t="s">
        <v>4375</v>
      </c>
      <c r="D2094" s="21" t="s">
        <v>163</v>
      </c>
      <c r="E2094" s="21" t="s">
        <v>164</v>
      </c>
      <c r="F2094" s="21" t="s">
        <v>164</v>
      </c>
      <c r="G2094" s="21" t="s">
        <v>165</v>
      </c>
      <c r="H2094" s="21" t="s">
        <v>166</v>
      </c>
      <c r="I2094" s="21" t="s">
        <v>167</v>
      </c>
      <c r="J2094" s="22">
        <v>40907</v>
      </c>
      <c r="K2094" s="22">
        <v>55508</v>
      </c>
      <c r="L2094" s="23">
        <f t="shared" si="328"/>
        <v>5</v>
      </c>
      <c r="M2094" s="24">
        <f t="shared" si="329"/>
        <v>1</v>
      </c>
      <c r="N2094" s="21">
        <v>5</v>
      </c>
      <c r="O2094" s="21">
        <v>5</v>
      </c>
      <c r="P2094" s="21" t="s">
        <v>218</v>
      </c>
      <c r="Q2094" s="21" t="s">
        <v>219</v>
      </c>
      <c r="R2094" s="25" t="s">
        <v>218</v>
      </c>
      <c r="S2094" s="21" t="s">
        <v>220</v>
      </c>
      <c r="T2094" s="21"/>
      <c r="U2094" s="26"/>
      <c r="V2094" s="26"/>
      <c r="W2094" s="27">
        <f t="shared" si="320"/>
        <v>2012</v>
      </c>
      <c r="X2094" s="27">
        <f t="shared" si="321"/>
        <v>2051</v>
      </c>
      <c r="Y2094" s="28">
        <f t="shared" si="322"/>
        <v>0</v>
      </c>
      <c r="Z2094" s="29" t="str">
        <f t="shared" si="323"/>
        <v>Excluded</v>
      </c>
      <c r="AA2094" s="30">
        <f t="shared" si="324"/>
        <v>5</v>
      </c>
      <c r="AB2094" s="31">
        <f>IF(AND(ISNUMBER(MATCH($S2094,[3]Lists!$CU$8:$CU$37,0)),J2094&gt;=DATE(2018,12,31)),$AH$6,$AH$5)</f>
        <v>1</v>
      </c>
      <c r="AC2094" s="31">
        <f t="shared" si="325"/>
        <v>1</v>
      </c>
      <c r="AD2094" s="31">
        <f t="shared" si="326"/>
        <v>1</v>
      </c>
      <c r="AE2094" s="32" t="e">
        <f>MIN($K2094,IF(AND(S2094='[3]Resources - Baseline'!$C$25,$AH$3&gt;0),MIN(DATE(2050,12,31),MAX(DATE($AH$4,12,31),DATE(YEAR(J2094)+$AH$3,MONTH(J2094),DAY(J2094)))),IF(AND(COUNTIFS('[3]Resources - Baseline'!$C$26:$C$37,S2094)=1,$AH$2&gt;0),MIN(DATE($AH$4,12,31),DATE(YEAR(J2094)+$AH$2,MONTH(J2094),DAY(J2094))),DATE(2050,12,31))))</f>
        <v>#VALUE!</v>
      </c>
      <c r="AF2094" s="33">
        <f t="shared" si="327"/>
        <v>1</v>
      </c>
    </row>
    <row r="2095" spans="1:32">
      <c r="A2095" s="1">
        <v>2095</v>
      </c>
      <c r="B2095" s="21" t="s">
        <v>4376</v>
      </c>
      <c r="C2095" s="21" t="s">
        <v>4377</v>
      </c>
      <c r="D2095" s="21" t="s">
        <v>163</v>
      </c>
      <c r="E2095" s="21" t="s">
        <v>331</v>
      </c>
      <c r="F2095" s="21" t="s">
        <v>331</v>
      </c>
      <c r="G2095" s="21" t="s">
        <v>177</v>
      </c>
      <c r="H2095" s="21" t="s">
        <v>176</v>
      </c>
      <c r="I2095" s="21" t="s">
        <v>178</v>
      </c>
      <c r="J2095" s="22">
        <v>30042</v>
      </c>
      <c r="K2095" s="22">
        <v>55153</v>
      </c>
      <c r="L2095" s="23">
        <f t="shared" si="328"/>
        <v>8</v>
      </c>
      <c r="M2095" s="24">
        <f t="shared" si="329"/>
        <v>1</v>
      </c>
      <c r="N2095" s="21">
        <v>8</v>
      </c>
      <c r="O2095" s="21">
        <v>8</v>
      </c>
      <c r="P2095" s="21" t="s">
        <v>218</v>
      </c>
      <c r="Q2095" s="21" t="s">
        <v>219</v>
      </c>
      <c r="R2095" s="25" t="s">
        <v>218</v>
      </c>
      <c r="S2095" s="21" t="s">
        <v>265</v>
      </c>
      <c r="T2095" s="21"/>
      <c r="U2095" s="26"/>
      <c r="V2095" s="26"/>
      <c r="W2095" s="27">
        <f t="shared" si="320"/>
        <v>1982</v>
      </c>
      <c r="X2095" s="27">
        <f t="shared" si="321"/>
        <v>2050</v>
      </c>
      <c r="Y2095" s="28">
        <f t="shared" si="322"/>
        <v>0</v>
      </c>
      <c r="Z2095" s="29" t="str">
        <f t="shared" si="323"/>
        <v>CAISO</v>
      </c>
      <c r="AA2095" s="30">
        <f t="shared" si="324"/>
        <v>8</v>
      </c>
      <c r="AB2095" s="31">
        <f>IF(AND(ISNUMBER(MATCH($S2095,[3]Lists!$CU$8:$CU$37,0)),J2095&gt;=DATE(2018,12,31)),$AH$6,$AH$5)</f>
        <v>1</v>
      </c>
      <c r="AC2095" s="31">
        <f t="shared" si="325"/>
        <v>1</v>
      </c>
      <c r="AD2095" s="31">
        <f t="shared" si="326"/>
        <v>1</v>
      </c>
      <c r="AE2095" s="32" t="e">
        <f>MIN($K2095,IF(AND(S2095='[3]Resources - Baseline'!$C$25,$AH$3&gt;0),MIN(DATE(2050,12,31),MAX(DATE($AH$4,12,31),DATE(YEAR(J2095)+$AH$3,MONTH(J2095),DAY(J2095)))),IF(AND(COUNTIFS('[3]Resources - Baseline'!$C$26:$C$37,S2095)=1,$AH$2&gt;0),MIN(DATE($AH$4,12,31),DATE(YEAR(J2095)+$AH$2,MONTH(J2095),DAY(J2095))),DATE(2050,12,31))))</f>
        <v>#VALUE!</v>
      </c>
      <c r="AF2095" s="33">
        <f t="shared" si="327"/>
        <v>1</v>
      </c>
    </row>
    <row r="2096" spans="1:32">
      <c r="A2096" s="1">
        <v>2096</v>
      </c>
      <c r="B2096" s="21" t="s">
        <v>4378</v>
      </c>
      <c r="C2096" s="21" t="s">
        <v>4379</v>
      </c>
      <c r="D2096" s="21" t="s">
        <v>163</v>
      </c>
      <c r="E2096" s="21" t="s">
        <v>331</v>
      </c>
      <c r="F2096" s="21" t="s">
        <v>331</v>
      </c>
      <c r="G2096" s="21" t="s">
        <v>177</v>
      </c>
      <c r="H2096" s="21" t="s">
        <v>176</v>
      </c>
      <c r="I2096" s="21" t="s">
        <v>178</v>
      </c>
      <c r="J2096" s="22">
        <v>14824</v>
      </c>
      <c r="K2096" s="22">
        <v>55153</v>
      </c>
      <c r="L2096" s="23">
        <f t="shared" si="328"/>
        <v>3</v>
      </c>
      <c r="M2096" s="24">
        <f t="shared" si="329"/>
        <v>1</v>
      </c>
      <c r="N2096" s="21">
        <v>3</v>
      </c>
      <c r="O2096" s="21">
        <v>3</v>
      </c>
      <c r="P2096" s="21" t="s">
        <v>218</v>
      </c>
      <c r="Q2096" s="21" t="s">
        <v>219</v>
      </c>
      <c r="R2096" s="25" t="s">
        <v>218</v>
      </c>
      <c r="S2096" s="21" t="s">
        <v>265</v>
      </c>
      <c r="T2096" s="21"/>
      <c r="U2096" s="26"/>
      <c r="V2096" s="26"/>
      <c r="W2096" s="27">
        <f t="shared" si="320"/>
        <v>1941</v>
      </c>
      <c r="X2096" s="27">
        <f t="shared" si="321"/>
        <v>2050</v>
      </c>
      <c r="Y2096" s="28">
        <f t="shared" si="322"/>
        <v>0</v>
      </c>
      <c r="Z2096" s="29" t="str">
        <f t="shared" si="323"/>
        <v>CAISO</v>
      </c>
      <c r="AA2096" s="30">
        <f t="shared" si="324"/>
        <v>3</v>
      </c>
      <c r="AB2096" s="31">
        <f>IF(AND(ISNUMBER(MATCH($S2096,[3]Lists!$CU$8:$CU$37,0)),J2096&gt;=DATE(2018,12,31)),$AH$6,$AH$5)</f>
        <v>1</v>
      </c>
      <c r="AC2096" s="31">
        <f t="shared" si="325"/>
        <v>1</v>
      </c>
      <c r="AD2096" s="31">
        <f t="shared" si="326"/>
        <v>1</v>
      </c>
      <c r="AE2096" s="32" t="e">
        <f>MIN($K2096,IF(AND(S2096='[3]Resources - Baseline'!$C$25,$AH$3&gt;0),MIN(DATE(2050,12,31),MAX(DATE($AH$4,12,31),DATE(YEAR(J2096)+$AH$3,MONTH(J2096),DAY(J2096)))),IF(AND(COUNTIFS('[3]Resources - Baseline'!$C$26:$C$37,S2096)=1,$AH$2&gt;0),MIN(DATE($AH$4,12,31),DATE(YEAR(J2096)+$AH$2,MONTH(J2096),DAY(J2096))),DATE(2050,12,31))))</f>
        <v>#VALUE!</v>
      </c>
      <c r="AF2096" s="33">
        <f t="shared" si="327"/>
        <v>1</v>
      </c>
    </row>
    <row r="2097" spans="1:32">
      <c r="A2097" s="1">
        <v>2097</v>
      </c>
      <c r="B2097" s="21" t="s">
        <v>4380</v>
      </c>
      <c r="C2097" s="21" t="s">
        <v>4381</v>
      </c>
      <c r="D2097" s="21" t="s">
        <v>185</v>
      </c>
      <c r="E2097" s="21" t="s">
        <v>246</v>
      </c>
      <c r="F2097" s="21" t="s">
        <v>246</v>
      </c>
      <c r="G2097" s="21" t="s">
        <v>247</v>
      </c>
      <c r="H2097" s="21" t="s">
        <v>246</v>
      </c>
      <c r="I2097" s="21" t="s">
        <v>178</v>
      </c>
      <c r="J2097" s="22">
        <v>32196</v>
      </c>
      <c r="K2097" s="22">
        <v>55153</v>
      </c>
      <c r="L2097" s="23">
        <f t="shared" si="328"/>
        <v>0.99</v>
      </c>
      <c r="M2097" s="24">
        <f t="shared" si="329"/>
        <v>1</v>
      </c>
      <c r="N2097" s="21">
        <v>0.99</v>
      </c>
      <c r="O2097" s="21">
        <v>0.99</v>
      </c>
      <c r="P2097" s="21" t="s">
        <v>187</v>
      </c>
      <c r="Q2097" s="21" t="s">
        <v>219</v>
      </c>
      <c r="R2097" s="25" t="s">
        <v>218</v>
      </c>
      <c r="S2097" s="21" t="s">
        <v>368</v>
      </c>
      <c r="T2097" s="21"/>
      <c r="U2097" s="26"/>
      <c r="V2097" s="26"/>
      <c r="W2097" s="27">
        <f t="shared" si="320"/>
        <v>1988</v>
      </c>
      <c r="X2097" s="27">
        <f t="shared" si="321"/>
        <v>2050</v>
      </c>
      <c r="Y2097" s="28">
        <f t="shared" si="322"/>
        <v>0</v>
      </c>
      <c r="Z2097" s="29" t="str">
        <f t="shared" si="323"/>
        <v>CAISO</v>
      </c>
      <c r="AA2097" s="30">
        <f t="shared" si="324"/>
        <v>0.99</v>
      </c>
      <c r="AB2097" s="31">
        <f>IF(AND(ISNUMBER(MATCH($S2097,[3]Lists!$CU$8:$CU$37,0)),J2097&gt;=DATE(2018,12,31)),$AH$6,$AH$5)</f>
        <v>1</v>
      </c>
      <c r="AC2097" s="31">
        <f t="shared" si="325"/>
        <v>1</v>
      </c>
      <c r="AD2097" s="31">
        <f t="shared" si="326"/>
        <v>1</v>
      </c>
      <c r="AE2097" s="32" t="e">
        <f>MIN($K2097,IF(AND(S2097='[3]Resources - Baseline'!$C$25,$AH$3&gt;0),MIN(DATE(2050,12,31),MAX(DATE($AH$4,12,31),DATE(YEAR(J2097)+$AH$3,MONTH(J2097),DAY(J2097)))),IF(AND(COUNTIFS('[3]Resources - Baseline'!$C$26:$C$37,S2097)=1,$AH$2&gt;0),MIN(DATE($AH$4,12,31),DATE(YEAR(J2097)+$AH$2,MONTH(J2097),DAY(J2097))),DATE(2050,12,31))))</f>
        <v>#VALUE!</v>
      </c>
      <c r="AF2097" s="33">
        <f t="shared" si="327"/>
        <v>1</v>
      </c>
    </row>
    <row r="2098" spans="1:32">
      <c r="A2098" s="1">
        <v>2098</v>
      </c>
      <c r="B2098" s="21" t="s">
        <v>4382</v>
      </c>
      <c r="C2098" s="21" t="s">
        <v>4383</v>
      </c>
      <c r="D2098" s="21" t="s">
        <v>185</v>
      </c>
      <c r="E2098" s="21" t="s">
        <v>246</v>
      </c>
      <c r="F2098" s="21" t="s">
        <v>246</v>
      </c>
      <c r="G2098" s="21" t="s">
        <v>247</v>
      </c>
      <c r="H2098" s="21" t="s">
        <v>246</v>
      </c>
      <c r="I2098" s="21" t="s">
        <v>178</v>
      </c>
      <c r="J2098" s="22">
        <v>39142</v>
      </c>
      <c r="K2098" s="22">
        <v>55153</v>
      </c>
      <c r="L2098" s="23">
        <f t="shared" si="328"/>
        <v>1.35</v>
      </c>
      <c r="M2098" s="24">
        <f t="shared" si="329"/>
        <v>1</v>
      </c>
      <c r="N2098" s="21">
        <v>1.35</v>
      </c>
      <c r="O2098" s="21">
        <v>1.35</v>
      </c>
      <c r="P2098" s="21" t="s">
        <v>187</v>
      </c>
      <c r="Q2098" s="21" t="s">
        <v>219</v>
      </c>
      <c r="R2098" s="25" t="s">
        <v>218</v>
      </c>
      <c r="S2098" s="21" t="s">
        <v>265</v>
      </c>
      <c r="T2098" s="21"/>
      <c r="U2098" s="26"/>
      <c r="V2098" s="26"/>
      <c r="W2098" s="27">
        <f t="shared" si="320"/>
        <v>2007</v>
      </c>
      <c r="X2098" s="27">
        <f t="shared" si="321"/>
        <v>2050</v>
      </c>
      <c r="Y2098" s="28">
        <f t="shared" si="322"/>
        <v>0</v>
      </c>
      <c r="Z2098" s="29" t="str">
        <f t="shared" si="323"/>
        <v>CAISO</v>
      </c>
      <c r="AA2098" s="30">
        <f t="shared" si="324"/>
        <v>1.35</v>
      </c>
      <c r="AB2098" s="31">
        <f>IF(AND(ISNUMBER(MATCH($S2098,[3]Lists!$CU$8:$CU$37,0)),J2098&gt;=DATE(2018,12,31)),$AH$6,$AH$5)</f>
        <v>1</v>
      </c>
      <c r="AC2098" s="31">
        <f t="shared" si="325"/>
        <v>1</v>
      </c>
      <c r="AD2098" s="31">
        <f t="shared" si="326"/>
        <v>1</v>
      </c>
      <c r="AE2098" s="32" t="e">
        <f>MIN($K2098,IF(AND(S2098='[3]Resources - Baseline'!$C$25,$AH$3&gt;0),MIN(DATE(2050,12,31),MAX(DATE($AH$4,12,31),DATE(YEAR(J2098)+$AH$3,MONTH(J2098),DAY(J2098)))),IF(AND(COUNTIFS('[3]Resources - Baseline'!$C$26:$C$37,S2098)=1,$AH$2&gt;0),MIN(DATE($AH$4,12,31),DATE(YEAR(J2098)+$AH$2,MONTH(J2098),DAY(J2098))),DATE(2050,12,31))))</f>
        <v>#VALUE!</v>
      </c>
      <c r="AF2098" s="33">
        <f t="shared" si="327"/>
        <v>1</v>
      </c>
    </row>
    <row r="2099" spans="1:32">
      <c r="A2099" s="1">
        <v>2099</v>
      </c>
      <c r="B2099" s="21" t="s">
        <v>4384</v>
      </c>
      <c r="C2099" s="21" t="s">
        <v>4385</v>
      </c>
      <c r="D2099" s="21" t="s">
        <v>163</v>
      </c>
      <c r="E2099" s="21" t="s">
        <v>440</v>
      </c>
      <c r="F2099" s="21" t="s">
        <v>440</v>
      </c>
      <c r="G2099" s="21" t="s">
        <v>441</v>
      </c>
      <c r="H2099" s="21" t="s">
        <v>434</v>
      </c>
      <c r="I2099" s="21" t="s">
        <v>212</v>
      </c>
      <c r="J2099" s="22">
        <v>31017</v>
      </c>
      <c r="K2099" s="22">
        <v>55153</v>
      </c>
      <c r="L2099" s="23">
        <f t="shared" si="328"/>
        <v>4</v>
      </c>
      <c r="M2099" s="24">
        <f t="shared" si="329"/>
        <v>1</v>
      </c>
      <c r="N2099" s="21">
        <v>4</v>
      </c>
      <c r="O2099" s="21">
        <v>4</v>
      </c>
      <c r="P2099" s="21" t="s">
        <v>218</v>
      </c>
      <c r="Q2099" s="21" t="s">
        <v>219</v>
      </c>
      <c r="R2099" s="25" t="s">
        <v>218</v>
      </c>
      <c r="S2099" s="21" t="s">
        <v>344</v>
      </c>
      <c r="T2099" s="21"/>
      <c r="U2099" s="26"/>
      <c r="V2099" s="26"/>
      <c r="W2099" s="27">
        <f t="shared" si="320"/>
        <v>1985</v>
      </c>
      <c r="X2099" s="27">
        <f t="shared" si="321"/>
        <v>2050</v>
      </c>
      <c r="Y2099" s="28">
        <f t="shared" si="322"/>
        <v>0</v>
      </c>
      <c r="Z2099" s="29" t="str">
        <f t="shared" si="323"/>
        <v>NW</v>
      </c>
      <c r="AA2099" s="30">
        <f t="shared" si="324"/>
        <v>4</v>
      </c>
      <c r="AB2099" s="31">
        <f>IF(AND(ISNUMBER(MATCH($S2099,[3]Lists!$CU$8:$CU$37,0)),J2099&gt;=DATE(2018,12,31)),$AH$6,$AH$5)</f>
        <v>1</v>
      </c>
      <c r="AC2099" s="31">
        <f t="shared" si="325"/>
        <v>1</v>
      </c>
      <c r="AD2099" s="31">
        <f t="shared" si="326"/>
        <v>1</v>
      </c>
      <c r="AE2099" s="32" t="e">
        <f>MIN($K2099,IF(AND(S2099='[3]Resources - Baseline'!$C$25,$AH$3&gt;0),MIN(DATE(2050,12,31),MAX(DATE($AH$4,12,31),DATE(YEAR(J2099)+$AH$3,MONTH(J2099),DAY(J2099)))),IF(AND(COUNTIFS('[3]Resources - Baseline'!$C$26:$C$37,S2099)=1,$AH$2&gt;0),MIN(DATE($AH$4,12,31),DATE(YEAR(J2099)+$AH$2,MONTH(J2099),DAY(J2099))),DATE(2050,12,31))))</f>
        <v>#VALUE!</v>
      </c>
      <c r="AF2099" s="33">
        <f t="shared" si="327"/>
        <v>1</v>
      </c>
    </row>
    <row r="2100" spans="1:32">
      <c r="A2100" s="1">
        <v>2100</v>
      </c>
      <c r="B2100" s="21" t="s">
        <v>4386</v>
      </c>
      <c r="C2100" s="21" t="s">
        <v>4387</v>
      </c>
      <c r="D2100" s="21" t="s">
        <v>163</v>
      </c>
      <c r="E2100" s="21" t="s">
        <v>440</v>
      </c>
      <c r="F2100" s="21" t="s">
        <v>440</v>
      </c>
      <c r="G2100" s="21" t="s">
        <v>441</v>
      </c>
      <c r="H2100" s="21" t="s">
        <v>434</v>
      </c>
      <c r="I2100" s="21" t="s">
        <v>212</v>
      </c>
      <c r="J2100" s="22">
        <v>31017</v>
      </c>
      <c r="K2100" s="22">
        <v>55153</v>
      </c>
      <c r="L2100" s="23">
        <f t="shared" si="328"/>
        <v>4</v>
      </c>
      <c r="M2100" s="24">
        <f t="shared" si="329"/>
        <v>1</v>
      </c>
      <c r="N2100" s="21">
        <v>4</v>
      </c>
      <c r="O2100" s="21">
        <v>4</v>
      </c>
      <c r="P2100" s="21" t="s">
        <v>218</v>
      </c>
      <c r="Q2100" s="21" t="s">
        <v>219</v>
      </c>
      <c r="R2100" s="25" t="s">
        <v>218</v>
      </c>
      <c r="S2100" s="21" t="s">
        <v>344</v>
      </c>
      <c r="T2100" s="21"/>
      <c r="U2100" s="26"/>
      <c r="V2100" s="26"/>
      <c r="W2100" s="27">
        <f t="shared" si="320"/>
        <v>1985</v>
      </c>
      <c r="X2100" s="27">
        <f t="shared" si="321"/>
        <v>2050</v>
      </c>
      <c r="Y2100" s="28">
        <f t="shared" si="322"/>
        <v>0</v>
      </c>
      <c r="Z2100" s="29" t="str">
        <f t="shared" si="323"/>
        <v>NW</v>
      </c>
      <c r="AA2100" s="30">
        <f t="shared" si="324"/>
        <v>4</v>
      </c>
      <c r="AB2100" s="31">
        <f>IF(AND(ISNUMBER(MATCH($S2100,[3]Lists!$CU$8:$CU$37,0)),J2100&gt;=DATE(2018,12,31)),$AH$6,$AH$5)</f>
        <v>1</v>
      </c>
      <c r="AC2100" s="31">
        <f t="shared" si="325"/>
        <v>1</v>
      </c>
      <c r="AD2100" s="31">
        <f t="shared" si="326"/>
        <v>1</v>
      </c>
      <c r="AE2100" s="32" t="e">
        <f>MIN($K2100,IF(AND(S2100='[3]Resources - Baseline'!$C$25,$AH$3&gt;0),MIN(DATE(2050,12,31),MAX(DATE($AH$4,12,31),DATE(YEAR(J2100)+$AH$3,MONTH(J2100),DAY(J2100)))),IF(AND(COUNTIFS('[3]Resources - Baseline'!$C$26:$C$37,S2100)=1,$AH$2&gt;0),MIN(DATE($AH$4,12,31),DATE(YEAR(J2100)+$AH$2,MONTH(J2100),DAY(J2100))),DATE(2050,12,31))))</f>
        <v>#VALUE!</v>
      </c>
      <c r="AF2100" s="33">
        <f t="shared" si="327"/>
        <v>1</v>
      </c>
    </row>
    <row r="2101" spans="1:32">
      <c r="A2101" s="1">
        <v>2101</v>
      </c>
      <c r="B2101" s="21" t="s">
        <v>4388</v>
      </c>
      <c r="C2101" s="21" t="s">
        <v>4389</v>
      </c>
      <c r="D2101" s="21" t="s">
        <v>163</v>
      </c>
      <c r="E2101" s="21" t="s">
        <v>432</v>
      </c>
      <c r="F2101" s="21" t="s">
        <v>432</v>
      </c>
      <c r="G2101" s="21" t="s">
        <v>433</v>
      </c>
      <c r="H2101" s="21" t="s">
        <v>434</v>
      </c>
      <c r="I2101" s="21" t="s">
        <v>212</v>
      </c>
      <c r="J2101" s="22">
        <v>39295</v>
      </c>
      <c r="K2101" s="22">
        <v>55123</v>
      </c>
      <c r="L2101" s="23">
        <f t="shared" si="328"/>
        <v>9.3000000000000007</v>
      </c>
      <c r="M2101" s="24">
        <f t="shared" si="329"/>
        <v>1</v>
      </c>
      <c r="N2101" s="21">
        <v>9.3000000000000007</v>
      </c>
      <c r="O2101" s="21">
        <v>9.3000000000000007</v>
      </c>
      <c r="P2101" s="21" t="s">
        <v>218</v>
      </c>
      <c r="Q2101" s="21" t="s">
        <v>219</v>
      </c>
      <c r="R2101" s="25" t="s">
        <v>218</v>
      </c>
      <c r="S2101" s="21" t="s">
        <v>344</v>
      </c>
      <c r="T2101" s="21"/>
      <c r="U2101" s="26"/>
      <c r="V2101" s="26"/>
      <c r="W2101" s="27">
        <f t="shared" si="320"/>
        <v>2008</v>
      </c>
      <c r="X2101" s="27">
        <f t="shared" si="321"/>
        <v>2050</v>
      </c>
      <c r="Y2101" s="28">
        <f t="shared" si="322"/>
        <v>0</v>
      </c>
      <c r="Z2101" s="29" t="str">
        <f t="shared" si="323"/>
        <v>NW</v>
      </c>
      <c r="AA2101" s="30">
        <f t="shared" si="324"/>
        <v>9.3000000000000007</v>
      </c>
      <c r="AB2101" s="31">
        <f>IF(AND(ISNUMBER(MATCH($S2101,[3]Lists!$CU$8:$CU$37,0)),J2101&gt;=DATE(2018,12,31)),$AH$6,$AH$5)</f>
        <v>1</v>
      </c>
      <c r="AC2101" s="31">
        <f t="shared" si="325"/>
        <v>1</v>
      </c>
      <c r="AD2101" s="31">
        <f t="shared" si="326"/>
        <v>1</v>
      </c>
      <c r="AE2101" s="32" t="e">
        <f>MIN($K2101,IF(AND(S2101='[3]Resources - Baseline'!$C$25,$AH$3&gt;0),MIN(DATE(2050,12,31),MAX(DATE($AH$4,12,31),DATE(YEAR(J2101)+$AH$3,MONTH(J2101),DAY(J2101)))),IF(AND(COUNTIFS('[3]Resources - Baseline'!$C$26:$C$37,S2101)=1,$AH$2&gt;0),MIN(DATE($AH$4,12,31),DATE(YEAR(J2101)+$AH$2,MONTH(J2101),DAY(J2101))),DATE(2050,12,31))))</f>
        <v>#VALUE!</v>
      </c>
      <c r="AF2101" s="33">
        <f t="shared" si="327"/>
        <v>1</v>
      </c>
    </row>
    <row r="2102" spans="1:32">
      <c r="A2102" s="1">
        <v>2102</v>
      </c>
      <c r="B2102" s="21" t="s">
        <v>4390</v>
      </c>
      <c r="C2102" s="21" t="s">
        <v>4391</v>
      </c>
      <c r="D2102" s="21" t="s">
        <v>163</v>
      </c>
      <c r="E2102" s="21" t="s">
        <v>440</v>
      </c>
      <c r="F2102" s="21" t="s">
        <v>440</v>
      </c>
      <c r="G2102" s="21" t="s">
        <v>441</v>
      </c>
      <c r="H2102" s="21" t="s">
        <v>434</v>
      </c>
      <c r="I2102" s="21" t="s">
        <v>212</v>
      </c>
      <c r="J2102" s="22">
        <v>31168</v>
      </c>
      <c r="K2102" s="22">
        <v>55153</v>
      </c>
      <c r="L2102" s="23">
        <f t="shared" si="328"/>
        <v>7.97</v>
      </c>
      <c r="M2102" s="24">
        <f t="shared" si="329"/>
        <v>1</v>
      </c>
      <c r="N2102" s="21">
        <v>7.97</v>
      </c>
      <c r="O2102" s="21">
        <v>7.97</v>
      </c>
      <c r="P2102" s="21" t="s">
        <v>218</v>
      </c>
      <c r="Q2102" s="21" t="s">
        <v>219</v>
      </c>
      <c r="R2102" s="25" t="s">
        <v>218</v>
      </c>
      <c r="S2102" s="21" t="s">
        <v>344</v>
      </c>
      <c r="T2102" s="21"/>
      <c r="U2102" s="26"/>
      <c r="V2102" s="26"/>
      <c r="W2102" s="27">
        <f t="shared" si="320"/>
        <v>1985</v>
      </c>
      <c r="X2102" s="27">
        <f t="shared" si="321"/>
        <v>2050</v>
      </c>
      <c r="Y2102" s="28">
        <f t="shared" si="322"/>
        <v>0</v>
      </c>
      <c r="Z2102" s="29" t="str">
        <f t="shared" si="323"/>
        <v>NW</v>
      </c>
      <c r="AA2102" s="30">
        <f t="shared" si="324"/>
        <v>7.97</v>
      </c>
      <c r="AB2102" s="31">
        <f>IF(AND(ISNUMBER(MATCH($S2102,[3]Lists!$CU$8:$CU$37,0)),J2102&gt;=DATE(2018,12,31)),$AH$6,$AH$5)</f>
        <v>1</v>
      </c>
      <c r="AC2102" s="31">
        <f t="shared" si="325"/>
        <v>1</v>
      </c>
      <c r="AD2102" s="31">
        <f t="shared" si="326"/>
        <v>1</v>
      </c>
      <c r="AE2102" s="32" t="e">
        <f>MIN($K2102,IF(AND(S2102='[3]Resources - Baseline'!$C$25,$AH$3&gt;0),MIN(DATE(2050,12,31),MAX(DATE($AH$4,12,31),DATE(YEAR(J2102)+$AH$3,MONTH(J2102),DAY(J2102)))),IF(AND(COUNTIFS('[3]Resources - Baseline'!$C$26:$C$37,S2102)=1,$AH$2&gt;0),MIN(DATE($AH$4,12,31),DATE(YEAR(J2102)+$AH$2,MONTH(J2102),DAY(J2102))),DATE(2050,12,31))))</f>
        <v>#VALUE!</v>
      </c>
      <c r="AF2102" s="33">
        <f t="shared" si="327"/>
        <v>1</v>
      </c>
    </row>
    <row r="2103" spans="1:32">
      <c r="A2103" s="1">
        <v>2103</v>
      </c>
      <c r="B2103" s="21" t="s">
        <v>4392</v>
      </c>
      <c r="C2103" s="21" t="s">
        <v>4393</v>
      </c>
      <c r="D2103" s="21" t="s">
        <v>163</v>
      </c>
      <c r="E2103" s="21" t="s">
        <v>164</v>
      </c>
      <c r="F2103" s="21" t="s">
        <v>164</v>
      </c>
      <c r="G2103" s="21" t="s">
        <v>165</v>
      </c>
      <c r="H2103" s="21" t="s">
        <v>166</v>
      </c>
      <c r="I2103" s="21" t="s">
        <v>167</v>
      </c>
      <c r="J2103" s="22">
        <v>42675</v>
      </c>
      <c r="K2103" s="22">
        <v>54877</v>
      </c>
      <c r="L2103" s="23">
        <f t="shared" si="328"/>
        <v>3.2</v>
      </c>
      <c r="M2103" s="24">
        <f t="shared" si="329"/>
        <v>1</v>
      </c>
      <c r="N2103" s="21">
        <v>3.2</v>
      </c>
      <c r="O2103" s="21">
        <v>3.2</v>
      </c>
      <c r="P2103" s="21" t="s">
        <v>313</v>
      </c>
      <c r="Q2103" s="21" t="s">
        <v>219</v>
      </c>
      <c r="R2103" s="25" t="s">
        <v>218</v>
      </c>
      <c r="S2103" s="21" t="s">
        <v>220</v>
      </c>
      <c r="T2103" s="21"/>
      <c r="U2103" s="26"/>
      <c r="V2103" s="26"/>
      <c r="W2103" s="27">
        <f t="shared" si="320"/>
        <v>2017</v>
      </c>
      <c r="X2103" s="27">
        <f t="shared" si="321"/>
        <v>2049</v>
      </c>
      <c r="Y2103" s="28">
        <f t="shared" si="322"/>
        <v>0</v>
      </c>
      <c r="Z2103" s="29" t="str">
        <f t="shared" si="323"/>
        <v>Excluded</v>
      </c>
      <c r="AA2103" s="30">
        <f t="shared" si="324"/>
        <v>3.2</v>
      </c>
      <c r="AB2103" s="31">
        <f>IF(AND(ISNUMBER(MATCH($S2103,[3]Lists!$CU$8:$CU$37,0)),J2103&gt;=DATE(2018,12,31)),$AH$6,$AH$5)</f>
        <v>1</v>
      </c>
      <c r="AC2103" s="31">
        <f t="shared" si="325"/>
        <v>1</v>
      </c>
      <c r="AD2103" s="31">
        <f t="shared" si="326"/>
        <v>1</v>
      </c>
      <c r="AE2103" s="32" t="e">
        <f>MIN($K2103,IF(AND(S2103='[3]Resources - Baseline'!$C$25,$AH$3&gt;0),MIN(DATE(2050,12,31),MAX(DATE($AH$4,12,31),DATE(YEAR(J2103)+$AH$3,MONTH(J2103),DAY(J2103)))),IF(AND(COUNTIFS('[3]Resources - Baseline'!$C$26:$C$37,S2103)=1,$AH$2&gt;0),MIN(DATE($AH$4,12,31),DATE(YEAR(J2103)+$AH$2,MONTH(J2103),DAY(J2103))),DATE(2050,12,31))))</f>
        <v>#VALUE!</v>
      </c>
      <c r="AF2103" s="33">
        <f t="shared" si="327"/>
        <v>1</v>
      </c>
    </row>
    <row r="2104" spans="1:32">
      <c r="A2104" s="1">
        <v>2104</v>
      </c>
      <c r="B2104" s="21" t="s">
        <v>4394</v>
      </c>
      <c r="C2104" s="21" t="s">
        <v>4395</v>
      </c>
      <c r="D2104" s="21" t="s">
        <v>163</v>
      </c>
      <c r="E2104" s="21" t="s">
        <v>192</v>
      </c>
      <c r="F2104" s="21" t="s">
        <v>192</v>
      </c>
      <c r="G2104" s="21" t="s">
        <v>193</v>
      </c>
      <c r="H2104" s="21" t="s">
        <v>194</v>
      </c>
      <c r="I2104" s="21" t="s">
        <v>195</v>
      </c>
      <c r="J2104" s="22">
        <v>41426</v>
      </c>
      <c r="K2104" s="22">
        <v>55153</v>
      </c>
      <c r="L2104" s="23">
        <f t="shared" si="328"/>
        <v>222.5</v>
      </c>
      <c r="M2104" s="24">
        <f t="shared" si="329"/>
        <v>1</v>
      </c>
      <c r="N2104" s="21">
        <v>222.5</v>
      </c>
      <c r="O2104" s="21">
        <v>222.5</v>
      </c>
      <c r="P2104" s="21" t="s">
        <v>196</v>
      </c>
      <c r="Q2104" s="21" t="s">
        <v>197</v>
      </c>
      <c r="R2104" s="25" t="s">
        <v>198</v>
      </c>
      <c r="S2104" s="21" t="s">
        <v>199</v>
      </c>
      <c r="T2104" s="21"/>
      <c r="U2104" s="26"/>
      <c r="V2104" s="26"/>
      <c r="W2104" s="27">
        <f t="shared" si="320"/>
        <v>2013</v>
      </c>
      <c r="X2104" s="27">
        <f t="shared" si="321"/>
        <v>2050</v>
      </c>
      <c r="Y2104" s="28">
        <f t="shared" si="322"/>
        <v>0</v>
      </c>
      <c r="Z2104" s="29" t="str">
        <f t="shared" si="323"/>
        <v>SW</v>
      </c>
      <c r="AA2104" s="30">
        <f t="shared" si="324"/>
        <v>222.5</v>
      </c>
      <c r="AB2104" s="31">
        <f>IF(AND(ISNUMBER(MATCH($S2104,[3]Lists!$CU$8:$CU$37,0)),J2104&gt;=DATE(2018,12,31)),$AH$6,$AH$5)</f>
        <v>1</v>
      </c>
      <c r="AC2104" s="31">
        <f t="shared" si="325"/>
        <v>1</v>
      </c>
      <c r="AD2104" s="31">
        <f t="shared" si="326"/>
        <v>1</v>
      </c>
      <c r="AE2104" s="32" t="e">
        <f>MIN($K2104,IF(AND(S2104='[3]Resources - Baseline'!$C$25,$AH$3&gt;0),MIN(DATE(2050,12,31),MAX(DATE($AH$4,12,31),DATE(YEAR(J2104)+$AH$3,MONTH(J2104),DAY(J2104)))),IF(AND(COUNTIFS('[3]Resources - Baseline'!$C$26:$C$37,S2104)=1,$AH$2&gt;0),MIN(DATE($AH$4,12,31),DATE(YEAR(J2104)+$AH$2,MONTH(J2104),DAY(J2104))),DATE(2050,12,31))))</f>
        <v>#VALUE!</v>
      </c>
      <c r="AF2104" s="33">
        <f t="shared" si="327"/>
        <v>1</v>
      </c>
    </row>
    <row r="2105" spans="1:32">
      <c r="A2105" s="1">
        <v>2105</v>
      </c>
      <c r="B2105" s="21" t="s">
        <v>4396</v>
      </c>
      <c r="C2105" s="21" t="s">
        <v>4397</v>
      </c>
      <c r="D2105" s="21" t="s">
        <v>163</v>
      </c>
      <c r="E2105" s="21" t="s">
        <v>192</v>
      </c>
      <c r="F2105" s="21" t="s">
        <v>192</v>
      </c>
      <c r="G2105" s="21" t="s">
        <v>193</v>
      </c>
      <c r="H2105" s="21" t="s">
        <v>194</v>
      </c>
      <c r="I2105" s="21" t="s">
        <v>195</v>
      </c>
      <c r="J2105" s="22">
        <v>41426</v>
      </c>
      <c r="K2105" s="22">
        <v>55153</v>
      </c>
      <c r="L2105" s="23">
        <f t="shared" si="328"/>
        <v>168</v>
      </c>
      <c r="M2105" s="24">
        <f t="shared" si="329"/>
        <v>1</v>
      </c>
      <c r="N2105" s="21">
        <v>168</v>
      </c>
      <c r="O2105" s="21">
        <v>168</v>
      </c>
      <c r="P2105" s="21" t="s">
        <v>196</v>
      </c>
      <c r="Q2105" s="21" t="s">
        <v>197</v>
      </c>
      <c r="R2105" s="25" t="s">
        <v>198</v>
      </c>
      <c r="S2105" s="21" t="s">
        <v>199</v>
      </c>
      <c r="T2105" s="21"/>
      <c r="U2105" s="26"/>
      <c r="V2105" s="26"/>
      <c r="W2105" s="27">
        <f t="shared" si="320"/>
        <v>2013</v>
      </c>
      <c r="X2105" s="27">
        <f t="shared" si="321"/>
        <v>2050</v>
      </c>
      <c r="Y2105" s="28">
        <f t="shared" si="322"/>
        <v>0</v>
      </c>
      <c r="Z2105" s="29" t="str">
        <f t="shared" si="323"/>
        <v>SW</v>
      </c>
      <c r="AA2105" s="30">
        <f t="shared" si="324"/>
        <v>168</v>
      </c>
      <c r="AB2105" s="31">
        <f>IF(AND(ISNUMBER(MATCH($S2105,[3]Lists!$CU$8:$CU$37,0)),J2105&gt;=DATE(2018,12,31)),$AH$6,$AH$5)</f>
        <v>1</v>
      </c>
      <c r="AC2105" s="31">
        <f t="shared" si="325"/>
        <v>1</v>
      </c>
      <c r="AD2105" s="31">
        <f t="shared" si="326"/>
        <v>1</v>
      </c>
      <c r="AE2105" s="32" t="e">
        <f>MIN($K2105,IF(AND(S2105='[3]Resources - Baseline'!$C$25,$AH$3&gt;0),MIN(DATE(2050,12,31),MAX(DATE($AH$4,12,31),DATE(YEAR(J2105)+$AH$3,MONTH(J2105),DAY(J2105)))),IF(AND(COUNTIFS('[3]Resources - Baseline'!$C$26:$C$37,S2105)=1,$AH$2&gt;0),MIN(DATE($AH$4,12,31),DATE(YEAR(J2105)+$AH$2,MONTH(J2105),DAY(J2105))),DATE(2050,12,31))))</f>
        <v>#VALUE!</v>
      </c>
      <c r="AF2105" s="33">
        <f t="shared" si="327"/>
        <v>1</v>
      </c>
    </row>
    <row r="2106" spans="1:32">
      <c r="A2106" s="1">
        <v>2106</v>
      </c>
      <c r="B2106" s="21" t="s">
        <v>4398</v>
      </c>
      <c r="C2106" s="21" t="s">
        <v>4399</v>
      </c>
      <c r="D2106" s="21" t="s">
        <v>163</v>
      </c>
      <c r="E2106" s="21" t="s">
        <v>432</v>
      </c>
      <c r="F2106" s="21" t="s">
        <v>432</v>
      </c>
      <c r="G2106" s="21" t="s">
        <v>433</v>
      </c>
      <c r="H2106" s="21" t="s">
        <v>434</v>
      </c>
      <c r="I2106" s="21" t="s">
        <v>212</v>
      </c>
      <c r="J2106" s="22">
        <v>32417</v>
      </c>
      <c r="K2106" s="22">
        <v>55153</v>
      </c>
      <c r="L2106" s="23">
        <f t="shared" si="328"/>
        <v>15</v>
      </c>
      <c r="M2106" s="24">
        <f t="shared" si="329"/>
        <v>1</v>
      </c>
      <c r="N2106" s="21">
        <v>15</v>
      </c>
      <c r="O2106" s="21">
        <v>15</v>
      </c>
      <c r="P2106" s="21" t="s">
        <v>218</v>
      </c>
      <c r="Q2106" s="21" t="s">
        <v>219</v>
      </c>
      <c r="R2106" s="25" t="s">
        <v>218</v>
      </c>
      <c r="S2106" s="21" t="s">
        <v>344</v>
      </c>
      <c r="T2106" s="21"/>
      <c r="U2106" s="26"/>
      <c r="V2106" s="26"/>
      <c r="W2106" s="27">
        <f t="shared" si="320"/>
        <v>1989</v>
      </c>
      <c r="X2106" s="27">
        <f t="shared" si="321"/>
        <v>2050</v>
      </c>
      <c r="Y2106" s="28">
        <f t="shared" si="322"/>
        <v>0</v>
      </c>
      <c r="Z2106" s="29" t="str">
        <f t="shared" si="323"/>
        <v>NW</v>
      </c>
      <c r="AA2106" s="30">
        <f t="shared" si="324"/>
        <v>15</v>
      </c>
      <c r="AB2106" s="31">
        <f>IF(AND(ISNUMBER(MATCH($S2106,[3]Lists!$CU$8:$CU$37,0)),J2106&gt;=DATE(2018,12,31)),$AH$6,$AH$5)</f>
        <v>1</v>
      </c>
      <c r="AC2106" s="31">
        <f t="shared" si="325"/>
        <v>1</v>
      </c>
      <c r="AD2106" s="31">
        <f t="shared" si="326"/>
        <v>1</v>
      </c>
      <c r="AE2106" s="32" t="e">
        <f>MIN($K2106,IF(AND(S2106='[3]Resources - Baseline'!$C$25,$AH$3&gt;0),MIN(DATE(2050,12,31),MAX(DATE($AH$4,12,31),DATE(YEAR(J2106)+$AH$3,MONTH(J2106),DAY(J2106)))),IF(AND(COUNTIFS('[3]Resources - Baseline'!$C$26:$C$37,S2106)=1,$AH$2&gt;0),MIN(DATE($AH$4,12,31),DATE(YEAR(J2106)+$AH$2,MONTH(J2106),DAY(J2106))),DATE(2050,12,31))))</f>
        <v>#VALUE!</v>
      </c>
      <c r="AF2106" s="33">
        <f t="shared" si="327"/>
        <v>1</v>
      </c>
    </row>
    <row r="2107" spans="1:32">
      <c r="A2107" s="1">
        <v>2107</v>
      </c>
      <c r="B2107" s="21" t="s">
        <v>4400</v>
      </c>
      <c r="C2107" s="21" t="s">
        <v>4401</v>
      </c>
      <c r="D2107" s="21" t="s">
        <v>163</v>
      </c>
      <c r="E2107" s="21" t="s">
        <v>432</v>
      </c>
      <c r="F2107" s="21" t="s">
        <v>432</v>
      </c>
      <c r="G2107" s="21" t="s">
        <v>433</v>
      </c>
      <c r="H2107" s="21" t="s">
        <v>434</v>
      </c>
      <c r="I2107" s="21" t="s">
        <v>212</v>
      </c>
      <c r="J2107" s="22">
        <v>32417</v>
      </c>
      <c r="K2107" s="22">
        <v>55153</v>
      </c>
      <c r="L2107" s="23">
        <f t="shared" si="328"/>
        <v>45</v>
      </c>
      <c r="M2107" s="24">
        <f t="shared" si="329"/>
        <v>1</v>
      </c>
      <c r="N2107" s="21">
        <v>45</v>
      </c>
      <c r="O2107" s="21">
        <v>45</v>
      </c>
      <c r="P2107" s="21" t="s">
        <v>218</v>
      </c>
      <c r="Q2107" s="21" t="s">
        <v>219</v>
      </c>
      <c r="R2107" s="25" t="s">
        <v>218</v>
      </c>
      <c r="S2107" s="21" t="s">
        <v>344</v>
      </c>
      <c r="T2107" s="21"/>
      <c r="U2107" s="26"/>
      <c r="V2107" s="26"/>
      <c r="W2107" s="27">
        <f t="shared" si="320"/>
        <v>1989</v>
      </c>
      <c r="X2107" s="27">
        <f t="shared" si="321"/>
        <v>2050</v>
      </c>
      <c r="Y2107" s="28">
        <f t="shared" si="322"/>
        <v>0</v>
      </c>
      <c r="Z2107" s="29" t="str">
        <f t="shared" si="323"/>
        <v>NW</v>
      </c>
      <c r="AA2107" s="30">
        <f t="shared" si="324"/>
        <v>45</v>
      </c>
      <c r="AB2107" s="31">
        <f>IF(AND(ISNUMBER(MATCH($S2107,[3]Lists!$CU$8:$CU$37,0)),J2107&gt;=DATE(2018,12,31)),$AH$6,$AH$5)</f>
        <v>1</v>
      </c>
      <c r="AC2107" s="31">
        <f t="shared" si="325"/>
        <v>1</v>
      </c>
      <c r="AD2107" s="31">
        <f t="shared" si="326"/>
        <v>1</v>
      </c>
      <c r="AE2107" s="32" t="e">
        <f>MIN($K2107,IF(AND(S2107='[3]Resources - Baseline'!$C$25,$AH$3&gt;0),MIN(DATE(2050,12,31),MAX(DATE($AH$4,12,31),DATE(YEAR(J2107)+$AH$3,MONTH(J2107),DAY(J2107)))),IF(AND(COUNTIFS('[3]Resources - Baseline'!$C$26:$C$37,S2107)=1,$AH$2&gt;0),MIN(DATE($AH$4,12,31),DATE(YEAR(J2107)+$AH$2,MONTH(J2107),DAY(J2107))),DATE(2050,12,31))))</f>
        <v>#VALUE!</v>
      </c>
      <c r="AF2107" s="33">
        <f t="shared" si="327"/>
        <v>1</v>
      </c>
    </row>
    <row r="2108" spans="1:32">
      <c r="A2108" s="1">
        <v>2108</v>
      </c>
      <c r="B2108" s="21" t="s">
        <v>4402</v>
      </c>
      <c r="C2108" s="21" t="s">
        <v>4403</v>
      </c>
      <c r="D2108" s="21" t="s">
        <v>163</v>
      </c>
      <c r="E2108" s="21" t="s">
        <v>432</v>
      </c>
      <c r="F2108" s="21" t="s">
        <v>432</v>
      </c>
      <c r="G2108" s="21" t="s">
        <v>433</v>
      </c>
      <c r="H2108" s="21" t="s">
        <v>434</v>
      </c>
      <c r="I2108" s="21" t="s">
        <v>212</v>
      </c>
      <c r="J2108" s="22">
        <v>32417</v>
      </c>
      <c r="K2108" s="22">
        <v>55153</v>
      </c>
      <c r="L2108" s="23">
        <f t="shared" si="328"/>
        <v>11.25</v>
      </c>
      <c r="M2108" s="24">
        <f t="shared" si="329"/>
        <v>1</v>
      </c>
      <c r="N2108" s="21">
        <v>11.25</v>
      </c>
      <c r="O2108" s="21">
        <v>11.25</v>
      </c>
      <c r="P2108" s="21" t="s">
        <v>218</v>
      </c>
      <c r="Q2108" s="21" t="s">
        <v>219</v>
      </c>
      <c r="R2108" s="25" t="s">
        <v>218</v>
      </c>
      <c r="S2108" s="21" t="s">
        <v>344</v>
      </c>
      <c r="T2108" s="21"/>
      <c r="U2108" s="26"/>
      <c r="V2108" s="26"/>
      <c r="W2108" s="27">
        <f t="shared" si="320"/>
        <v>1989</v>
      </c>
      <c r="X2108" s="27">
        <f t="shared" si="321"/>
        <v>2050</v>
      </c>
      <c r="Y2108" s="28">
        <f t="shared" si="322"/>
        <v>0</v>
      </c>
      <c r="Z2108" s="29" t="str">
        <f t="shared" si="323"/>
        <v>NW</v>
      </c>
      <c r="AA2108" s="30">
        <f t="shared" si="324"/>
        <v>11.25</v>
      </c>
      <c r="AB2108" s="31">
        <f>IF(AND(ISNUMBER(MATCH($S2108,[3]Lists!$CU$8:$CU$37,0)),J2108&gt;=DATE(2018,12,31)),$AH$6,$AH$5)</f>
        <v>1</v>
      </c>
      <c r="AC2108" s="31">
        <f t="shared" si="325"/>
        <v>1</v>
      </c>
      <c r="AD2108" s="31">
        <f t="shared" si="326"/>
        <v>1</v>
      </c>
      <c r="AE2108" s="32" t="e">
        <f>MIN($K2108,IF(AND(S2108='[3]Resources - Baseline'!$C$25,$AH$3&gt;0),MIN(DATE(2050,12,31),MAX(DATE($AH$4,12,31),DATE(YEAR(J2108)+$AH$3,MONTH(J2108),DAY(J2108)))),IF(AND(COUNTIFS('[3]Resources - Baseline'!$C$26:$C$37,S2108)=1,$AH$2&gt;0),MIN(DATE($AH$4,12,31),DATE(YEAR(J2108)+$AH$2,MONTH(J2108),DAY(J2108))),DATE(2050,12,31))))</f>
        <v>#VALUE!</v>
      </c>
      <c r="AF2108" s="33">
        <f t="shared" si="327"/>
        <v>1</v>
      </c>
    </row>
    <row r="2109" spans="1:32">
      <c r="A2109" s="1">
        <v>2109</v>
      </c>
      <c r="B2109" s="21" t="s">
        <v>4404</v>
      </c>
      <c r="C2109" s="21" t="s">
        <v>4405</v>
      </c>
      <c r="D2109" s="21" t="s">
        <v>163</v>
      </c>
      <c r="E2109" s="21" t="s">
        <v>192</v>
      </c>
      <c r="F2109" s="21" t="s">
        <v>192</v>
      </c>
      <c r="G2109" s="21" t="s">
        <v>193</v>
      </c>
      <c r="H2109" s="21" t="s">
        <v>194</v>
      </c>
      <c r="I2109" s="21" t="s">
        <v>195</v>
      </c>
      <c r="J2109" s="22">
        <v>38838</v>
      </c>
      <c r="K2109" s="22">
        <v>55153</v>
      </c>
      <c r="L2109" s="23">
        <f t="shared" si="328"/>
        <v>596</v>
      </c>
      <c r="M2109" s="24">
        <f t="shared" si="329"/>
        <v>1</v>
      </c>
      <c r="N2109" s="21">
        <v>596</v>
      </c>
      <c r="O2109" s="21">
        <v>596</v>
      </c>
      <c r="P2109" s="21" t="s">
        <v>257</v>
      </c>
      <c r="Q2109" s="21" t="s">
        <v>258</v>
      </c>
      <c r="R2109" s="25" t="s">
        <v>259</v>
      </c>
      <c r="S2109" s="21" t="s">
        <v>260</v>
      </c>
      <c r="T2109" s="21"/>
      <c r="U2109" s="26"/>
      <c r="V2109" s="26"/>
      <c r="W2109" s="27">
        <f t="shared" si="320"/>
        <v>2006</v>
      </c>
      <c r="X2109" s="27">
        <f t="shared" si="321"/>
        <v>2050</v>
      </c>
      <c r="Y2109" s="28">
        <f t="shared" si="322"/>
        <v>0</v>
      </c>
      <c r="Z2109" s="29" t="str">
        <f t="shared" si="323"/>
        <v>SW</v>
      </c>
      <c r="AA2109" s="30">
        <f t="shared" si="324"/>
        <v>596</v>
      </c>
      <c r="AB2109" s="31">
        <f>IF(AND(ISNUMBER(MATCH($S2109,[3]Lists!$CU$8:$CU$37,0)),J2109&gt;=DATE(2018,12,31)),$AH$6,$AH$5)</f>
        <v>1</v>
      </c>
      <c r="AC2109" s="31">
        <f t="shared" si="325"/>
        <v>1</v>
      </c>
      <c r="AD2109" s="31">
        <f t="shared" si="326"/>
        <v>1</v>
      </c>
      <c r="AE2109" s="32" t="e">
        <f>MIN($K2109,IF(AND(S2109='[3]Resources - Baseline'!$C$25,$AH$3&gt;0),MIN(DATE(2050,12,31),MAX(DATE($AH$4,12,31),DATE(YEAR(J2109)+$AH$3,MONTH(J2109),DAY(J2109)))),IF(AND(COUNTIFS('[3]Resources - Baseline'!$C$26:$C$37,S2109)=1,$AH$2&gt;0),MIN(DATE($AH$4,12,31),DATE(YEAR(J2109)+$AH$2,MONTH(J2109),DAY(J2109))),DATE(2050,12,31))))</f>
        <v>#VALUE!</v>
      </c>
      <c r="AF2109" s="33">
        <f t="shared" si="327"/>
        <v>1</v>
      </c>
    </row>
    <row r="2110" spans="1:32">
      <c r="A2110" s="1">
        <v>2110</v>
      </c>
      <c r="B2110" s="21" t="s">
        <v>4406</v>
      </c>
      <c r="C2110" s="21" t="s">
        <v>4407</v>
      </c>
      <c r="D2110" s="21" t="s">
        <v>163</v>
      </c>
      <c r="E2110" s="21" t="s">
        <v>192</v>
      </c>
      <c r="F2110" s="21" t="s">
        <v>192</v>
      </c>
      <c r="G2110" s="21" t="s">
        <v>193</v>
      </c>
      <c r="H2110" s="21" t="s">
        <v>194</v>
      </c>
      <c r="I2110" s="21" t="s">
        <v>195</v>
      </c>
      <c r="J2110" s="22">
        <v>41974</v>
      </c>
      <c r="K2110" s="22">
        <v>54893</v>
      </c>
      <c r="L2110" s="23">
        <f t="shared" si="328"/>
        <v>80</v>
      </c>
      <c r="M2110" s="24">
        <f t="shared" si="329"/>
        <v>1</v>
      </c>
      <c r="N2110" s="21">
        <v>80</v>
      </c>
      <c r="O2110" s="21">
        <v>80</v>
      </c>
      <c r="P2110" s="21" t="s">
        <v>196</v>
      </c>
      <c r="Q2110" s="21" t="s">
        <v>197</v>
      </c>
      <c r="R2110" s="25" t="s">
        <v>198</v>
      </c>
      <c r="S2110" s="21" t="s">
        <v>199</v>
      </c>
      <c r="T2110" s="21"/>
      <c r="U2110" s="26"/>
      <c r="V2110" s="26"/>
      <c r="W2110" s="27">
        <f t="shared" si="320"/>
        <v>2015</v>
      </c>
      <c r="X2110" s="27">
        <f t="shared" si="321"/>
        <v>2049</v>
      </c>
      <c r="Y2110" s="28">
        <f t="shared" si="322"/>
        <v>0</v>
      </c>
      <c r="Z2110" s="29" t="str">
        <f t="shared" si="323"/>
        <v>SW</v>
      </c>
      <c r="AA2110" s="30">
        <f t="shared" si="324"/>
        <v>80</v>
      </c>
      <c r="AB2110" s="31">
        <f>IF(AND(ISNUMBER(MATCH($S2110,[3]Lists!$CU$8:$CU$37,0)),J2110&gt;=DATE(2018,12,31)),$AH$6,$AH$5)</f>
        <v>1</v>
      </c>
      <c r="AC2110" s="31">
        <f t="shared" si="325"/>
        <v>1</v>
      </c>
      <c r="AD2110" s="31">
        <f t="shared" si="326"/>
        <v>1</v>
      </c>
      <c r="AE2110" s="32" t="e">
        <f>MIN($K2110,IF(AND(S2110='[3]Resources - Baseline'!$C$25,$AH$3&gt;0),MIN(DATE(2050,12,31),MAX(DATE($AH$4,12,31),DATE(YEAR(J2110)+$AH$3,MONTH(J2110),DAY(J2110)))),IF(AND(COUNTIFS('[3]Resources - Baseline'!$C$26:$C$37,S2110)=1,$AH$2&gt;0),MIN(DATE($AH$4,12,31),DATE(YEAR(J2110)+$AH$2,MONTH(J2110),DAY(J2110))),DATE(2050,12,31))))</f>
        <v>#VALUE!</v>
      </c>
      <c r="AF2110" s="33">
        <f t="shared" si="327"/>
        <v>1</v>
      </c>
    </row>
    <row r="2111" spans="1:32">
      <c r="A2111" s="1">
        <v>2111</v>
      </c>
      <c r="B2111" s="21" t="s">
        <v>4408</v>
      </c>
      <c r="C2111" s="21" t="s">
        <v>4409</v>
      </c>
      <c r="D2111" s="21" t="s">
        <v>163</v>
      </c>
      <c r="E2111" s="21" t="s">
        <v>331</v>
      </c>
      <c r="F2111" s="21" t="s">
        <v>331</v>
      </c>
      <c r="G2111" s="21" t="s">
        <v>177</v>
      </c>
      <c r="H2111" s="21" t="s">
        <v>176</v>
      </c>
      <c r="I2111" s="21" t="s">
        <v>178</v>
      </c>
      <c r="J2111" s="22">
        <v>4444</v>
      </c>
      <c r="K2111" s="22">
        <v>55153</v>
      </c>
      <c r="L2111" s="23">
        <f t="shared" si="328"/>
        <v>1.5</v>
      </c>
      <c r="M2111" s="24">
        <f t="shared" si="329"/>
        <v>1</v>
      </c>
      <c r="N2111" s="21">
        <v>1.5</v>
      </c>
      <c r="O2111" s="21">
        <v>1.5</v>
      </c>
      <c r="P2111" s="21" t="s">
        <v>218</v>
      </c>
      <c r="Q2111" s="21" t="s">
        <v>219</v>
      </c>
      <c r="R2111" s="25" t="s">
        <v>218</v>
      </c>
      <c r="S2111" s="21" t="s">
        <v>265</v>
      </c>
      <c r="T2111" s="21"/>
      <c r="U2111" s="26"/>
      <c r="V2111" s="26"/>
      <c r="W2111" s="27">
        <f t="shared" si="320"/>
        <v>1912</v>
      </c>
      <c r="X2111" s="27">
        <f t="shared" si="321"/>
        <v>2050</v>
      </c>
      <c r="Y2111" s="28">
        <f t="shared" si="322"/>
        <v>0</v>
      </c>
      <c r="Z2111" s="29" t="str">
        <f t="shared" si="323"/>
        <v>CAISO</v>
      </c>
      <c r="AA2111" s="30">
        <f t="shared" si="324"/>
        <v>1.5</v>
      </c>
      <c r="AB2111" s="31">
        <f>IF(AND(ISNUMBER(MATCH($S2111,[3]Lists!$CU$8:$CU$37,0)),J2111&gt;=DATE(2018,12,31)),$AH$6,$AH$5)</f>
        <v>1</v>
      </c>
      <c r="AC2111" s="31">
        <f t="shared" si="325"/>
        <v>1</v>
      </c>
      <c r="AD2111" s="31">
        <f t="shared" si="326"/>
        <v>1</v>
      </c>
      <c r="AE2111" s="32" t="e">
        <f>MIN($K2111,IF(AND(S2111='[3]Resources - Baseline'!$C$25,$AH$3&gt;0),MIN(DATE(2050,12,31),MAX(DATE($AH$4,12,31),DATE(YEAR(J2111)+$AH$3,MONTH(J2111),DAY(J2111)))),IF(AND(COUNTIFS('[3]Resources - Baseline'!$C$26:$C$37,S2111)=1,$AH$2&gt;0),MIN(DATE($AH$4,12,31),DATE(YEAR(J2111)+$AH$2,MONTH(J2111),DAY(J2111))),DATE(2050,12,31))))</f>
        <v>#VALUE!</v>
      </c>
      <c r="AF2111" s="33">
        <f t="shared" si="327"/>
        <v>1</v>
      </c>
    </row>
    <row r="2112" spans="1:32">
      <c r="A2112" s="1">
        <v>2112</v>
      </c>
      <c r="B2112" s="21" t="s">
        <v>4410</v>
      </c>
      <c r="C2112" s="21" t="s">
        <v>4411</v>
      </c>
      <c r="D2112" s="21" t="s">
        <v>163</v>
      </c>
      <c r="E2112" s="21" t="s">
        <v>524</v>
      </c>
      <c r="F2112" s="21" t="s">
        <v>524</v>
      </c>
      <c r="G2112" s="21" t="s">
        <v>519</v>
      </c>
      <c r="H2112" s="21" t="s">
        <v>518</v>
      </c>
      <c r="I2112" s="21" t="s">
        <v>195</v>
      </c>
      <c r="J2112" s="22">
        <v>42614</v>
      </c>
      <c r="K2112" s="22">
        <v>55153</v>
      </c>
      <c r="L2112" s="23">
        <f t="shared" si="328"/>
        <v>55</v>
      </c>
      <c r="M2112" s="24">
        <f t="shared" si="329"/>
        <v>1</v>
      </c>
      <c r="N2112" s="21">
        <v>55</v>
      </c>
      <c r="O2112" s="21">
        <v>55</v>
      </c>
      <c r="P2112" s="21" t="s">
        <v>240</v>
      </c>
      <c r="Q2112" s="21" t="s">
        <v>207</v>
      </c>
      <c r="R2112" s="25" t="s">
        <v>189</v>
      </c>
      <c r="S2112" s="21" t="s">
        <v>337</v>
      </c>
      <c r="T2112" s="21" t="s">
        <v>178</v>
      </c>
      <c r="U2112" s="26">
        <v>55</v>
      </c>
      <c r="V2112" s="26"/>
      <c r="W2112" s="27">
        <f t="shared" si="320"/>
        <v>2017</v>
      </c>
      <c r="X2112" s="27">
        <f t="shared" si="321"/>
        <v>2050</v>
      </c>
      <c r="Y2112" s="28">
        <f t="shared" si="322"/>
        <v>0</v>
      </c>
      <c r="Z2112" s="29" t="str">
        <f t="shared" si="323"/>
        <v>CAISO</v>
      </c>
      <c r="AA2112" s="30">
        <f t="shared" si="324"/>
        <v>55</v>
      </c>
      <c r="AB2112" s="31">
        <f>IF(AND(ISNUMBER(MATCH($S2112,[3]Lists!$CU$8:$CU$37,0)),J2112&gt;=DATE(2018,12,31)),$AH$6,$AH$5)</f>
        <v>1</v>
      </c>
      <c r="AC2112" s="31">
        <f t="shared" si="325"/>
        <v>1</v>
      </c>
      <c r="AD2112" s="31">
        <f t="shared" si="326"/>
        <v>1</v>
      </c>
      <c r="AE2112" s="32" t="e">
        <f>MIN($K2112,IF(AND(S2112='[3]Resources - Baseline'!$C$25,$AH$3&gt;0),MIN(DATE(2050,12,31),MAX(DATE($AH$4,12,31),DATE(YEAR(J2112)+$AH$3,MONTH(J2112),DAY(J2112)))),IF(AND(COUNTIFS('[3]Resources - Baseline'!$C$26:$C$37,S2112)=1,$AH$2&gt;0),MIN(DATE($AH$4,12,31),DATE(YEAR(J2112)+$AH$2,MONTH(J2112),DAY(J2112))),DATE(2050,12,31))))</f>
        <v>#VALUE!</v>
      </c>
      <c r="AF2112" s="33">
        <f t="shared" si="327"/>
        <v>1</v>
      </c>
    </row>
    <row r="2113" spans="1:32">
      <c r="A2113" s="1">
        <v>2113</v>
      </c>
      <c r="B2113" s="21" t="s">
        <v>4412</v>
      </c>
      <c r="C2113" s="21" t="s">
        <v>4413</v>
      </c>
      <c r="D2113" s="21" t="s">
        <v>163</v>
      </c>
      <c r="E2113" s="21" t="s">
        <v>591</v>
      </c>
      <c r="F2113" s="21" t="s">
        <v>591</v>
      </c>
      <c r="G2113" s="21" t="s">
        <v>592</v>
      </c>
      <c r="H2113" s="21" t="s">
        <v>591</v>
      </c>
      <c r="I2113" s="21" t="s">
        <v>195</v>
      </c>
      <c r="J2113" s="22">
        <v>40847</v>
      </c>
      <c r="K2113" s="22">
        <v>55153</v>
      </c>
      <c r="L2113" s="23">
        <f t="shared" si="328"/>
        <v>50.4</v>
      </c>
      <c r="M2113" s="24">
        <f t="shared" si="329"/>
        <v>1</v>
      </c>
      <c r="N2113" s="21">
        <v>50.4</v>
      </c>
      <c r="O2113" s="21">
        <v>50.4</v>
      </c>
      <c r="P2113" s="21" t="s">
        <v>196</v>
      </c>
      <c r="Q2113" s="21" t="s">
        <v>197</v>
      </c>
      <c r="R2113" s="25" t="s">
        <v>198</v>
      </c>
      <c r="S2113" s="21" t="s">
        <v>199</v>
      </c>
      <c r="T2113" s="21" t="s">
        <v>178</v>
      </c>
      <c r="U2113" s="26">
        <v>50.4</v>
      </c>
      <c r="V2113" s="26"/>
      <c r="W2113" s="27">
        <f t="shared" si="320"/>
        <v>2012</v>
      </c>
      <c r="X2113" s="27">
        <f t="shared" si="321"/>
        <v>2050</v>
      </c>
      <c r="Y2113" s="28">
        <f t="shared" si="322"/>
        <v>0</v>
      </c>
      <c r="Z2113" s="29" t="str">
        <f t="shared" si="323"/>
        <v>CAISO</v>
      </c>
      <c r="AA2113" s="30">
        <f t="shared" si="324"/>
        <v>50.4</v>
      </c>
      <c r="AB2113" s="31">
        <f>IF(AND(ISNUMBER(MATCH($S2113,[3]Lists!$CU$8:$CU$37,0)),J2113&gt;=DATE(2018,12,31)),$AH$6,$AH$5)</f>
        <v>1</v>
      </c>
      <c r="AC2113" s="31">
        <f t="shared" si="325"/>
        <v>1</v>
      </c>
      <c r="AD2113" s="31">
        <f t="shared" si="326"/>
        <v>1</v>
      </c>
      <c r="AE2113" s="32" t="e">
        <f>MIN($K2113,IF(AND(S2113='[3]Resources - Baseline'!$C$25,$AH$3&gt;0),MIN(DATE(2050,12,31),MAX(DATE($AH$4,12,31),DATE(YEAR(J2113)+$AH$3,MONTH(J2113),DAY(J2113)))),IF(AND(COUNTIFS('[3]Resources - Baseline'!$C$26:$C$37,S2113)=1,$AH$2&gt;0),MIN(DATE($AH$4,12,31),DATE(YEAR(J2113)+$AH$2,MONTH(J2113),DAY(J2113))),DATE(2050,12,31))))</f>
        <v>#VALUE!</v>
      </c>
      <c r="AF2113" s="33">
        <f t="shared" si="327"/>
        <v>1</v>
      </c>
    </row>
    <row r="2114" spans="1:32">
      <c r="A2114" s="1">
        <v>2114</v>
      </c>
      <c r="B2114" s="21" t="s">
        <v>4414</v>
      </c>
      <c r="C2114" s="21" t="s">
        <v>4415</v>
      </c>
      <c r="D2114" s="21" t="s">
        <v>163</v>
      </c>
      <c r="E2114" s="21" t="s">
        <v>298</v>
      </c>
      <c r="F2114" s="21" t="s">
        <v>298</v>
      </c>
      <c r="G2114" s="21" t="s">
        <v>299</v>
      </c>
      <c r="H2114" s="21" t="s">
        <v>166</v>
      </c>
      <c r="I2114" s="21" t="s">
        <v>167</v>
      </c>
      <c r="J2114" s="22">
        <v>38108</v>
      </c>
      <c r="K2114" s="22">
        <v>55123</v>
      </c>
      <c r="L2114" s="23">
        <f t="shared" si="328"/>
        <v>165</v>
      </c>
      <c r="M2114" s="24">
        <f t="shared" si="329"/>
        <v>1</v>
      </c>
      <c r="N2114" s="21">
        <v>165</v>
      </c>
      <c r="O2114" s="21">
        <v>165</v>
      </c>
      <c r="P2114" s="21" t="s">
        <v>1365</v>
      </c>
      <c r="Q2114" s="21" t="s">
        <v>537</v>
      </c>
      <c r="R2114" s="25" t="s">
        <v>538</v>
      </c>
      <c r="S2114" s="21" t="s">
        <v>791</v>
      </c>
      <c r="T2114" s="21"/>
      <c r="U2114" s="26"/>
      <c r="V2114" s="26"/>
      <c r="W2114" s="27">
        <f t="shared" si="320"/>
        <v>2004</v>
      </c>
      <c r="X2114" s="27">
        <f t="shared" si="321"/>
        <v>2050</v>
      </c>
      <c r="Y2114" s="28">
        <f t="shared" si="322"/>
        <v>0</v>
      </c>
      <c r="Z2114" s="29" t="str">
        <f t="shared" si="323"/>
        <v>Excluded</v>
      </c>
      <c r="AA2114" s="30">
        <f t="shared" si="324"/>
        <v>165</v>
      </c>
      <c r="AB2114" s="31">
        <f>IF(AND(ISNUMBER(MATCH($S2114,[3]Lists!$CU$8:$CU$37,0)),J2114&gt;=DATE(2018,12,31)),$AH$6,$AH$5)</f>
        <v>1</v>
      </c>
      <c r="AC2114" s="31">
        <f t="shared" si="325"/>
        <v>1</v>
      </c>
      <c r="AD2114" s="31">
        <f t="shared" si="326"/>
        <v>1</v>
      </c>
      <c r="AE2114" s="32" t="e">
        <f>MIN($K2114,IF(AND(S2114='[3]Resources - Baseline'!$C$25,$AH$3&gt;0),MIN(DATE(2050,12,31),MAX(DATE($AH$4,12,31),DATE(YEAR(J2114)+$AH$3,MONTH(J2114),DAY(J2114)))),IF(AND(COUNTIFS('[3]Resources - Baseline'!$C$26:$C$37,S2114)=1,$AH$2&gt;0),MIN(DATE($AH$4,12,31),DATE(YEAR(J2114)+$AH$2,MONTH(J2114),DAY(J2114))),DATE(2050,12,31))))</f>
        <v>#VALUE!</v>
      </c>
      <c r="AF2114" s="33">
        <f t="shared" si="327"/>
        <v>1</v>
      </c>
    </row>
    <row r="2115" spans="1:32">
      <c r="A2115" s="1">
        <v>2115</v>
      </c>
      <c r="B2115" s="21" t="s">
        <v>4416</v>
      </c>
      <c r="C2115" s="21" t="s">
        <v>4417</v>
      </c>
      <c r="D2115" s="21" t="s">
        <v>163</v>
      </c>
      <c r="E2115" s="21" t="s">
        <v>298</v>
      </c>
      <c r="F2115" s="21" t="s">
        <v>298</v>
      </c>
      <c r="G2115" s="21" t="s">
        <v>299</v>
      </c>
      <c r="H2115" s="21" t="s">
        <v>166</v>
      </c>
      <c r="I2115" s="21" t="s">
        <v>167</v>
      </c>
      <c r="J2115" s="22">
        <v>40210</v>
      </c>
      <c r="K2115" s="22">
        <v>55153</v>
      </c>
      <c r="L2115" s="23">
        <f t="shared" si="328"/>
        <v>33</v>
      </c>
      <c r="M2115" s="24">
        <f t="shared" si="329"/>
        <v>1</v>
      </c>
      <c r="N2115" s="21">
        <v>33</v>
      </c>
      <c r="O2115" s="21">
        <v>33</v>
      </c>
      <c r="P2115" s="21" t="s">
        <v>196</v>
      </c>
      <c r="Q2115" s="21" t="s">
        <v>197</v>
      </c>
      <c r="R2115" s="25" t="s">
        <v>198</v>
      </c>
      <c r="S2115" s="21" t="s">
        <v>542</v>
      </c>
      <c r="T2115" s="21"/>
      <c r="U2115" s="26"/>
      <c r="V2115" s="26"/>
      <c r="W2115" s="27">
        <f t="shared" si="320"/>
        <v>2010</v>
      </c>
      <c r="X2115" s="27">
        <f t="shared" si="321"/>
        <v>2050</v>
      </c>
      <c r="Y2115" s="28">
        <f t="shared" si="322"/>
        <v>0</v>
      </c>
      <c r="Z2115" s="29" t="str">
        <f t="shared" si="323"/>
        <v>Excluded</v>
      </c>
      <c r="AA2115" s="30">
        <f t="shared" si="324"/>
        <v>33</v>
      </c>
      <c r="AB2115" s="31">
        <f>IF(AND(ISNUMBER(MATCH($S2115,[3]Lists!$CU$8:$CU$37,0)),J2115&gt;=DATE(2018,12,31)),$AH$6,$AH$5)</f>
        <v>1</v>
      </c>
      <c r="AC2115" s="31">
        <f t="shared" si="325"/>
        <v>1</v>
      </c>
      <c r="AD2115" s="31">
        <f t="shared" si="326"/>
        <v>1</v>
      </c>
      <c r="AE2115" s="32" t="e">
        <f>MIN($K2115,IF(AND(S2115='[3]Resources - Baseline'!$C$25,$AH$3&gt;0),MIN(DATE(2050,12,31),MAX(DATE($AH$4,12,31),DATE(YEAR(J2115)+$AH$3,MONTH(J2115),DAY(J2115)))),IF(AND(COUNTIFS('[3]Resources - Baseline'!$C$26:$C$37,S2115)=1,$AH$2&gt;0),MIN(DATE($AH$4,12,31),DATE(YEAR(J2115)+$AH$2,MONTH(J2115),DAY(J2115))),DATE(2050,12,31))))</f>
        <v>#VALUE!</v>
      </c>
      <c r="AF2115" s="33">
        <f t="shared" si="327"/>
        <v>1</v>
      </c>
    </row>
    <row r="2116" spans="1:32">
      <c r="A2116" s="1">
        <v>2116</v>
      </c>
      <c r="B2116" s="21" t="s">
        <v>4418</v>
      </c>
      <c r="C2116" s="21" t="s">
        <v>4419</v>
      </c>
      <c r="D2116" s="21" t="s">
        <v>163</v>
      </c>
      <c r="E2116" s="21" t="s">
        <v>298</v>
      </c>
      <c r="F2116" s="21" t="s">
        <v>298</v>
      </c>
      <c r="G2116" s="21" t="s">
        <v>299</v>
      </c>
      <c r="H2116" s="21" t="s">
        <v>166</v>
      </c>
      <c r="I2116" s="21" t="s">
        <v>167</v>
      </c>
      <c r="J2116" s="22">
        <v>40210</v>
      </c>
      <c r="K2116" s="22">
        <v>55153</v>
      </c>
      <c r="L2116" s="23">
        <f t="shared" si="328"/>
        <v>33</v>
      </c>
      <c r="M2116" s="24">
        <f t="shared" si="329"/>
        <v>1</v>
      </c>
      <c r="N2116" s="21">
        <v>33</v>
      </c>
      <c r="O2116" s="21">
        <v>33</v>
      </c>
      <c r="P2116" s="21" t="s">
        <v>196</v>
      </c>
      <c r="Q2116" s="21" t="s">
        <v>197</v>
      </c>
      <c r="R2116" s="25" t="s">
        <v>198</v>
      </c>
      <c r="S2116" s="21" t="s">
        <v>542</v>
      </c>
      <c r="T2116" s="21"/>
      <c r="U2116" s="26"/>
      <c r="V2116" s="26"/>
      <c r="W2116" s="27">
        <f t="shared" si="320"/>
        <v>2010</v>
      </c>
      <c r="X2116" s="27">
        <f t="shared" si="321"/>
        <v>2050</v>
      </c>
      <c r="Y2116" s="28">
        <f t="shared" si="322"/>
        <v>0</v>
      </c>
      <c r="Z2116" s="29" t="str">
        <f t="shared" si="323"/>
        <v>Excluded</v>
      </c>
      <c r="AA2116" s="30">
        <f t="shared" si="324"/>
        <v>33</v>
      </c>
      <c r="AB2116" s="31">
        <f>IF(AND(ISNUMBER(MATCH($S2116,[3]Lists!$CU$8:$CU$37,0)),J2116&gt;=DATE(2018,12,31)),$AH$6,$AH$5)</f>
        <v>1</v>
      </c>
      <c r="AC2116" s="31">
        <f t="shared" si="325"/>
        <v>1</v>
      </c>
      <c r="AD2116" s="31">
        <f t="shared" si="326"/>
        <v>1</v>
      </c>
      <c r="AE2116" s="32" t="e">
        <f>MIN($K2116,IF(AND(S2116='[3]Resources - Baseline'!$C$25,$AH$3&gt;0),MIN(DATE(2050,12,31),MAX(DATE($AH$4,12,31),DATE(YEAR(J2116)+$AH$3,MONTH(J2116),DAY(J2116)))),IF(AND(COUNTIFS('[3]Resources - Baseline'!$C$26:$C$37,S2116)=1,$AH$2&gt;0),MIN(DATE($AH$4,12,31),DATE(YEAR(J2116)+$AH$2,MONTH(J2116),DAY(J2116))),DATE(2050,12,31))))</f>
        <v>#VALUE!</v>
      </c>
      <c r="AF2116" s="33">
        <f t="shared" si="327"/>
        <v>1</v>
      </c>
    </row>
    <row r="2117" spans="1:32">
      <c r="A2117" s="1">
        <v>2117</v>
      </c>
      <c r="B2117" s="21" t="s">
        <v>4420</v>
      </c>
      <c r="C2117" s="21" t="s">
        <v>4421</v>
      </c>
      <c r="D2117" s="21" t="s">
        <v>163</v>
      </c>
      <c r="E2117" s="21" t="s">
        <v>331</v>
      </c>
      <c r="F2117" s="21" t="s">
        <v>331</v>
      </c>
      <c r="G2117" s="21" t="s">
        <v>177</v>
      </c>
      <c r="H2117" s="21" t="s">
        <v>176</v>
      </c>
      <c r="I2117" s="21" t="s">
        <v>178</v>
      </c>
      <c r="J2117" s="22">
        <v>2436</v>
      </c>
      <c r="K2117" s="22">
        <v>55153</v>
      </c>
      <c r="L2117" s="23">
        <f t="shared" si="328"/>
        <v>2.2000000000000002</v>
      </c>
      <c r="M2117" s="24">
        <f t="shared" si="329"/>
        <v>1</v>
      </c>
      <c r="N2117" s="21">
        <v>2.2000000000000002</v>
      </c>
      <c r="O2117" s="21">
        <v>2.2000000000000002</v>
      </c>
      <c r="P2117" s="21" t="s">
        <v>218</v>
      </c>
      <c r="Q2117" s="21" t="s">
        <v>219</v>
      </c>
      <c r="R2117" s="25" t="s">
        <v>218</v>
      </c>
      <c r="S2117" s="21" t="s">
        <v>265</v>
      </c>
      <c r="T2117" s="21"/>
      <c r="U2117" s="26"/>
      <c r="V2117" s="26"/>
      <c r="W2117" s="27">
        <f t="shared" si="320"/>
        <v>1907</v>
      </c>
      <c r="X2117" s="27">
        <f t="shared" si="321"/>
        <v>2050</v>
      </c>
      <c r="Y2117" s="28">
        <f t="shared" si="322"/>
        <v>0</v>
      </c>
      <c r="Z2117" s="29" t="str">
        <f t="shared" si="323"/>
        <v>CAISO</v>
      </c>
      <c r="AA2117" s="30">
        <f t="shared" si="324"/>
        <v>2.2000000000000002</v>
      </c>
      <c r="AB2117" s="31">
        <f>IF(AND(ISNUMBER(MATCH($S2117,[3]Lists!$CU$8:$CU$37,0)),J2117&gt;=DATE(2018,12,31)),$AH$6,$AH$5)</f>
        <v>1</v>
      </c>
      <c r="AC2117" s="31">
        <f t="shared" si="325"/>
        <v>1</v>
      </c>
      <c r="AD2117" s="31">
        <f t="shared" si="326"/>
        <v>1</v>
      </c>
      <c r="AE2117" s="32" t="e">
        <f>MIN($K2117,IF(AND(S2117='[3]Resources - Baseline'!$C$25,$AH$3&gt;0),MIN(DATE(2050,12,31),MAX(DATE($AH$4,12,31),DATE(YEAR(J2117)+$AH$3,MONTH(J2117),DAY(J2117)))),IF(AND(COUNTIFS('[3]Resources - Baseline'!$C$26:$C$37,S2117)=1,$AH$2&gt;0),MIN(DATE($AH$4,12,31),DATE(YEAR(J2117)+$AH$2,MONTH(J2117),DAY(J2117))),DATE(2050,12,31))))</f>
        <v>#VALUE!</v>
      </c>
      <c r="AF2117" s="33">
        <f t="shared" si="327"/>
        <v>1</v>
      </c>
    </row>
    <row r="2118" spans="1:32">
      <c r="A2118" s="1">
        <v>2118</v>
      </c>
      <c r="B2118" s="21" t="s">
        <v>4422</v>
      </c>
      <c r="C2118" s="21" t="s">
        <v>4423</v>
      </c>
      <c r="D2118" s="21" t="s">
        <v>163</v>
      </c>
      <c r="E2118" s="21" t="s">
        <v>331</v>
      </c>
      <c r="F2118" s="21" t="s">
        <v>331</v>
      </c>
      <c r="G2118" s="21" t="s">
        <v>177</v>
      </c>
      <c r="H2118" s="21" t="s">
        <v>176</v>
      </c>
      <c r="I2118" s="21" t="s">
        <v>178</v>
      </c>
      <c r="J2118" s="22">
        <v>2436</v>
      </c>
      <c r="K2118" s="22">
        <v>55153</v>
      </c>
      <c r="L2118" s="23">
        <f t="shared" si="328"/>
        <v>2.2000000000000002</v>
      </c>
      <c r="M2118" s="24">
        <f t="shared" si="329"/>
        <v>1</v>
      </c>
      <c r="N2118" s="21">
        <v>2.2000000000000002</v>
      </c>
      <c r="O2118" s="21">
        <v>2.2000000000000002</v>
      </c>
      <c r="P2118" s="21" t="s">
        <v>218</v>
      </c>
      <c r="Q2118" s="21" t="s">
        <v>219</v>
      </c>
      <c r="R2118" s="25" t="s">
        <v>218</v>
      </c>
      <c r="S2118" s="21" t="s">
        <v>265</v>
      </c>
      <c r="T2118" s="21"/>
      <c r="U2118" s="26"/>
      <c r="V2118" s="26"/>
      <c r="W2118" s="27">
        <f t="shared" si="320"/>
        <v>1907</v>
      </c>
      <c r="X2118" s="27">
        <f t="shared" si="321"/>
        <v>2050</v>
      </c>
      <c r="Y2118" s="28">
        <f t="shared" si="322"/>
        <v>0</v>
      </c>
      <c r="Z2118" s="29" t="str">
        <f t="shared" si="323"/>
        <v>CAISO</v>
      </c>
      <c r="AA2118" s="30">
        <f t="shared" si="324"/>
        <v>2.2000000000000002</v>
      </c>
      <c r="AB2118" s="31">
        <f>IF(AND(ISNUMBER(MATCH($S2118,[3]Lists!$CU$8:$CU$37,0)),J2118&gt;=DATE(2018,12,31)),$AH$6,$AH$5)</f>
        <v>1</v>
      </c>
      <c r="AC2118" s="31">
        <f t="shared" si="325"/>
        <v>1</v>
      </c>
      <c r="AD2118" s="31">
        <f t="shared" si="326"/>
        <v>1</v>
      </c>
      <c r="AE2118" s="32" t="e">
        <f>MIN($K2118,IF(AND(S2118='[3]Resources - Baseline'!$C$25,$AH$3&gt;0),MIN(DATE(2050,12,31),MAX(DATE($AH$4,12,31),DATE(YEAR(J2118)+$AH$3,MONTH(J2118),DAY(J2118)))),IF(AND(COUNTIFS('[3]Resources - Baseline'!$C$26:$C$37,S2118)=1,$AH$2&gt;0),MIN(DATE($AH$4,12,31),DATE(YEAR(J2118)+$AH$2,MONTH(J2118),DAY(J2118))),DATE(2050,12,31))))</f>
        <v>#VALUE!</v>
      </c>
      <c r="AF2118" s="33">
        <f t="shared" si="327"/>
        <v>1</v>
      </c>
    </row>
    <row r="2119" spans="1:32">
      <c r="A2119" s="1">
        <v>2119</v>
      </c>
      <c r="B2119" s="21" t="s">
        <v>4424</v>
      </c>
      <c r="C2119" s="21" t="s">
        <v>4425</v>
      </c>
      <c r="D2119" s="21" t="s">
        <v>163</v>
      </c>
      <c r="E2119" s="21" t="s">
        <v>331</v>
      </c>
      <c r="F2119" s="21" t="s">
        <v>331</v>
      </c>
      <c r="G2119" s="21" t="s">
        <v>177</v>
      </c>
      <c r="H2119" s="21" t="s">
        <v>176</v>
      </c>
      <c r="I2119" s="21" t="s">
        <v>178</v>
      </c>
      <c r="J2119" s="22">
        <v>2436</v>
      </c>
      <c r="K2119" s="22">
        <v>55153</v>
      </c>
      <c r="L2119" s="23">
        <f t="shared" si="328"/>
        <v>2.2000000000000002</v>
      </c>
      <c r="M2119" s="24">
        <f t="shared" si="329"/>
        <v>1</v>
      </c>
      <c r="N2119" s="21">
        <v>2.2000000000000002</v>
      </c>
      <c r="O2119" s="21">
        <v>2.2000000000000002</v>
      </c>
      <c r="P2119" s="21" t="s">
        <v>218</v>
      </c>
      <c r="Q2119" s="21" t="s">
        <v>219</v>
      </c>
      <c r="R2119" s="25" t="s">
        <v>218</v>
      </c>
      <c r="S2119" s="21" t="s">
        <v>265</v>
      </c>
      <c r="T2119" s="21"/>
      <c r="U2119" s="26"/>
      <c r="V2119" s="26"/>
      <c r="W2119" s="27">
        <f t="shared" si="320"/>
        <v>1907</v>
      </c>
      <c r="X2119" s="27">
        <f t="shared" si="321"/>
        <v>2050</v>
      </c>
      <c r="Y2119" s="28">
        <f t="shared" si="322"/>
        <v>0</v>
      </c>
      <c r="Z2119" s="29" t="str">
        <f t="shared" si="323"/>
        <v>CAISO</v>
      </c>
      <c r="AA2119" s="30">
        <f t="shared" si="324"/>
        <v>2.2000000000000002</v>
      </c>
      <c r="AB2119" s="31">
        <f>IF(AND(ISNUMBER(MATCH($S2119,[3]Lists!$CU$8:$CU$37,0)),J2119&gt;=DATE(2018,12,31)),$AH$6,$AH$5)</f>
        <v>1</v>
      </c>
      <c r="AC2119" s="31">
        <f t="shared" si="325"/>
        <v>1</v>
      </c>
      <c r="AD2119" s="31">
        <f t="shared" si="326"/>
        <v>1</v>
      </c>
      <c r="AE2119" s="32" t="e">
        <f>MIN($K2119,IF(AND(S2119='[3]Resources - Baseline'!$C$25,$AH$3&gt;0),MIN(DATE(2050,12,31),MAX(DATE($AH$4,12,31),DATE(YEAR(J2119)+$AH$3,MONTH(J2119),DAY(J2119)))),IF(AND(COUNTIFS('[3]Resources - Baseline'!$C$26:$C$37,S2119)=1,$AH$2&gt;0),MIN(DATE($AH$4,12,31),DATE(YEAR(J2119)+$AH$2,MONTH(J2119),DAY(J2119))),DATE(2050,12,31))))</f>
        <v>#VALUE!</v>
      </c>
      <c r="AF2119" s="33">
        <f t="shared" si="327"/>
        <v>1</v>
      </c>
    </row>
    <row r="2120" spans="1:32">
      <c r="A2120" s="1">
        <v>2120</v>
      </c>
      <c r="B2120" s="21" t="s">
        <v>4426</v>
      </c>
      <c r="C2120" s="21" t="s">
        <v>4427</v>
      </c>
      <c r="D2120" s="21" t="s">
        <v>163</v>
      </c>
      <c r="E2120" s="21" t="s">
        <v>331</v>
      </c>
      <c r="F2120" s="21" t="s">
        <v>331</v>
      </c>
      <c r="G2120" s="21" t="s">
        <v>177</v>
      </c>
      <c r="H2120" s="21" t="s">
        <v>176</v>
      </c>
      <c r="I2120" s="21" t="s">
        <v>178</v>
      </c>
      <c r="J2120" s="22">
        <v>3105</v>
      </c>
      <c r="K2120" s="22">
        <v>55153</v>
      </c>
      <c r="L2120" s="23">
        <f t="shared" si="328"/>
        <v>2.2000000000000002</v>
      </c>
      <c r="M2120" s="24">
        <f t="shared" si="329"/>
        <v>1</v>
      </c>
      <c r="N2120" s="21">
        <v>2.2000000000000002</v>
      </c>
      <c r="O2120" s="21">
        <v>2.2000000000000002</v>
      </c>
      <c r="P2120" s="21" t="s">
        <v>218</v>
      </c>
      <c r="Q2120" s="21" t="s">
        <v>219</v>
      </c>
      <c r="R2120" s="25" t="s">
        <v>218</v>
      </c>
      <c r="S2120" s="21" t="s">
        <v>265</v>
      </c>
      <c r="T2120" s="21"/>
      <c r="U2120" s="26"/>
      <c r="V2120" s="26"/>
      <c r="W2120" s="27">
        <f t="shared" si="320"/>
        <v>1909</v>
      </c>
      <c r="X2120" s="27">
        <f t="shared" si="321"/>
        <v>2050</v>
      </c>
      <c r="Y2120" s="28">
        <f t="shared" si="322"/>
        <v>0</v>
      </c>
      <c r="Z2120" s="29" t="str">
        <f t="shared" si="323"/>
        <v>CAISO</v>
      </c>
      <c r="AA2120" s="30">
        <f t="shared" si="324"/>
        <v>2.2000000000000002</v>
      </c>
      <c r="AB2120" s="31">
        <f>IF(AND(ISNUMBER(MATCH($S2120,[3]Lists!$CU$8:$CU$37,0)),J2120&gt;=DATE(2018,12,31)),$AH$6,$AH$5)</f>
        <v>1</v>
      </c>
      <c r="AC2120" s="31">
        <f t="shared" si="325"/>
        <v>1</v>
      </c>
      <c r="AD2120" s="31">
        <f t="shared" si="326"/>
        <v>1</v>
      </c>
      <c r="AE2120" s="32" t="e">
        <f>MIN($K2120,IF(AND(S2120='[3]Resources - Baseline'!$C$25,$AH$3&gt;0),MIN(DATE(2050,12,31),MAX(DATE($AH$4,12,31),DATE(YEAR(J2120)+$AH$3,MONTH(J2120),DAY(J2120)))),IF(AND(COUNTIFS('[3]Resources - Baseline'!$C$26:$C$37,S2120)=1,$AH$2&gt;0),MIN(DATE($AH$4,12,31),DATE(YEAR(J2120)+$AH$2,MONTH(J2120),DAY(J2120))),DATE(2050,12,31))))</f>
        <v>#VALUE!</v>
      </c>
      <c r="AF2120" s="33">
        <f t="shared" si="327"/>
        <v>1</v>
      </c>
    </row>
    <row r="2121" spans="1:32">
      <c r="A2121" s="1">
        <v>2121</v>
      </c>
      <c r="B2121" s="21" t="s">
        <v>4428</v>
      </c>
      <c r="C2121" s="21" t="s">
        <v>4429</v>
      </c>
      <c r="D2121" s="21" t="s">
        <v>163</v>
      </c>
      <c r="E2121" s="21" t="s">
        <v>432</v>
      </c>
      <c r="F2121" s="21" t="s">
        <v>432</v>
      </c>
      <c r="G2121" s="21" t="s">
        <v>433</v>
      </c>
      <c r="H2121" s="21" t="s">
        <v>434</v>
      </c>
      <c r="I2121" s="21" t="s">
        <v>212</v>
      </c>
      <c r="J2121" s="22">
        <v>32660</v>
      </c>
      <c r="K2121" s="22">
        <v>55153</v>
      </c>
      <c r="L2121" s="23">
        <f t="shared" si="328"/>
        <v>10</v>
      </c>
      <c r="M2121" s="24">
        <f t="shared" si="329"/>
        <v>1</v>
      </c>
      <c r="N2121" s="21">
        <v>10</v>
      </c>
      <c r="O2121" s="21">
        <v>10</v>
      </c>
      <c r="P2121" s="21" t="s">
        <v>218</v>
      </c>
      <c r="Q2121" s="21" t="s">
        <v>219</v>
      </c>
      <c r="R2121" s="25" t="s">
        <v>218</v>
      </c>
      <c r="S2121" s="21" t="s">
        <v>344</v>
      </c>
      <c r="T2121" s="21"/>
      <c r="U2121" s="26"/>
      <c r="V2121" s="26"/>
      <c r="W2121" s="27">
        <f t="shared" si="320"/>
        <v>1989</v>
      </c>
      <c r="X2121" s="27">
        <f t="shared" si="321"/>
        <v>2050</v>
      </c>
      <c r="Y2121" s="28">
        <f t="shared" si="322"/>
        <v>0</v>
      </c>
      <c r="Z2121" s="29" t="str">
        <f t="shared" si="323"/>
        <v>NW</v>
      </c>
      <c r="AA2121" s="30">
        <f t="shared" si="324"/>
        <v>10</v>
      </c>
      <c r="AB2121" s="31">
        <f>IF(AND(ISNUMBER(MATCH($S2121,[3]Lists!$CU$8:$CU$37,0)),J2121&gt;=DATE(2018,12,31)),$AH$6,$AH$5)</f>
        <v>1</v>
      </c>
      <c r="AC2121" s="31">
        <f t="shared" si="325"/>
        <v>1</v>
      </c>
      <c r="AD2121" s="31">
        <f t="shared" si="326"/>
        <v>1</v>
      </c>
      <c r="AE2121" s="32" t="e">
        <f>MIN($K2121,IF(AND(S2121='[3]Resources - Baseline'!$C$25,$AH$3&gt;0),MIN(DATE(2050,12,31),MAX(DATE($AH$4,12,31),DATE(YEAR(J2121)+$AH$3,MONTH(J2121),DAY(J2121)))),IF(AND(COUNTIFS('[3]Resources - Baseline'!$C$26:$C$37,S2121)=1,$AH$2&gt;0),MIN(DATE($AH$4,12,31),DATE(YEAR(J2121)+$AH$2,MONTH(J2121),DAY(J2121))),DATE(2050,12,31))))</f>
        <v>#VALUE!</v>
      </c>
      <c r="AF2121" s="33">
        <f t="shared" si="327"/>
        <v>1</v>
      </c>
    </row>
    <row r="2122" spans="1:32">
      <c r="A2122" s="1">
        <v>2122</v>
      </c>
      <c r="B2122" s="21" t="s">
        <v>4430</v>
      </c>
      <c r="C2122" s="21" t="s">
        <v>4431</v>
      </c>
      <c r="D2122" s="21" t="s">
        <v>163</v>
      </c>
      <c r="E2122" s="21" t="s">
        <v>440</v>
      </c>
      <c r="F2122" s="21" t="s">
        <v>440</v>
      </c>
      <c r="G2122" s="21" t="s">
        <v>441</v>
      </c>
      <c r="H2122" s="21" t="s">
        <v>434</v>
      </c>
      <c r="I2122" s="21" t="s">
        <v>212</v>
      </c>
      <c r="J2122" s="22">
        <v>32660</v>
      </c>
      <c r="K2122" s="22">
        <v>55153</v>
      </c>
      <c r="L2122" s="23">
        <f t="shared" si="328"/>
        <v>3</v>
      </c>
      <c r="M2122" s="24">
        <f t="shared" si="329"/>
        <v>1</v>
      </c>
      <c r="N2122" s="21">
        <v>3</v>
      </c>
      <c r="O2122" s="21">
        <v>3</v>
      </c>
      <c r="P2122" s="21" t="s">
        <v>218</v>
      </c>
      <c r="Q2122" s="21" t="s">
        <v>219</v>
      </c>
      <c r="R2122" s="25" t="s">
        <v>218</v>
      </c>
      <c r="S2122" s="21" t="s">
        <v>344</v>
      </c>
      <c r="T2122" s="21"/>
      <c r="U2122" s="26"/>
      <c r="V2122" s="26"/>
      <c r="W2122" s="27">
        <f t="shared" ref="W2122:W2185" si="330">IF(J2122&lt;DATE(YEAR(J2122),7,1),YEAR(J2122),YEAR(J2122)+1)</f>
        <v>1989</v>
      </c>
      <c r="X2122" s="27">
        <f t="shared" ref="X2122:X2185" si="331">IF(K2122&gt;=DATE(YEAR(K2122),7,1),YEAR(K2122),YEAR(K2122)-1)</f>
        <v>2050</v>
      </c>
      <c r="Y2122" s="28">
        <f t="shared" ref="Y2122:Y2185" si="332">IF(ISBLANK(U2122),0,O2122-U2122)</f>
        <v>0</v>
      </c>
      <c r="Z2122" s="29" t="str">
        <f t="shared" ref="Z2122:Z2185" si="333">IF(ISBLANK(T2122),I2122,T2122)</f>
        <v>NW</v>
      </c>
      <c r="AA2122" s="30">
        <f t="shared" ref="AA2122:AA2185" si="334">IF(ISBLANK(U2122),O2122,U2122)</f>
        <v>3</v>
      </c>
      <c r="AB2122" s="31">
        <f>IF(AND(ISNUMBER(MATCH($S2122,[3]Lists!$CU$8:$CU$37,0)),J2122&gt;=DATE(2018,12,31)),$AH$6,$AH$5)</f>
        <v>1</v>
      </c>
      <c r="AC2122" s="31">
        <f t="shared" ref="AC2122:AC2185" si="335">IF(ISBLANK(S2122),0,1)</f>
        <v>1</v>
      </c>
      <c r="AD2122" s="31">
        <f t="shared" ref="AD2122:AD2185" si="336">AC2122</f>
        <v>1</v>
      </c>
      <c r="AE2122" s="32" t="e">
        <f>MIN($K2122,IF(AND(S2122='[3]Resources - Baseline'!$C$25,$AH$3&gt;0),MIN(DATE(2050,12,31),MAX(DATE($AH$4,12,31),DATE(YEAR(J2122)+$AH$3,MONTH(J2122),DAY(J2122)))),IF(AND(COUNTIFS('[3]Resources - Baseline'!$C$26:$C$37,S2122)=1,$AH$2&gt;0),MIN(DATE($AH$4,12,31),DATE(YEAR(J2122)+$AH$2,MONTH(J2122),DAY(J2122))),DATE(2050,12,31))))</f>
        <v>#VALUE!</v>
      </c>
      <c r="AF2122" s="33">
        <f t="shared" ref="AF2122:AF2185" si="337">SUMPRODUCT(($B$9:$B$3872=$B2122)*1)</f>
        <v>1</v>
      </c>
    </row>
    <row r="2123" spans="1:32">
      <c r="A2123" s="1">
        <v>2123</v>
      </c>
      <c r="B2123" s="21" t="s">
        <v>4432</v>
      </c>
      <c r="C2123" s="21" t="s">
        <v>4433</v>
      </c>
      <c r="D2123" s="21" t="s">
        <v>163</v>
      </c>
      <c r="E2123" s="21" t="s">
        <v>440</v>
      </c>
      <c r="F2123" s="21" t="s">
        <v>440</v>
      </c>
      <c r="G2123" s="21" t="s">
        <v>441</v>
      </c>
      <c r="H2123" s="21" t="s">
        <v>434</v>
      </c>
      <c r="I2123" s="21" t="s">
        <v>212</v>
      </c>
      <c r="J2123" s="22">
        <v>32660</v>
      </c>
      <c r="K2123" s="22">
        <v>55153</v>
      </c>
      <c r="L2123" s="23">
        <f t="shared" ref="L2123:L2186" si="338">IFERROR(M2123*O2123,0)</f>
        <v>3</v>
      </c>
      <c r="M2123" s="24">
        <f t="shared" ref="M2123:M2186" si="339">IFERROR(N2123/O2123,0)</f>
        <v>1</v>
      </c>
      <c r="N2123" s="21">
        <v>3</v>
      </c>
      <c r="O2123" s="21">
        <v>3</v>
      </c>
      <c r="P2123" s="21" t="s">
        <v>218</v>
      </c>
      <c r="Q2123" s="21" t="s">
        <v>219</v>
      </c>
      <c r="R2123" s="25" t="s">
        <v>218</v>
      </c>
      <c r="S2123" s="21" t="s">
        <v>344</v>
      </c>
      <c r="T2123" s="21"/>
      <c r="U2123" s="26"/>
      <c r="V2123" s="26"/>
      <c r="W2123" s="27">
        <f t="shared" si="330"/>
        <v>1989</v>
      </c>
      <c r="X2123" s="27">
        <f t="shared" si="331"/>
        <v>2050</v>
      </c>
      <c r="Y2123" s="28">
        <f t="shared" si="332"/>
        <v>0</v>
      </c>
      <c r="Z2123" s="29" t="str">
        <f t="shared" si="333"/>
        <v>NW</v>
      </c>
      <c r="AA2123" s="30">
        <f t="shared" si="334"/>
        <v>3</v>
      </c>
      <c r="AB2123" s="31">
        <f>IF(AND(ISNUMBER(MATCH($S2123,[3]Lists!$CU$8:$CU$37,0)),J2123&gt;=DATE(2018,12,31)),$AH$6,$AH$5)</f>
        <v>1</v>
      </c>
      <c r="AC2123" s="31">
        <f t="shared" si="335"/>
        <v>1</v>
      </c>
      <c r="AD2123" s="31">
        <f t="shared" si="336"/>
        <v>1</v>
      </c>
      <c r="AE2123" s="32" t="e">
        <f>MIN($K2123,IF(AND(S2123='[3]Resources - Baseline'!$C$25,$AH$3&gt;0),MIN(DATE(2050,12,31),MAX(DATE($AH$4,12,31),DATE(YEAR(J2123)+$AH$3,MONTH(J2123),DAY(J2123)))),IF(AND(COUNTIFS('[3]Resources - Baseline'!$C$26:$C$37,S2123)=1,$AH$2&gt;0),MIN(DATE($AH$4,12,31),DATE(YEAR(J2123)+$AH$2,MONTH(J2123),DAY(J2123))),DATE(2050,12,31))))</f>
        <v>#VALUE!</v>
      </c>
      <c r="AF2123" s="33">
        <f t="shared" si="337"/>
        <v>1</v>
      </c>
    </row>
    <row r="2124" spans="1:32">
      <c r="A2124" s="1">
        <v>2124</v>
      </c>
      <c r="B2124" s="21" t="s">
        <v>4434</v>
      </c>
      <c r="C2124" s="21" t="s">
        <v>4435</v>
      </c>
      <c r="D2124" s="21" t="s">
        <v>163</v>
      </c>
      <c r="E2124" s="21" t="s">
        <v>232</v>
      </c>
      <c r="F2124" s="21" t="s">
        <v>232</v>
      </c>
      <c r="G2124" s="21" t="s">
        <v>233</v>
      </c>
      <c r="H2124" s="21" t="s">
        <v>234</v>
      </c>
      <c r="I2124" s="21" t="s">
        <v>232</v>
      </c>
      <c r="J2124" s="22">
        <v>32660</v>
      </c>
      <c r="K2124" s="22">
        <v>55153</v>
      </c>
      <c r="L2124" s="23">
        <f t="shared" si="338"/>
        <v>301</v>
      </c>
      <c r="M2124" s="24">
        <f t="shared" si="339"/>
        <v>1</v>
      </c>
      <c r="N2124" s="21">
        <v>301</v>
      </c>
      <c r="O2124" s="21">
        <v>301</v>
      </c>
      <c r="P2124" s="21" t="s">
        <v>257</v>
      </c>
      <c r="Q2124" s="21" t="s">
        <v>258</v>
      </c>
      <c r="R2124" s="25" t="s">
        <v>259</v>
      </c>
      <c r="S2124" s="21" t="s">
        <v>515</v>
      </c>
      <c r="T2124" s="21"/>
      <c r="U2124" s="26"/>
      <c r="V2124" s="26"/>
      <c r="W2124" s="27">
        <f t="shared" si="330"/>
        <v>1989</v>
      </c>
      <c r="X2124" s="27">
        <f t="shared" si="331"/>
        <v>2050</v>
      </c>
      <c r="Y2124" s="28">
        <f t="shared" si="332"/>
        <v>0</v>
      </c>
      <c r="Z2124" s="29" t="str">
        <f t="shared" si="333"/>
        <v>LDWP</v>
      </c>
      <c r="AA2124" s="30">
        <f t="shared" si="334"/>
        <v>301</v>
      </c>
      <c r="AB2124" s="31">
        <f>IF(AND(ISNUMBER(MATCH($S2124,[3]Lists!$CU$8:$CU$37,0)),J2124&gt;=DATE(2018,12,31)),$AH$6,$AH$5)</f>
        <v>1</v>
      </c>
      <c r="AC2124" s="31">
        <f t="shared" si="335"/>
        <v>1</v>
      </c>
      <c r="AD2124" s="31">
        <f t="shared" si="336"/>
        <v>1</v>
      </c>
      <c r="AE2124" s="32" t="e">
        <f>MIN($K2124,IF(AND(S2124='[3]Resources - Baseline'!$C$25,$AH$3&gt;0),MIN(DATE(2050,12,31),MAX(DATE($AH$4,12,31),DATE(YEAR(J2124)+$AH$3,MONTH(J2124),DAY(J2124)))),IF(AND(COUNTIFS('[3]Resources - Baseline'!$C$26:$C$37,S2124)=1,$AH$2&gt;0),MIN(DATE($AH$4,12,31),DATE(YEAR(J2124)+$AH$2,MONTH(J2124),DAY(J2124))),DATE(2050,12,31))))</f>
        <v>#VALUE!</v>
      </c>
      <c r="AF2124" s="33">
        <f t="shared" si="337"/>
        <v>1</v>
      </c>
    </row>
    <row r="2125" spans="1:32">
      <c r="A2125" s="1">
        <v>2125</v>
      </c>
      <c r="B2125" s="21" t="s">
        <v>4436</v>
      </c>
      <c r="C2125" s="21" t="s">
        <v>4437</v>
      </c>
      <c r="D2125" s="21" t="s">
        <v>163</v>
      </c>
      <c r="E2125" s="21" t="s">
        <v>298</v>
      </c>
      <c r="F2125" s="21" t="s">
        <v>298</v>
      </c>
      <c r="G2125" s="21" t="s">
        <v>299</v>
      </c>
      <c r="H2125" s="21" t="s">
        <v>166</v>
      </c>
      <c r="I2125" s="21" t="s">
        <v>167</v>
      </c>
      <c r="J2125" s="22">
        <v>38322</v>
      </c>
      <c r="K2125" s="22">
        <v>55123</v>
      </c>
      <c r="L2125" s="23">
        <f t="shared" si="338"/>
        <v>30</v>
      </c>
      <c r="M2125" s="24">
        <f t="shared" si="339"/>
        <v>1</v>
      </c>
      <c r="N2125" s="21">
        <v>30</v>
      </c>
      <c r="O2125" s="21">
        <v>30</v>
      </c>
      <c r="P2125" s="21" t="s">
        <v>196</v>
      </c>
      <c r="Q2125" s="21" t="s">
        <v>197</v>
      </c>
      <c r="R2125" s="25" t="s">
        <v>198</v>
      </c>
      <c r="S2125" s="21" t="s">
        <v>542</v>
      </c>
      <c r="T2125" s="21"/>
      <c r="U2125" s="26"/>
      <c r="V2125" s="26"/>
      <c r="W2125" s="27">
        <f t="shared" si="330"/>
        <v>2005</v>
      </c>
      <c r="X2125" s="27">
        <f t="shared" si="331"/>
        <v>2050</v>
      </c>
      <c r="Y2125" s="28">
        <f t="shared" si="332"/>
        <v>0</v>
      </c>
      <c r="Z2125" s="29" t="str">
        <f t="shared" si="333"/>
        <v>Excluded</v>
      </c>
      <c r="AA2125" s="30">
        <f t="shared" si="334"/>
        <v>30</v>
      </c>
      <c r="AB2125" s="31">
        <f>IF(AND(ISNUMBER(MATCH($S2125,[3]Lists!$CU$8:$CU$37,0)),J2125&gt;=DATE(2018,12,31)),$AH$6,$AH$5)</f>
        <v>1</v>
      </c>
      <c r="AC2125" s="31">
        <f t="shared" si="335"/>
        <v>1</v>
      </c>
      <c r="AD2125" s="31">
        <f t="shared" si="336"/>
        <v>1</v>
      </c>
      <c r="AE2125" s="32" t="e">
        <f>MIN($K2125,IF(AND(S2125='[3]Resources - Baseline'!$C$25,$AH$3&gt;0),MIN(DATE(2050,12,31),MAX(DATE($AH$4,12,31),DATE(YEAR(J2125)+$AH$3,MONTH(J2125),DAY(J2125)))),IF(AND(COUNTIFS('[3]Resources - Baseline'!$C$26:$C$37,S2125)=1,$AH$2&gt;0),MIN(DATE($AH$4,12,31),DATE(YEAR(J2125)+$AH$2,MONTH(J2125),DAY(J2125))),DATE(2050,12,31))))</f>
        <v>#VALUE!</v>
      </c>
      <c r="AF2125" s="33">
        <f t="shared" si="337"/>
        <v>1</v>
      </c>
    </row>
    <row r="2126" spans="1:32">
      <c r="A2126" s="1">
        <v>2126</v>
      </c>
      <c r="B2126" s="21" t="s">
        <v>4438</v>
      </c>
      <c r="C2126" s="21" t="s">
        <v>4439</v>
      </c>
      <c r="D2126" s="21" t="s">
        <v>185</v>
      </c>
      <c r="E2126" s="21" t="s">
        <v>175</v>
      </c>
      <c r="F2126" s="21" t="s">
        <v>175</v>
      </c>
      <c r="G2126" s="21" t="s">
        <v>186</v>
      </c>
      <c r="H2126" s="21" t="s">
        <v>175</v>
      </c>
      <c r="I2126" s="21" t="s">
        <v>178</v>
      </c>
      <c r="J2126" s="22"/>
      <c r="K2126" s="22">
        <v>55153</v>
      </c>
      <c r="L2126" s="23">
        <f t="shared" si="338"/>
        <v>1</v>
      </c>
      <c r="M2126" s="24">
        <f t="shared" si="339"/>
        <v>1</v>
      </c>
      <c r="N2126" s="21">
        <v>1</v>
      </c>
      <c r="O2126" s="21">
        <v>1</v>
      </c>
      <c r="P2126" s="21" t="s">
        <v>365</v>
      </c>
      <c r="Q2126" s="21" t="s">
        <v>188</v>
      </c>
      <c r="R2126" s="25" t="s">
        <v>189</v>
      </c>
      <c r="S2126" s="21" t="s">
        <v>182</v>
      </c>
      <c r="T2126" s="21"/>
      <c r="U2126" s="26"/>
      <c r="V2126" s="26"/>
      <c r="W2126" s="27">
        <f t="shared" si="330"/>
        <v>1900</v>
      </c>
      <c r="X2126" s="27">
        <f t="shared" si="331"/>
        <v>2050</v>
      </c>
      <c r="Y2126" s="28">
        <f t="shared" si="332"/>
        <v>0</v>
      </c>
      <c r="Z2126" s="29" t="str">
        <f t="shared" si="333"/>
        <v>CAISO</v>
      </c>
      <c r="AA2126" s="30">
        <f t="shared" si="334"/>
        <v>1</v>
      </c>
      <c r="AB2126" s="31">
        <f>IF(AND(ISNUMBER(MATCH($S2126,[3]Lists!$CU$8:$CU$37,0)),J2126&gt;=DATE(2018,12,31)),$AH$6,$AH$5)</f>
        <v>1</v>
      </c>
      <c r="AC2126" s="31">
        <f t="shared" si="335"/>
        <v>1</v>
      </c>
      <c r="AD2126" s="31">
        <f t="shared" si="336"/>
        <v>1</v>
      </c>
      <c r="AE2126" s="32" t="e">
        <f>MIN($K2126,IF(AND(S2126='[3]Resources - Baseline'!$C$25,$AH$3&gt;0),MIN(DATE(2050,12,31),MAX(DATE($AH$4,12,31),DATE(YEAR(J2126)+$AH$3,MONTH(J2126),DAY(J2126)))),IF(AND(COUNTIFS('[3]Resources - Baseline'!$C$26:$C$37,S2126)=1,$AH$2&gt;0),MIN(DATE($AH$4,12,31),DATE(YEAR(J2126)+$AH$2,MONTH(J2126),DAY(J2126))),DATE(2050,12,31))))</f>
        <v>#VALUE!</v>
      </c>
      <c r="AF2126" s="33">
        <f t="shared" si="337"/>
        <v>1</v>
      </c>
    </row>
    <row r="2127" spans="1:32">
      <c r="A2127" s="1">
        <v>2127</v>
      </c>
      <c r="B2127" s="21" t="s">
        <v>4440</v>
      </c>
      <c r="C2127" s="21" t="s">
        <v>4441</v>
      </c>
      <c r="D2127" s="21" t="s">
        <v>185</v>
      </c>
      <c r="E2127" s="21" t="s">
        <v>175</v>
      </c>
      <c r="F2127" s="21" t="s">
        <v>175</v>
      </c>
      <c r="G2127" s="21" t="s">
        <v>186</v>
      </c>
      <c r="H2127" s="21" t="s">
        <v>175</v>
      </c>
      <c r="I2127" s="21" t="s">
        <v>178</v>
      </c>
      <c r="J2127" s="22"/>
      <c r="K2127" s="22">
        <v>55153</v>
      </c>
      <c r="L2127" s="23">
        <f t="shared" si="338"/>
        <v>5.25</v>
      </c>
      <c r="M2127" s="24">
        <f t="shared" si="339"/>
        <v>1</v>
      </c>
      <c r="N2127" s="21">
        <v>5.25</v>
      </c>
      <c r="O2127" s="21">
        <v>5.25</v>
      </c>
      <c r="P2127" s="21" t="s">
        <v>365</v>
      </c>
      <c r="Q2127" s="21" t="s">
        <v>188</v>
      </c>
      <c r="R2127" s="25" t="s">
        <v>189</v>
      </c>
      <c r="S2127" s="21" t="s">
        <v>182</v>
      </c>
      <c r="T2127" s="21"/>
      <c r="U2127" s="26"/>
      <c r="V2127" s="26"/>
      <c r="W2127" s="27">
        <f t="shared" si="330"/>
        <v>1900</v>
      </c>
      <c r="X2127" s="27">
        <f t="shared" si="331"/>
        <v>2050</v>
      </c>
      <c r="Y2127" s="28">
        <f t="shared" si="332"/>
        <v>0</v>
      </c>
      <c r="Z2127" s="29" t="str">
        <f t="shared" si="333"/>
        <v>CAISO</v>
      </c>
      <c r="AA2127" s="30">
        <f t="shared" si="334"/>
        <v>5.25</v>
      </c>
      <c r="AB2127" s="31">
        <f>IF(AND(ISNUMBER(MATCH($S2127,[3]Lists!$CU$8:$CU$37,0)),J2127&gt;=DATE(2018,12,31)),$AH$6,$AH$5)</f>
        <v>1</v>
      </c>
      <c r="AC2127" s="31">
        <f t="shared" si="335"/>
        <v>1</v>
      </c>
      <c r="AD2127" s="31">
        <f t="shared" si="336"/>
        <v>1</v>
      </c>
      <c r="AE2127" s="32" t="e">
        <f>MIN($K2127,IF(AND(S2127='[3]Resources - Baseline'!$C$25,$AH$3&gt;0),MIN(DATE(2050,12,31),MAX(DATE($AH$4,12,31),DATE(YEAR(J2127)+$AH$3,MONTH(J2127),DAY(J2127)))),IF(AND(COUNTIFS('[3]Resources - Baseline'!$C$26:$C$37,S2127)=1,$AH$2&gt;0),MIN(DATE($AH$4,12,31),DATE(YEAR(J2127)+$AH$2,MONTH(J2127),DAY(J2127))),DATE(2050,12,31))))</f>
        <v>#VALUE!</v>
      </c>
      <c r="AF2127" s="33">
        <f t="shared" si="337"/>
        <v>1</v>
      </c>
    </row>
    <row r="2128" spans="1:32">
      <c r="A2128" s="1">
        <v>2128</v>
      </c>
      <c r="B2128" s="21" t="s">
        <v>4442</v>
      </c>
      <c r="C2128" s="21" t="s">
        <v>4443</v>
      </c>
      <c r="D2128" s="21" t="s">
        <v>163</v>
      </c>
      <c r="E2128" s="21" t="s">
        <v>298</v>
      </c>
      <c r="F2128" s="21" t="s">
        <v>298</v>
      </c>
      <c r="G2128" s="21" t="s">
        <v>299</v>
      </c>
      <c r="H2128" s="21" t="s">
        <v>166</v>
      </c>
      <c r="I2128" s="21" t="s">
        <v>167</v>
      </c>
      <c r="J2128" s="22">
        <v>37561</v>
      </c>
      <c r="K2128" s="22">
        <v>55123</v>
      </c>
      <c r="L2128" s="23">
        <f t="shared" si="338"/>
        <v>90</v>
      </c>
      <c r="M2128" s="24">
        <f t="shared" si="339"/>
        <v>1</v>
      </c>
      <c r="N2128" s="21">
        <v>90</v>
      </c>
      <c r="O2128" s="21">
        <v>90</v>
      </c>
      <c r="P2128" s="21" t="s">
        <v>1365</v>
      </c>
      <c r="Q2128" s="21" t="s">
        <v>537</v>
      </c>
      <c r="R2128" s="25" t="s">
        <v>538</v>
      </c>
      <c r="S2128" s="21" t="s">
        <v>791</v>
      </c>
      <c r="T2128" s="21"/>
      <c r="U2128" s="26"/>
      <c r="V2128" s="26"/>
      <c r="W2128" s="27">
        <f t="shared" si="330"/>
        <v>2003</v>
      </c>
      <c r="X2128" s="27">
        <f t="shared" si="331"/>
        <v>2050</v>
      </c>
      <c r="Y2128" s="28">
        <f t="shared" si="332"/>
        <v>0</v>
      </c>
      <c r="Z2128" s="29" t="str">
        <f t="shared" si="333"/>
        <v>Excluded</v>
      </c>
      <c r="AA2128" s="30">
        <f t="shared" si="334"/>
        <v>90</v>
      </c>
      <c r="AB2128" s="31">
        <f>IF(AND(ISNUMBER(MATCH($S2128,[3]Lists!$CU$8:$CU$37,0)),J2128&gt;=DATE(2018,12,31)),$AH$6,$AH$5)</f>
        <v>1</v>
      </c>
      <c r="AC2128" s="31">
        <f t="shared" si="335"/>
        <v>1</v>
      </c>
      <c r="AD2128" s="31">
        <f t="shared" si="336"/>
        <v>1</v>
      </c>
      <c r="AE2128" s="32" t="e">
        <f>MIN($K2128,IF(AND(S2128='[3]Resources - Baseline'!$C$25,$AH$3&gt;0),MIN(DATE(2050,12,31),MAX(DATE($AH$4,12,31),DATE(YEAR(J2128)+$AH$3,MONTH(J2128),DAY(J2128)))),IF(AND(COUNTIFS('[3]Resources - Baseline'!$C$26:$C$37,S2128)=1,$AH$2&gt;0),MIN(DATE($AH$4,12,31),DATE(YEAR(J2128)+$AH$2,MONTH(J2128),DAY(J2128))),DATE(2050,12,31))))</f>
        <v>#VALUE!</v>
      </c>
      <c r="AF2128" s="33">
        <f t="shared" si="337"/>
        <v>1</v>
      </c>
    </row>
    <row r="2129" spans="1:32">
      <c r="A2129" s="1">
        <v>2129</v>
      </c>
      <c r="B2129" s="21" t="s">
        <v>4444</v>
      </c>
      <c r="C2129" s="21" t="s">
        <v>4445</v>
      </c>
      <c r="D2129" s="21" t="s">
        <v>163</v>
      </c>
      <c r="E2129" s="21" t="s">
        <v>298</v>
      </c>
      <c r="F2129" s="21" t="s">
        <v>298</v>
      </c>
      <c r="G2129" s="21" t="s">
        <v>299</v>
      </c>
      <c r="H2129" s="21" t="s">
        <v>166</v>
      </c>
      <c r="I2129" s="21" t="s">
        <v>167</v>
      </c>
      <c r="J2129" s="22">
        <v>37561</v>
      </c>
      <c r="K2129" s="22">
        <v>55123</v>
      </c>
      <c r="L2129" s="23">
        <f t="shared" si="338"/>
        <v>90</v>
      </c>
      <c r="M2129" s="24">
        <f t="shared" si="339"/>
        <v>1</v>
      </c>
      <c r="N2129" s="21">
        <v>90</v>
      </c>
      <c r="O2129" s="21">
        <v>90</v>
      </c>
      <c r="P2129" s="21" t="s">
        <v>1365</v>
      </c>
      <c r="Q2129" s="21" t="s">
        <v>537</v>
      </c>
      <c r="R2129" s="25" t="s">
        <v>538</v>
      </c>
      <c r="S2129" s="21" t="s">
        <v>791</v>
      </c>
      <c r="T2129" s="21"/>
      <c r="U2129" s="26"/>
      <c r="V2129" s="26"/>
      <c r="W2129" s="27">
        <f t="shared" si="330"/>
        <v>2003</v>
      </c>
      <c r="X2129" s="27">
        <f t="shared" si="331"/>
        <v>2050</v>
      </c>
      <c r="Y2129" s="28">
        <f t="shared" si="332"/>
        <v>0</v>
      </c>
      <c r="Z2129" s="29" t="str">
        <f t="shared" si="333"/>
        <v>Excluded</v>
      </c>
      <c r="AA2129" s="30">
        <f t="shared" si="334"/>
        <v>90</v>
      </c>
      <c r="AB2129" s="31">
        <f>IF(AND(ISNUMBER(MATCH($S2129,[3]Lists!$CU$8:$CU$37,0)),J2129&gt;=DATE(2018,12,31)),$AH$6,$AH$5)</f>
        <v>1</v>
      </c>
      <c r="AC2129" s="31">
        <f t="shared" si="335"/>
        <v>1</v>
      </c>
      <c r="AD2129" s="31">
        <f t="shared" si="336"/>
        <v>1</v>
      </c>
      <c r="AE2129" s="32" t="e">
        <f>MIN($K2129,IF(AND(S2129='[3]Resources - Baseline'!$C$25,$AH$3&gt;0),MIN(DATE(2050,12,31),MAX(DATE($AH$4,12,31),DATE(YEAR(J2129)+$AH$3,MONTH(J2129),DAY(J2129)))),IF(AND(COUNTIFS('[3]Resources - Baseline'!$C$26:$C$37,S2129)=1,$AH$2&gt;0),MIN(DATE($AH$4,12,31),DATE(YEAR(J2129)+$AH$2,MONTH(J2129),DAY(J2129))),DATE(2050,12,31))))</f>
        <v>#VALUE!</v>
      </c>
      <c r="AF2129" s="33">
        <f t="shared" si="337"/>
        <v>1</v>
      </c>
    </row>
    <row r="2130" spans="1:32">
      <c r="A2130" s="1">
        <v>2130</v>
      </c>
      <c r="B2130" s="21" t="s">
        <v>4446</v>
      </c>
      <c r="C2130" s="21" t="s">
        <v>4447</v>
      </c>
      <c r="D2130" s="21" t="s">
        <v>163</v>
      </c>
      <c r="E2130" s="21" t="s">
        <v>359</v>
      </c>
      <c r="F2130" s="21" t="s">
        <v>359</v>
      </c>
      <c r="G2130" s="21" t="s">
        <v>360</v>
      </c>
      <c r="H2130" s="21" t="s">
        <v>210</v>
      </c>
      <c r="I2130" s="21" t="s">
        <v>212</v>
      </c>
      <c r="J2130" s="22">
        <v>31778</v>
      </c>
      <c r="K2130" s="22">
        <v>55153</v>
      </c>
      <c r="L2130" s="23">
        <f t="shared" si="338"/>
        <v>26.8</v>
      </c>
      <c r="M2130" s="24">
        <f t="shared" si="339"/>
        <v>1</v>
      </c>
      <c r="N2130" s="21">
        <v>26.8</v>
      </c>
      <c r="O2130" s="21">
        <v>26.8</v>
      </c>
      <c r="P2130" s="21" t="s">
        <v>218</v>
      </c>
      <c r="Q2130" s="21" t="s">
        <v>219</v>
      </c>
      <c r="R2130" s="25" t="s">
        <v>218</v>
      </c>
      <c r="S2130" s="21" t="s">
        <v>344</v>
      </c>
      <c r="T2130" s="21"/>
      <c r="U2130" s="26"/>
      <c r="V2130" s="26"/>
      <c r="W2130" s="27">
        <f t="shared" si="330"/>
        <v>1987</v>
      </c>
      <c r="X2130" s="27">
        <f t="shared" si="331"/>
        <v>2050</v>
      </c>
      <c r="Y2130" s="28">
        <f t="shared" si="332"/>
        <v>0</v>
      </c>
      <c r="Z2130" s="29" t="str">
        <f t="shared" si="333"/>
        <v>NW</v>
      </c>
      <c r="AA2130" s="30">
        <f t="shared" si="334"/>
        <v>26.8</v>
      </c>
      <c r="AB2130" s="31">
        <f>IF(AND(ISNUMBER(MATCH($S2130,[3]Lists!$CU$8:$CU$37,0)),J2130&gt;=DATE(2018,12,31)),$AH$6,$AH$5)</f>
        <v>1</v>
      </c>
      <c r="AC2130" s="31">
        <f t="shared" si="335"/>
        <v>1</v>
      </c>
      <c r="AD2130" s="31">
        <f t="shared" si="336"/>
        <v>1</v>
      </c>
      <c r="AE2130" s="32" t="e">
        <f>MIN($K2130,IF(AND(S2130='[3]Resources - Baseline'!$C$25,$AH$3&gt;0),MIN(DATE(2050,12,31),MAX(DATE($AH$4,12,31),DATE(YEAR(J2130)+$AH$3,MONTH(J2130),DAY(J2130)))),IF(AND(COUNTIFS('[3]Resources - Baseline'!$C$26:$C$37,S2130)=1,$AH$2&gt;0),MIN(DATE($AH$4,12,31),DATE(YEAR(J2130)+$AH$2,MONTH(J2130),DAY(J2130))),DATE(2050,12,31))))</f>
        <v>#VALUE!</v>
      </c>
      <c r="AF2130" s="33">
        <f t="shared" si="337"/>
        <v>1</v>
      </c>
    </row>
    <row r="2131" spans="1:32">
      <c r="A2131" s="1">
        <v>2131</v>
      </c>
      <c r="B2131" s="21" t="s">
        <v>4448</v>
      </c>
      <c r="C2131" s="21" t="s">
        <v>4449</v>
      </c>
      <c r="D2131" s="21" t="s">
        <v>163</v>
      </c>
      <c r="E2131" s="21" t="s">
        <v>440</v>
      </c>
      <c r="F2131" s="21" t="s">
        <v>440</v>
      </c>
      <c r="G2131" s="21" t="s">
        <v>441</v>
      </c>
      <c r="H2131" s="21" t="s">
        <v>434</v>
      </c>
      <c r="I2131" s="21" t="s">
        <v>212</v>
      </c>
      <c r="J2131" s="22">
        <v>41091</v>
      </c>
      <c r="K2131" s="22">
        <v>55153</v>
      </c>
      <c r="L2131" s="23">
        <f t="shared" si="338"/>
        <v>23</v>
      </c>
      <c r="M2131" s="24">
        <f t="shared" si="339"/>
        <v>1</v>
      </c>
      <c r="N2131" s="21">
        <v>23</v>
      </c>
      <c r="O2131" s="21">
        <v>23</v>
      </c>
      <c r="P2131" s="21" t="s">
        <v>196</v>
      </c>
      <c r="Q2131" s="21" t="s">
        <v>197</v>
      </c>
      <c r="R2131" s="25" t="s">
        <v>198</v>
      </c>
      <c r="S2131" s="21" t="s">
        <v>551</v>
      </c>
      <c r="T2131" s="21"/>
      <c r="U2131" s="26"/>
      <c r="V2131" s="26"/>
      <c r="W2131" s="27">
        <f t="shared" si="330"/>
        <v>2013</v>
      </c>
      <c r="X2131" s="27">
        <f t="shared" si="331"/>
        <v>2050</v>
      </c>
      <c r="Y2131" s="28">
        <f t="shared" si="332"/>
        <v>0</v>
      </c>
      <c r="Z2131" s="29" t="str">
        <f t="shared" si="333"/>
        <v>NW</v>
      </c>
      <c r="AA2131" s="30">
        <f t="shared" si="334"/>
        <v>23</v>
      </c>
      <c r="AB2131" s="31">
        <f>IF(AND(ISNUMBER(MATCH($S2131,[3]Lists!$CU$8:$CU$37,0)),J2131&gt;=DATE(2018,12,31)),$AH$6,$AH$5)</f>
        <v>1</v>
      </c>
      <c r="AC2131" s="31">
        <f t="shared" si="335"/>
        <v>1</v>
      </c>
      <c r="AD2131" s="31">
        <f t="shared" si="336"/>
        <v>1</v>
      </c>
      <c r="AE2131" s="32" t="e">
        <f>MIN($K2131,IF(AND(S2131='[3]Resources - Baseline'!$C$25,$AH$3&gt;0),MIN(DATE(2050,12,31),MAX(DATE($AH$4,12,31),DATE(YEAR(J2131)+$AH$3,MONTH(J2131),DAY(J2131)))),IF(AND(COUNTIFS('[3]Resources - Baseline'!$C$26:$C$37,S2131)=1,$AH$2&gt;0),MIN(DATE($AH$4,12,31),DATE(YEAR(J2131)+$AH$2,MONTH(J2131),DAY(J2131))),DATE(2050,12,31))))</f>
        <v>#VALUE!</v>
      </c>
      <c r="AF2131" s="33">
        <f t="shared" si="337"/>
        <v>1</v>
      </c>
    </row>
    <row r="2132" spans="1:32">
      <c r="A2132" s="1">
        <v>2132</v>
      </c>
      <c r="B2132" s="21" t="s">
        <v>4450</v>
      </c>
      <c r="C2132" s="21" t="s">
        <v>4451</v>
      </c>
      <c r="D2132" s="21" t="s">
        <v>163</v>
      </c>
      <c r="E2132" s="21" t="s">
        <v>440</v>
      </c>
      <c r="F2132" s="21" t="s">
        <v>440</v>
      </c>
      <c r="G2132" s="21" t="s">
        <v>441</v>
      </c>
      <c r="H2132" s="21" t="s">
        <v>434</v>
      </c>
      <c r="I2132" s="21" t="s">
        <v>212</v>
      </c>
      <c r="J2132" s="22">
        <v>30803</v>
      </c>
      <c r="K2132" s="22">
        <v>47588</v>
      </c>
      <c r="L2132" s="23">
        <f t="shared" si="338"/>
        <v>0.62</v>
      </c>
      <c r="M2132" s="24">
        <f t="shared" si="339"/>
        <v>1</v>
      </c>
      <c r="N2132" s="21">
        <v>0.62</v>
      </c>
      <c r="O2132" s="21">
        <v>0.62</v>
      </c>
      <c r="P2132" s="21" t="s">
        <v>218</v>
      </c>
      <c r="Q2132" s="21" t="s">
        <v>219</v>
      </c>
      <c r="R2132" s="25" t="s">
        <v>218</v>
      </c>
      <c r="S2132" s="21" t="s">
        <v>344</v>
      </c>
      <c r="T2132" s="21"/>
      <c r="U2132" s="26"/>
      <c r="V2132" s="26"/>
      <c r="W2132" s="27">
        <f t="shared" si="330"/>
        <v>1984</v>
      </c>
      <c r="X2132" s="27">
        <f t="shared" si="331"/>
        <v>2029</v>
      </c>
      <c r="Y2132" s="28">
        <f t="shared" si="332"/>
        <v>0</v>
      </c>
      <c r="Z2132" s="29" t="str">
        <f t="shared" si="333"/>
        <v>NW</v>
      </c>
      <c r="AA2132" s="30">
        <f t="shared" si="334"/>
        <v>0.62</v>
      </c>
      <c r="AB2132" s="31">
        <f>IF(AND(ISNUMBER(MATCH($S2132,[3]Lists!$CU$8:$CU$37,0)),J2132&gt;=DATE(2018,12,31)),$AH$6,$AH$5)</f>
        <v>1</v>
      </c>
      <c r="AC2132" s="31">
        <f t="shared" si="335"/>
        <v>1</v>
      </c>
      <c r="AD2132" s="31">
        <f t="shared" si="336"/>
        <v>1</v>
      </c>
      <c r="AE2132" s="32" t="e">
        <f>MIN($K2132,IF(AND(S2132='[3]Resources - Baseline'!$C$25,$AH$3&gt;0),MIN(DATE(2050,12,31),MAX(DATE($AH$4,12,31),DATE(YEAR(J2132)+$AH$3,MONTH(J2132),DAY(J2132)))),IF(AND(COUNTIFS('[3]Resources - Baseline'!$C$26:$C$37,S2132)=1,$AH$2&gt;0),MIN(DATE($AH$4,12,31),DATE(YEAR(J2132)+$AH$2,MONTH(J2132),DAY(J2132))),DATE(2050,12,31))))</f>
        <v>#VALUE!</v>
      </c>
      <c r="AF2132" s="33">
        <f t="shared" si="337"/>
        <v>1</v>
      </c>
    </row>
    <row r="2133" spans="1:32">
      <c r="A2133" s="1">
        <v>2133</v>
      </c>
      <c r="B2133" s="21" t="s">
        <v>4452</v>
      </c>
      <c r="C2133" s="21" t="s">
        <v>4453</v>
      </c>
      <c r="D2133" s="21" t="s">
        <v>185</v>
      </c>
      <c r="E2133" s="21" t="s">
        <v>175</v>
      </c>
      <c r="F2133" s="21" t="s">
        <v>175</v>
      </c>
      <c r="G2133" s="21" t="s">
        <v>186</v>
      </c>
      <c r="H2133" s="21" t="s">
        <v>175</v>
      </c>
      <c r="I2133" s="21" t="s">
        <v>178</v>
      </c>
      <c r="J2133" s="22">
        <v>38614</v>
      </c>
      <c r="K2133" s="22">
        <v>55153</v>
      </c>
      <c r="L2133" s="23">
        <f t="shared" si="338"/>
        <v>96</v>
      </c>
      <c r="M2133" s="24">
        <f t="shared" si="339"/>
        <v>1</v>
      </c>
      <c r="N2133" s="21">
        <v>96</v>
      </c>
      <c r="O2133" s="21">
        <v>96</v>
      </c>
      <c r="P2133" s="21" t="s">
        <v>268</v>
      </c>
      <c r="Q2133" s="21" t="s">
        <v>269</v>
      </c>
      <c r="R2133" s="25" t="s">
        <v>270</v>
      </c>
      <c r="S2133" s="21" t="s">
        <v>450</v>
      </c>
      <c r="T2133" s="21"/>
      <c r="U2133" s="26"/>
      <c r="V2133" s="26"/>
      <c r="W2133" s="27">
        <f t="shared" si="330"/>
        <v>2006</v>
      </c>
      <c r="X2133" s="27">
        <f t="shared" si="331"/>
        <v>2050</v>
      </c>
      <c r="Y2133" s="28">
        <f t="shared" si="332"/>
        <v>0</v>
      </c>
      <c r="Z2133" s="29" t="str">
        <f t="shared" si="333"/>
        <v>CAISO</v>
      </c>
      <c r="AA2133" s="30">
        <f t="shared" si="334"/>
        <v>96</v>
      </c>
      <c r="AB2133" s="31">
        <f>IF(AND(ISNUMBER(MATCH($S2133,[3]Lists!$CU$8:$CU$37,0)),J2133&gt;=DATE(2018,12,31)),$AH$6,$AH$5)</f>
        <v>1</v>
      </c>
      <c r="AC2133" s="31">
        <f t="shared" si="335"/>
        <v>1</v>
      </c>
      <c r="AD2133" s="31">
        <f t="shared" si="336"/>
        <v>1</v>
      </c>
      <c r="AE2133" s="32" t="e">
        <f>MIN($K2133,IF(AND(S2133='[3]Resources - Baseline'!$C$25,$AH$3&gt;0),MIN(DATE(2050,12,31),MAX(DATE($AH$4,12,31),DATE(YEAR(J2133)+$AH$3,MONTH(J2133),DAY(J2133)))),IF(AND(COUNTIFS('[3]Resources - Baseline'!$C$26:$C$37,S2133)=1,$AH$2&gt;0),MIN(DATE($AH$4,12,31),DATE(YEAR(J2133)+$AH$2,MONTH(J2133),DAY(J2133))),DATE(2050,12,31))))</f>
        <v>#VALUE!</v>
      </c>
      <c r="AF2133" s="33">
        <f t="shared" si="337"/>
        <v>1</v>
      </c>
    </row>
    <row r="2134" spans="1:32">
      <c r="A2134" s="1">
        <v>2134</v>
      </c>
      <c r="B2134" s="21" t="s">
        <v>4454</v>
      </c>
      <c r="C2134" s="21" t="s">
        <v>4455</v>
      </c>
      <c r="D2134" s="21" t="s">
        <v>185</v>
      </c>
      <c r="E2134" s="21" t="s">
        <v>175</v>
      </c>
      <c r="F2134" s="21" t="s">
        <v>175</v>
      </c>
      <c r="G2134" s="21" t="s">
        <v>186</v>
      </c>
      <c r="H2134" s="21" t="s">
        <v>175</v>
      </c>
      <c r="I2134" s="21" t="s">
        <v>178</v>
      </c>
      <c r="J2134" s="22">
        <v>32484</v>
      </c>
      <c r="K2134" s="22">
        <v>55153</v>
      </c>
      <c r="L2134" s="23">
        <f t="shared" si="338"/>
        <v>32.5</v>
      </c>
      <c r="M2134" s="24">
        <f t="shared" si="339"/>
        <v>1</v>
      </c>
      <c r="N2134" s="21">
        <v>32.5</v>
      </c>
      <c r="O2134" s="21">
        <v>32.5</v>
      </c>
      <c r="P2134" s="21" t="s">
        <v>187</v>
      </c>
      <c r="Q2134" s="21" t="s">
        <v>219</v>
      </c>
      <c r="R2134" s="25" t="s">
        <v>218</v>
      </c>
      <c r="S2134" s="21" t="s">
        <v>265</v>
      </c>
      <c r="T2134" s="21"/>
      <c r="U2134" s="26"/>
      <c r="V2134" s="26"/>
      <c r="W2134" s="27">
        <f t="shared" si="330"/>
        <v>1989</v>
      </c>
      <c r="X2134" s="27">
        <f t="shared" si="331"/>
        <v>2050</v>
      </c>
      <c r="Y2134" s="28">
        <f t="shared" si="332"/>
        <v>0</v>
      </c>
      <c r="Z2134" s="29" t="str">
        <f t="shared" si="333"/>
        <v>CAISO</v>
      </c>
      <c r="AA2134" s="30">
        <f t="shared" si="334"/>
        <v>32.5</v>
      </c>
      <c r="AB2134" s="31">
        <f>IF(AND(ISNUMBER(MATCH($S2134,[3]Lists!$CU$8:$CU$37,0)),J2134&gt;=DATE(2018,12,31)),$AH$6,$AH$5)</f>
        <v>1</v>
      </c>
      <c r="AC2134" s="31">
        <f t="shared" si="335"/>
        <v>1</v>
      </c>
      <c r="AD2134" s="31">
        <f t="shared" si="336"/>
        <v>1</v>
      </c>
      <c r="AE2134" s="32" t="e">
        <f>MIN($K2134,IF(AND(S2134='[3]Resources - Baseline'!$C$25,$AH$3&gt;0),MIN(DATE(2050,12,31),MAX(DATE($AH$4,12,31),DATE(YEAR(J2134)+$AH$3,MONTH(J2134),DAY(J2134)))),IF(AND(COUNTIFS('[3]Resources - Baseline'!$C$26:$C$37,S2134)=1,$AH$2&gt;0),MIN(DATE($AH$4,12,31),DATE(YEAR(J2134)+$AH$2,MONTH(J2134),DAY(J2134))),DATE(2050,12,31))))</f>
        <v>#VALUE!</v>
      </c>
      <c r="AF2134" s="33">
        <f t="shared" si="337"/>
        <v>1</v>
      </c>
    </row>
    <row r="2135" spans="1:32">
      <c r="A2135" s="1">
        <v>2135</v>
      </c>
      <c r="B2135" s="21" t="s">
        <v>4456</v>
      </c>
      <c r="C2135" s="21" t="s">
        <v>4456</v>
      </c>
      <c r="D2135" s="21" t="s">
        <v>185</v>
      </c>
      <c r="E2135" s="21" t="s">
        <v>210</v>
      </c>
      <c r="F2135" s="21" t="s">
        <v>175</v>
      </c>
      <c r="G2135" s="21" t="s">
        <v>186</v>
      </c>
      <c r="H2135" s="21" t="s">
        <v>175</v>
      </c>
      <c r="I2135" s="21" t="s">
        <v>178</v>
      </c>
      <c r="J2135" s="22"/>
      <c r="K2135" s="22">
        <v>55153</v>
      </c>
      <c r="L2135" s="23">
        <f t="shared" si="338"/>
        <v>250</v>
      </c>
      <c r="M2135" s="24">
        <f t="shared" si="339"/>
        <v>1</v>
      </c>
      <c r="N2135" s="21">
        <v>250</v>
      </c>
      <c r="O2135" s="21">
        <v>250</v>
      </c>
      <c r="P2135" s="21" t="s">
        <v>782</v>
      </c>
      <c r="Q2135" s="21" t="s">
        <v>782</v>
      </c>
      <c r="R2135" s="25" t="s">
        <v>50</v>
      </c>
      <c r="S2135" s="21" t="s">
        <v>783</v>
      </c>
      <c r="T2135" s="21"/>
      <c r="U2135" s="26"/>
      <c r="V2135" s="26"/>
      <c r="W2135" s="27">
        <f t="shared" si="330"/>
        <v>1900</v>
      </c>
      <c r="X2135" s="27">
        <f t="shared" si="331"/>
        <v>2050</v>
      </c>
      <c r="Y2135" s="28">
        <f t="shared" si="332"/>
        <v>0</v>
      </c>
      <c r="Z2135" s="29" t="str">
        <f t="shared" si="333"/>
        <v>CAISO</v>
      </c>
      <c r="AA2135" s="30">
        <f t="shared" si="334"/>
        <v>250</v>
      </c>
      <c r="AB2135" s="31">
        <f>IF(AND(ISNUMBER(MATCH($S2135,[3]Lists!$CU$8:$CU$37,0)),J2135&gt;=DATE(2018,12,31)),$AH$6,$AH$5)</f>
        <v>1</v>
      </c>
      <c r="AC2135" s="31">
        <f t="shared" si="335"/>
        <v>1</v>
      </c>
      <c r="AD2135" s="31">
        <f t="shared" si="336"/>
        <v>1</v>
      </c>
      <c r="AE2135" s="32" t="e">
        <f>MIN($K2135,IF(AND(S2135='[3]Resources - Baseline'!$C$25,$AH$3&gt;0),MIN(DATE(2050,12,31),MAX(DATE($AH$4,12,31),DATE(YEAR(J2135)+$AH$3,MONTH(J2135),DAY(J2135)))),IF(AND(COUNTIFS('[3]Resources - Baseline'!$C$26:$C$37,S2135)=1,$AH$2&gt;0),MIN(DATE($AH$4,12,31),DATE(YEAR(J2135)+$AH$2,MONTH(J2135),DAY(J2135))),DATE(2050,12,31))))</f>
        <v>#VALUE!</v>
      </c>
      <c r="AF2135" s="33">
        <f t="shared" si="337"/>
        <v>1</v>
      </c>
    </row>
    <row r="2136" spans="1:32">
      <c r="A2136" s="1">
        <v>2136</v>
      </c>
      <c r="B2136" s="21" t="s">
        <v>4457</v>
      </c>
      <c r="C2136" s="21" t="s">
        <v>4458</v>
      </c>
      <c r="D2136" s="21" t="s">
        <v>185</v>
      </c>
      <c r="E2136" s="21" t="s">
        <v>210</v>
      </c>
      <c r="F2136" s="21" t="s">
        <v>175</v>
      </c>
      <c r="G2136" s="21" t="s">
        <v>186</v>
      </c>
      <c r="H2136" s="21" t="s">
        <v>175</v>
      </c>
      <c r="I2136" s="21" t="s">
        <v>178</v>
      </c>
      <c r="J2136" s="22"/>
      <c r="K2136" s="22">
        <v>55153</v>
      </c>
      <c r="L2136" s="23">
        <f t="shared" si="338"/>
        <v>125</v>
      </c>
      <c r="M2136" s="24">
        <f t="shared" si="339"/>
        <v>1</v>
      </c>
      <c r="N2136" s="21">
        <v>125</v>
      </c>
      <c r="O2136" s="21">
        <v>125</v>
      </c>
      <c r="P2136" s="21" t="s">
        <v>264</v>
      </c>
      <c r="Q2136" s="21" t="s">
        <v>219</v>
      </c>
      <c r="R2136" s="25" t="s">
        <v>218</v>
      </c>
      <c r="S2136" s="21" t="s">
        <v>265</v>
      </c>
      <c r="T2136" s="21"/>
      <c r="U2136" s="26"/>
      <c r="V2136" s="26"/>
      <c r="W2136" s="27">
        <f t="shared" si="330"/>
        <v>1900</v>
      </c>
      <c r="X2136" s="27">
        <f t="shared" si="331"/>
        <v>2050</v>
      </c>
      <c r="Y2136" s="28">
        <f t="shared" si="332"/>
        <v>0</v>
      </c>
      <c r="Z2136" s="29" t="str">
        <f t="shared" si="333"/>
        <v>CAISO</v>
      </c>
      <c r="AA2136" s="30">
        <f t="shared" si="334"/>
        <v>125</v>
      </c>
      <c r="AB2136" s="31">
        <f>IF(AND(ISNUMBER(MATCH($S2136,[3]Lists!$CU$8:$CU$37,0)),J2136&gt;=DATE(2018,12,31)),$AH$6,$AH$5)</f>
        <v>1</v>
      </c>
      <c r="AC2136" s="31">
        <f t="shared" si="335"/>
        <v>1</v>
      </c>
      <c r="AD2136" s="31">
        <f t="shared" si="336"/>
        <v>1</v>
      </c>
      <c r="AE2136" s="32" t="e">
        <f>MIN($K2136,IF(AND(S2136='[3]Resources - Baseline'!$C$25,$AH$3&gt;0),MIN(DATE(2050,12,31),MAX(DATE($AH$4,12,31),DATE(YEAR(J2136)+$AH$3,MONTH(J2136),DAY(J2136)))),IF(AND(COUNTIFS('[3]Resources - Baseline'!$C$26:$C$37,S2136)=1,$AH$2&gt;0),MIN(DATE($AH$4,12,31),DATE(YEAR(J2136)+$AH$2,MONTH(J2136),DAY(J2136))),DATE(2050,12,31))))</f>
        <v>#VALUE!</v>
      </c>
      <c r="AF2136" s="33">
        <f t="shared" si="337"/>
        <v>1</v>
      </c>
    </row>
    <row r="2137" spans="1:32">
      <c r="A2137" s="1">
        <v>2137</v>
      </c>
      <c r="B2137" s="21" t="s">
        <v>4459</v>
      </c>
      <c r="C2137" s="21" t="s">
        <v>4460</v>
      </c>
      <c r="D2137" s="21" t="s">
        <v>185</v>
      </c>
      <c r="E2137" s="21" t="s">
        <v>210</v>
      </c>
      <c r="F2137" s="21" t="s">
        <v>175</v>
      </c>
      <c r="G2137" s="21" t="s">
        <v>186</v>
      </c>
      <c r="H2137" s="21" t="s">
        <v>175</v>
      </c>
      <c r="I2137" s="21" t="s">
        <v>178</v>
      </c>
      <c r="J2137" s="22"/>
      <c r="K2137" s="22">
        <v>55153</v>
      </c>
      <c r="L2137" s="23">
        <f t="shared" si="338"/>
        <v>100</v>
      </c>
      <c r="M2137" s="24">
        <f t="shared" si="339"/>
        <v>1</v>
      </c>
      <c r="N2137" s="21">
        <v>100</v>
      </c>
      <c r="O2137" s="21">
        <v>100</v>
      </c>
      <c r="P2137" s="21" t="s">
        <v>810</v>
      </c>
      <c r="Q2137" s="21" t="s">
        <v>197</v>
      </c>
      <c r="R2137" s="25" t="s">
        <v>198</v>
      </c>
      <c r="S2137" s="21" t="s">
        <v>403</v>
      </c>
      <c r="T2137" s="21"/>
      <c r="U2137" s="26"/>
      <c r="V2137" s="26"/>
      <c r="W2137" s="27">
        <f t="shared" si="330"/>
        <v>1900</v>
      </c>
      <c r="X2137" s="27">
        <f t="shared" si="331"/>
        <v>2050</v>
      </c>
      <c r="Y2137" s="28">
        <f t="shared" si="332"/>
        <v>0</v>
      </c>
      <c r="Z2137" s="29" t="str">
        <f t="shared" si="333"/>
        <v>CAISO</v>
      </c>
      <c r="AA2137" s="30">
        <f t="shared" si="334"/>
        <v>100</v>
      </c>
      <c r="AB2137" s="31">
        <f>IF(AND(ISNUMBER(MATCH($S2137,[3]Lists!$CU$8:$CU$37,0)),J2137&gt;=DATE(2018,12,31)),$AH$6,$AH$5)</f>
        <v>1</v>
      </c>
      <c r="AC2137" s="31">
        <f t="shared" si="335"/>
        <v>1</v>
      </c>
      <c r="AD2137" s="31">
        <f t="shared" si="336"/>
        <v>1</v>
      </c>
      <c r="AE2137" s="32" t="e">
        <f>MIN($K2137,IF(AND(S2137='[3]Resources - Baseline'!$C$25,$AH$3&gt;0),MIN(DATE(2050,12,31),MAX(DATE($AH$4,12,31),DATE(YEAR(J2137)+$AH$3,MONTH(J2137),DAY(J2137)))),IF(AND(COUNTIFS('[3]Resources - Baseline'!$C$26:$C$37,S2137)=1,$AH$2&gt;0),MIN(DATE($AH$4,12,31),DATE(YEAR(J2137)+$AH$2,MONTH(J2137),DAY(J2137))),DATE(2050,12,31))))</f>
        <v>#VALUE!</v>
      </c>
      <c r="AF2137" s="33">
        <f t="shared" si="337"/>
        <v>1</v>
      </c>
    </row>
    <row r="2138" spans="1:32">
      <c r="A2138" s="1">
        <v>2138</v>
      </c>
      <c r="B2138" s="21" t="s">
        <v>4461</v>
      </c>
      <c r="C2138" s="21" t="s">
        <v>4462</v>
      </c>
      <c r="D2138" s="21" t="s">
        <v>185</v>
      </c>
      <c r="E2138" s="21" t="s">
        <v>210</v>
      </c>
      <c r="F2138" s="21" t="s">
        <v>175</v>
      </c>
      <c r="G2138" s="21" t="s">
        <v>186</v>
      </c>
      <c r="H2138" s="21" t="s">
        <v>175</v>
      </c>
      <c r="I2138" s="21" t="s">
        <v>178</v>
      </c>
      <c r="J2138" s="22"/>
      <c r="K2138" s="22">
        <v>55153</v>
      </c>
      <c r="L2138" s="23">
        <f t="shared" si="338"/>
        <v>50</v>
      </c>
      <c r="M2138" s="24">
        <f t="shared" si="339"/>
        <v>1</v>
      </c>
      <c r="N2138" s="21">
        <v>50</v>
      </c>
      <c r="O2138" s="21">
        <v>50</v>
      </c>
      <c r="P2138" s="21" t="s">
        <v>810</v>
      </c>
      <c r="Q2138" s="21" t="s">
        <v>197</v>
      </c>
      <c r="R2138" s="25" t="s">
        <v>198</v>
      </c>
      <c r="S2138" s="21" t="s">
        <v>403</v>
      </c>
      <c r="T2138" s="21"/>
      <c r="U2138" s="26"/>
      <c r="V2138" s="26"/>
      <c r="W2138" s="27">
        <f t="shared" si="330"/>
        <v>1900</v>
      </c>
      <c r="X2138" s="27">
        <f t="shared" si="331"/>
        <v>2050</v>
      </c>
      <c r="Y2138" s="28">
        <f t="shared" si="332"/>
        <v>0</v>
      </c>
      <c r="Z2138" s="29" t="str">
        <f t="shared" si="333"/>
        <v>CAISO</v>
      </c>
      <c r="AA2138" s="30">
        <f t="shared" si="334"/>
        <v>50</v>
      </c>
      <c r="AB2138" s="31">
        <f>IF(AND(ISNUMBER(MATCH($S2138,[3]Lists!$CU$8:$CU$37,0)),J2138&gt;=DATE(2018,12,31)),$AH$6,$AH$5)</f>
        <v>1</v>
      </c>
      <c r="AC2138" s="31">
        <f t="shared" si="335"/>
        <v>1</v>
      </c>
      <c r="AD2138" s="31">
        <f t="shared" si="336"/>
        <v>1</v>
      </c>
      <c r="AE2138" s="32" t="e">
        <f>MIN($K2138,IF(AND(S2138='[3]Resources - Baseline'!$C$25,$AH$3&gt;0),MIN(DATE(2050,12,31),MAX(DATE($AH$4,12,31),DATE(YEAR(J2138)+$AH$3,MONTH(J2138),DAY(J2138)))),IF(AND(COUNTIFS('[3]Resources - Baseline'!$C$26:$C$37,S2138)=1,$AH$2&gt;0),MIN(DATE($AH$4,12,31),DATE(YEAR(J2138)+$AH$2,MONTH(J2138),DAY(J2138))),DATE(2050,12,31))))</f>
        <v>#VALUE!</v>
      </c>
      <c r="AF2138" s="33">
        <f t="shared" si="337"/>
        <v>1</v>
      </c>
    </row>
    <row r="2139" spans="1:32">
      <c r="A2139" s="1">
        <v>2139</v>
      </c>
      <c r="B2139" s="21" t="s">
        <v>4463</v>
      </c>
      <c r="C2139" s="21" t="s">
        <v>4464</v>
      </c>
      <c r="D2139" s="21" t="s">
        <v>185</v>
      </c>
      <c r="E2139" s="21" t="s">
        <v>804</v>
      </c>
      <c r="F2139" s="21" t="s">
        <v>175</v>
      </c>
      <c r="G2139" s="21" t="s">
        <v>186</v>
      </c>
      <c r="H2139" s="21" t="s">
        <v>175</v>
      </c>
      <c r="I2139" s="21" t="s">
        <v>178</v>
      </c>
      <c r="J2139" s="22"/>
      <c r="K2139" s="22">
        <v>55153</v>
      </c>
      <c r="L2139" s="23">
        <f t="shared" si="338"/>
        <v>50</v>
      </c>
      <c r="M2139" s="24">
        <f t="shared" si="339"/>
        <v>1</v>
      </c>
      <c r="N2139" s="21">
        <v>50</v>
      </c>
      <c r="O2139" s="21">
        <v>50</v>
      </c>
      <c r="P2139" s="21" t="s">
        <v>810</v>
      </c>
      <c r="Q2139" s="21" t="s">
        <v>197</v>
      </c>
      <c r="R2139" s="25" t="s">
        <v>198</v>
      </c>
      <c r="S2139" s="21" t="s">
        <v>403</v>
      </c>
      <c r="T2139" s="21"/>
      <c r="U2139" s="26"/>
      <c r="V2139" s="26"/>
      <c r="W2139" s="27">
        <f t="shared" si="330"/>
        <v>1900</v>
      </c>
      <c r="X2139" s="27">
        <f t="shared" si="331"/>
        <v>2050</v>
      </c>
      <c r="Y2139" s="28">
        <f t="shared" si="332"/>
        <v>0</v>
      </c>
      <c r="Z2139" s="29" t="str">
        <f t="shared" si="333"/>
        <v>CAISO</v>
      </c>
      <c r="AA2139" s="30">
        <f t="shared" si="334"/>
        <v>50</v>
      </c>
      <c r="AB2139" s="31">
        <f>IF(AND(ISNUMBER(MATCH($S2139,[3]Lists!$CU$8:$CU$37,0)),J2139&gt;=DATE(2018,12,31)),$AH$6,$AH$5)</f>
        <v>1</v>
      </c>
      <c r="AC2139" s="31">
        <f t="shared" si="335"/>
        <v>1</v>
      </c>
      <c r="AD2139" s="31">
        <f t="shared" si="336"/>
        <v>1</v>
      </c>
      <c r="AE2139" s="32" t="e">
        <f>MIN($K2139,IF(AND(S2139='[3]Resources - Baseline'!$C$25,$AH$3&gt;0),MIN(DATE(2050,12,31),MAX(DATE($AH$4,12,31),DATE(YEAR(J2139)+$AH$3,MONTH(J2139),DAY(J2139)))),IF(AND(COUNTIFS('[3]Resources - Baseline'!$C$26:$C$37,S2139)=1,$AH$2&gt;0),MIN(DATE($AH$4,12,31),DATE(YEAR(J2139)+$AH$2,MONTH(J2139),DAY(J2139))),DATE(2050,12,31))))</f>
        <v>#VALUE!</v>
      </c>
      <c r="AF2139" s="33">
        <f t="shared" si="337"/>
        <v>1</v>
      </c>
    </row>
    <row r="2140" spans="1:32">
      <c r="A2140" s="1">
        <v>2140</v>
      </c>
      <c r="B2140" s="21" t="s">
        <v>4465</v>
      </c>
      <c r="C2140" s="21" t="s">
        <v>4466</v>
      </c>
      <c r="D2140" s="21" t="s">
        <v>163</v>
      </c>
      <c r="E2140" s="21" t="s">
        <v>164</v>
      </c>
      <c r="F2140" s="21" t="s">
        <v>164</v>
      </c>
      <c r="G2140" s="21" t="s">
        <v>165</v>
      </c>
      <c r="H2140" s="21" t="s">
        <v>166</v>
      </c>
      <c r="I2140" s="21" t="s">
        <v>167</v>
      </c>
      <c r="J2140" s="22">
        <v>43189</v>
      </c>
      <c r="K2140" s="22">
        <v>54877</v>
      </c>
      <c r="L2140" s="23">
        <f t="shared" si="338"/>
        <v>25</v>
      </c>
      <c r="M2140" s="24">
        <f t="shared" si="339"/>
        <v>1</v>
      </c>
      <c r="N2140" s="21">
        <v>25</v>
      </c>
      <c r="O2140" s="21">
        <v>25</v>
      </c>
      <c r="P2140" s="21" t="s">
        <v>313</v>
      </c>
      <c r="Q2140" s="21" t="s">
        <v>219</v>
      </c>
      <c r="R2140" s="25" t="s">
        <v>218</v>
      </c>
      <c r="S2140" s="21" t="s">
        <v>220</v>
      </c>
      <c r="T2140" s="21"/>
      <c r="U2140" s="26"/>
      <c r="V2140" s="26"/>
      <c r="W2140" s="27">
        <f t="shared" si="330"/>
        <v>2018</v>
      </c>
      <c r="X2140" s="27">
        <f t="shared" si="331"/>
        <v>2049</v>
      </c>
      <c r="Y2140" s="28">
        <f t="shared" si="332"/>
        <v>0</v>
      </c>
      <c r="Z2140" s="29" t="str">
        <f t="shared" si="333"/>
        <v>Excluded</v>
      </c>
      <c r="AA2140" s="30">
        <f t="shared" si="334"/>
        <v>25</v>
      </c>
      <c r="AB2140" s="31">
        <f>IF(AND(ISNUMBER(MATCH($S2140,[3]Lists!$CU$8:$CU$37,0)),J2140&gt;=DATE(2018,12,31)),$AH$6,$AH$5)</f>
        <v>1</v>
      </c>
      <c r="AC2140" s="31">
        <f t="shared" si="335"/>
        <v>1</v>
      </c>
      <c r="AD2140" s="31">
        <f t="shared" si="336"/>
        <v>1</v>
      </c>
      <c r="AE2140" s="32" t="e">
        <f>MIN($K2140,IF(AND(S2140='[3]Resources - Baseline'!$C$25,$AH$3&gt;0),MIN(DATE(2050,12,31),MAX(DATE($AH$4,12,31),DATE(YEAR(J2140)+$AH$3,MONTH(J2140),DAY(J2140)))),IF(AND(COUNTIFS('[3]Resources - Baseline'!$C$26:$C$37,S2140)=1,$AH$2&gt;0),MIN(DATE($AH$4,12,31),DATE(YEAR(J2140)+$AH$2,MONTH(J2140),DAY(J2140))),DATE(2050,12,31))))</f>
        <v>#VALUE!</v>
      </c>
      <c r="AF2140" s="33">
        <f t="shared" si="337"/>
        <v>1</v>
      </c>
    </row>
    <row r="2141" spans="1:32">
      <c r="A2141" s="1">
        <v>2141</v>
      </c>
      <c r="B2141" s="21" t="s">
        <v>4467</v>
      </c>
      <c r="C2141" s="21" t="s">
        <v>4468</v>
      </c>
      <c r="D2141" s="21" t="s">
        <v>163</v>
      </c>
      <c r="E2141" s="21" t="s">
        <v>164</v>
      </c>
      <c r="F2141" s="21" t="s">
        <v>164</v>
      </c>
      <c r="G2141" s="21" t="s">
        <v>165</v>
      </c>
      <c r="H2141" s="21" t="s">
        <v>166</v>
      </c>
      <c r="I2141" s="21" t="s">
        <v>167</v>
      </c>
      <c r="J2141" s="22">
        <v>35384</v>
      </c>
      <c r="K2141" s="22">
        <v>51410</v>
      </c>
      <c r="L2141" s="23">
        <f t="shared" si="338"/>
        <v>29</v>
      </c>
      <c r="M2141" s="24">
        <f t="shared" si="339"/>
        <v>1</v>
      </c>
      <c r="N2141" s="21">
        <v>29</v>
      </c>
      <c r="O2141" s="21">
        <v>29</v>
      </c>
      <c r="P2141" s="21" t="s">
        <v>218</v>
      </c>
      <c r="Q2141" s="21" t="s">
        <v>219</v>
      </c>
      <c r="R2141" s="25" t="s">
        <v>218</v>
      </c>
      <c r="S2141" s="21" t="s">
        <v>220</v>
      </c>
      <c r="T2141" s="21"/>
      <c r="U2141" s="26"/>
      <c r="V2141" s="26"/>
      <c r="W2141" s="27">
        <f t="shared" si="330"/>
        <v>1997</v>
      </c>
      <c r="X2141" s="27">
        <f t="shared" si="331"/>
        <v>2040</v>
      </c>
      <c r="Y2141" s="28">
        <f t="shared" si="332"/>
        <v>0</v>
      </c>
      <c r="Z2141" s="29" t="str">
        <f t="shared" si="333"/>
        <v>Excluded</v>
      </c>
      <c r="AA2141" s="30">
        <f t="shared" si="334"/>
        <v>29</v>
      </c>
      <c r="AB2141" s="31">
        <f>IF(AND(ISNUMBER(MATCH($S2141,[3]Lists!$CU$8:$CU$37,0)),J2141&gt;=DATE(2018,12,31)),$AH$6,$AH$5)</f>
        <v>1</v>
      </c>
      <c r="AC2141" s="31">
        <f t="shared" si="335"/>
        <v>1</v>
      </c>
      <c r="AD2141" s="31">
        <f t="shared" si="336"/>
        <v>1</v>
      </c>
      <c r="AE2141" s="32" t="e">
        <f>MIN($K2141,IF(AND(S2141='[3]Resources - Baseline'!$C$25,$AH$3&gt;0),MIN(DATE(2050,12,31),MAX(DATE($AH$4,12,31),DATE(YEAR(J2141)+$AH$3,MONTH(J2141),DAY(J2141)))),IF(AND(COUNTIFS('[3]Resources - Baseline'!$C$26:$C$37,S2141)=1,$AH$2&gt;0),MIN(DATE($AH$4,12,31),DATE(YEAR(J2141)+$AH$2,MONTH(J2141),DAY(J2141))),DATE(2050,12,31))))</f>
        <v>#VALUE!</v>
      </c>
      <c r="AF2141" s="33">
        <f t="shared" si="337"/>
        <v>1</v>
      </c>
    </row>
    <row r="2142" spans="1:32">
      <c r="A2142" s="1">
        <v>2142</v>
      </c>
      <c r="B2142" s="21" t="s">
        <v>4469</v>
      </c>
      <c r="C2142" s="21" t="s">
        <v>4470</v>
      </c>
      <c r="D2142" s="21" t="s">
        <v>163</v>
      </c>
      <c r="E2142" s="21" t="s">
        <v>164</v>
      </c>
      <c r="F2142" s="21" t="s">
        <v>164</v>
      </c>
      <c r="G2142" s="21" t="s">
        <v>165</v>
      </c>
      <c r="H2142" s="21" t="s">
        <v>166</v>
      </c>
      <c r="I2142" s="21" t="s">
        <v>167</v>
      </c>
      <c r="J2142" s="22">
        <v>35384</v>
      </c>
      <c r="K2142" s="22">
        <v>51410</v>
      </c>
      <c r="L2142" s="23">
        <f t="shared" si="338"/>
        <v>29</v>
      </c>
      <c r="M2142" s="24">
        <f t="shared" si="339"/>
        <v>1</v>
      </c>
      <c r="N2142" s="21">
        <v>29</v>
      </c>
      <c r="O2142" s="21">
        <v>29</v>
      </c>
      <c r="P2142" s="21" t="s">
        <v>218</v>
      </c>
      <c r="Q2142" s="21" t="s">
        <v>219</v>
      </c>
      <c r="R2142" s="25" t="s">
        <v>218</v>
      </c>
      <c r="S2142" s="21" t="s">
        <v>220</v>
      </c>
      <c r="T2142" s="21"/>
      <c r="U2142" s="26"/>
      <c r="V2142" s="26"/>
      <c r="W2142" s="27">
        <f t="shared" si="330"/>
        <v>1997</v>
      </c>
      <c r="X2142" s="27">
        <f t="shared" si="331"/>
        <v>2040</v>
      </c>
      <c r="Y2142" s="28">
        <f t="shared" si="332"/>
        <v>0</v>
      </c>
      <c r="Z2142" s="29" t="str">
        <f t="shared" si="333"/>
        <v>Excluded</v>
      </c>
      <c r="AA2142" s="30">
        <f t="shared" si="334"/>
        <v>29</v>
      </c>
      <c r="AB2142" s="31">
        <f>IF(AND(ISNUMBER(MATCH($S2142,[3]Lists!$CU$8:$CU$37,0)),J2142&gt;=DATE(2018,12,31)),$AH$6,$AH$5)</f>
        <v>1</v>
      </c>
      <c r="AC2142" s="31">
        <f t="shared" si="335"/>
        <v>1</v>
      </c>
      <c r="AD2142" s="31">
        <f t="shared" si="336"/>
        <v>1</v>
      </c>
      <c r="AE2142" s="32" t="e">
        <f>MIN($K2142,IF(AND(S2142='[3]Resources - Baseline'!$C$25,$AH$3&gt;0),MIN(DATE(2050,12,31),MAX(DATE($AH$4,12,31),DATE(YEAR(J2142)+$AH$3,MONTH(J2142),DAY(J2142)))),IF(AND(COUNTIFS('[3]Resources - Baseline'!$C$26:$C$37,S2142)=1,$AH$2&gt;0),MIN(DATE($AH$4,12,31),DATE(YEAR(J2142)+$AH$2,MONTH(J2142),DAY(J2142))),DATE(2050,12,31))))</f>
        <v>#VALUE!</v>
      </c>
      <c r="AF2142" s="33">
        <f t="shared" si="337"/>
        <v>1</v>
      </c>
    </row>
    <row r="2143" spans="1:32">
      <c r="A2143" s="1">
        <v>2143</v>
      </c>
      <c r="B2143" s="21" t="s">
        <v>4471</v>
      </c>
      <c r="C2143" s="21" t="s">
        <v>4472</v>
      </c>
      <c r="D2143" s="21" t="s">
        <v>163</v>
      </c>
      <c r="E2143" s="21" t="s">
        <v>302</v>
      </c>
      <c r="F2143" s="21" t="s">
        <v>302</v>
      </c>
      <c r="G2143" s="21" t="s">
        <v>303</v>
      </c>
      <c r="H2143" s="21" t="s">
        <v>302</v>
      </c>
      <c r="I2143" s="21" t="s">
        <v>167</v>
      </c>
      <c r="J2143" s="22">
        <v>36647</v>
      </c>
      <c r="K2143" s="22">
        <v>55153</v>
      </c>
      <c r="L2143" s="23">
        <f t="shared" si="338"/>
        <v>133</v>
      </c>
      <c r="M2143" s="24">
        <f t="shared" si="339"/>
        <v>1</v>
      </c>
      <c r="N2143" s="21">
        <v>133</v>
      </c>
      <c r="O2143" s="21">
        <v>133</v>
      </c>
      <c r="P2143" s="21" t="s">
        <v>288</v>
      </c>
      <c r="Q2143" s="21" t="s">
        <v>269</v>
      </c>
      <c r="R2143" s="25" t="s">
        <v>270</v>
      </c>
      <c r="S2143" s="21" t="s">
        <v>304</v>
      </c>
      <c r="T2143" s="21"/>
      <c r="U2143" s="26"/>
      <c r="V2143" s="26"/>
      <c r="W2143" s="27">
        <f t="shared" si="330"/>
        <v>2000</v>
      </c>
      <c r="X2143" s="27">
        <f t="shared" si="331"/>
        <v>2050</v>
      </c>
      <c r="Y2143" s="28">
        <f t="shared" si="332"/>
        <v>0</v>
      </c>
      <c r="Z2143" s="29" t="str">
        <f t="shared" si="333"/>
        <v>Excluded</v>
      </c>
      <c r="AA2143" s="30">
        <f t="shared" si="334"/>
        <v>133</v>
      </c>
      <c r="AB2143" s="31">
        <f>IF(AND(ISNUMBER(MATCH($S2143,[3]Lists!$CU$8:$CU$37,0)),J2143&gt;=DATE(2018,12,31)),$AH$6,$AH$5)</f>
        <v>1</v>
      </c>
      <c r="AC2143" s="31">
        <f t="shared" si="335"/>
        <v>1</v>
      </c>
      <c r="AD2143" s="31">
        <f t="shared" si="336"/>
        <v>1</v>
      </c>
      <c r="AE2143" s="32" t="e">
        <f>MIN($K2143,IF(AND(S2143='[3]Resources - Baseline'!$C$25,$AH$3&gt;0),MIN(DATE(2050,12,31),MAX(DATE($AH$4,12,31),DATE(YEAR(J2143)+$AH$3,MONTH(J2143),DAY(J2143)))),IF(AND(COUNTIFS('[3]Resources - Baseline'!$C$26:$C$37,S2143)=1,$AH$2&gt;0),MIN(DATE($AH$4,12,31),DATE(YEAR(J2143)+$AH$2,MONTH(J2143),DAY(J2143))),DATE(2050,12,31))))</f>
        <v>#VALUE!</v>
      </c>
      <c r="AF2143" s="33">
        <f t="shared" si="337"/>
        <v>1</v>
      </c>
    </row>
    <row r="2144" spans="1:32">
      <c r="A2144" s="1">
        <v>2144</v>
      </c>
      <c r="B2144" s="21" t="s">
        <v>4473</v>
      </c>
      <c r="C2144" s="21" t="s">
        <v>4474</v>
      </c>
      <c r="D2144" s="21" t="s">
        <v>163</v>
      </c>
      <c r="E2144" s="21" t="s">
        <v>302</v>
      </c>
      <c r="F2144" s="21" t="s">
        <v>302</v>
      </c>
      <c r="G2144" s="21" t="s">
        <v>303</v>
      </c>
      <c r="H2144" s="21" t="s">
        <v>302</v>
      </c>
      <c r="I2144" s="21" t="s">
        <v>167</v>
      </c>
      <c r="J2144" s="22">
        <v>36647</v>
      </c>
      <c r="K2144" s="22">
        <v>55153</v>
      </c>
      <c r="L2144" s="23">
        <f t="shared" si="338"/>
        <v>133</v>
      </c>
      <c r="M2144" s="24">
        <f t="shared" si="339"/>
        <v>1</v>
      </c>
      <c r="N2144" s="21">
        <v>133</v>
      </c>
      <c r="O2144" s="21">
        <v>133</v>
      </c>
      <c r="P2144" s="21" t="s">
        <v>288</v>
      </c>
      <c r="Q2144" s="21" t="s">
        <v>269</v>
      </c>
      <c r="R2144" s="25" t="s">
        <v>270</v>
      </c>
      <c r="S2144" s="21" t="s">
        <v>304</v>
      </c>
      <c r="T2144" s="21"/>
      <c r="U2144" s="26"/>
      <c r="V2144" s="26"/>
      <c r="W2144" s="27">
        <f t="shared" si="330"/>
        <v>2000</v>
      </c>
      <c r="X2144" s="27">
        <f t="shared" si="331"/>
        <v>2050</v>
      </c>
      <c r="Y2144" s="28">
        <f t="shared" si="332"/>
        <v>0</v>
      </c>
      <c r="Z2144" s="29" t="str">
        <f t="shared" si="333"/>
        <v>Excluded</v>
      </c>
      <c r="AA2144" s="30">
        <f t="shared" si="334"/>
        <v>133</v>
      </c>
      <c r="AB2144" s="31">
        <f>IF(AND(ISNUMBER(MATCH($S2144,[3]Lists!$CU$8:$CU$37,0)),J2144&gt;=DATE(2018,12,31)),$AH$6,$AH$5)</f>
        <v>1</v>
      </c>
      <c r="AC2144" s="31">
        <f t="shared" si="335"/>
        <v>1</v>
      </c>
      <c r="AD2144" s="31">
        <f t="shared" si="336"/>
        <v>1</v>
      </c>
      <c r="AE2144" s="32" t="e">
        <f>MIN($K2144,IF(AND(S2144='[3]Resources - Baseline'!$C$25,$AH$3&gt;0),MIN(DATE(2050,12,31),MAX(DATE($AH$4,12,31),DATE(YEAR(J2144)+$AH$3,MONTH(J2144),DAY(J2144)))),IF(AND(COUNTIFS('[3]Resources - Baseline'!$C$26:$C$37,S2144)=1,$AH$2&gt;0),MIN(DATE($AH$4,12,31),DATE(YEAR(J2144)+$AH$2,MONTH(J2144),DAY(J2144))),DATE(2050,12,31))))</f>
        <v>#VALUE!</v>
      </c>
      <c r="AF2144" s="33">
        <f t="shared" si="337"/>
        <v>1</v>
      </c>
    </row>
    <row r="2145" spans="1:32">
      <c r="A2145" s="1">
        <v>2145</v>
      </c>
      <c r="B2145" s="21" t="s">
        <v>4475</v>
      </c>
      <c r="C2145" s="21" t="s">
        <v>4476</v>
      </c>
      <c r="D2145" s="21" t="s">
        <v>185</v>
      </c>
      <c r="E2145" s="21" t="s">
        <v>175</v>
      </c>
      <c r="F2145" s="21" t="s">
        <v>175</v>
      </c>
      <c r="G2145" s="21" t="s">
        <v>186</v>
      </c>
      <c r="H2145" s="21" t="s">
        <v>175</v>
      </c>
      <c r="I2145" s="21" t="s">
        <v>178</v>
      </c>
      <c r="J2145" s="22"/>
      <c r="K2145" s="22">
        <v>55153</v>
      </c>
      <c r="L2145" s="23">
        <f t="shared" si="338"/>
        <v>1</v>
      </c>
      <c r="M2145" s="24">
        <f t="shared" si="339"/>
        <v>1</v>
      </c>
      <c r="N2145" s="21">
        <v>1</v>
      </c>
      <c r="O2145" s="21">
        <v>1</v>
      </c>
      <c r="P2145" s="21" t="s">
        <v>365</v>
      </c>
      <c r="Q2145" s="21" t="s">
        <v>188</v>
      </c>
      <c r="R2145" s="25" t="s">
        <v>189</v>
      </c>
      <c r="S2145" s="21" t="s">
        <v>182</v>
      </c>
      <c r="T2145" s="21"/>
      <c r="U2145" s="26"/>
      <c r="V2145" s="26"/>
      <c r="W2145" s="27">
        <f t="shared" si="330"/>
        <v>1900</v>
      </c>
      <c r="X2145" s="27">
        <f t="shared" si="331"/>
        <v>2050</v>
      </c>
      <c r="Y2145" s="28">
        <f t="shared" si="332"/>
        <v>0</v>
      </c>
      <c r="Z2145" s="29" t="str">
        <f t="shared" si="333"/>
        <v>CAISO</v>
      </c>
      <c r="AA2145" s="30">
        <f t="shared" si="334"/>
        <v>1</v>
      </c>
      <c r="AB2145" s="31">
        <f>IF(AND(ISNUMBER(MATCH($S2145,[3]Lists!$CU$8:$CU$37,0)),J2145&gt;=DATE(2018,12,31)),$AH$6,$AH$5)</f>
        <v>1</v>
      </c>
      <c r="AC2145" s="31">
        <f t="shared" si="335"/>
        <v>1</v>
      </c>
      <c r="AD2145" s="31">
        <f t="shared" si="336"/>
        <v>1</v>
      </c>
      <c r="AE2145" s="32" t="e">
        <f>MIN($K2145,IF(AND(S2145='[3]Resources - Baseline'!$C$25,$AH$3&gt;0),MIN(DATE(2050,12,31),MAX(DATE($AH$4,12,31),DATE(YEAR(J2145)+$AH$3,MONTH(J2145),DAY(J2145)))),IF(AND(COUNTIFS('[3]Resources - Baseline'!$C$26:$C$37,S2145)=1,$AH$2&gt;0),MIN(DATE($AH$4,12,31),DATE(YEAR(J2145)+$AH$2,MONTH(J2145),DAY(J2145))),DATE(2050,12,31))))</f>
        <v>#VALUE!</v>
      </c>
      <c r="AF2145" s="33">
        <f t="shared" si="337"/>
        <v>1</v>
      </c>
    </row>
    <row r="2146" spans="1:32">
      <c r="A2146" s="1">
        <v>2146</v>
      </c>
      <c r="B2146" s="21" t="s">
        <v>4477</v>
      </c>
      <c r="C2146" s="21" t="s">
        <v>4478</v>
      </c>
      <c r="D2146" s="21" t="s">
        <v>163</v>
      </c>
      <c r="E2146" s="21" t="s">
        <v>192</v>
      </c>
      <c r="F2146" s="21" t="s">
        <v>192</v>
      </c>
      <c r="G2146" s="21" t="s">
        <v>193</v>
      </c>
      <c r="H2146" s="21" t="s">
        <v>194</v>
      </c>
      <c r="I2146" s="21" t="s">
        <v>195</v>
      </c>
      <c r="J2146" s="22">
        <v>41263</v>
      </c>
      <c r="K2146" s="22">
        <v>55561</v>
      </c>
      <c r="L2146" s="23">
        <f t="shared" si="338"/>
        <v>7</v>
      </c>
      <c r="M2146" s="24">
        <f t="shared" si="339"/>
        <v>1</v>
      </c>
      <c r="N2146" s="21">
        <v>7</v>
      </c>
      <c r="O2146" s="21">
        <v>7</v>
      </c>
      <c r="P2146" s="21" t="s">
        <v>240</v>
      </c>
      <c r="Q2146" s="21" t="s">
        <v>207</v>
      </c>
      <c r="R2146" s="25" t="s">
        <v>189</v>
      </c>
      <c r="S2146" s="21" t="s">
        <v>337</v>
      </c>
      <c r="T2146" s="21"/>
      <c r="U2146" s="26"/>
      <c r="V2146" s="26"/>
      <c r="W2146" s="27">
        <f t="shared" si="330"/>
        <v>2013</v>
      </c>
      <c r="X2146" s="27">
        <f t="shared" si="331"/>
        <v>2051</v>
      </c>
      <c r="Y2146" s="28">
        <f t="shared" si="332"/>
        <v>0</v>
      </c>
      <c r="Z2146" s="29" t="str">
        <f t="shared" si="333"/>
        <v>SW</v>
      </c>
      <c r="AA2146" s="30">
        <f t="shared" si="334"/>
        <v>7</v>
      </c>
      <c r="AB2146" s="31">
        <f>IF(AND(ISNUMBER(MATCH($S2146,[3]Lists!$CU$8:$CU$37,0)),J2146&gt;=DATE(2018,12,31)),$AH$6,$AH$5)</f>
        <v>1</v>
      </c>
      <c r="AC2146" s="31">
        <f t="shared" si="335"/>
        <v>1</v>
      </c>
      <c r="AD2146" s="31">
        <f t="shared" si="336"/>
        <v>1</v>
      </c>
      <c r="AE2146" s="32" t="e">
        <f>MIN($K2146,IF(AND(S2146='[3]Resources - Baseline'!$C$25,$AH$3&gt;0),MIN(DATE(2050,12,31),MAX(DATE($AH$4,12,31),DATE(YEAR(J2146)+$AH$3,MONTH(J2146),DAY(J2146)))),IF(AND(COUNTIFS('[3]Resources - Baseline'!$C$26:$C$37,S2146)=1,$AH$2&gt;0),MIN(DATE($AH$4,12,31),DATE(YEAR(J2146)+$AH$2,MONTH(J2146),DAY(J2146))),DATE(2050,12,31))))</f>
        <v>#VALUE!</v>
      </c>
      <c r="AF2146" s="33">
        <f t="shared" si="337"/>
        <v>1</v>
      </c>
    </row>
    <row r="2147" spans="1:32">
      <c r="A2147" s="1">
        <v>2147</v>
      </c>
      <c r="B2147" s="21" t="s">
        <v>4479</v>
      </c>
      <c r="C2147" s="21" t="s">
        <v>4480</v>
      </c>
      <c r="D2147" s="21" t="s">
        <v>185</v>
      </c>
      <c r="E2147" s="21" t="s">
        <v>176</v>
      </c>
      <c r="F2147" s="21" t="s">
        <v>176</v>
      </c>
      <c r="G2147" s="21" t="s">
        <v>177</v>
      </c>
      <c r="H2147" s="21" t="s">
        <v>176</v>
      </c>
      <c r="I2147" s="21" t="s">
        <v>178</v>
      </c>
      <c r="J2147" s="22">
        <v>41263</v>
      </c>
      <c r="K2147" s="22">
        <v>55153</v>
      </c>
      <c r="L2147" s="23">
        <f t="shared" si="338"/>
        <v>189</v>
      </c>
      <c r="M2147" s="24">
        <f t="shared" si="339"/>
        <v>1</v>
      </c>
      <c r="N2147" s="21">
        <v>189</v>
      </c>
      <c r="O2147" s="21">
        <v>189</v>
      </c>
      <c r="P2147" s="21" t="s">
        <v>187</v>
      </c>
      <c r="Q2147" s="21" t="s">
        <v>197</v>
      </c>
      <c r="R2147" s="25" t="s">
        <v>198</v>
      </c>
      <c r="S2147" s="21" t="s">
        <v>403</v>
      </c>
      <c r="T2147" s="21"/>
      <c r="U2147" s="26"/>
      <c r="V2147" s="26"/>
      <c r="W2147" s="27">
        <f t="shared" si="330"/>
        <v>2013</v>
      </c>
      <c r="X2147" s="27">
        <f t="shared" si="331"/>
        <v>2050</v>
      </c>
      <c r="Y2147" s="28">
        <f t="shared" si="332"/>
        <v>0</v>
      </c>
      <c r="Z2147" s="29" t="str">
        <f t="shared" si="333"/>
        <v>CAISO</v>
      </c>
      <c r="AA2147" s="30">
        <f t="shared" si="334"/>
        <v>189</v>
      </c>
      <c r="AB2147" s="31">
        <f>IF(AND(ISNUMBER(MATCH($S2147,[3]Lists!$CU$8:$CU$37,0)),J2147&gt;=DATE(2018,12,31)),$AH$6,$AH$5)</f>
        <v>1</v>
      </c>
      <c r="AC2147" s="31">
        <f t="shared" si="335"/>
        <v>1</v>
      </c>
      <c r="AD2147" s="31">
        <f t="shared" si="336"/>
        <v>1</v>
      </c>
      <c r="AE2147" s="32" t="e">
        <f>MIN($K2147,IF(AND(S2147='[3]Resources - Baseline'!$C$25,$AH$3&gt;0),MIN(DATE(2050,12,31),MAX(DATE($AH$4,12,31),DATE(YEAR(J2147)+$AH$3,MONTH(J2147),DAY(J2147)))),IF(AND(COUNTIFS('[3]Resources - Baseline'!$C$26:$C$37,S2147)=1,$AH$2&gt;0),MIN(DATE($AH$4,12,31),DATE(YEAR(J2147)+$AH$2,MONTH(J2147),DAY(J2147))),DATE(2050,12,31))))</f>
        <v>#VALUE!</v>
      </c>
      <c r="AF2147" s="33">
        <f t="shared" si="337"/>
        <v>1</v>
      </c>
    </row>
    <row r="2148" spans="1:32">
      <c r="A2148" s="1">
        <v>2148</v>
      </c>
      <c r="B2148" s="21" t="s">
        <v>4481</v>
      </c>
      <c r="C2148" s="21" t="s">
        <v>4482</v>
      </c>
      <c r="D2148" s="21" t="s">
        <v>163</v>
      </c>
      <c r="E2148" s="21" t="s">
        <v>1273</v>
      </c>
      <c r="F2148" s="21" t="s">
        <v>1273</v>
      </c>
      <c r="G2148" s="21" t="s">
        <v>1274</v>
      </c>
      <c r="H2148" s="21" t="s">
        <v>210</v>
      </c>
      <c r="I2148" s="21" t="s">
        <v>212</v>
      </c>
      <c r="J2148" s="22">
        <v>33482</v>
      </c>
      <c r="K2148" s="22">
        <v>55153</v>
      </c>
      <c r="L2148" s="23">
        <f t="shared" si="338"/>
        <v>167.04</v>
      </c>
      <c r="M2148" s="24">
        <f t="shared" si="339"/>
        <v>1</v>
      </c>
      <c r="N2148" s="21">
        <v>167.04</v>
      </c>
      <c r="O2148" s="21">
        <v>167.04</v>
      </c>
      <c r="P2148" s="21" t="s">
        <v>533</v>
      </c>
      <c r="Q2148" s="21" t="s">
        <v>258</v>
      </c>
      <c r="R2148" s="25" t="s">
        <v>259</v>
      </c>
      <c r="S2148" s="21" t="s">
        <v>807</v>
      </c>
      <c r="T2148" s="21"/>
      <c r="U2148" s="26"/>
      <c r="V2148" s="26"/>
      <c r="W2148" s="27">
        <f t="shared" si="330"/>
        <v>1992</v>
      </c>
      <c r="X2148" s="27">
        <f t="shared" si="331"/>
        <v>2050</v>
      </c>
      <c r="Y2148" s="28">
        <f t="shared" si="332"/>
        <v>0</v>
      </c>
      <c r="Z2148" s="29" t="str">
        <f t="shared" si="333"/>
        <v>NW</v>
      </c>
      <c r="AA2148" s="30">
        <f t="shared" si="334"/>
        <v>167.04</v>
      </c>
      <c r="AB2148" s="31">
        <f>IF(AND(ISNUMBER(MATCH($S2148,[3]Lists!$CU$8:$CU$37,0)),J2148&gt;=DATE(2018,12,31)),$AH$6,$AH$5)</f>
        <v>1</v>
      </c>
      <c r="AC2148" s="31">
        <f t="shared" si="335"/>
        <v>1</v>
      </c>
      <c r="AD2148" s="31">
        <f t="shared" si="336"/>
        <v>1</v>
      </c>
      <c r="AE2148" s="32" t="e">
        <f>MIN($K2148,IF(AND(S2148='[3]Resources - Baseline'!$C$25,$AH$3&gt;0),MIN(DATE(2050,12,31),MAX(DATE($AH$4,12,31),DATE(YEAR(J2148)+$AH$3,MONTH(J2148),DAY(J2148)))),IF(AND(COUNTIFS('[3]Resources - Baseline'!$C$26:$C$37,S2148)=1,$AH$2&gt;0),MIN(DATE($AH$4,12,31),DATE(YEAR(J2148)+$AH$2,MONTH(J2148),DAY(J2148))),DATE(2050,12,31))))</f>
        <v>#VALUE!</v>
      </c>
      <c r="AF2148" s="33">
        <f t="shared" si="337"/>
        <v>1</v>
      </c>
    </row>
    <row r="2149" spans="1:32">
      <c r="A2149" s="1">
        <v>2149</v>
      </c>
      <c r="B2149" s="21" t="s">
        <v>4483</v>
      </c>
      <c r="C2149" s="21" t="s">
        <v>4484</v>
      </c>
      <c r="D2149" s="21" t="s">
        <v>163</v>
      </c>
      <c r="E2149" s="21" t="s">
        <v>440</v>
      </c>
      <c r="F2149" s="21" t="s">
        <v>440</v>
      </c>
      <c r="G2149" s="21" t="s">
        <v>441</v>
      </c>
      <c r="H2149" s="21" t="s">
        <v>434</v>
      </c>
      <c r="I2149" s="21" t="s">
        <v>212</v>
      </c>
      <c r="J2149" s="22">
        <v>31260</v>
      </c>
      <c r="K2149" s="22">
        <v>55153</v>
      </c>
      <c r="L2149" s="23">
        <f t="shared" si="338"/>
        <v>0.3</v>
      </c>
      <c r="M2149" s="24">
        <f t="shared" si="339"/>
        <v>1</v>
      </c>
      <c r="N2149" s="21">
        <v>0.3</v>
      </c>
      <c r="O2149" s="21">
        <v>0.3</v>
      </c>
      <c r="P2149" s="21" t="s">
        <v>218</v>
      </c>
      <c r="Q2149" s="21" t="s">
        <v>219</v>
      </c>
      <c r="R2149" s="25" t="s">
        <v>218</v>
      </c>
      <c r="S2149" s="21" t="s">
        <v>344</v>
      </c>
      <c r="T2149" s="21"/>
      <c r="U2149" s="26"/>
      <c r="V2149" s="26"/>
      <c r="W2149" s="27">
        <f t="shared" si="330"/>
        <v>1986</v>
      </c>
      <c r="X2149" s="27">
        <f t="shared" si="331"/>
        <v>2050</v>
      </c>
      <c r="Y2149" s="28">
        <f t="shared" si="332"/>
        <v>0</v>
      </c>
      <c r="Z2149" s="29" t="str">
        <f t="shared" si="333"/>
        <v>NW</v>
      </c>
      <c r="AA2149" s="30">
        <f t="shared" si="334"/>
        <v>0.3</v>
      </c>
      <c r="AB2149" s="31">
        <f>IF(AND(ISNUMBER(MATCH($S2149,[3]Lists!$CU$8:$CU$37,0)),J2149&gt;=DATE(2018,12,31)),$AH$6,$AH$5)</f>
        <v>1</v>
      </c>
      <c r="AC2149" s="31">
        <f t="shared" si="335"/>
        <v>1</v>
      </c>
      <c r="AD2149" s="31">
        <f t="shared" si="336"/>
        <v>1</v>
      </c>
      <c r="AE2149" s="32" t="e">
        <f>MIN($K2149,IF(AND(S2149='[3]Resources - Baseline'!$C$25,$AH$3&gt;0),MIN(DATE(2050,12,31),MAX(DATE($AH$4,12,31),DATE(YEAR(J2149)+$AH$3,MONTH(J2149),DAY(J2149)))),IF(AND(COUNTIFS('[3]Resources - Baseline'!$C$26:$C$37,S2149)=1,$AH$2&gt;0),MIN(DATE($AH$4,12,31),DATE(YEAR(J2149)+$AH$2,MONTH(J2149),DAY(J2149))),DATE(2050,12,31))))</f>
        <v>#VALUE!</v>
      </c>
      <c r="AF2149" s="33">
        <f t="shared" si="337"/>
        <v>1</v>
      </c>
    </row>
    <row r="2150" spans="1:32">
      <c r="A2150" s="1">
        <v>2150</v>
      </c>
      <c r="B2150" s="21" t="s">
        <v>4485</v>
      </c>
      <c r="C2150" s="21" t="s">
        <v>4486</v>
      </c>
      <c r="D2150" s="21" t="s">
        <v>163</v>
      </c>
      <c r="E2150" s="21" t="s">
        <v>440</v>
      </c>
      <c r="F2150" s="21" t="s">
        <v>440</v>
      </c>
      <c r="G2150" s="21" t="s">
        <v>441</v>
      </c>
      <c r="H2150" s="21" t="s">
        <v>434</v>
      </c>
      <c r="I2150" s="21" t="s">
        <v>212</v>
      </c>
      <c r="J2150" s="22">
        <v>31260</v>
      </c>
      <c r="K2150" s="22">
        <v>55153</v>
      </c>
      <c r="L2150" s="23">
        <f t="shared" si="338"/>
        <v>0.3</v>
      </c>
      <c r="M2150" s="24">
        <f t="shared" si="339"/>
        <v>1</v>
      </c>
      <c r="N2150" s="21">
        <v>0.3</v>
      </c>
      <c r="O2150" s="21">
        <v>0.3</v>
      </c>
      <c r="P2150" s="21" t="s">
        <v>218</v>
      </c>
      <c r="Q2150" s="21" t="s">
        <v>219</v>
      </c>
      <c r="R2150" s="25" t="s">
        <v>218</v>
      </c>
      <c r="S2150" s="21" t="s">
        <v>344</v>
      </c>
      <c r="T2150" s="21"/>
      <c r="U2150" s="26"/>
      <c r="V2150" s="26"/>
      <c r="W2150" s="27">
        <f t="shared" si="330"/>
        <v>1986</v>
      </c>
      <c r="X2150" s="27">
        <f t="shared" si="331"/>
        <v>2050</v>
      </c>
      <c r="Y2150" s="28">
        <f t="shared" si="332"/>
        <v>0</v>
      </c>
      <c r="Z2150" s="29" t="str">
        <f t="shared" si="333"/>
        <v>NW</v>
      </c>
      <c r="AA2150" s="30">
        <f t="shared" si="334"/>
        <v>0.3</v>
      </c>
      <c r="AB2150" s="31">
        <f>IF(AND(ISNUMBER(MATCH($S2150,[3]Lists!$CU$8:$CU$37,0)),J2150&gt;=DATE(2018,12,31)),$AH$6,$AH$5)</f>
        <v>1</v>
      </c>
      <c r="AC2150" s="31">
        <f t="shared" si="335"/>
        <v>1</v>
      </c>
      <c r="AD2150" s="31">
        <f t="shared" si="336"/>
        <v>1</v>
      </c>
      <c r="AE2150" s="32" t="e">
        <f>MIN($K2150,IF(AND(S2150='[3]Resources - Baseline'!$C$25,$AH$3&gt;0),MIN(DATE(2050,12,31),MAX(DATE($AH$4,12,31),DATE(YEAR(J2150)+$AH$3,MONTH(J2150),DAY(J2150)))),IF(AND(COUNTIFS('[3]Resources - Baseline'!$C$26:$C$37,S2150)=1,$AH$2&gt;0),MIN(DATE($AH$4,12,31),DATE(YEAR(J2150)+$AH$2,MONTH(J2150),DAY(J2150))),DATE(2050,12,31))))</f>
        <v>#VALUE!</v>
      </c>
      <c r="AF2150" s="33">
        <f t="shared" si="337"/>
        <v>1</v>
      </c>
    </row>
    <row r="2151" spans="1:32">
      <c r="A2151" s="1">
        <v>2151</v>
      </c>
      <c r="B2151" s="21" t="s">
        <v>4487</v>
      </c>
      <c r="C2151" s="21" t="s">
        <v>4488</v>
      </c>
      <c r="D2151" s="21" t="s">
        <v>163</v>
      </c>
      <c r="E2151" s="21" t="s">
        <v>440</v>
      </c>
      <c r="F2151" s="21" t="s">
        <v>440</v>
      </c>
      <c r="G2151" s="21" t="s">
        <v>441</v>
      </c>
      <c r="H2151" s="21" t="s">
        <v>434</v>
      </c>
      <c r="I2151" s="21" t="s">
        <v>212</v>
      </c>
      <c r="J2151" s="22">
        <v>31260</v>
      </c>
      <c r="K2151" s="22">
        <v>55153</v>
      </c>
      <c r="L2151" s="23">
        <f t="shared" si="338"/>
        <v>0.3</v>
      </c>
      <c r="M2151" s="24">
        <f t="shared" si="339"/>
        <v>1</v>
      </c>
      <c r="N2151" s="21">
        <v>0.3</v>
      </c>
      <c r="O2151" s="21">
        <v>0.3</v>
      </c>
      <c r="P2151" s="21" t="s">
        <v>218</v>
      </c>
      <c r="Q2151" s="21" t="s">
        <v>219</v>
      </c>
      <c r="R2151" s="25" t="s">
        <v>218</v>
      </c>
      <c r="S2151" s="21" t="s">
        <v>344</v>
      </c>
      <c r="T2151" s="21"/>
      <c r="U2151" s="26"/>
      <c r="V2151" s="26"/>
      <c r="W2151" s="27">
        <f t="shared" si="330"/>
        <v>1986</v>
      </c>
      <c r="X2151" s="27">
        <f t="shared" si="331"/>
        <v>2050</v>
      </c>
      <c r="Y2151" s="28">
        <f t="shared" si="332"/>
        <v>0</v>
      </c>
      <c r="Z2151" s="29" t="str">
        <f t="shared" si="333"/>
        <v>NW</v>
      </c>
      <c r="AA2151" s="30">
        <f t="shared" si="334"/>
        <v>0.3</v>
      </c>
      <c r="AB2151" s="31">
        <f>IF(AND(ISNUMBER(MATCH($S2151,[3]Lists!$CU$8:$CU$37,0)),J2151&gt;=DATE(2018,12,31)),$AH$6,$AH$5)</f>
        <v>1</v>
      </c>
      <c r="AC2151" s="31">
        <f t="shared" si="335"/>
        <v>1</v>
      </c>
      <c r="AD2151" s="31">
        <f t="shared" si="336"/>
        <v>1</v>
      </c>
      <c r="AE2151" s="32" t="e">
        <f>MIN($K2151,IF(AND(S2151='[3]Resources - Baseline'!$C$25,$AH$3&gt;0),MIN(DATE(2050,12,31),MAX(DATE($AH$4,12,31),DATE(YEAR(J2151)+$AH$3,MONTH(J2151),DAY(J2151)))),IF(AND(COUNTIFS('[3]Resources - Baseline'!$C$26:$C$37,S2151)=1,$AH$2&gt;0),MIN(DATE($AH$4,12,31),DATE(YEAR(J2151)+$AH$2,MONTH(J2151),DAY(J2151))),DATE(2050,12,31))))</f>
        <v>#VALUE!</v>
      </c>
      <c r="AF2151" s="33">
        <f t="shared" si="337"/>
        <v>1</v>
      </c>
    </row>
    <row r="2152" spans="1:32">
      <c r="A2152" s="1">
        <v>2152</v>
      </c>
      <c r="B2152" s="21" t="s">
        <v>4489</v>
      </c>
      <c r="C2152" s="21" t="s">
        <v>4490</v>
      </c>
      <c r="D2152" s="21" t="s">
        <v>163</v>
      </c>
      <c r="E2152" s="21" t="s">
        <v>440</v>
      </c>
      <c r="F2152" s="21" t="s">
        <v>440</v>
      </c>
      <c r="G2152" s="21" t="s">
        <v>441</v>
      </c>
      <c r="H2152" s="21" t="s">
        <v>434</v>
      </c>
      <c r="I2152" s="21" t="s">
        <v>212</v>
      </c>
      <c r="J2152" s="22">
        <v>31260</v>
      </c>
      <c r="K2152" s="22">
        <v>55153</v>
      </c>
      <c r="L2152" s="23">
        <f t="shared" si="338"/>
        <v>0.3</v>
      </c>
      <c r="M2152" s="24">
        <f t="shared" si="339"/>
        <v>1</v>
      </c>
      <c r="N2152" s="21">
        <v>0.3</v>
      </c>
      <c r="O2152" s="21">
        <v>0.3</v>
      </c>
      <c r="P2152" s="21" t="s">
        <v>218</v>
      </c>
      <c r="Q2152" s="21" t="s">
        <v>219</v>
      </c>
      <c r="R2152" s="25" t="s">
        <v>218</v>
      </c>
      <c r="S2152" s="21" t="s">
        <v>344</v>
      </c>
      <c r="T2152" s="21"/>
      <c r="U2152" s="26"/>
      <c r="V2152" s="26"/>
      <c r="W2152" s="27">
        <f t="shared" si="330"/>
        <v>1986</v>
      </c>
      <c r="X2152" s="27">
        <f t="shared" si="331"/>
        <v>2050</v>
      </c>
      <c r="Y2152" s="28">
        <f t="shared" si="332"/>
        <v>0</v>
      </c>
      <c r="Z2152" s="29" t="str">
        <f t="shared" si="333"/>
        <v>NW</v>
      </c>
      <c r="AA2152" s="30">
        <f t="shared" si="334"/>
        <v>0.3</v>
      </c>
      <c r="AB2152" s="31">
        <f>IF(AND(ISNUMBER(MATCH($S2152,[3]Lists!$CU$8:$CU$37,0)),J2152&gt;=DATE(2018,12,31)),$AH$6,$AH$5)</f>
        <v>1</v>
      </c>
      <c r="AC2152" s="31">
        <f t="shared" si="335"/>
        <v>1</v>
      </c>
      <c r="AD2152" s="31">
        <f t="shared" si="336"/>
        <v>1</v>
      </c>
      <c r="AE2152" s="32" t="e">
        <f>MIN($K2152,IF(AND(S2152='[3]Resources - Baseline'!$C$25,$AH$3&gt;0),MIN(DATE(2050,12,31),MAX(DATE($AH$4,12,31),DATE(YEAR(J2152)+$AH$3,MONTH(J2152),DAY(J2152)))),IF(AND(COUNTIFS('[3]Resources - Baseline'!$C$26:$C$37,S2152)=1,$AH$2&gt;0),MIN(DATE($AH$4,12,31),DATE(YEAR(J2152)+$AH$2,MONTH(J2152),DAY(J2152))),DATE(2050,12,31))))</f>
        <v>#VALUE!</v>
      </c>
      <c r="AF2152" s="33">
        <f t="shared" si="337"/>
        <v>1</v>
      </c>
    </row>
    <row r="2153" spans="1:32">
      <c r="A2153" s="1">
        <v>2153</v>
      </c>
      <c r="B2153" s="21" t="s">
        <v>4491</v>
      </c>
      <c r="C2153" s="21" t="s">
        <v>4492</v>
      </c>
      <c r="D2153" s="21" t="s">
        <v>185</v>
      </c>
      <c r="E2153" s="21" t="s">
        <v>175</v>
      </c>
      <c r="F2153" s="21" t="s">
        <v>175</v>
      </c>
      <c r="G2153" s="21" t="s">
        <v>186</v>
      </c>
      <c r="H2153" s="21" t="s">
        <v>175</v>
      </c>
      <c r="I2153" s="21" t="s">
        <v>178</v>
      </c>
      <c r="J2153" s="22">
        <v>42350</v>
      </c>
      <c r="K2153" s="22">
        <v>55153</v>
      </c>
      <c r="L2153" s="23">
        <f t="shared" si="338"/>
        <v>20</v>
      </c>
      <c r="M2153" s="24">
        <f t="shared" si="339"/>
        <v>1</v>
      </c>
      <c r="N2153" s="21">
        <v>20</v>
      </c>
      <c r="O2153" s="21">
        <v>20</v>
      </c>
      <c r="P2153" s="21" t="s">
        <v>187</v>
      </c>
      <c r="Q2153" s="21" t="s">
        <v>188</v>
      </c>
      <c r="R2153" s="25" t="s">
        <v>189</v>
      </c>
      <c r="S2153" s="21" t="s">
        <v>182</v>
      </c>
      <c r="T2153" s="21"/>
      <c r="U2153" s="26"/>
      <c r="V2153" s="26"/>
      <c r="W2153" s="27">
        <f t="shared" si="330"/>
        <v>2016</v>
      </c>
      <c r="X2153" s="27">
        <f t="shared" si="331"/>
        <v>2050</v>
      </c>
      <c r="Y2153" s="28">
        <f t="shared" si="332"/>
        <v>0</v>
      </c>
      <c r="Z2153" s="29" t="str">
        <f t="shared" si="333"/>
        <v>CAISO</v>
      </c>
      <c r="AA2153" s="30">
        <f t="shared" si="334"/>
        <v>20</v>
      </c>
      <c r="AB2153" s="31">
        <f>IF(AND(ISNUMBER(MATCH($S2153,[3]Lists!$CU$8:$CU$37,0)),J2153&gt;=DATE(2018,12,31)),$AH$6,$AH$5)</f>
        <v>1</v>
      </c>
      <c r="AC2153" s="31">
        <f t="shared" si="335"/>
        <v>1</v>
      </c>
      <c r="AD2153" s="31">
        <f t="shared" si="336"/>
        <v>1</v>
      </c>
      <c r="AE2153" s="32" t="e">
        <f>MIN($K2153,IF(AND(S2153='[3]Resources - Baseline'!$C$25,$AH$3&gt;0),MIN(DATE(2050,12,31),MAX(DATE($AH$4,12,31),DATE(YEAR(J2153)+$AH$3,MONTH(J2153),DAY(J2153)))),IF(AND(COUNTIFS('[3]Resources - Baseline'!$C$26:$C$37,S2153)=1,$AH$2&gt;0),MIN(DATE($AH$4,12,31),DATE(YEAR(J2153)+$AH$2,MONTH(J2153),DAY(J2153))),DATE(2050,12,31))))</f>
        <v>#VALUE!</v>
      </c>
      <c r="AF2153" s="33">
        <f t="shared" si="337"/>
        <v>1</v>
      </c>
    </row>
    <row r="2154" spans="1:32">
      <c r="A2154" s="1">
        <v>2154</v>
      </c>
      <c r="B2154" s="21" t="s">
        <v>4493</v>
      </c>
      <c r="C2154" s="21" t="s">
        <v>4494</v>
      </c>
      <c r="D2154" s="21" t="s">
        <v>163</v>
      </c>
      <c r="E2154" s="21" t="s">
        <v>829</v>
      </c>
      <c r="F2154" s="21" t="s">
        <v>829</v>
      </c>
      <c r="G2154" s="21" t="s">
        <v>830</v>
      </c>
      <c r="H2154" s="21" t="s">
        <v>829</v>
      </c>
      <c r="I2154" s="21" t="s">
        <v>212</v>
      </c>
      <c r="J2154" s="22">
        <v>39295</v>
      </c>
      <c r="K2154" s="22">
        <v>55123</v>
      </c>
      <c r="L2154" s="23">
        <f t="shared" si="338"/>
        <v>140.4</v>
      </c>
      <c r="M2154" s="24">
        <f t="shared" si="339"/>
        <v>1</v>
      </c>
      <c r="N2154" s="21">
        <v>140.4</v>
      </c>
      <c r="O2154" s="21">
        <v>140.4</v>
      </c>
      <c r="P2154" s="21" t="s">
        <v>196</v>
      </c>
      <c r="Q2154" s="21" t="s">
        <v>197</v>
      </c>
      <c r="R2154" s="25" t="s">
        <v>198</v>
      </c>
      <c r="S2154" s="21" t="s">
        <v>551</v>
      </c>
      <c r="T2154" s="21"/>
      <c r="U2154" s="26"/>
      <c r="V2154" s="26"/>
      <c r="W2154" s="27">
        <f t="shared" si="330"/>
        <v>2008</v>
      </c>
      <c r="X2154" s="27">
        <f t="shared" si="331"/>
        <v>2050</v>
      </c>
      <c r="Y2154" s="28">
        <f t="shared" si="332"/>
        <v>0</v>
      </c>
      <c r="Z2154" s="29" t="str">
        <f t="shared" si="333"/>
        <v>NW</v>
      </c>
      <c r="AA2154" s="30">
        <f t="shared" si="334"/>
        <v>140.4</v>
      </c>
      <c r="AB2154" s="31">
        <f>IF(AND(ISNUMBER(MATCH($S2154,[3]Lists!$CU$8:$CU$37,0)),J2154&gt;=DATE(2018,12,31)),$AH$6,$AH$5)</f>
        <v>1</v>
      </c>
      <c r="AC2154" s="31">
        <f t="shared" si="335"/>
        <v>1</v>
      </c>
      <c r="AD2154" s="31">
        <f t="shared" si="336"/>
        <v>1</v>
      </c>
      <c r="AE2154" s="32" t="e">
        <f>MIN($K2154,IF(AND(S2154='[3]Resources - Baseline'!$C$25,$AH$3&gt;0),MIN(DATE(2050,12,31),MAX(DATE($AH$4,12,31),DATE(YEAR(J2154)+$AH$3,MONTH(J2154),DAY(J2154)))),IF(AND(COUNTIFS('[3]Resources - Baseline'!$C$26:$C$37,S2154)=1,$AH$2&gt;0),MIN(DATE($AH$4,12,31),DATE(YEAR(J2154)+$AH$2,MONTH(J2154),DAY(J2154))),DATE(2050,12,31))))</f>
        <v>#VALUE!</v>
      </c>
      <c r="AF2154" s="33">
        <f t="shared" si="337"/>
        <v>1</v>
      </c>
    </row>
    <row r="2155" spans="1:32">
      <c r="A2155" s="1">
        <v>2155</v>
      </c>
      <c r="B2155" s="21" t="s">
        <v>4495</v>
      </c>
      <c r="C2155" s="21" t="s">
        <v>4496</v>
      </c>
      <c r="D2155" s="21" t="s">
        <v>163</v>
      </c>
      <c r="E2155" s="21" t="s">
        <v>829</v>
      </c>
      <c r="F2155" s="21" t="s">
        <v>829</v>
      </c>
      <c r="G2155" s="21" t="s">
        <v>830</v>
      </c>
      <c r="H2155" s="21" t="s">
        <v>829</v>
      </c>
      <c r="I2155" s="21" t="s">
        <v>212</v>
      </c>
      <c r="J2155" s="22">
        <v>39630</v>
      </c>
      <c r="K2155" s="22">
        <v>55153</v>
      </c>
      <c r="L2155" s="23">
        <f t="shared" si="338"/>
        <v>70.2</v>
      </c>
      <c r="M2155" s="24">
        <f t="shared" si="339"/>
        <v>1</v>
      </c>
      <c r="N2155" s="21">
        <v>70.2</v>
      </c>
      <c r="O2155" s="21">
        <v>70.2</v>
      </c>
      <c r="P2155" s="21" t="s">
        <v>196</v>
      </c>
      <c r="Q2155" s="21" t="s">
        <v>197</v>
      </c>
      <c r="R2155" s="25" t="s">
        <v>198</v>
      </c>
      <c r="S2155" s="21" t="s">
        <v>551</v>
      </c>
      <c r="T2155" s="21"/>
      <c r="U2155" s="26"/>
      <c r="V2155" s="26"/>
      <c r="W2155" s="27">
        <f t="shared" si="330"/>
        <v>2009</v>
      </c>
      <c r="X2155" s="27">
        <f t="shared" si="331"/>
        <v>2050</v>
      </c>
      <c r="Y2155" s="28">
        <f t="shared" si="332"/>
        <v>0</v>
      </c>
      <c r="Z2155" s="29" t="str">
        <f t="shared" si="333"/>
        <v>NW</v>
      </c>
      <c r="AA2155" s="30">
        <f t="shared" si="334"/>
        <v>70.2</v>
      </c>
      <c r="AB2155" s="31">
        <f>IF(AND(ISNUMBER(MATCH($S2155,[3]Lists!$CU$8:$CU$37,0)),J2155&gt;=DATE(2018,12,31)),$AH$6,$AH$5)</f>
        <v>1</v>
      </c>
      <c r="AC2155" s="31">
        <f t="shared" si="335"/>
        <v>1</v>
      </c>
      <c r="AD2155" s="31">
        <f t="shared" si="336"/>
        <v>1</v>
      </c>
      <c r="AE2155" s="32" t="e">
        <f>MIN($K2155,IF(AND(S2155='[3]Resources - Baseline'!$C$25,$AH$3&gt;0),MIN(DATE(2050,12,31),MAX(DATE($AH$4,12,31),DATE(YEAR(J2155)+$AH$3,MONTH(J2155),DAY(J2155)))),IF(AND(COUNTIFS('[3]Resources - Baseline'!$C$26:$C$37,S2155)=1,$AH$2&gt;0),MIN(DATE($AH$4,12,31),DATE(YEAR(J2155)+$AH$2,MONTH(J2155),DAY(J2155))),DATE(2050,12,31))))</f>
        <v>#VALUE!</v>
      </c>
      <c r="AF2155" s="33">
        <f t="shared" si="337"/>
        <v>1</v>
      </c>
    </row>
    <row r="2156" spans="1:32">
      <c r="A2156" s="1">
        <v>2156</v>
      </c>
      <c r="B2156" s="21" t="s">
        <v>4497</v>
      </c>
      <c r="C2156" s="21"/>
      <c r="D2156" s="21" t="s">
        <v>163</v>
      </c>
      <c r="E2156" s="21" t="s">
        <v>829</v>
      </c>
      <c r="F2156" s="21" t="s">
        <v>829</v>
      </c>
      <c r="G2156" s="21" t="s">
        <v>830</v>
      </c>
      <c r="H2156" s="21" t="s">
        <v>829</v>
      </c>
      <c r="I2156" s="21" t="s">
        <v>212</v>
      </c>
      <c r="J2156" s="22">
        <v>18264</v>
      </c>
      <c r="K2156" s="22">
        <v>55153</v>
      </c>
      <c r="L2156" s="23">
        <f t="shared" si="338"/>
        <v>10</v>
      </c>
      <c r="M2156" s="24">
        <f t="shared" si="339"/>
        <v>1</v>
      </c>
      <c r="N2156" s="21">
        <v>10</v>
      </c>
      <c r="O2156" s="21">
        <v>10</v>
      </c>
      <c r="P2156" s="21" t="s">
        <v>196</v>
      </c>
      <c r="Q2156" s="21" t="s">
        <v>197</v>
      </c>
      <c r="R2156" s="25" t="s">
        <v>198</v>
      </c>
      <c r="S2156" s="21" t="s">
        <v>551</v>
      </c>
      <c r="T2156" s="21"/>
      <c r="U2156" s="26"/>
      <c r="V2156" s="26"/>
      <c r="W2156" s="27">
        <f t="shared" si="330"/>
        <v>1950</v>
      </c>
      <c r="X2156" s="27">
        <f t="shared" si="331"/>
        <v>2050</v>
      </c>
      <c r="Y2156" s="28">
        <f t="shared" si="332"/>
        <v>0</v>
      </c>
      <c r="Z2156" s="29" t="str">
        <f t="shared" si="333"/>
        <v>NW</v>
      </c>
      <c r="AA2156" s="30">
        <f t="shared" si="334"/>
        <v>10</v>
      </c>
      <c r="AB2156" s="31">
        <f>IF(AND(ISNUMBER(MATCH($S2156,[3]Lists!$CU$8:$CU$37,0)),J2156&gt;=DATE(2018,12,31)),$AH$6,$AH$5)</f>
        <v>1</v>
      </c>
      <c r="AC2156" s="31">
        <f t="shared" si="335"/>
        <v>1</v>
      </c>
      <c r="AD2156" s="31">
        <f t="shared" si="336"/>
        <v>1</v>
      </c>
      <c r="AE2156" s="32" t="e">
        <f>MIN($K2156,IF(AND(S2156='[3]Resources - Baseline'!$C$25,$AH$3&gt;0),MIN(DATE(2050,12,31),MAX(DATE($AH$4,12,31),DATE(YEAR(J2156)+$AH$3,MONTH(J2156),DAY(J2156)))),IF(AND(COUNTIFS('[3]Resources - Baseline'!$C$26:$C$37,S2156)=1,$AH$2&gt;0),MIN(DATE($AH$4,12,31),DATE(YEAR(J2156)+$AH$2,MONTH(J2156),DAY(J2156))),DATE(2050,12,31))))</f>
        <v>#VALUE!</v>
      </c>
      <c r="AF2156" s="33">
        <f t="shared" si="337"/>
        <v>1</v>
      </c>
    </row>
    <row r="2157" spans="1:32">
      <c r="A2157" s="1">
        <v>2157</v>
      </c>
      <c r="B2157" s="21" t="s">
        <v>4498</v>
      </c>
      <c r="C2157" s="21" t="s">
        <v>4499</v>
      </c>
      <c r="D2157" s="21" t="s">
        <v>163</v>
      </c>
      <c r="E2157" s="21" t="s">
        <v>802</v>
      </c>
      <c r="F2157" s="21" t="s">
        <v>802</v>
      </c>
      <c r="G2157" s="21" t="s">
        <v>803</v>
      </c>
      <c r="H2157" s="21" t="s">
        <v>804</v>
      </c>
      <c r="I2157" s="21" t="s">
        <v>212</v>
      </c>
      <c r="J2157" s="22">
        <v>31382</v>
      </c>
      <c r="K2157" s="22">
        <v>55153</v>
      </c>
      <c r="L2157" s="23">
        <f t="shared" si="338"/>
        <v>13.1</v>
      </c>
      <c r="M2157" s="24">
        <f t="shared" si="339"/>
        <v>1</v>
      </c>
      <c r="N2157" s="21">
        <v>13.1</v>
      </c>
      <c r="O2157" s="21">
        <v>13.1</v>
      </c>
      <c r="P2157" s="21" t="s">
        <v>213</v>
      </c>
      <c r="Q2157" s="21" t="s">
        <v>214</v>
      </c>
      <c r="R2157" s="25" t="s">
        <v>215</v>
      </c>
      <c r="S2157" s="21" t="s">
        <v>120</v>
      </c>
      <c r="T2157" s="21"/>
      <c r="U2157" s="26"/>
      <c r="V2157" s="26"/>
      <c r="W2157" s="27">
        <f t="shared" si="330"/>
        <v>1986</v>
      </c>
      <c r="X2157" s="27">
        <f t="shared" si="331"/>
        <v>2050</v>
      </c>
      <c r="Y2157" s="28">
        <f t="shared" si="332"/>
        <v>0</v>
      </c>
      <c r="Z2157" s="29" t="str">
        <f t="shared" si="333"/>
        <v>NW</v>
      </c>
      <c r="AA2157" s="30">
        <f t="shared" si="334"/>
        <v>13.1</v>
      </c>
      <c r="AB2157" s="31">
        <f>IF(AND(ISNUMBER(MATCH($S2157,[3]Lists!$CU$8:$CU$37,0)),J2157&gt;=DATE(2018,12,31)),$AH$6,$AH$5)</f>
        <v>1</v>
      </c>
      <c r="AC2157" s="31">
        <f t="shared" si="335"/>
        <v>1</v>
      </c>
      <c r="AD2157" s="31">
        <f t="shared" si="336"/>
        <v>1</v>
      </c>
      <c r="AE2157" s="32" t="e">
        <f>MIN($K2157,IF(AND(S2157='[3]Resources - Baseline'!$C$25,$AH$3&gt;0),MIN(DATE(2050,12,31),MAX(DATE($AH$4,12,31),DATE(YEAR(J2157)+$AH$3,MONTH(J2157),DAY(J2157)))),IF(AND(COUNTIFS('[3]Resources - Baseline'!$C$26:$C$37,S2157)=1,$AH$2&gt;0),MIN(DATE($AH$4,12,31),DATE(YEAR(J2157)+$AH$2,MONTH(J2157),DAY(J2157))),DATE(2050,12,31))))</f>
        <v>#VALUE!</v>
      </c>
      <c r="AF2157" s="33">
        <f t="shared" si="337"/>
        <v>1</v>
      </c>
    </row>
    <row r="2158" spans="1:32">
      <c r="A2158" s="1">
        <v>2158</v>
      </c>
      <c r="B2158" s="21" t="s">
        <v>4500</v>
      </c>
      <c r="C2158" s="21" t="s">
        <v>4501</v>
      </c>
      <c r="D2158" s="21" t="s">
        <v>163</v>
      </c>
      <c r="E2158" s="21" t="s">
        <v>164</v>
      </c>
      <c r="F2158" s="21" t="s">
        <v>164</v>
      </c>
      <c r="G2158" s="21" t="s">
        <v>165</v>
      </c>
      <c r="H2158" s="21" t="s">
        <v>166</v>
      </c>
      <c r="I2158" s="21" t="s">
        <v>167</v>
      </c>
      <c r="J2158" s="22">
        <v>38375</v>
      </c>
      <c r="K2158" s="22">
        <v>51158</v>
      </c>
      <c r="L2158" s="23">
        <f t="shared" si="338"/>
        <v>4.5999999999999996</v>
      </c>
      <c r="M2158" s="24">
        <f t="shared" si="339"/>
        <v>1</v>
      </c>
      <c r="N2158" s="21">
        <v>4.5999999999999996</v>
      </c>
      <c r="O2158" s="21">
        <v>4.5999999999999996</v>
      </c>
      <c r="P2158" s="21" t="s">
        <v>218</v>
      </c>
      <c r="Q2158" s="21" t="s">
        <v>219</v>
      </c>
      <c r="R2158" s="25" t="s">
        <v>218</v>
      </c>
      <c r="S2158" s="21" t="s">
        <v>220</v>
      </c>
      <c r="T2158" s="21"/>
      <c r="U2158" s="26"/>
      <c r="V2158" s="26"/>
      <c r="W2158" s="27">
        <f t="shared" si="330"/>
        <v>2005</v>
      </c>
      <c r="X2158" s="27">
        <f t="shared" si="331"/>
        <v>2039</v>
      </c>
      <c r="Y2158" s="28">
        <f t="shared" si="332"/>
        <v>0</v>
      </c>
      <c r="Z2158" s="29" t="str">
        <f t="shared" si="333"/>
        <v>Excluded</v>
      </c>
      <c r="AA2158" s="30">
        <f t="shared" si="334"/>
        <v>4.5999999999999996</v>
      </c>
      <c r="AB2158" s="31">
        <f>IF(AND(ISNUMBER(MATCH($S2158,[3]Lists!$CU$8:$CU$37,0)),J2158&gt;=DATE(2018,12,31)),$AH$6,$AH$5)</f>
        <v>1</v>
      </c>
      <c r="AC2158" s="31">
        <f t="shared" si="335"/>
        <v>1</v>
      </c>
      <c r="AD2158" s="31">
        <f t="shared" si="336"/>
        <v>1</v>
      </c>
      <c r="AE2158" s="32" t="e">
        <f>MIN($K2158,IF(AND(S2158='[3]Resources - Baseline'!$C$25,$AH$3&gt;0),MIN(DATE(2050,12,31),MAX(DATE($AH$4,12,31),DATE(YEAR(J2158)+$AH$3,MONTH(J2158),DAY(J2158)))),IF(AND(COUNTIFS('[3]Resources - Baseline'!$C$26:$C$37,S2158)=1,$AH$2&gt;0),MIN(DATE($AH$4,12,31),DATE(YEAR(J2158)+$AH$2,MONTH(J2158),DAY(J2158))),DATE(2050,12,31))))</f>
        <v>#VALUE!</v>
      </c>
      <c r="AF2158" s="33">
        <f t="shared" si="337"/>
        <v>1</v>
      </c>
    </row>
    <row r="2159" spans="1:32">
      <c r="A2159" s="1">
        <v>2159</v>
      </c>
      <c r="B2159" s="21" t="s">
        <v>4502</v>
      </c>
      <c r="C2159" s="21" t="s">
        <v>4503</v>
      </c>
      <c r="D2159" s="21" t="s">
        <v>163</v>
      </c>
      <c r="E2159" s="21" t="s">
        <v>192</v>
      </c>
      <c r="F2159" s="21" t="s">
        <v>192</v>
      </c>
      <c r="G2159" s="21" t="s">
        <v>193</v>
      </c>
      <c r="H2159" s="21" t="s">
        <v>194</v>
      </c>
      <c r="I2159" s="21" t="s">
        <v>195</v>
      </c>
      <c r="J2159" s="22">
        <v>42003</v>
      </c>
      <c r="K2159" s="22">
        <v>55153</v>
      </c>
      <c r="L2159" s="23">
        <f t="shared" si="338"/>
        <v>7.6</v>
      </c>
      <c r="M2159" s="24">
        <f t="shared" si="339"/>
        <v>1</v>
      </c>
      <c r="N2159" s="21">
        <v>7.6</v>
      </c>
      <c r="O2159" s="21">
        <v>7.6</v>
      </c>
      <c r="P2159" s="21" t="s">
        <v>408</v>
      </c>
      <c r="Q2159" s="21" t="s">
        <v>180</v>
      </c>
      <c r="R2159" s="25" t="s">
        <v>181</v>
      </c>
      <c r="S2159" s="21" t="s">
        <v>337</v>
      </c>
      <c r="T2159" s="21"/>
      <c r="U2159" s="26"/>
      <c r="V2159" s="26"/>
      <c r="W2159" s="27">
        <f t="shared" si="330"/>
        <v>2015</v>
      </c>
      <c r="X2159" s="27">
        <f t="shared" si="331"/>
        <v>2050</v>
      </c>
      <c r="Y2159" s="28">
        <f t="shared" si="332"/>
        <v>0</v>
      </c>
      <c r="Z2159" s="29" t="str">
        <f t="shared" si="333"/>
        <v>SW</v>
      </c>
      <c r="AA2159" s="30">
        <f t="shared" si="334"/>
        <v>7.6</v>
      </c>
      <c r="AB2159" s="31">
        <f>IF(AND(ISNUMBER(MATCH($S2159,[3]Lists!$CU$8:$CU$37,0)),J2159&gt;=DATE(2018,12,31)),$AH$6,$AH$5)</f>
        <v>1</v>
      </c>
      <c r="AC2159" s="31">
        <f t="shared" si="335"/>
        <v>1</v>
      </c>
      <c r="AD2159" s="31">
        <f t="shared" si="336"/>
        <v>1</v>
      </c>
      <c r="AE2159" s="32" t="e">
        <f>MIN($K2159,IF(AND(S2159='[3]Resources - Baseline'!$C$25,$AH$3&gt;0),MIN(DATE(2050,12,31),MAX(DATE($AH$4,12,31),DATE(YEAR(J2159)+$AH$3,MONTH(J2159),DAY(J2159)))),IF(AND(COUNTIFS('[3]Resources - Baseline'!$C$26:$C$37,S2159)=1,$AH$2&gt;0),MIN(DATE($AH$4,12,31),DATE(YEAR(J2159)+$AH$2,MONTH(J2159),DAY(J2159))),DATE(2050,12,31))))</f>
        <v>#VALUE!</v>
      </c>
      <c r="AF2159" s="33">
        <f t="shared" si="337"/>
        <v>1</v>
      </c>
    </row>
    <row r="2160" spans="1:32">
      <c r="A2160" s="1">
        <v>2160</v>
      </c>
      <c r="B2160" s="21" t="s">
        <v>4504</v>
      </c>
      <c r="C2160" s="21" t="s">
        <v>4505</v>
      </c>
      <c r="D2160" s="21" t="s">
        <v>185</v>
      </c>
      <c r="E2160" s="21" t="s">
        <v>246</v>
      </c>
      <c r="F2160" s="21" t="s">
        <v>246</v>
      </c>
      <c r="G2160" s="21" t="s">
        <v>247</v>
      </c>
      <c r="H2160" s="21" t="s">
        <v>246</v>
      </c>
      <c r="I2160" s="21" t="s">
        <v>178</v>
      </c>
      <c r="J2160" s="22">
        <v>40480</v>
      </c>
      <c r="K2160" s="22">
        <v>55153</v>
      </c>
      <c r="L2160" s="23">
        <f t="shared" si="338"/>
        <v>4.5</v>
      </c>
      <c r="M2160" s="24">
        <f t="shared" si="339"/>
        <v>1</v>
      </c>
      <c r="N2160" s="21">
        <v>4.5</v>
      </c>
      <c r="O2160" s="21">
        <v>4.5</v>
      </c>
      <c r="P2160" s="21" t="s">
        <v>187</v>
      </c>
      <c r="Q2160" s="21" t="s">
        <v>188</v>
      </c>
      <c r="R2160" s="25" t="s">
        <v>189</v>
      </c>
      <c r="S2160" s="21" t="s">
        <v>182</v>
      </c>
      <c r="T2160" s="21"/>
      <c r="U2160" s="26"/>
      <c r="V2160" s="26"/>
      <c r="W2160" s="27">
        <f t="shared" si="330"/>
        <v>2011</v>
      </c>
      <c r="X2160" s="27">
        <f t="shared" si="331"/>
        <v>2050</v>
      </c>
      <c r="Y2160" s="28">
        <f t="shared" si="332"/>
        <v>0</v>
      </c>
      <c r="Z2160" s="29" t="str">
        <f t="shared" si="333"/>
        <v>CAISO</v>
      </c>
      <c r="AA2160" s="30">
        <f t="shared" si="334"/>
        <v>4.5</v>
      </c>
      <c r="AB2160" s="31">
        <f>IF(AND(ISNUMBER(MATCH($S2160,[3]Lists!$CU$8:$CU$37,0)),J2160&gt;=DATE(2018,12,31)),$AH$6,$AH$5)</f>
        <v>1</v>
      </c>
      <c r="AC2160" s="31">
        <f t="shared" si="335"/>
        <v>1</v>
      </c>
      <c r="AD2160" s="31">
        <f t="shared" si="336"/>
        <v>1</v>
      </c>
      <c r="AE2160" s="32" t="e">
        <f>MIN($K2160,IF(AND(S2160='[3]Resources - Baseline'!$C$25,$AH$3&gt;0),MIN(DATE(2050,12,31),MAX(DATE($AH$4,12,31),DATE(YEAR(J2160)+$AH$3,MONTH(J2160),DAY(J2160)))),IF(AND(COUNTIFS('[3]Resources - Baseline'!$C$26:$C$37,S2160)=1,$AH$2&gt;0),MIN(DATE($AH$4,12,31),DATE(YEAR(J2160)+$AH$2,MONTH(J2160),DAY(J2160))),DATE(2050,12,31))))</f>
        <v>#VALUE!</v>
      </c>
      <c r="AF2160" s="33">
        <f t="shared" si="337"/>
        <v>1</v>
      </c>
    </row>
    <row r="2161" spans="1:32">
      <c r="A2161" s="1">
        <v>2161</v>
      </c>
      <c r="B2161" s="21" t="s">
        <v>4506</v>
      </c>
      <c r="C2161" s="21" t="s">
        <v>4507</v>
      </c>
      <c r="D2161" s="21" t="s">
        <v>163</v>
      </c>
      <c r="E2161" s="21" t="s">
        <v>353</v>
      </c>
      <c r="F2161" s="21" t="s">
        <v>353</v>
      </c>
      <c r="G2161" s="21" t="s">
        <v>354</v>
      </c>
      <c r="H2161" s="21" t="s">
        <v>353</v>
      </c>
      <c r="I2161" s="21" t="s">
        <v>167</v>
      </c>
      <c r="J2161" s="22">
        <v>25112</v>
      </c>
      <c r="K2161" s="22">
        <v>55153</v>
      </c>
      <c r="L2161" s="23">
        <f t="shared" si="338"/>
        <v>83.19</v>
      </c>
      <c r="M2161" s="24">
        <f t="shared" si="339"/>
        <v>1</v>
      </c>
      <c r="N2161" s="21">
        <v>83.19</v>
      </c>
      <c r="O2161" s="21">
        <v>83.19</v>
      </c>
      <c r="P2161" s="21" t="s">
        <v>507</v>
      </c>
      <c r="Q2161" s="21" t="s">
        <v>508</v>
      </c>
      <c r="R2161" s="25" t="s">
        <v>509</v>
      </c>
      <c r="S2161" s="21" t="s">
        <v>776</v>
      </c>
      <c r="T2161" s="21"/>
      <c r="U2161" s="26"/>
      <c r="V2161" s="26"/>
      <c r="W2161" s="27">
        <f t="shared" si="330"/>
        <v>1969</v>
      </c>
      <c r="X2161" s="27">
        <f t="shared" si="331"/>
        <v>2050</v>
      </c>
      <c r="Y2161" s="28">
        <f t="shared" si="332"/>
        <v>0</v>
      </c>
      <c r="Z2161" s="29" t="str">
        <f t="shared" si="333"/>
        <v>Excluded</v>
      </c>
      <c r="AA2161" s="30">
        <f t="shared" si="334"/>
        <v>83.19</v>
      </c>
      <c r="AB2161" s="31">
        <f>IF(AND(ISNUMBER(MATCH($S2161,[3]Lists!$CU$8:$CU$37,0)),J2161&gt;=DATE(2018,12,31)),$AH$6,$AH$5)</f>
        <v>1</v>
      </c>
      <c r="AC2161" s="31">
        <f t="shared" si="335"/>
        <v>1</v>
      </c>
      <c r="AD2161" s="31">
        <f t="shared" si="336"/>
        <v>1</v>
      </c>
      <c r="AE2161" s="32" t="e">
        <f>MIN($K2161,IF(AND(S2161='[3]Resources - Baseline'!$C$25,$AH$3&gt;0),MIN(DATE(2050,12,31),MAX(DATE($AH$4,12,31),DATE(YEAR(J2161)+$AH$3,MONTH(J2161),DAY(J2161)))),IF(AND(COUNTIFS('[3]Resources - Baseline'!$C$26:$C$37,S2161)=1,$AH$2&gt;0),MIN(DATE($AH$4,12,31),DATE(YEAR(J2161)+$AH$2,MONTH(J2161),DAY(J2161))),DATE(2050,12,31))))</f>
        <v>#VALUE!</v>
      </c>
      <c r="AF2161" s="33">
        <f t="shared" si="337"/>
        <v>1</v>
      </c>
    </row>
    <row r="2162" spans="1:32">
      <c r="A2162" s="1">
        <v>2162</v>
      </c>
      <c r="B2162" s="21" t="s">
        <v>4508</v>
      </c>
      <c r="C2162" s="21" t="s">
        <v>4509</v>
      </c>
      <c r="D2162" s="21" t="s">
        <v>163</v>
      </c>
      <c r="E2162" s="21" t="s">
        <v>353</v>
      </c>
      <c r="F2162" s="21" t="s">
        <v>353</v>
      </c>
      <c r="G2162" s="21" t="s">
        <v>354</v>
      </c>
      <c r="H2162" s="21" t="s">
        <v>353</v>
      </c>
      <c r="I2162" s="21" t="s">
        <v>167</v>
      </c>
      <c r="J2162" s="22">
        <v>27211</v>
      </c>
      <c r="K2162" s="22">
        <v>55153</v>
      </c>
      <c r="L2162" s="23">
        <f t="shared" si="338"/>
        <v>141.03</v>
      </c>
      <c r="M2162" s="24">
        <f t="shared" si="339"/>
        <v>1</v>
      </c>
      <c r="N2162" s="21">
        <v>141.03</v>
      </c>
      <c r="O2162" s="21">
        <v>141.03</v>
      </c>
      <c r="P2162" s="21" t="s">
        <v>507</v>
      </c>
      <c r="Q2162" s="21" t="s">
        <v>508</v>
      </c>
      <c r="R2162" s="25" t="s">
        <v>509</v>
      </c>
      <c r="S2162" s="21" t="s">
        <v>776</v>
      </c>
      <c r="T2162" s="21"/>
      <c r="U2162" s="26"/>
      <c r="V2162" s="26"/>
      <c r="W2162" s="27">
        <f t="shared" si="330"/>
        <v>1975</v>
      </c>
      <c r="X2162" s="27">
        <f t="shared" si="331"/>
        <v>2050</v>
      </c>
      <c r="Y2162" s="28">
        <f t="shared" si="332"/>
        <v>0</v>
      </c>
      <c r="Z2162" s="29" t="str">
        <f t="shared" si="333"/>
        <v>Excluded</v>
      </c>
      <c r="AA2162" s="30">
        <f t="shared" si="334"/>
        <v>141.03</v>
      </c>
      <c r="AB2162" s="31">
        <f>IF(AND(ISNUMBER(MATCH($S2162,[3]Lists!$CU$8:$CU$37,0)),J2162&gt;=DATE(2018,12,31)),$AH$6,$AH$5)</f>
        <v>1</v>
      </c>
      <c r="AC2162" s="31">
        <f t="shared" si="335"/>
        <v>1</v>
      </c>
      <c r="AD2162" s="31">
        <f t="shared" si="336"/>
        <v>1</v>
      </c>
      <c r="AE2162" s="32" t="e">
        <f>MIN($K2162,IF(AND(S2162='[3]Resources - Baseline'!$C$25,$AH$3&gt;0),MIN(DATE(2050,12,31),MAX(DATE($AH$4,12,31),DATE(YEAR(J2162)+$AH$3,MONTH(J2162),DAY(J2162)))),IF(AND(COUNTIFS('[3]Resources - Baseline'!$C$26:$C$37,S2162)=1,$AH$2&gt;0),MIN(DATE($AH$4,12,31),DATE(YEAR(J2162)+$AH$2,MONTH(J2162),DAY(J2162))),DATE(2050,12,31))))</f>
        <v>#VALUE!</v>
      </c>
      <c r="AF2162" s="33">
        <f t="shared" si="337"/>
        <v>1</v>
      </c>
    </row>
    <row r="2163" spans="1:32">
      <c r="A2163" s="1">
        <v>2163</v>
      </c>
      <c r="B2163" s="21" t="s">
        <v>4510</v>
      </c>
      <c r="C2163" s="21" t="s">
        <v>4511</v>
      </c>
      <c r="D2163" s="21" t="s">
        <v>163</v>
      </c>
      <c r="E2163" s="21" t="s">
        <v>353</v>
      </c>
      <c r="F2163" s="21" t="s">
        <v>353</v>
      </c>
      <c r="G2163" s="21" t="s">
        <v>354</v>
      </c>
      <c r="H2163" s="21" t="s">
        <v>353</v>
      </c>
      <c r="I2163" s="21" t="s">
        <v>167</v>
      </c>
      <c r="J2163" s="22">
        <v>18749</v>
      </c>
      <c r="K2163" s="22">
        <v>55153</v>
      </c>
      <c r="L2163" s="23">
        <f t="shared" si="338"/>
        <v>10.35</v>
      </c>
      <c r="M2163" s="24">
        <f t="shared" si="339"/>
        <v>1</v>
      </c>
      <c r="N2163" s="21">
        <v>10.35</v>
      </c>
      <c r="O2163" s="21">
        <v>10.35</v>
      </c>
      <c r="P2163" s="21" t="s">
        <v>218</v>
      </c>
      <c r="Q2163" s="21" t="s">
        <v>219</v>
      </c>
      <c r="R2163" s="25" t="s">
        <v>218</v>
      </c>
      <c r="S2163" s="21" t="s">
        <v>220</v>
      </c>
      <c r="T2163" s="21"/>
      <c r="U2163" s="26"/>
      <c r="V2163" s="26"/>
      <c r="W2163" s="27">
        <f t="shared" si="330"/>
        <v>1951</v>
      </c>
      <c r="X2163" s="27">
        <f t="shared" si="331"/>
        <v>2050</v>
      </c>
      <c r="Y2163" s="28">
        <f t="shared" si="332"/>
        <v>0</v>
      </c>
      <c r="Z2163" s="29" t="str">
        <f t="shared" si="333"/>
        <v>Excluded</v>
      </c>
      <c r="AA2163" s="30">
        <f t="shared" si="334"/>
        <v>10.35</v>
      </c>
      <c r="AB2163" s="31">
        <f>IF(AND(ISNUMBER(MATCH($S2163,[3]Lists!$CU$8:$CU$37,0)),J2163&gt;=DATE(2018,12,31)),$AH$6,$AH$5)</f>
        <v>1</v>
      </c>
      <c r="AC2163" s="31">
        <f t="shared" si="335"/>
        <v>1</v>
      </c>
      <c r="AD2163" s="31">
        <f t="shared" si="336"/>
        <v>1</v>
      </c>
      <c r="AE2163" s="32" t="e">
        <f>MIN($K2163,IF(AND(S2163='[3]Resources - Baseline'!$C$25,$AH$3&gt;0),MIN(DATE(2050,12,31),MAX(DATE($AH$4,12,31),DATE(YEAR(J2163)+$AH$3,MONTH(J2163),DAY(J2163)))),IF(AND(COUNTIFS('[3]Resources - Baseline'!$C$26:$C$37,S2163)=1,$AH$2&gt;0),MIN(DATE($AH$4,12,31),DATE(YEAR(J2163)+$AH$2,MONTH(J2163),DAY(J2163))),DATE(2050,12,31))))</f>
        <v>#VALUE!</v>
      </c>
      <c r="AF2163" s="33">
        <f t="shared" si="337"/>
        <v>1</v>
      </c>
    </row>
    <row r="2164" spans="1:32">
      <c r="A2164" s="1">
        <v>2164</v>
      </c>
      <c r="B2164" s="21" t="s">
        <v>4512</v>
      </c>
      <c r="C2164" s="21" t="s">
        <v>4513</v>
      </c>
      <c r="D2164" s="21" t="s">
        <v>174</v>
      </c>
      <c r="E2164" s="22" t="s">
        <v>176</v>
      </c>
      <c r="F2164" s="22" t="s">
        <v>176</v>
      </c>
      <c r="G2164" s="22" t="s">
        <v>177</v>
      </c>
      <c r="H2164" s="22" t="s">
        <v>176</v>
      </c>
      <c r="I2164" s="22" t="s">
        <v>178</v>
      </c>
      <c r="J2164" s="22">
        <v>44166</v>
      </c>
      <c r="K2164" s="22">
        <v>55153</v>
      </c>
      <c r="L2164" s="23">
        <f t="shared" si="338"/>
        <v>125</v>
      </c>
      <c r="M2164" s="24">
        <f t="shared" si="339"/>
        <v>1</v>
      </c>
      <c r="N2164" s="23">
        <v>125</v>
      </c>
      <c r="O2164" s="23">
        <v>125</v>
      </c>
      <c r="P2164" s="23" t="s">
        <v>206</v>
      </c>
      <c r="Q2164" s="23" t="s">
        <v>207</v>
      </c>
      <c r="R2164" s="25" t="s">
        <v>189</v>
      </c>
      <c r="S2164" s="22" t="s">
        <v>182</v>
      </c>
      <c r="T2164" s="22"/>
      <c r="U2164" s="26"/>
      <c r="V2164" s="26"/>
      <c r="W2164" s="27">
        <f t="shared" si="330"/>
        <v>2021</v>
      </c>
      <c r="X2164" s="27">
        <f t="shared" si="331"/>
        <v>2050</v>
      </c>
      <c r="Y2164" s="28">
        <f t="shared" si="332"/>
        <v>0</v>
      </c>
      <c r="Z2164" s="29" t="str">
        <f t="shared" si="333"/>
        <v>CAISO</v>
      </c>
      <c r="AA2164" s="30">
        <f t="shared" si="334"/>
        <v>125</v>
      </c>
      <c r="AB2164" s="31">
        <f>IF(AND(ISNUMBER(MATCH($S2164,[3]Lists!$CU$8:$CU$37,0)),J2164&gt;=DATE(2018,12,31)),$AH$6,$AH$5)</f>
        <v>0.95</v>
      </c>
      <c r="AC2164" s="31">
        <f t="shared" si="335"/>
        <v>1</v>
      </c>
      <c r="AD2164" s="31">
        <f t="shared" si="336"/>
        <v>1</v>
      </c>
      <c r="AE2164" s="32" t="e">
        <f>MIN($K2164,IF(AND(S2164='[3]Resources - Baseline'!$C$25,$AH$3&gt;0),MIN(DATE(2050,12,31),MAX(DATE($AH$4,12,31),DATE(YEAR(J2164)+$AH$3,MONTH(J2164),DAY(J2164)))),IF(AND(COUNTIFS('[3]Resources - Baseline'!$C$26:$C$37,S2164)=1,$AH$2&gt;0),MIN(DATE($AH$4,12,31),DATE(YEAR(J2164)+$AH$2,MONTH(J2164),DAY(J2164))),DATE(2050,12,31))))</f>
        <v>#VALUE!</v>
      </c>
      <c r="AF2164" s="33">
        <f t="shared" si="337"/>
        <v>1</v>
      </c>
    </row>
    <row r="2165" spans="1:32">
      <c r="A2165" s="1">
        <v>2165</v>
      </c>
      <c r="B2165" s="21" t="s">
        <v>4514</v>
      </c>
      <c r="C2165" s="21" t="s">
        <v>4515</v>
      </c>
      <c r="D2165" s="21" t="s">
        <v>163</v>
      </c>
      <c r="E2165" s="21" t="s">
        <v>298</v>
      </c>
      <c r="F2165" s="21" t="s">
        <v>298</v>
      </c>
      <c r="G2165" s="21" t="s">
        <v>299</v>
      </c>
      <c r="H2165" s="21" t="s">
        <v>166</v>
      </c>
      <c r="I2165" s="21" t="s">
        <v>167</v>
      </c>
      <c r="J2165" s="22">
        <v>37104</v>
      </c>
      <c r="K2165" s="22">
        <v>55123</v>
      </c>
      <c r="L2165" s="23">
        <f t="shared" si="338"/>
        <v>8</v>
      </c>
      <c r="M2165" s="24">
        <f t="shared" si="339"/>
        <v>1</v>
      </c>
      <c r="N2165" s="21">
        <v>8</v>
      </c>
      <c r="O2165" s="21">
        <v>8</v>
      </c>
      <c r="P2165" s="21" t="s">
        <v>288</v>
      </c>
      <c r="Q2165" s="21" t="s">
        <v>269</v>
      </c>
      <c r="R2165" s="25" t="s">
        <v>270</v>
      </c>
      <c r="S2165" s="21" t="s">
        <v>304</v>
      </c>
      <c r="T2165" s="21"/>
      <c r="U2165" s="26"/>
      <c r="V2165" s="26"/>
      <c r="W2165" s="27">
        <f t="shared" si="330"/>
        <v>2002</v>
      </c>
      <c r="X2165" s="27">
        <f t="shared" si="331"/>
        <v>2050</v>
      </c>
      <c r="Y2165" s="28">
        <f t="shared" si="332"/>
        <v>0</v>
      </c>
      <c r="Z2165" s="29" t="str">
        <f t="shared" si="333"/>
        <v>Excluded</v>
      </c>
      <c r="AA2165" s="30">
        <f t="shared" si="334"/>
        <v>8</v>
      </c>
      <c r="AB2165" s="31">
        <f>IF(AND(ISNUMBER(MATCH($S2165,[3]Lists!$CU$8:$CU$37,0)),J2165&gt;=DATE(2018,12,31)),$AH$6,$AH$5)</f>
        <v>1</v>
      </c>
      <c r="AC2165" s="31">
        <f t="shared" si="335"/>
        <v>1</v>
      </c>
      <c r="AD2165" s="31">
        <f t="shared" si="336"/>
        <v>1</v>
      </c>
      <c r="AE2165" s="32" t="e">
        <f>MIN($K2165,IF(AND(S2165='[3]Resources - Baseline'!$C$25,$AH$3&gt;0),MIN(DATE(2050,12,31),MAX(DATE($AH$4,12,31),DATE(YEAR(J2165)+$AH$3,MONTH(J2165),DAY(J2165)))),IF(AND(COUNTIFS('[3]Resources - Baseline'!$C$26:$C$37,S2165)=1,$AH$2&gt;0),MIN(DATE($AH$4,12,31),DATE(YEAR(J2165)+$AH$2,MONTH(J2165),DAY(J2165))),DATE(2050,12,31))))</f>
        <v>#VALUE!</v>
      </c>
      <c r="AF2165" s="33">
        <f t="shared" si="337"/>
        <v>1</v>
      </c>
    </row>
    <row r="2166" spans="1:32">
      <c r="A2166" s="1">
        <v>2166</v>
      </c>
      <c r="B2166" s="21" t="s">
        <v>4516</v>
      </c>
      <c r="C2166" s="21" t="s">
        <v>4517</v>
      </c>
      <c r="D2166" s="21" t="s">
        <v>163</v>
      </c>
      <c r="E2166" s="21" t="s">
        <v>298</v>
      </c>
      <c r="F2166" s="21" t="s">
        <v>298</v>
      </c>
      <c r="G2166" s="21" t="s">
        <v>299</v>
      </c>
      <c r="H2166" s="21" t="s">
        <v>166</v>
      </c>
      <c r="I2166" s="21" t="s">
        <v>167</v>
      </c>
      <c r="J2166" s="22">
        <v>37135</v>
      </c>
      <c r="K2166" s="22">
        <v>55123</v>
      </c>
      <c r="L2166" s="23">
        <f t="shared" si="338"/>
        <v>7</v>
      </c>
      <c r="M2166" s="24">
        <f t="shared" si="339"/>
        <v>1</v>
      </c>
      <c r="N2166" s="21">
        <v>7</v>
      </c>
      <c r="O2166" s="21">
        <v>7</v>
      </c>
      <c r="P2166" s="21" t="s">
        <v>288</v>
      </c>
      <c r="Q2166" s="21" t="s">
        <v>269</v>
      </c>
      <c r="R2166" s="25" t="s">
        <v>270</v>
      </c>
      <c r="S2166" s="21" t="s">
        <v>304</v>
      </c>
      <c r="T2166" s="21"/>
      <c r="U2166" s="26"/>
      <c r="V2166" s="26"/>
      <c r="W2166" s="27">
        <f t="shared" si="330"/>
        <v>2002</v>
      </c>
      <c r="X2166" s="27">
        <f t="shared" si="331"/>
        <v>2050</v>
      </c>
      <c r="Y2166" s="28">
        <f t="shared" si="332"/>
        <v>0</v>
      </c>
      <c r="Z2166" s="29" t="str">
        <f t="shared" si="333"/>
        <v>Excluded</v>
      </c>
      <c r="AA2166" s="30">
        <f t="shared" si="334"/>
        <v>7</v>
      </c>
      <c r="AB2166" s="31">
        <f>IF(AND(ISNUMBER(MATCH($S2166,[3]Lists!$CU$8:$CU$37,0)),J2166&gt;=DATE(2018,12,31)),$AH$6,$AH$5)</f>
        <v>1</v>
      </c>
      <c r="AC2166" s="31">
        <f t="shared" si="335"/>
        <v>1</v>
      </c>
      <c r="AD2166" s="31">
        <f t="shared" si="336"/>
        <v>1</v>
      </c>
      <c r="AE2166" s="32" t="e">
        <f>MIN($K2166,IF(AND(S2166='[3]Resources - Baseline'!$C$25,$AH$3&gt;0),MIN(DATE(2050,12,31),MAX(DATE($AH$4,12,31),DATE(YEAR(J2166)+$AH$3,MONTH(J2166),DAY(J2166)))),IF(AND(COUNTIFS('[3]Resources - Baseline'!$C$26:$C$37,S2166)=1,$AH$2&gt;0),MIN(DATE($AH$4,12,31),DATE(YEAR(J2166)+$AH$2,MONTH(J2166),DAY(J2166))),DATE(2050,12,31))))</f>
        <v>#VALUE!</v>
      </c>
      <c r="AF2166" s="33">
        <f t="shared" si="337"/>
        <v>1</v>
      </c>
    </row>
    <row r="2167" spans="1:32">
      <c r="A2167" s="1">
        <v>2167</v>
      </c>
      <c r="B2167" s="21" t="s">
        <v>4518</v>
      </c>
      <c r="C2167" s="21" t="s">
        <v>4519</v>
      </c>
      <c r="D2167" s="21" t="s">
        <v>163</v>
      </c>
      <c r="E2167" s="21" t="s">
        <v>164</v>
      </c>
      <c r="F2167" s="21" t="s">
        <v>164</v>
      </c>
      <c r="G2167" s="21" t="s">
        <v>165</v>
      </c>
      <c r="H2167" s="21" t="s">
        <v>166</v>
      </c>
      <c r="I2167" s="21" t="s">
        <v>167</v>
      </c>
      <c r="J2167" s="22">
        <v>37135</v>
      </c>
      <c r="K2167" s="22">
        <v>55123</v>
      </c>
      <c r="L2167" s="23">
        <f t="shared" si="338"/>
        <v>4.0999999999999996</v>
      </c>
      <c r="M2167" s="24">
        <f t="shared" si="339"/>
        <v>1</v>
      </c>
      <c r="N2167" s="21">
        <v>4.0999999999999996</v>
      </c>
      <c r="O2167" s="21">
        <v>4.0999999999999996</v>
      </c>
      <c r="P2167" s="21" t="s">
        <v>288</v>
      </c>
      <c r="Q2167" s="21" t="s">
        <v>269</v>
      </c>
      <c r="R2167" s="25" t="s">
        <v>270</v>
      </c>
      <c r="S2167" s="21" t="s">
        <v>304</v>
      </c>
      <c r="T2167" s="21"/>
      <c r="U2167" s="26"/>
      <c r="V2167" s="26"/>
      <c r="W2167" s="27">
        <f t="shared" si="330"/>
        <v>2002</v>
      </c>
      <c r="X2167" s="27">
        <f t="shared" si="331"/>
        <v>2050</v>
      </c>
      <c r="Y2167" s="28">
        <f t="shared" si="332"/>
        <v>0</v>
      </c>
      <c r="Z2167" s="29" t="str">
        <f t="shared" si="333"/>
        <v>Excluded</v>
      </c>
      <c r="AA2167" s="30">
        <f t="shared" si="334"/>
        <v>4.0999999999999996</v>
      </c>
      <c r="AB2167" s="31">
        <f>IF(AND(ISNUMBER(MATCH($S2167,[3]Lists!$CU$8:$CU$37,0)),J2167&gt;=DATE(2018,12,31)),$AH$6,$AH$5)</f>
        <v>1</v>
      </c>
      <c r="AC2167" s="31">
        <f t="shared" si="335"/>
        <v>1</v>
      </c>
      <c r="AD2167" s="31">
        <f t="shared" si="336"/>
        <v>1</v>
      </c>
      <c r="AE2167" s="32" t="e">
        <f>MIN($K2167,IF(AND(S2167='[3]Resources - Baseline'!$C$25,$AH$3&gt;0),MIN(DATE(2050,12,31),MAX(DATE($AH$4,12,31),DATE(YEAR(J2167)+$AH$3,MONTH(J2167),DAY(J2167)))),IF(AND(COUNTIFS('[3]Resources - Baseline'!$C$26:$C$37,S2167)=1,$AH$2&gt;0),MIN(DATE($AH$4,12,31),DATE(YEAR(J2167)+$AH$2,MONTH(J2167),DAY(J2167))),DATE(2050,12,31))))</f>
        <v>#VALUE!</v>
      </c>
      <c r="AF2167" s="33">
        <f t="shared" si="337"/>
        <v>1</v>
      </c>
    </row>
    <row r="2168" spans="1:32">
      <c r="A2168" s="1">
        <v>2168</v>
      </c>
      <c r="B2168" s="21" t="s">
        <v>4520</v>
      </c>
      <c r="C2168" s="21" t="s">
        <v>4521</v>
      </c>
      <c r="D2168" s="21" t="s">
        <v>163</v>
      </c>
      <c r="E2168" s="21" t="s">
        <v>298</v>
      </c>
      <c r="F2168" s="21" t="s">
        <v>298</v>
      </c>
      <c r="G2168" s="21" t="s">
        <v>299</v>
      </c>
      <c r="H2168" s="21" t="s">
        <v>166</v>
      </c>
      <c r="I2168" s="21" t="s">
        <v>167</v>
      </c>
      <c r="J2168" s="22">
        <v>37104</v>
      </c>
      <c r="K2168" s="22">
        <v>55123</v>
      </c>
      <c r="L2168" s="23">
        <f t="shared" si="338"/>
        <v>6</v>
      </c>
      <c r="M2168" s="24">
        <f t="shared" si="339"/>
        <v>1</v>
      </c>
      <c r="N2168" s="21">
        <v>6</v>
      </c>
      <c r="O2168" s="21">
        <v>6</v>
      </c>
      <c r="P2168" s="21" t="s">
        <v>288</v>
      </c>
      <c r="Q2168" s="21" t="s">
        <v>269</v>
      </c>
      <c r="R2168" s="25" t="s">
        <v>270</v>
      </c>
      <c r="S2168" s="21" t="s">
        <v>304</v>
      </c>
      <c r="T2168" s="21"/>
      <c r="U2168" s="26"/>
      <c r="V2168" s="26"/>
      <c r="W2168" s="27">
        <f t="shared" si="330"/>
        <v>2002</v>
      </c>
      <c r="X2168" s="27">
        <f t="shared" si="331"/>
        <v>2050</v>
      </c>
      <c r="Y2168" s="28">
        <f t="shared" si="332"/>
        <v>0</v>
      </c>
      <c r="Z2168" s="29" t="str">
        <f t="shared" si="333"/>
        <v>Excluded</v>
      </c>
      <c r="AA2168" s="30">
        <f t="shared" si="334"/>
        <v>6</v>
      </c>
      <c r="AB2168" s="31">
        <f>IF(AND(ISNUMBER(MATCH($S2168,[3]Lists!$CU$8:$CU$37,0)),J2168&gt;=DATE(2018,12,31)),$AH$6,$AH$5)</f>
        <v>1</v>
      </c>
      <c r="AC2168" s="31">
        <f t="shared" si="335"/>
        <v>1</v>
      </c>
      <c r="AD2168" s="31">
        <f t="shared" si="336"/>
        <v>1</v>
      </c>
      <c r="AE2168" s="32" t="e">
        <f>MIN($K2168,IF(AND(S2168='[3]Resources - Baseline'!$C$25,$AH$3&gt;0),MIN(DATE(2050,12,31),MAX(DATE($AH$4,12,31),DATE(YEAR(J2168)+$AH$3,MONTH(J2168),DAY(J2168)))),IF(AND(COUNTIFS('[3]Resources - Baseline'!$C$26:$C$37,S2168)=1,$AH$2&gt;0),MIN(DATE($AH$4,12,31),DATE(YEAR(J2168)+$AH$2,MONTH(J2168),DAY(J2168))),DATE(2050,12,31))))</f>
        <v>#VALUE!</v>
      </c>
      <c r="AF2168" s="33">
        <f t="shared" si="337"/>
        <v>1</v>
      </c>
    </row>
    <row r="2169" spans="1:32">
      <c r="A2169" s="1">
        <v>2169</v>
      </c>
      <c r="B2169" s="21" t="s">
        <v>4522</v>
      </c>
      <c r="C2169" s="21" t="s">
        <v>4523</v>
      </c>
      <c r="D2169" s="21" t="s">
        <v>163</v>
      </c>
      <c r="E2169" s="21" t="s">
        <v>302</v>
      </c>
      <c r="F2169" s="21" t="s">
        <v>302</v>
      </c>
      <c r="G2169" s="21" t="s">
        <v>303</v>
      </c>
      <c r="H2169" s="21" t="s">
        <v>302</v>
      </c>
      <c r="I2169" s="21" t="s">
        <v>167</v>
      </c>
      <c r="J2169" s="22">
        <v>37104</v>
      </c>
      <c r="K2169" s="22">
        <v>55123</v>
      </c>
      <c r="L2169" s="23">
        <f t="shared" si="338"/>
        <v>7.0000000000000007E-2</v>
      </c>
      <c r="M2169" s="24">
        <f t="shared" si="339"/>
        <v>1</v>
      </c>
      <c r="N2169" s="21">
        <v>7.0000000000000007E-2</v>
      </c>
      <c r="O2169" s="21">
        <v>7.0000000000000007E-2</v>
      </c>
      <c r="P2169" s="21" t="s">
        <v>218</v>
      </c>
      <c r="Q2169" s="21" t="s">
        <v>219</v>
      </c>
      <c r="R2169" s="25" t="s">
        <v>218</v>
      </c>
      <c r="S2169" s="21" t="s">
        <v>220</v>
      </c>
      <c r="T2169" s="21"/>
      <c r="U2169" s="26"/>
      <c r="V2169" s="26"/>
      <c r="W2169" s="27">
        <f t="shared" si="330"/>
        <v>2002</v>
      </c>
      <c r="X2169" s="27">
        <f t="shared" si="331"/>
        <v>2050</v>
      </c>
      <c r="Y2169" s="28">
        <f t="shared" si="332"/>
        <v>0</v>
      </c>
      <c r="Z2169" s="29" t="str">
        <f t="shared" si="333"/>
        <v>Excluded</v>
      </c>
      <c r="AA2169" s="30">
        <f t="shared" si="334"/>
        <v>7.0000000000000007E-2</v>
      </c>
      <c r="AB2169" s="31">
        <f>IF(AND(ISNUMBER(MATCH($S2169,[3]Lists!$CU$8:$CU$37,0)),J2169&gt;=DATE(2018,12,31)),$AH$6,$AH$5)</f>
        <v>1</v>
      </c>
      <c r="AC2169" s="31">
        <f t="shared" si="335"/>
        <v>1</v>
      </c>
      <c r="AD2169" s="31">
        <f t="shared" si="336"/>
        <v>1</v>
      </c>
      <c r="AE2169" s="32" t="e">
        <f>MIN($K2169,IF(AND(S2169='[3]Resources - Baseline'!$C$25,$AH$3&gt;0),MIN(DATE(2050,12,31),MAX(DATE($AH$4,12,31),DATE(YEAR(J2169)+$AH$3,MONTH(J2169),DAY(J2169)))),IF(AND(COUNTIFS('[3]Resources - Baseline'!$C$26:$C$37,S2169)=1,$AH$2&gt;0),MIN(DATE($AH$4,12,31),DATE(YEAR(J2169)+$AH$2,MONTH(J2169),DAY(J2169))),DATE(2050,12,31))))</f>
        <v>#VALUE!</v>
      </c>
      <c r="AF2169" s="33">
        <f t="shared" si="337"/>
        <v>1</v>
      </c>
    </row>
    <row r="2170" spans="1:32">
      <c r="A2170" s="1">
        <v>2170</v>
      </c>
      <c r="B2170" s="21" t="s">
        <v>4524</v>
      </c>
      <c r="C2170" s="21" t="s">
        <v>4525</v>
      </c>
      <c r="D2170" s="21" t="s">
        <v>163</v>
      </c>
      <c r="E2170" s="21" t="s">
        <v>359</v>
      </c>
      <c r="F2170" s="21" t="s">
        <v>359</v>
      </c>
      <c r="G2170" s="21" t="s">
        <v>360</v>
      </c>
      <c r="H2170" s="21" t="s">
        <v>210</v>
      </c>
      <c r="I2170" s="21" t="s">
        <v>212</v>
      </c>
      <c r="J2170" s="22">
        <v>23132</v>
      </c>
      <c r="K2170" s="22">
        <v>55153</v>
      </c>
      <c r="L2170" s="23">
        <f t="shared" si="338"/>
        <v>40.5</v>
      </c>
      <c r="M2170" s="24">
        <f t="shared" si="339"/>
        <v>1</v>
      </c>
      <c r="N2170" s="21">
        <v>40.5</v>
      </c>
      <c r="O2170" s="21">
        <v>40.5</v>
      </c>
      <c r="P2170" s="21" t="s">
        <v>218</v>
      </c>
      <c r="Q2170" s="21" t="s">
        <v>219</v>
      </c>
      <c r="R2170" s="25" t="s">
        <v>218</v>
      </c>
      <c r="S2170" s="21" t="s">
        <v>344</v>
      </c>
      <c r="T2170" s="21"/>
      <c r="U2170" s="26"/>
      <c r="V2170" s="26"/>
      <c r="W2170" s="27">
        <f t="shared" si="330"/>
        <v>1963</v>
      </c>
      <c r="X2170" s="27">
        <f t="shared" si="331"/>
        <v>2050</v>
      </c>
      <c r="Y2170" s="28">
        <f t="shared" si="332"/>
        <v>0</v>
      </c>
      <c r="Z2170" s="29" t="str">
        <f t="shared" si="333"/>
        <v>NW</v>
      </c>
      <c r="AA2170" s="30">
        <f t="shared" si="334"/>
        <v>40.5</v>
      </c>
      <c r="AB2170" s="31">
        <f>IF(AND(ISNUMBER(MATCH($S2170,[3]Lists!$CU$8:$CU$37,0)),J2170&gt;=DATE(2018,12,31)),$AH$6,$AH$5)</f>
        <v>1</v>
      </c>
      <c r="AC2170" s="31">
        <f t="shared" si="335"/>
        <v>1</v>
      </c>
      <c r="AD2170" s="31">
        <f t="shared" si="336"/>
        <v>1</v>
      </c>
      <c r="AE2170" s="32" t="e">
        <f>MIN($K2170,IF(AND(S2170='[3]Resources - Baseline'!$C$25,$AH$3&gt;0),MIN(DATE(2050,12,31),MAX(DATE($AH$4,12,31),DATE(YEAR(J2170)+$AH$3,MONTH(J2170),DAY(J2170)))),IF(AND(COUNTIFS('[3]Resources - Baseline'!$C$26:$C$37,S2170)=1,$AH$2&gt;0),MIN(DATE($AH$4,12,31),DATE(YEAR(J2170)+$AH$2,MONTH(J2170),DAY(J2170))),DATE(2050,12,31))))</f>
        <v>#VALUE!</v>
      </c>
      <c r="AF2170" s="33">
        <f t="shared" si="337"/>
        <v>1</v>
      </c>
    </row>
    <row r="2171" spans="1:32">
      <c r="A2171" s="1">
        <v>2171</v>
      </c>
      <c r="B2171" s="21" t="s">
        <v>4526</v>
      </c>
      <c r="C2171" s="21" t="s">
        <v>4527</v>
      </c>
      <c r="D2171" s="21" t="s">
        <v>163</v>
      </c>
      <c r="E2171" s="21" t="s">
        <v>359</v>
      </c>
      <c r="F2171" s="21" t="s">
        <v>359</v>
      </c>
      <c r="G2171" s="21" t="s">
        <v>360</v>
      </c>
      <c r="H2171" s="21" t="s">
        <v>210</v>
      </c>
      <c r="I2171" s="21" t="s">
        <v>212</v>
      </c>
      <c r="J2171" s="22">
        <v>23071</v>
      </c>
      <c r="K2171" s="22">
        <v>55153</v>
      </c>
      <c r="L2171" s="23">
        <f t="shared" si="338"/>
        <v>40.5</v>
      </c>
      <c r="M2171" s="24">
        <f t="shared" si="339"/>
        <v>1</v>
      </c>
      <c r="N2171" s="21">
        <v>40.5</v>
      </c>
      <c r="O2171" s="21">
        <v>40.5</v>
      </c>
      <c r="P2171" s="21" t="s">
        <v>218</v>
      </c>
      <c r="Q2171" s="21" t="s">
        <v>219</v>
      </c>
      <c r="R2171" s="25" t="s">
        <v>218</v>
      </c>
      <c r="S2171" s="21" t="s">
        <v>344</v>
      </c>
      <c r="T2171" s="21"/>
      <c r="U2171" s="26"/>
      <c r="V2171" s="26"/>
      <c r="W2171" s="27">
        <f t="shared" si="330"/>
        <v>1963</v>
      </c>
      <c r="X2171" s="27">
        <f t="shared" si="331"/>
        <v>2050</v>
      </c>
      <c r="Y2171" s="28">
        <f t="shared" si="332"/>
        <v>0</v>
      </c>
      <c r="Z2171" s="29" t="str">
        <f t="shared" si="333"/>
        <v>NW</v>
      </c>
      <c r="AA2171" s="30">
        <f t="shared" si="334"/>
        <v>40.5</v>
      </c>
      <c r="AB2171" s="31">
        <f>IF(AND(ISNUMBER(MATCH($S2171,[3]Lists!$CU$8:$CU$37,0)),J2171&gt;=DATE(2018,12,31)),$AH$6,$AH$5)</f>
        <v>1</v>
      </c>
      <c r="AC2171" s="31">
        <f t="shared" si="335"/>
        <v>1</v>
      </c>
      <c r="AD2171" s="31">
        <f t="shared" si="336"/>
        <v>1</v>
      </c>
      <c r="AE2171" s="32" t="e">
        <f>MIN($K2171,IF(AND(S2171='[3]Resources - Baseline'!$C$25,$AH$3&gt;0),MIN(DATE(2050,12,31),MAX(DATE($AH$4,12,31),DATE(YEAR(J2171)+$AH$3,MONTH(J2171),DAY(J2171)))),IF(AND(COUNTIFS('[3]Resources - Baseline'!$C$26:$C$37,S2171)=1,$AH$2&gt;0),MIN(DATE($AH$4,12,31),DATE(YEAR(J2171)+$AH$2,MONTH(J2171),DAY(J2171))),DATE(2050,12,31))))</f>
        <v>#VALUE!</v>
      </c>
      <c r="AF2171" s="33">
        <f t="shared" si="337"/>
        <v>1</v>
      </c>
    </row>
    <row r="2172" spans="1:32">
      <c r="A2172" s="1">
        <v>2172</v>
      </c>
      <c r="B2172" s="21" t="s">
        <v>4528</v>
      </c>
      <c r="C2172" s="21" t="s">
        <v>4529</v>
      </c>
      <c r="D2172" s="21" t="s">
        <v>163</v>
      </c>
      <c r="E2172" s="21" t="s">
        <v>359</v>
      </c>
      <c r="F2172" s="21" t="s">
        <v>359</v>
      </c>
      <c r="G2172" s="21" t="s">
        <v>360</v>
      </c>
      <c r="H2172" s="21" t="s">
        <v>210</v>
      </c>
      <c r="I2172" s="21" t="s">
        <v>212</v>
      </c>
      <c r="J2172" s="22">
        <v>23102</v>
      </c>
      <c r="K2172" s="22">
        <v>55153</v>
      </c>
      <c r="L2172" s="23">
        <f t="shared" si="338"/>
        <v>40.5</v>
      </c>
      <c r="M2172" s="24">
        <f t="shared" si="339"/>
        <v>1</v>
      </c>
      <c r="N2172" s="21">
        <v>40.5</v>
      </c>
      <c r="O2172" s="21">
        <v>40.5</v>
      </c>
      <c r="P2172" s="21" t="s">
        <v>218</v>
      </c>
      <c r="Q2172" s="21" t="s">
        <v>219</v>
      </c>
      <c r="R2172" s="25" t="s">
        <v>218</v>
      </c>
      <c r="S2172" s="21" t="s">
        <v>344</v>
      </c>
      <c r="T2172" s="21"/>
      <c r="U2172" s="26"/>
      <c r="V2172" s="26"/>
      <c r="W2172" s="27">
        <f t="shared" si="330"/>
        <v>1963</v>
      </c>
      <c r="X2172" s="27">
        <f t="shared" si="331"/>
        <v>2050</v>
      </c>
      <c r="Y2172" s="28">
        <f t="shared" si="332"/>
        <v>0</v>
      </c>
      <c r="Z2172" s="29" t="str">
        <f t="shared" si="333"/>
        <v>NW</v>
      </c>
      <c r="AA2172" s="30">
        <f t="shared" si="334"/>
        <v>40.5</v>
      </c>
      <c r="AB2172" s="31">
        <f>IF(AND(ISNUMBER(MATCH($S2172,[3]Lists!$CU$8:$CU$37,0)),J2172&gt;=DATE(2018,12,31)),$AH$6,$AH$5)</f>
        <v>1</v>
      </c>
      <c r="AC2172" s="31">
        <f t="shared" si="335"/>
        <v>1</v>
      </c>
      <c r="AD2172" s="31">
        <f t="shared" si="336"/>
        <v>1</v>
      </c>
      <c r="AE2172" s="32" t="e">
        <f>MIN($K2172,IF(AND(S2172='[3]Resources - Baseline'!$C$25,$AH$3&gt;0),MIN(DATE(2050,12,31),MAX(DATE($AH$4,12,31),DATE(YEAR(J2172)+$AH$3,MONTH(J2172),DAY(J2172)))),IF(AND(COUNTIFS('[3]Resources - Baseline'!$C$26:$C$37,S2172)=1,$AH$2&gt;0),MIN(DATE($AH$4,12,31),DATE(YEAR(J2172)+$AH$2,MONTH(J2172),DAY(J2172))),DATE(2050,12,31))))</f>
        <v>#VALUE!</v>
      </c>
      <c r="AF2172" s="33">
        <f t="shared" si="337"/>
        <v>1</v>
      </c>
    </row>
    <row r="2173" spans="1:32">
      <c r="A2173" s="1">
        <v>2173</v>
      </c>
      <c r="B2173" s="21" t="s">
        <v>4530</v>
      </c>
      <c r="C2173" s="21" t="s">
        <v>4531</v>
      </c>
      <c r="D2173" s="21" t="s">
        <v>163</v>
      </c>
      <c r="E2173" s="21" t="s">
        <v>359</v>
      </c>
      <c r="F2173" s="21" t="s">
        <v>359</v>
      </c>
      <c r="G2173" s="21" t="s">
        <v>360</v>
      </c>
      <c r="H2173" s="21" t="s">
        <v>210</v>
      </c>
      <c r="I2173" s="21" t="s">
        <v>212</v>
      </c>
      <c r="J2173" s="22">
        <v>23163</v>
      </c>
      <c r="K2173" s="22">
        <v>55153</v>
      </c>
      <c r="L2173" s="23">
        <f t="shared" si="338"/>
        <v>40.5</v>
      </c>
      <c r="M2173" s="24">
        <f t="shared" si="339"/>
        <v>1</v>
      </c>
      <c r="N2173" s="21">
        <v>40.5</v>
      </c>
      <c r="O2173" s="21">
        <v>40.5</v>
      </c>
      <c r="P2173" s="21" t="s">
        <v>218</v>
      </c>
      <c r="Q2173" s="21" t="s">
        <v>219</v>
      </c>
      <c r="R2173" s="25" t="s">
        <v>218</v>
      </c>
      <c r="S2173" s="21" t="s">
        <v>344</v>
      </c>
      <c r="T2173" s="21"/>
      <c r="U2173" s="26"/>
      <c r="V2173" s="26"/>
      <c r="W2173" s="27">
        <f t="shared" si="330"/>
        <v>1963</v>
      </c>
      <c r="X2173" s="27">
        <f t="shared" si="331"/>
        <v>2050</v>
      </c>
      <c r="Y2173" s="28">
        <f t="shared" si="332"/>
        <v>0</v>
      </c>
      <c r="Z2173" s="29" t="str">
        <f t="shared" si="333"/>
        <v>NW</v>
      </c>
      <c r="AA2173" s="30">
        <f t="shared" si="334"/>
        <v>40.5</v>
      </c>
      <c r="AB2173" s="31">
        <f>IF(AND(ISNUMBER(MATCH($S2173,[3]Lists!$CU$8:$CU$37,0)),J2173&gt;=DATE(2018,12,31)),$AH$6,$AH$5)</f>
        <v>1</v>
      </c>
      <c r="AC2173" s="31">
        <f t="shared" si="335"/>
        <v>1</v>
      </c>
      <c r="AD2173" s="31">
        <f t="shared" si="336"/>
        <v>1</v>
      </c>
      <c r="AE2173" s="32" t="e">
        <f>MIN($K2173,IF(AND(S2173='[3]Resources - Baseline'!$C$25,$AH$3&gt;0),MIN(DATE(2050,12,31),MAX(DATE($AH$4,12,31),DATE(YEAR(J2173)+$AH$3,MONTH(J2173),DAY(J2173)))),IF(AND(COUNTIFS('[3]Resources - Baseline'!$C$26:$C$37,S2173)=1,$AH$2&gt;0),MIN(DATE($AH$4,12,31),DATE(YEAR(J2173)+$AH$2,MONTH(J2173),DAY(J2173))),DATE(2050,12,31))))</f>
        <v>#VALUE!</v>
      </c>
      <c r="AF2173" s="33">
        <f t="shared" si="337"/>
        <v>1</v>
      </c>
    </row>
    <row r="2174" spans="1:32">
      <c r="A2174" s="1">
        <v>2174</v>
      </c>
      <c r="B2174" s="21" t="s">
        <v>4532</v>
      </c>
      <c r="C2174" s="21" t="s">
        <v>4533</v>
      </c>
      <c r="D2174" s="21" t="s">
        <v>163</v>
      </c>
      <c r="E2174" s="21" t="s">
        <v>298</v>
      </c>
      <c r="F2174" s="21" t="s">
        <v>298</v>
      </c>
      <c r="G2174" s="21" t="s">
        <v>299</v>
      </c>
      <c r="H2174" s="21" t="s">
        <v>166</v>
      </c>
      <c r="I2174" s="21" t="s">
        <v>167</v>
      </c>
      <c r="J2174" s="22">
        <v>42125</v>
      </c>
      <c r="K2174" s="22">
        <v>55153</v>
      </c>
      <c r="L2174" s="23">
        <f t="shared" si="338"/>
        <v>16.5</v>
      </c>
      <c r="M2174" s="24">
        <f t="shared" si="339"/>
        <v>1</v>
      </c>
      <c r="N2174" s="21">
        <v>16.5</v>
      </c>
      <c r="O2174" s="21">
        <v>16.5</v>
      </c>
      <c r="P2174" s="21" t="s">
        <v>288</v>
      </c>
      <c r="Q2174" s="21" t="s">
        <v>269</v>
      </c>
      <c r="R2174" s="25" t="s">
        <v>270</v>
      </c>
      <c r="S2174" s="21" t="s">
        <v>304</v>
      </c>
      <c r="T2174" s="21"/>
      <c r="U2174" s="26"/>
      <c r="V2174" s="26"/>
      <c r="W2174" s="27">
        <f t="shared" si="330"/>
        <v>2015</v>
      </c>
      <c r="X2174" s="27">
        <f t="shared" si="331"/>
        <v>2050</v>
      </c>
      <c r="Y2174" s="28">
        <f t="shared" si="332"/>
        <v>0</v>
      </c>
      <c r="Z2174" s="29" t="str">
        <f t="shared" si="333"/>
        <v>Excluded</v>
      </c>
      <c r="AA2174" s="30">
        <f t="shared" si="334"/>
        <v>16.5</v>
      </c>
      <c r="AB2174" s="31">
        <f>IF(AND(ISNUMBER(MATCH($S2174,[3]Lists!$CU$8:$CU$37,0)),J2174&gt;=DATE(2018,12,31)),$AH$6,$AH$5)</f>
        <v>1</v>
      </c>
      <c r="AC2174" s="31">
        <f t="shared" si="335"/>
        <v>1</v>
      </c>
      <c r="AD2174" s="31">
        <f t="shared" si="336"/>
        <v>1</v>
      </c>
      <c r="AE2174" s="32" t="e">
        <f>MIN($K2174,IF(AND(S2174='[3]Resources - Baseline'!$C$25,$AH$3&gt;0),MIN(DATE(2050,12,31),MAX(DATE($AH$4,12,31),DATE(YEAR(J2174)+$AH$3,MONTH(J2174),DAY(J2174)))),IF(AND(COUNTIFS('[3]Resources - Baseline'!$C$26:$C$37,S2174)=1,$AH$2&gt;0),MIN(DATE($AH$4,12,31),DATE(YEAR(J2174)+$AH$2,MONTH(J2174),DAY(J2174))),DATE(2050,12,31))))</f>
        <v>#VALUE!</v>
      </c>
      <c r="AF2174" s="33">
        <f t="shared" si="337"/>
        <v>1</v>
      </c>
    </row>
    <row r="2175" spans="1:32">
      <c r="A2175" s="1">
        <v>2175</v>
      </c>
      <c r="B2175" s="21" t="s">
        <v>4534</v>
      </c>
      <c r="C2175" s="21" t="s">
        <v>4535</v>
      </c>
      <c r="D2175" s="21" t="s">
        <v>185</v>
      </c>
      <c r="E2175" s="21" t="s">
        <v>175</v>
      </c>
      <c r="F2175" s="21" t="s">
        <v>175</v>
      </c>
      <c r="G2175" s="21" t="s">
        <v>186</v>
      </c>
      <c r="H2175" s="21" t="s">
        <v>175</v>
      </c>
      <c r="I2175" s="21" t="s">
        <v>178</v>
      </c>
      <c r="J2175" s="22">
        <v>41703</v>
      </c>
      <c r="K2175" s="22">
        <v>55153</v>
      </c>
      <c r="L2175" s="23">
        <f t="shared" si="338"/>
        <v>1.5</v>
      </c>
      <c r="M2175" s="24">
        <f t="shared" si="339"/>
        <v>1</v>
      </c>
      <c r="N2175" s="21">
        <v>1.5</v>
      </c>
      <c r="O2175" s="21">
        <v>1.5</v>
      </c>
      <c r="P2175" s="21" t="s">
        <v>187</v>
      </c>
      <c r="Q2175" s="21" t="s">
        <v>188</v>
      </c>
      <c r="R2175" s="25" t="s">
        <v>189</v>
      </c>
      <c r="S2175" s="21" t="s">
        <v>182</v>
      </c>
      <c r="T2175" s="21"/>
      <c r="U2175" s="26"/>
      <c r="V2175" s="26"/>
      <c r="W2175" s="27">
        <f t="shared" si="330"/>
        <v>2014</v>
      </c>
      <c r="X2175" s="27">
        <f t="shared" si="331"/>
        <v>2050</v>
      </c>
      <c r="Y2175" s="28">
        <f t="shared" si="332"/>
        <v>0</v>
      </c>
      <c r="Z2175" s="29" t="str">
        <f t="shared" si="333"/>
        <v>CAISO</v>
      </c>
      <c r="AA2175" s="30">
        <f t="shared" si="334"/>
        <v>1.5</v>
      </c>
      <c r="AB2175" s="31">
        <f>IF(AND(ISNUMBER(MATCH($S2175,[3]Lists!$CU$8:$CU$37,0)),J2175&gt;=DATE(2018,12,31)),$AH$6,$AH$5)</f>
        <v>1</v>
      </c>
      <c r="AC2175" s="31">
        <f t="shared" si="335"/>
        <v>1</v>
      </c>
      <c r="AD2175" s="31">
        <f t="shared" si="336"/>
        <v>1</v>
      </c>
      <c r="AE2175" s="32" t="e">
        <f>MIN($K2175,IF(AND(S2175='[3]Resources - Baseline'!$C$25,$AH$3&gt;0),MIN(DATE(2050,12,31),MAX(DATE($AH$4,12,31),DATE(YEAR(J2175)+$AH$3,MONTH(J2175),DAY(J2175)))),IF(AND(COUNTIFS('[3]Resources - Baseline'!$C$26:$C$37,S2175)=1,$AH$2&gt;0),MIN(DATE($AH$4,12,31),DATE(YEAR(J2175)+$AH$2,MONTH(J2175),DAY(J2175))),DATE(2050,12,31))))</f>
        <v>#VALUE!</v>
      </c>
      <c r="AF2175" s="33">
        <f t="shared" si="337"/>
        <v>1</v>
      </c>
    </row>
    <row r="2176" spans="1:32">
      <c r="A2176" s="1">
        <v>2176</v>
      </c>
      <c r="B2176" s="21" t="s">
        <v>4536</v>
      </c>
      <c r="C2176" s="21" t="s">
        <v>4537</v>
      </c>
      <c r="D2176" s="21" t="s">
        <v>163</v>
      </c>
      <c r="E2176" s="21" t="s">
        <v>298</v>
      </c>
      <c r="F2176" s="21" t="s">
        <v>298</v>
      </c>
      <c r="G2176" s="21" t="s">
        <v>299</v>
      </c>
      <c r="H2176" s="21" t="s">
        <v>166</v>
      </c>
      <c r="I2176" s="21" t="s">
        <v>167</v>
      </c>
      <c r="J2176" s="22">
        <v>37591</v>
      </c>
      <c r="K2176" s="22">
        <v>55153</v>
      </c>
      <c r="L2176" s="23">
        <f t="shared" si="338"/>
        <v>26.4</v>
      </c>
      <c r="M2176" s="24">
        <f t="shared" si="339"/>
        <v>1</v>
      </c>
      <c r="N2176" s="21">
        <v>26.4</v>
      </c>
      <c r="O2176" s="21">
        <v>26.4</v>
      </c>
      <c r="P2176" s="21" t="s">
        <v>196</v>
      </c>
      <c r="Q2176" s="21" t="s">
        <v>197</v>
      </c>
      <c r="R2176" s="25" t="s">
        <v>198</v>
      </c>
      <c r="S2176" s="21" t="s">
        <v>542</v>
      </c>
      <c r="T2176" s="21"/>
      <c r="U2176" s="26"/>
      <c r="V2176" s="26"/>
      <c r="W2176" s="27">
        <f t="shared" si="330"/>
        <v>2003</v>
      </c>
      <c r="X2176" s="27">
        <f t="shared" si="331"/>
        <v>2050</v>
      </c>
      <c r="Y2176" s="28">
        <f t="shared" si="332"/>
        <v>0</v>
      </c>
      <c r="Z2176" s="29" t="str">
        <f t="shared" si="333"/>
        <v>Excluded</v>
      </c>
      <c r="AA2176" s="30">
        <f t="shared" si="334"/>
        <v>26.4</v>
      </c>
      <c r="AB2176" s="31">
        <f>IF(AND(ISNUMBER(MATCH($S2176,[3]Lists!$CU$8:$CU$37,0)),J2176&gt;=DATE(2018,12,31)),$AH$6,$AH$5)</f>
        <v>1</v>
      </c>
      <c r="AC2176" s="31">
        <f t="shared" si="335"/>
        <v>1</v>
      </c>
      <c r="AD2176" s="31">
        <f t="shared" si="336"/>
        <v>1</v>
      </c>
      <c r="AE2176" s="32" t="e">
        <f>MIN($K2176,IF(AND(S2176='[3]Resources - Baseline'!$C$25,$AH$3&gt;0),MIN(DATE(2050,12,31),MAX(DATE($AH$4,12,31),DATE(YEAR(J2176)+$AH$3,MONTH(J2176),DAY(J2176)))),IF(AND(COUNTIFS('[3]Resources - Baseline'!$C$26:$C$37,S2176)=1,$AH$2&gt;0),MIN(DATE($AH$4,12,31),DATE(YEAR(J2176)+$AH$2,MONTH(J2176),DAY(J2176))),DATE(2050,12,31))))</f>
        <v>#VALUE!</v>
      </c>
      <c r="AF2176" s="33">
        <f t="shared" si="337"/>
        <v>1</v>
      </c>
    </row>
    <row r="2177" spans="1:32">
      <c r="A2177" s="1">
        <v>2177</v>
      </c>
      <c r="B2177" s="21" t="s">
        <v>4538</v>
      </c>
      <c r="C2177" s="21" t="s">
        <v>4539</v>
      </c>
      <c r="D2177" s="21" t="s">
        <v>163</v>
      </c>
      <c r="E2177" s="21" t="s">
        <v>298</v>
      </c>
      <c r="F2177" s="21" t="s">
        <v>298</v>
      </c>
      <c r="G2177" s="21" t="s">
        <v>299</v>
      </c>
      <c r="H2177" s="21" t="s">
        <v>166</v>
      </c>
      <c r="I2177" s="21" t="s">
        <v>167</v>
      </c>
      <c r="J2177" s="22">
        <v>37591</v>
      </c>
      <c r="K2177" s="22">
        <v>55153</v>
      </c>
      <c r="L2177" s="23">
        <f t="shared" si="338"/>
        <v>21.8</v>
      </c>
      <c r="M2177" s="24">
        <f t="shared" si="339"/>
        <v>1</v>
      </c>
      <c r="N2177" s="21">
        <v>21.8</v>
      </c>
      <c r="O2177" s="21">
        <v>21.8</v>
      </c>
      <c r="P2177" s="21" t="s">
        <v>196</v>
      </c>
      <c r="Q2177" s="21" t="s">
        <v>197</v>
      </c>
      <c r="R2177" s="25" t="s">
        <v>198</v>
      </c>
      <c r="S2177" s="21" t="s">
        <v>542</v>
      </c>
      <c r="T2177" s="21"/>
      <c r="U2177" s="26"/>
      <c r="V2177" s="26"/>
      <c r="W2177" s="27">
        <f t="shared" si="330"/>
        <v>2003</v>
      </c>
      <c r="X2177" s="27">
        <f t="shared" si="331"/>
        <v>2050</v>
      </c>
      <c r="Y2177" s="28">
        <f t="shared" si="332"/>
        <v>0</v>
      </c>
      <c r="Z2177" s="29" t="str">
        <f t="shared" si="333"/>
        <v>Excluded</v>
      </c>
      <c r="AA2177" s="30">
        <f t="shared" si="334"/>
        <v>21.8</v>
      </c>
      <c r="AB2177" s="31">
        <f>IF(AND(ISNUMBER(MATCH($S2177,[3]Lists!$CU$8:$CU$37,0)),J2177&gt;=DATE(2018,12,31)),$AH$6,$AH$5)</f>
        <v>1</v>
      </c>
      <c r="AC2177" s="31">
        <f t="shared" si="335"/>
        <v>1</v>
      </c>
      <c r="AD2177" s="31">
        <f t="shared" si="336"/>
        <v>1</v>
      </c>
      <c r="AE2177" s="32" t="e">
        <f>MIN($K2177,IF(AND(S2177='[3]Resources - Baseline'!$C$25,$AH$3&gt;0),MIN(DATE(2050,12,31),MAX(DATE($AH$4,12,31),DATE(YEAR(J2177)+$AH$3,MONTH(J2177),DAY(J2177)))),IF(AND(COUNTIFS('[3]Resources - Baseline'!$C$26:$C$37,S2177)=1,$AH$2&gt;0),MIN(DATE($AH$4,12,31),DATE(YEAR(J2177)+$AH$2,MONTH(J2177),DAY(J2177))),DATE(2050,12,31))))</f>
        <v>#VALUE!</v>
      </c>
      <c r="AF2177" s="33">
        <f t="shared" si="337"/>
        <v>1</v>
      </c>
    </row>
    <row r="2178" spans="1:32">
      <c r="A2178" s="1">
        <v>2178</v>
      </c>
      <c r="B2178" s="21" t="s">
        <v>4540</v>
      </c>
      <c r="C2178" s="21" t="s">
        <v>4541</v>
      </c>
      <c r="D2178" s="21" t="s">
        <v>163</v>
      </c>
      <c r="E2178" s="21" t="s">
        <v>164</v>
      </c>
      <c r="F2178" s="21" t="s">
        <v>164</v>
      </c>
      <c r="G2178" s="21" t="s">
        <v>165</v>
      </c>
      <c r="H2178" s="21" t="s">
        <v>166</v>
      </c>
      <c r="I2178" s="21" t="s">
        <v>167</v>
      </c>
      <c r="J2178" s="22">
        <v>37591</v>
      </c>
      <c r="K2178" s="22">
        <v>55153</v>
      </c>
      <c r="L2178" s="23">
        <f t="shared" si="338"/>
        <v>12.5</v>
      </c>
      <c r="M2178" s="24">
        <f t="shared" si="339"/>
        <v>1</v>
      </c>
      <c r="N2178" s="21">
        <v>12.5</v>
      </c>
      <c r="O2178" s="21">
        <v>12.5</v>
      </c>
      <c r="P2178" s="21" t="s">
        <v>196</v>
      </c>
      <c r="Q2178" s="21" t="s">
        <v>197</v>
      </c>
      <c r="R2178" s="25" t="s">
        <v>198</v>
      </c>
      <c r="S2178" s="21" t="s">
        <v>542</v>
      </c>
      <c r="T2178" s="21"/>
      <c r="U2178" s="26"/>
      <c r="V2178" s="26"/>
      <c r="W2178" s="27">
        <f t="shared" si="330"/>
        <v>2003</v>
      </c>
      <c r="X2178" s="27">
        <f t="shared" si="331"/>
        <v>2050</v>
      </c>
      <c r="Y2178" s="28">
        <f t="shared" si="332"/>
        <v>0</v>
      </c>
      <c r="Z2178" s="29" t="str">
        <f t="shared" si="333"/>
        <v>Excluded</v>
      </c>
      <c r="AA2178" s="30">
        <f t="shared" si="334"/>
        <v>12.5</v>
      </c>
      <c r="AB2178" s="31">
        <f>IF(AND(ISNUMBER(MATCH($S2178,[3]Lists!$CU$8:$CU$37,0)),J2178&gt;=DATE(2018,12,31)),$AH$6,$AH$5)</f>
        <v>1</v>
      </c>
      <c r="AC2178" s="31">
        <f t="shared" si="335"/>
        <v>1</v>
      </c>
      <c r="AD2178" s="31">
        <f t="shared" si="336"/>
        <v>1</v>
      </c>
      <c r="AE2178" s="32" t="e">
        <f>MIN($K2178,IF(AND(S2178='[3]Resources - Baseline'!$C$25,$AH$3&gt;0),MIN(DATE(2050,12,31),MAX(DATE($AH$4,12,31),DATE(YEAR(J2178)+$AH$3,MONTH(J2178),DAY(J2178)))),IF(AND(COUNTIFS('[3]Resources - Baseline'!$C$26:$C$37,S2178)=1,$AH$2&gt;0),MIN(DATE($AH$4,12,31),DATE(YEAR(J2178)+$AH$2,MONTH(J2178),DAY(J2178))),DATE(2050,12,31))))</f>
        <v>#VALUE!</v>
      </c>
      <c r="AF2178" s="33">
        <f t="shared" si="337"/>
        <v>1</v>
      </c>
    </row>
    <row r="2179" spans="1:32">
      <c r="A2179" s="1">
        <v>2179</v>
      </c>
      <c r="B2179" s="21" t="s">
        <v>4542</v>
      </c>
      <c r="C2179" s="21" t="s">
        <v>4543</v>
      </c>
      <c r="D2179" s="21" t="s">
        <v>163</v>
      </c>
      <c r="E2179" s="21" t="s">
        <v>298</v>
      </c>
      <c r="F2179" s="21" t="s">
        <v>298</v>
      </c>
      <c r="G2179" s="21" t="s">
        <v>299</v>
      </c>
      <c r="H2179" s="21" t="s">
        <v>166</v>
      </c>
      <c r="I2179" s="21" t="s">
        <v>167</v>
      </c>
      <c r="J2179" s="22">
        <v>37591</v>
      </c>
      <c r="K2179" s="22">
        <v>55153</v>
      </c>
      <c r="L2179" s="23">
        <f t="shared" si="338"/>
        <v>27.2</v>
      </c>
      <c r="M2179" s="24">
        <f t="shared" si="339"/>
        <v>1</v>
      </c>
      <c r="N2179" s="21">
        <v>27.2</v>
      </c>
      <c r="O2179" s="21">
        <v>27.2</v>
      </c>
      <c r="P2179" s="21" t="s">
        <v>196</v>
      </c>
      <c r="Q2179" s="21" t="s">
        <v>197</v>
      </c>
      <c r="R2179" s="25" t="s">
        <v>198</v>
      </c>
      <c r="S2179" s="21" t="s">
        <v>542</v>
      </c>
      <c r="T2179" s="21"/>
      <c r="U2179" s="26"/>
      <c r="V2179" s="26"/>
      <c r="W2179" s="27">
        <f t="shared" si="330"/>
        <v>2003</v>
      </c>
      <c r="X2179" s="27">
        <f t="shared" si="331"/>
        <v>2050</v>
      </c>
      <c r="Y2179" s="28">
        <f t="shared" si="332"/>
        <v>0</v>
      </c>
      <c r="Z2179" s="29" t="str">
        <f t="shared" si="333"/>
        <v>Excluded</v>
      </c>
      <c r="AA2179" s="30">
        <f t="shared" si="334"/>
        <v>27.2</v>
      </c>
      <c r="AB2179" s="31">
        <f>IF(AND(ISNUMBER(MATCH($S2179,[3]Lists!$CU$8:$CU$37,0)),J2179&gt;=DATE(2018,12,31)),$AH$6,$AH$5)</f>
        <v>1</v>
      </c>
      <c r="AC2179" s="31">
        <f t="shared" si="335"/>
        <v>1</v>
      </c>
      <c r="AD2179" s="31">
        <f t="shared" si="336"/>
        <v>1</v>
      </c>
      <c r="AE2179" s="32" t="e">
        <f>MIN($K2179,IF(AND(S2179='[3]Resources - Baseline'!$C$25,$AH$3&gt;0),MIN(DATE(2050,12,31),MAX(DATE($AH$4,12,31),DATE(YEAR(J2179)+$AH$3,MONTH(J2179),DAY(J2179)))),IF(AND(COUNTIFS('[3]Resources - Baseline'!$C$26:$C$37,S2179)=1,$AH$2&gt;0),MIN(DATE($AH$4,12,31),DATE(YEAR(J2179)+$AH$2,MONTH(J2179),DAY(J2179))),DATE(2050,12,31))))</f>
        <v>#VALUE!</v>
      </c>
      <c r="AF2179" s="33">
        <f t="shared" si="337"/>
        <v>1</v>
      </c>
    </row>
    <row r="2180" spans="1:32">
      <c r="A2180" s="1">
        <v>2180</v>
      </c>
      <c r="B2180" s="21" t="s">
        <v>4544</v>
      </c>
      <c r="C2180" s="21" t="s">
        <v>4545</v>
      </c>
      <c r="D2180" s="21" t="s">
        <v>185</v>
      </c>
      <c r="E2180" s="21" t="s">
        <v>175</v>
      </c>
      <c r="F2180" s="21" t="s">
        <v>175</v>
      </c>
      <c r="G2180" s="21" t="s">
        <v>186</v>
      </c>
      <c r="H2180" s="21" t="s">
        <v>175</v>
      </c>
      <c r="I2180" s="21" t="s">
        <v>178</v>
      </c>
      <c r="J2180" s="22">
        <v>32874</v>
      </c>
      <c r="K2180" s="22">
        <v>55153</v>
      </c>
      <c r="L2180" s="23">
        <f t="shared" si="338"/>
        <v>2.5</v>
      </c>
      <c r="M2180" s="24">
        <f t="shared" si="339"/>
        <v>1</v>
      </c>
      <c r="N2180" s="21">
        <v>2.5</v>
      </c>
      <c r="O2180" s="21">
        <v>2.5</v>
      </c>
      <c r="P2180" s="21" t="s">
        <v>187</v>
      </c>
      <c r="Q2180" s="21" t="s">
        <v>219</v>
      </c>
      <c r="R2180" s="25" t="s">
        <v>218</v>
      </c>
      <c r="S2180" s="21" t="s">
        <v>368</v>
      </c>
      <c r="T2180" s="21"/>
      <c r="U2180" s="26"/>
      <c r="V2180" s="26"/>
      <c r="W2180" s="27">
        <f t="shared" si="330"/>
        <v>1990</v>
      </c>
      <c r="X2180" s="27">
        <f t="shared" si="331"/>
        <v>2050</v>
      </c>
      <c r="Y2180" s="28">
        <f t="shared" si="332"/>
        <v>0</v>
      </c>
      <c r="Z2180" s="29" t="str">
        <f t="shared" si="333"/>
        <v>CAISO</v>
      </c>
      <c r="AA2180" s="30">
        <f t="shared" si="334"/>
        <v>2.5</v>
      </c>
      <c r="AB2180" s="31">
        <f>IF(AND(ISNUMBER(MATCH($S2180,[3]Lists!$CU$8:$CU$37,0)),J2180&gt;=DATE(2018,12,31)),$AH$6,$AH$5)</f>
        <v>1</v>
      </c>
      <c r="AC2180" s="31">
        <f t="shared" si="335"/>
        <v>1</v>
      </c>
      <c r="AD2180" s="31">
        <f t="shared" si="336"/>
        <v>1</v>
      </c>
      <c r="AE2180" s="32" t="e">
        <f>MIN($K2180,IF(AND(S2180='[3]Resources - Baseline'!$C$25,$AH$3&gt;0),MIN(DATE(2050,12,31),MAX(DATE($AH$4,12,31),DATE(YEAR(J2180)+$AH$3,MONTH(J2180),DAY(J2180)))),IF(AND(COUNTIFS('[3]Resources - Baseline'!$C$26:$C$37,S2180)=1,$AH$2&gt;0),MIN(DATE($AH$4,12,31),DATE(YEAR(J2180)+$AH$2,MONTH(J2180),DAY(J2180))),DATE(2050,12,31))))</f>
        <v>#VALUE!</v>
      </c>
      <c r="AF2180" s="33">
        <f t="shared" si="337"/>
        <v>1</v>
      </c>
    </row>
    <row r="2181" spans="1:32">
      <c r="A2181" s="1">
        <v>2181</v>
      </c>
      <c r="B2181" s="21" t="s">
        <v>4546</v>
      </c>
      <c r="C2181" s="21" t="s">
        <v>4547</v>
      </c>
      <c r="D2181" s="21" t="s">
        <v>163</v>
      </c>
      <c r="E2181" s="21" t="s">
        <v>378</v>
      </c>
      <c r="F2181" s="21" t="s">
        <v>378</v>
      </c>
      <c r="G2181" s="21" t="s">
        <v>1348</v>
      </c>
      <c r="H2181" s="21" t="s">
        <v>1349</v>
      </c>
      <c r="I2181" s="21" t="s">
        <v>378</v>
      </c>
      <c r="J2181" s="22">
        <v>31472</v>
      </c>
      <c r="K2181" s="22">
        <v>55153</v>
      </c>
      <c r="L2181" s="23">
        <f t="shared" si="338"/>
        <v>74</v>
      </c>
      <c r="M2181" s="24">
        <f t="shared" si="339"/>
        <v>1</v>
      </c>
      <c r="N2181" s="21">
        <v>74</v>
      </c>
      <c r="O2181" s="21">
        <v>74</v>
      </c>
      <c r="P2181" s="21" t="s">
        <v>288</v>
      </c>
      <c r="Q2181" s="21" t="s">
        <v>269</v>
      </c>
      <c r="R2181" s="25" t="s">
        <v>270</v>
      </c>
      <c r="S2181" s="21" t="s">
        <v>379</v>
      </c>
      <c r="T2181" s="21"/>
      <c r="U2181" s="26"/>
      <c r="V2181" s="26"/>
      <c r="W2181" s="27">
        <f t="shared" si="330"/>
        <v>1986</v>
      </c>
      <c r="X2181" s="27">
        <f t="shared" si="331"/>
        <v>2050</v>
      </c>
      <c r="Y2181" s="28">
        <f t="shared" si="332"/>
        <v>0</v>
      </c>
      <c r="Z2181" s="29" t="str">
        <f t="shared" si="333"/>
        <v>BANC</v>
      </c>
      <c r="AA2181" s="30">
        <f t="shared" si="334"/>
        <v>74</v>
      </c>
      <c r="AB2181" s="31">
        <f>IF(AND(ISNUMBER(MATCH($S2181,[3]Lists!$CU$8:$CU$37,0)),J2181&gt;=DATE(2018,12,31)),$AH$6,$AH$5)</f>
        <v>1</v>
      </c>
      <c r="AC2181" s="31">
        <f t="shared" si="335"/>
        <v>1</v>
      </c>
      <c r="AD2181" s="31">
        <f t="shared" si="336"/>
        <v>1</v>
      </c>
      <c r="AE2181" s="32" t="e">
        <f>MIN($K2181,IF(AND(S2181='[3]Resources - Baseline'!$C$25,$AH$3&gt;0),MIN(DATE(2050,12,31),MAX(DATE($AH$4,12,31),DATE(YEAR(J2181)+$AH$3,MONTH(J2181),DAY(J2181)))),IF(AND(COUNTIFS('[3]Resources - Baseline'!$C$26:$C$37,S2181)=1,$AH$2&gt;0),MIN(DATE($AH$4,12,31),DATE(YEAR(J2181)+$AH$2,MONTH(J2181),DAY(J2181))),DATE(2050,12,31))))</f>
        <v>#VALUE!</v>
      </c>
      <c r="AF2181" s="33">
        <f t="shared" si="337"/>
        <v>1</v>
      </c>
    </row>
    <row r="2182" spans="1:32">
      <c r="A2182" s="1">
        <v>2182</v>
      </c>
      <c r="B2182" s="21" t="s">
        <v>4548</v>
      </c>
      <c r="C2182" s="21" t="s">
        <v>4549</v>
      </c>
      <c r="D2182" s="21" t="s">
        <v>163</v>
      </c>
      <c r="E2182" s="21" t="s">
        <v>378</v>
      </c>
      <c r="F2182" s="21" t="s">
        <v>378</v>
      </c>
      <c r="G2182" s="21" t="s">
        <v>1348</v>
      </c>
      <c r="H2182" s="21" t="s">
        <v>1349</v>
      </c>
      <c r="I2182" s="21" t="s">
        <v>378</v>
      </c>
      <c r="J2182" s="22">
        <v>29403</v>
      </c>
      <c r="K2182" s="22">
        <v>55153</v>
      </c>
      <c r="L2182" s="23">
        <f t="shared" si="338"/>
        <v>62</v>
      </c>
      <c r="M2182" s="24">
        <f t="shared" si="339"/>
        <v>1</v>
      </c>
      <c r="N2182" s="21">
        <v>62</v>
      </c>
      <c r="O2182" s="21">
        <v>62</v>
      </c>
      <c r="P2182" s="21" t="s">
        <v>631</v>
      </c>
      <c r="Q2182" s="21" t="s">
        <v>632</v>
      </c>
      <c r="R2182" s="25" t="s">
        <v>270</v>
      </c>
      <c r="S2182" s="21" t="s">
        <v>379</v>
      </c>
      <c r="T2182" s="21"/>
      <c r="U2182" s="26"/>
      <c r="V2182" s="26"/>
      <c r="W2182" s="27">
        <f t="shared" si="330"/>
        <v>1981</v>
      </c>
      <c r="X2182" s="27">
        <f t="shared" si="331"/>
        <v>2050</v>
      </c>
      <c r="Y2182" s="28">
        <f t="shared" si="332"/>
        <v>0</v>
      </c>
      <c r="Z2182" s="29" t="str">
        <f t="shared" si="333"/>
        <v>BANC</v>
      </c>
      <c r="AA2182" s="30">
        <f t="shared" si="334"/>
        <v>62</v>
      </c>
      <c r="AB2182" s="31">
        <f>IF(AND(ISNUMBER(MATCH($S2182,[3]Lists!$CU$8:$CU$37,0)),J2182&gt;=DATE(2018,12,31)),$AH$6,$AH$5)</f>
        <v>1</v>
      </c>
      <c r="AC2182" s="31">
        <f t="shared" si="335"/>
        <v>1</v>
      </c>
      <c r="AD2182" s="31">
        <f t="shared" si="336"/>
        <v>1</v>
      </c>
      <c r="AE2182" s="32" t="e">
        <f>MIN($K2182,IF(AND(S2182='[3]Resources - Baseline'!$C$25,$AH$3&gt;0),MIN(DATE(2050,12,31),MAX(DATE($AH$4,12,31),DATE(YEAR(J2182)+$AH$3,MONTH(J2182),DAY(J2182)))),IF(AND(COUNTIFS('[3]Resources - Baseline'!$C$26:$C$37,S2182)=1,$AH$2&gt;0),MIN(DATE($AH$4,12,31),DATE(YEAR(J2182)+$AH$2,MONTH(J2182),DAY(J2182))),DATE(2050,12,31))))</f>
        <v>#VALUE!</v>
      </c>
      <c r="AF2182" s="33">
        <f t="shared" si="337"/>
        <v>1</v>
      </c>
    </row>
    <row r="2183" spans="1:32">
      <c r="A2183" s="1">
        <v>2183</v>
      </c>
      <c r="B2183" s="21" t="s">
        <v>4550</v>
      </c>
      <c r="C2183" s="21" t="s">
        <v>4551</v>
      </c>
      <c r="D2183" s="21" t="s">
        <v>163</v>
      </c>
      <c r="E2183" s="21" t="s">
        <v>378</v>
      </c>
      <c r="F2183" s="21" t="s">
        <v>378</v>
      </c>
      <c r="G2183" s="21" t="s">
        <v>1348</v>
      </c>
      <c r="H2183" s="21" t="s">
        <v>1349</v>
      </c>
      <c r="I2183" s="21" t="s">
        <v>378</v>
      </c>
      <c r="J2183" s="22">
        <v>29768</v>
      </c>
      <c r="K2183" s="22">
        <v>55153</v>
      </c>
      <c r="L2183" s="23">
        <f t="shared" si="338"/>
        <v>62</v>
      </c>
      <c r="M2183" s="24">
        <f t="shared" si="339"/>
        <v>1</v>
      </c>
      <c r="N2183" s="21">
        <v>62</v>
      </c>
      <c r="O2183" s="21">
        <v>62</v>
      </c>
      <c r="P2183" s="21" t="s">
        <v>631</v>
      </c>
      <c r="Q2183" s="21" t="s">
        <v>632</v>
      </c>
      <c r="R2183" s="25" t="s">
        <v>270</v>
      </c>
      <c r="S2183" s="21" t="s">
        <v>379</v>
      </c>
      <c r="T2183" s="21"/>
      <c r="U2183" s="26"/>
      <c r="V2183" s="26"/>
      <c r="W2183" s="27">
        <f t="shared" si="330"/>
        <v>1982</v>
      </c>
      <c r="X2183" s="27">
        <f t="shared" si="331"/>
        <v>2050</v>
      </c>
      <c r="Y2183" s="28">
        <f t="shared" si="332"/>
        <v>0</v>
      </c>
      <c r="Z2183" s="29" t="str">
        <f t="shared" si="333"/>
        <v>BANC</v>
      </c>
      <c r="AA2183" s="30">
        <f t="shared" si="334"/>
        <v>62</v>
      </c>
      <c r="AB2183" s="31">
        <f>IF(AND(ISNUMBER(MATCH($S2183,[3]Lists!$CU$8:$CU$37,0)),J2183&gt;=DATE(2018,12,31)),$AH$6,$AH$5)</f>
        <v>1</v>
      </c>
      <c r="AC2183" s="31">
        <f t="shared" si="335"/>
        <v>1</v>
      </c>
      <c r="AD2183" s="31">
        <f t="shared" si="336"/>
        <v>1</v>
      </c>
      <c r="AE2183" s="32" t="e">
        <f>MIN($K2183,IF(AND(S2183='[3]Resources - Baseline'!$C$25,$AH$3&gt;0),MIN(DATE(2050,12,31),MAX(DATE($AH$4,12,31),DATE(YEAR(J2183)+$AH$3,MONTH(J2183),DAY(J2183)))),IF(AND(COUNTIFS('[3]Resources - Baseline'!$C$26:$C$37,S2183)=1,$AH$2&gt;0),MIN(DATE($AH$4,12,31),DATE(YEAR(J2183)+$AH$2,MONTH(J2183),DAY(J2183))),DATE(2050,12,31))))</f>
        <v>#VALUE!</v>
      </c>
      <c r="AF2183" s="33">
        <f t="shared" si="337"/>
        <v>1</v>
      </c>
    </row>
    <row r="2184" spans="1:32">
      <c r="A2184" s="1">
        <v>2184</v>
      </c>
      <c r="B2184" s="21" t="s">
        <v>4552</v>
      </c>
      <c r="C2184" s="21" t="s">
        <v>4553</v>
      </c>
      <c r="D2184" s="21" t="s">
        <v>163</v>
      </c>
      <c r="E2184" s="21" t="s">
        <v>1085</v>
      </c>
      <c r="F2184" s="21" t="s">
        <v>1085</v>
      </c>
      <c r="G2184" s="21" t="s">
        <v>1086</v>
      </c>
      <c r="H2184" s="21" t="s">
        <v>747</v>
      </c>
      <c r="I2184" s="21" t="s">
        <v>212</v>
      </c>
      <c r="J2184" s="22">
        <v>40087</v>
      </c>
      <c r="K2184" s="22">
        <v>55153</v>
      </c>
      <c r="L2184" s="23">
        <f t="shared" si="338"/>
        <v>28.5</v>
      </c>
      <c r="M2184" s="24">
        <f t="shared" si="339"/>
        <v>1</v>
      </c>
      <c r="N2184" s="21">
        <v>28.5</v>
      </c>
      <c r="O2184" s="21">
        <v>28.5</v>
      </c>
      <c r="P2184" s="21" t="s">
        <v>196</v>
      </c>
      <c r="Q2184" s="21" t="s">
        <v>197</v>
      </c>
      <c r="R2184" s="25" t="s">
        <v>198</v>
      </c>
      <c r="S2184" s="21" t="s">
        <v>551</v>
      </c>
      <c r="T2184" s="21"/>
      <c r="U2184" s="26"/>
      <c r="V2184" s="26"/>
      <c r="W2184" s="27">
        <f t="shared" si="330"/>
        <v>2010</v>
      </c>
      <c r="X2184" s="27">
        <f t="shared" si="331"/>
        <v>2050</v>
      </c>
      <c r="Y2184" s="28">
        <f t="shared" si="332"/>
        <v>0</v>
      </c>
      <c r="Z2184" s="29" t="str">
        <f t="shared" si="333"/>
        <v>NW</v>
      </c>
      <c r="AA2184" s="30">
        <f t="shared" si="334"/>
        <v>28.5</v>
      </c>
      <c r="AB2184" s="31">
        <f>IF(AND(ISNUMBER(MATCH($S2184,[3]Lists!$CU$8:$CU$37,0)),J2184&gt;=DATE(2018,12,31)),$AH$6,$AH$5)</f>
        <v>1</v>
      </c>
      <c r="AC2184" s="31">
        <f t="shared" si="335"/>
        <v>1</v>
      </c>
      <c r="AD2184" s="31">
        <f t="shared" si="336"/>
        <v>1</v>
      </c>
      <c r="AE2184" s="32" t="e">
        <f>MIN($K2184,IF(AND(S2184='[3]Resources - Baseline'!$C$25,$AH$3&gt;0),MIN(DATE(2050,12,31),MAX(DATE($AH$4,12,31),DATE(YEAR(J2184)+$AH$3,MONTH(J2184),DAY(J2184)))),IF(AND(COUNTIFS('[3]Resources - Baseline'!$C$26:$C$37,S2184)=1,$AH$2&gt;0),MIN(DATE($AH$4,12,31),DATE(YEAR(J2184)+$AH$2,MONTH(J2184),DAY(J2184))),DATE(2050,12,31))))</f>
        <v>#VALUE!</v>
      </c>
      <c r="AF2184" s="33">
        <f t="shared" si="337"/>
        <v>1</v>
      </c>
    </row>
    <row r="2185" spans="1:32">
      <c r="A2185" s="1">
        <v>2185</v>
      </c>
      <c r="B2185" s="21" t="s">
        <v>4554</v>
      </c>
      <c r="C2185" s="21" t="s">
        <v>4555</v>
      </c>
      <c r="D2185" s="21" t="s">
        <v>163</v>
      </c>
      <c r="E2185" s="21" t="s">
        <v>524</v>
      </c>
      <c r="F2185" s="21" t="s">
        <v>524</v>
      </c>
      <c r="G2185" s="21" t="s">
        <v>519</v>
      </c>
      <c r="H2185" s="21" t="s">
        <v>518</v>
      </c>
      <c r="I2185" s="21" t="s">
        <v>195</v>
      </c>
      <c r="J2185" s="22">
        <v>41072</v>
      </c>
      <c r="K2185" s="22">
        <v>55153</v>
      </c>
      <c r="L2185" s="23">
        <f t="shared" si="338"/>
        <v>20</v>
      </c>
      <c r="M2185" s="24">
        <f t="shared" si="339"/>
        <v>1</v>
      </c>
      <c r="N2185" s="21">
        <v>20</v>
      </c>
      <c r="O2185" s="21">
        <v>20</v>
      </c>
      <c r="P2185" s="21" t="s">
        <v>848</v>
      </c>
      <c r="Q2185" s="21" t="s">
        <v>248</v>
      </c>
      <c r="R2185" s="25" t="s">
        <v>249</v>
      </c>
      <c r="S2185" s="21" t="s">
        <v>845</v>
      </c>
      <c r="T2185" s="21"/>
      <c r="U2185" s="26"/>
      <c r="V2185" s="26"/>
      <c r="W2185" s="27">
        <f t="shared" si="330"/>
        <v>2012</v>
      </c>
      <c r="X2185" s="27">
        <f t="shared" si="331"/>
        <v>2050</v>
      </c>
      <c r="Y2185" s="28">
        <f t="shared" si="332"/>
        <v>0</v>
      </c>
      <c r="Z2185" s="29" t="str">
        <f t="shared" si="333"/>
        <v>SW</v>
      </c>
      <c r="AA2185" s="30">
        <f t="shared" si="334"/>
        <v>20</v>
      </c>
      <c r="AB2185" s="31">
        <f>IF(AND(ISNUMBER(MATCH($S2185,[3]Lists!$CU$8:$CU$37,0)),J2185&gt;=DATE(2018,12,31)),$AH$6,$AH$5)</f>
        <v>1</v>
      </c>
      <c r="AC2185" s="31">
        <f t="shared" si="335"/>
        <v>1</v>
      </c>
      <c r="AD2185" s="31">
        <f t="shared" si="336"/>
        <v>1</v>
      </c>
      <c r="AE2185" s="32" t="e">
        <f>MIN($K2185,IF(AND(S2185='[3]Resources - Baseline'!$C$25,$AH$3&gt;0),MIN(DATE(2050,12,31),MAX(DATE($AH$4,12,31),DATE(YEAR(J2185)+$AH$3,MONTH(J2185),DAY(J2185)))),IF(AND(COUNTIFS('[3]Resources - Baseline'!$C$26:$C$37,S2185)=1,$AH$2&gt;0),MIN(DATE($AH$4,12,31),DATE(YEAR(J2185)+$AH$2,MONTH(J2185),DAY(J2185))),DATE(2050,12,31))))</f>
        <v>#VALUE!</v>
      </c>
      <c r="AF2185" s="33">
        <f t="shared" si="337"/>
        <v>1</v>
      </c>
    </row>
    <row r="2186" spans="1:32">
      <c r="A2186" s="1">
        <v>2186</v>
      </c>
      <c r="B2186" s="21" t="s">
        <v>4556</v>
      </c>
      <c r="C2186" s="21" t="s">
        <v>4557</v>
      </c>
      <c r="D2186" s="21" t="s">
        <v>163</v>
      </c>
      <c r="E2186" s="21" t="s">
        <v>524</v>
      </c>
      <c r="F2186" s="21" t="s">
        <v>524</v>
      </c>
      <c r="G2186" s="21" t="s">
        <v>519</v>
      </c>
      <c r="H2186" s="21" t="s">
        <v>518</v>
      </c>
      <c r="I2186" s="21" t="s">
        <v>195</v>
      </c>
      <c r="J2186" s="22">
        <v>41072</v>
      </c>
      <c r="K2186" s="22">
        <v>55153</v>
      </c>
      <c r="L2186" s="23">
        <f t="shared" si="338"/>
        <v>20</v>
      </c>
      <c r="M2186" s="24">
        <f t="shared" si="339"/>
        <v>1</v>
      </c>
      <c r="N2186" s="21">
        <v>20</v>
      </c>
      <c r="O2186" s="21">
        <v>20</v>
      </c>
      <c r="P2186" s="21" t="s">
        <v>848</v>
      </c>
      <c r="Q2186" s="21" t="s">
        <v>248</v>
      </c>
      <c r="R2186" s="25" t="s">
        <v>249</v>
      </c>
      <c r="S2186" s="21" t="s">
        <v>845</v>
      </c>
      <c r="T2186" s="21"/>
      <c r="U2186" s="26"/>
      <c r="V2186" s="26"/>
      <c r="W2186" s="27">
        <f t="shared" ref="W2186:W2249" si="340">IF(J2186&lt;DATE(YEAR(J2186),7,1),YEAR(J2186),YEAR(J2186)+1)</f>
        <v>2012</v>
      </c>
      <c r="X2186" s="27">
        <f t="shared" ref="X2186:X2249" si="341">IF(K2186&gt;=DATE(YEAR(K2186),7,1),YEAR(K2186),YEAR(K2186)-1)</f>
        <v>2050</v>
      </c>
      <c r="Y2186" s="28">
        <f t="shared" ref="Y2186:Y2249" si="342">IF(ISBLANK(U2186),0,O2186-U2186)</f>
        <v>0</v>
      </c>
      <c r="Z2186" s="29" t="str">
        <f t="shared" ref="Z2186:Z2249" si="343">IF(ISBLANK(T2186),I2186,T2186)</f>
        <v>SW</v>
      </c>
      <c r="AA2186" s="30">
        <f t="shared" ref="AA2186:AA2249" si="344">IF(ISBLANK(U2186),O2186,U2186)</f>
        <v>20</v>
      </c>
      <c r="AB2186" s="31">
        <f>IF(AND(ISNUMBER(MATCH($S2186,[3]Lists!$CU$8:$CU$37,0)),J2186&gt;=DATE(2018,12,31)),$AH$6,$AH$5)</f>
        <v>1</v>
      </c>
      <c r="AC2186" s="31">
        <f t="shared" ref="AC2186:AC2249" si="345">IF(ISBLANK(S2186),0,1)</f>
        <v>1</v>
      </c>
      <c r="AD2186" s="31">
        <f t="shared" ref="AD2186:AD2249" si="346">AC2186</f>
        <v>1</v>
      </c>
      <c r="AE2186" s="32" t="e">
        <f>MIN($K2186,IF(AND(S2186='[3]Resources - Baseline'!$C$25,$AH$3&gt;0),MIN(DATE(2050,12,31),MAX(DATE($AH$4,12,31),DATE(YEAR(J2186)+$AH$3,MONTH(J2186),DAY(J2186)))),IF(AND(COUNTIFS('[3]Resources - Baseline'!$C$26:$C$37,S2186)=1,$AH$2&gt;0),MIN(DATE($AH$4,12,31),DATE(YEAR(J2186)+$AH$2,MONTH(J2186),DAY(J2186))),DATE(2050,12,31))))</f>
        <v>#VALUE!</v>
      </c>
      <c r="AF2186" s="33">
        <f t="shared" ref="AF2186:AF2249" si="347">SUMPRODUCT(($B$9:$B$3872=$B2186)*1)</f>
        <v>1</v>
      </c>
    </row>
    <row r="2187" spans="1:32">
      <c r="A2187" s="1">
        <v>2187</v>
      </c>
      <c r="B2187" s="21" t="s">
        <v>4558</v>
      </c>
      <c r="C2187" s="21" t="s">
        <v>4559</v>
      </c>
      <c r="D2187" s="21" t="s">
        <v>163</v>
      </c>
      <c r="E2187" s="21" t="s">
        <v>524</v>
      </c>
      <c r="F2187" s="21" t="s">
        <v>524</v>
      </c>
      <c r="G2187" s="21" t="s">
        <v>519</v>
      </c>
      <c r="H2187" s="21" t="s">
        <v>518</v>
      </c>
      <c r="I2187" s="21" t="s">
        <v>195</v>
      </c>
      <c r="J2187" s="22">
        <v>41072</v>
      </c>
      <c r="K2187" s="22">
        <v>55153</v>
      </c>
      <c r="L2187" s="23">
        <f t="shared" ref="L2187:L2250" si="348">IFERROR(M2187*O2187,0)</f>
        <v>12</v>
      </c>
      <c r="M2187" s="24">
        <f t="shared" ref="M2187:M2250" si="349">IFERROR(N2187/O2187,0)</f>
        <v>1</v>
      </c>
      <c r="N2187" s="21">
        <v>12</v>
      </c>
      <c r="O2187" s="21">
        <v>12</v>
      </c>
      <c r="P2187" s="21" t="s">
        <v>848</v>
      </c>
      <c r="Q2187" s="21" t="s">
        <v>248</v>
      </c>
      <c r="R2187" s="25" t="s">
        <v>249</v>
      </c>
      <c r="S2187" s="21" t="s">
        <v>845</v>
      </c>
      <c r="T2187" s="21"/>
      <c r="U2187" s="26"/>
      <c r="V2187" s="26"/>
      <c r="W2187" s="27">
        <f t="shared" si="340"/>
        <v>2012</v>
      </c>
      <c r="X2187" s="27">
        <f t="shared" si="341"/>
        <v>2050</v>
      </c>
      <c r="Y2187" s="28">
        <f t="shared" si="342"/>
        <v>0</v>
      </c>
      <c r="Z2187" s="29" t="str">
        <f t="shared" si="343"/>
        <v>SW</v>
      </c>
      <c r="AA2187" s="30">
        <f t="shared" si="344"/>
        <v>12</v>
      </c>
      <c r="AB2187" s="31">
        <f>IF(AND(ISNUMBER(MATCH($S2187,[3]Lists!$CU$8:$CU$37,0)),J2187&gt;=DATE(2018,12,31)),$AH$6,$AH$5)</f>
        <v>1</v>
      </c>
      <c r="AC2187" s="31">
        <f t="shared" si="345"/>
        <v>1</v>
      </c>
      <c r="AD2187" s="31">
        <f t="shared" si="346"/>
        <v>1</v>
      </c>
      <c r="AE2187" s="32" t="e">
        <f>MIN($K2187,IF(AND(S2187='[3]Resources - Baseline'!$C$25,$AH$3&gt;0),MIN(DATE(2050,12,31),MAX(DATE($AH$4,12,31),DATE(YEAR(J2187)+$AH$3,MONTH(J2187),DAY(J2187)))),IF(AND(COUNTIFS('[3]Resources - Baseline'!$C$26:$C$37,S2187)=1,$AH$2&gt;0),MIN(DATE($AH$4,12,31),DATE(YEAR(J2187)+$AH$2,MONTH(J2187),DAY(J2187))),DATE(2050,12,31))))</f>
        <v>#VALUE!</v>
      </c>
      <c r="AF2187" s="33">
        <f t="shared" si="347"/>
        <v>1</v>
      </c>
    </row>
    <row r="2188" spans="1:32">
      <c r="A2188" s="1">
        <v>2188</v>
      </c>
      <c r="B2188" s="21" t="s">
        <v>4560</v>
      </c>
      <c r="C2188" s="21" t="s">
        <v>4561</v>
      </c>
      <c r="D2188" s="21" t="s">
        <v>163</v>
      </c>
      <c r="E2188" s="21" t="s">
        <v>524</v>
      </c>
      <c r="F2188" s="21" t="s">
        <v>524</v>
      </c>
      <c r="G2188" s="21" t="s">
        <v>519</v>
      </c>
      <c r="H2188" s="21" t="s">
        <v>518</v>
      </c>
      <c r="I2188" s="21" t="s">
        <v>195</v>
      </c>
      <c r="J2188" s="22">
        <v>42248</v>
      </c>
      <c r="K2188" s="22">
        <v>55153</v>
      </c>
      <c r="L2188" s="23">
        <f t="shared" si="348"/>
        <v>20</v>
      </c>
      <c r="M2188" s="24">
        <f t="shared" si="349"/>
        <v>1</v>
      </c>
      <c r="N2188" s="21">
        <v>20</v>
      </c>
      <c r="O2188" s="21">
        <v>20</v>
      </c>
      <c r="P2188" s="21" t="s">
        <v>848</v>
      </c>
      <c r="Q2188" s="21" t="s">
        <v>248</v>
      </c>
      <c r="R2188" s="25" t="s">
        <v>249</v>
      </c>
      <c r="S2188" s="21" t="s">
        <v>845</v>
      </c>
      <c r="T2188" s="21"/>
      <c r="U2188" s="26"/>
      <c r="V2188" s="26"/>
      <c r="W2188" s="27">
        <f t="shared" si="340"/>
        <v>2016</v>
      </c>
      <c r="X2188" s="27">
        <f t="shared" si="341"/>
        <v>2050</v>
      </c>
      <c r="Y2188" s="28">
        <f t="shared" si="342"/>
        <v>0</v>
      </c>
      <c r="Z2188" s="29" t="str">
        <f t="shared" si="343"/>
        <v>SW</v>
      </c>
      <c r="AA2188" s="30">
        <f t="shared" si="344"/>
        <v>20</v>
      </c>
      <c r="AB2188" s="31">
        <f>IF(AND(ISNUMBER(MATCH($S2188,[3]Lists!$CU$8:$CU$37,0)),J2188&gt;=DATE(2018,12,31)),$AH$6,$AH$5)</f>
        <v>1</v>
      </c>
      <c r="AC2188" s="31">
        <f t="shared" si="345"/>
        <v>1</v>
      </c>
      <c r="AD2188" s="31">
        <f t="shared" si="346"/>
        <v>1</v>
      </c>
      <c r="AE2188" s="32" t="e">
        <f>MIN($K2188,IF(AND(S2188='[3]Resources - Baseline'!$C$25,$AH$3&gt;0),MIN(DATE(2050,12,31),MAX(DATE($AH$4,12,31),DATE(YEAR(J2188)+$AH$3,MONTH(J2188),DAY(J2188)))),IF(AND(COUNTIFS('[3]Resources - Baseline'!$C$26:$C$37,S2188)=1,$AH$2&gt;0),MIN(DATE($AH$4,12,31),DATE(YEAR(J2188)+$AH$2,MONTH(J2188),DAY(J2188))),DATE(2050,12,31))))</f>
        <v>#VALUE!</v>
      </c>
      <c r="AF2188" s="33">
        <f t="shared" si="347"/>
        <v>1</v>
      </c>
    </row>
    <row r="2189" spans="1:32">
      <c r="A2189" s="1">
        <v>2189</v>
      </c>
      <c r="B2189" s="21" t="s">
        <v>4562</v>
      </c>
      <c r="C2189" s="21" t="s">
        <v>4563</v>
      </c>
      <c r="D2189" s="21" t="s">
        <v>163</v>
      </c>
      <c r="E2189" s="21" t="s">
        <v>524</v>
      </c>
      <c r="F2189" s="21" t="s">
        <v>524</v>
      </c>
      <c r="G2189" s="21" t="s">
        <v>519</v>
      </c>
      <c r="H2189" s="21" t="s">
        <v>518</v>
      </c>
      <c r="I2189" s="21" t="s">
        <v>195</v>
      </c>
      <c r="J2189" s="22">
        <v>42248</v>
      </c>
      <c r="K2189" s="22">
        <v>55153</v>
      </c>
      <c r="L2189" s="23">
        <f t="shared" si="348"/>
        <v>20</v>
      </c>
      <c r="M2189" s="24">
        <f t="shared" si="349"/>
        <v>1</v>
      </c>
      <c r="N2189" s="21">
        <v>20</v>
      </c>
      <c r="O2189" s="21">
        <v>20</v>
      </c>
      <c r="P2189" s="21" t="s">
        <v>848</v>
      </c>
      <c r="Q2189" s="21" t="s">
        <v>248</v>
      </c>
      <c r="R2189" s="25" t="s">
        <v>249</v>
      </c>
      <c r="S2189" s="21" t="s">
        <v>845</v>
      </c>
      <c r="T2189" s="21"/>
      <c r="U2189" s="26"/>
      <c r="V2189" s="26"/>
      <c r="W2189" s="27">
        <f t="shared" si="340"/>
        <v>2016</v>
      </c>
      <c r="X2189" s="27">
        <f t="shared" si="341"/>
        <v>2050</v>
      </c>
      <c r="Y2189" s="28">
        <f t="shared" si="342"/>
        <v>0</v>
      </c>
      <c r="Z2189" s="29" t="str">
        <f t="shared" si="343"/>
        <v>SW</v>
      </c>
      <c r="AA2189" s="30">
        <f t="shared" si="344"/>
        <v>20</v>
      </c>
      <c r="AB2189" s="31">
        <f>IF(AND(ISNUMBER(MATCH($S2189,[3]Lists!$CU$8:$CU$37,0)),J2189&gt;=DATE(2018,12,31)),$AH$6,$AH$5)</f>
        <v>1</v>
      </c>
      <c r="AC2189" s="31">
        <f t="shared" si="345"/>
        <v>1</v>
      </c>
      <c r="AD2189" s="31">
        <f t="shared" si="346"/>
        <v>1</v>
      </c>
      <c r="AE2189" s="32" t="e">
        <f>MIN($K2189,IF(AND(S2189='[3]Resources - Baseline'!$C$25,$AH$3&gt;0),MIN(DATE(2050,12,31),MAX(DATE($AH$4,12,31),DATE(YEAR(J2189)+$AH$3,MONTH(J2189),DAY(J2189)))),IF(AND(COUNTIFS('[3]Resources - Baseline'!$C$26:$C$37,S2189)=1,$AH$2&gt;0),MIN(DATE($AH$4,12,31),DATE(YEAR(J2189)+$AH$2,MONTH(J2189),DAY(J2189))),DATE(2050,12,31))))</f>
        <v>#VALUE!</v>
      </c>
      <c r="AF2189" s="33">
        <f t="shared" si="347"/>
        <v>1</v>
      </c>
    </row>
    <row r="2190" spans="1:32">
      <c r="A2190" s="1">
        <v>2190</v>
      </c>
      <c r="B2190" s="21" t="s">
        <v>4564</v>
      </c>
      <c r="C2190" s="21" t="s">
        <v>4565</v>
      </c>
      <c r="D2190" s="21" t="s">
        <v>163</v>
      </c>
      <c r="E2190" s="21" t="s">
        <v>524</v>
      </c>
      <c r="F2190" s="21" t="s">
        <v>524</v>
      </c>
      <c r="G2190" s="21" t="s">
        <v>519</v>
      </c>
      <c r="H2190" s="21" t="s">
        <v>518</v>
      </c>
      <c r="I2190" s="21" t="s">
        <v>195</v>
      </c>
      <c r="J2190" s="22">
        <v>42248</v>
      </c>
      <c r="K2190" s="22">
        <v>55153</v>
      </c>
      <c r="L2190" s="23">
        <f t="shared" si="348"/>
        <v>12</v>
      </c>
      <c r="M2190" s="24">
        <f t="shared" si="349"/>
        <v>1</v>
      </c>
      <c r="N2190" s="21">
        <v>12</v>
      </c>
      <c r="O2190" s="21">
        <v>12</v>
      </c>
      <c r="P2190" s="21" t="s">
        <v>848</v>
      </c>
      <c r="Q2190" s="21" t="s">
        <v>248</v>
      </c>
      <c r="R2190" s="25" t="s">
        <v>249</v>
      </c>
      <c r="S2190" s="21" t="s">
        <v>845</v>
      </c>
      <c r="T2190" s="21"/>
      <c r="U2190" s="26"/>
      <c r="V2190" s="26"/>
      <c r="W2190" s="27">
        <f t="shared" si="340"/>
        <v>2016</v>
      </c>
      <c r="X2190" s="27">
        <f t="shared" si="341"/>
        <v>2050</v>
      </c>
      <c r="Y2190" s="28">
        <f t="shared" si="342"/>
        <v>0</v>
      </c>
      <c r="Z2190" s="29" t="str">
        <f t="shared" si="343"/>
        <v>SW</v>
      </c>
      <c r="AA2190" s="30">
        <f t="shared" si="344"/>
        <v>12</v>
      </c>
      <c r="AB2190" s="31">
        <f>IF(AND(ISNUMBER(MATCH($S2190,[3]Lists!$CU$8:$CU$37,0)),J2190&gt;=DATE(2018,12,31)),$AH$6,$AH$5)</f>
        <v>1</v>
      </c>
      <c r="AC2190" s="31">
        <f t="shared" si="345"/>
        <v>1</v>
      </c>
      <c r="AD2190" s="31">
        <f t="shared" si="346"/>
        <v>1</v>
      </c>
      <c r="AE2190" s="32" t="e">
        <f>MIN($K2190,IF(AND(S2190='[3]Resources - Baseline'!$C$25,$AH$3&gt;0),MIN(DATE(2050,12,31),MAX(DATE($AH$4,12,31),DATE(YEAR(J2190)+$AH$3,MONTH(J2190),DAY(J2190)))),IF(AND(COUNTIFS('[3]Resources - Baseline'!$C$26:$C$37,S2190)=1,$AH$2&gt;0),MIN(DATE($AH$4,12,31),DATE(YEAR(J2190)+$AH$2,MONTH(J2190),DAY(J2190))),DATE(2050,12,31))))</f>
        <v>#VALUE!</v>
      </c>
      <c r="AF2190" s="33">
        <f t="shared" si="347"/>
        <v>1</v>
      </c>
    </row>
    <row r="2191" spans="1:32">
      <c r="A2191" s="1">
        <v>2191</v>
      </c>
      <c r="B2191" s="21" t="s">
        <v>4566</v>
      </c>
      <c r="C2191" s="21" t="s">
        <v>4567</v>
      </c>
      <c r="D2191" s="21" t="s">
        <v>163</v>
      </c>
      <c r="E2191" s="21" t="s">
        <v>164</v>
      </c>
      <c r="F2191" s="21" t="s">
        <v>164</v>
      </c>
      <c r="G2191" s="21" t="s">
        <v>165</v>
      </c>
      <c r="H2191" s="21" t="s">
        <v>166</v>
      </c>
      <c r="I2191" s="21" t="s">
        <v>167</v>
      </c>
      <c r="J2191" s="22">
        <v>42309</v>
      </c>
      <c r="K2191" s="22">
        <v>64223</v>
      </c>
      <c r="L2191" s="23">
        <f t="shared" si="348"/>
        <v>66</v>
      </c>
      <c r="M2191" s="24">
        <f t="shared" si="349"/>
        <v>1</v>
      </c>
      <c r="N2191" s="21">
        <v>66</v>
      </c>
      <c r="O2191" s="21">
        <v>66</v>
      </c>
      <c r="P2191" s="21" t="s">
        <v>218</v>
      </c>
      <c r="Q2191" s="21" t="s">
        <v>219</v>
      </c>
      <c r="R2191" s="25" t="s">
        <v>218</v>
      </c>
      <c r="S2191" s="21" t="s">
        <v>220</v>
      </c>
      <c r="T2191" s="21"/>
      <c r="U2191" s="26"/>
      <c r="V2191" s="26"/>
      <c r="W2191" s="27">
        <f t="shared" si="340"/>
        <v>2016</v>
      </c>
      <c r="X2191" s="27">
        <f t="shared" si="341"/>
        <v>2075</v>
      </c>
      <c r="Y2191" s="28">
        <f t="shared" si="342"/>
        <v>0</v>
      </c>
      <c r="Z2191" s="29" t="str">
        <f t="shared" si="343"/>
        <v>Excluded</v>
      </c>
      <c r="AA2191" s="30">
        <f t="shared" si="344"/>
        <v>66</v>
      </c>
      <c r="AB2191" s="31">
        <f>IF(AND(ISNUMBER(MATCH($S2191,[3]Lists!$CU$8:$CU$37,0)),J2191&gt;=DATE(2018,12,31)),$AH$6,$AH$5)</f>
        <v>1</v>
      </c>
      <c r="AC2191" s="31">
        <f t="shared" si="345"/>
        <v>1</v>
      </c>
      <c r="AD2191" s="31">
        <f t="shared" si="346"/>
        <v>1</v>
      </c>
      <c r="AE2191" s="32" t="e">
        <f>MIN($K2191,IF(AND(S2191='[3]Resources - Baseline'!$C$25,$AH$3&gt;0),MIN(DATE(2050,12,31),MAX(DATE($AH$4,12,31),DATE(YEAR(J2191)+$AH$3,MONTH(J2191),DAY(J2191)))),IF(AND(COUNTIFS('[3]Resources - Baseline'!$C$26:$C$37,S2191)=1,$AH$2&gt;0),MIN(DATE($AH$4,12,31),DATE(YEAR(J2191)+$AH$2,MONTH(J2191),DAY(J2191))),DATE(2050,12,31))))</f>
        <v>#VALUE!</v>
      </c>
      <c r="AF2191" s="33">
        <f t="shared" si="347"/>
        <v>1</v>
      </c>
    </row>
    <row r="2192" spans="1:32">
      <c r="A2192" s="1">
        <v>2192</v>
      </c>
      <c r="B2192" s="21" t="s">
        <v>4568</v>
      </c>
      <c r="C2192" s="21" t="s">
        <v>4569</v>
      </c>
      <c r="D2192" s="21" t="s">
        <v>163</v>
      </c>
      <c r="E2192" s="21" t="s">
        <v>164</v>
      </c>
      <c r="F2192" s="21" t="s">
        <v>164</v>
      </c>
      <c r="G2192" s="21" t="s">
        <v>165</v>
      </c>
      <c r="H2192" s="21" t="s">
        <v>166</v>
      </c>
      <c r="I2192" s="21" t="s">
        <v>167</v>
      </c>
      <c r="J2192" s="22">
        <v>34275</v>
      </c>
      <c r="K2192" s="22">
        <v>51410</v>
      </c>
      <c r="L2192" s="23">
        <f t="shared" si="348"/>
        <v>55</v>
      </c>
      <c r="M2192" s="24">
        <f t="shared" si="349"/>
        <v>1</v>
      </c>
      <c r="N2192" s="21">
        <v>55</v>
      </c>
      <c r="O2192" s="21">
        <v>55</v>
      </c>
      <c r="P2192" s="21" t="s">
        <v>288</v>
      </c>
      <c r="Q2192" s="21" t="s">
        <v>269</v>
      </c>
      <c r="R2192" s="25" t="s">
        <v>270</v>
      </c>
      <c r="S2192" s="21" t="s">
        <v>304</v>
      </c>
      <c r="T2192" s="21"/>
      <c r="U2192" s="26"/>
      <c r="V2192" s="26"/>
      <c r="W2192" s="27">
        <f t="shared" si="340"/>
        <v>1994</v>
      </c>
      <c r="X2192" s="27">
        <f t="shared" si="341"/>
        <v>2040</v>
      </c>
      <c r="Y2192" s="28">
        <f t="shared" si="342"/>
        <v>0</v>
      </c>
      <c r="Z2192" s="29" t="str">
        <f t="shared" si="343"/>
        <v>Excluded</v>
      </c>
      <c r="AA2192" s="30">
        <f t="shared" si="344"/>
        <v>55</v>
      </c>
      <c r="AB2192" s="31">
        <f>IF(AND(ISNUMBER(MATCH($S2192,[3]Lists!$CU$8:$CU$37,0)),J2192&gt;=DATE(2018,12,31)),$AH$6,$AH$5)</f>
        <v>1</v>
      </c>
      <c r="AC2192" s="31">
        <f t="shared" si="345"/>
        <v>1</v>
      </c>
      <c r="AD2192" s="31">
        <f t="shared" si="346"/>
        <v>1</v>
      </c>
      <c r="AE2192" s="32" t="e">
        <f>MIN($K2192,IF(AND(S2192='[3]Resources - Baseline'!$C$25,$AH$3&gt;0),MIN(DATE(2050,12,31),MAX(DATE($AH$4,12,31),DATE(YEAR(J2192)+$AH$3,MONTH(J2192),DAY(J2192)))),IF(AND(COUNTIFS('[3]Resources - Baseline'!$C$26:$C$37,S2192)=1,$AH$2&gt;0),MIN(DATE($AH$4,12,31),DATE(YEAR(J2192)+$AH$2,MONTH(J2192),DAY(J2192))),DATE(2050,12,31))))</f>
        <v>#VALUE!</v>
      </c>
      <c r="AF2192" s="33">
        <f t="shared" si="347"/>
        <v>1</v>
      </c>
    </row>
    <row r="2193" spans="1:32">
      <c r="A2193" s="1">
        <v>2193</v>
      </c>
      <c r="B2193" s="21" t="s">
        <v>4570</v>
      </c>
      <c r="C2193" s="21" t="s">
        <v>4571</v>
      </c>
      <c r="D2193" s="21" t="s">
        <v>163</v>
      </c>
      <c r="E2193" s="21" t="s">
        <v>164</v>
      </c>
      <c r="F2193" s="21" t="s">
        <v>164</v>
      </c>
      <c r="G2193" s="21" t="s">
        <v>165</v>
      </c>
      <c r="H2193" s="21" t="s">
        <v>166</v>
      </c>
      <c r="I2193" s="21" t="s">
        <v>167</v>
      </c>
      <c r="J2193" s="22">
        <v>34275</v>
      </c>
      <c r="K2193" s="22">
        <v>51410</v>
      </c>
      <c r="L2193" s="23">
        <f t="shared" si="348"/>
        <v>55</v>
      </c>
      <c r="M2193" s="24">
        <f t="shared" si="349"/>
        <v>1</v>
      </c>
      <c r="N2193" s="21">
        <v>55</v>
      </c>
      <c r="O2193" s="21">
        <v>55</v>
      </c>
      <c r="P2193" s="21" t="s">
        <v>288</v>
      </c>
      <c r="Q2193" s="21" t="s">
        <v>269</v>
      </c>
      <c r="R2193" s="25" t="s">
        <v>270</v>
      </c>
      <c r="S2193" s="21" t="s">
        <v>304</v>
      </c>
      <c r="T2193" s="21"/>
      <c r="U2193" s="26"/>
      <c r="V2193" s="26"/>
      <c r="W2193" s="27">
        <f t="shared" si="340"/>
        <v>1994</v>
      </c>
      <c r="X2193" s="27">
        <f t="shared" si="341"/>
        <v>2040</v>
      </c>
      <c r="Y2193" s="28">
        <f t="shared" si="342"/>
        <v>0</v>
      </c>
      <c r="Z2193" s="29" t="str">
        <f t="shared" si="343"/>
        <v>Excluded</v>
      </c>
      <c r="AA2193" s="30">
        <f t="shared" si="344"/>
        <v>55</v>
      </c>
      <c r="AB2193" s="31">
        <f>IF(AND(ISNUMBER(MATCH($S2193,[3]Lists!$CU$8:$CU$37,0)),J2193&gt;=DATE(2018,12,31)),$AH$6,$AH$5)</f>
        <v>1</v>
      </c>
      <c r="AC2193" s="31">
        <f t="shared" si="345"/>
        <v>1</v>
      </c>
      <c r="AD2193" s="31">
        <f t="shared" si="346"/>
        <v>1</v>
      </c>
      <c r="AE2193" s="32" t="e">
        <f>MIN($K2193,IF(AND(S2193='[3]Resources - Baseline'!$C$25,$AH$3&gt;0),MIN(DATE(2050,12,31),MAX(DATE($AH$4,12,31),DATE(YEAR(J2193)+$AH$3,MONTH(J2193),DAY(J2193)))),IF(AND(COUNTIFS('[3]Resources - Baseline'!$C$26:$C$37,S2193)=1,$AH$2&gt;0),MIN(DATE($AH$4,12,31),DATE(YEAR(J2193)+$AH$2,MONTH(J2193),DAY(J2193))),DATE(2050,12,31))))</f>
        <v>#VALUE!</v>
      </c>
      <c r="AF2193" s="33">
        <f t="shared" si="347"/>
        <v>1</v>
      </c>
    </row>
    <row r="2194" spans="1:32">
      <c r="A2194" s="1">
        <v>2194</v>
      </c>
      <c r="B2194" s="21" t="s">
        <v>4572</v>
      </c>
      <c r="C2194" s="21" t="s">
        <v>4573</v>
      </c>
      <c r="D2194" s="21" t="s">
        <v>163</v>
      </c>
      <c r="E2194" s="21" t="s">
        <v>164</v>
      </c>
      <c r="F2194" s="21" t="s">
        <v>164</v>
      </c>
      <c r="G2194" s="21" t="s">
        <v>165</v>
      </c>
      <c r="H2194" s="21" t="s">
        <v>166</v>
      </c>
      <c r="I2194" s="21" t="s">
        <v>167</v>
      </c>
      <c r="J2194" s="22">
        <v>38294</v>
      </c>
      <c r="K2194" s="22">
        <v>47484</v>
      </c>
      <c r="L2194" s="23">
        <f t="shared" si="348"/>
        <v>9.8000000000000007</v>
      </c>
      <c r="M2194" s="24">
        <f t="shared" si="349"/>
        <v>1</v>
      </c>
      <c r="N2194" s="21">
        <v>9.8000000000000007</v>
      </c>
      <c r="O2194" s="21">
        <v>9.8000000000000007</v>
      </c>
      <c r="P2194" s="21" t="s">
        <v>218</v>
      </c>
      <c r="Q2194" s="21" t="s">
        <v>219</v>
      </c>
      <c r="R2194" s="25" t="s">
        <v>218</v>
      </c>
      <c r="S2194" s="21" t="s">
        <v>220</v>
      </c>
      <c r="T2194" s="21"/>
      <c r="U2194" s="26"/>
      <c r="V2194" s="26"/>
      <c r="W2194" s="27">
        <f t="shared" si="340"/>
        <v>2005</v>
      </c>
      <c r="X2194" s="27">
        <f t="shared" si="341"/>
        <v>2029</v>
      </c>
      <c r="Y2194" s="28">
        <f t="shared" si="342"/>
        <v>0</v>
      </c>
      <c r="Z2194" s="29" t="str">
        <f t="shared" si="343"/>
        <v>Excluded</v>
      </c>
      <c r="AA2194" s="30">
        <f t="shared" si="344"/>
        <v>9.8000000000000007</v>
      </c>
      <c r="AB2194" s="31">
        <f>IF(AND(ISNUMBER(MATCH($S2194,[3]Lists!$CU$8:$CU$37,0)),J2194&gt;=DATE(2018,12,31)),$AH$6,$AH$5)</f>
        <v>1</v>
      </c>
      <c r="AC2194" s="31">
        <f t="shared" si="345"/>
        <v>1</v>
      </c>
      <c r="AD2194" s="31">
        <f t="shared" si="346"/>
        <v>1</v>
      </c>
      <c r="AE2194" s="32" t="e">
        <f>MIN($K2194,IF(AND(S2194='[3]Resources - Baseline'!$C$25,$AH$3&gt;0),MIN(DATE(2050,12,31),MAX(DATE($AH$4,12,31),DATE(YEAR(J2194)+$AH$3,MONTH(J2194),DAY(J2194)))),IF(AND(COUNTIFS('[3]Resources - Baseline'!$C$26:$C$37,S2194)=1,$AH$2&gt;0),MIN(DATE($AH$4,12,31),DATE(YEAR(J2194)+$AH$2,MONTH(J2194),DAY(J2194))),DATE(2050,12,31))))</f>
        <v>#VALUE!</v>
      </c>
      <c r="AF2194" s="33">
        <f t="shared" si="347"/>
        <v>1</v>
      </c>
    </row>
    <row r="2195" spans="1:32">
      <c r="A2195" s="1">
        <v>2195</v>
      </c>
      <c r="B2195" s="21" t="s">
        <v>4574</v>
      </c>
      <c r="C2195" s="21" t="s">
        <v>4575</v>
      </c>
      <c r="D2195" s="21" t="s">
        <v>163</v>
      </c>
      <c r="E2195" s="21" t="s">
        <v>210</v>
      </c>
      <c r="F2195" s="21" t="s">
        <v>210</v>
      </c>
      <c r="G2195" s="21" t="s">
        <v>211</v>
      </c>
      <c r="H2195" s="21" t="s">
        <v>210</v>
      </c>
      <c r="I2195" s="21" t="s">
        <v>212</v>
      </c>
      <c r="J2195" s="22">
        <v>19694</v>
      </c>
      <c r="K2195" s="22">
        <v>55153</v>
      </c>
      <c r="L2195" s="23">
        <f t="shared" si="348"/>
        <v>990</v>
      </c>
      <c r="M2195" s="24">
        <f t="shared" si="349"/>
        <v>1</v>
      </c>
      <c r="N2195" s="21">
        <v>990</v>
      </c>
      <c r="O2195" s="21">
        <v>990</v>
      </c>
      <c r="P2195" s="21" t="s">
        <v>218</v>
      </c>
      <c r="Q2195" s="21" t="s">
        <v>219</v>
      </c>
      <c r="R2195" s="25" t="s">
        <v>218</v>
      </c>
      <c r="S2195" s="21" t="s">
        <v>344</v>
      </c>
      <c r="T2195" s="21"/>
      <c r="U2195" s="26"/>
      <c r="V2195" s="26"/>
      <c r="W2195" s="27">
        <f t="shared" si="340"/>
        <v>1954</v>
      </c>
      <c r="X2195" s="27">
        <f t="shared" si="341"/>
        <v>2050</v>
      </c>
      <c r="Y2195" s="28">
        <f t="shared" si="342"/>
        <v>0</v>
      </c>
      <c r="Z2195" s="29" t="str">
        <f t="shared" si="343"/>
        <v>NW</v>
      </c>
      <c r="AA2195" s="30">
        <f t="shared" si="344"/>
        <v>990</v>
      </c>
      <c r="AB2195" s="31">
        <f>IF(AND(ISNUMBER(MATCH($S2195,[3]Lists!$CU$8:$CU$37,0)),J2195&gt;=DATE(2018,12,31)),$AH$6,$AH$5)</f>
        <v>1</v>
      </c>
      <c r="AC2195" s="31">
        <f t="shared" si="345"/>
        <v>1</v>
      </c>
      <c r="AD2195" s="31">
        <f t="shared" si="346"/>
        <v>1</v>
      </c>
      <c r="AE2195" s="32" t="e">
        <f>MIN($K2195,IF(AND(S2195='[3]Resources - Baseline'!$C$25,$AH$3&gt;0),MIN(DATE(2050,12,31),MAX(DATE($AH$4,12,31),DATE(YEAR(J2195)+$AH$3,MONTH(J2195),DAY(J2195)))),IF(AND(COUNTIFS('[3]Resources - Baseline'!$C$26:$C$37,S2195)=1,$AH$2&gt;0),MIN(DATE($AH$4,12,31),DATE(YEAR(J2195)+$AH$2,MONTH(J2195),DAY(J2195))),DATE(2050,12,31))))</f>
        <v>#VALUE!</v>
      </c>
      <c r="AF2195" s="33">
        <f t="shared" si="347"/>
        <v>1</v>
      </c>
    </row>
    <row r="2196" spans="1:32">
      <c r="A2196" s="1">
        <v>2196</v>
      </c>
      <c r="B2196" s="21" t="s">
        <v>4576</v>
      </c>
      <c r="C2196" s="21" t="s">
        <v>4577</v>
      </c>
      <c r="D2196" s="21" t="s">
        <v>163</v>
      </c>
      <c r="E2196" s="21" t="s">
        <v>210</v>
      </c>
      <c r="F2196" s="21" t="s">
        <v>210</v>
      </c>
      <c r="G2196" s="21" t="s">
        <v>211</v>
      </c>
      <c r="H2196" s="21" t="s">
        <v>210</v>
      </c>
      <c r="I2196" s="21" t="s">
        <v>212</v>
      </c>
      <c r="J2196" s="22">
        <v>35735</v>
      </c>
      <c r="K2196" s="22">
        <v>55153</v>
      </c>
      <c r="L2196" s="23">
        <f t="shared" si="348"/>
        <v>10</v>
      </c>
      <c r="M2196" s="24">
        <f t="shared" si="349"/>
        <v>1</v>
      </c>
      <c r="N2196" s="21">
        <v>10</v>
      </c>
      <c r="O2196" s="21">
        <v>10</v>
      </c>
      <c r="P2196" s="21" t="s">
        <v>218</v>
      </c>
      <c r="Q2196" s="21" t="s">
        <v>219</v>
      </c>
      <c r="R2196" s="25" t="s">
        <v>218</v>
      </c>
      <c r="S2196" s="21" t="s">
        <v>344</v>
      </c>
      <c r="T2196" s="21"/>
      <c r="U2196" s="26"/>
      <c r="V2196" s="26"/>
      <c r="W2196" s="27">
        <f t="shared" si="340"/>
        <v>1998</v>
      </c>
      <c r="X2196" s="27">
        <f t="shared" si="341"/>
        <v>2050</v>
      </c>
      <c r="Y2196" s="28">
        <f t="shared" si="342"/>
        <v>0</v>
      </c>
      <c r="Z2196" s="29" t="str">
        <f t="shared" si="343"/>
        <v>NW</v>
      </c>
      <c r="AA2196" s="30">
        <f t="shared" si="344"/>
        <v>10</v>
      </c>
      <c r="AB2196" s="31">
        <f>IF(AND(ISNUMBER(MATCH($S2196,[3]Lists!$CU$8:$CU$37,0)),J2196&gt;=DATE(2018,12,31)),$AH$6,$AH$5)</f>
        <v>1</v>
      </c>
      <c r="AC2196" s="31">
        <f t="shared" si="345"/>
        <v>1</v>
      </c>
      <c r="AD2196" s="31">
        <f t="shared" si="346"/>
        <v>1</v>
      </c>
      <c r="AE2196" s="32" t="e">
        <f>MIN($K2196,IF(AND(S2196='[3]Resources - Baseline'!$C$25,$AH$3&gt;0),MIN(DATE(2050,12,31),MAX(DATE($AH$4,12,31),DATE(YEAR(J2196)+$AH$3,MONTH(J2196),DAY(J2196)))),IF(AND(COUNTIFS('[3]Resources - Baseline'!$C$26:$C$37,S2196)=1,$AH$2&gt;0),MIN(DATE($AH$4,12,31),DATE(YEAR(J2196)+$AH$2,MONTH(J2196),DAY(J2196))),DATE(2050,12,31))))</f>
        <v>#VALUE!</v>
      </c>
      <c r="AF2196" s="33">
        <f t="shared" si="347"/>
        <v>1</v>
      </c>
    </row>
    <row r="2197" spans="1:32">
      <c r="A2197" s="1">
        <v>2197</v>
      </c>
      <c r="B2197" s="21" t="s">
        <v>4578</v>
      </c>
      <c r="C2197" s="21" t="s">
        <v>4579</v>
      </c>
      <c r="D2197" s="21" t="s">
        <v>163</v>
      </c>
      <c r="E2197" s="21" t="s">
        <v>353</v>
      </c>
      <c r="F2197" s="21" t="s">
        <v>353</v>
      </c>
      <c r="G2197" s="21" t="s">
        <v>354</v>
      </c>
      <c r="H2197" s="21" t="s">
        <v>353</v>
      </c>
      <c r="I2197" s="21" t="s">
        <v>167</v>
      </c>
      <c r="J2197" s="22">
        <v>33939</v>
      </c>
      <c r="K2197" s="22">
        <v>55153</v>
      </c>
      <c r="L2197" s="23">
        <f t="shared" si="348"/>
        <v>1.3</v>
      </c>
      <c r="M2197" s="24">
        <f t="shared" si="349"/>
        <v>1</v>
      </c>
      <c r="N2197" s="21">
        <v>1.3</v>
      </c>
      <c r="O2197" s="21">
        <v>1.3</v>
      </c>
      <c r="P2197" s="21" t="s">
        <v>218</v>
      </c>
      <c r="Q2197" s="21" t="s">
        <v>219</v>
      </c>
      <c r="R2197" s="25" t="s">
        <v>218</v>
      </c>
      <c r="S2197" s="21" t="s">
        <v>220</v>
      </c>
      <c r="T2197" s="21"/>
      <c r="U2197" s="26"/>
      <c r="V2197" s="26"/>
      <c r="W2197" s="27">
        <f t="shared" si="340"/>
        <v>1993</v>
      </c>
      <c r="X2197" s="27">
        <f t="shared" si="341"/>
        <v>2050</v>
      </c>
      <c r="Y2197" s="28">
        <f t="shared" si="342"/>
        <v>0</v>
      </c>
      <c r="Z2197" s="29" t="str">
        <f t="shared" si="343"/>
        <v>Excluded</v>
      </c>
      <c r="AA2197" s="30">
        <f t="shared" si="344"/>
        <v>1.3</v>
      </c>
      <c r="AB2197" s="31">
        <f>IF(AND(ISNUMBER(MATCH($S2197,[3]Lists!$CU$8:$CU$37,0)),J2197&gt;=DATE(2018,12,31)),$AH$6,$AH$5)</f>
        <v>1</v>
      </c>
      <c r="AC2197" s="31">
        <f t="shared" si="345"/>
        <v>1</v>
      </c>
      <c r="AD2197" s="31">
        <f t="shared" si="346"/>
        <v>1</v>
      </c>
      <c r="AE2197" s="32" t="e">
        <f>MIN($K2197,IF(AND(S2197='[3]Resources - Baseline'!$C$25,$AH$3&gt;0),MIN(DATE(2050,12,31),MAX(DATE($AH$4,12,31),DATE(YEAR(J2197)+$AH$3,MONTH(J2197),DAY(J2197)))),IF(AND(COUNTIFS('[3]Resources - Baseline'!$C$26:$C$37,S2197)=1,$AH$2&gt;0),MIN(DATE($AH$4,12,31),DATE(YEAR(J2197)+$AH$2,MONTH(J2197),DAY(J2197))),DATE(2050,12,31))))</f>
        <v>#VALUE!</v>
      </c>
      <c r="AF2197" s="33">
        <f t="shared" si="347"/>
        <v>1</v>
      </c>
    </row>
    <row r="2198" spans="1:32">
      <c r="A2198" s="1">
        <v>2198</v>
      </c>
      <c r="B2198" s="21" t="s">
        <v>4580</v>
      </c>
      <c r="C2198" s="21" t="s">
        <v>4581</v>
      </c>
      <c r="D2198" s="21" t="s">
        <v>185</v>
      </c>
      <c r="E2198" s="21" t="s">
        <v>175</v>
      </c>
      <c r="F2198" s="21" t="s">
        <v>175</v>
      </c>
      <c r="G2198" s="21" t="s">
        <v>186</v>
      </c>
      <c r="H2198" s="21" t="s">
        <v>175</v>
      </c>
      <c r="I2198" s="21" t="s">
        <v>178</v>
      </c>
      <c r="J2198" s="22">
        <v>24473</v>
      </c>
      <c r="K2198" s="22">
        <v>55153</v>
      </c>
      <c r="L2198" s="23">
        <f t="shared" si="348"/>
        <v>10</v>
      </c>
      <c r="M2198" s="24">
        <f t="shared" si="349"/>
        <v>1</v>
      </c>
      <c r="N2198" s="21">
        <v>10</v>
      </c>
      <c r="O2198" s="21">
        <v>10</v>
      </c>
      <c r="P2198" s="21" t="s">
        <v>187</v>
      </c>
      <c r="Q2198" s="21" t="s">
        <v>219</v>
      </c>
      <c r="R2198" s="25" t="s">
        <v>218</v>
      </c>
      <c r="S2198" s="21" t="s">
        <v>265</v>
      </c>
      <c r="T2198" s="21"/>
      <c r="U2198" s="26"/>
      <c r="V2198" s="26"/>
      <c r="W2198" s="27">
        <f t="shared" si="340"/>
        <v>1967</v>
      </c>
      <c r="X2198" s="27">
        <f t="shared" si="341"/>
        <v>2050</v>
      </c>
      <c r="Y2198" s="28">
        <f t="shared" si="342"/>
        <v>0</v>
      </c>
      <c r="Z2198" s="29" t="str">
        <f t="shared" si="343"/>
        <v>CAISO</v>
      </c>
      <c r="AA2198" s="30">
        <f t="shared" si="344"/>
        <v>10</v>
      </c>
      <c r="AB2198" s="31">
        <f>IF(AND(ISNUMBER(MATCH($S2198,[3]Lists!$CU$8:$CU$37,0)),J2198&gt;=DATE(2018,12,31)),$AH$6,$AH$5)</f>
        <v>1</v>
      </c>
      <c r="AC2198" s="31">
        <f t="shared" si="345"/>
        <v>1</v>
      </c>
      <c r="AD2198" s="31">
        <f t="shared" si="346"/>
        <v>1</v>
      </c>
      <c r="AE2198" s="32" t="e">
        <f>MIN($K2198,IF(AND(S2198='[3]Resources - Baseline'!$C$25,$AH$3&gt;0),MIN(DATE(2050,12,31),MAX(DATE($AH$4,12,31),DATE(YEAR(J2198)+$AH$3,MONTH(J2198),DAY(J2198)))),IF(AND(COUNTIFS('[3]Resources - Baseline'!$C$26:$C$37,S2198)=1,$AH$2&gt;0),MIN(DATE($AH$4,12,31),DATE(YEAR(J2198)+$AH$2,MONTH(J2198),DAY(J2198))),DATE(2050,12,31))))</f>
        <v>#VALUE!</v>
      </c>
      <c r="AF2198" s="33">
        <f t="shared" si="347"/>
        <v>1</v>
      </c>
    </row>
    <row r="2199" spans="1:32">
      <c r="A2199" s="1">
        <v>2199</v>
      </c>
      <c r="B2199" s="21" t="s">
        <v>4582</v>
      </c>
      <c r="C2199" s="21" t="s">
        <v>4583</v>
      </c>
      <c r="D2199" s="21" t="s">
        <v>185</v>
      </c>
      <c r="E2199" s="21" t="s">
        <v>175</v>
      </c>
      <c r="F2199" s="21" t="s">
        <v>175</v>
      </c>
      <c r="G2199" s="21" t="s">
        <v>186</v>
      </c>
      <c r="H2199" s="21" t="s">
        <v>175</v>
      </c>
      <c r="I2199" s="21" t="s">
        <v>178</v>
      </c>
      <c r="J2199" s="22">
        <v>24108</v>
      </c>
      <c r="K2199" s="22">
        <v>55153</v>
      </c>
      <c r="L2199" s="23">
        <f t="shared" si="348"/>
        <v>210</v>
      </c>
      <c r="M2199" s="24">
        <f t="shared" si="349"/>
        <v>1</v>
      </c>
      <c r="N2199" s="21">
        <v>210</v>
      </c>
      <c r="O2199" s="21">
        <v>210</v>
      </c>
      <c r="P2199" s="21" t="s">
        <v>187</v>
      </c>
      <c r="Q2199" s="21" t="s">
        <v>219</v>
      </c>
      <c r="R2199" s="25" t="s">
        <v>218</v>
      </c>
      <c r="S2199" s="21" t="s">
        <v>265</v>
      </c>
      <c r="T2199" s="21"/>
      <c r="U2199" s="26"/>
      <c r="V2199" s="26"/>
      <c r="W2199" s="27">
        <f t="shared" si="340"/>
        <v>1966</v>
      </c>
      <c r="X2199" s="27">
        <f t="shared" si="341"/>
        <v>2050</v>
      </c>
      <c r="Y2199" s="28">
        <f t="shared" si="342"/>
        <v>0</v>
      </c>
      <c r="Z2199" s="29" t="str">
        <f t="shared" si="343"/>
        <v>CAISO</v>
      </c>
      <c r="AA2199" s="30">
        <f t="shared" si="344"/>
        <v>210</v>
      </c>
      <c r="AB2199" s="31">
        <f>IF(AND(ISNUMBER(MATCH($S2199,[3]Lists!$CU$8:$CU$37,0)),J2199&gt;=DATE(2018,12,31)),$AH$6,$AH$5)</f>
        <v>1</v>
      </c>
      <c r="AC2199" s="31">
        <f t="shared" si="345"/>
        <v>1</v>
      </c>
      <c r="AD2199" s="31">
        <f t="shared" si="346"/>
        <v>1</v>
      </c>
      <c r="AE2199" s="32" t="e">
        <f>MIN($K2199,IF(AND(S2199='[3]Resources - Baseline'!$C$25,$AH$3&gt;0),MIN(DATE(2050,12,31),MAX(DATE($AH$4,12,31),DATE(YEAR(J2199)+$AH$3,MONTH(J2199),DAY(J2199)))),IF(AND(COUNTIFS('[3]Resources - Baseline'!$C$26:$C$37,S2199)=1,$AH$2&gt;0),MIN(DATE($AH$4,12,31),DATE(YEAR(J2199)+$AH$2,MONTH(J2199),DAY(J2199))),DATE(2050,12,31))))</f>
        <v>#VALUE!</v>
      </c>
      <c r="AF2199" s="33">
        <f t="shared" si="347"/>
        <v>1</v>
      </c>
    </row>
    <row r="2200" spans="1:32">
      <c r="A2200" s="1">
        <v>2200</v>
      </c>
      <c r="B2200" s="21" t="s">
        <v>4584</v>
      </c>
      <c r="C2200" s="21" t="s">
        <v>4585</v>
      </c>
      <c r="D2200" s="21" t="s">
        <v>163</v>
      </c>
      <c r="E2200" s="21" t="s">
        <v>192</v>
      </c>
      <c r="F2200" s="21" t="s">
        <v>192</v>
      </c>
      <c r="G2200" s="21" t="s">
        <v>193</v>
      </c>
      <c r="H2200" s="21" t="s">
        <v>194</v>
      </c>
      <c r="I2200" s="21" t="s">
        <v>195</v>
      </c>
      <c r="J2200" s="22">
        <v>42005</v>
      </c>
      <c r="K2200" s="22">
        <v>55153</v>
      </c>
      <c r="L2200" s="23">
        <f t="shared" si="348"/>
        <v>9.1</v>
      </c>
      <c r="M2200" s="24">
        <f t="shared" si="349"/>
        <v>1</v>
      </c>
      <c r="N2200" s="21">
        <v>9.1</v>
      </c>
      <c r="O2200" s="21">
        <v>9.1</v>
      </c>
      <c r="P2200" s="21" t="s">
        <v>240</v>
      </c>
      <c r="Q2200" s="21" t="s">
        <v>207</v>
      </c>
      <c r="R2200" s="25" t="s">
        <v>189</v>
      </c>
      <c r="S2200" s="21" t="s">
        <v>337</v>
      </c>
      <c r="T2200" s="21"/>
      <c r="U2200" s="26"/>
      <c r="V2200" s="26"/>
      <c r="W2200" s="27">
        <f t="shared" si="340"/>
        <v>2015</v>
      </c>
      <c r="X2200" s="27">
        <f t="shared" si="341"/>
        <v>2050</v>
      </c>
      <c r="Y2200" s="28">
        <f t="shared" si="342"/>
        <v>0</v>
      </c>
      <c r="Z2200" s="29" t="str">
        <f t="shared" si="343"/>
        <v>SW</v>
      </c>
      <c r="AA2200" s="30">
        <f t="shared" si="344"/>
        <v>9.1</v>
      </c>
      <c r="AB2200" s="31">
        <f>IF(AND(ISNUMBER(MATCH($S2200,[3]Lists!$CU$8:$CU$37,0)),J2200&gt;=DATE(2018,12,31)),$AH$6,$AH$5)</f>
        <v>1</v>
      </c>
      <c r="AC2200" s="31">
        <f t="shared" si="345"/>
        <v>1</v>
      </c>
      <c r="AD2200" s="31">
        <f t="shared" si="346"/>
        <v>1</v>
      </c>
      <c r="AE2200" s="32" t="e">
        <f>MIN($K2200,IF(AND(S2200='[3]Resources - Baseline'!$C$25,$AH$3&gt;0),MIN(DATE(2050,12,31),MAX(DATE($AH$4,12,31),DATE(YEAR(J2200)+$AH$3,MONTH(J2200),DAY(J2200)))),IF(AND(COUNTIFS('[3]Resources - Baseline'!$C$26:$C$37,S2200)=1,$AH$2&gt;0),MIN(DATE($AH$4,12,31),DATE(YEAR(J2200)+$AH$2,MONTH(J2200),DAY(J2200))),DATE(2050,12,31))))</f>
        <v>#VALUE!</v>
      </c>
      <c r="AF2200" s="33">
        <f t="shared" si="347"/>
        <v>1</v>
      </c>
    </row>
    <row r="2201" spans="1:32">
      <c r="A2201" s="1">
        <v>2201</v>
      </c>
      <c r="B2201" s="21" t="s">
        <v>4586</v>
      </c>
      <c r="C2201" s="21" t="s">
        <v>4587</v>
      </c>
      <c r="D2201" s="21" t="s">
        <v>163</v>
      </c>
      <c r="E2201" s="21" t="s">
        <v>474</v>
      </c>
      <c r="F2201" s="21" t="s">
        <v>474</v>
      </c>
      <c r="G2201" s="21" t="s">
        <v>475</v>
      </c>
      <c r="H2201" s="21" t="s">
        <v>434</v>
      </c>
      <c r="I2201" s="21" t="s">
        <v>212</v>
      </c>
      <c r="J2201" s="22">
        <v>41265</v>
      </c>
      <c r="K2201" s="22">
        <v>55153</v>
      </c>
      <c r="L2201" s="23">
        <f t="shared" si="348"/>
        <v>40</v>
      </c>
      <c r="M2201" s="24">
        <f t="shared" si="349"/>
        <v>1</v>
      </c>
      <c r="N2201" s="21">
        <v>40</v>
      </c>
      <c r="O2201" s="21">
        <v>40</v>
      </c>
      <c r="P2201" s="21" t="s">
        <v>196</v>
      </c>
      <c r="Q2201" s="21" t="s">
        <v>197</v>
      </c>
      <c r="R2201" s="25" t="s">
        <v>198</v>
      </c>
      <c r="S2201" s="21" t="s">
        <v>551</v>
      </c>
      <c r="T2201" s="21"/>
      <c r="U2201" s="26"/>
      <c r="V2201" s="26"/>
      <c r="W2201" s="27">
        <f t="shared" si="340"/>
        <v>2013</v>
      </c>
      <c r="X2201" s="27">
        <f t="shared" si="341"/>
        <v>2050</v>
      </c>
      <c r="Y2201" s="28">
        <f t="shared" si="342"/>
        <v>0</v>
      </c>
      <c r="Z2201" s="29" t="str">
        <f t="shared" si="343"/>
        <v>NW</v>
      </c>
      <c r="AA2201" s="30">
        <f t="shared" si="344"/>
        <v>40</v>
      </c>
      <c r="AB2201" s="31">
        <f>IF(AND(ISNUMBER(MATCH($S2201,[3]Lists!$CU$8:$CU$37,0)),J2201&gt;=DATE(2018,12,31)),$AH$6,$AH$5)</f>
        <v>1</v>
      </c>
      <c r="AC2201" s="31">
        <f t="shared" si="345"/>
        <v>1</v>
      </c>
      <c r="AD2201" s="31">
        <f t="shared" si="346"/>
        <v>1</v>
      </c>
      <c r="AE2201" s="32" t="e">
        <f>MIN($K2201,IF(AND(S2201='[3]Resources - Baseline'!$C$25,$AH$3&gt;0),MIN(DATE(2050,12,31),MAX(DATE($AH$4,12,31),DATE(YEAR(J2201)+$AH$3,MONTH(J2201),DAY(J2201)))),IF(AND(COUNTIFS('[3]Resources - Baseline'!$C$26:$C$37,S2201)=1,$AH$2&gt;0),MIN(DATE($AH$4,12,31),DATE(YEAR(J2201)+$AH$2,MONTH(J2201),DAY(J2201))),DATE(2050,12,31))))</f>
        <v>#VALUE!</v>
      </c>
      <c r="AF2201" s="33">
        <f t="shared" si="347"/>
        <v>1</v>
      </c>
    </row>
    <row r="2202" spans="1:32">
      <c r="A2202" s="1">
        <v>2202</v>
      </c>
      <c r="B2202" s="21" t="s">
        <v>4588</v>
      </c>
      <c r="C2202" s="21" t="s">
        <v>4589</v>
      </c>
      <c r="D2202" s="21" t="s">
        <v>163</v>
      </c>
      <c r="E2202" s="21" t="s">
        <v>164</v>
      </c>
      <c r="F2202" s="21" t="s">
        <v>164</v>
      </c>
      <c r="G2202" s="21" t="s">
        <v>165</v>
      </c>
      <c r="H2202" s="21" t="s">
        <v>166</v>
      </c>
      <c r="I2202" s="21" t="s">
        <v>167</v>
      </c>
      <c r="J2202" s="22">
        <v>38012</v>
      </c>
      <c r="K2202" s="22">
        <v>51161</v>
      </c>
      <c r="L2202" s="23">
        <f t="shared" si="348"/>
        <v>3.8</v>
      </c>
      <c r="M2202" s="24">
        <f t="shared" si="349"/>
        <v>1</v>
      </c>
      <c r="N2202" s="21">
        <v>3.8</v>
      </c>
      <c r="O2202" s="21">
        <v>3.8</v>
      </c>
      <c r="P2202" s="21" t="s">
        <v>218</v>
      </c>
      <c r="Q2202" s="21" t="s">
        <v>219</v>
      </c>
      <c r="R2202" s="25" t="s">
        <v>218</v>
      </c>
      <c r="S2202" s="21" t="s">
        <v>220</v>
      </c>
      <c r="T2202" s="21"/>
      <c r="U2202" s="26"/>
      <c r="V2202" s="26"/>
      <c r="W2202" s="27">
        <f t="shared" si="340"/>
        <v>2004</v>
      </c>
      <c r="X2202" s="27">
        <f t="shared" si="341"/>
        <v>2039</v>
      </c>
      <c r="Y2202" s="28">
        <f t="shared" si="342"/>
        <v>0</v>
      </c>
      <c r="Z2202" s="29" t="str">
        <f t="shared" si="343"/>
        <v>Excluded</v>
      </c>
      <c r="AA2202" s="30">
        <f t="shared" si="344"/>
        <v>3.8</v>
      </c>
      <c r="AB2202" s="31">
        <f>IF(AND(ISNUMBER(MATCH($S2202,[3]Lists!$CU$8:$CU$37,0)),J2202&gt;=DATE(2018,12,31)),$AH$6,$AH$5)</f>
        <v>1</v>
      </c>
      <c r="AC2202" s="31">
        <f t="shared" si="345"/>
        <v>1</v>
      </c>
      <c r="AD2202" s="31">
        <f t="shared" si="346"/>
        <v>1</v>
      </c>
      <c r="AE2202" s="32" t="e">
        <f>MIN($K2202,IF(AND(S2202='[3]Resources - Baseline'!$C$25,$AH$3&gt;0),MIN(DATE(2050,12,31),MAX(DATE($AH$4,12,31),DATE(YEAR(J2202)+$AH$3,MONTH(J2202),DAY(J2202)))),IF(AND(COUNTIFS('[3]Resources - Baseline'!$C$26:$C$37,S2202)=1,$AH$2&gt;0),MIN(DATE($AH$4,12,31),DATE(YEAR(J2202)+$AH$2,MONTH(J2202),DAY(J2202))),DATE(2050,12,31))))</f>
        <v>#VALUE!</v>
      </c>
      <c r="AF2202" s="33">
        <f t="shared" si="347"/>
        <v>1</v>
      </c>
    </row>
    <row r="2203" spans="1:32">
      <c r="A2203" s="1">
        <v>2203</v>
      </c>
      <c r="B2203" s="21" t="s">
        <v>4590</v>
      </c>
      <c r="C2203" s="21" t="s">
        <v>4591</v>
      </c>
      <c r="D2203" s="21" t="s">
        <v>163</v>
      </c>
      <c r="E2203" s="21" t="s">
        <v>298</v>
      </c>
      <c r="F2203" s="21" t="s">
        <v>298</v>
      </c>
      <c r="G2203" s="21" t="s">
        <v>299</v>
      </c>
      <c r="H2203" s="21" t="s">
        <v>166</v>
      </c>
      <c r="I2203" s="21" t="s">
        <v>167</v>
      </c>
      <c r="J2203" s="22">
        <v>39114</v>
      </c>
      <c r="K2203" s="22">
        <v>55123</v>
      </c>
      <c r="L2203" s="23">
        <f t="shared" si="348"/>
        <v>28.2</v>
      </c>
      <c r="M2203" s="24">
        <f t="shared" si="349"/>
        <v>1</v>
      </c>
      <c r="N2203" s="21">
        <v>28.2</v>
      </c>
      <c r="O2203" s="21">
        <v>28.2</v>
      </c>
      <c r="P2203" s="21" t="s">
        <v>288</v>
      </c>
      <c r="Q2203" s="21" t="s">
        <v>269</v>
      </c>
      <c r="R2203" s="25" t="s">
        <v>270</v>
      </c>
      <c r="S2203" s="21" t="s">
        <v>304</v>
      </c>
      <c r="T2203" s="21"/>
      <c r="U2203" s="26"/>
      <c r="V2203" s="26"/>
      <c r="W2203" s="27">
        <f t="shared" si="340"/>
        <v>2007</v>
      </c>
      <c r="X2203" s="27">
        <f t="shared" si="341"/>
        <v>2050</v>
      </c>
      <c r="Y2203" s="28">
        <f t="shared" si="342"/>
        <v>0</v>
      </c>
      <c r="Z2203" s="29" t="str">
        <f t="shared" si="343"/>
        <v>Excluded</v>
      </c>
      <c r="AA2203" s="30">
        <f t="shared" si="344"/>
        <v>28.2</v>
      </c>
      <c r="AB2203" s="31">
        <f>IF(AND(ISNUMBER(MATCH($S2203,[3]Lists!$CU$8:$CU$37,0)),J2203&gt;=DATE(2018,12,31)),$AH$6,$AH$5)</f>
        <v>1</v>
      </c>
      <c r="AC2203" s="31">
        <f t="shared" si="345"/>
        <v>1</v>
      </c>
      <c r="AD2203" s="31">
        <f t="shared" si="346"/>
        <v>1</v>
      </c>
      <c r="AE2203" s="32" t="e">
        <f>MIN($K2203,IF(AND(S2203='[3]Resources - Baseline'!$C$25,$AH$3&gt;0),MIN(DATE(2050,12,31),MAX(DATE($AH$4,12,31),DATE(YEAR(J2203)+$AH$3,MONTH(J2203),DAY(J2203)))),IF(AND(COUNTIFS('[3]Resources - Baseline'!$C$26:$C$37,S2203)=1,$AH$2&gt;0),MIN(DATE($AH$4,12,31),DATE(YEAR(J2203)+$AH$2,MONTH(J2203),DAY(J2203))),DATE(2050,12,31))))</f>
        <v>#VALUE!</v>
      </c>
      <c r="AF2203" s="33">
        <f t="shared" si="347"/>
        <v>1</v>
      </c>
    </row>
    <row r="2204" spans="1:32">
      <c r="A2204" s="1">
        <v>2204</v>
      </c>
      <c r="B2204" s="21" t="s">
        <v>4592</v>
      </c>
      <c r="C2204" s="21" t="s">
        <v>4593</v>
      </c>
      <c r="D2204" s="21" t="s">
        <v>163</v>
      </c>
      <c r="E2204" s="21" t="s">
        <v>298</v>
      </c>
      <c r="F2204" s="21" t="s">
        <v>298</v>
      </c>
      <c r="G2204" s="21" t="s">
        <v>299</v>
      </c>
      <c r="H2204" s="21" t="s">
        <v>166</v>
      </c>
      <c r="I2204" s="21" t="s">
        <v>167</v>
      </c>
      <c r="J2204" s="22">
        <v>39114</v>
      </c>
      <c r="K2204" s="22">
        <v>55123</v>
      </c>
      <c r="L2204" s="23">
        <f t="shared" si="348"/>
        <v>27.9</v>
      </c>
      <c r="M2204" s="24">
        <f t="shared" si="349"/>
        <v>1</v>
      </c>
      <c r="N2204" s="21">
        <v>27.9</v>
      </c>
      <c r="O2204" s="21">
        <v>27.9</v>
      </c>
      <c r="P2204" s="21" t="s">
        <v>288</v>
      </c>
      <c r="Q2204" s="21" t="s">
        <v>269</v>
      </c>
      <c r="R2204" s="25" t="s">
        <v>270</v>
      </c>
      <c r="S2204" s="21" t="s">
        <v>304</v>
      </c>
      <c r="T2204" s="21"/>
      <c r="U2204" s="26"/>
      <c r="V2204" s="26"/>
      <c r="W2204" s="27">
        <f t="shared" si="340"/>
        <v>2007</v>
      </c>
      <c r="X2204" s="27">
        <f t="shared" si="341"/>
        <v>2050</v>
      </c>
      <c r="Y2204" s="28">
        <f t="shared" si="342"/>
        <v>0</v>
      </c>
      <c r="Z2204" s="29" t="str">
        <f t="shared" si="343"/>
        <v>Excluded</v>
      </c>
      <c r="AA2204" s="30">
        <f t="shared" si="344"/>
        <v>27.9</v>
      </c>
      <c r="AB2204" s="31">
        <f>IF(AND(ISNUMBER(MATCH($S2204,[3]Lists!$CU$8:$CU$37,0)),J2204&gt;=DATE(2018,12,31)),$AH$6,$AH$5)</f>
        <v>1</v>
      </c>
      <c r="AC2204" s="31">
        <f t="shared" si="345"/>
        <v>1</v>
      </c>
      <c r="AD2204" s="31">
        <f t="shared" si="346"/>
        <v>1</v>
      </c>
      <c r="AE2204" s="32" t="e">
        <f>MIN($K2204,IF(AND(S2204='[3]Resources - Baseline'!$C$25,$AH$3&gt;0),MIN(DATE(2050,12,31),MAX(DATE($AH$4,12,31),DATE(YEAR(J2204)+$AH$3,MONTH(J2204),DAY(J2204)))),IF(AND(COUNTIFS('[3]Resources - Baseline'!$C$26:$C$37,S2204)=1,$AH$2&gt;0),MIN(DATE($AH$4,12,31),DATE(YEAR(J2204)+$AH$2,MONTH(J2204),DAY(J2204))),DATE(2050,12,31))))</f>
        <v>#VALUE!</v>
      </c>
      <c r="AF2204" s="33">
        <f t="shared" si="347"/>
        <v>1</v>
      </c>
    </row>
    <row r="2205" spans="1:32">
      <c r="A2205" s="1">
        <v>2205</v>
      </c>
      <c r="B2205" s="21" t="s">
        <v>4594</v>
      </c>
      <c r="C2205" s="21" t="s">
        <v>4595</v>
      </c>
      <c r="D2205" s="21" t="s">
        <v>163</v>
      </c>
      <c r="E2205" s="21" t="s">
        <v>298</v>
      </c>
      <c r="F2205" s="21" t="s">
        <v>298</v>
      </c>
      <c r="G2205" s="21" t="s">
        <v>299</v>
      </c>
      <c r="H2205" s="21" t="s">
        <v>166</v>
      </c>
      <c r="I2205" s="21" t="s">
        <v>167</v>
      </c>
      <c r="J2205" s="22">
        <v>35339</v>
      </c>
      <c r="K2205" s="22">
        <v>55123</v>
      </c>
      <c r="L2205" s="23">
        <f t="shared" si="348"/>
        <v>39.799999999999997</v>
      </c>
      <c r="M2205" s="24">
        <f t="shared" si="349"/>
        <v>1</v>
      </c>
      <c r="N2205" s="21">
        <v>39.799999999999997</v>
      </c>
      <c r="O2205" s="21">
        <v>39.799999999999997</v>
      </c>
      <c r="P2205" s="21" t="s">
        <v>279</v>
      </c>
      <c r="Q2205" s="21" t="s">
        <v>280</v>
      </c>
      <c r="R2205" s="25" t="s">
        <v>170</v>
      </c>
      <c r="S2205" s="21" t="s">
        <v>171</v>
      </c>
      <c r="T2205" s="21"/>
      <c r="U2205" s="26"/>
      <c r="V2205" s="26"/>
      <c r="W2205" s="27">
        <f t="shared" si="340"/>
        <v>1997</v>
      </c>
      <c r="X2205" s="27">
        <f t="shared" si="341"/>
        <v>2050</v>
      </c>
      <c r="Y2205" s="28">
        <f t="shared" si="342"/>
        <v>0</v>
      </c>
      <c r="Z2205" s="29" t="str">
        <f t="shared" si="343"/>
        <v>Excluded</v>
      </c>
      <c r="AA2205" s="30">
        <f t="shared" si="344"/>
        <v>39.799999999999997</v>
      </c>
      <c r="AB2205" s="31">
        <f>IF(AND(ISNUMBER(MATCH($S2205,[3]Lists!$CU$8:$CU$37,0)),J2205&gt;=DATE(2018,12,31)),$AH$6,$AH$5)</f>
        <v>1</v>
      </c>
      <c r="AC2205" s="31">
        <f t="shared" si="345"/>
        <v>1</v>
      </c>
      <c r="AD2205" s="31">
        <f t="shared" si="346"/>
        <v>1</v>
      </c>
      <c r="AE2205" s="32" t="e">
        <f>MIN($K2205,IF(AND(S2205='[3]Resources - Baseline'!$C$25,$AH$3&gt;0),MIN(DATE(2050,12,31),MAX(DATE($AH$4,12,31),DATE(YEAR(J2205)+$AH$3,MONTH(J2205),DAY(J2205)))),IF(AND(COUNTIFS('[3]Resources - Baseline'!$C$26:$C$37,S2205)=1,$AH$2&gt;0),MIN(DATE($AH$4,12,31),DATE(YEAR(J2205)+$AH$2,MONTH(J2205),DAY(J2205))),DATE(2050,12,31))))</f>
        <v>#VALUE!</v>
      </c>
      <c r="AF2205" s="33">
        <f t="shared" si="347"/>
        <v>1</v>
      </c>
    </row>
    <row r="2206" spans="1:32">
      <c r="A2206" s="1">
        <v>2206</v>
      </c>
      <c r="B2206" s="21" t="s">
        <v>4596</v>
      </c>
      <c r="C2206" s="21" t="s">
        <v>4597</v>
      </c>
      <c r="D2206" s="21" t="s">
        <v>163</v>
      </c>
      <c r="E2206" s="21" t="s">
        <v>298</v>
      </c>
      <c r="F2206" s="21" t="s">
        <v>298</v>
      </c>
      <c r="G2206" s="21" t="s">
        <v>299</v>
      </c>
      <c r="H2206" s="21" t="s">
        <v>166</v>
      </c>
      <c r="I2206" s="21" t="s">
        <v>167</v>
      </c>
      <c r="J2206" s="22">
        <v>37773</v>
      </c>
      <c r="K2206" s="22">
        <v>55123</v>
      </c>
      <c r="L2206" s="23">
        <f t="shared" si="348"/>
        <v>41</v>
      </c>
      <c r="M2206" s="24">
        <f t="shared" si="349"/>
        <v>1</v>
      </c>
      <c r="N2206" s="21">
        <v>41</v>
      </c>
      <c r="O2206" s="21">
        <v>41</v>
      </c>
      <c r="P2206" s="21" t="s">
        <v>288</v>
      </c>
      <c r="Q2206" s="21" t="s">
        <v>269</v>
      </c>
      <c r="R2206" s="25" t="s">
        <v>270</v>
      </c>
      <c r="S2206" s="21" t="s">
        <v>304</v>
      </c>
      <c r="T2206" s="21"/>
      <c r="U2206" s="26"/>
      <c r="V2206" s="26"/>
      <c r="W2206" s="27">
        <f t="shared" si="340"/>
        <v>2003</v>
      </c>
      <c r="X2206" s="27">
        <f t="shared" si="341"/>
        <v>2050</v>
      </c>
      <c r="Y2206" s="28">
        <f t="shared" si="342"/>
        <v>0</v>
      </c>
      <c r="Z2206" s="29" t="str">
        <f t="shared" si="343"/>
        <v>Excluded</v>
      </c>
      <c r="AA2206" s="30">
        <f t="shared" si="344"/>
        <v>41</v>
      </c>
      <c r="AB2206" s="31">
        <f>IF(AND(ISNUMBER(MATCH($S2206,[3]Lists!$CU$8:$CU$37,0)),J2206&gt;=DATE(2018,12,31)),$AH$6,$AH$5)</f>
        <v>1</v>
      </c>
      <c r="AC2206" s="31">
        <f t="shared" si="345"/>
        <v>1</v>
      </c>
      <c r="AD2206" s="31">
        <f t="shared" si="346"/>
        <v>1</v>
      </c>
      <c r="AE2206" s="32" t="e">
        <f>MIN($K2206,IF(AND(S2206='[3]Resources - Baseline'!$C$25,$AH$3&gt;0),MIN(DATE(2050,12,31),MAX(DATE($AH$4,12,31),DATE(YEAR(J2206)+$AH$3,MONTH(J2206),DAY(J2206)))),IF(AND(COUNTIFS('[3]Resources - Baseline'!$C$26:$C$37,S2206)=1,$AH$2&gt;0),MIN(DATE($AH$4,12,31),DATE(YEAR(J2206)+$AH$2,MONTH(J2206),DAY(J2206))),DATE(2050,12,31))))</f>
        <v>#VALUE!</v>
      </c>
      <c r="AF2206" s="33">
        <f t="shared" si="347"/>
        <v>1</v>
      </c>
    </row>
    <row r="2207" spans="1:32">
      <c r="A2207" s="1">
        <v>2207</v>
      </c>
      <c r="B2207" s="21" t="s">
        <v>4598</v>
      </c>
      <c r="C2207" s="21" t="s">
        <v>4599</v>
      </c>
      <c r="D2207" s="21" t="s">
        <v>163</v>
      </c>
      <c r="E2207" s="21" t="s">
        <v>298</v>
      </c>
      <c r="F2207" s="21" t="s">
        <v>298</v>
      </c>
      <c r="G2207" s="21" t="s">
        <v>299</v>
      </c>
      <c r="H2207" s="21" t="s">
        <v>166</v>
      </c>
      <c r="I2207" s="21" t="s">
        <v>167</v>
      </c>
      <c r="J2207" s="22">
        <v>40360</v>
      </c>
      <c r="K2207" s="22">
        <v>55153</v>
      </c>
      <c r="L2207" s="23">
        <f t="shared" si="348"/>
        <v>64</v>
      </c>
      <c r="M2207" s="24">
        <f t="shared" si="349"/>
        <v>1</v>
      </c>
      <c r="N2207" s="21">
        <v>64</v>
      </c>
      <c r="O2207" s="21">
        <v>64</v>
      </c>
      <c r="P2207" s="21" t="s">
        <v>288</v>
      </c>
      <c r="Q2207" s="21" t="s">
        <v>269</v>
      </c>
      <c r="R2207" s="25" t="s">
        <v>270</v>
      </c>
      <c r="S2207" s="21" t="s">
        <v>304</v>
      </c>
      <c r="T2207" s="21"/>
      <c r="U2207" s="26"/>
      <c r="V2207" s="26"/>
      <c r="W2207" s="27">
        <f t="shared" si="340"/>
        <v>2011</v>
      </c>
      <c r="X2207" s="27">
        <f t="shared" si="341"/>
        <v>2050</v>
      </c>
      <c r="Y2207" s="28">
        <f t="shared" si="342"/>
        <v>0</v>
      </c>
      <c r="Z2207" s="29" t="str">
        <f t="shared" si="343"/>
        <v>Excluded</v>
      </c>
      <c r="AA2207" s="30">
        <f t="shared" si="344"/>
        <v>64</v>
      </c>
      <c r="AB2207" s="31">
        <f>IF(AND(ISNUMBER(MATCH($S2207,[3]Lists!$CU$8:$CU$37,0)),J2207&gt;=DATE(2018,12,31)),$AH$6,$AH$5)</f>
        <v>1</v>
      </c>
      <c r="AC2207" s="31">
        <f t="shared" si="345"/>
        <v>1</v>
      </c>
      <c r="AD2207" s="31">
        <f t="shared" si="346"/>
        <v>1</v>
      </c>
      <c r="AE2207" s="32" t="e">
        <f>MIN($K2207,IF(AND(S2207='[3]Resources - Baseline'!$C$25,$AH$3&gt;0),MIN(DATE(2050,12,31),MAX(DATE($AH$4,12,31),DATE(YEAR(J2207)+$AH$3,MONTH(J2207),DAY(J2207)))),IF(AND(COUNTIFS('[3]Resources - Baseline'!$C$26:$C$37,S2207)=1,$AH$2&gt;0),MIN(DATE($AH$4,12,31),DATE(YEAR(J2207)+$AH$2,MONTH(J2207),DAY(J2207))),DATE(2050,12,31))))</f>
        <v>#VALUE!</v>
      </c>
      <c r="AF2207" s="33">
        <f t="shared" si="347"/>
        <v>1</v>
      </c>
    </row>
    <row r="2208" spans="1:32">
      <c r="A2208" s="1">
        <v>2208</v>
      </c>
      <c r="B2208" s="21" t="s">
        <v>4600</v>
      </c>
      <c r="C2208" s="21" t="s">
        <v>4601</v>
      </c>
      <c r="D2208" s="21" t="s">
        <v>163</v>
      </c>
      <c r="E2208" s="21" t="s">
        <v>164</v>
      </c>
      <c r="F2208" s="21" t="s">
        <v>164</v>
      </c>
      <c r="G2208" s="21" t="s">
        <v>165</v>
      </c>
      <c r="H2208" s="21" t="s">
        <v>166</v>
      </c>
      <c r="I2208" s="21" t="s">
        <v>167</v>
      </c>
      <c r="J2208" s="22">
        <v>41487</v>
      </c>
      <c r="K2208" s="22">
        <v>55153</v>
      </c>
      <c r="L2208" s="23">
        <f t="shared" si="348"/>
        <v>94</v>
      </c>
      <c r="M2208" s="24">
        <f t="shared" si="349"/>
        <v>1</v>
      </c>
      <c r="N2208" s="21">
        <v>94</v>
      </c>
      <c r="O2208" s="21">
        <v>94</v>
      </c>
      <c r="P2208" s="21" t="s">
        <v>288</v>
      </c>
      <c r="Q2208" s="21" t="s">
        <v>269</v>
      </c>
      <c r="R2208" s="25" t="s">
        <v>270</v>
      </c>
      <c r="S2208" s="21" t="s">
        <v>304</v>
      </c>
      <c r="T2208" s="21"/>
      <c r="U2208" s="26"/>
      <c r="V2208" s="26"/>
      <c r="W2208" s="27">
        <f t="shared" si="340"/>
        <v>2014</v>
      </c>
      <c r="X2208" s="27">
        <f t="shared" si="341"/>
        <v>2050</v>
      </c>
      <c r="Y2208" s="28">
        <f t="shared" si="342"/>
        <v>0</v>
      </c>
      <c r="Z2208" s="29" t="str">
        <f t="shared" si="343"/>
        <v>Excluded</v>
      </c>
      <c r="AA2208" s="30">
        <f t="shared" si="344"/>
        <v>94</v>
      </c>
      <c r="AB2208" s="31">
        <f>IF(AND(ISNUMBER(MATCH($S2208,[3]Lists!$CU$8:$CU$37,0)),J2208&gt;=DATE(2018,12,31)),$AH$6,$AH$5)</f>
        <v>1</v>
      </c>
      <c r="AC2208" s="31">
        <f t="shared" si="345"/>
        <v>1</v>
      </c>
      <c r="AD2208" s="31">
        <f t="shared" si="346"/>
        <v>1</v>
      </c>
      <c r="AE2208" s="32" t="e">
        <f>MIN($K2208,IF(AND(S2208='[3]Resources - Baseline'!$C$25,$AH$3&gt;0),MIN(DATE(2050,12,31),MAX(DATE($AH$4,12,31),DATE(YEAR(J2208)+$AH$3,MONTH(J2208),DAY(J2208)))),IF(AND(COUNTIFS('[3]Resources - Baseline'!$C$26:$C$37,S2208)=1,$AH$2&gt;0),MIN(DATE($AH$4,12,31),DATE(YEAR(J2208)+$AH$2,MONTH(J2208),DAY(J2208))),DATE(2050,12,31))))</f>
        <v>#VALUE!</v>
      </c>
      <c r="AF2208" s="33">
        <f t="shared" si="347"/>
        <v>1</v>
      </c>
    </row>
    <row r="2209" spans="1:32">
      <c r="A2209" s="1">
        <v>2209</v>
      </c>
      <c r="B2209" s="21" t="s">
        <v>4602</v>
      </c>
      <c r="C2209" s="21" t="s">
        <v>4603</v>
      </c>
      <c r="D2209" s="21" t="s">
        <v>163</v>
      </c>
      <c r="E2209" s="21" t="s">
        <v>298</v>
      </c>
      <c r="F2209" s="21" t="s">
        <v>298</v>
      </c>
      <c r="G2209" s="21" t="s">
        <v>299</v>
      </c>
      <c r="H2209" s="21" t="s">
        <v>166</v>
      </c>
      <c r="I2209" s="21" t="s">
        <v>167</v>
      </c>
      <c r="J2209" s="22">
        <v>42184</v>
      </c>
      <c r="K2209" s="22">
        <v>55153</v>
      </c>
      <c r="L2209" s="23">
        <f t="shared" si="348"/>
        <v>85</v>
      </c>
      <c r="M2209" s="24">
        <f t="shared" si="349"/>
        <v>1</v>
      </c>
      <c r="N2209" s="21">
        <v>85</v>
      </c>
      <c r="O2209" s="21">
        <v>85</v>
      </c>
      <c r="P2209" s="21" t="s">
        <v>1365</v>
      </c>
      <c r="Q2209" s="21" t="s">
        <v>537</v>
      </c>
      <c r="R2209" s="25" t="s">
        <v>538</v>
      </c>
      <c r="S2209" s="21" t="s">
        <v>791</v>
      </c>
      <c r="T2209" s="21"/>
      <c r="U2209" s="26"/>
      <c r="V2209" s="26"/>
      <c r="W2209" s="27">
        <f t="shared" si="340"/>
        <v>2015</v>
      </c>
      <c r="X2209" s="27">
        <f t="shared" si="341"/>
        <v>2050</v>
      </c>
      <c r="Y2209" s="28">
        <f t="shared" si="342"/>
        <v>0</v>
      </c>
      <c r="Z2209" s="29" t="str">
        <f t="shared" si="343"/>
        <v>Excluded</v>
      </c>
      <c r="AA2209" s="30">
        <f t="shared" si="344"/>
        <v>85</v>
      </c>
      <c r="AB2209" s="31">
        <f>IF(AND(ISNUMBER(MATCH($S2209,[3]Lists!$CU$8:$CU$37,0)),J2209&gt;=DATE(2018,12,31)),$AH$6,$AH$5)</f>
        <v>1</v>
      </c>
      <c r="AC2209" s="31">
        <f t="shared" si="345"/>
        <v>1</v>
      </c>
      <c r="AD2209" s="31">
        <f t="shared" si="346"/>
        <v>1</v>
      </c>
      <c r="AE2209" s="32" t="e">
        <f>MIN($K2209,IF(AND(S2209='[3]Resources - Baseline'!$C$25,$AH$3&gt;0),MIN(DATE(2050,12,31),MAX(DATE($AH$4,12,31),DATE(YEAR(J2209)+$AH$3,MONTH(J2209),DAY(J2209)))),IF(AND(COUNTIFS('[3]Resources - Baseline'!$C$26:$C$37,S2209)=1,$AH$2&gt;0),MIN(DATE($AH$4,12,31),DATE(YEAR(J2209)+$AH$2,MONTH(J2209),DAY(J2209))),DATE(2050,12,31))))</f>
        <v>#VALUE!</v>
      </c>
      <c r="AF2209" s="33">
        <f t="shared" si="347"/>
        <v>1</v>
      </c>
    </row>
    <row r="2210" spans="1:32">
      <c r="A2210" s="1">
        <v>2210</v>
      </c>
      <c r="B2210" s="21" t="s">
        <v>4604</v>
      </c>
      <c r="C2210" s="21" t="s">
        <v>4605</v>
      </c>
      <c r="D2210" s="21" t="s">
        <v>163</v>
      </c>
      <c r="E2210" s="21" t="s">
        <v>164</v>
      </c>
      <c r="F2210" s="21" t="s">
        <v>164</v>
      </c>
      <c r="G2210" s="21" t="s">
        <v>165</v>
      </c>
      <c r="H2210" s="21" t="s">
        <v>166</v>
      </c>
      <c r="I2210" s="21" t="s">
        <v>167</v>
      </c>
      <c r="J2210" s="22">
        <v>42309</v>
      </c>
      <c r="K2210" s="22">
        <v>49614</v>
      </c>
      <c r="L2210" s="23">
        <f t="shared" si="348"/>
        <v>117</v>
      </c>
      <c r="M2210" s="24">
        <f t="shared" si="349"/>
        <v>1</v>
      </c>
      <c r="N2210" s="21">
        <v>117</v>
      </c>
      <c r="O2210" s="21">
        <v>117</v>
      </c>
      <c r="P2210" s="21" t="s">
        <v>196</v>
      </c>
      <c r="Q2210" s="21" t="s">
        <v>197</v>
      </c>
      <c r="R2210" s="25" t="s">
        <v>198</v>
      </c>
      <c r="S2210" s="21" t="s">
        <v>542</v>
      </c>
      <c r="T2210" s="21" t="s">
        <v>178</v>
      </c>
      <c r="U2210" s="26">
        <v>117</v>
      </c>
      <c r="V2210" s="26"/>
      <c r="W2210" s="27">
        <f t="shared" si="340"/>
        <v>2016</v>
      </c>
      <c r="X2210" s="27">
        <f t="shared" si="341"/>
        <v>2035</v>
      </c>
      <c r="Y2210" s="28">
        <f t="shared" si="342"/>
        <v>0</v>
      </c>
      <c r="Z2210" s="29" t="str">
        <f t="shared" si="343"/>
        <v>CAISO</v>
      </c>
      <c r="AA2210" s="30">
        <f t="shared" si="344"/>
        <v>117</v>
      </c>
      <c r="AB2210" s="31">
        <f>IF(AND(ISNUMBER(MATCH($S2210,[3]Lists!$CU$8:$CU$37,0)),J2210&gt;=DATE(2018,12,31)),$AH$6,$AH$5)</f>
        <v>1</v>
      </c>
      <c r="AC2210" s="31">
        <f t="shared" si="345"/>
        <v>1</v>
      </c>
      <c r="AD2210" s="31">
        <f t="shared" si="346"/>
        <v>1</v>
      </c>
      <c r="AE2210" s="32" t="e">
        <f>MIN($K2210,IF(AND(S2210='[3]Resources - Baseline'!$C$25,$AH$3&gt;0),MIN(DATE(2050,12,31),MAX(DATE($AH$4,12,31),DATE(YEAR(J2210)+$AH$3,MONTH(J2210),DAY(J2210)))),IF(AND(COUNTIFS('[3]Resources - Baseline'!$C$26:$C$37,S2210)=1,$AH$2&gt;0),MIN(DATE($AH$4,12,31),DATE(YEAR(J2210)+$AH$2,MONTH(J2210),DAY(J2210))),DATE(2050,12,31))))</f>
        <v>#VALUE!</v>
      </c>
      <c r="AF2210" s="33">
        <f t="shared" si="347"/>
        <v>1</v>
      </c>
    </row>
    <row r="2211" spans="1:32">
      <c r="A2211" s="1">
        <v>2211</v>
      </c>
      <c r="B2211" s="21" t="s">
        <v>4606</v>
      </c>
      <c r="C2211" s="21"/>
      <c r="D2211" s="21" t="s">
        <v>163</v>
      </c>
      <c r="E2211" s="21" t="s">
        <v>164</v>
      </c>
      <c r="F2211" s="21" t="s">
        <v>164</v>
      </c>
      <c r="G2211" s="21" t="s">
        <v>165</v>
      </c>
      <c r="H2211" s="21" t="s">
        <v>166</v>
      </c>
      <c r="I2211" s="21" t="s">
        <v>167</v>
      </c>
      <c r="J2211" s="22">
        <v>42793</v>
      </c>
      <c r="K2211" s="22">
        <v>54819</v>
      </c>
      <c r="L2211" s="23">
        <f t="shared" si="348"/>
        <v>33</v>
      </c>
      <c r="M2211" s="24">
        <f t="shared" si="349"/>
        <v>1</v>
      </c>
      <c r="N2211" s="21">
        <v>33</v>
      </c>
      <c r="O2211" s="21">
        <v>33</v>
      </c>
      <c r="P2211" s="21" t="s">
        <v>196</v>
      </c>
      <c r="Q2211" s="21" t="s">
        <v>197</v>
      </c>
      <c r="R2211" s="25" t="s">
        <v>198</v>
      </c>
      <c r="S2211" s="21" t="s">
        <v>542</v>
      </c>
      <c r="T2211" s="21"/>
      <c r="U2211" s="26"/>
      <c r="V2211" s="26"/>
      <c r="W2211" s="27">
        <f t="shared" si="340"/>
        <v>2017</v>
      </c>
      <c r="X2211" s="27">
        <f t="shared" si="341"/>
        <v>2049</v>
      </c>
      <c r="Y2211" s="28">
        <f t="shared" si="342"/>
        <v>0</v>
      </c>
      <c r="Z2211" s="29" t="str">
        <f t="shared" si="343"/>
        <v>Excluded</v>
      </c>
      <c r="AA2211" s="30">
        <f t="shared" si="344"/>
        <v>33</v>
      </c>
      <c r="AB2211" s="31">
        <f>IF(AND(ISNUMBER(MATCH($S2211,[3]Lists!$CU$8:$CU$37,0)),J2211&gt;=DATE(2018,12,31)),$AH$6,$AH$5)</f>
        <v>1</v>
      </c>
      <c r="AC2211" s="31">
        <f t="shared" si="345"/>
        <v>1</v>
      </c>
      <c r="AD2211" s="31">
        <f t="shared" si="346"/>
        <v>1</v>
      </c>
      <c r="AE2211" s="32" t="e">
        <f>MIN($K2211,IF(AND(S2211='[3]Resources - Baseline'!$C$25,$AH$3&gt;0),MIN(DATE(2050,12,31),MAX(DATE($AH$4,12,31),DATE(YEAR(J2211)+$AH$3,MONTH(J2211),DAY(J2211)))),IF(AND(COUNTIFS('[3]Resources - Baseline'!$C$26:$C$37,S2211)=1,$AH$2&gt;0),MIN(DATE($AH$4,12,31),DATE(YEAR(J2211)+$AH$2,MONTH(J2211),DAY(J2211))),DATE(2050,12,31))))</f>
        <v>#VALUE!</v>
      </c>
      <c r="AF2211" s="33">
        <f t="shared" si="347"/>
        <v>1</v>
      </c>
    </row>
    <row r="2212" spans="1:32">
      <c r="A2212" s="1">
        <v>2212</v>
      </c>
      <c r="B2212" s="21" t="s">
        <v>4607</v>
      </c>
      <c r="C2212" s="21"/>
      <c r="D2212" s="21" t="s">
        <v>163</v>
      </c>
      <c r="E2212" s="21" t="s">
        <v>164</v>
      </c>
      <c r="F2212" s="21" t="s">
        <v>164</v>
      </c>
      <c r="G2212" s="21" t="s">
        <v>165</v>
      </c>
      <c r="H2212" s="21" t="s">
        <v>166</v>
      </c>
      <c r="I2212" s="21" t="s">
        <v>167</v>
      </c>
      <c r="J2212" s="22">
        <v>42793</v>
      </c>
      <c r="K2212" s="22">
        <v>55153</v>
      </c>
      <c r="L2212" s="23">
        <f t="shared" si="348"/>
        <v>25.84</v>
      </c>
      <c r="M2212" s="24">
        <f t="shared" si="349"/>
        <v>1</v>
      </c>
      <c r="N2212" s="21">
        <v>25.84</v>
      </c>
      <c r="O2212" s="21">
        <v>25.84</v>
      </c>
      <c r="P2212" s="21" t="s">
        <v>196</v>
      </c>
      <c r="Q2212" s="21" t="s">
        <v>197</v>
      </c>
      <c r="R2212" s="25" t="s">
        <v>198</v>
      </c>
      <c r="S2212" s="21" t="s">
        <v>542</v>
      </c>
      <c r="T2212" s="21"/>
      <c r="U2212" s="26"/>
      <c r="V2212" s="26"/>
      <c r="W2212" s="27">
        <f t="shared" si="340"/>
        <v>2017</v>
      </c>
      <c r="X2212" s="27">
        <f t="shared" si="341"/>
        <v>2050</v>
      </c>
      <c r="Y2212" s="28">
        <f t="shared" si="342"/>
        <v>0</v>
      </c>
      <c r="Z2212" s="29" t="str">
        <f t="shared" si="343"/>
        <v>Excluded</v>
      </c>
      <c r="AA2212" s="30">
        <f t="shared" si="344"/>
        <v>25.84</v>
      </c>
      <c r="AB2212" s="31">
        <f>IF(AND(ISNUMBER(MATCH($S2212,[3]Lists!$CU$8:$CU$37,0)),J2212&gt;=DATE(2018,12,31)),$AH$6,$AH$5)</f>
        <v>1</v>
      </c>
      <c r="AC2212" s="31">
        <f t="shared" si="345"/>
        <v>1</v>
      </c>
      <c r="AD2212" s="31">
        <f t="shared" si="346"/>
        <v>1</v>
      </c>
      <c r="AE2212" s="32" t="e">
        <f>MIN($K2212,IF(AND(S2212='[3]Resources - Baseline'!$C$25,$AH$3&gt;0),MIN(DATE(2050,12,31),MAX(DATE($AH$4,12,31),DATE(YEAR(J2212)+$AH$3,MONTH(J2212),DAY(J2212)))),IF(AND(COUNTIFS('[3]Resources - Baseline'!$C$26:$C$37,S2212)=1,$AH$2&gt;0),MIN(DATE($AH$4,12,31),DATE(YEAR(J2212)+$AH$2,MONTH(J2212),DAY(J2212))),DATE(2050,12,31))))</f>
        <v>#VALUE!</v>
      </c>
      <c r="AF2212" s="33">
        <f t="shared" si="347"/>
        <v>1</v>
      </c>
    </row>
    <row r="2213" spans="1:32">
      <c r="A2213" s="1">
        <v>2213</v>
      </c>
      <c r="B2213" s="21" t="s">
        <v>4608</v>
      </c>
      <c r="C2213" s="21"/>
      <c r="D2213" s="21" t="s">
        <v>163</v>
      </c>
      <c r="E2213" s="21" t="s">
        <v>164</v>
      </c>
      <c r="F2213" s="21" t="s">
        <v>164</v>
      </c>
      <c r="G2213" s="21" t="s">
        <v>165</v>
      </c>
      <c r="H2213" s="21" t="s">
        <v>166</v>
      </c>
      <c r="I2213" s="21" t="s">
        <v>167</v>
      </c>
      <c r="J2213" s="22">
        <v>42793</v>
      </c>
      <c r="K2213" s="22">
        <v>55153</v>
      </c>
      <c r="L2213" s="23">
        <f t="shared" si="348"/>
        <v>29.07</v>
      </c>
      <c r="M2213" s="24">
        <f t="shared" si="349"/>
        <v>1</v>
      </c>
      <c r="N2213" s="21">
        <v>29.07</v>
      </c>
      <c r="O2213" s="21">
        <v>29.07</v>
      </c>
      <c r="P2213" s="21" t="s">
        <v>196</v>
      </c>
      <c r="Q2213" s="21" t="s">
        <v>197</v>
      </c>
      <c r="R2213" s="25" t="s">
        <v>198</v>
      </c>
      <c r="S2213" s="21" t="s">
        <v>542</v>
      </c>
      <c r="T2213" s="21"/>
      <c r="U2213" s="26"/>
      <c r="V2213" s="26"/>
      <c r="W2213" s="27">
        <f t="shared" si="340"/>
        <v>2017</v>
      </c>
      <c r="X2213" s="27">
        <f t="shared" si="341"/>
        <v>2050</v>
      </c>
      <c r="Y2213" s="28">
        <f t="shared" si="342"/>
        <v>0</v>
      </c>
      <c r="Z2213" s="29" t="str">
        <f t="shared" si="343"/>
        <v>Excluded</v>
      </c>
      <c r="AA2213" s="30">
        <f t="shared" si="344"/>
        <v>29.07</v>
      </c>
      <c r="AB2213" s="31">
        <f>IF(AND(ISNUMBER(MATCH($S2213,[3]Lists!$CU$8:$CU$37,0)),J2213&gt;=DATE(2018,12,31)),$AH$6,$AH$5)</f>
        <v>1</v>
      </c>
      <c r="AC2213" s="31">
        <f t="shared" si="345"/>
        <v>1</v>
      </c>
      <c r="AD2213" s="31">
        <f t="shared" si="346"/>
        <v>1</v>
      </c>
      <c r="AE2213" s="32" t="e">
        <f>MIN($K2213,IF(AND(S2213='[3]Resources - Baseline'!$C$25,$AH$3&gt;0),MIN(DATE(2050,12,31),MAX(DATE($AH$4,12,31),DATE(YEAR(J2213)+$AH$3,MONTH(J2213),DAY(J2213)))),IF(AND(COUNTIFS('[3]Resources - Baseline'!$C$26:$C$37,S2213)=1,$AH$2&gt;0),MIN(DATE($AH$4,12,31),DATE(YEAR(J2213)+$AH$2,MONTH(J2213),DAY(J2213))),DATE(2050,12,31))))</f>
        <v>#VALUE!</v>
      </c>
      <c r="AF2213" s="33">
        <f t="shared" si="347"/>
        <v>1</v>
      </c>
    </row>
    <row r="2214" spans="1:32">
      <c r="A2214" s="1">
        <v>2214</v>
      </c>
      <c r="B2214" s="21" t="s">
        <v>4609</v>
      </c>
      <c r="C2214" s="21" t="s">
        <v>4610</v>
      </c>
      <c r="D2214" s="21" t="s">
        <v>185</v>
      </c>
      <c r="E2214" s="21" t="s">
        <v>175</v>
      </c>
      <c r="F2214" s="21" t="s">
        <v>175</v>
      </c>
      <c r="G2214" s="21" t="s">
        <v>186</v>
      </c>
      <c r="H2214" s="21" t="s">
        <v>175</v>
      </c>
      <c r="I2214" s="21" t="s">
        <v>178</v>
      </c>
      <c r="J2214" s="22">
        <v>40298</v>
      </c>
      <c r="K2214" s="22">
        <v>55153</v>
      </c>
      <c r="L2214" s="23">
        <f t="shared" si="348"/>
        <v>5</v>
      </c>
      <c r="M2214" s="24">
        <f t="shared" si="349"/>
        <v>1</v>
      </c>
      <c r="N2214" s="21">
        <v>5</v>
      </c>
      <c r="O2214" s="21">
        <v>5</v>
      </c>
      <c r="P2214" s="21" t="s">
        <v>187</v>
      </c>
      <c r="Q2214" s="21" t="s">
        <v>188</v>
      </c>
      <c r="R2214" s="25" t="s">
        <v>189</v>
      </c>
      <c r="S2214" s="21" t="s">
        <v>182</v>
      </c>
      <c r="T2214" s="21"/>
      <c r="U2214" s="26"/>
      <c r="V2214" s="26"/>
      <c r="W2214" s="27">
        <f t="shared" si="340"/>
        <v>2010</v>
      </c>
      <c r="X2214" s="27">
        <f t="shared" si="341"/>
        <v>2050</v>
      </c>
      <c r="Y2214" s="28">
        <f t="shared" si="342"/>
        <v>0</v>
      </c>
      <c r="Z2214" s="29" t="str">
        <f t="shared" si="343"/>
        <v>CAISO</v>
      </c>
      <c r="AA2214" s="30">
        <f t="shared" si="344"/>
        <v>5</v>
      </c>
      <c r="AB2214" s="31">
        <f>IF(AND(ISNUMBER(MATCH($S2214,[3]Lists!$CU$8:$CU$37,0)),J2214&gt;=DATE(2018,12,31)),$AH$6,$AH$5)</f>
        <v>1</v>
      </c>
      <c r="AC2214" s="31">
        <f t="shared" si="345"/>
        <v>1</v>
      </c>
      <c r="AD2214" s="31">
        <f t="shared" si="346"/>
        <v>1</v>
      </c>
      <c r="AE2214" s="32" t="e">
        <f>MIN($K2214,IF(AND(S2214='[3]Resources - Baseline'!$C$25,$AH$3&gt;0),MIN(DATE(2050,12,31),MAX(DATE($AH$4,12,31),DATE(YEAR(J2214)+$AH$3,MONTH(J2214),DAY(J2214)))),IF(AND(COUNTIFS('[3]Resources - Baseline'!$C$26:$C$37,S2214)=1,$AH$2&gt;0),MIN(DATE($AH$4,12,31),DATE(YEAR(J2214)+$AH$2,MONTH(J2214),DAY(J2214))),DATE(2050,12,31))))</f>
        <v>#VALUE!</v>
      </c>
      <c r="AF2214" s="33">
        <f t="shared" si="347"/>
        <v>1</v>
      </c>
    </row>
    <row r="2215" spans="1:32">
      <c r="A2215" s="1">
        <v>2215</v>
      </c>
      <c r="B2215" s="21" t="s">
        <v>4611</v>
      </c>
      <c r="C2215" s="21" t="s">
        <v>4612</v>
      </c>
      <c r="D2215" s="21" t="s">
        <v>185</v>
      </c>
      <c r="E2215" s="21" t="s">
        <v>175</v>
      </c>
      <c r="F2215" s="21" t="s">
        <v>175</v>
      </c>
      <c r="G2215" s="21" t="s">
        <v>186</v>
      </c>
      <c r="H2215" s="21" t="s">
        <v>175</v>
      </c>
      <c r="I2215" s="21" t="s">
        <v>178</v>
      </c>
      <c r="J2215" s="22">
        <v>32688</v>
      </c>
      <c r="K2215" s="22">
        <v>55153</v>
      </c>
      <c r="L2215" s="23">
        <f t="shared" si="348"/>
        <v>25</v>
      </c>
      <c r="M2215" s="24">
        <f t="shared" si="349"/>
        <v>1</v>
      </c>
      <c r="N2215" s="21">
        <v>25</v>
      </c>
      <c r="O2215" s="21">
        <v>25</v>
      </c>
      <c r="P2215" s="21" t="s">
        <v>187</v>
      </c>
      <c r="Q2215" s="21" t="s">
        <v>214</v>
      </c>
      <c r="R2215" s="25" t="s">
        <v>215</v>
      </c>
      <c r="S2215" s="21" t="s">
        <v>913</v>
      </c>
      <c r="T2215" s="21"/>
      <c r="U2215" s="26"/>
      <c r="V2215" s="26"/>
      <c r="W2215" s="27">
        <f t="shared" si="340"/>
        <v>1989</v>
      </c>
      <c r="X2215" s="27">
        <f t="shared" si="341"/>
        <v>2050</v>
      </c>
      <c r="Y2215" s="28">
        <f t="shared" si="342"/>
        <v>0</v>
      </c>
      <c r="Z2215" s="29" t="str">
        <f t="shared" si="343"/>
        <v>CAISO</v>
      </c>
      <c r="AA2215" s="30">
        <f t="shared" si="344"/>
        <v>25</v>
      </c>
      <c r="AB2215" s="31">
        <f>IF(AND(ISNUMBER(MATCH($S2215,[3]Lists!$CU$8:$CU$37,0)),J2215&gt;=DATE(2018,12,31)),$AH$6,$AH$5)</f>
        <v>1</v>
      </c>
      <c r="AC2215" s="31">
        <f t="shared" si="345"/>
        <v>1</v>
      </c>
      <c r="AD2215" s="31">
        <f t="shared" si="346"/>
        <v>1</v>
      </c>
      <c r="AE2215" s="32" t="e">
        <f>MIN($K2215,IF(AND(S2215='[3]Resources - Baseline'!$C$25,$AH$3&gt;0),MIN(DATE(2050,12,31),MAX(DATE($AH$4,12,31),DATE(YEAR(J2215)+$AH$3,MONTH(J2215),DAY(J2215)))),IF(AND(COUNTIFS('[3]Resources - Baseline'!$C$26:$C$37,S2215)=1,$AH$2&gt;0),MIN(DATE($AH$4,12,31),DATE(YEAR(J2215)+$AH$2,MONTH(J2215),DAY(J2215))),DATE(2050,12,31))))</f>
        <v>#VALUE!</v>
      </c>
      <c r="AF2215" s="33">
        <f t="shared" si="347"/>
        <v>1</v>
      </c>
    </row>
    <row r="2216" spans="1:32">
      <c r="A2216" s="1">
        <v>2216</v>
      </c>
      <c r="B2216" s="21" t="s">
        <v>4613</v>
      </c>
      <c r="C2216" s="21" t="s">
        <v>4614</v>
      </c>
      <c r="D2216" s="21" t="s">
        <v>185</v>
      </c>
      <c r="E2216" s="21" t="s">
        <v>175</v>
      </c>
      <c r="F2216" s="21" t="s">
        <v>175</v>
      </c>
      <c r="G2216" s="21" t="s">
        <v>186</v>
      </c>
      <c r="H2216" s="21" t="s">
        <v>175</v>
      </c>
      <c r="I2216" s="21" t="s">
        <v>178</v>
      </c>
      <c r="J2216" s="22">
        <v>42147</v>
      </c>
      <c r="K2216" s="22">
        <v>55153</v>
      </c>
      <c r="L2216" s="23">
        <f t="shared" si="348"/>
        <v>1.5</v>
      </c>
      <c r="M2216" s="24">
        <f t="shared" si="349"/>
        <v>1</v>
      </c>
      <c r="N2216" s="21">
        <v>1.5</v>
      </c>
      <c r="O2216" s="21">
        <v>1.5</v>
      </c>
      <c r="P2216" s="21" t="s">
        <v>187</v>
      </c>
      <c r="Q2216" s="21" t="s">
        <v>188</v>
      </c>
      <c r="R2216" s="25" t="s">
        <v>189</v>
      </c>
      <c r="S2216" s="21" t="s">
        <v>182</v>
      </c>
      <c r="T2216" s="21"/>
      <c r="U2216" s="26"/>
      <c r="V2216" s="26"/>
      <c r="W2216" s="27">
        <f t="shared" si="340"/>
        <v>2015</v>
      </c>
      <c r="X2216" s="27">
        <f t="shared" si="341"/>
        <v>2050</v>
      </c>
      <c r="Y2216" s="28">
        <f t="shared" si="342"/>
        <v>0</v>
      </c>
      <c r="Z2216" s="29" t="str">
        <f t="shared" si="343"/>
        <v>CAISO</v>
      </c>
      <c r="AA2216" s="30">
        <f t="shared" si="344"/>
        <v>1.5</v>
      </c>
      <c r="AB2216" s="31">
        <f>IF(AND(ISNUMBER(MATCH($S2216,[3]Lists!$CU$8:$CU$37,0)),J2216&gt;=DATE(2018,12,31)),$AH$6,$AH$5)</f>
        <v>1</v>
      </c>
      <c r="AC2216" s="31">
        <f t="shared" si="345"/>
        <v>1</v>
      </c>
      <c r="AD2216" s="31">
        <f t="shared" si="346"/>
        <v>1</v>
      </c>
      <c r="AE2216" s="32" t="e">
        <f>MIN($K2216,IF(AND(S2216='[3]Resources - Baseline'!$C$25,$AH$3&gt;0),MIN(DATE(2050,12,31),MAX(DATE($AH$4,12,31),DATE(YEAR(J2216)+$AH$3,MONTH(J2216),DAY(J2216)))),IF(AND(COUNTIFS('[3]Resources - Baseline'!$C$26:$C$37,S2216)=1,$AH$2&gt;0),MIN(DATE($AH$4,12,31),DATE(YEAR(J2216)+$AH$2,MONTH(J2216),DAY(J2216))),DATE(2050,12,31))))</f>
        <v>#VALUE!</v>
      </c>
      <c r="AF2216" s="33">
        <f t="shared" si="347"/>
        <v>1</v>
      </c>
    </row>
    <row r="2217" spans="1:32">
      <c r="A2217" s="1">
        <v>2217</v>
      </c>
      <c r="B2217" s="21" t="s">
        <v>4615</v>
      </c>
      <c r="C2217" s="21" t="s">
        <v>4616</v>
      </c>
      <c r="D2217" s="21" t="s">
        <v>185</v>
      </c>
      <c r="E2217" s="21" t="s">
        <v>175</v>
      </c>
      <c r="F2217" s="21" t="s">
        <v>175</v>
      </c>
      <c r="G2217" s="21" t="s">
        <v>186</v>
      </c>
      <c r="H2217" s="21" t="s">
        <v>175</v>
      </c>
      <c r="I2217" s="21" t="s">
        <v>178</v>
      </c>
      <c r="J2217" s="22">
        <v>42136</v>
      </c>
      <c r="K2217" s="22">
        <v>55153</v>
      </c>
      <c r="L2217" s="23">
        <f t="shared" si="348"/>
        <v>1.5</v>
      </c>
      <c r="M2217" s="24">
        <f t="shared" si="349"/>
        <v>1</v>
      </c>
      <c r="N2217" s="21">
        <v>1.5</v>
      </c>
      <c r="O2217" s="21">
        <v>1.5</v>
      </c>
      <c r="P2217" s="21" t="s">
        <v>187</v>
      </c>
      <c r="Q2217" s="21" t="s">
        <v>188</v>
      </c>
      <c r="R2217" s="25" t="s">
        <v>189</v>
      </c>
      <c r="S2217" s="21" t="s">
        <v>182</v>
      </c>
      <c r="T2217" s="21"/>
      <c r="U2217" s="26"/>
      <c r="V2217" s="26"/>
      <c r="W2217" s="27">
        <f t="shared" si="340"/>
        <v>2015</v>
      </c>
      <c r="X2217" s="27">
        <f t="shared" si="341"/>
        <v>2050</v>
      </c>
      <c r="Y2217" s="28">
        <f t="shared" si="342"/>
        <v>0</v>
      </c>
      <c r="Z2217" s="29" t="str">
        <f t="shared" si="343"/>
        <v>CAISO</v>
      </c>
      <c r="AA2217" s="30">
        <f t="shared" si="344"/>
        <v>1.5</v>
      </c>
      <c r="AB2217" s="31">
        <f>IF(AND(ISNUMBER(MATCH($S2217,[3]Lists!$CU$8:$CU$37,0)),J2217&gt;=DATE(2018,12,31)),$AH$6,$AH$5)</f>
        <v>1</v>
      </c>
      <c r="AC2217" s="31">
        <f t="shared" si="345"/>
        <v>1</v>
      </c>
      <c r="AD2217" s="31">
        <f t="shared" si="346"/>
        <v>1</v>
      </c>
      <c r="AE2217" s="32" t="e">
        <f>MIN($K2217,IF(AND(S2217='[3]Resources - Baseline'!$C$25,$AH$3&gt;0),MIN(DATE(2050,12,31),MAX(DATE($AH$4,12,31),DATE(YEAR(J2217)+$AH$3,MONTH(J2217),DAY(J2217)))),IF(AND(COUNTIFS('[3]Resources - Baseline'!$C$26:$C$37,S2217)=1,$AH$2&gt;0),MIN(DATE($AH$4,12,31),DATE(YEAR(J2217)+$AH$2,MONTH(J2217),DAY(J2217))),DATE(2050,12,31))))</f>
        <v>#VALUE!</v>
      </c>
      <c r="AF2217" s="33">
        <f t="shared" si="347"/>
        <v>1</v>
      </c>
    </row>
    <row r="2218" spans="1:32">
      <c r="A2218" s="1">
        <v>2218</v>
      </c>
      <c r="B2218" s="21" t="s">
        <v>4617</v>
      </c>
      <c r="C2218" s="21" t="s">
        <v>4618</v>
      </c>
      <c r="D2218" s="21" t="s">
        <v>185</v>
      </c>
      <c r="E2218" s="21" t="s">
        <v>175</v>
      </c>
      <c r="F2218" s="21" t="s">
        <v>175</v>
      </c>
      <c r="G2218" s="21" t="s">
        <v>186</v>
      </c>
      <c r="H2218" s="21" t="s">
        <v>175</v>
      </c>
      <c r="I2218" s="21" t="s">
        <v>178</v>
      </c>
      <c r="J2218" s="22">
        <v>10959</v>
      </c>
      <c r="K2218" s="22">
        <v>55153</v>
      </c>
      <c r="L2218" s="23">
        <f t="shared" si="348"/>
        <v>3.5</v>
      </c>
      <c r="M2218" s="24">
        <f t="shared" si="349"/>
        <v>1</v>
      </c>
      <c r="N2218" s="21">
        <v>3.5</v>
      </c>
      <c r="O2218" s="21">
        <v>3.5</v>
      </c>
      <c r="P2218" s="21" t="s">
        <v>187</v>
      </c>
      <c r="Q2218" s="21" t="s">
        <v>219</v>
      </c>
      <c r="R2218" s="25" t="s">
        <v>218</v>
      </c>
      <c r="S2218" s="21" t="s">
        <v>368</v>
      </c>
      <c r="T2218" s="21"/>
      <c r="U2218" s="26"/>
      <c r="V2218" s="26"/>
      <c r="W2218" s="27">
        <f t="shared" si="340"/>
        <v>1930</v>
      </c>
      <c r="X2218" s="27">
        <f t="shared" si="341"/>
        <v>2050</v>
      </c>
      <c r="Y2218" s="28">
        <f t="shared" si="342"/>
        <v>0</v>
      </c>
      <c r="Z2218" s="29" t="str">
        <f t="shared" si="343"/>
        <v>CAISO</v>
      </c>
      <c r="AA2218" s="30">
        <f t="shared" si="344"/>
        <v>3.5</v>
      </c>
      <c r="AB2218" s="31">
        <f>IF(AND(ISNUMBER(MATCH($S2218,[3]Lists!$CU$8:$CU$37,0)),J2218&gt;=DATE(2018,12,31)),$AH$6,$AH$5)</f>
        <v>1</v>
      </c>
      <c r="AC2218" s="31">
        <f t="shared" si="345"/>
        <v>1</v>
      </c>
      <c r="AD2218" s="31">
        <f t="shared" si="346"/>
        <v>1</v>
      </c>
      <c r="AE2218" s="32" t="e">
        <f>MIN($K2218,IF(AND(S2218='[3]Resources - Baseline'!$C$25,$AH$3&gt;0),MIN(DATE(2050,12,31),MAX(DATE($AH$4,12,31),DATE(YEAR(J2218)+$AH$3,MONTH(J2218),DAY(J2218)))),IF(AND(COUNTIFS('[3]Resources - Baseline'!$C$26:$C$37,S2218)=1,$AH$2&gt;0),MIN(DATE($AH$4,12,31),DATE(YEAR(J2218)+$AH$2,MONTH(J2218),DAY(J2218))),DATE(2050,12,31))))</f>
        <v>#VALUE!</v>
      </c>
      <c r="AF2218" s="33">
        <f t="shared" si="347"/>
        <v>1</v>
      </c>
    </row>
    <row r="2219" spans="1:32">
      <c r="A2219" s="1">
        <v>2219</v>
      </c>
      <c r="B2219" s="21" t="s">
        <v>4619</v>
      </c>
      <c r="C2219" s="21" t="s">
        <v>4620</v>
      </c>
      <c r="D2219" s="21" t="s">
        <v>163</v>
      </c>
      <c r="E2219" s="21" t="s">
        <v>164</v>
      </c>
      <c r="F2219" s="21" t="s">
        <v>164</v>
      </c>
      <c r="G2219" s="21" t="s">
        <v>165</v>
      </c>
      <c r="H2219" s="21" t="s">
        <v>166</v>
      </c>
      <c r="I2219" s="21" t="s">
        <v>167</v>
      </c>
      <c r="J2219" s="22">
        <v>42309</v>
      </c>
      <c r="K2219" s="22">
        <v>53267</v>
      </c>
      <c r="L2219" s="23">
        <f t="shared" si="348"/>
        <v>40</v>
      </c>
      <c r="M2219" s="24">
        <f t="shared" si="349"/>
        <v>1</v>
      </c>
      <c r="N2219" s="21">
        <v>40</v>
      </c>
      <c r="O2219" s="21">
        <v>40</v>
      </c>
      <c r="P2219" s="21" t="s">
        <v>213</v>
      </c>
      <c r="Q2219" s="21" t="s">
        <v>214</v>
      </c>
      <c r="R2219" s="25" t="s">
        <v>215</v>
      </c>
      <c r="S2219" s="21" t="s">
        <v>390</v>
      </c>
      <c r="T2219" s="21"/>
      <c r="U2219" s="26"/>
      <c r="V2219" s="26"/>
      <c r="W2219" s="27">
        <f t="shared" si="340"/>
        <v>2016</v>
      </c>
      <c r="X2219" s="27">
        <f t="shared" si="341"/>
        <v>2045</v>
      </c>
      <c r="Y2219" s="28">
        <f t="shared" si="342"/>
        <v>0</v>
      </c>
      <c r="Z2219" s="29" t="str">
        <f t="shared" si="343"/>
        <v>Excluded</v>
      </c>
      <c r="AA2219" s="30">
        <f t="shared" si="344"/>
        <v>40</v>
      </c>
      <c r="AB2219" s="31">
        <f>IF(AND(ISNUMBER(MATCH($S2219,[3]Lists!$CU$8:$CU$37,0)),J2219&gt;=DATE(2018,12,31)),$AH$6,$AH$5)</f>
        <v>1</v>
      </c>
      <c r="AC2219" s="31">
        <f t="shared" si="345"/>
        <v>1</v>
      </c>
      <c r="AD2219" s="31">
        <f t="shared" si="346"/>
        <v>1</v>
      </c>
      <c r="AE2219" s="32" t="e">
        <f>MIN($K2219,IF(AND(S2219='[3]Resources - Baseline'!$C$25,$AH$3&gt;0),MIN(DATE(2050,12,31),MAX(DATE($AH$4,12,31),DATE(YEAR(J2219)+$AH$3,MONTH(J2219),DAY(J2219)))),IF(AND(COUNTIFS('[3]Resources - Baseline'!$C$26:$C$37,S2219)=1,$AH$2&gt;0),MIN(DATE($AH$4,12,31),DATE(YEAR(J2219)+$AH$2,MONTH(J2219),DAY(J2219))),DATE(2050,12,31))))</f>
        <v>#VALUE!</v>
      </c>
      <c r="AF2219" s="33">
        <f t="shared" si="347"/>
        <v>1</v>
      </c>
    </row>
    <row r="2220" spans="1:32">
      <c r="A2220" s="1">
        <v>2220</v>
      </c>
      <c r="B2220" s="21" t="s">
        <v>4621</v>
      </c>
      <c r="C2220" s="21" t="s">
        <v>4622</v>
      </c>
      <c r="D2220" s="21" t="s">
        <v>163</v>
      </c>
      <c r="E2220" s="21" t="s">
        <v>829</v>
      </c>
      <c r="F2220" s="21" t="s">
        <v>829</v>
      </c>
      <c r="G2220" s="21" t="s">
        <v>830</v>
      </c>
      <c r="H2220" s="21" t="s">
        <v>829</v>
      </c>
      <c r="I2220" s="21" t="s">
        <v>212</v>
      </c>
      <c r="J2220" s="22">
        <v>11689</v>
      </c>
      <c r="K2220" s="22">
        <v>55153</v>
      </c>
      <c r="L2220" s="23">
        <f t="shared" si="348"/>
        <v>45</v>
      </c>
      <c r="M2220" s="24">
        <f t="shared" si="349"/>
        <v>1</v>
      </c>
      <c r="N2220" s="21">
        <v>45</v>
      </c>
      <c r="O2220" s="21">
        <v>45</v>
      </c>
      <c r="P2220" s="21" t="s">
        <v>218</v>
      </c>
      <c r="Q2220" s="21" t="s">
        <v>219</v>
      </c>
      <c r="R2220" s="25" t="s">
        <v>218</v>
      </c>
      <c r="S2220" s="21" t="s">
        <v>344</v>
      </c>
      <c r="T2220" s="21"/>
      <c r="U2220" s="26"/>
      <c r="V2220" s="26"/>
      <c r="W2220" s="27">
        <f t="shared" si="340"/>
        <v>1932</v>
      </c>
      <c r="X2220" s="27">
        <f t="shared" si="341"/>
        <v>2050</v>
      </c>
      <c r="Y2220" s="28">
        <f t="shared" si="342"/>
        <v>0</v>
      </c>
      <c r="Z2220" s="29" t="str">
        <f t="shared" si="343"/>
        <v>NW</v>
      </c>
      <c r="AA2220" s="30">
        <f t="shared" si="344"/>
        <v>45</v>
      </c>
      <c r="AB2220" s="31">
        <f>IF(AND(ISNUMBER(MATCH($S2220,[3]Lists!$CU$8:$CU$37,0)),J2220&gt;=DATE(2018,12,31)),$AH$6,$AH$5)</f>
        <v>1</v>
      </c>
      <c r="AC2220" s="31">
        <f t="shared" si="345"/>
        <v>1</v>
      </c>
      <c r="AD2220" s="31">
        <f t="shared" si="346"/>
        <v>1</v>
      </c>
      <c r="AE2220" s="32" t="e">
        <f>MIN($K2220,IF(AND(S2220='[3]Resources - Baseline'!$C$25,$AH$3&gt;0),MIN(DATE(2050,12,31),MAX(DATE($AH$4,12,31),DATE(YEAR(J2220)+$AH$3,MONTH(J2220),DAY(J2220)))),IF(AND(COUNTIFS('[3]Resources - Baseline'!$C$26:$C$37,S2220)=1,$AH$2&gt;0),MIN(DATE($AH$4,12,31),DATE(YEAR(J2220)+$AH$2,MONTH(J2220),DAY(J2220))),DATE(2050,12,31))))</f>
        <v>#VALUE!</v>
      </c>
      <c r="AF2220" s="33">
        <f t="shared" si="347"/>
        <v>1</v>
      </c>
    </row>
    <row r="2221" spans="1:32">
      <c r="A2221" s="1">
        <v>2221</v>
      </c>
      <c r="B2221" s="21" t="s">
        <v>4623</v>
      </c>
      <c r="C2221" s="21" t="s">
        <v>4624</v>
      </c>
      <c r="D2221" s="21" t="s">
        <v>163</v>
      </c>
      <c r="E2221" s="21" t="s">
        <v>829</v>
      </c>
      <c r="F2221" s="21" t="s">
        <v>829</v>
      </c>
      <c r="G2221" s="21" t="s">
        <v>830</v>
      </c>
      <c r="H2221" s="21" t="s">
        <v>829</v>
      </c>
      <c r="I2221" s="21" t="s">
        <v>212</v>
      </c>
      <c r="J2221" s="22">
        <v>18233</v>
      </c>
      <c r="K2221" s="22">
        <v>55153</v>
      </c>
      <c r="L2221" s="23">
        <f t="shared" si="348"/>
        <v>45</v>
      </c>
      <c r="M2221" s="24">
        <f t="shared" si="349"/>
        <v>1</v>
      </c>
      <c r="N2221" s="21">
        <v>45</v>
      </c>
      <c r="O2221" s="21">
        <v>45</v>
      </c>
      <c r="P2221" s="21" t="s">
        <v>218</v>
      </c>
      <c r="Q2221" s="21" t="s">
        <v>219</v>
      </c>
      <c r="R2221" s="25" t="s">
        <v>218</v>
      </c>
      <c r="S2221" s="21" t="s">
        <v>344</v>
      </c>
      <c r="T2221" s="21"/>
      <c r="U2221" s="26"/>
      <c r="V2221" s="26"/>
      <c r="W2221" s="27">
        <f t="shared" si="340"/>
        <v>1950</v>
      </c>
      <c r="X2221" s="27">
        <f t="shared" si="341"/>
        <v>2050</v>
      </c>
      <c r="Y2221" s="28">
        <f t="shared" si="342"/>
        <v>0</v>
      </c>
      <c r="Z2221" s="29" t="str">
        <f t="shared" si="343"/>
        <v>NW</v>
      </c>
      <c r="AA2221" s="30">
        <f t="shared" si="344"/>
        <v>45</v>
      </c>
      <c r="AB2221" s="31">
        <f>IF(AND(ISNUMBER(MATCH($S2221,[3]Lists!$CU$8:$CU$37,0)),J2221&gt;=DATE(2018,12,31)),$AH$6,$AH$5)</f>
        <v>1</v>
      </c>
      <c r="AC2221" s="31">
        <f t="shared" si="345"/>
        <v>1</v>
      </c>
      <c r="AD2221" s="31">
        <f t="shared" si="346"/>
        <v>1</v>
      </c>
      <c r="AE2221" s="32" t="e">
        <f>MIN($K2221,IF(AND(S2221='[3]Resources - Baseline'!$C$25,$AH$3&gt;0),MIN(DATE(2050,12,31),MAX(DATE($AH$4,12,31),DATE(YEAR(J2221)+$AH$3,MONTH(J2221),DAY(J2221)))),IF(AND(COUNTIFS('[3]Resources - Baseline'!$C$26:$C$37,S2221)=1,$AH$2&gt;0),MIN(DATE($AH$4,12,31),DATE(YEAR(J2221)+$AH$2,MONTH(J2221),DAY(J2221))),DATE(2050,12,31))))</f>
        <v>#VALUE!</v>
      </c>
      <c r="AF2221" s="33">
        <f t="shared" si="347"/>
        <v>1</v>
      </c>
    </row>
    <row r="2222" spans="1:32">
      <c r="A2222" s="1">
        <v>2222</v>
      </c>
      <c r="B2222" s="21" t="s">
        <v>4625</v>
      </c>
      <c r="C2222" s="21" t="s">
        <v>4626</v>
      </c>
      <c r="D2222" s="21" t="s">
        <v>163</v>
      </c>
      <c r="E2222" s="21" t="s">
        <v>829</v>
      </c>
      <c r="F2222" s="21" t="s">
        <v>829</v>
      </c>
      <c r="G2222" s="21" t="s">
        <v>830</v>
      </c>
      <c r="H2222" s="21" t="s">
        <v>829</v>
      </c>
      <c r="I2222" s="21" t="s">
        <v>212</v>
      </c>
      <c r="J2222" s="22">
        <v>21429</v>
      </c>
      <c r="K2222" s="22">
        <v>55153</v>
      </c>
      <c r="L2222" s="23">
        <f t="shared" si="348"/>
        <v>45</v>
      </c>
      <c r="M2222" s="24">
        <f t="shared" si="349"/>
        <v>1</v>
      </c>
      <c r="N2222" s="21">
        <v>45</v>
      </c>
      <c r="O2222" s="21">
        <v>45</v>
      </c>
      <c r="P2222" s="21" t="s">
        <v>218</v>
      </c>
      <c r="Q2222" s="21" t="s">
        <v>219</v>
      </c>
      <c r="R2222" s="25" t="s">
        <v>218</v>
      </c>
      <c r="S2222" s="21" t="s">
        <v>344</v>
      </c>
      <c r="T2222" s="21"/>
      <c r="U2222" s="26"/>
      <c r="V2222" s="26"/>
      <c r="W2222" s="27">
        <f t="shared" si="340"/>
        <v>1959</v>
      </c>
      <c r="X2222" s="27">
        <f t="shared" si="341"/>
        <v>2050</v>
      </c>
      <c r="Y2222" s="28">
        <f t="shared" si="342"/>
        <v>0</v>
      </c>
      <c r="Z2222" s="29" t="str">
        <f t="shared" si="343"/>
        <v>NW</v>
      </c>
      <c r="AA2222" s="30">
        <f t="shared" si="344"/>
        <v>45</v>
      </c>
      <c r="AB2222" s="31">
        <f>IF(AND(ISNUMBER(MATCH($S2222,[3]Lists!$CU$8:$CU$37,0)),J2222&gt;=DATE(2018,12,31)),$AH$6,$AH$5)</f>
        <v>1</v>
      </c>
      <c r="AC2222" s="31">
        <f t="shared" si="345"/>
        <v>1</v>
      </c>
      <c r="AD2222" s="31">
        <f t="shared" si="346"/>
        <v>1</v>
      </c>
      <c r="AE2222" s="32" t="e">
        <f>MIN($K2222,IF(AND(S2222='[3]Resources - Baseline'!$C$25,$AH$3&gt;0),MIN(DATE(2050,12,31),MAX(DATE($AH$4,12,31),DATE(YEAR(J2222)+$AH$3,MONTH(J2222),DAY(J2222)))),IF(AND(COUNTIFS('[3]Resources - Baseline'!$C$26:$C$37,S2222)=1,$AH$2&gt;0),MIN(DATE($AH$4,12,31),DATE(YEAR(J2222)+$AH$2,MONTH(J2222),DAY(J2222))),DATE(2050,12,31))))</f>
        <v>#VALUE!</v>
      </c>
      <c r="AF2222" s="33">
        <f t="shared" si="347"/>
        <v>1</v>
      </c>
    </row>
    <row r="2223" spans="1:32">
      <c r="A2223" s="1">
        <v>2223</v>
      </c>
      <c r="B2223" s="21" t="s">
        <v>4627</v>
      </c>
      <c r="C2223" s="21" t="s">
        <v>4628</v>
      </c>
      <c r="D2223" s="21" t="s">
        <v>185</v>
      </c>
      <c r="E2223" s="21" t="s">
        <v>175</v>
      </c>
      <c r="F2223" s="21" t="s">
        <v>175</v>
      </c>
      <c r="G2223" s="21" t="s">
        <v>186</v>
      </c>
      <c r="H2223" s="21" t="s">
        <v>175</v>
      </c>
      <c r="I2223" s="21" t="s">
        <v>178</v>
      </c>
      <c r="J2223" s="22">
        <v>1</v>
      </c>
      <c r="K2223" s="22">
        <v>55153</v>
      </c>
      <c r="L2223" s="23">
        <f t="shared" si="348"/>
        <v>0</v>
      </c>
      <c r="M2223" s="24">
        <f t="shared" si="349"/>
        <v>0</v>
      </c>
      <c r="N2223" s="21"/>
      <c r="O2223" s="21">
        <v>1</v>
      </c>
      <c r="P2223" s="21" t="s">
        <v>187</v>
      </c>
      <c r="Q2223" s="21" t="s">
        <v>537</v>
      </c>
      <c r="R2223" s="25" t="s">
        <v>538</v>
      </c>
      <c r="S2223" s="21" t="s">
        <v>539</v>
      </c>
      <c r="T2223" s="21"/>
      <c r="U2223" s="26"/>
      <c r="V2223" s="26"/>
      <c r="W2223" s="27">
        <f t="shared" si="340"/>
        <v>1900</v>
      </c>
      <c r="X2223" s="27">
        <f t="shared" si="341"/>
        <v>2050</v>
      </c>
      <c r="Y2223" s="28">
        <f t="shared" si="342"/>
        <v>0</v>
      </c>
      <c r="Z2223" s="29" t="str">
        <f t="shared" si="343"/>
        <v>CAISO</v>
      </c>
      <c r="AA2223" s="30">
        <f t="shared" si="344"/>
        <v>1</v>
      </c>
      <c r="AB2223" s="31">
        <f>IF(AND(ISNUMBER(MATCH($S2223,[3]Lists!$CU$8:$CU$37,0)),J2223&gt;=DATE(2018,12,31)),$AH$6,$AH$5)</f>
        <v>1</v>
      </c>
      <c r="AC2223" s="31">
        <f t="shared" si="345"/>
        <v>1</v>
      </c>
      <c r="AD2223" s="31">
        <f t="shared" si="346"/>
        <v>1</v>
      </c>
      <c r="AE2223" s="32" t="e">
        <f>MIN($K2223,IF(AND(S2223='[3]Resources - Baseline'!$C$25,$AH$3&gt;0),MIN(DATE(2050,12,31),MAX(DATE($AH$4,12,31),DATE(YEAR(J2223)+$AH$3,MONTH(J2223),DAY(J2223)))),IF(AND(COUNTIFS('[3]Resources - Baseline'!$C$26:$C$37,S2223)=1,$AH$2&gt;0),MIN(DATE($AH$4,12,31),DATE(YEAR(J2223)+$AH$2,MONTH(J2223),DAY(J2223))),DATE(2050,12,31))))</f>
        <v>#VALUE!</v>
      </c>
      <c r="AF2223" s="33">
        <f t="shared" si="347"/>
        <v>1</v>
      </c>
    </row>
    <row r="2224" spans="1:32">
      <c r="A2224" s="1">
        <v>2224</v>
      </c>
      <c r="B2224" s="21" t="s">
        <v>4629</v>
      </c>
      <c r="C2224" s="21" t="s">
        <v>4630</v>
      </c>
      <c r="D2224" s="21" t="s">
        <v>185</v>
      </c>
      <c r="E2224" s="21" t="s">
        <v>176</v>
      </c>
      <c r="F2224" s="21" t="s">
        <v>176</v>
      </c>
      <c r="G2224" s="21" t="s">
        <v>177</v>
      </c>
      <c r="H2224" s="21" t="s">
        <v>176</v>
      </c>
      <c r="I2224" s="21" t="s">
        <v>178</v>
      </c>
      <c r="J2224" s="22">
        <v>30317</v>
      </c>
      <c r="K2224" s="22">
        <v>55153</v>
      </c>
      <c r="L2224" s="23">
        <f t="shared" si="348"/>
        <v>0</v>
      </c>
      <c r="M2224" s="24">
        <f t="shared" si="349"/>
        <v>0</v>
      </c>
      <c r="N2224" s="21"/>
      <c r="O2224" s="21">
        <v>2.9</v>
      </c>
      <c r="P2224" s="21" t="s">
        <v>187</v>
      </c>
      <c r="Q2224" s="21" t="s">
        <v>537</v>
      </c>
      <c r="R2224" s="25" t="s">
        <v>538</v>
      </c>
      <c r="S2224" s="21" t="s">
        <v>539</v>
      </c>
      <c r="T2224" s="21"/>
      <c r="U2224" s="26"/>
      <c r="V2224" s="26"/>
      <c r="W2224" s="27">
        <f t="shared" si="340"/>
        <v>1983</v>
      </c>
      <c r="X2224" s="27">
        <f t="shared" si="341"/>
        <v>2050</v>
      </c>
      <c r="Y2224" s="28">
        <f t="shared" si="342"/>
        <v>0</v>
      </c>
      <c r="Z2224" s="29" t="str">
        <f t="shared" si="343"/>
        <v>CAISO</v>
      </c>
      <c r="AA2224" s="30">
        <f t="shared" si="344"/>
        <v>2.9</v>
      </c>
      <c r="AB2224" s="31">
        <f>IF(AND(ISNUMBER(MATCH($S2224,[3]Lists!$CU$8:$CU$37,0)),J2224&gt;=DATE(2018,12,31)),$AH$6,$AH$5)</f>
        <v>1</v>
      </c>
      <c r="AC2224" s="31">
        <f t="shared" si="345"/>
        <v>1</v>
      </c>
      <c r="AD2224" s="31">
        <f t="shared" si="346"/>
        <v>1</v>
      </c>
      <c r="AE2224" s="32" t="e">
        <f>MIN($K2224,IF(AND(S2224='[3]Resources - Baseline'!$C$25,$AH$3&gt;0),MIN(DATE(2050,12,31),MAX(DATE($AH$4,12,31),DATE(YEAR(J2224)+$AH$3,MONTH(J2224),DAY(J2224)))),IF(AND(COUNTIFS('[3]Resources - Baseline'!$C$26:$C$37,S2224)=1,$AH$2&gt;0),MIN(DATE($AH$4,12,31),DATE(YEAR(J2224)+$AH$2,MONTH(J2224),DAY(J2224))),DATE(2050,12,31))))</f>
        <v>#VALUE!</v>
      </c>
      <c r="AF2224" s="33">
        <f t="shared" si="347"/>
        <v>1</v>
      </c>
    </row>
    <row r="2225" spans="1:32">
      <c r="A2225" s="1">
        <v>2225</v>
      </c>
      <c r="B2225" s="21" t="s">
        <v>4631</v>
      </c>
      <c r="C2225" s="21" t="s">
        <v>4632</v>
      </c>
      <c r="D2225" s="21" t="s">
        <v>163</v>
      </c>
      <c r="E2225" s="21" t="s">
        <v>554</v>
      </c>
      <c r="F2225" s="21" t="s">
        <v>554</v>
      </c>
      <c r="G2225" s="21" t="s">
        <v>555</v>
      </c>
      <c r="H2225" s="21" t="s">
        <v>263</v>
      </c>
      <c r="I2225" s="21" t="s">
        <v>195</v>
      </c>
      <c r="J2225" s="22">
        <v>37773</v>
      </c>
      <c r="K2225" s="22">
        <v>55153</v>
      </c>
      <c r="L2225" s="23">
        <f t="shared" si="348"/>
        <v>609</v>
      </c>
      <c r="M2225" s="24">
        <f t="shared" si="349"/>
        <v>1</v>
      </c>
      <c r="N2225" s="21">
        <v>609</v>
      </c>
      <c r="O2225" s="21">
        <v>609</v>
      </c>
      <c r="P2225" s="21" t="s">
        <v>257</v>
      </c>
      <c r="Q2225" s="21" t="s">
        <v>258</v>
      </c>
      <c r="R2225" s="25" t="s">
        <v>259</v>
      </c>
      <c r="S2225" s="21" t="s">
        <v>260</v>
      </c>
      <c r="T2225" s="21"/>
      <c r="U2225" s="26"/>
      <c r="V2225" s="26"/>
      <c r="W2225" s="27">
        <f t="shared" si="340"/>
        <v>2003</v>
      </c>
      <c r="X2225" s="27">
        <f t="shared" si="341"/>
        <v>2050</v>
      </c>
      <c r="Y2225" s="28">
        <f t="shared" si="342"/>
        <v>0</v>
      </c>
      <c r="Z2225" s="29" t="str">
        <f t="shared" si="343"/>
        <v>SW</v>
      </c>
      <c r="AA2225" s="30">
        <f t="shared" si="344"/>
        <v>609</v>
      </c>
      <c r="AB2225" s="31">
        <f>IF(AND(ISNUMBER(MATCH($S2225,[3]Lists!$CU$8:$CU$37,0)),J2225&gt;=DATE(2018,12,31)),$AH$6,$AH$5)</f>
        <v>1</v>
      </c>
      <c r="AC2225" s="31">
        <f t="shared" si="345"/>
        <v>1</v>
      </c>
      <c r="AD2225" s="31">
        <f t="shared" si="346"/>
        <v>1</v>
      </c>
      <c r="AE2225" s="32" t="e">
        <f>MIN($K2225,IF(AND(S2225='[3]Resources - Baseline'!$C$25,$AH$3&gt;0),MIN(DATE(2050,12,31),MAX(DATE($AH$4,12,31),DATE(YEAR(J2225)+$AH$3,MONTH(J2225),DAY(J2225)))),IF(AND(COUNTIFS('[3]Resources - Baseline'!$C$26:$C$37,S2225)=1,$AH$2&gt;0),MIN(DATE($AH$4,12,31),DATE(YEAR(J2225)+$AH$2,MONTH(J2225),DAY(J2225))),DATE(2050,12,31))))</f>
        <v>#VALUE!</v>
      </c>
      <c r="AF2225" s="33">
        <f t="shared" si="347"/>
        <v>1</v>
      </c>
    </row>
    <row r="2226" spans="1:32">
      <c r="A2226" s="1">
        <v>2226</v>
      </c>
      <c r="B2226" s="21" t="s">
        <v>4633</v>
      </c>
      <c r="C2226" s="21" t="s">
        <v>4634</v>
      </c>
      <c r="D2226" s="21" t="s">
        <v>163</v>
      </c>
      <c r="E2226" s="21" t="s">
        <v>202</v>
      </c>
      <c r="F2226" s="21" t="s">
        <v>202</v>
      </c>
      <c r="G2226" s="21" t="s">
        <v>1785</v>
      </c>
      <c r="H2226" s="21" t="s">
        <v>202</v>
      </c>
      <c r="I2226" s="21" t="s">
        <v>202</v>
      </c>
      <c r="J2226" s="22">
        <v>32082</v>
      </c>
      <c r="K2226" s="22">
        <v>55153</v>
      </c>
      <c r="L2226" s="23">
        <f t="shared" si="348"/>
        <v>27</v>
      </c>
      <c r="M2226" s="24">
        <f t="shared" si="349"/>
        <v>1</v>
      </c>
      <c r="N2226" s="21">
        <v>27</v>
      </c>
      <c r="O2226" s="21">
        <v>27</v>
      </c>
      <c r="P2226" s="21" t="s">
        <v>213</v>
      </c>
      <c r="Q2226" s="21" t="s">
        <v>214</v>
      </c>
      <c r="R2226" s="25" t="s">
        <v>215</v>
      </c>
      <c r="S2226" s="21" t="s">
        <v>2245</v>
      </c>
      <c r="T2226" s="21"/>
      <c r="U2226" s="26"/>
      <c r="V2226" s="26"/>
      <c r="W2226" s="27">
        <f t="shared" si="340"/>
        <v>1988</v>
      </c>
      <c r="X2226" s="27">
        <f t="shared" si="341"/>
        <v>2050</v>
      </c>
      <c r="Y2226" s="28">
        <f t="shared" si="342"/>
        <v>0</v>
      </c>
      <c r="Z2226" s="29" t="str">
        <f t="shared" si="343"/>
        <v>IID</v>
      </c>
      <c r="AA2226" s="30">
        <f t="shared" si="344"/>
        <v>27</v>
      </c>
      <c r="AB2226" s="31">
        <f>IF(AND(ISNUMBER(MATCH($S2226,[3]Lists!$CU$8:$CU$37,0)),J2226&gt;=DATE(2018,12,31)),$AH$6,$AH$5)</f>
        <v>1</v>
      </c>
      <c r="AC2226" s="31">
        <f t="shared" si="345"/>
        <v>1</v>
      </c>
      <c r="AD2226" s="31">
        <f t="shared" si="346"/>
        <v>1</v>
      </c>
      <c r="AE2226" s="32" t="e">
        <f>MIN($K2226,IF(AND(S2226='[3]Resources - Baseline'!$C$25,$AH$3&gt;0),MIN(DATE(2050,12,31),MAX(DATE($AH$4,12,31),DATE(YEAR(J2226)+$AH$3,MONTH(J2226),DAY(J2226)))),IF(AND(COUNTIFS('[3]Resources - Baseline'!$C$26:$C$37,S2226)=1,$AH$2&gt;0),MIN(DATE($AH$4,12,31),DATE(YEAR(J2226)+$AH$2,MONTH(J2226),DAY(J2226))),DATE(2050,12,31))))</f>
        <v>#VALUE!</v>
      </c>
      <c r="AF2226" s="33">
        <f t="shared" si="347"/>
        <v>1</v>
      </c>
    </row>
    <row r="2227" spans="1:32">
      <c r="A2227" s="1">
        <v>2227</v>
      </c>
      <c r="B2227" s="21" t="s">
        <v>4635</v>
      </c>
      <c r="C2227" s="21" t="s">
        <v>4636</v>
      </c>
      <c r="D2227" s="21" t="s">
        <v>163</v>
      </c>
      <c r="E2227" s="21" t="s">
        <v>554</v>
      </c>
      <c r="F2227" s="21" t="s">
        <v>554</v>
      </c>
      <c r="G2227" s="21" t="s">
        <v>555</v>
      </c>
      <c r="H2227" s="21" t="s">
        <v>263</v>
      </c>
      <c r="I2227" s="21" t="s">
        <v>195</v>
      </c>
      <c r="J2227" s="22">
        <v>37926</v>
      </c>
      <c r="K2227" s="22">
        <v>55153</v>
      </c>
      <c r="L2227" s="23">
        <f t="shared" si="348"/>
        <v>601</v>
      </c>
      <c r="M2227" s="24">
        <f t="shared" si="349"/>
        <v>1</v>
      </c>
      <c r="N2227" s="21">
        <v>601</v>
      </c>
      <c r="O2227" s="21">
        <v>601</v>
      </c>
      <c r="P2227" s="21" t="s">
        <v>257</v>
      </c>
      <c r="Q2227" s="21" t="s">
        <v>258</v>
      </c>
      <c r="R2227" s="25" t="s">
        <v>259</v>
      </c>
      <c r="S2227" s="21" t="s">
        <v>260</v>
      </c>
      <c r="T2227" s="21"/>
      <c r="U2227" s="26"/>
      <c r="V2227" s="26"/>
      <c r="W2227" s="27">
        <f t="shared" si="340"/>
        <v>2004</v>
      </c>
      <c r="X2227" s="27">
        <f t="shared" si="341"/>
        <v>2050</v>
      </c>
      <c r="Y2227" s="28">
        <f t="shared" si="342"/>
        <v>0</v>
      </c>
      <c r="Z2227" s="29" t="str">
        <f t="shared" si="343"/>
        <v>SW</v>
      </c>
      <c r="AA2227" s="30">
        <f t="shared" si="344"/>
        <v>601</v>
      </c>
      <c r="AB2227" s="31">
        <f>IF(AND(ISNUMBER(MATCH($S2227,[3]Lists!$CU$8:$CU$37,0)),J2227&gt;=DATE(2018,12,31)),$AH$6,$AH$5)</f>
        <v>1</v>
      </c>
      <c r="AC2227" s="31">
        <f t="shared" si="345"/>
        <v>1</v>
      </c>
      <c r="AD2227" s="31">
        <f t="shared" si="346"/>
        <v>1</v>
      </c>
      <c r="AE2227" s="32" t="e">
        <f>MIN($K2227,IF(AND(S2227='[3]Resources - Baseline'!$C$25,$AH$3&gt;0),MIN(DATE(2050,12,31),MAX(DATE($AH$4,12,31),DATE(YEAR(J2227)+$AH$3,MONTH(J2227),DAY(J2227)))),IF(AND(COUNTIFS('[3]Resources - Baseline'!$C$26:$C$37,S2227)=1,$AH$2&gt;0),MIN(DATE($AH$4,12,31),DATE(YEAR(J2227)+$AH$2,MONTH(J2227),DAY(J2227))),DATE(2050,12,31))))</f>
        <v>#VALUE!</v>
      </c>
      <c r="AF2227" s="33">
        <f t="shared" si="347"/>
        <v>1</v>
      </c>
    </row>
    <row r="2228" spans="1:32">
      <c r="A2228" s="1">
        <v>2228</v>
      </c>
      <c r="B2228" s="21" t="s">
        <v>4637</v>
      </c>
      <c r="C2228" s="21"/>
      <c r="D2228" s="21" t="s">
        <v>185</v>
      </c>
      <c r="E2228" s="21" t="s">
        <v>246</v>
      </c>
      <c r="F2228" s="21" t="s">
        <v>246</v>
      </c>
      <c r="G2228" s="21" t="s">
        <v>247</v>
      </c>
      <c r="H2228" s="21" t="s">
        <v>246</v>
      </c>
      <c r="I2228" s="21" t="s">
        <v>178</v>
      </c>
      <c r="J2228" s="22"/>
      <c r="K2228" s="22">
        <v>55153</v>
      </c>
      <c r="L2228" s="23">
        <f t="shared" si="348"/>
        <v>0.16</v>
      </c>
      <c r="M2228" s="24">
        <f t="shared" si="349"/>
        <v>1</v>
      </c>
      <c r="N2228" s="21">
        <v>0.16</v>
      </c>
      <c r="O2228" s="21">
        <v>0.16</v>
      </c>
      <c r="P2228" s="21" t="s">
        <v>187</v>
      </c>
      <c r="Q2228" s="21" t="s">
        <v>219</v>
      </c>
      <c r="R2228" s="25" t="s">
        <v>218</v>
      </c>
      <c r="S2228" s="21" t="s">
        <v>265</v>
      </c>
      <c r="T2228" s="21"/>
      <c r="U2228" s="26"/>
      <c r="V2228" s="26"/>
      <c r="W2228" s="27">
        <f t="shared" si="340"/>
        <v>1900</v>
      </c>
      <c r="X2228" s="27">
        <f t="shared" si="341"/>
        <v>2050</v>
      </c>
      <c r="Y2228" s="28">
        <f t="shared" si="342"/>
        <v>0</v>
      </c>
      <c r="Z2228" s="29" t="str">
        <f t="shared" si="343"/>
        <v>CAISO</v>
      </c>
      <c r="AA2228" s="30">
        <f t="shared" si="344"/>
        <v>0.16</v>
      </c>
      <c r="AB2228" s="31">
        <f>IF(AND(ISNUMBER(MATCH($S2228,[3]Lists!$CU$8:$CU$37,0)),J2228&gt;=DATE(2018,12,31)),$AH$6,$AH$5)</f>
        <v>1</v>
      </c>
      <c r="AC2228" s="31">
        <f t="shared" si="345"/>
        <v>1</v>
      </c>
      <c r="AD2228" s="31">
        <f t="shared" si="346"/>
        <v>1</v>
      </c>
      <c r="AE2228" s="32" t="e">
        <f>MIN($K2228,IF(AND(S2228='[3]Resources - Baseline'!$C$25,$AH$3&gt;0),MIN(DATE(2050,12,31),MAX(DATE($AH$4,12,31),DATE(YEAR(J2228)+$AH$3,MONTH(J2228),DAY(J2228)))),IF(AND(COUNTIFS('[3]Resources - Baseline'!$C$26:$C$37,S2228)=1,$AH$2&gt;0),MIN(DATE($AH$4,12,31),DATE(YEAR(J2228)+$AH$2,MONTH(J2228),DAY(J2228))),DATE(2050,12,31))))</f>
        <v>#VALUE!</v>
      </c>
      <c r="AF2228" s="33">
        <f t="shared" si="347"/>
        <v>1</v>
      </c>
    </row>
    <row r="2229" spans="1:32">
      <c r="A2229" s="1">
        <v>2229</v>
      </c>
      <c r="B2229" s="21" t="s">
        <v>4638</v>
      </c>
      <c r="C2229" s="21" t="s">
        <v>4639</v>
      </c>
      <c r="D2229" s="21" t="s">
        <v>185</v>
      </c>
      <c r="E2229" s="21" t="s">
        <v>246</v>
      </c>
      <c r="F2229" s="21" t="s">
        <v>246</v>
      </c>
      <c r="G2229" s="21" t="s">
        <v>247</v>
      </c>
      <c r="H2229" s="21" t="s">
        <v>246</v>
      </c>
      <c r="I2229" s="21" t="s">
        <v>178</v>
      </c>
      <c r="J2229" s="22">
        <v>38499</v>
      </c>
      <c r="K2229" s="22">
        <v>55153</v>
      </c>
      <c r="L2229" s="23">
        <f t="shared" si="348"/>
        <v>580</v>
      </c>
      <c r="M2229" s="24">
        <f t="shared" si="349"/>
        <v>0.97781374334075133</v>
      </c>
      <c r="N2229" s="21">
        <v>580</v>
      </c>
      <c r="O2229" s="21">
        <v>593.16</v>
      </c>
      <c r="P2229" s="21" t="s">
        <v>257</v>
      </c>
      <c r="Q2229" s="21" t="s">
        <v>258</v>
      </c>
      <c r="R2229" s="25" t="s">
        <v>259</v>
      </c>
      <c r="S2229" s="21" t="s">
        <v>332</v>
      </c>
      <c r="T2229" s="21"/>
      <c r="U2229" s="26"/>
      <c r="V2229" s="26"/>
      <c r="W2229" s="27">
        <f t="shared" si="340"/>
        <v>2005</v>
      </c>
      <c r="X2229" s="27">
        <f t="shared" si="341"/>
        <v>2050</v>
      </c>
      <c r="Y2229" s="28">
        <f t="shared" si="342"/>
        <v>0</v>
      </c>
      <c r="Z2229" s="29" t="str">
        <f t="shared" si="343"/>
        <v>CAISO</v>
      </c>
      <c r="AA2229" s="30">
        <f t="shared" si="344"/>
        <v>593.16</v>
      </c>
      <c r="AB2229" s="31">
        <f>IF(AND(ISNUMBER(MATCH($S2229,[3]Lists!$CU$8:$CU$37,0)),J2229&gt;=DATE(2018,12,31)),$AH$6,$AH$5)</f>
        <v>1</v>
      </c>
      <c r="AC2229" s="31">
        <f t="shared" si="345"/>
        <v>1</v>
      </c>
      <c r="AD2229" s="31">
        <f t="shared" si="346"/>
        <v>1</v>
      </c>
      <c r="AE2229" s="32" t="e">
        <f>MIN($K2229,IF(AND(S2229='[3]Resources - Baseline'!$C$25,$AH$3&gt;0),MIN(DATE(2050,12,31),MAX(DATE($AH$4,12,31),DATE(YEAR(J2229)+$AH$3,MONTH(J2229),DAY(J2229)))),IF(AND(COUNTIFS('[3]Resources - Baseline'!$C$26:$C$37,S2229)=1,$AH$2&gt;0),MIN(DATE($AH$4,12,31),DATE(YEAR(J2229)+$AH$2,MONTH(J2229),DAY(J2229))),DATE(2050,12,31))))</f>
        <v>#VALUE!</v>
      </c>
      <c r="AF2229" s="33">
        <f t="shared" si="347"/>
        <v>1</v>
      </c>
    </row>
    <row r="2230" spans="1:32">
      <c r="A2230" s="1">
        <v>2230</v>
      </c>
      <c r="B2230" s="21" t="s">
        <v>4640</v>
      </c>
      <c r="C2230" s="21" t="s">
        <v>4641</v>
      </c>
      <c r="D2230" s="21" t="s">
        <v>163</v>
      </c>
      <c r="E2230" s="21" t="s">
        <v>611</v>
      </c>
      <c r="F2230" s="21" t="s">
        <v>611</v>
      </c>
      <c r="G2230" s="21" t="s">
        <v>612</v>
      </c>
      <c r="H2230" s="21" t="s">
        <v>611</v>
      </c>
      <c r="I2230" s="21" t="s">
        <v>167</v>
      </c>
      <c r="J2230" s="22">
        <v>27303</v>
      </c>
      <c r="K2230" s="22">
        <v>47484</v>
      </c>
      <c r="L2230" s="23">
        <f t="shared" si="348"/>
        <v>25.55</v>
      </c>
      <c r="M2230" s="24">
        <f t="shared" si="349"/>
        <v>1</v>
      </c>
      <c r="N2230" s="21">
        <v>25.55</v>
      </c>
      <c r="O2230" s="21">
        <v>25.55</v>
      </c>
      <c r="P2230" s="21" t="s">
        <v>631</v>
      </c>
      <c r="Q2230" s="21" t="s">
        <v>632</v>
      </c>
      <c r="R2230" s="25" t="s">
        <v>270</v>
      </c>
      <c r="S2230" s="21" t="s">
        <v>304</v>
      </c>
      <c r="T2230" s="21"/>
      <c r="U2230" s="26"/>
      <c r="V2230" s="26"/>
      <c r="W2230" s="27">
        <f t="shared" si="340"/>
        <v>1975</v>
      </c>
      <c r="X2230" s="27">
        <f t="shared" si="341"/>
        <v>2029</v>
      </c>
      <c r="Y2230" s="28">
        <f t="shared" si="342"/>
        <v>0</v>
      </c>
      <c r="Z2230" s="29" t="str">
        <f t="shared" si="343"/>
        <v>Excluded</v>
      </c>
      <c r="AA2230" s="30">
        <f t="shared" si="344"/>
        <v>25.55</v>
      </c>
      <c r="AB2230" s="31">
        <f>IF(AND(ISNUMBER(MATCH($S2230,[3]Lists!$CU$8:$CU$37,0)),J2230&gt;=DATE(2018,12,31)),$AH$6,$AH$5)</f>
        <v>1</v>
      </c>
      <c r="AC2230" s="31">
        <f t="shared" si="345"/>
        <v>1</v>
      </c>
      <c r="AD2230" s="31">
        <f t="shared" si="346"/>
        <v>1</v>
      </c>
      <c r="AE2230" s="32" t="e">
        <f>MIN($K2230,IF(AND(S2230='[3]Resources - Baseline'!$C$25,$AH$3&gt;0),MIN(DATE(2050,12,31),MAX(DATE($AH$4,12,31),DATE(YEAR(J2230)+$AH$3,MONTH(J2230),DAY(J2230)))),IF(AND(COUNTIFS('[3]Resources - Baseline'!$C$26:$C$37,S2230)=1,$AH$2&gt;0),MIN(DATE($AH$4,12,31),DATE(YEAR(J2230)+$AH$2,MONTH(J2230),DAY(J2230))),DATE(2050,12,31))))</f>
        <v>#VALUE!</v>
      </c>
      <c r="AF2230" s="33">
        <f t="shared" si="347"/>
        <v>1</v>
      </c>
    </row>
    <row r="2231" spans="1:32">
      <c r="A2231" s="1">
        <v>2231</v>
      </c>
      <c r="B2231" s="21" t="s">
        <v>4642</v>
      </c>
      <c r="C2231" s="21" t="s">
        <v>4643</v>
      </c>
      <c r="D2231" s="21" t="s">
        <v>163</v>
      </c>
      <c r="E2231" s="21" t="s">
        <v>611</v>
      </c>
      <c r="F2231" s="21" t="s">
        <v>611</v>
      </c>
      <c r="G2231" s="21" t="s">
        <v>612</v>
      </c>
      <c r="H2231" s="21" t="s">
        <v>611</v>
      </c>
      <c r="I2231" s="21" t="s">
        <v>167</v>
      </c>
      <c r="J2231" s="22">
        <v>28338</v>
      </c>
      <c r="K2231" s="22">
        <v>47484</v>
      </c>
      <c r="L2231" s="23">
        <f t="shared" si="348"/>
        <v>17.73</v>
      </c>
      <c r="M2231" s="24">
        <f t="shared" si="349"/>
        <v>1</v>
      </c>
      <c r="N2231" s="21">
        <v>17.73</v>
      </c>
      <c r="O2231" s="21">
        <v>17.73</v>
      </c>
      <c r="P2231" s="21" t="s">
        <v>631</v>
      </c>
      <c r="Q2231" s="21" t="s">
        <v>632</v>
      </c>
      <c r="R2231" s="25" t="s">
        <v>270</v>
      </c>
      <c r="S2231" s="21" t="s">
        <v>304</v>
      </c>
      <c r="T2231" s="21"/>
      <c r="U2231" s="26"/>
      <c r="V2231" s="26"/>
      <c r="W2231" s="27">
        <f t="shared" si="340"/>
        <v>1978</v>
      </c>
      <c r="X2231" s="27">
        <f t="shared" si="341"/>
        <v>2029</v>
      </c>
      <c r="Y2231" s="28">
        <f t="shared" si="342"/>
        <v>0</v>
      </c>
      <c r="Z2231" s="29" t="str">
        <f t="shared" si="343"/>
        <v>Excluded</v>
      </c>
      <c r="AA2231" s="30">
        <f t="shared" si="344"/>
        <v>17.73</v>
      </c>
      <c r="AB2231" s="31">
        <f>IF(AND(ISNUMBER(MATCH($S2231,[3]Lists!$CU$8:$CU$37,0)),J2231&gt;=DATE(2018,12,31)),$AH$6,$AH$5)</f>
        <v>1</v>
      </c>
      <c r="AC2231" s="31">
        <f t="shared" si="345"/>
        <v>1</v>
      </c>
      <c r="AD2231" s="31">
        <f t="shared" si="346"/>
        <v>1</v>
      </c>
      <c r="AE2231" s="32" t="e">
        <f>MIN($K2231,IF(AND(S2231='[3]Resources - Baseline'!$C$25,$AH$3&gt;0),MIN(DATE(2050,12,31),MAX(DATE($AH$4,12,31),DATE(YEAR(J2231)+$AH$3,MONTH(J2231),DAY(J2231)))),IF(AND(COUNTIFS('[3]Resources - Baseline'!$C$26:$C$37,S2231)=1,$AH$2&gt;0),MIN(DATE($AH$4,12,31),DATE(YEAR(J2231)+$AH$2,MONTH(J2231),DAY(J2231))),DATE(2050,12,31))))</f>
        <v>#VALUE!</v>
      </c>
      <c r="AF2231" s="33">
        <f t="shared" si="347"/>
        <v>1</v>
      </c>
    </row>
    <row r="2232" spans="1:32">
      <c r="A2232" s="1">
        <v>2232</v>
      </c>
      <c r="B2232" s="21" t="s">
        <v>4644</v>
      </c>
      <c r="C2232" s="21" t="s">
        <v>4645</v>
      </c>
      <c r="D2232" s="21" t="s">
        <v>163</v>
      </c>
      <c r="E2232" s="21" t="s">
        <v>611</v>
      </c>
      <c r="F2232" s="21" t="s">
        <v>611</v>
      </c>
      <c r="G2232" s="21" t="s">
        <v>612</v>
      </c>
      <c r="H2232" s="21" t="s">
        <v>611</v>
      </c>
      <c r="I2232" s="21" t="s">
        <v>167</v>
      </c>
      <c r="J2232" s="22">
        <v>28338</v>
      </c>
      <c r="K2232" s="22">
        <v>47484</v>
      </c>
      <c r="L2232" s="23">
        <f t="shared" si="348"/>
        <v>17.68</v>
      </c>
      <c r="M2232" s="24">
        <f t="shared" si="349"/>
        <v>1</v>
      </c>
      <c r="N2232" s="21">
        <v>17.68</v>
      </c>
      <c r="O2232" s="21">
        <v>17.68</v>
      </c>
      <c r="P2232" s="21" t="s">
        <v>631</v>
      </c>
      <c r="Q2232" s="21" t="s">
        <v>632</v>
      </c>
      <c r="R2232" s="25" t="s">
        <v>270</v>
      </c>
      <c r="S2232" s="21" t="s">
        <v>304</v>
      </c>
      <c r="T2232" s="21"/>
      <c r="U2232" s="26"/>
      <c r="V2232" s="26"/>
      <c r="W2232" s="27">
        <f t="shared" si="340"/>
        <v>1978</v>
      </c>
      <c r="X2232" s="27">
        <f t="shared" si="341"/>
        <v>2029</v>
      </c>
      <c r="Y2232" s="28">
        <f t="shared" si="342"/>
        <v>0</v>
      </c>
      <c r="Z2232" s="29" t="str">
        <f t="shared" si="343"/>
        <v>Excluded</v>
      </c>
      <c r="AA2232" s="30">
        <f t="shared" si="344"/>
        <v>17.68</v>
      </c>
      <c r="AB2232" s="31">
        <f>IF(AND(ISNUMBER(MATCH($S2232,[3]Lists!$CU$8:$CU$37,0)),J2232&gt;=DATE(2018,12,31)),$AH$6,$AH$5)</f>
        <v>1</v>
      </c>
      <c r="AC2232" s="31">
        <f t="shared" si="345"/>
        <v>1</v>
      </c>
      <c r="AD2232" s="31">
        <f t="shared" si="346"/>
        <v>1</v>
      </c>
      <c r="AE2232" s="32" t="e">
        <f>MIN($K2232,IF(AND(S2232='[3]Resources - Baseline'!$C$25,$AH$3&gt;0),MIN(DATE(2050,12,31),MAX(DATE($AH$4,12,31),DATE(YEAR(J2232)+$AH$3,MONTH(J2232),DAY(J2232)))),IF(AND(COUNTIFS('[3]Resources - Baseline'!$C$26:$C$37,S2232)=1,$AH$2&gt;0),MIN(DATE($AH$4,12,31),DATE(YEAR(J2232)+$AH$2,MONTH(J2232),DAY(J2232))),DATE(2050,12,31))))</f>
        <v>#VALUE!</v>
      </c>
      <c r="AF2232" s="33">
        <f t="shared" si="347"/>
        <v>1</v>
      </c>
    </row>
    <row r="2233" spans="1:32">
      <c r="A2233" s="1">
        <v>2233</v>
      </c>
      <c r="B2233" s="21" t="s">
        <v>4646</v>
      </c>
      <c r="C2233" s="21" t="s">
        <v>4647</v>
      </c>
      <c r="D2233" s="21" t="s">
        <v>163</v>
      </c>
      <c r="E2233" s="21" t="s">
        <v>1097</v>
      </c>
      <c r="F2233" s="21" t="s">
        <v>1097</v>
      </c>
      <c r="G2233" s="21" t="s">
        <v>1098</v>
      </c>
      <c r="H2233" s="21" t="s">
        <v>210</v>
      </c>
      <c r="I2233" s="21" t="s">
        <v>212</v>
      </c>
      <c r="J2233" s="22">
        <v>5723</v>
      </c>
      <c r="K2233" s="22">
        <v>55153</v>
      </c>
      <c r="L2233" s="23">
        <f t="shared" si="348"/>
        <v>0.9</v>
      </c>
      <c r="M2233" s="24">
        <f t="shared" si="349"/>
        <v>1</v>
      </c>
      <c r="N2233" s="21">
        <v>0.9</v>
      </c>
      <c r="O2233" s="21">
        <v>0.9</v>
      </c>
      <c r="P2233" s="21" t="s">
        <v>218</v>
      </c>
      <c r="Q2233" s="21" t="s">
        <v>219</v>
      </c>
      <c r="R2233" s="25" t="s">
        <v>218</v>
      </c>
      <c r="S2233" s="21" t="s">
        <v>344</v>
      </c>
      <c r="T2233" s="21"/>
      <c r="U2233" s="26"/>
      <c r="V2233" s="26"/>
      <c r="W2233" s="27">
        <f t="shared" si="340"/>
        <v>1916</v>
      </c>
      <c r="X2233" s="27">
        <f t="shared" si="341"/>
        <v>2050</v>
      </c>
      <c r="Y2233" s="28">
        <f t="shared" si="342"/>
        <v>0</v>
      </c>
      <c r="Z2233" s="29" t="str">
        <f t="shared" si="343"/>
        <v>NW</v>
      </c>
      <c r="AA2233" s="30">
        <f t="shared" si="344"/>
        <v>0.9</v>
      </c>
      <c r="AB2233" s="31">
        <f>IF(AND(ISNUMBER(MATCH($S2233,[3]Lists!$CU$8:$CU$37,0)),J2233&gt;=DATE(2018,12,31)),$AH$6,$AH$5)</f>
        <v>1</v>
      </c>
      <c r="AC2233" s="31">
        <f t="shared" si="345"/>
        <v>1</v>
      </c>
      <c r="AD2233" s="31">
        <f t="shared" si="346"/>
        <v>1</v>
      </c>
      <c r="AE2233" s="32" t="e">
        <f>MIN($K2233,IF(AND(S2233='[3]Resources - Baseline'!$C$25,$AH$3&gt;0),MIN(DATE(2050,12,31),MAX(DATE($AH$4,12,31),DATE(YEAR(J2233)+$AH$3,MONTH(J2233),DAY(J2233)))),IF(AND(COUNTIFS('[3]Resources - Baseline'!$C$26:$C$37,S2233)=1,$AH$2&gt;0),MIN(DATE($AH$4,12,31),DATE(YEAR(J2233)+$AH$2,MONTH(J2233),DAY(J2233))),DATE(2050,12,31))))</f>
        <v>#VALUE!</v>
      </c>
      <c r="AF2233" s="33">
        <f t="shared" si="347"/>
        <v>1</v>
      </c>
    </row>
    <row r="2234" spans="1:32">
      <c r="A2234" s="1">
        <v>2234</v>
      </c>
      <c r="B2234" s="21" t="s">
        <v>4648</v>
      </c>
      <c r="C2234" s="21" t="s">
        <v>4649</v>
      </c>
      <c r="D2234" s="21" t="s">
        <v>163</v>
      </c>
      <c r="E2234" s="21" t="s">
        <v>1097</v>
      </c>
      <c r="F2234" s="21" t="s">
        <v>1097</v>
      </c>
      <c r="G2234" s="21" t="s">
        <v>1098</v>
      </c>
      <c r="H2234" s="21" t="s">
        <v>210</v>
      </c>
      <c r="I2234" s="21" t="s">
        <v>212</v>
      </c>
      <c r="J2234" s="22">
        <v>6423</v>
      </c>
      <c r="K2234" s="22">
        <v>55153</v>
      </c>
      <c r="L2234" s="23">
        <f t="shared" si="348"/>
        <v>0.3</v>
      </c>
      <c r="M2234" s="24">
        <f t="shared" si="349"/>
        <v>1</v>
      </c>
      <c r="N2234" s="21">
        <v>0.3</v>
      </c>
      <c r="O2234" s="21">
        <v>0.3</v>
      </c>
      <c r="P2234" s="21" t="s">
        <v>218</v>
      </c>
      <c r="Q2234" s="21" t="s">
        <v>219</v>
      </c>
      <c r="R2234" s="25" t="s">
        <v>218</v>
      </c>
      <c r="S2234" s="21" t="s">
        <v>344</v>
      </c>
      <c r="T2234" s="21"/>
      <c r="U2234" s="26"/>
      <c r="V2234" s="26"/>
      <c r="W2234" s="27">
        <f t="shared" si="340"/>
        <v>1918</v>
      </c>
      <c r="X2234" s="27">
        <f t="shared" si="341"/>
        <v>2050</v>
      </c>
      <c r="Y2234" s="28">
        <f t="shared" si="342"/>
        <v>0</v>
      </c>
      <c r="Z2234" s="29" t="str">
        <f t="shared" si="343"/>
        <v>NW</v>
      </c>
      <c r="AA2234" s="30">
        <f t="shared" si="344"/>
        <v>0.3</v>
      </c>
      <c r="AB2234" s="31">
        <f>IF(AND(ISNUMBER(MATCH($S2234,[3]Lists!$CU$8:$CU$37,0)),J2234&gt;=DATE(2018,12,31)),$AH$6,$AH$5)</f>
        <v>1</v>
      </c>
      <c r="AC2234" s="31">
        <f t="shared" si="345"/>
        <v>1</v>
      </c>
      <c r="AD2234" s="31">
        <f t="shared" si="346"/>
        <v>1</v>
      </c>
      <c r="AE2234" s="32" t="e">
        <f>MIN($K2234,IF(AND(S2234='[3]Resources - Baseline'!$C$25,$AH$3&gt;0),MIN(DATE(2050,12,31),MAX(DATE($AH$4,12,31),DATE(YEAR(J2234)+$AH$3,MONTH(J2234),DAY(J2234)))),IF(AND(COUNTIFS('[3]Resources - Baseline'!$C$26:$C$37,S2234)=1,$AH$2&gt;0),MIN(DATE($AH$4,12,31),DATE(YEAR(J2234)+$AH$2,MONTH(J2234),DAY(J2234))),DATE(2050,12,31))))</f>
        <v>#VALUE!</v>
      </c>
      <c r="AF2234" s="33">
        <f t="shared" si="347"/>
        <v>1</v>
      </c>
    </row>
    <row r="2235" spans="1:32">
      <c r="A2235" s="1">
        <v>2235</v>
      </c>
      <c r="B2235" s="21" t="s">
        <v>4650</v>
      </c>
      <c r="C2235" s="21" t="s">
        <v>4651</v>
      </c>
      <c r="D2235" s="21" t="s">
        <v>163</v>
      </c>
      <c r="E2235" s="21" t="s">
        <v>164</v>
      </c>
      <c r="F2235" s="21" t="s">
        <v>164</v>
      </c>
      <c r="G2235" s="21" t="s">
        <v>165</v>
      </c>
      <c r="H2235" s="21" t="s">
        <v>166</v>
      </c>
      <c r="I2235" s="21" t="s">
        <v>167</v>
      </c>
      <c r="J2235" s="22">
        <v>27760</v>
      </c>
      <c r="K2235" s="22">
        <v>48669</v>
      </c>
      <c r="L2235" s="23">
        <f t="shared" si="348"/>
        <v>492</v>
      </c>
      <c r="M2235" s="24">
        <f t="shared" si="349"/>
        <v>1</v>
      </c>
      <c r="N2235" s="21">
        <v>492</v>
      </c>
      <c r="O2235" s="21">
        <v>492</v>
      </c>
      <c r="P2235" s="21" t="s">
        <v>218</v>
      </c>
      <c r="Q2235" s="21" t="s">
        <v>219</v>
      </c>
      <c r="R2235" s="25" t="s">
        <v>218</v>
      </c>
      <c r="S2235" s="21" t="s">
        <v>220</v>
      </c>
      <c r="T2235" s="21"/>
      <c r="U2235" s="26"/>
      <c r="V2235" s="26"/>
      <c r="W2235" s="27">
        <f t="shared" si="340"/>
        <v>1976</v>
      </c>
      <c r="X2235" s="27">
        <f t="shared" si="341"/>
        <v>2032</v>
      </c>
      <c r="Y2235" s="28">
        <f t="shared" si="342"/>
        <v>0</v>
      </c>
      <c r="Z2235" s="29" t="str">
        <f t="shared" si="343"/>
        <v>Excluded</v>
      </c>
      <c r="AA2235" s="30">
        <f t="shared" si="344"/>
        <v>492</v>
      </c>
      <c r="AB2235" s="31">
        <f>IF(AND(ISNUMBER(MATCH($S2235,[3]Lists!$CU$8:$CU$37,0)),J2235&gt;=DATE(2018,12,31)),$AH$6,$AH$5)</f>
        <v>1</v>
      </c>
      <c r="AC2235" s="31">
        <f t="shared" si="345"/>
        <v>1</v>
      </c>
      <c r="AD2235" s="31">
        <f t="shared" si="346"/>
        <v>1</v>
      </c>
      <c r="AE2235" s="32" t="e">
        <f>MIN($K2235,IF(AND(S2235='[3]Resources - Baseline'!$C$25,$AH$3&gt;0),MIN(DATE(2050,12,31),MAX(DATE($AH$4,12,31),DATE(YEAR(J2235)+$AH$3,MONTH(J2235),DAY(J2235)))),IF(AND(COUNTIFS('[3]Resources - Baseline'!$C$26:$C$37,S2235)=1,$AH$2&gt;0),MIN(DATE($AH$4,12,31),DATE(YEAR(J2235)+$AH$2,MONTH(J2235),DAY(J2235))),DATE(2050,12,31))))</f>
        <v>#VALUE!</v>
      </c>
      <c r="AF2235" s="33">
        <f t="shared" si="347"/>
        <v>1</v>
      </c>
    </row>
    <row r="2236" spans="1:32">
      <c r="A2236" s="1">
        <v>2236</v>
      </c>
      <c r="B2236" s="21" t="s">
        <v>4652</v>
      </c>
      <c r="C2236" s="21" t="s">
        <v>4653</v>
      </c>
      <c r="D2236" s="21" t="s">
        <v>163</v>
      </c>
      <c r="E2236" s="21" t="s">
        <v>164</v>
      </c>
      <c r="F2236" s="21" t="s">
        <v>164</v>
      </c>
      <c r="G2236" s="21" t="s">
        <v>165</v>
      </c>
      <c r="H2236" s="21" t="s">
        <v>166</v>
      </c>
      <c r="I2236" s="21" t="s">
        <v>167</v>
      </c>
      <c r="J2236" s="22">
        <v>27760</v>
      </c>
      <c r="K2236" s="22">
        <v>48669</v>
      </c>
      <c r="L2236" s="23">
        <f t="shared" si="348"/>
        <v>492</v>
      </c>
      <c r="M2236" s="24">
        <f t="shared" si="349"/>
        <v>1</v>
      </c>
      <c r="N2236" s="21">
        <v>492</v>
      </c>
      <c r="O2236" s="21">
        <v>492</v>
      </c>
      <c r="P2236" s="21" t="s">
        <v>218</v>
      </c>
      <c r="Q2236" s="21" t="s">
        <v>219</v>
      </c>
      <c r="R2236" s="25" t="s">
        <v>218</v>
      </c>
      <c r="S2236" s="21" t="s">
        <v>220</v>
      </c>
      <c r="T2236" s="21"/>
      <c r="U2236" s="26"/>
      <c r="V2236" s="26"/>
      <c r="W2236" s="27">
        <f t="shared" si="340"/>
        <v>1976</v>
      </c>
      <c r="X2236" s="27">
        <f t="shared" si="341"/>
        <v>2032</v>
      </c>
      <c r="Y2236" s="28">
        <f t="shared" si="342"/>
        <v>0</v>
      </c>
      <c r="Z2236" s="29" t="str">
        <f t="shared" si="343"/>
        <v>Excluded</v>
      </c>
      <c r="AA2236" s="30">
        <f t="shared" si="344"/>
        <v>492</v>
      </c>
      <c r="AB2236" s="31">
        <f>IF(AND(ISNUMBER(MATCH($S2236,[3]Lists!$CU$8:$CU$37,0)),J2236&gt;=DATE(2018,12,31)),$AH$6,$AH$5)</f>
        <v>1</v>
      </c>
      <c r="AC2236" s="31">
        <f t="shared" si="345"/>
        <v>1</v>
      </c>
      <c r="AD2236" s="31">
        <f t="shared" si="346"/>
        <v>1</v>
      </c>
      <c r="AE2236" s="32" t="e">
        <f>MIN($K2236,IF(AND(S2236='[3]Resources - Baseline'!$C$25,$AH$3&gt;0),MIN(DATE(2050,12,31),MAX(DATE($AH$4,12,31),DATE(YEAR(J2236)+$AH$3,MONTH(J2236),DAY(J2236)))),IF(AND(COUNTIFS('[3]Resources - Baseline'!$C$26:$C$37,S2236)=1,$AH$2&gt;0),MIN(DATE($AH$4,12,31),DATE(YEAR(J2236)+$AH$2,MONTH(J2236),DAY(J2236))),DATE(2050,12,31))))</f>
        <v>#VALUE!</v>
      </c>
      <c r="AF2236" s="33">
        <f t="shared" si="347"/>
        <v>1</v>
      </c>
    </row>
    <row r="2237" spans="1:32">
      <c r="A2237" s="1">
        <v>2237</v>
      </c>
      <c r="B2237" s="21" t="s">
        <v>4654</v>
      </c>
      <c r="C2237" s="21" t="s">
        <v>4655</v>
      </c>
      <c r="D2237" s="21" t="s">
        <v>163</v>
      </c>
      <c r="E2237" s="21" t="s">
        <v>164</v>
      </c>
      <c r="F2237" s="21" t="s">
        <v>164</v>
      </c>
      <c r="G2237" s="21" t="s">
        <v>165</v>
      </c>
      <c r="H2237" s="21" t="s">
        <v>166</v>
      </c>
      <c r="I2237" s="21" t="s">
        <v>167</v>
      </c>
      <c r="J2237" s="22">
        <v>27760</v>
      </c>
      <c r="K2237" s="22">
        <v>48669</v>
      </c>
      <c r="L2237" s="23">
        <f t="shared" si="348"/>
        <v>493.5</v>
      </c>
      <c r="M2237" s="24">
        <f t="shared" si="349"/>
        <v>1</v>
      </c>
      <c r="N2237" s="21">
        <v>493.5</v>
      </c>
      <c r="O2237" s="21">
        <v>493.5</v>
      </c>
      <c r="P2237" s="21" t="s">
        <v>218</v>
      </c>
      <c r="Q2237" s="21" t="s">
        <v>219</v>
      </c>
      <c r="R2237" s="25" t="s">
        <v>218</v>
      </c>
      <c r="S2237" s="21" t="s">
        <v>220</v>
      </c>
      <c r="T2237" s="21"/>
      <c r="U2237" s="26"/>
      <c r="V2237" s="26"/>
      <c r="W2237" s="27">
        <f t="shared" si="340"/>
        <v>1976</v>
      </c>
      <c r="X2237" s="27">
        <f t="shared" si="341"/>
        <v>2032</v>
      </c>
      <c r="Y2237" s="28">
        <f t="shared" si="342"/>
        <v>0</v>
      </c>
      <c r="Z2237" s="29" t="str">
        <f t="shared" si="343"/>
        <v>Excluded</v>
      </c>
      <c r="AA2237" s="30">
        <f t="shared" si="344"/>
        <v>493.5</v>
      </c>
      <c r="AB2237" s="31">
        <f>IF(AND(ISNUMBER(MATCH($S2237,[3]Lists!$CU$8:$CU$37,0)),J2237&gt;=DATE(2018,12,31)),$AH$6,$AH$5)</f>
        <v>1</v>
      </c>
      <c r="AC2237" s="31">
        <f t="shared" si="345"/>
        <v>1</v>
      </c>
      <c r="AD2237" s="31">
        <f t="shared" si="346"/>
        <v>1</v>
      </c>
      <c r="AE2237" s="32" t="e">
        <f>MIN($K2237,IF(AND(S2237='[3]Resources - Baseline'!$C$25,$AH$3&gt;0),MIN(DATE(2050,12,31),MAX(DATE($AH$4,12,31),DATE(YEAR(J2237)+$AH$3,MONTH(J2237),DAY(J2237)))),IF(AND(COUNTIFS('[3]Resources - Baseline'!$C$26:$C$37,S2237)=1,$AH$2&gt;0),MIN(DATE($AH$4,12,31),DATE(YEAR(J2237)+$AH$2,MONTH(J2237),DAY(J2237))),DATE(2050,12,31))))</f>
        <v>#VALUE!</v>
      </c>
      <c r="AF2237" s="33">
        <f t="shared" si="347"/>
        <v>1</v>
      </c>
    </row>
    <row r="2238" spans="1:32">
      <c r="A2238" s="1">
        <v>2238</v>
      </c>
      <c r="B2238" s="21" t="s">
        <v>4656</v>
      </c>
      <c r="C2238" s="21" t="s">
        <v>4657</v>
      </c>
      <c r="D2238" s="21" t="s">
        <v>163</v>
      </c>
      <c r="E2238" s="21" t="s">
        <v>164</v>
      </c>
      <c r="F2238" s="21" t="s">
        <v>164</v>
      </c>
      <c r="G2238" s="21" t="s">
        <v>165</v>
      </c>
      <c r="H2238" s="21" t="s">
        <v>166</v>
      </c>
      <c r="I2238" s="21" t="s">
        <v>167</v>
      </c>
      <c r="J2238" s="22">
        <v>27760</v>
      </c>
      <c r="K2238" s="22">
        <v>48669</v>
      </c>
      <c r="L2238" s="23">
        <f t="shared" si="348"/>
        <v>493.5</v>
      </c>
      <c r="M2238" s="24">
        <f t="shared" si="349"/>
        <v>1</v>
      </c>
      <c r="N2238" s="21">
        <v>493.5</v>
      </c>
      <c r="O2238" s="21">
        <v>493.5</v>
      </c>
      <c r="P2238" s="21" t="s">
        <v>218</v>
      </c>
      <c r="Q2238" s="21" t="s">
        <v>219</v>
      </c>
      <c r="R2238" s="25" t="s">
        <v>218</v>
      </c>
      <c r="S2238" s="21" t="s">
        <v>220</v>
      </c>
      <c r="T2238" s="21"/>
      <c r="U2238" s="26"/>
      <c r="V2238" s="26"/>
      <c r="W2238" s="27">
        <f t="shared" si="340"/>
        <v>1976</v>
      </c>
      <c r="X2238" s="27">
        <f t="shared" si="341"/>
        <v>2032</v>
      </c>
      <c r="Y2238" s="28">
        <f t="shared" si="342"/>
        <v>0</v>
      </c>
      <c r="Z2238" s="29" t="str">
        <f t="shared" si="343"/>
        <v>Excluded</v>
      </c>
      <c r="AA2238" s="30">
        <f t="shared" si="344"/>
        <v>493.5</v>
      </c>
      <c r="AB2238" s="31">
        <f>IF(AND(ISNUMBER(MATCH($S2238,[3]Lists!$CU$8:$CU$37,0)),J2238&gt;=DATE(2018,12,31)),$AH$6,$AH$5)</f>
        <v>1</v>
      </c>
      <c r="AC2238" s="31">
        <f t="shared" si="345"/>
        <v>1</v>
      </c>
      <c r="AD2238" s="31">
        <f t="shared" si="346"/>
        <v>1</v>
      </c>
      <c r="AE2238" s="32" t="e">
        <f>MIN($K2238,IF(AND(S2238='[3]Resources - Baseline'!$C$25,$AH$3&gt;0),MIN(DATE(2050,12,31),MAX(DATE($AH$4,12,31),DATE(YEAR(J2238)+$AH$3,MONTH(J2238),DAY(J2238)))),IF(AND(COUNTIFS('[3]Resources - Baseline'!$C$26:$C$37,S2238)=1,$AH$2&gt;0),MIN(DATE($AH$4,12,31),DATE(YEAR(J2238)+$AH$2,MONTH(J2238),DAY(J2238))),DATE(2050,12,31))))</f>
        <v>#VALUE!</v>
      </c>
      <c r="AF2238" s="33">
        <f t="shared" si="347"/>
        <v>1</v>
      </c>
    </row>
    <row r="2239" spans="1:32">
      <c r="A2239" s="1">
        <v>2239</v>
      </c>
      <c r="B2239" s="21" t="s">
        <v>4658</v>
      </c>
      <c r="C2239" s="21" t="s">
        <v>4659</v>
      </c>
      <c r="D2239" s="21" t="s">
        <v>163</v>
      </c>
      <c r="E2239" s="21" t="s">
        <v>164</v>
      </c>
      <c r="F2239" s="21" t="s">
        <v>164</v>
      </c>
      <c r="G2239" s="21" t="s">
        <v>165</v>
      </c>
      <c r="H2239" s="21" t="s">
        <v>166</v>
      </c>
      <c r="I2239" s="21" t="s">
        <v>167</v>
      </c>
      <c r="J2239" s="22">
        <v>41730</v>
      </c>
      <c r="K2239" s="22">
        <v>48669</v>
      </c>
      <c r="L2239" s="23">
        <f t="shared" si="348"/>
        <v>500</v>
      </c>
      <c r="M2239" s="24">
        <f t="shared" si="349"/>
        <v>1</v>
      </c>
      <c r="N2239" s="21">
        <v>500</v>
      </c>
      <c r="O2239" s="21">
        <v>500</v>
      </c>
      <c r="P2239" s="21" t="s">
        <v>218</v>
      </c>
      <c r="Q2239" s="21" t="s">
        <v>219</v>
      </c>
      <c r="R2239" s="25" t="s">
        <v>218</v>
      </c>
      <c r="S2239" s="21" t="s">
        <v>220</v>
      </c>
      <c r="T2239" s="21"/>
      <c r="U2239" s="26"/>
      <c r="V2239" s="26"/>
      <c r="W2239" s="27">
        <f t="shared" si="340"/>
        <v>2014</v>
      </c>
      <c r="X2239" s="27">
        <f t="shared" si="341"/>
        <v>2032</v>
      </c>
      <c r="Y2239" s="28">
        <f t="shared" si="342"/>
        <v>0</v>
      </c>
      <c r="Z2239" s="29" t="str">
        <f t="shared" si="343"/>
        <v>Excluded</v>
      </c>
      <c r="AA2239" s="30">
        <f t="shared" si="344"/>
        <v>500</v>
      </c>
      <c r="AB2239" s="31">
        <f>IF(AND(ISNUMBER(MATCH($S2239,[3]Lists!$CU$8:$CU$37,0)),J2239&gt;=DATE(2018,12,31)),$AH$6,$AH$5)</f>
        <v>1</v>
      </c>
      <c r="AC2239" s="31">
        <f t="shared" si="345"/>
        <v>1</v>
      </c>
      <c r="AD2239" s="31">
        <f t="shared" si="346"/>
        <v>1</v>
      </c>
      <c r="AE2239" s="32" t="e">
        <f>MIN($K2239,IF(AND(S2239='[3]Resources - Baseline'!$C$25,$AH$3&gt;0),MIN(DATE(2050,12,31),MAX(DATE($AH$4,12,31),DATE(YEAR(J2239)+$AH$3,MONTH(J2239),DAY(J2239)))),IF(AND(COUNTIFS('[3]Resources - Baseline'!$C$26:$C$37,S2239)=1,$AH$2&gt;0),MIN(DATE($AH$4,12,31),DATE(YEAR(J2239)+$AH$2,MONTH(J2239),DAY(J2239))),DATE(2050,12,31))))</f>
        <v>#VALUE!</v>
      </c>
      <c r="AF2239" s="33">
        <f t="shared" si="347"/>
        <v>1</v>
      </c>
    </row>
    <row r="2240" spans="1:32">
      <c r="A2240" s="1">
        <v>2240</v>
      </c>
      <c r="B2240" s="21" t="s">
        <v>4660</v>
      </c>
      <c r="C2240" s="21" t="s">
        <v>4661</v>
      </c>
      <c r="D2240" s="21" t="s">
        <v>163</v>
      </c>
      <c r="E2240" s="21" t="s">
        <v>164</v>
      </c>
      <c r="F2240" s="21" t="s">
        <v>164</v>
      </c>
      <c r="G2240" s="21" t="s">
        <v>165</v>
      </c>
      <c r="H2240" s="21" t="s">
        <v>166</v>
      </c>
      <c r="I2240" s="21" t="s">
        <v>167</v>
      </c>
      <c r="J2240" s="22">
        <v>42095</v>
      </c>
      <c r="K2240" s="22">
        <v>48669</v>
      </c>
      <c r="L2240" s="23">
        <f t="shared" si="348"/>
        <v>500</v>
      </c>
      <c r="M2240" s="24">
        <f t="shared" si="349"/>
        <v>1</v>
      </c>
      <c r="N2240" s="21">
        <v>500</v>
      </c>
      <c r="O2240" s="21">
        <v>500</v>
      </c>
      <c r="P2240" s="21" t="s">
        <v>218</v>
      </c>
      <c r="Q2240" s="21" t="s">
        <v>219</v>
      </c>
      <c r="R2240" s="25" t="s">
        <v>218</v>
      </c>
      <c r="S2240" s="21" t="s">
        <v>220</v>
      </c>
      <c r="T2240" s="21"/>
      <c r="U2240" s="26"/>
      <c r="V2240" s="26"/>
      <c r="W2240" s="27">
        <f t="shared" si="340"/>
        <v>2015</v>
      </c>
      <c r="X2240" s="27">
        <f t="shared" si="341"/>
        <v>2032</v>
      </c>
      <c r="Y2240" s="28">
        <f t="shared" si="342"/>
        <v>0</v>
      </c>
      <c r="Z2240" s="29" t="str">
        <f t="shared" si="343"/>
        <v>Excluded</v>
      </c>
      <c r="AA2240" s="30">
        <f t="shared" si="344"/>
        <v>500</v>
      </c>
      <c r="AB2240" s="31">
        <f>IF(AND(ISNUMBER(MATCH($S2240,[3]Lists!$CU$8:$CU$37,0)),J2240&gt;=DATE(2018,12,31)),$AH$6,$AH$5)</f>
        <v>1</v>
      </c>
      <c r="AC2240" s="31">
        <f t="shared" si="345"/>
        <v>1</v>
      </c>
      <c r="AD2240" s="31">
        <f t="shared" si="346"/>
        <v>1</v>
      </c>
      <c r="AE2240" s="32" t="e">
        <f>MIN($K2240,IF(AND(S2240='[3]Resources - Baseline'!$C$25,$AH$3&gt;0),MIN(DATE(2050,12,31),MAX(DATE($AH$4,12,31),DATE(YEAR(J2240)+$AH$3,MONTH(J2240),DAY(J2240)))),IF(AND(COUNTIFS('[3]Resources - Baseline'!$C$26:$C$37,S2240)=1,$AH$2&gt;0),MIN(DATE($AH$4,12,31),DATE(YEAR(J2240)+$AH$2,MONTH(J2240),DAY(J2240))),DATE(2050,12,31))))</f>
        <v>#VALUE!</v>
      </c>
      <c r="AF2240" s="33">
        <f t="shared" si="347"/>
        <v>1</v>
      </c>
    </row>
    <row r="2241" spans="1:32">
      <c r="A2241" s="1">
        <v>2241</v>
      </c>
      <c r="B2241" s="21" t="s">
        <v>4662</v>
      </c>
      <c r="C2241" s="21" t="s">
        <v>4663</v>
      </c>
      <c r="D2241" s="21" t="s">
        <v>163</v>
      </c>
      <c r="E2241" s="21" t="s">
        <v>837</v>
      </c>
      <c r="F2241" s="21" t="s">
        <v>837</v>
      </c>
      <c r="G2241" s="21" t="s">
        <v>838</v>
      </c>
      <c r="H2241" s="21" t="s">
        <v>434</v>
      </c>
      <c r="I2241" s="21" t="s">
        <v>212</v>
      </c>
      <c r="J2241" s="22">
        <v>32646</v>
      </c>
      <c r="K2241" s="22">
        <v>55153</v>
      </c>
      <c r="L2241" s="23">
        <f t="shared" si="348"/>
        <v>2</v>
      </c>
      <c r="M2241" s="24">
        <f t="shared" si="349"/>
        <v>1</v>
      </c>
      <c r="N2241" s="21">
        <v>2</v>
      </c>
      <c r="O2241" s="21">
        <v>2</v>
      </c>
      <c r="P2241" s="21" t="s">
        <v>218</v>
      </c>
      <c r="Q2241" s="21" t="s">
        <v>219</v>
      </c>
      <c r="R2241" s="25" t="s">
        <v>218</v>
      </c>
      <c r="S2241" s="21" t="s">
        <v>344</v>
      </c>
      <c r="T2241" s="21"/>
      <c r="U2241" s="26"/>
      <c r="V2241" s="26"/>
      <c r="W2241" s="27">
        <f t="shared" si="340"/>
        <v>1989</v>
      </c>
      <c r="X2241" s="27">
        <f t="shared" si="341"/>
        <v>2050</v>
      </c>
      <c r="Y2241" s="28">
        <f t="shared" si="342"/>
        <v>0</v>
      </c>
      <c r="Z2241" s="29" t="str">
        <f t="shared" si="343"/>
        <v>NW</v>
      </c>
      <c r="AA2241" s="30">
        <f t="shared" si="344"/>
        <v>2</v>
      </c>
      <c r="AB2241" s="31">
        <f>IF(AND(ISNUMBER(MATCH($S2241,[3]Lists!$CU$8:$CU$37,0)),J2241&gt;=DATE(2018,12,31)),$AH$6,$AH$5)</f>
        <v>1</v>
      </c>
      <c r="AC2241" s="31">
        <f t="shared" si="345"/>
        <v>1</v>
      </c>
      <c r="AD2241" s="31">
        <f t="shared" si="346"/>
        <v>1</v>
      </c>
      <c r="AE2241" s="32" t="e">
        <f>MIN($K2241,IF(AND(S2241='[3]Resources - Baseline'!$C$25,$AH$3&gt;0),MIN(DATE(2050,12,31),MAX(DATE($AH$4,12,31),DATE(YEAR(J2241)+$AH$3,MONTH(J2241),DAY(J2241)))),IF(AND(COUNTIFS('[3]Resources - Baseline'!$C$26:$C$37,S2241)=1,$AH$2&gt;0),MIN(DATE($AH$4,12,31),DATE(YEAR(J2241)+$AH$2,MONTH(J2241),DAY(J2241))),DATE(2050,12,31))))</f>
        <v>#VALUE!</v>
      </c>
      <c r="AF2241" s="33">
        <f t="shared" si="347"/>
        <v>1</v>
      </c>
    </row>
    <row r="2242" spans="1:32">
      <c r="A2242" s="1">
        <v>2242</v>
      </c>
      <c r="B2242" s="21" t="s">
        <v>4664</v>
      </c>
      <c r="C2242" s="21" t="s">
        <v>4665</v>
      </c>
      <c r="D2242" s="21" t="s">
        <v>163</v>
      </c>
      <c r="E2242" s="21" t="s">
        <v>232</v>
      </c>
      <c r="F2242" s="21" t="s">
        <v>232</v>
      </c>
      <c r="G2242" s="21" t="s">
        <v>233</v>
      </c>
      <c r="H2242" s="21" t="s">
        <v>234</v>
      </c>
      <c r="I2242" s="21" t="s">
        <v>232</v>
      </c>
      <c r="J2242" s="22">
        <v>19085</v>
      </c>
      <c r="K2242" s="22">
        <v>55153</v>
      </c>
      <c r="L2242" s="23">
        <f t="shared" si="348"/>
        <v>37.5</v>
      </c>
      <c r="M2242" s="24">
        <f t="shared" si="349"/>
        <v>1</v>
      </c>
      <c r="N2242" s="21">
        <v>37.5</v>
      </c>
      <c r="O2242" s="21">
        <v>37.5</v>
      </c>
      <c r="P2242" s="21" t="s">
        <v>218</v>
      </c>
      <c r="Q2242" s="21" t="s">
        <v>219</v>
      </c>
      <c r="R2242" s="25" t="s">
        <v>218</v>
      </c>
      <c r="S2242" s="21" t="s">
        <v>858</v>
      </c>
      <c r="T2242" s="21"/>
      <c r="U2242" s="26"/>
      <c r="V2242" s="26"/>
      <c r="W2242" s="27">
        <f t="shared" si="340"/>
        <v>1952</v>
      </c>
      <c r="X2242" s="27">
        <f t="shared" si="341"/>
        <v>2050</v>
      </c>
      <c r="Y2242" s="28">
        <f t="shared" si="342"/>
        <v>0</v>
      </c>
      <c r="Z2242" s="29" t="str">
        <f t="shared" si="343"/>
        <v>LDWP</v>
      </c>
      <c r="AA2242" s="30">
        <f t="shared" si="344"/>
        <v>37.5</v>
      </c>
      <c r="AB2242" s="31">
        <f>IF(AND(ISNUMBER(MATCH($S2242,[3]Lists!$CU$8:$CU$37,0)),J2242&gt;=DATE(2018,12,31)),$AH$6,$AH$5)</f>
        <v>1</v>
      </c>
      <c r="AC2242" s="31">
        <f t="shared" si="345"/>
        <v>1</v>
      </c>
      <c r="AD2242" s="31">
        <f t="shared" si="346"/>
        <v>1</v>
      </c>
      <c r="AE2242" s="32" t="e">
        <f>MIN($K2242,IF(AND(S2242='[3]Resources - Baseline'!$C$25,$AH$3&gt;0),MIN(DATE(2050,12,31),MAX(DATE($AH$4,12,31),DATE(YEAR(J2242)+$AH$3,MONTH(J2242),DAY(J2242)))),IF(AND(COUNTIFS('[3]Resources - Baseline'!$C$26:$C$37,S2242)=1,$AH$2&gt;0),MIN(DATE($AH$4,12,31),DATE(YEAR(J2242)+$AH$2,MONTH(J2242),DAY(J2242))),DATE(2050,12,31))))</f>
        <v>#VALUE!</v>
      </c>
      <c r="AF2242" s="33">
        <f t="shared" si="347"/>
        <v>1</v>
      </c>
    </row>
    <row r="2243" spans="1:32">
      <c r="A2243" s="1">
        <v>2243</v>
      </c>
      <c r="B2243" s="21" t="s">
        <v>4666</v>
      </c>
      <c r="C2243" s="21" t="s">
        <v>4667</v>
      </c>
      <c r="D2243" s="21" t="s">
        <v>163</v>
      </c>
      <c r="E2243" s="21" t="s">
        <v>164</v>
      </c>
      <c r="F2243" s="21" t="s">
        <v>164</v>
      </c>
      <c r="G2243" s="21" t="s">
        <v>165</v>
      </c>
      <c r="H2243" s="21" t="s">
        <v>166</v>
      </c>
      <c r="I2243" s="21" t="s">
        <v>167</v>
      </c>
      <c r="J2243" s="22">
        <v>41730</v>
      </c>
      <c r="K2243" s="22">
        <v>56339</v>
      </c>
      <c r="L2243" s="23">
        <f t="shared" si="348"/>
        <v>5</v>
      </c>
      <c r="M2243" s="24">
        <f t="shared" si="349"/>
        <v>1</v>
      </c>
      <c r="N2243" s="21">
        <v>5</v>
      </c>
      <c r="O2243" s="21">
        <v>5</v>
      </c>
      <c r="P2243" s="21" t="s">
        <v>218</v>
      </c>
      <c r="Q2243" s="21" t="s">
        <v>219</v>
      </c>
      <c r="R2243" s="25" t="s">
        <v>218</v>
      </c>
      <c r="S2243" s="21" t="s">
        <v>220</v>
      </c>
      <c r="T2243" s="21"/>
      <c r="U2243" s="26"/>
      <c r="V2243" s="26"/>
      <c r="W2243" s="27">
        <f t="shared" si="340"/>
        <v>2014</v>
      </c>
      <c r="X2243" s="27">
        <f t="shared" si="341"/>
        <v>2053</v>
      </c>
      <c r="Y2243" s="28">
        <f t="shared" si="342"/>
        <v>0</v>
      </c>
      <c r="Z2243" s="29" t="str">
        <f t="shared" si="343"/>
        <v>Excluded</v>
      </c>
      <c r="AA2243" s="30">
        <f t="shared" si="344"/>
        <v>5</v>
      </c>
      <c r="AB2243" s="31">
        <f>IF(AND(ISNUMBER(MATCH($S2243,[3]Lists!$CU$8:$CU$37,0)),J2243&gt;=DATE(2018,12,31)),$AH$6,$AH$5)</f>
        <v>1</v>
      </c>
      <c r="AC2243" s="31">
        <f t="shared" si="345"/>
        <v>1</v>
      </c>
      <c r="AD2243" s="31">
        <f t="shared" si="346"/>
        <v>1</v>
      </c>
      <c r="AE2243" s="32" t="e">
        <f>MIN($K2243,IF(AND(S2243='[3]Resources - Baseline'!$C$25,$AH$3&gt;0),MIN(DATE(2050,12,31),MAX(DATE($AH$4,12,31),DATE(YEAR(J2243)+$AH$3,MONTH(J2243),DAY(J2243)))),IF(AND(COUNTIFS('[3]Resources - Baseline'!$C$26:$C$37,S2243)=1,$AH$2&gt;0),MIN(DATE($AH$4,12,31),DATE(YEAR(J2243)+$AH$2,MONTH(J2243),DAY(J2243))),DATE(2050,12,31))))</f>
        <v>#VALUE!</v>
      </c>
      <c r="AF2243" s="33">
        <f t="shared" si="347"/>
        <v>1</v>
      </c>
    </row>
    <row r="2244" spans="1:32">
      <c r="A2244" s="1">
        <v>2244</v>
      </c>
      <c r="B2244" s="21" t="s">
        <v>4668</v>
      </c>
      <c r="C2244" s="21" t="s">
        <v>4669</v>
      </c>
      <c r="D2244" s="21" t="s">
        <v>163</v>
      </c>
      <c r="E2244" s="21" t="s">
        <v>302</v>
      </c>
      <c r="F2244" s="21" t="s">
        <v>302</v>
      </c>
      <c r="G2244" s="21" t="s">
        <v>303</v>
      </c>
      <c r="H2244" s="21" t="s">
        <v>302</v>
      </c>
      <c r="I2244" s="21" t="s">
        <v>167</v>
      </c>
      <c r="J2244" s="22">
        <v>41730</v>
      </c>
      <c r="K2244" s="22">
        <v>56339</v>
      </c>
      <c r="L2244" s="23">
        <f t="shared" si="348"/>
        <v>5</v>
      </c>
      <c r="M2244" s="24">
        <f t="shared" si="349"/>
        <v>1</v>
      </c>
      <c r="N2244" s="21">
        <v>5</v>
      </c>
      <c r="O2244" s="21">
        <v>5</v>
      </c>
      <c r="P2244" s="21" t="s">
        <v>218</v>
      </c>
      <c r="Q2244" s="21" t="s">
        <v>219</v>
      </c>
      <c r="R2244" s="25" t="s">
        <v>218</v>
      </c>
      <c r="S2244" s="21" t="s">
        <v>220</v>
      </c>
      <c r="T2244" s="21"/>
      <c r="U2244" s="26"/>
      <c r="V2244" s="26"/>
      <c r="W2244" s="27">
        <f t="shared" si="340"/>
        <v>2014</v>
      </c>
      <c r="X2244" s="27">
        <f t="shared" si="341"/>
        <v>2053</v>
      </c>
      <c r="Y2244" s="28">
        <f t="shared" si="342"/>
        <v>0</v>
      </c>
      <c r="Z2244" s="29" t="str">
        <f t="shared" si="343"/>
        <v>Excluded</v>
      </c>
      <c r="AA2244" s="30">
        <f t="shared" si="344"/>
        <v>5</v>
      </c>
      <c r="AB2244" s="31">
        <f>IF(AND(ISNUMBER(MATCH($S2244,[3]Lists!$CU$8:$CU$37,0)),J2244&gt;=DATE(2018,12,31)),$AH$6,$AH$5)</f>
        <v>1</v>
      </c>
      <c r="AC2244" s="31">
        <f t="shared" si="345"/>
        <v>1</v>
      </c>
      <c r="AD2244" s="31">
        <f t="shared" si="346"/>
        <v>1</v>
      </c>
      <c r="AE2244" s="32" t="e">
        <f>MIN($K2244,IF(AND(S2244='[3]Resources - Baseline'!$C$25,$AH$3&gt;0),MIN(DATE(2050,12,31),MAX(DATE($AH$4,12,31),DATE(YEAR(J2244)+$AH$3,MONTH(J2244),DAY(J2244)))),IF(AND(COUNTIFS('[3]Resources - Baseline'!$C$26:$C$37,S2244)=1,$AH$2&gt;0),MIN(DATE($AH$4,12,31),DATE(YEAR(J2244)+$AH$2,MONTH(J2244),DAY(J2244))),DATE(2050,12,31))))</f>
        <v>#VALUE!</v>
      </c>
      <c r="AF2244" s="33">
        <f t="shared" si="347"/>
        <v>1</v>
      </c>
    </row>
    <row r="2245" spans="1:32">
      <c r="A2245" s="1">
        <v>2245</v>
      </c>
      <c r="B2245" s="21" t="s">
        <v>4670</v>
      </c>
      <c r="C2245" s="21" t="s">
        <v>4671</v>
      </c>
      <c r="D2245" s="21" t="s">
        <v>163</v>
      </c>
      <c r="E2245" s="21" t="s">
        <v>210</v>
      </c>
      <c r="F2245" s="21" t="s">
        <v>210</v>
      </c>
      <c r="G2245" s="21" t="s">
        <v>211</v>
      </c>
      <c r="H2245" s="21" t="s">
        <v>210</v>
      </c>
      <c r="I2245" s="21" t="s">
        <v>212</v>
      </c>
      <c r="J2245" s="22">
        <v>31472</v>
      </c>
      <c r="K2245" s="22">
        <v>55153</v>
      </c>
      <c r="L2245" s="23">
        <f t="shared" si="348"/>
        <v>2</v>
      </c>
      <c r="M2245" s="24">
        <f t="shared" si="349"/>
        <v>1</v>
      </c>
      <c r="N2245" s="21">
        <v>2</v>
      </c>
      <c r="O2245" s="21">
        <v>2</v>
      </c>
      <c r="P2245" s="21" t="s">
        <v>218</v>
      </c>
      <c r="Q2245" s="21" t="s">
        <v>219</v>
      </c>
      <c r="R2245" s="25" t="s">
        <v>218</v>
      </c>
      <c r="S2245" s="21" t="s">
        <v>344</v>
      </c>
      <c r="T2245" s="21"/>
      <c r="U2245" s="26"/>
      <c r="V2245" s="26"/>
      <c r="W2245" s="27">
        <f t="shared" si="340"/>
        <v>1986</v>
      </c>
      <c r="X2245" s="27">
        <f t="shared" si="341"/>
        <v>2050</v>
      </c>
      <c r="Y2245" s="28">
        <f t="shared" si="342"/>
        <v>0</v>
      </c>
      <c r="Z2245" s="29" t="str">
        <f t="shared" si="343"/>
        <v>NW</v>
      </c>
      <c r="AA2245" s="30">
        <f t="shared" si="344"/>
        <v>2</v>
      </c>
      <c r="AB2245" s="31">
        <f>IF(AND(ISNUMBER(MATCH($S2245,[3]Lists!$CU$8:$CU$37,0)),J2245&gt;=DATE(2018,12,31)),$AH$6,$AH$5)</f>
        <v>1</v>
      </c>
      <c r="AC2245" s="31">
        <f t="shared" si="345"/>
        <v>1</v>
      </c>
      <c r="AD2245" s="31">
        <f t="shared" si="346"/>
        <v>1</v>
      </c>
      <c r="AE2245" s="32" t="e">
        <f>MIN($K2245,IF(AND(S2245='[3]Resources - Baseline'!$C$25,$AH$3&gt;0),MIN(DATE(2050,12,31),MAX(DATE($AH$4,12,31),DATE(YEAR(J2245)+$AH$3,MONTH(J2245),DAY(J2245)))),IF(AND(COUNTIFS('[3]Resources - Baseline'!$C$26:$C$37,S2245)=1,$AH$2&gt;0),MIN(DATE($AH$4,12,31),DATE(YEAR(J2245)+$AH$2,MONTH(J2245),DAY(J2245))),DATE(2050,12,31))))</f>
        <v>#VALUE!</v>
      </c>
      <c r="AF2245" s="33">
        <f t="shared" si="347"/>
        <v>1</v>
      </c>
    </row>
    <row r="2246" spans="1:32">
      <c r="A2246" s="1">
        <v>2246</v>
      </c>
      <c r="B2246" s="21" t="s">
        <v>4672</v>
      </c>
      <c r="C2246" s="21" t="s">
        <v>4673</v>
      </c>
      <c r="D2246" s="21" t="s">
        <v>163</v>
      </c>
      <c r="E2246" s="21" t="s">
        <v>192</v>
      </c>
      <c r="F2246" s="21" t="s">
        <v>192</v>
      </c>
      <c r="G2246" s="21" t="s">
        <v>193</v>
      </c>
      <c r="H2246" s="21" t="s">
        <v>194</v>
      </c>
      <c r="I2246" s="21" t="s">
        <v>195</v>
      </c>
      <c r="J2246" s="22">
        <v>31472</v>
      </c>
      <c r="K2246" s="22">
        <v>55153</v>
      </c>
      <c r="L2246" s="23">
        <f t="shared" si="348"/>
        <v>0.5</v>
      </c>
      <c r="M2246" s="24">
        <f t="shared" si="349"/>
        <v>1</v>
      </c>
      <c r="N2246" s="21">
        <v>0.5</v>
      </c>
      <c r="O2246" s="21">
        <v>0.5</v>
      </c>
      <c r="P2246" s="21" t="s">
        <v>218</v>
      </c>
      <c r="Q2246" s="21" t="s">
        <v>219</v>
      </c>
      <c r="R2246" s="25" t="s">
        <v>218</v>
      </c>
      <c r="S2246" s="21" t="s">
        <v>227</v>
      </c>
      <c r="T2246" s="21"/>
      <c r="U2246" s="26"/>
      <c r="V2246" s="26"/>
      <c r="W2246" s="27">
        <f t="shared" si="340"/>
        <v>1986</v>
      </c>
      <c r="X2246" s="27">
        <f t="shared" si="341"/>
        <v>2050</v>
      </c>
      <c r="Y2246" s="28">
        <f t="shared" si="342"/>
        <v>0</v>
      </c>
      <c r="Z2246" s="29" t="str">
        <f t="shared" si="343"/>
        <v>SW</v>
      </c>
      <c r="AA2246" s="30">
        <f t="shared" si="344"/>
        <v>0.5</v>
      </c>
      <c r="AB2246" s="31">
        <f>IF(AND(ISNUMBER(MATCH($S2246,[3]Lists!$CU$8:$CU$37,0)),J2246&gt;=DATE(2018,12,31)),$AH$6,$AH$5)</f>
        <v>1</v>
      </c>
      <c r="AC2246" s="31">
        <f t="shared" si="345"/>
        <v>1</v>
      </c>
      <c r="AD2246" s="31">
        <f t="shared" si="346"/>
        <v>1</v>
      </c>
      <c r="AE2246" s="32" t="e">
        <f>MIN($K2246,IF(AND(S2246='[3]Resources - Baseline'!$C$25,$AH$3&gt;0),MIN(DATE(2050,12,31),MAX(DATE($AH$4,12,31),DATE(YEAR(J2246)+$AH$3,MONTH(J2246),DAY(J2246)))),IF(AND(COUNTIFS('[3]Resources - Baseline'!$C$26:$C$37,S2246)=1,$AH$2&gt;0),MIN(DATE($AH$4,12,31),DATE(YEAR(J2246)+$AH$2,MONTH(J2246),DAY(J2246))),DATE(2050,12,31))))</f>
        <v>#VALUE!</v>
      </c>
      <c r="AF2246" s="33">
        <f t="shared" si="347"/>
        <v>1</v>
      </c>
    </row>
    <row r="2247" spans="1:32">
      <c r="A2247" s="1">
        <v>2247</v>
      </c>
      <c r="B2247" s="21" t="s">
        <v>4674</v>
      </c>
      <c r="C2247" s="21" t="s">
        <v>4675</v>
      </c>
      <c r="D2247" s="21" t="s">
        <v>163</v>
      </c>
      <c r="E2247" s="21" t="s">
        <v>192</v>
      </c>
      <c r="F2247" s="21" t="s">
        <v>192</v>
      </c>
      <c r="G2247" s="21" t="s">
        <v>193</v>
      </c>
      <c r="H2247" s="21" t="s">
        <v>194</v>
      </c>
      <c r="I2247" s="21" t="s">
        <v>195</v>
      </c>
      <c r="J2247" s="22">
        <v>31472</v>
      </c>
      <c r="K2247" s="22">
        <v>55153</v>
      </c>
      <c r="L2247" s="23">
        <f t="shared" si="348"/>
        <v>0.8</v>
      </c>
      <c r="M2247" s="24">
        <f t="shared" si="349"/>
        <v>1</v>
      </c>
      <c r="N2247" s="21">
        <v>0.8</v>
      </c>
      <c r="O2247" s="21">
        <v>0.8</v>
      </c>
      <c r="P2247" s="21" t="s">
        <v>218</v>
      </c>
      <c r="Q2247" s="21" t="s">
        <v>219</v>
      </c>
      <c r="R2247" s="25" t="s">
        <v>218</v>
      </c>
      <c r="S2247" s="21" t="s">
        <v>227</v>
      </c>
      <c r="T2247" s="21"/>
      <c r="U2247" s="26"/>
      <c r="V2247" s="26"/>
      <c r="W2247" s="27">
        <f t="shared" si="340"/>
        <v>1986</v>
      </c>
      <c r="X2247" s="27">
        <f t="shared" si="341"/>
        <v>2050</v>
      </c>
      <c r="Y2247" s="28">
        <f t="shared" si="342"/>
        <v>0</v>
      </c>
      <c r="Z2247" s="29" t="str">
        <f t="shared" si="343"/>
        <v>SW</v>
      </c>
      <c r="AA2247" s="30">
        <f t="shared" si="344"/>
        <v>0.8</v>
      </c>
      <c r="AB2247" s="31">
        <f>IF(AND(ISNUMBER(MATCH($S2247,[3]Lists!$CU$8:$CU$37,0)),J2247&gt;=DATE(2018,12,31)),$AH$6,$AH$5)</f>
        <v>1</v>
      </c>
      <c r="AC2247" s="31">
        <f t="shared" si="345"/>
        <v>1</v>
      </c>
      <c r="AD2247" s="31">
        <f t="shared" si="346"/>
        <v>1</v>
      </c>
      <c r="AE2247" s="32" t="e">
        <f>MIN($K2247,IF(AND(S2247='[3]Resources - Baseline'!$C$25,$AH$3&gt;0),MIN(DATE(2050,12,31),MAX(DATE($AH$4,12,31),DATE(YEAR(J2247)+$AH$3,MONTH(J2247),DAY(J2247)))),IF(AND(COUNTIFS('[3]Resources - Baseline'!$C$26:$C$37,S2247)=1,$AH$2&gt;0),MIN(DATE($AH$4,12,31),DATE(YEAR(J2247)+$AH$2,MONTH(J2247),DAY(J2247))),DATE(2050,12,31))))</f>
        <v>#VALUE!</v>
      </c>
      <c r="AF2247" s="33">
        <f t="shared" si="347"/>
        <v>1</v>
      </c>
    </row>
    <row r="2248" spans="1:32">
      <c r="A2248" s="1">
        <v>2248</v>
      </c>
      <c r="B2248" s="21" t="s">
        <v>4676</v>
      </c>
      <c r="C2248" s="21" t="s">
        <v>4677</v>
      </c>
      <c r="D2248" s="21" t="s">
        <v>185</v>
      </c>
      <c r="E2248" s="21" t="s">
        <v>176</v>
      </c>
      <c r="F2248" s="21" t="s">
        <v>176</v>
      </c>
      <c r="G2248" s="21" t="s">
        <v>177</v>
      </c>
      <c r="H2248" s="21" t="s">
        <v>176</v>
      </c>
      <c r="I2248" s="21" t="s">
        <v>178</v>
      </c>
      <c r="J2248" s="22">
        <v>31408</v>
      </c>
      <c r="K2248" s="22">
        <v>55153</v>
      </c>
      <c r="L2248" s="23">
        <f t="shared" si="348"/>
        <v>7.81</v>
      </c>
      <c r="M2248" s="24">
        <f t="shared" si="349"/>
        <v>1</v>
      </c>
      <c r="N2248" s="21">
        <v>7.81</v>
      </c>
      <c r="O2248" s="21">
        <v>7.81</v>
      </c>
      <c r="P2248" s="21" t="s">
        <v>187</v>
      </c>
      <c r="Q2248" s="21" t="s">
        <v>197</v>
      </c>
      <c r="R2248" s="25" t="s">
        <v>198</v>
      </c>
      <c r="S2248" s="21" t="s">
        <v>403</v>
      </c>
      <c r="T2248" s="21"/>
      <c r="U2248" s="26"/>
      <c r="V2248" s="26"/>
      <c r="W2248" s="27">
        <f t="shared" si="340"/>
        <v>1986</v>
      </c>
      <c r="X2248" s="27">
        <f t="shared" si="341"/>
        <v>2050</v>
      </c>
      <c r="Y2248" s="28">
        <f t="shared" si="342"/>
        <v>0</v>
      </c>
      <c r="Z2248" s="29" t="str">
        <f t="shared" si="343"/>
        <v>CAISO</v>
      </c>
      <c r="AA2248" s="30">
        <f t="shared" si="344"/>
        <v>7.81</v>
      </c>
      <c r="AB2248" s="31">
        <f>IF(AND(ISNUMBER(MATCH($S2248,[3]Lists!$CU$8:$CU$37,0)),J2248&gt;=DATE(2018,12,31)),$AH$6,$AH$5)</f>
        <v>1</v>
      </c>
      <c r="AC2248" s="31">
        <f t="shared" si="345"/>
        <v>1</v>
      </c>
      <c r="AD2248" s="31">
        <f t="shared" si="346"/>
        <v>1</v>
      </c>
      <c r="AE2248" s="32" t="e">
        <f>MIN($K2248,IF(AND(S2248='[3]Resources - Baseline'!$C$25,$AH$3&gt;0),MIN(DATE(2050,12,31),MAX(DATE($AH$4,12,31),DATE(YEAR(J2248)+$AH$3,MONTH(J2248),DAY(J2248)))),IF(AND(COUNTIFS('[3]Resources - Baseline'!$C$26:$C$37,S2248)=1,$AH$2&gt;0),MIN(DATE($AH$4,12,31),DATE(YEAR(J2248)+$AH$2,MONTH(J2248),DAY(J2248))),DATE(2050,12,31))))</f>
        <v>#VALUE!</v>
      </c>
      <c r="AF2248" s="33">
        <f t="shared" si="347"/>
        <v>1</v>
      </c>
    </row>
    <row r="2249" spans="1:32">
      <c r="A2249" s="1">
        <v>2249</v>
      </c>
      <c r="B2249" s="21" t="s">
        <v>4678</v>
      </c>
      <c r="C2249" s="21" t="s">
        <v>4679</v>
      </c>
      <c r="D2249" s="21" t="s">
        <v>185</v>
      </c>
      <c r="E2249" s="21" t="s">
        <v>176</v>
      </c>
      <c r="F2249" s="21" t="s">
        <v>176</v>
      </c>
      <c r="G2249" s="21" t="s">
        <v>177</v>
      </c>
      <c r="H2249" s="21" t="s">
        <v>176</v>
      </c>
      <c r="I2249" s="21" t="s">
        <v>178</v>
      </c>
      <c r="J2249" s="22">
        <v>31387</v>
      </c>
      <c r="K2249" s="22">
        <v>55153</v>
      </c>
      <c r="L2249" s="23">
        <f t="shared" si="348"/>
        <v>3</v>
      </c>
      <c r="M2249" s="24">
        <f t="shared" si="349"/>
        <v>1</v>
      </c>
      <c r="N2249" s="21">
        <v>3</v>
      </c>
      <c r="O2249" s="21">
        <v>3</v>
      </c>
      <c r="P2249" s="21" t="s">
        <v>187</v>
      </c>
      <c r="Q2249" s="21" t="s">
        <v>197</v>
      </c>
      <c r="R2249" s="25" t="s">
        <v>198</v>
      </c>
      <c r="S2249" s="21" t="s">
        <v>403</v>
      </c>
      <c r="T2249" s="21"/>
      <c r="U2249" s="26"/>
      <c r="V2249" s="26"/>
      <c r="W2249" s="27">
        <f t="shared" si="340"/>
        <v>1986</v>
      </c>
      <c r="X2249" s="27">
        <f t="shared" si="341"/>
        <v>2050</v>
      </c>
      <c r="Y2249" s="28">
        <f t="shared" si="342"/>
        <v>0</v>
      </c>
      <c r="Z2249" s="29" t="str">
        <f t="shared" si="343"/>
        <v>CAISO</v>
      </c>
      <c r="AA2249" s="30">
        <f t="shared" si="344"/>
        <v>3</v>
      </c>
      <c r="AB2249" s="31">
        <f>IF(AND(ISNUMBER(MATCH($S2249,[3]Lists!$CU$8:$CU$37,0)),J2249&gt;=DATE(2018,12,31)),$AH$6,$AH$5)</f>
        <v>1</v>
      </c>
      <c r="AC2249" s="31">
        <f t="shared" si="345"/>
        <v>1</v>
      </c>
      <c r="AD2249" s="31">
        <f t="shared" si="346"/>
        <v>1</v>
      </c>
      <c r="AE2249" s="32" t="e">
        <f>MIN($K2249,IF(AND(S2249='[3]Resources - Baseline'!$C$25,$AH$3&gt;0),MIN(DATE(2050,12,31),MAX(DATE($AH$4,12,31),DATE(YEAR(J2249)+$AH$3,MONTH(J2249),DAY(J2249)))),IF(AND(COUNTIFS('[3]Resources - Baseline'!$C$26:$C$37,S2249)=1,$AH$2&gt;0),MIN(DATE($AH$4,12,31),DATE(YEAR(J2249)+$AH$2,MONTH(J2249),DAY(J2249))),DATE(2050,12,31))))</f>
        <v>#VALUE!</v>
      </c>
      <c r="AF2249" s="33">
        <f t="shared" si="347"/>
        <v>1</v>
      </c>
    </row>
    <row r="2250" spans="1:32">
      <c r="A2250" s="1">
        <v>2250</v>
      </c>
      <c r="B2250" s="21" t="s">
        <v>4680</v>
      </c>
      <c r="C2250" s="21" t="s">
        <v>4681</v>
      </c>
      <c r="D2250" s="21" t="s">
        <v>185</v>
      </c>
      <c r="E2250" s="21" t="s">
        <v>176</v>
      </c>
      <c r="F2250" s="21" t="s">
        <v>176</v>
      </c>
      <c r="G2250" s="21" t="s">
        <v>177</v>
      </c>
      <c r="H2250" s="21" t="s">
        <v>176</v>
      </c>
      <c r="I2250" s="21" t="s">
        <v>178</v>
      </c>
      <c r="J2250" s="22">
        <v>41793</v>
      </c>
      <c r="K2250" s="22">
        <v>55153</v>
      </c>
      <c r="L2250" s="23">
        <f t="shared" si="348"/>
        <v>7.45</v>
      </c>
      <c r="M2250" s="24">
        <f t="shared" si="349"/>
        <v>1</v>
      </c>
      <c r="N2250" s="21">
        <v>7.45</v>
      </c>
      <c r="O2250" s="21">
        <v>7.45</v>
      </c>
      <c r="P2250" s="21" t="s">
        <v>187</v>
      </c>
      <c r="Q2250" s="21" t="s">
        <v>197</v>
      </c>
      <c r="R2250" s="25" t="s">
        <v>198</v>
      </c>
      <c r="S2250" s="21" t="s">
        <v>403</v>
      </c>
      <c r="T2250" s="21"/>
      <c r="U2250" s="26"/>
      <c r="V2250" s="26"/>
      <c r="W2250" s="27">
        <f t="shared" ref="W2250:W2313" si="350">IF(J2250&lt;DATE(YEAR(J2250),7,1),YEAR(J2250),YEAR(J2250)+1)</f>
        <v>2014</v>
      </c>
      <c r="X2250" s="27">
        <f t="shared" ref="X2250:X2313" si="351">IF(K2250&gt;=DATE(YEAR(K2250),7,1),YEAR(K2250),YEAR(K2250)-1)</f>
        <v>2050</v>
      </c>
      <c r="Y2250" s="28">
        <f t="shared" ref="Y2250:Y2313" si="352">IF(ISBLANK(U2250),0,O2250-U2250)</f>
        <v>0</v>
      </c>
      <c r="Z2250" s="29" t="str">
        <f t="shared" ref="Z2250:Z2313" si="353">IF(ISBLANK(T2250),I2250,T2250)</f>
        <v>CAISO</v>
      </c>
      <c r="AA2250" s="30">
        <f t="shared" ref="AA2250:AA2313" si="354">IF(ISBLANK(U2250),O2250,U2250)</f>
        <v>7.45</v>
      </c>
      <c r="AB2250" s="31">
        <f>IF(AND(ISNUMBER(MATCH($S2250,[3]Lists!$CU$8:$CU$37,0)),J2250&gt;=DATE(2018,12,31)),$AH$6,$AH$5)</f>
        <v>1</v>
      </c>
      <c r="AC2250" s="31">
        <f t="shared" ref="AC2250:AC2313" si="355">IF(ISBLANK(S2250),0,1)</f>
        <v>1</v>
      </c>
      <c r="AD2250" s="31">
        <f t="shared" ref="AD2250:AD2313" si="356">AC2250</f>
        <v>1</v>
      </c>
      <c r="AE2250" s="32" t="e">
        <f>MIN($K2250,IF(AND(S2250='[3]Resources - Baseline'!$C$25,$AH$3&gt;0),MIN(DATE(2050,12,31),MAX(DATE($AH$4,12,31),DATE(YEAR(J2250)+$AH$3,MONTH(J2250),DAY(J2250)))),IF(AND(COUNTIFS('[3]Resources - Baseline'!$C$26:$C$37,S2250)=1,$AH$2&gt;0),MIN(DATE($AH$4,12,31),DATE(YEAR(J2250)+$AH$2,MONTH(J2250),DAY(J2250))),DATE(2050,12,31))))</f>
        <v>#VALUE!</v>
      </c>
      <c r="AF2250" s="33">
        <f t="shared" ref="AF2250:AF2313" si="357">SUMPRODUCT(($B$9:$B$3872=$B2250)*1)</f>
        <v>1</v>
      </c>
    </row>
    <row r="2251" spans="1:32">
      <c r="A2251" s="1">
        <v>2251</v>
      </c>
      <c r="B2251" s="21" t="s">
        <v>4682</v>
      </c>
      <c r="C2251" s="21" t="s">
        <v>4683</v>
      </c>
      <c r="D2251" s="21" t="s">
        <v>185</v>
      </c>
      <c r="E2251" s="21" t="s">
        <v>176</v>
      </c>
      <c r="F2251" s="21" t="s">
        <v>176</v>
      </c>
      <c r="G2251" s="21" t="s">
        <v>177</v>
      </c>
      <c r="H2251" s="21" t="s">
        <v>176</v>
      </c>
      <c r="I2251" s="21" t="s">
        <v>178</v>
      </c>
      <c r="J2251" s="22">
        <v>30651</v>
      </c>
      <c r="K2251" s="22">
        <v>55153</v>
      </c>
      <c r="L2251" s="23">
        <f t="shared" ref="L2251:L2314" si="358">IFERROR(M2251*O2251,0)</f>
        <v>7.5</v>
      </c>
      <c r="M2251" s="24">
        <f t="shared" ref="M2251:M2314" si="359">IFERROR(N2251/O2251,0)</f>
        <v>1</v>
      </c>
      <c r="N2251" s="21">
        <v>7.5</v>
      </c>
      <c r="O2251" s="21">
        <v>7.5</v>
      </c>
      <c r="P2251" s="21" t="s">
        <v>187</v>
      </c>
      <c r="Q2251" s="21" t="s">
        <v>197</v>
      </c>
      <c r="R2251" s="25" t="s">
        <v>198</v>
      </c>
      <c r="S2251" s="21" t="s">
        <v>403</v>
      </c>
      <c r="T2251" s="21"/>
      <c r="U2251" s="26"/>
      <c r="V2251" s="26"/>
      <c r="W2251" s="27">
        <f t="shared" si="350"/>
        <v>1984</v>
      </c>
      <c r="X2251" s="27">
        <f t="shared" si="351"/>
        <v>2050</v>
      </c>
      <c r="Y2251" s="28">
        <f t="shared" si="352"/>
        <v>0</v>
      </c>
      <c r="Z2251" s="29" t="str">
        <f t="shared" si="353"/>
        <v>CAISO</v>
      </c>
      <c r="AA2251" s="30">
        <f t="shared" si="354"/>
        <v>7.5</v>
      </c>
      <c r="AB2251" s="31">
        <f>IF(AND(ISNUMBER(MATCH($S2251,[3]Lists!$CU$8:$CU$37,0)),J2251&gt;=DATE(2018,12,31)),$AH$6,$AH$5)</f>
        <v>1</v>
      </c>
      <c r="AC2251" s="31">
        <f t="shared" si="355"/>
        <v>1</v>
      </c>
      <c r="AD2251" s="31">
        <f t="shared" si="356"/>
        <v>1</v>
      </c>
      <c r="AE2251" s="32" t="e">
        <f>MIN($K2251,IF(AND(S2251='[3]Resources - Baseline'!$C$25,$AH$3&gt;0),MIN(DATE(2050,12,31),MAX(DATE($AH$4,12,31),DATE(YEAR(J2251)+$AH$3,MONTH(J2251),DAY(J2251)))),IF(AND(COUNTIFS('[3]Resources - Baseline'!$C$26:$C$37,S2251)=1,$AH$2&gt;0),MIN(DATE($AH$4,12,31),DATE(YEAR(J2251)+$AH$2,MONTH(J2251),DAY(J2251))),DATE(2050,12,31))))</f>
        <v>#VALUE!</v>
      </c>
      <c r="AF2251" s="33">
        <f t="shared" si="357"/>
        <v>1</v>
      </c>
    </row>
    <row r="2252" spans="1:32">
      <c r="A2252" s="1">
        <v>2252</v>
      </c>
      <c r="B2252" s="21" t="s">
        <v>4684</v>
      </c>
      <c r="C2252" s="21" t="s">
        <v>4685</v>
      </c>
      <c r="D2252" s="21" t="s">
        <v>185</v>
      </c>
      <c r="E2252" s="21" t="s">
        <v>202</v>
      </c>
      <c r="F2252" s="21" t="s">
        <v>202</v>
      </c>
      <c r="G2252" s="21" t="s">
        <v>1785</v>
      </c>
      <c r="H2252" s="21" t="s">
        <v>202</v>
      </c>
      <c r="I2252" s="21" t="s">
        <v>202</v>
      </c>
      <c r="J2252" s="22"/>
      <c r="K2252" s="22">
        <v>55153</v>
      </c>
      <c r="L2252" s="23">
        <f t="shared" si="358"/>
        <v>20</v>
      </c>
      <c r="M2252" s="24">
        <f t="shared" si="359"/>
        <v>1</v>
      </c>
      <c r="N2252" s="21">
        <v>20</v>
      </c>
      <c r="O2252" s="21">
        <v>20</v>
      </c>
      <c r="P2252" s="21" t="s">
        <v>365</v>
      </c>
      <c r="Q2252" s="21" t="s">
        <v>188</v>
      </c>
      <c r="R2252" s="25" t="s">
        <v>189</v>
      </c>
      <c r="S2252" s="21" t="s">
        <v>3449</v>
      </c>
      <c r="T2252" s="21"/>
      <c r="U2252" s="26"/>
      <c r="V2252" s="26"/>
      <c r="W2252" s="27">
        <f t="shared" si="350"/>
        <v>1900</v>
      </c>
      <c r="X2252" s="27">
        <f t="shared" si="351"/>
        <v>2050</v>
      </c>
      <c r="Y2252" s="28">
        <f t="shared" si="352"/>
        <v>0</v>
      </c>
      <c r="Z2252" s="29" t="str">
        <f t="shared" si="353"/>
        <v>IID</v>
      </c>
      <c r="AA2252" s="30">
        <f t="shared" si="354"/>
        <v>20</v>
      </c>
      <c r="AB2252" s="31">
        <f>IF(AND(ISNUMBER(MATCH($S2252,[3]Lists!$CU$8:$CU$37,0)),J2252&gt;=DATE(2018,12,31)),$AH$6,$AH$5)</f>
        <v>1</v>
      </c>
      <c r="AC2252" s="31">
        <f t="shared" si="355"/>
        <v>1</v>
      </c>
      <c r="AD2252" s="31">
        <f t="shared" si="356"/>
        <v>1</v>
      </c>
      <c r="AE2252" s="32" t="e">
        <f>MIN($K2252,IF(AND(S2252='[3]Resources - Baseline'!$C$25,$AH$3&gt;0),MIN(DATE(2050,12,31),MAX(DATE($AH$4,12,31),DATE(YEAR(J2252)+$AH$3,MONTH(J2252),DAY(J2252)))),IF(AND(COUNTIFS('[3]Resources - Baseline'!$C$26:$C$37,S2252)=1,$AH$2&gt;0),MIN(DATE($AH$4,12,31),DATE(YEAR(J2252)+$AH$2,MONTH(J2252),DAY(J2252))),DATE(2050,12,31))))</f>
        <v>#VALUE!</v>
      </c>
      <c r="AF2252" s="33">
        <f t="shared" si="357"/>
        <v>1</v>
      </c>
    </row>
    <row r="2253" spans="1:32">
      <c r="A2253" s="1">
        <v>2253</v>
      </c>
      <c r="B2253" s="21" t="s">
        <v>4686</v>
      </c>
      <c r="C2253" s="21" t="s">
        <v>4687</v>
      </c>
      <c r="D2253" s="21" t="s">
        <v>185</v>
      </c>
      <c r="E2253" s="21" t="s">
        <v>202</v>
      </c>
      <c r="F2253" s="21" t="s">
        <v>202</v>
      </c>
      <c r="G2253" s="21" t="s">
        <v>1785</v>
      </c>
      <c r="H2253" s="21" t="s">
        <v>202</v>
      </c>
      <c r="I2253" s="21" t="s">
        <v>202</v>
      </c>
      <c r="J2253" s="22"/>
      <c r="K2253" s="22">
        <v>55153</v>
      </c>
      <c r="L2253" s="23">
        <f t="shared" si="358"/>
        <v>49.9</v>
      </c>
      <c r="M2253" s="24">
        <f t="shared" si="359"/>
        <v>1</v>
      </c>
      <c r="N2253" s="21">
        <v>49.9</v>
      </c>
      <c r="O2253" s="21">
        <v>49.9</v>
      </c>
      <c r="P2253" s="21" t="s">
        <v>365</v>
      </c>
      <c r="Q2253" s="21" t="s">
        <v>188</v>
      </c>
      <c r="R2253" s="25" t="s">
        <v>189</v>
      </c>
      <c r="S2253" s="21" t="s">
        <v>3449</v>
      </c>
      <c r="T2253" s="21" t="s">
        <v>178</v>
      </c>
      <c r="U2253" s="26">
        <v>49.9</v>
      </c>
      <c r="V2253" s="26"/>
      <c r="W2253" s="27">
        <f t="shared" si="350"/>
        <v>1900</v>
      </c>
      <c r="X2253" s="27">
        <f t="shared" si="351"/>
        <v>2050</v>
      </c>
      <c r="Y2253" s="28">
        <f t="shared" si="352"/>
        <v>0</v>
      </c>
      <c r="Z2253" s="29" t="str">
        <f t="shared" si="353"/>
        <v>CAISO</v>
      </c>
      <c r="AA2253" s="30">
        <f t="shared" si="354"/>
        <v>49.9</v>
      </c>
      <c r="AB2253" s="31">
        <f>IF(AND(ISNUMBER(MATCH($S2253,[3]Lists!$CU$8:$CU$37,0)),J2253&gt;=DATE(2018,12,31)),$AH$6,$AH$5)</f>
        <v>1</v>
      </c>
      <c r="AC2253" s="31">
        <f t="shared" si="355"/>
        <v>1</v>
      </c>
      <c r="AD2253" s="31">
        <f t="shared" si="356"/>
        <v>1</v>
      </c>
      <c r="AE2253" s="32" t="e">
        <f>MIN($K2253,IF(AND(S2253='[3]Resources - Baseline'!$C$25,$AH$3&gt;0),MIN(DATE(2050,12,31),MAX(DATE($AH$4,12,31),DATE(YEAR(J2253)+$AH$3,MONTH(J2253),DAY(J2253)))),IF(AND(COUNTIFS('[3]Resources - Baseline'!$C$26:$C$37,S2253)=1,$AH$2&gt;0),MIN(DATE($AH$4,12,31),DATE(YEAR(J2253)+$AH$2,MONTH(J2253),DAY(J2253))),DATE(2050,12,31))))</f>
        <v>#VALUE!</v>
      </c>
      <c r="AF2253" s="33">
        <f t="shared" si="357"/>
        <v>1</v>
      </c>
    </row>
    <row r="2254" spans="1:32">
      <c r="A2254" s="1">
        <v>2254</v>
      </c>
      <c r="B2254" s="21" t="s">
        <v>4688</v>
      </c>
      <c r="C2254" s="21" t="s">
        <v>4689</v>
      </c>
      <c r="D2254" s="21" t="s">
        <v>163</v>
      </c>
      <c r="E2254" s="21" t="s">
        <v>302</v>
      </c>
      <c r="F2254" s="21" t="s">
        <v>302</v>
      </c>
      <c r="G2254" s="21" t="s">
        <v>303</v>
      </c>
      <c r="H2254" s="21" t="s">
        <v>302</v>
      </c>
      <c r="I2254" s="21" t="s">
        <v>167</v>
      </c>
      <c r="J2254" s="22">
        <v>42454</v>
      </c>
      <c r="K2254" s="22">
        <v>54877</v>
      </c>
      <c r="L2254" s="23">
        <f t="shared" si="358"/>
        <v>0.6</v>
      </c>
      <c r="M2254" s="24">
        <f t="shared" si="359"/>
        <v>1</v>
      </c>
      <c r="N2254" s="21">
        <v>0.6</v>
      </c>
      <c r="O2254" s="21">
        <v>0.6</v>
      </c>
      <c r="P2254" s="21" t="s">
        <v>313</v>
      </c>
      <c r="Q2254" s="21" t="s">
        <v>219</v>
      </c>
      <c r="R2254" s="25" t="s">
        <v>218</v>
      </c>
      <c r="S2254" s="21" t="s">
        <v>220</v>
      </c>
      <c r="T2254" s="21"/>
      <c r="U2254" s="26"/>
      <c r="V2254" s="26"/>
      <c r="W2254" s="27">
        <f t="shared" si="350"/>
        <v>2016</v>
      </c>
      <c r="X2254" s="27">
        <f t="shared" si="351"/>
        <v>2049</v>
      </c>
      <c r="Y2254" s="28">
        <f t="shared" si="352"/>
        <v>0</v>
      </c>
      <c r="Z2254" s="29" t="str">
        <f t="shared" si="353"/>
        <v>Excluded</v>
      </c>
      <c r="AA2254" s="30">
        <f t="shared" si="354"/>
        <v>0.6</v>
      </c>
      <c r="AB2254" s="31">
        <f>IF(AND(ISNUMBER(MATCH($S2254,[3]Lists!$CU$8:$CU$37,0)),J2254&gt;=DATE(2018,12,31)),$AH$6,$AH$5)</f>
        <v>1</v>
      </c>
      <c r="AC2254" s="31">
        <f t="shared" si="355"/>
        <v>1</v>
      </c>
      <c r="AD2254" s="31">
        <f t="shared" si="356"/>
        <v>1</v>
      </c>
      <c r="AE2254" s="32" t="e">
        <f>MIN($K2254,IF(AND(S2254='[3]Resources - Baseline'!$C$25,$AH$3&gt;0),MIN(DATE(2050,12,31),MAX(DATE($AH$4,12,31),DATE(YEAR(J2254)+$AH$3,MONTH(J2254),DAY(J2254)))),IF(AND(COUNTIFS('[3]Resources - Baseline'!$C$26:$C$37,S2254)=1,$AH$2&gt;0),MIN(DATE($AH$4,12,31),DATE(YEAR(J2254)+$AH$2,MONTH(J2254),DAY(J2254))),DATE(2050,12,31))))</f>
        <v>#VALUE!</v>
      </c>
      <c r="AF2254" s="33">
        <f t="shared" si="357"/>
        <v>1</v>
      </c>
    </row>
    <row r="2255" spans="1:32">
      <c r="A2255" s="1">
        <v>2255</v>
      </c>
      <c r="B2255" s="21" t="s">
        <v>4690</v>
      </c>
      <c r="C2255" s="21" t="s">
        <v>4691</v>
      </c>
      <c r="D2255" s="21" t="s">
        <v>163</v>
      </c>
      <c r="E2255" s="21" t="s">
        <v>192</v>
      </c>
      <c r="F2255" s="21" t="s">
        <v>192</v>
      </c>
      <c r="G2255" s="21" t="s">
        <v>193</v>
      </c>
      <c r="H2255" s="21" t="s">
        <v>194</v>
      </c>
      <c r="I2255" s="21" t="s">
        <v>195</v>
      </c>
      <c r="J2255" s="22">
        <v>35065</v>
      </c>
      <c r="K2255" s="22">
        <v>55153</v>
      </c>
      <c r="L2255" s="23">
        <f t="shared" si="358"/>
        <v>30</v>
      </c>
      <c r="M2255" s="24">
        <f t="shared" si="359"/>
        <v>1</v>
      </c>
      <c r="N2255" s="21">
        <v>30</v>
      </c>
      <c r="O2255" s="21">
        <v>30</v>
      </c>
      <c r="P2255" s="21" t="s">
        <v>268</v>
      </c>
      <c r="Q2255" s="21" t="s">
        <v>269</v>
      </c>
      <c r="R2255" s="25" t="s">
        <v>270</v>
      </c>
      <c r="S2255" s="21" t="s">
        <v>289</v>
      </c>
      <c r="T2255" s="21"/>
      <c r="U2255" s="26"/>
      <c r="V2255" s="26"/>
      <c r="W2255" s="27">
        <f t="shared" si="350"/>
        <v>1996</v>
      </c>
      <c r="X2255" s="27">
        <f t="shared" si="351"/>
        <v>2050</v>
      </c>
      <c r="Y2255" s="28">
        <f t="shared" si="352"/>
        <v>0</v>
      </c>
      <c r="Z2255" s="29" t="str">
        <f t="shared" si="353"/>
        <v>SW</v>
      </c>
      <c r="AA2255" s="30">
        <f t="shared" si="354"/>
        <v>30</v>
      </c>
      <c r="AB2255" s="31">
        <f>IF(AND(ISNUMBER(MATCH($S2255,[3]Lists!$CU$8:$CU$37,0)),J2255&gt;=DATE(2018,12,31)),$AH$6,$AH$5)</f>
        <v>1</v>
      </c>
      <c r="AC2255" s="31">
        <f t="shared" si="355"/>
        <v>1</v>
      </c>
      <c r="AD2255" s="31">
        <f t="shared" si="356"/>
        <v>1</v>
      </c>
      <c r="AE2255" s="32" t="e">
        <f>MIN($K2255,IF(AND(S2255='[3]Resources - Baseline'!$C$25,$AH$3&gt;0),MIN(DATE(2050,12,31),MAX(DATE($AH$4,12,31),DATE(YEAR(J2255)+$AH$3,MONTH(J2255),DAY(J2255)))),IF(AND(COUNTIFS('[3]Resources - Baseline'!$C$26:$C$37,S2255)=1,$AH$2&gt;0),MIN(DATE($AH$4,12,31),DATE(YEAR(J2255)+$AH$2,MONTH(J2255),DAY(J2255))),DATE(2050,12,31))))</f>
        <v>#VALUE!</v>
      </c>
      <c r="AF2255" s="33">
        <f t="shared" si="357"/>
        <v>1</v>
      </c>
    </row>
    <row r="2256" spans="1:32">
      <c r="A2256" s="1">
        <v>2256</v>
      </c>
      <c r="B2256" s="21" t="s">
        <v>4692</v>
      </c>
      <c r="C2256" s="21" t="s">
        <v>4693</v>
      </c>
      <c r="D2256" s="21" t="s">
        <v>163</v>
      </c>
      <c r="E2256" s="21" t="s">
        <v>192</v>
      </c>
      <c r="F2256" s="21" t="s">
        <v>192</v>
      </c>
      <c r="G2256" s="21" t="s">
        <v>193</v>
      </c>
      <c r="H2256" s="21" t="s">
        <v>194</v>
      </c>
      <c r="I2256" s="21" t="s">
        <v>195</v>
      </c>
      <c r="J2256" s="22">
        <v>35065</v>
      </c>
      <c r="K2256" s="22">
        <v>55153</v>
      </c>
      <c r="L2256" s="23">
        <f t="shared" si="358"/>
        <v>30</v>
      </c>
      <c r="M2256" s="24">
        <f t="shared" si="359"/>
        <v>1</v>
      </c>
      <c r="N2256" s="21">
        <v>30</v>
      </c>
      <c r="O2256" s="21">
        <v>30</v>
      </c>
      <c r="P2256" s="21" t="s">
        <v>268</v>
      </c>
      <c r="Q2256" s="21" t="s">
        <v>269</v>
      </c>
      <c r="R2256" s="25" t="s">
        <v>270</v>
      </c>
      <c r="S2256" s="21" t="s">
        <v>289</v>
      </c>
      <c r="T2256" s="21"/>
      <c r="U2256" s="26"/>
      <c r="V2256" s="26"/>
      <c r="W2256" s="27">
        <f t="shared" si="350"/>
        <v>1996</v>
      </c>
      <c r="X2256" s="27">
        <f t="shared" si="351"/>
        <v>2050</v>
      </c>
      <c r="Y2256" s="28">
        <f t="shared" si="352"/>
        <v>0</v>
      </c>
      <c r="Z2256" s="29" t="str">
        <f t="shared" si="353"/>
        <v>SW</v>
      </c>
      <c r="AA2256" s="30">
        <f t="shared" si="354"/>
        <v>30</v>
      </c>
      <c r="AB2256" s="31">
        <f>IF(AND(ISNUMBER(MATCH($S2256,[3]Lists!$CU$8:$CU$37,0)),J2256&gt;=DATE(2018,12,31)),$AH$6,$AH$5)</f>
        <v>1</v>
      </c>
      <c r="AC2256" s="31">
        <f t="shared" si="355"/>
        <v>1</v>
      </c>
      <c r="AD2256" s="31">
        <f t="shared" si="356"/>
        <v>1</v>
      </c>
      <c r="AE2256" s="32" t="e">
        <f>MIN($K2256,IF(AND(S2256='[3]Resources - Baseline'!$C$25,$AH$3&gt;0),MIN(DATE(2050,12,31),MAX(DATE($AH$4,12,31),DATE(YEAR(J2256)+$AH$3,MONTH(J2256),DAY(J2256)))),IF(AND(COUNTIFS('[3]Resources - Baseline'!$C$26:$C$37,S2256)=1,$AH$2&gt;0),MIN(DATE($AH$4,12,31),DATE(YEAR(J2256)+$AH$2,MONTH(J2256),DAY(J2256))),DATE(2050,12,31))))</f>
        <v>#VALUE!</v>
      </c>
      <c r="AF2256" s="33">
        <f t="shared" si="357"/>
        <v>1</v>
      </c>
    </row>
    <row r="2257" spans="1:32">
      <c r="A2257" s="1">
        <v>2257</v>
      </c>
      <c r="B2257" s="21" t="s">
        <v>4694</v>
      </c>
      <c r="C2257" s="21" t="s">
        <v>4695</v>
      </c>
      <c r="D2257" s="21" t="s">
        <v>163</v>
      </c>
      <c r="E2257" s="21" t="s">
        <v>331</v>
      </c>
      <c r="F2257" s="21" t="s">
        <v>331</v>
      </c>
      <c r="G2257" s="21" t="s">
        <v>177</v>
      </c>
      <c r="H2257" s="21" t="s">
        <v>176</v>
      </c>
      <c r="I2257" s="21" t="s">
        <v>178</v>
      </c>
      <c r="J2257" s="22">
        <v>34486</v>
      </c>
      <c r="K2257" s="22">
        <v>55153</v>
      </c>
      <c r="L2257" s="23">
        <f t="shared" si="358"/>
        <v>1.5</v>
      </c>
      <c r="M2257" s="24">
        <f t="shared" si="359"/>
        <v>1</v>
      </c>
      <c r="N2257" s="21">
        <v>1.5</v>
      </c>
      <c r="O2257" s="21">
        <v>1.5</v>
      </c>
      <c r="P2257" s="21" t="s">
        <v>218</v>
      </c>
      <c r="Q2257" s="21" t="s">
        <v>219</v>
      </c>
      <c r="R2257" s="25" t="s">
        <v>218</v>
      </c>
      <c r="S2257" s="21" t="s">
        <v>265</v>
      </c>
      <c r="T2257" s="21"/>
      <c r="U2257" s="26"/>
      <c r="V2257" s="26"/>
      <c r="W2257" s="27">
        <f t="shared" si="350"/>
        <v>1994</v>
      </c>
      <c r="X2257" s="27">
        <f t="shared" si="351"/>
        <v>2050</v>
      </c>
      <c r="Y2257" s="28">
        <f t="shared" si="352"/>
        <v>0</v>
      </c>
      <c r="Z2257" s="29" t="str">
        <f t="shared" si="353"/>
        <v>CAISO</v>
      </c>
      <c r="AA2257" s="30">
        <f t="shared" si="354"/>
        <v>1.5</v>
      </c>
      <c r="AB2257" s="31">
        <f>IF(AND(ISNUMBER(MATCH($S2257,[3]Lists!$CU$8:$CU$37,0)),J2257&gt;=DATE(2018,12,31)),$AH$6,$AH$5)</f>
        <v>1</v>
      </c>
      <c r="AC2257" s="31">
        <f t="shared" si="355"/>
        <v>1</v>
      </c>
      <c r="AD2257" s="31">
        <f t="shared" si="356"/>
        <v>1</v>
      </c>
      <c r="AE2257" s="32" t="e">
        <f>MIN($K2257,IF(AND(S2257='[3]Resources - Baseline'!$C$25,$AH$3&gt;0),MIN(DATE(2050,12,31),MAX(DATE($AH$4,12,31),DATE(YEAR(J2257)+$AH$3,MONTH(J2257),DAY(J2257)))),IF(AND(COUNTIFS('[3]Resources - Baseline'!$C$26:$C$37,S2257)=1,$AH$2&gt;0),MIN(DATE($AH$4,12,31),DATE(YEAR(J2257)+$AH$2,MONTH(J2257),DAY(J2257))),DATE(2050,12,31))))</f>
        <v>#VALUE!</v>
      </c>
      <c r="AF2257" s="33">
        <f t="shared" si="357"/>
        <v>1</v>
      </c>
    </row>
    <row r="2258" spans="1:32">
      <c r="A2258" s="1">
        <v>2258</v>
      </c>
      <c r="B2258" s="21" t="s">
        <v>4696</v>
      </c>
      <c r="C2258" s="21" t="s">
        <v>4697</v>
      </c>
      <c r="D2258" s="21" t="s">
        <v>163</v>
      </c>
      <c r="E2258" s="21" t="s">
        <v>331</v>
      </c>
      <c r="F2258" s="21" t="s">
        <v>331</v>
      </c>
      <c r="G2258" s="21" t="s">
        <v>177</v>
      </c>
      <c r="H2258" s="21" t="s">
        <v>176</v>
      </c>
      <c r="I2258" s="21" t="s">
        <v>178</v>
      </c>
      <c r="J2258" s="22">
        <v>34486</v>
      </c>
      <c r="K2258" s="22">
        <v>55153</v>
      </c>
      <c r="L2258" s="23">
        <f t="shared" si="358"/>
        <v>1.5</v>
      </c>
      <c r="M2258" s="24">
        <f t="shared" si="359"/>
        <v>1</v>
      </c>
      <c r="N2258" s="21">
        <v>1.5</v>
      </c>
      <c r="O2258" s="21">
        <v>1.5</v>
      </c>
      <c r="P2258" s="21" t="s">
        <v>218</v>
      </c>
      <c r="Q2258" s="21" t="s">
        <v>219</v>
      </c>
      <c r="R2258" s="25" t="s">
        <v>218</v>
      </c>
      <c r="S2258" s="21" t="s">
        <v>265</v>
      </c>
      <c r="T2258" s="21"/>
      <c r="U2258" s="26"/>
      <c r="V2258" s="26"/>
      <c r="W2258" s="27">
        <f t="shared" si="350"/>
        <v>1994</v>
      </c>
      <c r="X2258" s="27">
        <f t="shared" si="351"/>
        <v>2050</v>
      </c>
      <c r="Y2258" s="28">
        <f t="shared" si="352"/>
        <v>0</v>
      </c>
      <c r="Z2258" s="29" t="str">
        <f t="shared" si="353"/>
        <v>CAISO</v>
      </c>
      <c r="AA2258" s="30">
        <f t="shared" si="354"/>
        <v>1.5</v>
      </c>
      <c r="AB2258" s="31">
        <f>IF(AND(ISNUMBER(MATCH($S2258,[3]Lists!$CU$8:$CU$37,0)),J2258&gt;=DATE(2018,12,31)),$AH$6,$AH$5)</f>
        <v>1</v>
      </c>
      <c r="AC2258" s="31">
        <f t="shared" si="355"/>
        <v>1</v>
      </c>
      <c r="AD2258" s="31">
        <f t="shared" si="356"/>
        <v>1</v>
      </c>
      <c r="AE2258" s="32" t="e">
        <f>MIN($K2258,IF(AND(S2258='[3]Resources - Baseline'!$C$25,$AH$3&gt;0),MIN(DATE(2050,12,31),MAX(DATE($AH$4,12,31),DATE(YEAR(J2258)+$AH$3,MONTH(J2258),DAY(J2258)))),IF(AND(COUNTIFS('[3]Resources - Baseline'!$C$26:$C$37,S2258)=1,$AH$2&gt;0),MIN(DATE($AH$4,12,31),DATE(YEAR(J2258)+$AH$2,MONTH(J2258),DAY(J2258))),DATE(2050,12,31))))</f>
        <v>#VALUE!</v>
      </c>
      <c r="AF2258" s="33">
        <f t="shared" si="357"/>
        <v>1</v>
      </c>
    </row>
    <row r="2259" spans="1:32">
      <c r="A2259" s="1">
        <v>2259</v>
      </c>
      <c r="B2259" s="21" t="s">
        <v>4698</v>
      </c>
      <c r="C2259" s="21" t="s">
        <v>4699</v>
      </c>
      <c r="D2259" s="21" t="s">
        <v>163</v>
      </c>
      <c r="E2259" s="21" t="s">
        <v>232</v>
      </c>
      <c r="F2259" s="21" t="s">
        <v>232</v>
      </c>
      <c r="G2259" s="21" t="s">
        <v>233</v>
      </c>
      <c r="H2259" s="21" t="s">
        <v>234</v>
      </c>
      <c r="I2259" s="21" t="s">
        <v>232</v>
      </c>
      <c r="J2259" s="22">
        <v>40132</v>
      </c>
      <c r="K2259" s="22">
        <v>55153</v>
      </c>
      <c r="L2259" s="23">
        <f t="shared" si="358"/>
        <v>145</v>
      </c>
      <c r="M2259" s="24">
        <f t="shared" si="359"/>
        <v>1</v>
      </c>
      <c r="N2259" s="21">
        <v>145</v>
      </c>
      <c r="O2259" s="21">
        <v>145</v>
      </c>
      <c r="P2259" s="21" t="s">
        <v>196</v>
      </c>
      <c r="Q2259" s="21" t="s">
        <v>197</v>
      </c>
      <c r="R2259" s="25" t="s">
        <v>198</v>
      </c>
      <c r="S2259" s="21" t="s">
        <v>4700</v>
      </c>
      <c r="T2259" s="21" t="s">
        <v>178</v>
      </c>
      <c r="U2259" s="26">
        <v>5.0875000000000004</v>
      </c>
      <c r="V2259" s="26"/>
      <c r="W2259" s="27">
        <f t="shared" si="350"/>
        <v>2010</v>
      </c>
      <c r="X2259" s="27">
        <f t="shared" si="351"/>
        <v>2050</v>
      </c>
      <c r="Y2259" s="28">
        <f t="shared" si="352"/>
        <v>139.91249999999999</v>
      </c>
      <c r="Z2259" s="29" t="str">
        <f t="shared" si="353"/>
        <v>CAISO</v>
      </c>
      <c r="AA2259" s="30">
        <f t="shared" si="354"/>
        <v>5.0875000000000004</v>
      </c>
      <c r="AB2259" s="31">
        <f>IF(AND(ISNUMBER(MATCH($S2259,[3]Lists!$CU$8:$CU$37,0)),J2259&gt;=DATE(2018,12,31)),$AH$6,$AH$5)</f>
        <v>1</v>
      </c>
      <c r="AC2259" s="31">
        <f t="shared" si="355"/>
        <v>1</v>
      </c>
      <c r="AD2259" s="31">
        <f t="shared" si="356"/>
        <v>1</v>
      </c>
      <c r="AE2259" s="32" t="e">
        <f>MIN($K2259,IF(AND(S2259='[3]Resources - Baseline'!$C$25,$AH$3&gt;0),MIN(DATE(2050,12,31),MAX(DATE($AH$4,12,31),DATE(YEAR(J2259)+$AH$3,MONTH(J2259),DAY(J2259)))),IF(AND(COUNTIFS('[3]Resources - Baseline'!$C$26:$C$37,S2259)=1,$AH$2&gt;0),MIN(DATE($AH$4,12,31),DATE(YEAR(J2259)+$AH$2,MONTH(J2259),DAY(J2259))),DATE(2050,12,31))))</f>
        <v>#VALUE!</v>
      </c>
      <c r="AF2259" s="33">
        <f t="shared" si="357"/>
        <v>1</v>
      </c>
    </row>
    <row r="2260" spans="1:32">
      <c r="A2260" s="1">
        <v>2260</v>
      </c>
      <c r="B2260" s="21" t="s">
        <v>4701</v>
      </c>
      <c r="C2260" s="21" t="s">
        <v>4702</v>
      </c>
      <c r="D2260" s="21" t="s">
        <v>163</v>
      </c>
      <c r="E2260" s="21" t="s">
        <v>232</v>
      </c>
      <c r="F2260" s="21" t="s">
        <v>232</v>
      </c>
      <c r="G2260" s="21" t="s">
        <v>233</v>
      </c>
      <c r="H2260" s="21" t="s">
        <v>234</v>
      </c>
      <c r="I2260" s="21" t="s">
        <v>232</v>
      </c>
      <c r="J2260" s="22">
        <v>40422</v>
      </c>
      <c r="K2260" s="22">
        <v>55153</v>
      </c>
      <c r="L2260" s="23">
        <f t="shared" si="358"/>
        <v>58.5</v>
      </c>
      <c r="M2260" s="24">
        <f t="shared" si="359"/>
        <v>1</v>
      </c>
      <c r="N2260" s="21">
        <v>58.5</v>
      </c>
      <c r="O2260" s="21">
        <v>58.5</v>
      </c>
      <c r="P2260" s="21" t="s">
        <v>196</v>
      </c>
      <c r="Q2260" s="21" t="s">
        <v>197</v>
      </c>
      <c r="R2260" s="25" t="s">
        <v>198</v>
      </c>
      <c r="S2260" s="21" t="s">
        <v>4700</v>
      </c>
      <c r="T2260" s="21"/>
      <c r="U2260" s="26"/>
      <c r="V2260" s="26"/>
      <c r="W2260" s="27">
        <f t="shared" si="350"/>
        <v>2011</v>
      </c>
      <c r="X2260" s="27">
        <f t="shared" si="351"/>
        <v>2050</v>
      </c>
      <c r="Y2260" s="28">
        <f t="shared" si="352"/>
        <v>0</v>
      </c>
      <c r="Z2260" s="29" t="str">
        <f t="shared" si="353"/>
        <v>LDWP</v>
      </c>
      <c r="AA2260" s="30">
        <f t="shared" si="354"/>
        <v>58.5</v>
      </c>
      <c r="AB2260" s="31">
        <f>IF(AND(ISNUMBER(MATCH($S2260,[3]Lists!$CU$8:$CU$37,0)),J2260&gt;=DATE(2018,12,31)),$AH$6,$AH$5)</f>
        <v>1</v>
      </c>
      <c r="AC2260" s="31">
        <f t="shared" si="355"/>
        <v>1</v>
      </c>
      <c r="AD2260" s="31">
        <f t="shared" si="356"/>
        <v>1</v>
      </c>
      <c r="AE2260" s="32" t="e">
        <f>MIN($K2260,IF(AND(S2260='[3]Resources - Baseline'!$C$25,$AH$3&gt;0),MIN(DATE(2050,12,31),MAX(DATE($AH$4,12,31),DATE(YEAR(J2260)+$AH$3,MONTH(J2260),DAY(J2260)))),IF(AND(COUNTIFS('[3]Resources - Baseline'!$C$26:$C$37,S2260)=1,$AH$2&gt;0),MIN(DATE($AH$4,12,31),DATE(YEAR(J2260)+$AH$2,MONTH(J2260),DAY(J2260))),DATE(2050,12,31))))</f>
        <v>#VALUE!</v>
      </c>
      <c r="AF2260" s="33">
        <f t="shared" si="357"/>
        <v>1</v>
      </c>
    </row>
    <row r="2261" spans="1:32">
      <c r="A2261" s="1">
        <v>2261</v>
      </c>
      <c r="B2261" s="21" t="s">
        <v>4703</v>
      </c>
      <c r="C2261" s="21" t="s">
        <v>4704</v>
      </c>
      <c r="D2261" s="21" t="s">
        <v>163</v>
      </c>
      <c r="E2261" s="21" t="s">
        <v>232</v>
      </c>
      <c r="F2261" s="21" t="s">
        <v>232</v>
      </c>
      <c r="G2261" s="21" t="s">
        <v>233</v>
      </c>
      <c r="H2261" s="21" t="s">
        <v>234</v>
      </c>
      <c r="I2261" s="21" t="s">
        <v>232</v>
      </c>
      <c r="J2261" s="22">
        <v>34486</v>
      </c>
      <c r="K2261" s="22">
        <v>55153</v>
      </c>
      <c r="L2261" s="23">
        <f t="shared" si="358"/>
        <v>100</v>
      </c>
      <c r="M2261" s="24">
        <f t="shared" si="359"/>
        <v>1</v>
      </c>
      <c r="N2261" s="21">
        <v>100</v>
      </c>
      <c r="O2261" s="21">
        <v>100</v>
      </c>
      <c r="P2261" s="21" t="s">
        <v>196</v>
      </c>
      <c r="Q2261" s="21" t="s">
        <v>197</v>
      </c>
      <c r="R2261" s="25" t="s">
        <v>198</v>
      </c>
      <c r="S2261" s="21" t="s">
        <v>4700</v>
      </c>
      <c r="T2261" s="21"/>
      <c r="U2261" s="26"/>
      <c r="V2261" s="26"/>
      <c r="W2261" s="27">
        <f t="shared" si="350"/>
        <v>1994</v>
      </c>
      <c r="X2261" s="27">
        <f t="shared" si="351"/>
        <v>2050</v>
      </c>
      <c r="Y2261" s="28">
        <f t="shared" si="352"/>
        <v>0</v>
      </c>
      <c r="Z2261" s="29" t="str">
        <f t="shared" si="353"/>
        <v>LDWP</v>
      </c>
      <c r="AA2261" s="30">
        <f t="shared" si="354"/>
        <v>100</v>
      </c>
      <c r="AB2261" s="31">
        <f>IF(AND(ISNUMBER(MATCH($S2261,[3]Lists!$CU$8:$CU$37,0)),J2261&gt;=DATE(2018,12,31)),$AH$6,$AH$5)</f>
        <v>1</v>
      </c>
      <c r="AC2261" s="31">
        <f t="shared" si="355"/>
        <v>1</v>
      </c>
      <c r="AD2261" s="31">
        <f t="shared" si="356"/>
        <v>1</v>
      </c>
      <c r="AE2261" s="32" t="e">
        <f>MIN($K2261,IF(AND(S2261='[3]Resources - Baseline'!$C$25,$AH$3&gt;0),MIN(DATE(2050,12,31),MAX(DATE($AH$4,12,31),DATE(YEAR(J2261)+$AH$3,MONTH(J2261),DAY(J2261)))),IF(AND(COUNTIFS('[3]Resources - Baseline'!$C$26:$C$37,S2261)=1,$AH$2&gt;0),MIN(DATE($AH$4,12,31),DATE(YEAR(J2261)+$AH$2,MONTH(J2261),DAY(J2261))),DATE(2050,12,31))))</f>
        <v>#VALUE!</v>
      </c>
      <c r="AF2261" s="33">
        <f t="shared" si="357"/>
        <v>1</v>
      </c>
    </row>
    <row r="2262" spans="1:32">
      <c r="A2262" s="1">
        <v>2262</v>
      </c>
      <c r="B2262" s="21" t="s">
        <v>4705</v>
      </c>
      <c r="C2262" s="21" t="s">
        <v>4706</v>
      </c>
      <c r="D2262" s="21" t="s">
        <v>163</v>
      </c>
      <c r="E2262" s="21" t="s">
        <v>232</v>
      </c>
      <c r="F2262" s="21" t="s">
        <v>232</v>
      </c>
      <c r="G2262" s="21" t="s">
        <v>233</v>
      </c>
      <c r="H2262" s="21" t="s">
        <v>234</v>
      </c>
      <c r="I2262" s="21" t="s">
        <v>232</v>
      </c>
      <c r="J2262" s="22">
        <v>45762</v>
      </c>
      <c r="K2262" s="22">
        <v>55153</v>
      </c>
      <c r="L2262" s="23">
        <f t="shared" si="358"/>
        <v>100.5</v>
      </c>
      <c r="M2262" s="24">
        <f t="shared" si="359"/>
        <v>1</v>
      </c>
      <c r="N2262" s="21">
        <v>100.5</v>
      </c>
      <c r="O2262" s="21">
        <v>100.5</v>
      </c>
      <c r="P2262" s="21" t="s">
        <v>196</v>
      </c>
      <c r="Q2262" s="21" t="s">
        <v>197</v>
      </c>
      <c r="R2262" s="25" t="s">
        <v>198</v>
      </c>
      <c r="S2262" s="21" t="s">
        <v>4700</v>
      </c>
      <c r="T2262" s="21"/>
      <c r="U2262" s="26"/>
      <c r="V2262" s="26"/>
      <c r="W2262" s="27">
        <f t="shared" si="350"/>
        <v>2025</v>
      </c>
      <c r="X2262" s="27">
        <f t="shared" si="351"/>
        <v>2050</v>
      </c>
      <c r="Y2262" s="28">
        <f t="shared" si="352"/>
        <v>0</v>
      </c>
      <c r="Z2262" s="29" t="str">
        <f t="shared" si="353"/>
        <v>LDWP</v>
      </c>
      <c r="AA2262" s="30">
        <f t="shared" si="354"/>
        <v>100.5</v>
      </c>
      <c r="AB2262" s="31">
        <f>IF(AND(ISNUMBER(MATCH($S2262,[3]Lists!$CU$8:$CU$37,0)),J2262&gt;=DATE(2018,12,31)),$AH$6,$AH$5)</f>
        <v>0.95</v>
      </c>
      <c r="AC2262" s="31">
        <f t="shared" si="355"/>
        <v>1</v>
      </c>
      <c r="AD2262" s="31">
        <f t="shared" si="356"/>
        <v>1</v>
      </c>
      <c r="AE2262" s="32" t="e">
        <f>MIN($K2262,IF(AND(S2262='[3]Resources - Baseline'!$C$25,$AH$3&gt;0),MIN(DATE(2050,12,31),MAX(DATE($AH$4,12,31),DATE(YEAR(J2262)+$AH$3,MONTH(J2262),DAY(J2262)))),IF(AND(COUNTIFS('[3]Resources - Baseline'!$C$26:$C$37,S2262)=1,$AH$2&gt;0),MIN(DATE($AH$4,12,31),DATE(YEAR(J2262)+$AH$2,MONTH(J2262),DAY(J2262))),DATE(2050,12,31))))</f>
        <v>#VALUE!</v>
      </c>
      <c r="AF2262" s="33">
        <f t="shared" si="357"/>
        <v>1</v>
      </c>
    </row>
    <row r="2263" spans="1:32">
      <c r="A2263" s="1">
        <v>2263</v>
      </c>
      <c r="B2263" s="21" t="s">
        <v>4707</v>
      </c>
      <c r="C2263" s="21" t="s">
        <v>4708</v>
      </c>
      <c r="D2263" s="21" t="s">
        <v>163</v>
      </c>
      <c r="E2263" s="21" t="s">
        <v>232</v>
      </c>
      <c r="F2263" s="21" t="s">
        <v>232</v>
      </c>
      <c r="G2263" s="21" t="s">
        <v>233</v>
      </c>
      <c r="H2263" s="21" t="s">
        <v>234</v>
      </c>
      <c r="I2263" s="21" t="s">
        <v>232</v>
      </c>
      <c r="J2263" s="22">
        <v>45762</v>
      </c>
      <c r="K2263" s="22">
        <v>55153</v>
      </c>
      <c r="L2263" s="23">
        <f t="shared" si="358"/>
        <v>100.5</v>
      </c>
      <c r="M2263" s="24">
        <f t="shared" si="359"/>
        <v>1</v>
      </c>
      <c r="N2263" s="21">
        <v>100.5</v>
      </c>
      <c r="O2263" s="21">
        <v>100.5</v>
      </c>
      <c r="P2263" s="21" t="s">
        <v>196</v>
      </c>
      <c r="Q2263" s="21" t="s">
        <v>197</v>
      </c>
      <c r="R2263" s="25" t="s">
        <v>198</v>
      </c>
      <c r="S2263" s="21" t="s">
        <v>4700</v>
      </c>
      <c r="T2263" s="21"/>
      <c r="U2263" s="26"/>
      <c r="V2263" s="26"/>
      <c r="W2263" s="27">
        <f t="shared" si="350"/>
        <v>2025</v>
      </c>
      <c r="X2263" s="27">
        <f t="shared" si="351"/>
        <v>2050</v>
      </c>
      <c r="Y2263" s="28">
        <f t="shared" si="352"/>
        <v>0</v>
      </c>
      <c r="Z2263" s="29" t="str">
        <f t="shared" si="353"/>
        <v>LDWP</v>
      </c>
      <c r="AA2263" s="30">
        <f t="shared" si="354"/>
        <v>100.5</v>
      </c>
      <c r="AB2263" s="31">
        <f>IF(AND(ISNUMBER(MATCH($S2263,[3]Lists!$CU$8:$CU$37,0)),J2263&gt;=DATE(2018,12,31)),$AH$6,$AH$5)</f>
        <v>0.95</v>
      </c>
      <c r="AC2263" s="31">
        <f t="shared" si="355"/>
        <v>1</v>
      </c>
      <c r="AD2263" s="31">
        <f t="shared" si="356"/>
        <v>1</v>
      </c>
      <c r="AE2263" s="32" t="e">
        <f>MIN($K2263,IF(AND(S2263='[3]Resources - Baseline'!$C$25,$AH$3&gt;0),MIN(DATE(2050,12,31),MAX(DATE($AH$4,12,31),DATE(YEAR(J2263)+$AH$3,MONTH(J2263),DAY(J2263)))),IF(AND(COUNTIFS('[3]Resources - Baseline'!$C$26:$C$37,S2263)=1,$AH$2&gt;0),MIN(DATE($AH$4,12,31),DATE(YEAR(J2263)+$AH$2,MONTH(J2263),DAY(J2263))),DATE(2050,12,31))))</f>
        <v>#VALUE!</v>
      </c>
      <c r="AF2263" s="33">
        <f t="shared" si="357"/>
        <v>1</v>
      </c>
    </row>
    <row r="2264" spans="1:32">
      <c r="A2264" s="1">
        <v>2264</v>
      </c>
      <c r="B2264" s="21" t="s">
        <v>4709</v>
      </c>
      <c r="C2264" s="21" t="s">
        <v>4710</v>
      </c>
      <c r="D2264" s="21" t="s">
        <v>163</v>
      </c>
      <c r="E2264" s="21" t="s">
        <v>232</v>
      </c>
      <c r="F2264" s="21" t="s">
        <v>232</v>
      </c>
      <c r="G2264" s="21" t="s">
        <v>233</v>
      </c>
      <c r="H2264" s="21" t="s">
        <v>234</v>
      </c>
      <c r="I2264" s="21" t="s">
        <v>232</v>
      </c>
      <c r="J2264" s="22">
        <v>45762</v>
      </c>
      <c r="K2264" s="22">
        <v>55153</v>
      </c>
      <c r="L2264" s="23">
        <f t="shared" si="358"/>
        <v>100.5</v>
      </c>
      <c r="M2264" s="24">
        <f t="shared" si="359"/>
        <v>1</v>
      </c>
      <c r="N2264" s="21">
        <v>100.5</v>
      </c>
      <c r="O2264" s="21">
        <v>100.5</v>
      </c>
      <c r="P2264" s="21" t="s">
        <v>196</v>
      </c>
      <c r="Q2264" s="21" t="s">
        <v>197</v>
      </c>
      <c r="R2264" s="25" t="s">
        <v>198</v>
      </c>
      <c r="S2264" s="21" t="s">
        <v>4700</v>
      </c>
      <c r="T2264" s="21"/>
      <c r="U2264" s="26"/>
      <c r="V2264" s="26"/>
      <c r="W2264" s="27">
        <f t="shared" si="350"/>
        <v>2025</v>
      </c>
      <c r="X2264" s="27">
        <f t="shared" si="351"/>
        <v>2050</v>
      </c>
      <c r="Y2264" s="28">
        <f t="shared" si="352"/>
        <v>0</v>
      </c>
      <c r="Z2264" s="29" t="str">
        <f t="shared" si="353"/>
        <v>LDWP</v>
      </c>
      <c r="AA2264" s="30">
        <f t="shared" si="354"/>
        <v>100.5</v>
      </c>
      <c r="AB2264" s="31">
        <f>IF(AND(ISNUMBER(MATCH($S2264,[3]Lists!$CU$8:$CU$37,0)),J2264&gt;=DATE(2018,12,31)),$AH$6,$AH$5)</f>
        <v>0.95</v>
      </c>
      <c r="AC2264" s="31">
        <f t="shared" si="355"/>
        <v>1</v>
      </c>
      <c r="AD2264" s="31">
        <f t="shared" si="356"/>
        <v>1</v>
      </c>
      <c r="AE2264" s="32" t="e">
        <f>MIN($K2264,IF(AND(S2264='[3]Resources - Baseline'!$C$25,$AH$3&gt;0),MIN(DATE(2050,12,31),MAX(DATE($AH$4,12,31),DATE(YEAR(J2264)+$AH$3,MONTH(J2264),DAY(J2264)))),IF(AND(COUNTIFS('[3]Resources - Baseline'!$C$26:$C$37,S2264)=1,$AH$2&gt;0),MIN(DATE($AH$4,12,31),DATE(YEAR(J2264)+$AH$2,MONTH(J2264),DAY(J2264))),DATE(2050,12,31))))</f>
        <v>#VALUE!</v>
      </c>
      <c r="AF2264" s="33">
        <f t="shared" si="357"/>
        <v>1</v>
      </c>
    </row>
    <row r="2265" spans="1:32">
      <c r="A2265" s="1">
        <v>2265</v>
      </c>
      <c r="B2265" s="21" t="s">
        <v>4711</v>
      </c>
      <c r="C2265" s="21" t="s">
        <v>4712</v>
      </c>
      <c r="D2265" s="21" t="s">
        <v>185</v>
      </c>
      <c r="E2265" s="21" t="s">
        <v>232</v>
      </c>
      <c r="F2265" s="21" t="s">
        <v>176</v>
      </c>
      <c r="G2265" s="21" t="s">
        <v>177</v>
      </c>
      <c r="H2265" s="21" t="s">
        <v>176</v>
      </c>
      <c r="I2265" s="21" t="s">
        <v>178</v>
      </c>
      <c r="J2265" s="22"/>
      <c r="K2265" s="22">
        <v>55153</v>
      </c>
      <c r="L2265" s="23">
        <f t="shared" si="358"/>
        <v>5</v>
      </c>
      <c r="M2265" s="24">
        <f t="shared" si="359"/>
        <v>1</v>
      </c>
      <c r="N2265" s="21">
        <v>5</v>
      </c>
      <c r="O2265" s="21">
        <v>5</v>
      </c>
      <c r="P2265" s="21" t="s">
        <v>810</v>
      </c>
      <c r="Q2265" s="21" t="s">
        <v>197</v>
      </c>
      <c r="R2265" s="25" t="s">
        <v>198</v>
      </c>
      <c r="S2265" s="21" t="s">
        <v>403</v>
      </c>
      <c r="T2265" s="21"/>
      <c r="U2265" s="26"/>
      <c r="V2265" s="26"/>
      <c r="W2265" s="27">
        <f t="shared" si="350"/>
        <v>1900</v>
      </c>
      <c r="X2265" s="27">
        <f t="shared" si="351"/>
        <v>2050</v>
      </c>
      <c r="Y2265" s="28">
        <f t="shared" si="352"/>
        <v>0</v>
      </c>
      <c r="Z2265" s="29" t="str">
        <f t="shared" si="353"/>
        <v>CAISO</v>
      </c>
      <c r="AA2265" s="30">
        <f t="shared" si="354"/>
        <v>5</v>
      </c>
      <c r="AB2265" s="31">
        <f>IF(AND(ISNUMBER(MATCH($S2265,[3]Lists!$CU$8:$CU$37,0)),J2265&gt;=DATE(2018,12,31)),$AH$6,$AH$5)</f>
        <v>1</v>
      </c>
      <c r="AC2265" s="31">
        <f t="shared" si="355"/>
        <v>1</v>
      </c>
      <c r="AD2265" s="31">
        <f t="shared" si="356"/>
        <v>1</v>
      </c>
      <c r="AE2265" s="32" t="e">
        <f>MIN($K2265,IF(AND(S2265='[3]Resources - Baseline'!$C$25,$AH$3&gt;0),MIN(DATE(2050,12,31),MAX(DATE($AH$4,12,31),DATE(YEAR(J2265)+$AH$3,MONTH(J2265),DAY(J2265)))),IF(AND(COUNTIFS('[3]Resources - Baseline'!$C$26:$C$37,S2265)=1,$AH$2&gt;0),MIN(DATE($AH$4,12,31),DATE(YEAR(J2265)+$AH$2,MONTH(J2265),DAY(J2265))),DATE(2050,12,31))))</f>
        <v>#VALUE!</v>
      </c>
      <c r="AF2265" s="33">
        <f t="shared" si="357"/>
        <v>1</v>
      </c>
    </row>
    <row r="2266" spans="1:32">
      <c r="A2266" s="1">
        <v>2266</v>
      </c>
      <c r="B2266" s="21" t="s">
        <v>4713</v>
      </c>
      <c r="C2266" s="21" t="s">
        <v>4714</v>
      </c>
      <c r="D2266" s="21" t="s">
        <v>163</v>
      </c>
      <c r="E2266" s="21" t="s">
        <v>192</v>
      </c>
      <c r="F2266" s="21" t="s">
        <v>192</v>
      </c>
      <c r="G2266" s="21" t="s">
        <v>193</v>
      </c>
      <c r="H2266" s="21" t="s">
        <v>194</v>
      </c>
      <c r="I2266" s="21" t="s">
        <v>195</v>
      </c>
      <c r="J2266" s="22">
        <v>30682</v>
      </c>
      <c r="K2266" s="22">
        <v>47588</v>
      </c>
      <c r="L2266" s="23">
        <f t="shared" si="358"/>
        <v>0.5</v>
      </c>
      <c r="M2266" s="24">
        <f t="shared" si="359"/>
        <v>1</v>
      </c>
      <c r="N2266" s="21">
        <v>0.5</v>
      </c>
      <c r="O2266" s="21">
        <v>0.5</v>
      </c>
      <c r="P2266" s="21" t="s">
        <v>218</v>
      </c>
      <c r="Q2266" s="21" t="s">
        <v>219</v>
      </c>
      <c r="R2266" s="25" t="s">
        <v>218</v>
      </c>
      <c r="S2266" s="21" t="s">
        <v>227</v>
      </c>
      <c r="T2266" s="21"/>
      <c r="U2266" s="26"/>
      <c r="V2266" s="26"/>
      <c r="W2266" s="27">
        <f t="shared" si="350"/>
        <v>1984</v>
      </c>
      <c r="X2266" s="27">
        <f t="shared" si="351"/>
        <v>2029</v>
      </c>
      <c r="Y2266" s="28">
        <f t="shared" si="352"/>
        <v>0</v>
      </c>
      <c r="Z2266" s="29" t="str">
        <f t="shared" si="353"/>
        <v>SW</v>
      </c>
      <c r="AA2266" s="30">
        <f t="shared" si="354"/>
        <v>0.5</v>
      </c>
      <c r="AB2266" s="31">
        <f>IF(AND(ISNUMBER(MATCH($S2266,[3]Lists!$CU$8:$CU$37,0)),J2266&gt;=DATE(2018,12,31)),$AH$6,$AH$5)</f>
        <v>1</v>
      </c>
      <c r="AC2266" s="31">
        <f t="shared" si="355"/>
        <v>1</v>
      </c>
      <c r="AD2266" s="31">
        <f t="shared" si="356"/>
        <v>1</v>
      </c>
      <c r="AE2266" s="32" t="e">
        <f>MIN($K2266,IF(AND(S2266='[3]Resources - Baseline'!$C$25,$AH$3&gt;0),MIN(DATE(2050,12,31),MAX(DATE($AH$4,12,31),DATE(YEAR(J2266)+$AH$3,MONTH(J2266),DAY(J2266)))),IF(AND(COUNTIFS('[3]Resources - Baseline'!$C$26:$C$37,S2266)=1,$AH$2&gt;0),MIN(DATE($AH$4,12,31),DATE(YEAR(J2266)+$AH$2,MONTH(J2266),DAY(J2266))),DATE(2050,12,31))))</f>
        <v>#VALUE!</v>
      </c>
      <c r="AF2266" s="33">
        <f t="shared" si="357"/>
        <v>1</v>
      </c>
    </row>
    <row r="2267" spans="1:32">
      <c r="A2267" s="1">
        <v>2267</v>
      </c>
      <c r="B2267" s="21" t="s">
        <v>4715</v>
      </c>
      <c r="C2267" s="21" t="s">
        <v>4716</v>
      </c>
      <c r="D2267" s="21" t="s">
        <v>163</v>
      </c>
      <c r="E2267" s="21" t="s">
        <v>745</v>
      </c>
      <c r="F2267" s="21" t="s">
        <v>745</v>
      </c>
      <c r="G2267" s="21" t="s">
        <v>746</v>
      </c>
      <c r="H2267" s="21" t="s">
        <v>747</v>
      </c>
      <c r="I2267" s="21" t="s">
        <v>212</v>
      </c>
      <c r="J2267" s="22">
        <v>38808</v>
      </c>
      <c r="K2267" s="22">
        <v>55153</v>
      </c>
      <c r="L2267" s="23">
        <f t="shared" si="358"/>
        <v>40</v>
      </c>
      <c r="M2267" s="24">
        <f t="shared" si="359"/>
        <v>1</v>
      </c>
      <c r="N2267" s="21">
        <v>40</v>
      </c>
      <c r="O2267" s="21">
        <v>40</v>
      </c>
      <c r="P2267" s="21" t="s">
        <v>268</v>
      </c>
      <c r="Q2267" s="21" t="s">
        <v>269</v>
      </c>
      <c r="R2267" s="25" t="s">
        <v>270</v>
      </c>
      <c r="S2267" s="21" t="s">
        <v>755</v>
      </c>
      <c r="T2267" s="21"/>
      <c r="U2267" s="26"/>
      <c r="V2267" s="26"/>
      <c r="W2267" s="27">
        <f t="shared" si="350"/>
        <v>2006</v>
      </c>
      <c r="X2267" s="27">
        <f t="shared" si="351"/>
        <v>2050</v>
      </c>
      <c r="Y2267" s="28">
        <f t="shared" si="352"/>
        <v>0</v>
      </c>
      <c r="Z2267" s="29" t="str">
        <f t="shared" si="353"/>
        <v>NW</v>
      </c>
      <c r="AA2267" s="30">
        <f t="shared" si="354"/>
        <v>40</v>
      </c>
      <c r="AB2267" s="31">
        <f>IF(AND(ISNUMBER(MATCH($S2267,[3]Lists!$CU$8:$CU$37,0)),J2267&gt;=DATE(2018,12,31)),$AH$6,$AH$5)</f>
        <v>1</v>
      </c>
      <c r="AC2267" s="31">
        <f t="shared" si="355"/>
        <v>1</v>
      </c>
      <c r="AD2267" s="31">
        <f t="shared" si="356"/>
        <v>1</v>
      </c>
      <c r="AE2267" s="32" t="e">
        <f>MIN($K2267,IF(AND(S2267='[3]Resources - Baseline'!$C$25,$AH$3&gt;0),MIN(DATE(2050,12,31),MAX(DATE($AH$4,12,31),DATE(YEAR(J2267)+$AH$3,MONTH(J2267),DAY(J2267)))),IF(AND(COUNTIFS('[3]Resources - Baseline'!$C$26:$C$37,S2267)=1,$AH$2&gt;0),MIN(DATE($AH$4,12,31),DATE(YEAR(J2267)+$AH$2,MONTH(J2267),DAY(J2267))),DATE(2050,12,31))))</f>
        <v>#VALUE!</v>
      </c>
      <c r="AF2267" s="33">
        <f t="shared" si="357"/>
        <v>1</v>
      </c>
    </row>
    <row r="2268" spans="1:32">
      <c r="A2268" s="1">
        <v>2268</v>
      </c>
      <c r="B2268" s="21" t="s">
        <v>4717</v>
      </c>
      <c r="C2268" s="21" t="s">
        <v>4718</v>
      </c>
      <c r="D2268" s="21" t="s">
        <v>163</v>
      </c>
      <c r="E2268" s="21" t="s">
        <v>745</v>
      </c>
      <c r="F2268" s="21" t="s">
        <v>745</v>
      </c>
      <c r="G2268" s="21" t="s">
        <v>746</v>
      </c>
      <c r="H2268" s="21" t="s">
        <v>747</v>
      </c>
      <c r="I2268" s="21" t="s">
        <v>212</v>
      </c>
      <c r="J2268" s="22">
        <v>40330</v>
      </c>
      <c r="K2268" s="22">
        <v>55153</v>
      </c>
      <c r="L2268" s="23">
        <f t="shared" si="358"/>
        <v>40</v>
      </c>
      <c r="M2268" s="24">
        <f t="shared" si="359"/>
        <v>1</v>
      </c>
      <c r="N2268" s="21">
        <v>40</v>
      </c>
      <c r="O2268" s="21">
        <v>40</v>
      </c>
      <c r="P2268" s="21" t="s">
        <v>268</v>
      </c>
      <c r="Q2268" s="21" t="s">
        <v>269</v>
      </c>
      <c r="R2268" s="25" t="s">
        <v>270</v>
      </c>
      <c r="S2268" s="21" t="s">
        <v>755</v>
      </c>
      <c r="T2268" s="21"/>
      <c r="U2268" s="26"/>
      <c r="V2268" s="26"/>
      <c r="W2268" s="27">
        <f t="shared" si="350"/>
        <v>2010</v>
      </c>
      <c r="X2268" s="27">
        <f t="shared" si="351"/>
        <v>2050</v>
      </c>
      <c r="Y2268" s="28">
        <f t="shared" si="352"/>
        <v>0</v>
      </c>
      <c r="Z2268" s="29" t="str">
        <f t="shared" si="353"/>
        <v>NW</v>
      </c>
      <c r="AA2268" s="30">
        <f t="shared" si="354"/>
        <v>40</v>
      </c>
      <c r="AB2268" s="31">
        <f>IF(AND(ISNUMBER(MATCH($S2268,[3]Lists!$CU$8:$CU$37,0)),J2268&gt;=DATE(2018,12,31)),$AH$6,$AH$5)</f>
        <v>1</v>
      </c>
      <c r="AC2268" s="31">
        <f t="shared" si="355"/>
        <v>1</v>
      </c>
      <c r="AD2268" s="31">
        <f t="shared" si="356"/>
        <v>1</v>
      </c>
      <c r="AE2268" s="32" t="e">
        <f>MIN($K2268,IF(AND(S2268='[3]Resources - Baseline'!$C$25,$AH$3&gt;0),MIN(DATE(2050,12,31),MAX(DATE($AH$4,12,31),DATE(YEAR(J2268)+$AH$3,MONTH(J2268),DAY(J2268)))),IF(AND(COUNTIFS('[3]Resources - Baseline'!$C$26:$C$37,S2268)=1,$AH$2&gt;0),MIN(DATE($AH$4,12,31),DATE(YEAR(J2268)+$AH$2,MONTH(J2268),DAY(J2268))),DATE(2050,12,31))))</f>
        <v>#VALUE!</v>
      </c>
      <c r="AF2268" s="33">
        <f t="shared" si="357"/>
        <v>1</v>
      </c>
    </row>
    <row r="2269" spans="1:32">
      <c r="A2269" s="1">
        <v>2269</v>
      </c>
      <c r="B2269" s="21" t="s">
        <v>4719</v>
      </c>
      <c r="C2269" s="21" t="s">
        <v>4720</v>
      </c>
      <c r="D2269" s="21" t="s">
        <v>163</v>
      </c>
      <c r="E2269" s="21" t="s">
        <v>298</v>
      </c>
      <c r="F2269" s="21" t="s">
        <v>298</v>
      </c>
      <c r="G2269" s="21" t="s">
        <v>299</v>
      </c>
      <c r="H2269" s="21" t="s">
        <v>166</v>
      </c>
      <c r="I2269" s="21" t="s">
        <v>167</v>
      </c>
      <c r="J2269" s="22">
        <v>36647</v>
      </c>
      <c r="K2269" s="22">
        <v>55123</v>
      </c>
      <c r="L2269" s="23">
        <f t="shared" si="358"/>
        <v>310</v>
      </c>
      <c r="M2269" s="24">
        <f t="shared" si="359"/>
        <v>1</v>
      </c>
      <c r="N2269" s="21">
        <v>310</v>
      </c>
      <c r="O2269" s="21">
        <v>310</v>
      </c>
      <c r="P2269" s="21" t="s">
        <v>790</v>
      </c>
      <c r="Q2269" s="21" t="s">
        <v>537</v>
      </c>
      <c r="R2269" s="25" t="s">
        <v>538</v>
      </c>
      <c r="S2269" s="21" t="s">
        <v>791</v>
      </c>
      <c r="T2269" s="21"/>
      <c r="U2269" s="26"/>
      <c r="V2269" s="26"/>
      <c r="W2269" s="27">
        <f t="shared" si="350"/>
        <v>2000</v>
      </c>
      <c r="X2269" s="27">
        <f t="shared" si="351"/>
        <v>2050</v>
      </c>
      <c r="Y2269" s="28">
        <f t="shared" si="352"/>
        <v>0</v>
      </c>
      <c r="Z2269" s="29" t="str">
        <f t="shared" si="353"/>
        <v>Excluded</v>
      </c>
      <c r="AA2269" s="30">
        <f t="shared" si="354"/>
        <v>310</v>
      </c>
      <c r="AB2269" s="31">
        <f>IF(AND(ISNUMBER(MATCH($S2269,[3]Lists!$CU$8:$CU$37,0)),J2269&gt;=DATE(2018,12,31)),$AH$6,$AH$5)</f>
        <v>1</v>
      </c>
      <c r="AC2269" s="31">
        <f t="shared" si="355"/>
        <v>1</v>
      </c>
      <c r="AD2269" s="31">
        <f t="shared" si="356"/>
        <v>1</v>
      </c>
      <c r="AE2269" s="32" t="e">
        <f>MIN($K2269,IF(AND(S2269='[3]Resources - Baseline'!$C$25,$AH$3&gt;0),MIN(DATE(2050,12,31),MAX(DATE($AH$4,12,31),DATE(YEAR(J2269)+$AH$3,MONTH(J2269),DAY(J2269)))),IF(AND(COUNTIFS('[3]Resources - Baseline'!$C$26:$C$37,S2269)=1,$AH$2&gt;0),MIN(DATE($AH$4,12,31),DATE(YEAR(J2269)+$AH$2,MONTH(J2269),DAY(J2269))),DATE(2050,12,31))))</f>
        <v>#VALUE!</v>
      </c>
      <c r="AF2269" s="33">
        <f t="shared" si="357"/>
        <v>1</v>
      </c>
    </row>
    <row r="2270" spans="1:32">
      <c r="A2270" s="1">
        <v>2270</v>
      </c>
      <c r="B2270" s="21" t="s">
        <v>4721</v>
      </c>
      <c r="C2270" s="21" t="s">
        <v>4722</v>
      </c>
      <c r="D2270" s="21" t="s">
        <v>163</v>
      </c>
      <c r="E2270" s="21" t="s">
        <v>192</v>
      </c>
      <c r="F2270" s="21" t="s">
        <v>192</v>
      </c>
      <c r="G2270" s="21" t="s">
        <v>193</v>
      </c>
      <c r="H2270" s="21" t="s">
        <v>194</v>
      </c>
      <c r="I2270" s="21" t="s">
        <v>195</v>
      </c>
      <c r="J2270" s="22">
        <v>41974</v>
      </c>
      <c r="K2270" s="22">
        <v>47588</v>
      </c>
      <c r="L2270" s="23">
        <f t="shared" si="358"/>
        <v>150</v>
      </c>
      <c r="M2270" s="24">
        <f t="shared" si="359"/>
        <v>1</v>
      </c>
      <c r="N2270" s="21">
        <v>150</v>
      </c>
      <c r="O2270" s="21">
        <v>150</v>
      </c>
      <c r="P2270" s="21" t="s">
        <v>196</v>
      </c>
      <c r="Q2270" s="21" t="s">
        <v>197</v>
      </c>
      <c r="R2270" s="25" t="s">
        <v>198</v>
      </c>
      <c r="S2270" s="21" t="s">
        <v>199</v>
      </c>
      <c r="T2270" s="21"/>
      <c r="U2270" s="26"/>
      <c r="V2270" s="26"/>
      <c r="W2270" s="27">
        <f t="shared" si="350"/>
        <v>2015</v>
      </c>
      <c r="X2270" s="27">
        <f t="shared" si="351"/>
        <v>2029</v>
      </c>
      <c r="Y2270" s="28">
        <f t="shared" si="352"/>
        <v>0</v>
      </c>
      <c r="Z2270" s="29" t="str">
        <f t="shared" si="353"/>
        <v>SW</v>
      </c>
      <c r="AA2270" s="30">
        <f t="shared" si="354"/>
        <v>150</v>
      </c>
      <c r="AB2270" s="31">
        <f>IF(AND(ISNUMBER(MATCH($S2270,[3]Lists!$CU$8:$CU$37,0)),J2270&gt;=DATE(2018,12,31)),$AH$6,$AH$5)</f>
        <v>1</v>
      </c>
      <c r="AC2270" s="31">
        <f t="shared" si="355"/>
        <v>1</v>
      </c>
      <c r="AD2270" s="31">
        <f t="shared" si="356"/>
        <v>1</v>
      </c>
      <c r="AE2270" s="32" t="e">
        <f>MIN($K2270,IF(AND(S2270='[3]Resources - Baseline'!$C$25,$AH$3&gt;0),MIN(DATE(2050,12,31),MAX(DATE($AH$4,12,31),DATE(YEAR(J2270)+$AH$3,MONTH(J2270),DAY(J2270)))),IF(AND(COUNTIFS('[3]Resources - Baseline'!$C$26:$C$37,S2270)=1,$AH$2&gt;0),MIN(DATE($AH$4,12,31),DATE(YEAR(J2270)+$AH$2,MONTH(J2270),DAY(J2270))),DATE(2050,12,31))))</f>
        <v>#VALUE!</v>
      </c>
      <c r="AF2270" s="33">
        <f t="shared" si="357"/>
        <v>1</v>
      </c>
    </row>
    <row r="2271" spans="1:32">
      <c r="A2271" s="1">
        <v>2271</v>
      </c>
      <c r="B2271" s="21" t="s">
        <v>4723</v>
      </c>
      <c r="C2271" s="21" t="s">
        <v>4724</v>
      </c>
      <c r="D2271" s="21" t="s">
        <v>163</v>
      </c>
      <c r="E2271" s="21" t="s">
        <v>164</v>
      </c>
      <c r="F2271" s="21" t="s">
        <v>164</v>
      </c>
      <c r="G2271" s="21" t="s">
        <v>165</v>
      </c>
      <c r="H2271" s="21" t="s">
        <v>166</v>
      </c>
      <c r="I2271" s="21" t="s">
        <v>167</v>
      </c>
      <c r="J2271" s="22">
        <v>37755</v>
      </c>
      <c r="K2271" s="22">
        <v>51270</v>
      </c>
      <c r="L2271" s="23">
        <f t="shared" si="358"/>
        <v>14.75</v>
      </c>
      <c r="M2271" s="24">
        <f t="shared" si="359"/>
        <v>1</v>
      </c>
      <c r="N2271" s="21">
        <v>14.75</v>
      </c>
      <c r="O2271" s="21">
        <v>14.75</v>
      </c>
      <c r="P2271" s="21" t="s">
        <v>218</v>
      </c>
      <c r="Q2271" s="21" t="s">
        <v>219</v>
      </c>
      <c r="R2271" s="25" t="s">
        <v>218</v>
      </c>
      <c r="S2271" s="21" t="s">
        <v>220</v>
      </c>
      <c r="T2271" s="21"/>
      <c r="U2271" s="26"/>
      <c r="V2271" s="26"/>
      <c r="W2271" s="27">
        <f t="shared" si="350"/>
        <v>2003</v>
      </c>
      <c r="X2271" s="27">
        <f t="shared" si="351"/>
        <v>2039</v>
      </c>
      <c r="Y2271" s="28">
        <f t="shared" si="352"/>
        <v>0</v>
      </c>
      <c r="Z2271" s="29" t="str">
        <f t="shared" si="353"/>
        <v>Excluded</v>
      </c>
      <c r="AA2271" s="30">
        <f t="shared" si="354"/>
        <v>14.75</v>
      </c>
      <c r="AB2271" s="31">
        <f>IF(AND(ISNUMBER(MATCH($S2271,[3]Lists!$CU$8:$CU$37,0)),J2271&gt;=DATE(2018,12,31)),$AH$6,$AH$5)</f>
        <v>1</v>
      </c>
      <c r="AC2271" s="31">
        <f t="shared" si="355"/>
        <v>1</v>
      </c>
      <c r="AD2271" s="31">
        <f t="shared" si="356"/>
        <v>1</v>
      </c>
      <c r="AE2271" s="32" t="e">
        <f>MIN($K2271,IF(AND(S2271='[3]Resources - Baseline'!$C$25,$AH$3&gt;0),MIN(DATE(2050,12,31),MAX(DATE($AH$4,12,31),DATE(YEAR(J2271)+$AH$3,MONTH(J2271),DAY(J2271)))),IF(AND(COUNTIFS('[3]Resources - Baseline'!$C$26:$C$37,S2271)=1,$AH$2&gt;0),MIN(DATE($AH$4,12,31),DATE(YEAR(J2271)+$AH$2,MONTH(J2271),DAY(J2271))),DATE(2050,12,31))))</f>
        <v>#VALUE!</v>
      </c>
      <c r="AF2271" s="33">
        <f t="shared" si="357"/>
        <v>1</v>
      </c>
    </row>
    <row r="2272" spans="1:32">
      <c r="A2272" s="1">
        <v>2272</v>
      </c>
      <c r="B2272" s="21" t="s">
        <v>4725</v>
      </c>
      <c r="C2272" s="21" t="s">
        <v>4726</v>
      </c>
      <c r="D2272" s="21" t="s">
        <v>163</v>
      </c>
      <c r="E2272" s="21" t="s">
        <v>164</v>
      </c>
      <c r="F2272" s="21" t="s">
        <v>164</v>
      </c>
      <c r="G2272" s="21" t="s">
        <v>165</v>
      </c>
      <c r="H2272" s="21" t="s">
        <v>166</v>
      </c>
      <c r="I2272" s="21" t="s">
        <v>167</v>
      </c>
      <c r="J2272" s="22">
        <v>37755</v>
      </c>
      <c r="K2272" s="22">
        <v>47484</v>
      </c>
      <c r="L2272" s="23">
        <f t="shared" si="358"/>
        <v>14.75</v>
      </c>
      <c r="M2272" s="24">
        <f t="shared" si="359"/>
        <v>1</v>
      </c>
      <c r="N2272" s="21">
        <v>14.75</v>
      </c>
      <c r="O2272" s="21">
        <v>14.75</v>
      </c>
      <c r="P2272" s="21" t="s">
        <v>218</v>
      </c>
      <c r="Q2272" s="21" t="s">
        <v>219</v>
      </c>
      <c r="R2272" s="25" t="s">
        <v>218</v>
      </c>
      <c r="S2272" s="21" t="s">
        <v>220</v>
      </c>
      <c r="T2272" s="21"/>
      <c r="U2272" s="26"/>
      <c r="V2272" s="26"/>
      <c r="W2272" s="27">
        <f t="shared" si="350"/>
        <v>2003</v>
      </c>
      <c r="X2272" s="27">
        <f t="shared" si="351"/>
        <v>2029</v>
      </c>
      <c r="Y2272" s="28">
        <f t="shared" si="352"/>
        <v>0</v>
      </c>
      <c r="Z2272" s="29" t="str">
        <f t="shared" si="353"/>
        <v>Excluded</v>
      </c>
      <c r="AA2272" s="30">
        <f t="shared" si="354"/>
        <v>14.75</v>
      </c>
      <c r="AB2272" s="31">
        <f>IF(AND(ISNUMBER(MATCH($S2272,[3]Lists!$CU$8:$CU$37,0)),J2272&gt;=DATE(2018,12,31)),$AH$6,$AH$5)</f>
        <v>1</v>
      </c>
      <c r="AC2272" s="31">
        <f t="shared" si="355"/>
        <v>1</v>
      </c>
      <c r="AD2272" s="31">
        <f t="shared" si="356"/>
        <v>1</v>
      </c>
      <c r="AE2272" s="32" t="e">
        <f>MIN($K2272,IF(AND(S2272='[3]Resources - Baseline'!$C$25,$AH$3&gt;0),MIN(DATE(2050,12,31),MAX(DATE($AH$4,12,31),DATE(YEAR(J2272)+$AH$3,MONTH(J2272),DAY(J2272)))),IF(AND(COUNTIFS('[3]Resources - Baseline'!$C$26:$C$37,S2272)=1,$AH$2&gt;0),MIN(DATE($AH$4,12,31),DATE(YEAR(J2272)+$AH$2,MONTH(J2272),DAY(J2272))),DATE(2050,12,31))))</f>
        <v>#VALUE!</v>
      </c>
      <c r="AF2272" s="33">
        <f t="shared" si="357"/>
        <v>1</v>
      </c>
    </row>
    <row r="2273" spans="1:32">
      <c r="A2273" s="1">
        <v>2273</v>
      </c>
      <c r="B2273" s="21" t="s">
        <v>4727</v>
      </c>
      <c r="C2273" s="21" t="s">
        <v>4728</v>
      </c>
      <c r="D2273" s="21" t="s">
        <v>163</v>
      </c>
      <c r="E2273" s="21" t="s">
        <v>210</v>
      </c>
      <c r="F2273" s="21" t="s">
        <v>210</v>
      </c>
      <c r="G2273" s="21" t="s">
        <v>211</v>
      </c>
      <c r="H2273" s="21" t="s">
        <v>210</v>
      </c>
      <c r="I2273" s="21" t="s">
        <v>212</v>
      </c>
      <c r="J2273" s="22">
        <v>41487</v>
      </c>
      <c r="K2273" s="22">
        <v>55153</v>
      </c>
      <c r="L2273" s="23">
        <f t="shared" si="358"/>
        <v>98</v>
      </c>
      <c r="M2273" s="24">
        <f t="shared" si="359"/>
        <v>1</v>
      </c>
      <c r="N2273" s="21">
        <v>98</v>
      </c>
      <c r="O2273" s="21">
        <v>98</v>
      </c>
      <c r="P2273" s="21" t="s">
        <v>196</v>
      </c>
      <c r="Q2273" s="21" t="s">
        <v>197</v>
      </c>
      <c r="R2273" s="25" t="s">
        <v>198</v>
      </c>
      <c r="S2273" s="21" t="s">
        <v>551</v>
      </c>
      <c r="T2273" s="21"/>
      <c r="U2273" s="26"/>
      <c r="V2273" s="26"/>
      <c r="W2273" s="27">
        <f t="shared" si="350"/>
        <v>2014</v>
      </c>
      <c r="X2273" s="27">
        <f t="shared" si="351"/>
        <v>2050</v>
      </c>
      <c r="Y2273" s="28">
        <f t="shared" si="352"/>
        <v>0</v>
      </c>
      <c r="Z2273" s="29" t="str">
        <f t="shared" si="353"/>
        <v>NW</v>
      </c>
      <c r="AA2273" s="30">
        <f t="shared" si="354"/>
        <v>98</v>
      </c>
      <c r="AB2273" s="31">
        <f>IF(AND(ISNUMBER(MATCH($S2273,[3]Lists!$CU$8:$CU$37,0)),J2273&gt;=DATE(2018,12,31)),$AH$6,$AH$5)</f>
        <v>1</v>
      </c>
      <c r="AC2273" s="31">
        <f t="shared" si="355"/>
        <v>1</v>
      </c>
      <c r="AD2273" s="31">
        <f t="shared" si="356"/>
        <v>1</v>
      </c>
      <c r="AE2273" s="32" t="e">
        <f>MIN($K2273,IF(AND(S2273='[3]Resources - Baseline'!$C$25,$AH$3&gt;0),MIN(DATE(2050,12,31),MAX(DATE($AH$4,12,31),DATE(YEAR(J2273)+$AH$3,MONTH(J2273),DAY(J2273)))),IF(AND(COUNTIFS('[3]Resources - Baseline'!$C$26:$C$37,S2273)=1,$AH$2&gt;0),MIN(DATE($AH$4,12,31),DATE(YEAR(J2273)+$AH$2,MONTH(J2273),DAY(J2273))),DATE(2050,12,31))))</f>
        <v>#VALUE!</v>
      </c>
      <c r="AF2273" s="33">
        <f t="shared" si="357"/>
        <v>1</v>
      </c>
    </row>
    <row r="2274" spans="1:32">
      <c r="A2274" s="1">
        <v>2274</v>
      </c>
      <c r="B2274" s="21" t="s">
        <v>4729</v>
      </c>
      <c r="C2274" s="21" t="s">
        <v>4730</v>
      </c>
      <c r="D2274" s="21" t="s">
        <v>163</v>
      </c>
      <c r="E2274" s="21" t="s">
        <v>432</v>
      </c>
      <c r="F2274" s="21" t="s">
        <v>432</v>
      </c>
      <c r="G2274" s="21" t="s">
        <v>433</v>
      </c>
      <c r="H2274" s="21" t="s">
        <v>434</v>
      </c>
      <c r="I2274" s="21" t="s">
        <v>212</v>
      </c>
      <c r="J2274" s="22">
        <v>33939</v>
      </c>
      <c r="K2274" s="22">
        <v>55153</v>
      </c>
      <c r="L2274" s="23">
        <f t="shared" si="358"/>
        <v>58.62</v>
      </c>
      <c r="M2274" s="24">
        <f t="shared" si="359"/>
        <v>1</v>
      </c>
      <c r="N2274" s="21">
        <v>58.62</v>
      </c>
      <c r="O2274" s="21">
        <v>58.62</v>
      </c>
      <c r="P2274" s="21" t="s">
        <v>218</v>
      </c>
      <c r="Q2274" s="21" t="s">
        <v>219</v>
      </c>
      <c r="R2274" s="25" t="s">
        <v>218</v>
      </c>
      <c r="S2274" s="21" t="s">
        <v>344</v>
      </c>
      <c r="T2274" s="21"/>
      <c r="U2274" s="26"/>
      <c r="V2274" s="26"/>
      <c r="W2274" s="27">
        <f t="shared" si="350"/>
        <v>1993</v>
      </c>
      <c r="X2274" s="27">
        <f t="shared" si="351"/>
        <v>2050</v>
      </c>
      <c r="Y2274" s="28">
        <f t="shared" si="352"/>
        <v>0</v>
      </c>
      <c r="Z2274" s="29" t="str">
        <f t="shared" si="353"/>
        <v>NW</v>
      </c>
      <c r="AA2274" s="30">
        <f t="shared" si="354"/>
        <v>58.62</v>
      </c>
      <c r="AB2274" s="31">
        <f>IF(AND(ISNUMBER(MATCH($S2274,[3]Lists!$CU$8:$CU$37,0)),J2274&gt;=DATE(2018,12,31)),$AH$6,$AH$5)</f>
        <v>1</v>
      </c>
      <c r="AC2274" s="31">
        <f t="shared" si="355"/>
        <v>1</v>
      </c>
      <c r="AD2274" s="31">
        <f t="shared" si="356"/>
        <v>1</v>
      </c>
      <c r="AE2274" s="32" t="e">
        <f>MIN($K2274,IF(AND(S2274='[3]Resources - Baseline'!$C$25,$AH$3&gt;0),MIN(DATE(2050,12,31),MAX(DATE($AH$4,12,31),DATE(YEAR(J2274)+$AH$3,MONTH(J2274),DAY(J2274)))),IF(AND(COUNTIFS('[3]Resources - Baseline'!$C$26:$C$37,S2274)=1,$AH$2&gt;0),MIN(DATE($AH$4,12,31),DATE(YEAR(J2274)+$AH$2,MONTH(J2274),DAY(J2274))),DATE(2050,12,31))))</f>
        <v>#VALUE!</v>
      </c>
      <c r="AF2274" s="33">
        <f t="shared" si="357"/>
        <v>1</v>
      </c>
    </row>
    <row r="2275" spans="1:32">
      <c r="A2275" s="1">
        <v>2275</v>
      </c>
      <c r="B2275" s="21" t="s">
        <v>4731</v>
      </c>
      <c r="C2275" s="21" t="s">
        <v>4732</v>
      </c>
      <c r="D2275" s="21" t="s">
        <v>163</v>
      </c>
      <c r="E2275" s="21" t="s">
        <v>432</v>
      </c>
      <c r="F2275" s="21" t="s">
        <v>432</v>
      </c>
      <c r="G2275" s="21" t="s">
        <v>433</v>
      </c>
      <c r="H2275" s="21" t="s">
        <v>434</v>
      </c>
      <c r="I2275" s="21" t="s">
        <v>212</v>
      </c>
      <c r="J2275" s="22">
        <v>33848</v>
      </c>
      <c r="K2275" s="22">
        <v>55153</v>
      </c>
      <c r="L2275" s="23">
        <f t="shared" si="358"/>
        <v>58.62</v>
      </c>
      <c r="M2275" s="24">
        <f t="shared" si="359"/>
        <v>1</v>
      </c>
      <c r="N2275" s="21">
        <v>58.62</v>
      </c>
      <c r="O2275" s="21">
        <v>58.62</v>
      </c>
      <c r="P2275" s="21" t="s">
        <v>218</v>
      </c>
      <c r="Q2275" s="21" t="s">
        <v>219</v>
      </c>
      <c r="R2275" s="25" t="s">
        <v>218</v>
      </c>
      <c r="S2275" s="21" t="s">
        <v>344</v>
      </c>
      <c r="T2275" s="21"/>
      <c r="U2275" s="26"/>
      <c r="V2275" s="26"/>
      <c r="W2275" s="27">
        <f t="shared" si="350"/>
        <v>1993</v>
      </c>
      <c r="X2275" s="27">
        <f t="shared" si="351"/>
        <v>2050</v>
      </c>
      <c r="Y2275" s="28">
        <f t="shared" si="352"/>
        <v>0</v>
      </c>
      <c r="Z2275" s="29" t="str">
        <f t="shared" si="353"/>
        <v>NW</v>
      </c>
      <c r="AA2275" s="30">
        <f t="shared" si="354"/>
        <v>58.62</v>
      </c>
      <c r="AB2275" s="31">
        <f>IF(AND(ISNUMBER(MATCH($S2275,[3]Lists!$CU$8:$CU$37,0)),J2275&gt;=DATE(2018,12,31)),$AH$6,$AH$5)</f>
        <v>1</v>
      </c>
      <c r="AC2275" s="31">
        <f t="shared" si="355"/>
        <v>1</v>
      </c>
      <c r="AD2275" s="31">
        <f t="shared" si="356"/>
        <v>1</v>
      </c>
      <c r="AE2275" s="32" t="e">
        <f>MIN($K2275,IF(AND(S2275='[3]Resources - Baseline'!$C$25,$AH$3&gt;0),MIN(DATE(2050,12,31),MAX(DATE($AH$4,12,31),DATE(YEAR(J2275)+$AH$3,MONTH(J2275),DAY(J2275)))),IF(AND(COUNTIFS('[3]Resources - Baseline'!$C$26:$C$37,S2275)=1,$AH$2&gt;0),MIN(DATE($AH$4,12,31),DATE(YEAR(J2275)+$AH$2,MONTH(J2275),DAY(J2275))),DATE(2050,12,31))))</f>
        <v>#VALUE!</v>
      </c>
      <c r="AF2275" s="33">
        <f t="shared" si="357"/>
        <v>1</v>
      </c>
    </row>
    <row r="2276" spans="1:32">
      <c r="A2276" s="1">
        <v>2276</v>
      </c>
      <c r="B2276" s="21" t="s">
        <v>4733</v>
      </c>
      <c r="C2276" s="21" t="s">
        <v>4734</v>
      </c>
      <c r="D2276" s="21" t="s">
        <v>163</v>
      </c>
      <c r="E2276" s="21" t="s">
        <v>440</v>
      </c>
      <c r="F2276" s="21" t="s">
        <v>440</v>
      </c>
      <c r="G2276" s="21" t="s">
        <v>441</v>
      </c>
      <c r="H2276" s="21" t="s">
        <v>434</v>
      </c>
      <c r="I2276" s="21" t="s">
        <v>212</v>
      </c>
      <c r="J2276" s="22">
        <v>33939</v>
      </c>
      <c r="K2276" s="22">
        <v>55153</v>
      </c>
      <c r="L2276" s="23">
        <f t="shared" si="358"/>
        <v>0.83</v>
      </c>
      <c r="M2276" s="24">
        <f t="shared" si="359"/>
        <v>1</v>
      </c>
      <c r="N2276" s="21">
        <v>0.83</v>
      </c>
      <c r="O2276" s="21">
        <v>0.83</v>
      </c>
      <c r="P2276" s="21" t="s">
        <v>218</v>
      </c>
      <c r="Q2276" s="21" t="s">
        <v>219</v>
      </c>
      <c r="R2276" s="25" t="s">
        <v>218</v>
      </c>
      <c r="S2276" s="21" t="s">
        <v>344</v>
      </c>
      <c r="T2276" s="21"/>
      <c r="U2276" s="26"/>
      <c r="V2276" s="26"/>
      <c r="W2276" s="27">
        <f t="shared" si="350"/>
        <v>1993</v>
      </c>
      <c r="X2276" s="27">
        <f t="shared" si="351"/>
        <v>2050</v>
      </c>
      <c r="Y2276" s="28">
        <f t="shared" si="352"/>
        <v>0</v>
      </c>
      <c r="Z2276" s="29" t="str">
        <f t="shared" si="353"/>
        <v>NW</v>
      </c>
      <c r="AA2276" s="30">
        <f t="shared" si="354"/>
        <v>0.83</v>
      </c>
      <c r="AB2276" s="31">
        <f>IF(AND(ISNUMBER(MATCH($S2276,[3]Lists!$CU$8:$CU$37,0)),J2276&gt;=DATE(2018,12,31)),$AH$6,$AH$5)</f>
        <v>1</v>
      </c>
      <c r="AC2276" s="31">
        <f t="shared" si="355"/>
        <v>1</v>
      </c>
      <c r="AD2276" s="31">
        <f t="shared" si="356"/>
        <v>1</v>
      </c>
      <c r="AE2276" s="32" t="e">
        <f>MIN($K2276,IF(AND(S2276='[3]Resources - Baseline'!$C$25,$AH$3&gt;0),MIN(DATE(2050,12,31),MAX(DATE($AH$4,12,31),DATE(YEAR(J2276)+$AH$3,MONTH(J2276),DAY(J2276)))),IF(AND(COUNTIFS('[3]Resources - Baseline'!$C$26:$C$37,S2276)=1,$AH$2&gt;0),MIN(DATE($AH$4,12,31),DATE(YEAR(J2276)+$AH$2,MONTH(J2276),DAY(J2276))),DATE(2050,12,31))))</f>
        <v>#VALUE!</v>
      </c>
      <c r="AF2276" s="33">
        <f t="shared" si="357"/>
        <v>1</v>
      </c>
    </row>
    <row r="2277" spans="1:32">
      <c r="A2277" s="1">
        <v>2277</v>
      </c>
      <c r="B2277" s="21" t="s">
        <v>4735</v>
      </c>
      <c r="C2277" s="21" t="s">
        <v>4736</v>
      </c>
      <c r="D2277" s="21" t="s">
        <v>163</v>
      </c>
      <c r="E2277" s="21" t="s">
        <v>440</v>
      </c>
      <c r="F2277" s="21" t="s">
        <v>440</v>
      </c>
      <c r="G2277" s="21" t="s">
        <v>441</v>
      </c>
      <c r="H2277" s="21" t="s">
        <v>434</v>
      </c>
      <c r="I2277" s="21" t="s">
        <v>212</v>
      </c>
      <c r="J2277" s="22">
        <v>40525</v>
      </c>
      <c r="K2277" s="22">
        <v>55153</v>
      </c>
      <c r="L2277" s="23">
        <f t="shared" si="358"/>
        <v>19.920000000000002</v>
      </c>
      <c r="M2277" s="24">
        <f t="shared" si="359"/>
        <v>1</v>
      </c>
      <c r="N2277" s="21">
        <v>19.920000000000002</v>
      </c>
      <c r="O2277" s="21">
        <v>19.920000000000002</v>
      </c>
      <c r="P2277" s="21" t="s">
        <v>196</v>
      </c>
      <c r="Q2277" s="21" t="s">
        <v>197</v>
      </c>
      <c r="R2277" s="25" t="s">
        <v>198</v>
      </c>
      <c r="S2277" s="21" t="s">
        <v>551</v>
      </c>
      <c r="T2277" s="21"/>
      <c r="U2277" s="26"/>
      <c r="V2277" s="26"/>
      <c r="W2277" s="27">
        <f t="shared" si="350"/>
        <v>2011</v>
      </c>
      <c r="X2277" s="27">
        <f t="shared" si="351"/>
        <v>2050</v>
      </c>
      <c r="Y2277" s="28">
        <f t="shared" si="352"/>
        <v>0</v>
      </c>
      <c r="Z2277" s="29" t="str">
        <f t="shared" si="353"/>
        <v>NW</v>
      </c>
      <c r="AA2277" s="30">
        <f t="shared" si="354"/>
        <v>19.920000000000002</v>
      </c>
      <c r="AB2277" s="31">
        <f>IF(AND(ISNUMBER(MATCH($S2277,[3]Lists!$CU$8:$CU$37,0)),J2277&gt;=DATE(2018,12,31)),$AH$6,$AH$5)</f>
        <v>1</v>
      </c>
      <c r="AC2277" s="31">
        <f t="shared" si="355"/>
        <v>1</v>
      </c>
      <c r="AD2277" s="31">
        <f t="shared" si="356"/>
        <v>1</v>
      </c>
      <c r="AE2277" s="32" t="e">
        <f>MIN($K2277,IF(AND(S2277='[3]Resources - Baseline'!$C$25,$AH$3&gt;0),MIN(DATE(2050,12,31),MAX(DATE($AH$4,12,31),DATE(YEAR(J2277)+$AH$3,MONTH(J2277),DAY(J2277)))),IF(AND(COUNTIFS('[3]Resources - Baseline'!$C$26:$C$37,S2277)=1,$AH$2&gt;0),MIN(DATE($AH$4,12,31),DATE(YEAR(J2277)+$AH$2,MONTH(J2277),DAY(J2277))),DATE(2050,12,31))))</f>
        <v>#VALUE!</v>
      </c>
      <c r="AF2277" s="33">
        <f t="shared" si="357"/>
        <v>1</v>
      </c>
    </row>
    <row r="2278" spans="1:32">
      <c r="A2278" s="1">
        <v>2278</v>
      </c>
      <c r="B2278" s="21" t="s">
        <v>4737</v>
      </c>
      <c r="C2278" s="21" t="s">
        <v>4738</v>
      </c>
      <c r="D2278" s="21" t="s">
        <v>163</v>
      </c>
      <c r="E2278" s="21" t="s">
        <v>432</v>
      </c>
      <c r="F2278" s="21" t="s">
        <v>432</v>
      </c>
      <c r="G2278" s="21" t="s">
        <v>433</v>
      </c>
      <c r="H2278" s="21" t="s">
        <v>434</v>
      </c>
      <c r="I2278" s="21" t="s">
        <v>212</v>
      </c>
      <c r="J2278" s="22">
        <v>35947</v>
      </c>
      <c r="K2278" s="22">
        <v>55153</v>
      </c>
      <c r="L2278" s="23">
        <f t="shared" si="358"/>
        <v>2.7</v>
      </c>
      <c r="M2278" s="24">
        <f t="shared" si="359"/>
        <v>1</v>
      </c>
      <c r="N2278" s="21">
        <v>2.7</v>
      </c>
      <c r="O2278" s="21">
        <v>2.7</v>
      </c>
      <c r="P2278" s="21" t="s">
        <v>218</v>
      </c>
      <c r="Q2278" s="21" t="s">
        <v>219</v>
      </c>
      <c r="R2278" s="25" t="s">
        <v>218</v>
      </c>
      <c r="S2278" s="21" t="s">
        <v>344</v>
      </c>
      <c r="T2278" s="21"/>
      <c r="U2278" s="26"/>
      <c r="V2278" s="26"/>
      <c r="W2278" s="27">
        <f t="shared" si="350"/>
        <v>1998</v>
      </c>
      <c r="X2278" s="27">
        <f t="shared" si="351"/>
        <v>2050</v>
      </c>
      <c r="Y2278" s="28">
        <f t="shared" si="352"/>
        <v>0</v>
      </c>
      <c r="Z2278" s="29" t="str">
        <f t="shared" si="353"/>
        <v>NW</v>
      </c>
      <c r="AA2278" s="30">
        <f t="shared" si="354"/>
        <v>2.7</v>
      </c>
      <c r="AB2278" s="31">
        <f>IF(AND(ISNUMBER(MATCH($S2278,[3]Lists!$CU$8:$CU$37,0)),J2278&gt;=DATE(2018,12,31)),$AH$6,$AH$5)</f>
        <v>1</v>
      </c>
      <c r="AC2278" s="31">
        <f t="shared" si="355"/>
        <v>1</v>
      </c>
      <c r="AD2278" s="31">
        <f t="shared" si="356"/>
        <v>1</v>
      </c>
      <c r="AE2278" s="32" t="e">
        <f>MIN($K2278,IF(AND(S2278='[3]Resources - Baseline'!$C$25,$AH$3&gt;0),MIN(DATE(2050,12,31),MAX(DATE($AH$4,12,31),DATE(YEAR(J2278)+$AH$3,MONTH(J2278),DAY(J2278)))),IF(AND(COUNTIFS('[3]Resources - Baseline'!$C$26:$C$37,S2278)=1,$AH$2&gt;0),MIN(DATE($AH$4,12,31),DATE(YEAR(J2278)+$AH$2,MONTH(J2278),DAY(J2278))),DATE(2050,12,31))))</f>
        <v>#VALUE!</v>
      </c>
      <c r="AF2278" s="33">
        <f t="shared" si="357"/>
        <v>1</v>
      </c>
    </row>
    <row r="2279" spans="1:32">
      <c r="A2279" s="1">
        <v>2279</v>
      </c>
      <c r="B2279" s="21" t="s">
        <v>4739</v>
      </c>
      <c r="C2279" s="21" t="s">
        <v>4740</v>
      </c>
      <c r="D2279" s="21" t="s">
        <v>163</v>
      </c>
      <c r="E2279" s="21" t="s">
        <v>432</v>
      </c>
      <c r="F2279" s="21" t="s">
        <v>432</v>
      </c>
      <c r="G2279" s="21" t="s">
        <v>433</v>
      </c>
      <c r="H2279" s="21" t="s">
        <v>434</v>
      </c>
      <c r="I2279" s="21" t="s">
        <v>212</v>
      </c>
      <c r="J2279" s="22">
        <v>35916</v>
      </c>
      <c r="K2279" s="22">
        <v>55153</v>
      </c>
      <c r="L2279" s="23">
        <f t="shared" si="358"/>
        <v>5</v>
      </c>
      <c r="M2279" s="24">
        <f t="shared" si="359"/>
        <v>1</v>
      </c>
      <c r="N2279" s="21">
        <v>5</v>
      </c>
      <c r="O2279" s="21">
        <v>5</v>
      </c>
      <c r="P2279" s="21" t="s">
        <v>218</v>
      </c>
      <c r="Q2279" s="21" t="s">
        <v>219</v>
      </c>
      <c r="R2279" s="25" t="s">
        <v>218</v>
      </c>
      <c r="S2279" s="21" t="s">
        <v>344</v>
      </c>
      <c r="T2279" s="21"/>
      <c r="U2279" s="26"/>
      <c r="V2279" s="26"/>
      <c r="W2279" s="27">
        <f t="shared" si="350"/>
        <v>1998</v>
      </c>
      <c r="X2279" s="27">
        <f t="shared" si="351"/>
        <v>2050</v>
      </c>
      <c r="Y2279" s="28">
        <f t="shared" si="352"/>
        <v>0</v>
      </c>
      <c r="Z2279" s="29" t="str">
        <f t="shared" si="353"/>
        <v>NW</v>
      </c>
      <c r="AA2279" s="30">
        <f t="shared" si="354"/>
        <v>5</v>
      </c>
      <c r="AB2279" s="31">
        <f>IF(AND(ISNUMBER(MATCH($S2279,[3]Lists!$CU$8:$CU$37,0)),J2279&gt;=DATE(2018,12,31)),$AH$6,$AH$5)</f>
        <v>1</v>
      </c>
      <c r="AC2279" s="31">
        <f t="shared" si="355"/>
        <v>1</v>
      </c>
      <c r="AD2279" s="31">
        <f t="shared" si="356"/>
        <v>1</v>
      </c>
      <c r="AE2279" s="32" t="e">
        <f>MIN($K2279,IF(AND(S2279='[3]Resources - Baseline'!$C$25,$AH$3&gt;0),MIN(DATE(2050,12,31),MAX(DATE($AH$4,12,31),DATE(YEAR(J2279)+$AH$3,MONTH(J2279),DAY(J2279)))),IF(AND(COUNTIFS('[3]Resources - Baseline'!$C$26:$C$37,S2279)=1,$AH$2&gt;0),MIN(DATE($AH$4,12,31),DATE(YEAR(J2279)+$AH$2,MONTH(J2279),DAY(J2279))),DATE(2050,12,31))))</f>
        <v>#VALUE!</v>
      </c>
      <c r="AF2279" s="33">
        <f t="shared" si="357"/>
        <v>1</v>
      </c>
    </row>
    <row r="2280" spans="1:32">
      <c r="A2280" s="1">
        <v>2280</v>
      </c>
      <c r="B2280" s="21" t="s">
        <v>4741</v>
      </c>
      <c r="C2280" s="21" t="s">
        <v>4742</v>
      </c>
      <c r="D2280" s="21" t="s">
        <v>163</v>
      </c>
      <c r="E2280" s="21" t="s">
        <v>432</v>
      </c>
      <c r="F2280" s="21" t="s">
        <v>432</v>
      </c>
      <c r="G2280" s="21" t="s">
        <v>433</v>
      </c>
      <c r="H2280" s="21" t="s">
        <v>434</v>
      </c>
      <c r="I2280" s="21" t="s">
        <v>212</v>
      </c>
      <c r="J2280" s="22">
        <v>35521</v>
      </c>
      <c r="K2280" s="22">
        <v>55153</v>
      </c>
      <c r="L2280" s="23">
        <f t="shared" si="358"/>
        <v>10</v>
      </c>
      <c r="M2280" s="24">
        <f t="shared" si="359"/>
        <v>1</v>
      </c>
      <c r="N2280" s="21">
        <v>10</v>
      </c>
      <c r="O2280" s="21">
        <v>10</v>
      </c>
      <c r="P2280" s="21" t="s">
        <v>218</v>
      </c>
      <c r="Q2280" s="21" t="s">
        <v>219</v>
      </c>
      <c r="R2280" s="25" t="s">
        <v>218</v>
      </c>
      <c r="S2280" s="21" t="s">
        <v>344</v>
      </c>
      <c r="T2280" s="21"/>
      <c r="U2280" s="26"/>
      <c r="V2280" s="26"/>
      <c r="W2280" s="27">
        <f t="shared" si="350"/>
        <v>1997</v>
      </c>
      <c r="X2280" s="27">
        <f t="shared" si="351"/>
        <v>2050</v>
      </c>
      <c r="Y2280" s="28">
        <f t="shared" si="352"/>
        <v>0</v>
      </c>
      <c r="Z2280" s="29" t="str">
        <f t="shared" si="353"/>
        <v>NW</v>
      </c>
      <c r="AA2280" s="30">
        <f t="shared" si="354"/>
        <v>10</v>
      </c>
      <c r="AB2280" s="31">
        <f>IF(AND(ISNUMBER(MATCH($S2280,[3]Lists!$CU$8:$CU$37,0)),J2280&gt;=DATE(2018,12,31)),$AH$6,$AH$5)</f>
        <v>1</v>
      </c>
      <c r="AC2280" s="31">
        <f t="shared" si="355"/>
        <v>1</v>
      </c>
      <c r="AD2280" s="31">
        <f t="shared" si="356"/>
        <v>1</v>
      </c>
      <c r="AE2280" s="32" t="e">
        <f>MIN($K2280,IF(AND(S2280='[3]Resources - Baseline'!$C$25,$AH$3&gt;0),MIN(DATE(2050,12,31),MAX(DATE($AH$4,12,31),DATE(YEAR(J2280)+$AH$3,MONTH(J2280),DAY(J2280)))),IF(AND(COUNTIFS('[3]Resources - Baseline'!$C$26:$C$37,S2280)=1,$AH$2&gt;0),MIN(DATE($AH$4,12,31),DATE(YEAR(J2280)+$AH$2,MONTH(J2280),DAY(J2280))),DATE(2050,12,31))))</f>
        <v>#VALUE!</v>
      </c>
      <c r="AF2280" s="33">
        <f t="shared" si="357"/>
        <v>1</v>
      </c>
    </row>
    <row r="2281" spans="1:32">
      <c r="A2281" s="1">
        <v>2281</v>
      </c>
      <c r="B2281" s="21" t="s">
        <v>4743</v>
      </c>
      <c r="C2281" s="21" t="s">
        <v>4744</v>
      </c>
      <c r="D2281" s="21" t="s">
        <v>163</v>
      </c>
      <c r="E2281" s="21" t="s">
        <v>432</v>
      </c>
      <c r="F2281" s="21" t="s">
        <v>432</v>
      </c>
      <c r="G2281" s="21" t="s">
        <v>433</v>
      </c>
      <c r="H2281" s="21" t="s">
        <v>434</v>
      </c>
      <c r="I2281" s="21" t="s">
        <v>212</v>
      </c>
      <c r="J2281" s="22">
        <v>35551</v>
      </c>
      <c r="K2281" s="22">
        <v>55153</v>
      </c>
      <c r="L2281" s="23">
        <f t="shared" si="358"/>
        <v>10</v>
      </c>
      <c r="M2281" s="24">
        <f t="shared" si="359"/>
        <v>1</v>
      </c>
      <c r="N2281" s="21">
        <v>10</v>
      </c>
      <c r="O2281" s="21">
        <v>10</v>
      </c>
      <c r="P2281" s="21" t="s">
        <v>218</v>
      </c>
      <c r="Q2281" s="21" t="s">
        <v>219</v>
      </c>
      <c r="R2281" s="25" t="s">
        <v>218</v>
      </c>
      <c r="S2281" s="21" t="s">
        <v>344</v>
      </c>
      <c r="T2281" s="21"/>
      <c r="U2281" s="26"/>
      <c r="V2281" s="26"/>
      <c r="W2281" s="27">
        <f t="shared" si="350"/>
        <v>1997</v>
      </c>
      <c r="X2281" s="27">
        <f t="shared" si="351"/>
        <v>2050</v>
      </c>
      <c r="Y2281" s="28">
        <f t="shared" si="352"/>
        <v>0</v>
      </c>
      <c r="Z2281" s="29" t="str">
        <f t="shared" si="353"/>
        <v>NW</v>
      </c>
      <c r="AA2281" s="30">
        <f t="shared" si="354"/>
        <v>10</v>
      </c>
      <c r="AB2281" s="31">
        <f>IF(AND(ISNUMBER(MATCH($S2281,[3]Lists!$CU$8:$CU$37,0)),J2281&gt;=DATE(2018,12,31)),$AH$6,$AH$5)</f>
        <v>1</v>
      </c>
      <c r="AC2281" s="31">
        <f t="shared" si="355"/>
        <v>1</v>
      </c>
      <c r="AD2281" s="31">
        <f t="shared" si="356"/>
        <v>1</v>
      </c>
      <c r="AE2281" s="32" t="e">
        <f>MIN($K2281,IF(AND(S2281='[3]Resources - Baseline'!$C$25,$AH$3&gt;0),MIN(DATE(2050,12,31),MAX(DATE($AH$4,12,31),DATE(YEAR(J2281)+$AH$3,MONTH(J2281),DAY(J2281)))),IF(AND(COUNTIFS('[3]Resources - Baseline'!$C$26:$C$37,S2281)=1,$AH$2&gt;0),MIN(DATE($AH$4,12,31),DATE(YEAR(J2281)+$AH$2,MONTH(J2281),DAY(J2281))),DATE(2050,12,31))))</f>
        <v>#VALUE!</v>
      </c>
      <c r="AF2281" s="33">
        <f t="shared" si="357"/>
        <v>1</v>
      </c>
    </row>
    <row r="2282" spans="1:32">
      <c r="A2282" s="1">
        <v>2282</v>
      </c>
      <c r="B2282" s="21" t="s">
        <v>4745</v>
      </c>
      <c r="C2282" s="21" t="s">
        <v>4746</v>
      </c>
      <c r="D2282" s="21" t="s">
        <v>163</v>
      </c>
      <c r="E2282" s="21" t="s">
        <v>298</v>
      </c>
      <c r="F2282" s="21" t="s">
        <v>298</v>
      </c>
      <c r="G2282" s="21" t="s">
        <v>299</v>
      </c>
      <c r="H2282" s="21" t="s">
        <v>166</v>
      </c>
      <c r="I2282" s="21" t="s">
        <v>167</v>
      </c>
      <c r="J2282" s="22">
        <v>37135</v>
      </c>
      <c r="K2282" s="22">
        <v>55123</v>
      </c>
      <c r="L2282" s="23">
        <f t="shared" si="358"/>
        <v>3</v>
      </c>
      <c r="M2282" s="24">
        <f t="shared" si="359"/>
        <v>1</v>
      </c>
      <c r="N2282" s="21">
        <v>3</v>
      </c>
      <c r="O2282" s="21">
        <v>3</v>
      </c>
      <c r="P2282" s="21" t="s">
        <v>288</v>
      </c>
      <c r="Q2282" s="21" t="s">
        <v>269</v>
      </c>
      <c r="R2282" s="25" t="s">
        <v>270</v>
      </c>
      <c r="S2282" s="21" t="s">
        <v>304</v>
      </c>
      <c r="T2282" s="21"/>
      <c r="U2282" s="26"/>
      <c r="V2282" s="26"/>
      <c r="W2282" s="27">
        <f t="shared" si="350"/>
        <v>2002</v>
      </c>
      <c r="X2282" s="27">
        <f t="shared" si="351"/>
        <v>2050</v>
      </c>
      <c r="Y2282" s="28">
        <f t="shared" si="352"/>
        <v>0</v>
      </c>
      <c r="Z2282" s="29" t="str">
        <f t="shared" si="353"/>
        <v>Excluded</v>
      </c>
      <c r="AA2282" s="30">
        <f t="shared" si="354"/>
        <v>3</v>
      </c>
      <c r="AB2282" s="31">
        <f>IF(AND(ISNUMBER(MATCH($S2282,[3]Lists!$CU$8:$CU$37,0)),J2282&gt;=DATE(2018,12,31)),$AH$6,$AH$5)</f>
        <v>1</v>
      </c>
      <c r="AC2282" s="31">
        <f t="shared" si="355"/>
        <v>1</v>
      </c>
      <c r="AD2282" s="31">
        <f t="shared" si="356"/>
        <v>1</v>
      </c>
      <c r="AE2282" s="32" t="e">
        <f>MIN($K2282,IF(AND(S2282='[3]Resources - Baseline'!$C$25,$AH$3&gt;0),MIN(DATE(2050,12,31),MAX(DATE($AH$4,12,31),DATE(YEAR(J2282)+$AH$3,MONTH(J2282),DAY(J2282)))),IF(AND(COUNTIFS('[3]Resources - Baseline'!$C$26:$C$37,S2282)=1,$AH$2&gt;0),MIN(DATE($AH$4,12,31),DATE(YEAR(J2282)+$AH$2,MONTH(J2282),DAY(J2282))),DATE(2050,12,31))))</f>
        <v>#VALUE!</v>
      </c>
      <c r="AF2282" s="33">
        <f t="shared" si="357"/>
        <v>1</v>
      </c>
    </row>
    <row r="2283" spans="1:32">
      <c r="A2283" s="1">
        <v>2283</v>
      </c>
      <c r="B2283" s="21" t="s">
        <v>4747</v>
      </c>
      <c r="C2283" s="21" t="s">
        <v>4748</v>
      </c>
      <c r="D2283" s="21" t="s">
        <v>163</v>
      </c>
      <c r="E2283" s="21" t="s">
        <v>298</v>
      </c>
      <c r="F2283" s="21" t="s">
        <v>298</v>
      </c>
      <c r="G2283" s="21" t="s">
        <v>299</v>
      </c>
      <c r="H2283" s="21" t="s">
        <v>166</v>
      </c>
      <c r="I2283" s="21" t="s">
        <v>167</v>
      </c>
      <c r="J2283" s="22">
        <v>37135</v>
      </c>
      <c r="K2283" s="22">
        <v>55123</v>
      </c>
      <c r="L2283" s="23">
        <f t="shared" si="358"/>
        <v>2</v>
      </c>
      <c r="M2283" s="24">
        <f t="shared" si="359"/>
        <v>1</v>
      </c>
      <c r="N2283" s="21">
        <v>2</v>
      </c>
      <c r="O2283" s="21">
        <v>2</v>
      </c>
      <c r="P2283" s="21" t="s">
        <v>288</v>
      </c>
      <c r="Q2283" s="21" t="s">
        <v>269</v>
      </c>
      <c r="R2283" s="25" t="s">
        <v>270</v>
      </c>
      <c r="S2283" s="21" t="s">
        <v>304</v>
      </c>
      <c r="T2283" s="21"/>
      <c r="U2283" s="26"/>
      <c r="V2283" s="26"/>
      <c r="W2283" s="27">
        <f t="shared" si="350"/>
        <v>2002</v>
      </c>
      <c r="X2283" s="27">
        <f t="shared" si="351"/>
        <v>2050</v>
      </c>
      <c r="Y2283" s="28">
        <f t="shared" si="352"/>
        <v>0</v>
      </c>
      <c r="Z2283" s="29" t="str">
        <f t="shared" si="353"/>
        <v>Excluded</v>
      </c>
      <c r="AA2283" s="30">
        <f t="shared" si="354"/>
        <v>2</v>
      </c>
      <c r="AB2283" s="31">
        <f>IF(AND(ISNUMBER(MATCH($S2283,[3]Lists!$CU$8:$CU$37,0)),J2283&gt;=DATE(2018,12,31)),$AH$6,$AH$5)</f>
        <v>1</v>
      </c>
      <c r="AC2283" s="31">
        <f t="shared" si="355"/>
        <v>1</v>
      </c>
      <c r="AD2283" s="31">
        <f t="shared" si="356"/>
        <v>1</v>
      </c>
      <c r="AE2283" s="32" t="e">
        <f>MIN($K2283,IF(AND(S2283='[3]Resources - Baseline'!$C$25,$AH$3&gt;0),MIN(DATE(2050,12,31),MAX(DATE($AH$4,12,31),DATE(YEAR(J2283)+$AH$3,MONTH(J2283),DAY(J2283)))),IF(AND(COUNTIFS('[3]Resources - Baseline'!$C$26:$C$37,S2283)=1,$AH$2&gt;0),MIN(DATE($AH$4,12,31),DATE(YEAR(J2283)+$AH$2,MONTH(J2283),DAY(J2283))),DATE(2050,12,31))))</f>
        <v>#VALUE!</v>
      </c>
      <c r="AF2283" s="33">
        <f t="shared" si="357"/>
        <v>1</v>
      </c>
    </row>
    <row r="2284" spans="1:32">
      <c r="A2284" s="1">
        <v>2284</v>
      </c>
      <c r="B2284" s="21" t="s">
        <v>4749</v>
      </c>
      <c r="C2284" s="21" t="s">
        <v>4750</v>
      </c>
      <c r="D2284" s="21" t="s">
        <v>163</v>
      </c>
      <c r="E2284" s="21" t="s">
        <v>298</v>
      </c>
      <c r="F2284" s="21" t="s">
        <v>298</v>
      </c>
      <c r="G2284" s="21" t="s">
        <v>299</v>
      </c>
      <c r="H2284" s="21" t="s">
        <v>166</v>
      </c>
      <c r="I2284" s="21" t="s">
        <v>167</v>
      </c>
      <c r="J2284" s="22">
        <v>37135</v>
      </c>
      <c r="K2284" s="22">
        <v>55123</v>
      </c>
      <c r="L2284" s="23">
        <f t="shared" si="358"/>
        <v>0.8</v>
      </c>
      <c r="M2284" s="24">
        <f t="shared" si="359"/>
        <v>1</v>
      </c>
      <c r="N2284" s="21">
        <v>0.8</v>
      </c>
      <c r="O2284" s="21">
        <v>0.8</v>
      </c>
      <c r="P2284" s="21" t="s">
        <v>2925</v>
      </c>
      <c r="Q2284" s="21" t="s">
        <v>537</v>
      </c>
      <c r="R2284" s="25" t="s">
        <v>538</v>
      </c>
      <c r="S2284" s="21" t="s">
        <v>791</v>
      </c>
      <c r="T2284" s="21"/>
      <c r="U2284" s="26"/>
      <c r="V2284" s="26"/>
      <c r="W2284" s="27">
        <f t="shared" si="350"/>
        <v>2002</v>
      </c>
      <c r="X2284" s="27">
        <f t="shared" si="351"/>
        <v>2050</v>
      </c>
      <c r="Y2284" s="28">
        <f t="shared" si="352"/>
        <v>0</v>
      </c>
      <c r="Z2284" s="29" t="str">
        <f t="shared" si="353"/>
        <v>Excluded</v>
      </c>
      <c r="AA2284" s="30">
        <f t="shared" si="354"/>
        <v>0.8</v>
      </c>
      <c r="AB2284" s="31">
        <f>IF(AND(ISNUMBER(MATCH($S2284,[3]Lists!$CU$8:$CU$37,0)),J2284&gt;=DATE(2018,12,31)),$AH$6,$AH$5)</f>
        <v>1</v>
      </c>
      <c r="AC2284" s="31">
        <f t="shared" si="355"/>
        <v>1</v>
      </c>
      <c r="AD2284" s="31">
        <f t="shared" si="356"/>
        <v>1</v>
      </c>
      <c r="AE2284" s="32" t="e">
        <f>MIN($K2284,IF(AND(S2284='[3]Resources - Baseline'!$C$25,$AH$3&gt;0),MIN(DATE(2050,12,31),MAX(DATE($AH$4,12,31),DATE(YEAR(J2284)+$AH$3,MONTH(J2284),DAY(J2284)))),IF(AND(COUNTIFS('[3]Resources - Baseline'!$C$26:$C$37,S2284)=1,$AH$2&gt;0),MIN(DATE($AH$4,12,31),DATE(YEAR(J2284)+$AH$2,MONTH(J2284),DAY(J2284))),DATE(2050,12,31))))</f>
        <v>#VALUE!</v>
      </c>
      <c r="AF2284" s="33">
        <f t="shared" si="357"/>
        <v>1</v>
      </c>
    </row>
    <row r="2285" spans="1:32">
      <c r="A2285" s="1">
        <v>2285</v>
      </c>
      <c r="B2285" s="21" t="s">
        <v>4751</v>
      </c>
      <c r="C2285" s="21" t="s">
        <v>4752</v>
      </c>
      <c r="D2285" s="21" t="s">
        <v>163</v>
      </c>
      <c r="E2285" s="21" t="s">
        <v>1273</v>
      </c>
      <c r="F2285" s="21" t="s">
        <v>1273</v>
      </c>
      <c r="G2285" s="21" t="s">
        <v>1274</v>
      </c>
      <c r="H2285" s="21" t="s">
        <v>210</v>
      </c>
      <c r="I2285" s="21" t="s">
        <v>212</v>
      </c>
      <c r="J2285" s="22">
        <v>39448</v>
      </c>
      <c r="K2285" s="22">
        <v>55123</v>
      </c>
      <c r="L2285" s="23">
        <f t="shared" si="358"/>
        <v>312.5</v>
      </c>
      <c r="M2285" s="24">
        <f t="shared" si="359"/>
        <v>1</v>
      </c>
      <c r="N2285" s="21">
        <v>312.5</v>
      </c>
      <c r="O2285" s="21">
        <v>312.5</v>
      </c>
      <c r="P2285" s="21" t="s">
        <v>257</v>
      </c>
      <c r="Q2285" s="21" t="s">
        <v>258</v>
      </c>
      <c r="R2285" s="25" t="s">
        <v>259</v>
      </c>
      <c r="S2285" s="21" t="s">
        <v>807</v>
      </c>
      <c r="T2285" s="21"/>
      <c r="U2285" s="26"/>
      <c r="V2285" s="26"/>
      <c r="W2285" s="27">
        <f t="shared" si="350"/>
        <v>2008</v>
      </c>
      <c r="X2285" s="27">
        <f t="shared" si="351"/>
        <v>2050</v>
      </c>
      <c r="Y2285" s="28">
        <f t="shared" si="352"/>
        <v>0</v>
      </c>
      <c r="Z2285" s="29" t="str">
        <f t="shared" si="353"/>
        <v>NW</v>
      </c>
      <c r="AA2285" s="30">
        <f t="shared" si="354"/>
        <v>312.5</v>
      </c>
      <c r="AB2285" s="31">
        <f>IF(AND(ISNUMBER(MATCH($S2285,[3]Lists!$CU$8:$CU$37,0)),J2285&gt;=DATE(2018,12,31)),$AH$6,$AH$5)</f>
        <v>1</v>
      </c>
      <c r="AC2285" s="31">
        <f t="shared" si="355"/>
        <v>1</v>
      </c>
      <c r="AD2285" s="31">
        <f t="shared" si="356"/>
        <v>1</v>
      </c>
      <c r="AE2285" s="32" t="e">
        <f>MIN($K2285,IF(AND(S2285='[3]Resources - Baseline'!$C$25,$AH$3&gt;0),MIN(DATE(2050,12,31),MAX(DATE($AH$4,12,31),DATE(YEAR(J2285)+$AH$3,MONTH(J2285),DAY(J2285)))),IF(AND(COUNTIFS('[3]Resources - Baseline'!$C$26:$C$37,S2285)=1,$AH$2&gt;0),MIN(DATE($AH$4,12,31),DATE(YEAR(J2285)+$AH$2,MONTH(J2285),DAY(J2285))),DATE(2050,12,31))))</f>
        <v>#VALUE!</v>
      </c>
      <c r="AF2285" s="33">
        <f t="shared" si="357"/>
        <v>1</v>
      </c>
    </row>
    <row r="2286" spans="1:32">
      <c r="A2286" s="1">
        <v>2286</v>
      </c>
      <c r="B2286" s="21" t="s">
        <v>4753</v>
      </c>
      <c r="C2286" s="21" t="s">
        <v>4754</v>
      </c>
      <c r="D2286" s="21" t="s">
        <v>185</v>
      </c>
      <c r="E2286" s="21" t="s">
        <v>176</v>
      </c>
      <c r="F2286" s="21" t="s">
        <v>176</v>
      </c>
      <c r="G2286" s="21" t="s">
        <v>177</v>
      </c>
      <c r="H2286" s="21" t="s">
        <v>176</v>
      </c>
      <c r="I2286" s="21" t="s">
        <v>178</v>
      </c>
      <c r="J2286" s="22">
        <v>31778</v>
      </c>
      <c r="K2286" s="22">
        <v>55153</v>
      </c>
      <c r="L2286" s="23">
        <f t="shared" si="358"/>
        <v>2.85</v>
      </c>
      <c r="M2286" s="24">
        <f t="shared" si="359"/>
        <v>1</v>
      </c>
      <c r="N2286" s="21">
        <v>2.85</v>
      </c>
      <c r="O2286" s="21">
        <v>2.85</v>
      </c>
      <c r="P2286" s="21" t="s">
        <v>187</v>
      </c>
      <c r="Q2286" s="21" t="s">
        <v>219</v>
      </c>
      <c r="R2286" s="25" t="s">
        <v>218</v>
      </c>
      <c r="S2286" s="21" t="s">
        <v>265</v>
      </c>
      <c r="T2286" s="21"/>
      <c r="U2286" s="26"/>
      <c r="V2286" s="26"/>
      <c r="W2286" s="27">
        <f t="shared" si="350"/>
        <v>1987</v>
      </c>
      <c r="X2286" s="27">
        <f t="shared" si="351"/>
        <v>2050</v>
      </c>
      <c r="Y2286" s="28">
        <f t="shared" si="352"/>
        <v>0</v>
      </c>
      <c r="Z2286" s="29" t="str">
        <f t="shared" si="353"/>
        <v>CAISO</v>
      </c>
      <c r="AA2286" s="30">
        <f t="shared" si="354"/>
        <v>2.85</v>
      </c>
      <c r="AB2286" s="31">
        <f>IF(AND(ISNUMBER(MATCH($S2286,[3]Lists!$CU$8:$CU$37,0)),J2286&gt;=DATE(2018,12,31)),$AH$6,$AH$5)</f>
        <v>1</v>
      </c>
      <c r="AC2286" s="31">
        <f t="shared" si="355"/>
        <v>1</v>
      </c>
      <c r="AD2286" s="31">
        <f t="shared" si="356"/>
        <v>1</v>
      </c>
      <c r="AE2286" s="32" t="e">
        <f>MIN($K2286,IF(AND(S2286='[3]Resources - Baseline'!$C$25,$AH$3&gt;0),MIN(DATE(2050,12,31),MAX(DATE($AH$4,12,31),DATE(YEAR(J2286)+$AH$3,MONTH(J2286),DAY(J2286)))),IF(AND(COUNTIFS('[3]Resources - Baseline'!$C$26:$C$37,S2286)=1,$AH$2&gt;0),MIN(DATE($AH$4,12,31),DATE(YEAR(J2286)+$AH$2,MONTH(J2286),DAY(J2286))),DATE(2050,12,31))))</f>
        <v>#VALUE!</v>
      </c>
      <c r="AF2286" s="33">
        <f t="shared" si="357"/>
        <v>1</v>
      </c>
    </row>
    <row r="2287" spans="1:32">
      <c r="A2287" s="1">
        <v>2287</v>
      </c>
      <c r="B2287" s="21" t="s">
        <v>4755</v>
      </c>
      <c r="C2287" s="21" t="s">
        <v>4756</v>
      </c>
      <c r="D2287" s="21" t="s">
        <v>185</v>
      </c>
      <c r="E2287" s="21" t="s">
        <v>176</v>
      </c>
      <c r="F2287" s="21" t="s">
        <v>176</v>
      </c>
      <c r="G2287" s="21" t="s">
        <v>177</v>
      </c>
      <c r="H2287" s="21" t="s">
        <v>176</v>
      </c>
      <c r="I2287" s="21" t="s">
        <v>178</v>
      </c>
      <c r="J2287" s="22"/>
      <c r="K2287" s="22">
        <v>55153</v>
      </c>
      <c r="L2287" s="23">
        <f t="shared" si="358"/>
        <v>3</v>
      </c>
      <c r="M2287" s="24">
        <f t="shared" si="359"/>
        <v>1</v>
      </c>
      <c r="N2287" s="21">
        <v>3</v>
      </c>
      <c r="O2287" s="21">
        <v>3</v>
      </c>
      <c r="P2287" s="21" t="s">
        <v>365</v>
      </c>
      <c r="Q2287" s="21" t="s">
        <v>188</v>
      </c>
      <c r="R2287" s="25" t="s">
        <v>189</v>
      </c>
      <c r="S2287" s="21" t="s">
        <v>182</v>
      </c>
      <c r="T2287" s="21"/>
      <c r="U2287" s="26"/>
      <c r="V2287" s="26"/>
      <c r="W2287" s="27">
        <f t="shared" si="350"/>
        <v>1900</v>
      </c>
      <c r="X2287" s="27">
        <f t="shared" si="351"/>
        <v>2050</v>
      </c>
      <c r="Y2287" s="28">
        <f t="shared" si="352"/>
        <v>0</v>
      </c>
      <c r="Z2287" s="29" t="str">
        <f t="shared" si="353"/>
        <v>CAISO</v>
      </c>
      <c r="AA2287" s="30">
        <f t="shared" si="354"/>
        <v>3</v>
      </c>
      <c r="AB2287" s="31">
        <f>IF(AND(ISNUMBER(MATCH($S2287,[3]Lists!$CU$8:$CU$37,0)),J2287&gt;=DATE(2018,12,31)),$AH$6,$AH$5)</f>
        <v>1</v>
      </c>
      <c r="AC2287" s="31">
        <f t="shared" si="355"/>
        <v>1</v>
      </c>
      <c r="AD2287" s="31">
        <f t="shared" si="356"/>
        <v>1</v>
      </c>
      <c r="AE2287" s="32" t="e">
        <f>MIN($K2287,IF(AND(S2287='[3]Resources - Baseline'!$C$25,$AH$3&gt;0),MIN(DATE(2050,12,31),MAX(DATE($AH$4,12,31),DATE(YEAR(J2287)+$AH$3,MONTH(J2287),DAY(J2287)))),IF(AND(COUNTIFS('[3]Resources - Baseline'!$C$26:$C$37,S2287)=1,$AH$2&gt;0),MIN(DATE($AH$4,12,31),DATE(YEAR(J2287)+$AH$2,MONTH(J2287),DAY(J2287))),DATE(2050,12,31))))</f>
        <v>#VALUE!</v>
      </c>
      <c r="AF2287" s="33">
        <f t="shared" si="357"/>
        <v>1</v>
      </c>
    </row>
    <row r="2288" spans="1:32">
      <c r="A2288" s="1">
        <v>2288</v>
      </c>
      <c r="B2288" s="21" t="s">
        <v>4757</v>
      </c>
      <c r="C2288" s="21" t="s">
        <v>4758</v>
      </c>
      <c r="D2288" s="21" t="s">
        <v>185</v>
      </c>
      <c r="E2288" s="21" t="s">
        <v>176</v>
      </c>
      <c r="F2288" s="21" t="s">
        <v>176</v>
      </c>
      <c r="G2288" s="21" t="s">
        <v>177</v>
      </c>
      <c r="H2288" s="21" t="s">
        <v>176</v>
      </c>
      <c r="I2288" s="21" t="s">
        <v>178</v>
      </c>
      <c r="J2288" s="22"/>
      <c r="K2288" s="22">
        <v>55153</v>
      </c>
      <c r="L2288" s="23">
        <f t="shared" si="358"/>
        <v>10</v>
      </c>
      <c r="M2288" s="24">
        <f t="shared" si="359"/>
        <v>1</v>
      </c>
      <c r="N2288" s="21">
        <v>10</v>
      </c>
      <c r="O2288" s="21">
        <v>10</v>
      </c>
      <c r="P2288" s="21" t="s">
        <v>1662</v>
      </c>
      <c r="Q2288" s="21" t="s">
        <v>655</v>
      </c>
      <c r="R2288" s="25" t="s">
        <v>654</v>
      </c>
      <c r="S2288" s="21" t="s">
        <v>656</v>
      </c>
      <c r="T2288" s="21"/>
      <c r="U2288" s="26"/>
      <c r="V2288" s="26"/>
      <c r="W2288" s="27">
        <f t="shared" si="350"/>
        <v>1900</v>
      </c>
      <c r="X2288" s="27">
        <f t="shared" si="351"/>
        <v>2050</v>
      </c>
      <c r="Y2288" s="28">
        <f t="shared" si="352"/>
        <v>0</v>
      </c>
      <c r="Z2288" s="29" t="str">
        <f t="shared" si="353"/>
        <v>CAISO</v>
      </c>
      <c r="AA2288" s="30">
        <f t="shared" si="354"/>
        <v>10</v>
      </c>
      <c r="AB2288" s="31">
        <f>IF(AND(ISNUMBER(MATCH($S2288,[3]Lists!$CU$8:$CU$37,0)),J2288&gt;=DATE(2018,12,31)),$AH$6,$AH$5)</f>
        <v>1</v>
      </c>
      <c r="AC2288" s="31">
        <f t="shared" si="355"/>
        <v>1</v>
      </c>
      <c r="AD2288" s="31">
        <f t="shared" si="356"/>
        <v>1</v>
      </c>
      <c r="AE2288" s="32" t="e">
        <f>MIN($K2288,IF(AND(S2288='[3]Resources - Baseline'!$C$25,$AH$3&gt;0),MIN(DATE(2050,12,31),MAX(DATE($AH$4,12,31),DATE(YEAR(J2288)+$AH$3,MONTH(J2288),DAY(J2288)))),IF(AND(COUNTIFS('[3]Resources - Baseline'!$C$26:$C$37,S2288)=1,$AH$2&gt;0),MIN(DATE($AH$4,12,31),DATE(YEAR(J2288)+$AH$2,MONTH(J2288),DAY(J2288))),DATE(2050,12,31))))</f>
        <v>#VALUE!</v>
      </c>
      <c r="AF2288" s="33">
        <f t="shared" si="357"/>
        <v>1</v>
      </c>
    </row>
    <row r="2289" spans="1:32">
      <c r="A2289" s="1">
        <v>2289</v>
      </c>
      <c r="B2289" s="21" t="s">
        <v>4759</v>
      </c>
      <c r="C2289" s="21" t="s">
        <v>4760</v>
      </c>
      <c r="D2289" s="21" t="s">
        <v>185</v>
      </c>
      <c r="E2289" s="21" t="s">
        <v>176</v>
      </c>
      <c r="F2289" s="21" t="s">
        <v>176</v>
      </c>
      <c r="G2289" s="21" t="s">
        <v>177</v>
      </c>
      <c r="H2289" s="21" t="s">
        <v>176</v>
      </c>
      <c r="I2289" s="21" t="s">
        <v>178</v>
      </c>
      <c r="J2289" s="22"/>
      <c r="K2289" s="22">
        <v>55153</v>
      </c>
      <c r="L2289" s="23">
        <f t="shared" si="358"/>
        <v>10</v>
      </c>
      <c r="M2289" s="24">
        <f t="shared" si="359"/>
        <v>1</v>
      </c>
      <c r="N2289" s="21">
        <v>10</v>
      </c>
      <c r="O2289" s="21">
        <v>10</v>
      </c>
      <c r="P2289" s="21" t="s">
        <v>1662</v>
      </c>
      <c r="Q2289" s="21" t="s">
        <v>655</v>
      </c>
      <c r="R2289" s="25" t="s">
        <v>654</v>
      </c>
      <c r="S2289" s="21" t="s">
        <v>656</v>
      </c>
      <c r="T2289" s="21"/>
      <c r="U2289" s="26"/>
      <c r="V2289" s="26"/>
      <c r="W2289" s="27">
        <f t="shared" si="350"/>
        <v>1900</v>
      </c>
      <c r="X2289" s="27">
        <f t="shared" si="351"/>
        <v>2050</v>
      </c>
      <c r="Y2289" s="28">
        <f t="shared" si="352"/>
        <v>0</v>
      </c>
      <c r="Z2289" s="29" t="str">
        <f t="shared" si="353"/>
        <v>CAISO</v>
      </c>
      <c r="AA2289" s="30">
        <f t="shared" si="354"/>
        <v>10</v>
      </c>
      <c r="AB2289" s="31">
        <f>IF(AND(ISNUMBER(MATCH($S2289,[3]Lists!$CU$8:$CU$37,0)),J2289&gt;=DATE(2018,12,31)),$AH$6,$AH$5)</f>
        <v>1</v>
      </c>
      <c r="AC2289" s="31">
        <f t="shared" si="355"/>
        <v>1</v>
      </c>
      <c r="AD2289" s="31">
        <f t="shared" si="356"/>
        <v>1</v>
      </c>
      <c r="AE2289" s="32" t="e">
        <f>MIN($K2289,IF(AND(S2289='[3]Resources - Baseline'!$C$25,$AH$3&gt;0),MIN(DATE(2050,12,31),MAX(DATE($AH$4,12,31),DATE(YEAR(J2289)+$AH$3,MONTH(J2289),DAY(J2289)))),IF(AND(COUNTIFS('[3]Resources - Baseline'!$C$26:$C$37,S2289)=1,$AH$2&gt;0),MIN(DATE($AH$4,12,31),DATE(YEAR(J2289)+$AH$2,MONTH(J2289),DAY(J2289))),DATE(2050,12,31))))</f>
        <v>#VALUE!</v>
      </c>
      <c r="AF2289" s="33">
        <f t="shared" si="357"/>
        <v>1</v>
      </c>
    </row>
    <row r="2290" spans="1:32">
      <c r="A2290" s="1">
        <v>2290</v>
      </c>
      <c r="B2290" s="21" t="s">
        <v>4761</v>
      </c>
      <c r="C2290" s="21" t="s">
        <v>4762</v>
      </c>
      <c r="D2290" s="21" t="s">
        <v>185</v>
      </c>
      <c r="E2290" s="21" t="s">
        <v>176</v>
      </c>
      <c r="F2290" s="21" t="s">
        <v>176</v>
      </c>
      <c r="G2290" s="21" t="s">
        <v>177</v>
      </c>
      <c r="H2290" s="21" t="s">
        <v>176</v>
      </c>
      <c r="I2290" s="21" t="s">
        <v>178</v>
      </c>
      <c r="J2290" s="22">
        <v>40780</v>
      </c>
      <c r="K2290" s="22">
        <v>55153</v>
      </c>
      <c r="L2290" s="23">
        <f t="shared" si="358"/>
        <v>5.5</v>
      </c>
      <c r="M2290" s="24">
        <f t="shared" si="359"/>
        <v>1</v>
      </c>
      <c r="N2290" s="21">
        <v>5.5</v>
      </c>
      <c r="O2290" s="21">
        <v>5.5</v>
      </c>
      <c r="P2290" s="21" t="s">
        <v>187</v>
      </c>
      <c r="Q2290" s="21" t="s">
        <v>188</v>
      </c>
      <c r="R2290" s="25" t="s">
        <v>189</v>
      </c>
      <c r="S2290" s="21" t="s">
        <v>182</v>
      </c>
      <c r="T2290" s="21"/>
      <c r="U2290" s="26"/>
      <c r="V2290" s="26"/>
      <c r="W2290" s="27">
        <f t="shared" si="350"/>
        <v>2012</v>
      </c>
      <c r="X2290" s="27">
        <f t="shared" si="351"/>
        <v>2050</v>
      </c>
      <c r="Y2290" s="28">
        <f t="shared" si="352"/>
        <v>0</v>
      </c>
      <c r="Z2290" s="29" t="str">
        <f t="shared" si="353"/>
        <v>CAISO</v>
      </c>
      <c r="AA2290" s="30">
        <f t="shared" si="354"/>
        <v>5.5</v>
      </c>
      <c r="AB2290" s="31">
        <f>IF(AND(ISNUMBER(MATCH($S2290,[3]Lists!$CU$8:$CU$37,0)),J2290&gt;=DATE(2018,12,31)),$AH$6,$AH$5)</f>
        <v>1</v>
      </c>
      <c r="AC2290" s="31">
        <f t="shared" si="355"/>
        <v>1</v>
      </c>
      <c r="AD2290" s="31">
        <f t="shared" si="356"/>
        <v>1</v>
      </c>
      <c r="AE2290" s="32" t="e">
        <f>MIN($K2290,IF(AND(S2290='[3]Resources - Baseline'!$C$25,$AH$3&gt;0),MIN(DATE(2050,12,31),MAX(DATE($AH$4,12,31),DATE(YEAR(J2290)+$AH$3,MONTH(J2290),DAY(J2290)))),IF(AND(COUNTIFS('[3]Resources - Baseline'!$C$26:$C$37,S2290)=1,$AH$2&gt;0),MIN(DATE($AH$4,12,31),DATE(YEAR(J2290)+$AH$2,MONTH(J2290),DAY(J2290))),DATE(2050,12,31))))</f>
        <v>#VALUE!</v>
      </c>
      <c r="AF2290" s="33">
        <f t="shared" si="357"/>
        <v>1</v>
      </c>
    </row>
    <row r="2291" spans="1:32">
      <c r="A2291" s="1">
        <v>2291</v>
      </c>
      <c r="B2291" s="21" t="s">
        <v>4763</v>
      </c>
      <c r="C2291" s="21" t="s">
        <v>4764</v>
      </c>
      <c r="D2291" s="21" t="s">
        <v>185</v>
      </c>
      <c r="E2291" s="21" t="s">
        <v>176</v>
      </c>
      <c r="F2291" s="21" t="s">
        <v>176</v>
      </c>
      <c r="G2291" s="21" t="s">
        <v>177</v>
      </c>
      <c r="H2291" s="21" t="s">
        <v>176</v>
      </c>
      <c r="I2291" s="21" t="s">
        <v>178</v>
      </c>
      <c r="J2291" s="22">
        <v>41442</v>
      </c>
      <c r="K2291" s="22">
        <v>55153</v>
      </c>
      <c r="L2291" s="23">
        <f t="shared" si="358"/>
        <v>1.5</v>
      </c>
      <c r="M2291" s="24">
        <f t="shared" si="359"/>
        <v>1</v>
      </c>
      <c r="N2291" s="21">
        <v>1.5</v>
      </c>
      <c r="O2291" s="21">
        <v>1.5</v>
      </c>
      <c r="P2291" s="21" t="s">
        <v>187</v>
      </c>
      <c r="Q2291" s="21" t="s">
        <v>188</v>
      </c>
      <c r="R2291" s="25" t="s">
        <v>189</v>
      </c>
      <c r="S2291" s="21" t="s">
        <v>182</v>
      </c>
      <c r="T2291" s="21"/>
      <c r="U2291" s="26"/>
      <c r="V2291" s="26"/>
      <c r="W2291" s="27">
        <f t="shared" si="350"/>
        <v>2013</v>
      </c>
      <c r="X2291" s="27">
        <f t="shared" si="351"/>
        <v>2050</v>
      </c>
      <c r="Y2291" s="28">
        <f t="shared" si="352"/>
        <v>0</v>
      </c>
      <c r="Z2291" s="29" t="str">
        <f t="shared" si="353"/>
        <v>CAISO</v>
      </c>
      <c r="AA2291" s="30">
        <f t="shared" si="354"/>
        <v>1.5</v>
      </c>
      <c r="AB2291" s="31">
        <f>IF(AND(ISNUMBER(MATCH($S2291,[3]Lists!$CU$8:$CU$37,0)),J2291&gt;=DATE(2018,12,31)),$AH$6,$AH$5)</f>
        <v>1</v>
      </c>
      <c r="AC2291" s="31">
        <f t="shared" si="355"/>
        <v>1</v>
      </c>
      <c r="AD2291" s="31">
        <f t="shared" si="356"/>
        <v>1</v>
      </c>
      <c r="AE2291" s="32" t="e">
        <f>MIN($K2291,IF(AND(S2291='[3]Resources - Baseline'!$C$25,$AH$3&gt;0),MIN(DATE(2050,12,31),MAX(DATE($AH$4,12,31),DATE(YEAR(J2291)+$AH$3,MONTH(J2291),DAY(J2291)))),IF(AND(COUNTIFS('[3]Resources - Baseline'!$C$26:$C$37,S2291)=1,$AH$2&gt;0),MIN(DATE($AH$4,12,31),DATE(YEAR(J2291)+$AH$2,MONTH(J2291),DAY(J2291))),DATE(2050,12,31))))</f>
        <v>#VALUE!</v>
      </c>
      <c r="AF2291" s="33">
        <f t="shared" si="357"/>
        <v>1</v>
      </c>
    </row>
    <row r="2292" spans="1:32">
      <c r="A2292" s="1">
        <v>2292</v>
      </c>
      <c r="B2292" s="21" t="s">
        <v>4765</v>
      </c>
      <c r="C2292" s="21" t="s">
        <v>4766</v>
      </c>
      <c r="D2292" s="21" t="s">
        <v>185</v>
      </c>
      <c r="E2292" s="21" t="s">
        <v>176</v>
      </c>
      <c r="F2292" s="21" t="s">
        <v>176</v>
      </c>
      <c r="G2292" s="21" t="s">
        <v>177</v>
      </c>
      <c r="H2292" s="21" t="s">
        <v>176</v>
      </c>
      <c r="I2292" s="21" t="s">
        <v>178</v>
      </c>
      <c r="J2292" s="22">
        <v>41491</v>
      </c>
      <c r="K2292" s="22">
        <v>55153</v>
      </c>
      <c r="L2292" s="23">
        <f t="shared" si="358"/>
        <v>1</v>
      </c>
      <c r="M2292" s="24">
        <f t="shared" si="359"/>
        <v>1</v>
      </c>
      <c r="N2292" s="21">
        <v>1</v>
      </c>
      <c r="O2292" s="21">
        <v>1</v>
      </c>
      <c r="P2292" s="21" t="s">
        <v>187</v>
      </c>
      <c r="Q2292" s="21" t="s">
        <v>188</v>
      </c>
      <c r="R2292" s="25" t="s">
        <v>189</v>
      </c>
      <c r="S2292" s="21" t="s">
        <v>182</v>
      </c>
      <c r="T2292" s="21"/>
      <c r="U2292" s="26"/>
      <c r="V2292" s="26"/>
      <c r="W2292" s="27">
        <f t="shared" si="350"/>
        <v>2014</v>
      </c>
      <c r="X2292" s="27">
        <f t="shared" si="351"/>
        <v>2050</v>
      </c>
      <c r="Y2292" s="28">
        <f t="shared" si="352"/>
        <v>0</v>
      </c>
      <c r="Z2292" s="29" t="str">
        <f t="shared" si="353"/>
        <v>CAISO</v>
      </c>
      <c r="AA2292" s="30">
        <f t="shared" si="354"/>
        <v>1</v>
      </c>
      <c r="AB2292" s="31">
        <f>IF(AND(ISNUMBER(MATCH($S2292,[3]Lists!$CU$8:$CU$37,0)),J2292&gt;=DATE(2018,12,31)),$AH$6,$AH$5)</f>
        <v>1</v>
      </c>
      <c r="AC2292" s="31">
        <f t="shared" si="355"/>
        <v>1</v>
      </c>
      <c r="AD2292" s="31">
        <f t="shared" si="356"/>
        <v>1</v>
      </c>
      <c r="AE2292" s="32" t="e">
        <f>MIN($K2292,IF(AND(S2292='[3]Resources - Baseline'!$C$25,$AH$3&gt;0),MIN(DATE(2050,12,31),MAX(DATE($AH$4,12,31),DATE(YEAR(J2292)+$AH$3,MONTH(J2292),DAY(J2292)))),IF(AND(COUNTIFS('[3]Resources - Baseline'!$C$26:$C$37,S2292)=1,$AH$2&gt;0),MIN(DATE($AH$4,12,31),DATE(YEAR(J2292)+$AH$2,MONTH(J2292),DAY(J2292))),DATE(2050,12,31))))</f>
        <v>#VALUE!</v>
      </c>
      <c r="AF2292" s="33">
        <f t="shared" si="357"/>
        <v>1</v>
      </c>
    </row>
    <row r="2293" spans="1:32">
      <c r="A2293" s="1">
        <v>2293</v>
      </c>
      <c r="B2293" s="21" t="s">
        <v>4767</v>
      </c>
      <c r="C2293" s="21" t="s">
        <v>4768</v>
      </c>
      <c r="D2293" s="21" t="s">
        <v>185</v>
      </c>
      <c r="E2293" s="21" t="s">
        <v>176</v>
      </c>
      <c r="F2293" s="21" t="s">
        <v>176</v>
      </c>
      <c r="G2293" s="21" t="s">
        <v>177</v>
      </c>
      <c r="H2293" s="21" t="s">
        <v>176</v>
      </c>
      <c r="I2293" s="21" t="s">
        <v>178</v>
      </c>
      <c r="J2293" s="22">
        <v>31778</v>
      </c>
      <c r="K2293" s="22">
        <v>55153</v>
      </c>
      <c r="L2293" s="23">
        <f t="shared" si="358"/>
        <v>2.85</v>
      </c>
      <c r="M2293" s="24">
        <f t="shared" si="359"/>
        <v>1</v>
      </c>
      <c r="N2293" s="21">
        <v>2.85</v>
      </c>
      <c r="O2293" s="21">
        <v>2.85</v>
      </c>
      <c r="P2293" s="21" t="s">
        <v>187</v>
      </c>
      <c r="Q2293" s="21" t="s">
        <v>219</v>
      </c>
      <c r="R2293" s="25" t="s">
        <v>218</v>
      </c>
      <c r="S2293" s="21" t="s">
        <v>265</v>
      </c>
      <c r="T2293" s="21"/>
      <c r="U2293" s="26"/>
      <c r="V2293" s="26"/>
      <c r="W2293" s="27">
        <f t="shared" si="350"/>
        <v>1987</v>
      </c>
      <c r="X2293" s="27">
        <f t="shared" si="351"/>
        <v>2050</v>
      </c>
      <c r="Y2293" s="28">
        <f t="shared" si="352"/>
        <v>0</v>
      </c>
      <c r="Z2293" s="29" t="str">
        <f t="shared" si="353"/>
        <v>CAISO</v>
      </c>
      <c r="AA2293" s="30">
        <f t="shared" si="354"/>
        <v>2.85</v>
      </c>
      <c r="AB2293" s="31">
        <f>IF(AND(ISNUMBER(MATCH($S2293,[3]Lists!$CU$8:$CU$37,0)),J2293&gt;=DATE(2018,12,31)),$AH$6,$AH$5)</f>
        <v>1</v>
      </c>
      <c r="AC2293" s="31">
        <f t="shared" si="355"/>
        <v>1</v>
      </c>
      <c r="AD2293" s="31">
        <f t="shared" si="356"/>
        <v>1</v>
      </c>
      <c r="AE2293" s="32" t="e">
        <f>MIN($K2293,IF(AND(S2293='[3]Resources - Baseline'!$C$25,$AH$3&gt;0),MIN(DATE(2050,12,31),MAX(DATE($AH$4,12,31),DATE(YEAR(J2293)+$AH$3,MONTH(J2293),DAY(J2293)))),IF(AND(COUNTIFS('[3]Resources - Baseline'!$C$26:$C$37,S2293)=1,$AH$2&gt;0),MIN(DATE($AH$4,12,31),DATE(YEAR(J2293)+$AH$2,MONTH(J2293),DAY(J2293))),DATE(2050,12,31))))</f>
        <v>#VALUE!</v>
      </c>
      <c r="AF2293" s="33">
        <f t="shared" si="357"/>
        <v>1</v>
      </c>
    </row>
    <row r="2294" spans="1:32">
      <c r="A2294" s="1">
        <v>2294</v>
      </c>
      <c r="B2294" s="21" t="s">
        <v>4769</v>
      </c>
      <c r="C2294" s="21" t="s">
        <v>4770</v>
      </c>
      <c r="D2294" s="21" t="s">
        <v>185</v>
      </c>
      <c r="E2294" s="21" t="s">
        <v>176</v>
      </c>
      <c r="F2294" s="21" t="s">
        <v>176</v>
      </c>
      <c r="G2294" s="21" t="s">
        <v>177</v>
      </c>
      <c r="H2294" s="21" t="s">
        <v>176</v>
      </c>
      <c r="I2294" s="21" t="s">
        <v>178</v>
      </c>
      <c r="J2294" s="22">
        <v>39345</v>
      </c>
      <c r="K2294" s="22">
        <v>55153</v>
      </c>
      <c r="L2294" s="23">
        <f t="shared" si="358"/>
        <v>46</v>
      </c>
      <c r="M2294" s="24">
        <f t="shared" si="359"/>
        <v>1</v>
      </c>
      <c r="N2294" s="21">
        <v>46</v>
      </c>
      <c r="O2294" s="21">
        <v>46</v>
      </c>
      <c r="P2294" s="21" t="s">
        <v>268</v>
      </c>
      <c r="Q2294" s="21" t="s">
        <v>269</v>
      </c>
      <c r="R2294" s="25" t="s">
        <v>270</v>
      </c>
      <c r="S2294" s="21" t="s">
        <v>450</v>
      </c>
      <c r="T2294" s="21"/>
      <c r="U2294" s="26"/>
      <c r="V2294" s="26"/>
      <c r="W2294" s="27">
        <f t="shared" si="350"/>
        <v>2008</v>
      </c>
      <c r="X2294" s="27">
        <f t="shared" si="351"/>
        <v>2050</v>
      </c>
      <c r="Y2294" s="28">
        <f t="shared" si="352"/>
        <v>0</v>
      </c>
      <c r="Z2294" s="29" t="str">
        <f t="shared" si="353"/>
        <v>CAISO</v>
      </c>
      <c r="AA2294" s="30">
        <f t="shared" si="354"/>
        <v>46</v>
      </c>
      <c r="AB2294" s="31">
        <f>IF(AND(ISNUMBER(MATCH($S2294,[3]Lists!$CU$8:$CU$37,0)),J2294&gt;=DATE(2018,12,31)),$AH$6,$AH$5)</f>
        <v>1</v>
      </c>
      <c r="AC2294" s="31">
        <f t="shared" si="355"/>
        <v>1</v>
      </c>
      <c r="AD2294" s="31">
        <f t="shared" si="356"/>
        <v>1</v>
      </c>
      <c r="AE2294" s="32" t="e">
        <f>MIN($K2294,IF(AND(S2294='[3]Resources - Baseline'!$C$25,$AH$3&gt;0),MIN(DATE(2050,12,31),MAX(DATE($AH$4,12,31),DATE(YEAR(J2294)+$AH$3,MONTH(J2294),DAY(J2294)))),IF(AND(COUNTIFS('[3]Resources - Baseline'!$C$26:$C$37,S2294)=1,$AH$2&gt;0),MIN(DATE($AH$4,12,31),DATE(YEAR(J2294)+$AH$2,MONTH(J2294),DAY(J2294))),DATE(2050,12,31))))</f>
        <v>#VALUE!</v>
      </c>
      <c r="AF2294" s="33">
        <f t="shared" si="357"/>
        <v>1</v>
      </c>
    </row>
    <row r="2295" spans="1:32">
      <c r="A2295" s="1">
        <v>2295</v>
      </c>
      <c r="B2295" s="21" t="s">
        <v>4771</v>
      </c>
      <c r="C2295" s="21" t="s">
        <v>4772</v>
      </c>
      <c r="D2295" s="21" t="s">
        <v>185</v>
      </c>
      <c r="E2295" s="21" t="s">
        <v>176</v>
      </c>
      <c r="F2295" s="21" t="s">
        <v>176</v>
      </c>
      <c r="G2295" s="21" t="s">
        <v>177</v>
      </c>
      <c r="H2295" s="21" t="s">
        <v>176</v>
      </c>
      <c r="I2295" s="21" t="s">
        <v>178</v>
      </c>
      <c r="J2295" s="22">
        <v>29221</v>
      </c>
      <c r="K2295" s="22">
        <v>55153</v>
      </c>
      <c r="L2295" s="23">
        <f t="shared" si="358"/>
        <v>5</v>
      </c>
      <c r="M2295" s="24">
        <f t="shared" si="359"/>
        <v>1</v>
      </c>
      <c r="N2295" s="21">
        <v>5</v>
      </c>
      <c r="O2295" s="21">
        <v>5</v>
      </c>
      <c r="P2295" s="21" t="s">
        <v>187</v>
      </c>
      <c r="Q2295" s="21" t="s">
        <v>219</v>
      </c>
      <c r="R2295" s="25" t="s">
        <v>218</v>
      </c>
      <c r="S2295" s="21" t="s">
        <v>265</v>
      </c>
      <c r="T2295" s="21"/>
      <c r="U2295" s="26"/>
      <c r="V2295" s="26"/>
      <c r="W2295" s="27">
        <f t="shared" si="350"/>
        <v>1980</v>
      </c>
      <c r="X2295" s="27">
        <f t="shared" si="351"/>
        <v>2050</v>
      </c>
      <c r="Y2295" s="28">
        <f t="shared" si="352"/>
        <v>0</v>
      </c>
      <c r="Z2295" s="29" t="str">
        <f t="shared" si="353"/>
        <v>CAISO</v>
      </c>
      <c r="AA2295" s="30">
        <f t="shared" si="354"/>
        <v>5</v>
      </c>
      <c r="AB2295" s="31">
        <f>IF(AND(ISNUMBER(MATCH($S2295,[3]Lists!$CU$8:$CU$37,0)),J2295&gt;=DATE(2018,12,31)),$AH$6,$AH$5)</f>
        <v>1</v>
      </c>
      <c r="AC2295" s="31">
        <f t="shared" si="355"/>
        <v>1</v>
      </c>
      <c r="AD2295" s="31">
        <f t="shared" si="356"/>
        <v>1</v>
      </c>
      <c r="AE2295" s="32" t="e">
        <f>MIN($K2295,IF(AND(S2295='[3]Resources - Baseline'!$C$25,$AH$3&gt;0),MIN(DATE(2050,12,31),MAX(DATE($AH$4,12,31),DATE(YEAR(J2295)+$AH$3,MONTH(J2295),DAY(J2295)))),IF(AND(COUNTIFS('[3]Resources - Baseline'!$C$26:$C$37,S2295)=1,$AH$2&gt;0),MIN(DATE($AH$4,12,31),DATE(YEAR(J2295)+$AH$2,MONTH(J2295),DAY(J2295))),DATE(2050,12,31))))</f>
        <v>#VALUE!</v>
      </c>
      <c r="AF2295" s="33">
        <f t="shared" si="357"/>
        <v>1</v>
      </c>
    </row>
    <row r="2296" spans="1:32">
      <c r="A2296" s="1">
        <v>2296</v>
      </c>
      <c r="B2296" s="21" t="s">
        <v>4773</v>
      </c>
      <c r="C2296" s="21" t="s">
        <v>4774</v>
      </c>
      <c r="D2296" s="21" t="s">
        <v>185</v>
      </c>
      <c r="E2296" s="21" t="s">
        <v>246</v>
      </c>
      <c r="F2296" s="21" t="s">
        <v>246</v>
      </c>
      <c r="G2296" s="21" t="s">
        <v>247</v>
      </c>
      <c r="H2296" s="21" t="s">
        <v>246</v>
      </c>
      <c r="I2296" s="21" t="s">
        <v>178</v>
      </c>
      <c r="J2296" s="22">
        <v>31778</v>
      </c>
      <c r="K2296" s="22">
        <v>55153</v>
      </c>
      <c r="L2296" s="23">
        <f t="shared" si="358"/>
        <v>0.01</v>
      </c>
      <c r="M2296" s="24">
        <f t="shared" si="359"/>
        <v>0.01</v>
      </c>
      <c r="N2296" s="21">
        <v>0.01</v>
      </c>
      <c r="O2296" s="21">
        <v>1</v>
      </c>
      <c r="P2296" s="21" t="s">
        <v>187</v>
      </c>
      <c r="Q2296" s="21" t="s">
        <v>537</v>
      </c>
      <c r="R2296" s="25" t="s">
        <v>538</v>
      </c>
      <c r="S2296" s="21" t="s">
        <v>539</v>
      </c>
      <c r="T2296" s="21"/>
      <c r="U2296" s="26"/>
      <c r="V2296" s="26"/>
      <c r="W2296" s="27">
        <f t="shared" si="350"/>
        <v>1987</v>
      </c>
      <c r="X2296" s="27">
        <f t="shared" si="351"/>
        <v>2050</v>
      </c>
      <c r="Y2296" s="28">
        <f t="shared" si="352"/>
        <v>0</v>
      </c>
      <c r="Z2296" s="29" t="str">
        <f t="shared" si="353"/>
        <v>CAISO</v>
      </c>
      <c r="AA2296" s="30">
        <f t="shared" si="354"/>
        <v>1</v>
      </c>
      <c r="AB2296" s="31">
        <f>IF(AND(ISNUMBER(MATCH($S2296,[3]Lists!$CU$8:$CU$37,0)),J2296&gt;=DATE(2018,12,31)),$AH$6,$AH$5)</f>
        <v>1</v>
      </c>
      <c r="AC2296" s="31">
        <f t="shared" si="355"/>
        <v>1</v>
      </c>
      <c r="AD2296" s="31">
        <f t="shared" si="356"/>
        <v>1</v>
      </c>
      <c r="AE2296" s="32" t="e">
        <f>MIN($K2296,IF(AND(S2296='[3]Resources - Baseline'!$C$25,$AH$3&gt;0),MIN(DATE(2050,12,31),MAX(DATE($AH$4,12,31),DATE(YEAR(J2296)+$AH$3,MONTH(J2296),DAY(J2296)))),IF(AND(COUNTIFS('[3]Resources - Baseline'!$C$26:$C$37,S2296)=1,$AH$2&gt;0),MIN(DATE($AH$4,12,31),DATE(YEAR(J2296)+$AH$2,MONTH(J2296),DAY(J2296))),DATE(2050,12,31))))</f>
        <v>#VALUE!</v>
      </c>
      <c r="AF2296" s="33">
        <f t="shared" si="357"/>
        <v>1</v>
      </c>
    </row>
    <row r="2297" spans="1:32">
      <c r="A2297" s="1">
        <v>2297</v>
      </c>
      <c r="B2297" s="21" t="s">
        <v>4775</v>
      </c>
      <c r="C2297" s="21" t="s">
        <v>4776</v>
      </c>
      <c r="D2297" s="21" t="s">
        <v>163</v>
      </c>
      <c r="E2297" s="21" t="s">
        <v>164</v>
      </c>
      <c r="F2297" s="21" t="s">
        <v>164</v>
      </c>
      <c r="G2297" s="21" t="s">
        <v>165</v>
      </c>
      <c r="H2297" s="21" t="s">
        <v>166</v>
      </c>
      <c r="I2297" s="21" t="s">
        <v>167</v>
      </c>
      <c r="J2297" s="22">
        <v>42675</v>
      </c>
      <c r="K2297" s="22">
        <v>54877</v>
      </c>
      <c r="L2297" s="23">
        <f t="shared" si="358"/>
        <v>11</v>
      </c>
      <c r="M2297" s="24">
        <f t="shared" si="359"/>
        <v>1</v>
      </c>
      <c r="N2297" s="21">
        <v>11</v>
      </c>
      <c r="O2297" s="21">
        <v>11</v>
      </c>
      <c r="P2297" s="21" t="s">
        <v>196</v>
      </c>
      <c r="Q2297" s="21" t="s">
        <v>197</v>
      </c>
      <c r="R2297" s="25" t="s">
        <v>198</v>
      </c>
      <c r="S2297" s="21" t="s">
        <v>542</v>
      </c>
      <c r="T2297" s="21"/>
      <c r="U2297" s="26"/>
      <c r="V2297" s="26"/>
      <c r="W2297" s="27">
        <f t="shared" si="350"/>
        <v>2017</v>
      </c>
      <c r="X2297" s="27">
        <f t="shared" si="351"/>
        <v>2049</v>
      </c>
      <c r="Y2297" s="28">
        <f t="shared" si="352"/>
        <v>0</v>
      </c>
      <c r="Z2297" s="29" t="str">
        <f t="shared" si="353"/>
        <v>Excluded</v>
      </c>
      <c r="AA2297" s="30">
        <f t="shared" si="354"/>
        <v>11</v>
      </c>
      <c r="AB2297" s="31">
        <f>IF(AND(ISNUMBER(MATCH($S2297,[3]Lists!$CU$8:$CU$37,0)),J2297&gt;=DATE(2018,12,31)),$AH$6,$AH$5)</f>
        <v>1</v>
      </c>
      <c r="AC2297" s="31">
        <f t="shared" si="355"/>
        <v>1</v>
      </c>
      <c r="AD2297" s="31">
        <f t="shared" si="356"/>
        <v>1</v>
      </c>
      <c r="AE2297" s="32" t="e">
        <f>MIN($K2297,IF(AND(S2297='[3]Resources - Baseline'!$C$25,$AH$3&gt;0),MIN(DATE(2050,12,31),MAX(DATE($AH$4,12,31),DATE(YEAR(J2297)+$AH$3,MONTH(J2297),DAY(J2297)))),IF(AND(COUNTIFS('[3]Resources - Baseline'!$C$26:$C$37,S2297)=1,$AH$2&gt;0),MIN(DATE($AH$4,12,31),DATE(YEAR(J2297)+$AH$2,MONTH(J2297),DAY(J2297))),DATE(2050,12,31))))</f>
        <v>#VALUE!</v>
      </c>
      <c r="AF2297" s="33">
        <f t="shared" si="357"/>
        <v>1</v>
      </c>
    </row>
    <row r="2298" spans="1:32">
      <c r="A2298" s="1">
        <v>2298</v>
      </c>
      <c r="B2298" s="21" t="s">
        <v>4777</v>
      </c>
      <c r="C2298" s="21" t="s">
        <v>4776</v>
      </c>
      <c r="D2298" s="21" t="s">
        <v>163</v>
      </c>
      <c r="E2298" s="21" t="s">
        <v>164</v>
      </c>
      <c r="F2298" s="21" t="s">
        <v>164</v>
      </c>
      <c r="G2298" s="21" t="s">
        <v>165</v>
      </c>
      <c r="H2298" s="21" t="s">
        <v>166</v>
      </c>
      <c r="I2298" s="21" t="s">
        <v>167</v>
      </c>
      <c r="J2298" s="22">
        <v>42675</v>
      </c>
      <c r="K2298" s="22">
        <v>54877</v>
      </c>
      <c r="L2298" s="23">
        <f t="shared" si="358"/>
        <v>22</v>
      </c>
      <c r="M2298" s="24">
        <f t="shared" si="359"/>
        <v>1</v>
      </c>
      <c r="N2298" s="21">
        <v>22</v>
      </c>
      <c r="O2298" s="21">
        <v>22</v>
      </c>
      <c r="P2298" s="21" t="s">
        <v>196</v>
      </c>
      <c r="Q2298" s="21" t="s">
        <v>197</v>
      </c>
      <c r="R2298" s="25" t="s">
        <v>198</v>
      </c>
      <c r="S2298" s="21" t="s">
        <v>542</v>
      </c>
      <c r="T2298" s="21"/>
      <c r="U2298" s="26"/>
      <c r="V2298" s="26"/>
      <c r="W2298" s="27">
        <f t="shared" si="350"/>
        <v>2017</v>
      </c>
      <c r="X2298" s="27">
        <f t="shared" si="351"/>
        <v>2049</v>
      </c>
      <c r="Y2298" s="28">
        <f t="shared" si="352"/>
        <v>0</v>
      </c>
      <c r="Z2298" s="29" t="str">
        <f t="shared" si="353"/>
        <v>Excluded</v>
      </c>
      <c r="AA2298" s="30">
        <f t="shared" si="354"/>
        <v>22</v>
      </c>
      <c r="AB2298" s="31">
        <f>IF(AND(ISNUMBER(MATCH($S2298,[3]Lists!$CU$8:$CU$37,0)),J2298&gt;=DATE(2018,12,31)),$AH$6,$AH$5)</f>
        <v>1</v>
      </c>
      <c r="AC2298" s="31">
        <f t="shared" si="355"/>
        <v>1</v>
      </c>
      <c r="AD2298" s="31">
        <f t="shared" si="356"/>
        <v>1</v>
      </c>
      <c r="AE2298" s="32" t="e">
        <f>MIN($K2298,IF(AND(S2298='[3]Resources - Baseline'!$C$25,$AH$3&gt;0),MIN(DATE(2050,12,31),MAX(DATE($AH$4,12,31),DATE(YEAR(J2298)+$AH$3,MONTH(J2298),DAY(J2298)))),IF(AND(COUNTIFS('[3]Resources - Baseline'!$C$26:$C$37,S2298)=1,$AH$2&gt;0),MIN(DATE($AH$4,12,31),DATE(YEAR(J2298)+$AH$2,MONTH(J2298),DAY(J2298))),DATE(2050,12,31))))</f>
        <v>#VALUE!</v>
      </c>
      <c r="AF2298" s="33">
        <f t="shared" si="357"/>
        <v>1</v>
      </c>
    </row>
    <row r="2299" spans="1:32">
      <c r="A2299" s="1">
        <v>2299</v>
      </c>
      <c r="B2299" s="21" t="s">
        <v>4778</v>
      </c>
      <c r="C2299" s="21" t="s">
        <v>4778</v>
      </c>
      <c r="D2299" s="21" t="s">
        <v>163</v>
      </c>
      <c r="E2299" s="21" t="s">
        <v>232</v>
      </c>
      <c r="F2299" s="21" t="s">
        <v>232</v>
      </c>
      <c r="G2299" s="21" t="s">
        <v>233</v>
      </c>
      <c r="H2299" s="21" t="s">
        <v>234</v>
      </c>
      <c r="I2299" s="21" t="s">
        <v>232</v>
      </c>
      <c r="J2299" s="22">
        <v>31517</v>
      </c>
      <c r="K2299" s="22">
        <v>55153</v>
      </c>
      <c r="L2299" s="23">
        <f t="shared" si="358"/>
        <v>0</v>
      </c>
      <c r="M2299" s="24">
        <f t="shared" si="359"/>
        <v>0</v>
      </c>
      <c r="N2299" s="21">
        <v>0</v>
      </c>
      <c r="O2299" s="21">
        <v>0</v>
      </c>
      <c r="P2299" s="21" t="s">
        <v>235</v>
      </c>
      <c r="Q2299" s="21" t="s">
        <v>236</v>
      </c>
      <c r="R2299" s="25" t="s">
        <v>50</v>
      </c>
      <c r="S2299" s="21" t="s">
        <v>237</v>
      </c>
      <c r="T2299" s="21"/>
      <c r="U2299" s="26"/>
      <c r="V2299" s="26"/>
      <c r="W2299" s="27">
        <f t="shared" si="350"/>
        <v>1986</v>
      </c>
      <c r="X2299" s="27">
        <f t="shared" si="351"/>
        <v>2050</v>
      </c>
      <c r="Y2299" s="28">
        <f t="shared" si="352"/>
        <v>0</v>
      </c>
      <c r="Z2299" s="29" t="str">
        <f t="shared" si="353"/>
        <v>LDWP</v>
      </c>
      <c r="AA2299" s="30">
        <f t="shared" si="354"/>
        <v>0</v>
      </c>
      <c r="AB2299" s="31">
        <f>IF(AND(ISNUMBER(MATCH($S2299,[3]Lists!$CU$8:$CU$37,0)),J2299&gt;=DATE(2018,12,31)),$AH$6,$AH$5)</f>
        <v>1</v>
      </c>
      <c r="AC2299" s="31">
        <f t="shared" si="355"/>
        <v>1</v>
      </c>
      <c r="AD2299" s="31">
        <f t="shared" si="356"/>
        <v>1</v>
      </c>
      <c r="AE2299" s="32" t="e">
        <f>MIN($K2299,IF(AND(S2299='[3]Resources - Baseline'!$C$25,$AH$3&gt;0),MIN(DATE(2050,12,31),MAX(DATE($AH$4,12,31),DATE(YEAR(J2299)+$AH$3,MONTH(J2299),DAY(J2299)))),IF(AND(COUNTIFS('[3]Resources - Baseline'!$C$26:$C$37,S2299)=1,$AH$2&gt;0),MIN(DATE($AH$4,12,31),DATE(YEAR(J2299)+$AH$2,MONTH(J2299),DAY(J2299))),DATE(2050,12,31))))</f>
        <v>#VALUE!</v>
      </c>
      <c r="AF2299" s="33">
        <f t="shared" si="357"/>
        <v>1</v>
      </c>
    </row>
    <row r="2300" spans="1:32">
      <c r="A2300" s="1">
        <v>2300</v>
      </c>
      <c r="B2300" s="21" t="s">
        <v>4779</v>
      </c>
      <c r="C2300" s="21" t="s">
        <v>4780</v>
      </c>
      <c r="D2300" s="21" t="s">
        <v>185</v>
      </c>
      <c r="E2300" s="21" t="s">
        <v>175</v>
      </c>
      <c r="F2300" s="21" t="s">
        <v>175</v>
      </c>
      <c r="G2300" s="21" t="s">
        <v>186</v>
      </c>
      <c r="H2300" s="21" t="s">
        <v>175</v>
      </c>
      <c r="I2300" s="21" t="s">
        <v>178</v>
      </c>
      <c r="J2300" s="22">
        <v>33527</v>
      </c>
      <c r="K2300" s="22">
        <v>55153</v>
      </c>
      <c r="L2300" s="23">
        <f t="shared" si="358"/>
        <v>44.9</v>
      </c>
      <c r="M2300" s="24">
        <f t="shared" si="359"/>
        <v>0.94546220256896185</v>
      </c>
      <c r="N2300" s="21">
        <v>44.9</v>
      </c>
      <c r="O2300" s="21">
        <v>47.49</v>
      </c>
      <c r="P2300" s="21" t="s">
        <v>288</v>
      </c>
      <c r="Q2300" s="21" t="s">
        <v>269</v>
      </c>
      <c r="R2300" s="25" t="s">
        <v>270</v>
      </c>
      <c r="S2300" s="21" t="s">
        <v>450</v>
      </c>
      <c r="T2300" s="21"/>
      <c r="U2300" s="26"/>
      <c r="V2300" s="26"/>
      <c r="W2300" s="27">
        <f t="shared" si="350"/>
        <v>1992</v>
      </c>
      <c r="X2300" s="27">
        <f t="shared" si="351"/>
        <v>2050</v>
      </c>
      <c r="Y2300" s="28">
        <f t="shared" si="352"/>
        <v>0</v>
      </c>
      <c r="Z2300" s="29" t="str">
        <f t="shared" si="353"/>
        <v>CAISO</v>
      </c>
      <c r="AA2300" s="30">
        <f t="shared" si="354"/>
        <v>47.49</v>
      </c>
      <c r="AB2300" s="31">
        <f>IF(AND(ISNUMBER(MATCH($S2300,[3]Lists!$CU$8:$CU$37,0)),J2300&gt;=DATE(2018,12,31)),$AH$6,$AH$5)</f>
        <v>1</v>
      </c>
      <c r="AC2300" s="31">
        <f t="shared" si="355"/>
        <v>1</v>
      </c>
      <c r="AD2300" s="31">
        <f t="shared" si="356"/>
        <v>1</v>
      </c>
      <c r="AE2300" s="32" t="e">
        <f>MIN($K2300,IF(AND(S2300='[3]Resources - Baseline'!$C$25,$AH$3&gt;0),MIN(DATE(2050,12,31),MAX(DATE($AH$4,12,31),DATE(YEAR(J2300)+$AH$3,MONTH(J2300),DAY(J2300)))),IF(AND(COUNTIFS('[3]Resources - Baseline'!$C$26:$C$37,S2300)=1,$AH$2&gt;0),MIN(DATE($AH$4,12,31),DATE(YEAR(J2300)+$AH$2,MONTH(J2300),DAY(J2300))),DATE(2050,12,31))))</f>
        <v>#VALUE!</v>
      </c>
      <c r="AF2300" s="33">
        <f t="shared" si="357"/>
        <v>1</v>
      </c>
    </row>
    <row r="2301" spans="1:32">
      <c r="A2301" s="1">
        <v>2301</v>
      </c>
      <c r="B2301" s="21" t="s">
        <v>4781</v>
      </c>
      <c r="C2301" s="21" t="s">
        <v>4781</v>
      </c>
      <c r="D2301" s="21" t="s">
        <v>185</v>
      </c>
      <c r="E2301" s="21" t="s">
        <v>246</v>
      </c>
      <c r="F2301" s="21" t="s">
        <v>246</v>
      </c>
      <c r="G2301" s="21" t="s">
        <v>247</v>
      </c>
      <c r="H2301" s="21" t="s">
        <v>246</v>
      </c>
      <c r="I2301" s="21" t="s">
        <v>178</v>
      </c>
      <c r="J2301" s="22">
        <v>36526</v>
      </c>
      <c r="K2301" s="22">
        <v>55153</v>
      </c>
      <c r="L2301" s="23">
        <f t="shared" si="358"/>
        <v>0</v>
      </c>
      <c r="M2301" s="24">
        <f t="shared" si="359"/>
        <v>0</v>
      </c>
      <c r="N2301" s="21"/>
      <c r="O2301" s="21">
        <v>1</v>
      </c>
      <c r="P2301" s="21" t="s">
        <v>187</v>
      </c>
      <c r="Q2301" s="21" t="s">
        <v>537</v>
      </c>
      <c r="R2301" s="25" t="s">
        <v>538</v>
      </c>
      <c r="S2301" s="21" t="s">
        <v>539</v>
      </c>
      <c r="T2301" s="21"/>
      <c r="U2301" s="26"/>
      <c r="V2301" s="26"/>
      <c r="W2301" s="27">
        <f t="shared" si="350"/>
        <v>2000</v>
      </c>
      <c r="X2301" s="27">
        <f t="shared" si="351"/>
        <v>2050</v>
      </c>
      <c r="Y2301" s="28">
        <f t="shared" si="352"/>
        <v>0</v>
      </c>
      <c r="Z2301" s="29" t="str">
        <f t="shared" si="353"/>
        <v>CAISO</v>
      </c>
      <c r="AA2301" s="30">
        <f t="shared" si="354"/>
        <v>1</v>
      </c>
      <c r="AB2301" s="31">
        <f>IF(AND(ISNUMBER(MATCH($S2301,[3]Lists!$CU$8:$CU$37,0)),J2301&gt;=DATE(2018,12,31)),$AH$6,$AH$5)</f>
        <v>1</v>
      </c>
      <c r="AC2301" s="31">
        <f t="shared" si="355"/>
        <v>1</v>
      </c>
      <c r="AD2301" s="31">
        <f t="shared" si="356"/>
        <v>1</v>
      </c>
      <c r="AE2301" s="32" t="e">
        <f>MIN($K2301,IF(AND(S2301='[3]Resources - Baseline'!$C$25,$AH$3&gt;0),MIN(DATE(2050,12,31),MAX(DATE($AH$4,12,31),DATE(YEAR(J2301)+$AH$3,MONTH(J2301),DAY(J2301)))),IF(AND(COUNTIFS('[3]Resources - Baseline'!$C$26:$C$37,S2301)=1,$AH$2&gt;0),MIN(DATE($AH$4,12,31),DATE(YEAR(J2301)+$AH$2,MONTH(J2301),DAY(J2301))),DATE(2050,12,31))))</f>
        <v>#VALUE!</v>
      </c>
      <c r="AF2301" s="33">
        <f t="shared" si="357"/>
        <v>1</v>
      </c>
    </row>
    <row r="2302" spans="1:32">
      <c r="A2302" s="1">
        <v>2302</v>
      </c>
      <c r="B2302" s="21" t="s">
        <v>4782</v>
      </c>
      <c r="C2302" s="21" t="s">
        <v>4783</v>
      </c>
      <c r="D2302" s="21" t="s">
        <v>163</v>
      </c>
      <c r="E2302" s="21" t="s">
        <v>164</v>
      </c>
      <c r="F2302" s="21" t="s">
        <v>164</v>
      </c>
      <c r="G2302" s="21" t="s">
        <v>165</v>
      </c>
      <c r="H2302" s="21" t="s">
        <v>166</v>
      </c>
      <c r="I2302" s="21" t="s">
        <v>167</v>
      </c>
      <c r="J2302" s="22">
        <v>43189</v>
      </c>
      <c r="K2302" s="22">
        <v>54877</v>
      </c>
      <c r="L2302" s="23">
        <f t="shared" si="358"/>
        <v>15</v>
      </c>
      <c r="M2302" s="24">
        <f t="shared" si="359"/>
        <v>1</v>
      </c>
      <c r="N2302" s="21">
        <v>15</v>
      </c>
      <c r="O2302" s="21">
        <v>15</v>
      </c>
      <c r="P2302" s="21" t="s">
        <v>196</v>
      </c>
      <c r="Q2302" s="21" t="s">
        <v>197</v>
      </c>
      <c r="R2302" s="25" t="s">
        <v>198</v>
      </c>
      <c r="S2302" s="21" t="s">
        <v>542</v>
      </c>
      <c r="T2302" s="21"/>
      <c r="U2302" s="26"/>
      <c r="V2302" s="26"/>
      <c r="W2302" s="27">
        <f t="shared" si="350"/>
        <v>2018</v>
      </c>
      <c r="X2302" s="27">
        <f t="shared" si="351"/>
        <v>2049</v>
      </c>
      <c r="Y2302" s="28">
        <f t="shared" si="352"/>
        <v>0</v>
      </c>
      <c r="Z2302" s="29" t="str">
        <f t="shared" si="353"/>
        <v>Excluded</v>
      </c>
      <c r="AA2302" s="30">
        <f t="shared" si="354"/>
        <v>15</v>
      </c>
      <c r="AB2302" s="31">
        <f>IF(AND(ISNUMBER(MATCH($S2302,[3]Lists!$CU$8:$CU$37,0)),J2302&gt;=DATE(2018,12,31)),$AH$6,$AH$5)</f>
        <v>1</v>
      </c>
      <c r="AC2302" s="31">
        <f t="shared" si="355"/>
        <v>1</v>
      </c>
      <c r="AD2302" s="31">
        <f t="shared" si="356"/>
        <v>1</v>
      </c>
      <c r="AE2302" s="32" t="e">
        <f>MIN($K2302,IF(AND(S2302='[3]Resources - Baseline'!$C$25,$AH$3&gt;0),MIN(DATE(2050,12,31),MAX(DATE($AH$4,12,31),DATE(YEAR(J2302)+$AH$3,MONTH(J2302),DAY(J2302)))),IF(AND(COUNTIFS('[3]Resources - Baseline'!$C$26:$C$37,S2302)=1,$AH$2&gt;0),MIN(DATE($AH$4,12,31),DATE(YEAR(J2302)+$AH$2,MONTH(J2302),DAY(J2302))),DATE(2050,12,31))))</f>
        <v>#VALUE!</v>
      </c>
      <c r="AF2302" s="33">
        <f t="shared" si="357"/>
        <v>1</v>
      </c>
    </row>
    <row r="2303" spans="1:32">
      <c r="A2303" s="1">
        <v>2303</v>
      </c>
      <c r="B2303" s="21" t="s">
        <v>4784</v>
      </c>
      <c r="C2303" s="21" t="s">
        <v>4785</v>
      </c>
      <c r="D2303" s="21" t="s">
        <v>163</v>
      </c>
      <c r="E2303" s="21" t="s">
        <v>331</v>
      </c>
      <c r="F2303" s="21" t="s">
        <v>331</v>
      </c>
      <c r="G2303" s="21" t="s">
        <v>177</v>
      </c>
      <c r="H2303" s="21" t="s">
        <v>176</v>
      </c>
      <c r="I2303" s="21" t="s">
        <v>178</v>
      </c>
      <c r="J2303" s="22">
        <v>37762</v>
      </c>
      <c r="K2303" s="22">
        <v>55153</v>
      </c>
      <c r="L2303" s="23">
        <f t="shared" si="358"/>
        <v>0</v>
      </c>
      <c r="M2303" s="24">
        <f t="shared" si="359"/>
        <v>0</v>
      </c>
      <c r="N2303" s="21"/>
      <c r="O2303" s="21">
        <v>1.6</v>
      </c>
      <c r="P2303" s="21" t="s">
        <v>911</v>
      </c>
      <c r="Q2303" s="21" t="s">
        <v>912</v>
      </c>
      <c r="R2303" s="25" t="s">
        <v>215</v>
      </c>
      <c r="S2303" s="21" t="s">
        <v>913</v>
      </c>
      <c r="T2303" s="21"/>
      <c r="U2303" s="26"/>
      <c r="V2303" s="26"/>
      <c r="W2303" s="27">
        <f t="shared" si="350"/>
        <v>2003</v>
      </c>
      <c r="X2303" s="27">
        <f t="shared" si="351"/>
        <v>2050</v>
      </c>
      <c r="Y2303" s="28">
        <f t="shared" si="352"/>
        <v>0</v>
      </c>
      <c r="Z2303" s="29" t="str">
        <f t="shared" si="353"/>
        <v>CAISO</v>
      </c>
      <c r="AA2303" s="30">
        <f t="shared" si="354"/>
        <v>1.6</v>
      </c>
      <c r="AB2303" s="31">
        <f>IF(AND(ISNUMBER(MATCH($S2303,[3]Lists!$CU$8:$CU$37,0)),J2303&gt;=DATE(2018,12,31)),$AH$6,$AH$5)</f>
        <v>1</v>
      </c>
      <c r="AC2303" s="31">
        <f t="shared" si="355"/>
        <v>1</v>
      </c>
      <c r="AD2303" s="31">
        <f t="shared" si="356"/>
        <v>1</v>
      </c>
      <c r="AE2303" s="32" t="e">
        <f>MIN($K2303,IF(AND(S2303='[3]Resources - Baseline'!$C$25,$AH$3&gt;0),MIN(DATE(2050,12,31),MAX(DATE($AH$4,12,31),DATE(YEAR(J2303)+$AH$3,MONTH(J2303),DAY(J2303)))),IF(AND(COUNTIFS('[3]Resources - Baseline'!$C$26:$C$37,S2303)=1,$AH$2&gt;0),MIN(DATE($AH$4,12,31),DATE(YEAR(J2303)+$AH$2,MONTH(J2303),DAY(J2303))),DATE(2050,12,31))))</f>
        <v>#VALUE!</v>
      </c>
      <c r="AF2303" s="33">
        <f t="shared" si="357"/>
        <v>1</v>
      </c>
    </row>
    <row r="2304" spans="1:32">
      <c r="A2304" s="1">
        <v>2304</v>
      </c>
      <c r="B2304" s="21" t="s">
        <v>4786</v>
      </c>
      <c r="C2304" s="21" t="s">
        <v>4787</v>
      </c>
      <c r="D2304" s="21" t="s">
        <v>185</v>
      </c>
      <c r="E2304" s="21" t="s">
        <v>176</v>
      </c>
      <c r="F2304" s="21" t="s">
        <v>176</v>
      </c>
      <c r="G2304" s="21" t="s">
        <v>177</v>
      </c>
      <c r="H2304" s="21" t="s">
        <v>176</v>
      </c>
      <c r="I2304" s="21" t="s">
        <v>178</v>
      </c>
      <c r="J2304" s="22">
        <v>41214</v>
      </c>
      <c r="K2304" s="22">
        <v>55153</v>
      </c>
      <c r="L2304" s="23">
        <f t="shared" si="358"/>
        <v>47.2</v>
      </c>
      <c r="M2304" s="24">
        <f t="shared" si="359"/>
        <v>1</v>
      </c>
      <c r="N2304" s="21">
        <v>47.2</v>
      </c>
      <c r="O2304" s="21">
        <v>47.2</v>
      </c>
      <c r="P2304" s="21" t="s">
        <v>268</v>
      </c>
      <c r="Q2304" s="21" t="s">
        <v>269</v>
      </c>
      <c r="R2304" s="25" t="s">
        <v>270</v>
      </c>
      <c r="S2304" s="21" t="s">
        <v>450</v>
      </c>
      <c r="T2304" s="21"/>
      <c r="U2304" s="26"/>
      <c r="V2304" s="26"/>
      <c r="W2304" s="27">
        <f t="shared" si="350"/>
        <v>2013</v>
      </c>
      <c r="X2304" s="27">
        <f t="shared" si="351"/>
        <v>2050</v>
      </c>
      <c r="Y2304" s="28">
        <f t="shared" si="352"/>
        <v>0</v>
      </c>
      <c r="Z2304" s="29" t="str">
        <f t="shared" si="353"/>
        <v>CAISO</v>
      </c>
      <c r="AA2304" s="30">
        <f t="shared" si="354"/>
        <v>47.2</v>
      </c>
      <c r="AB2304" s="31">
        <f>IF(AND(ISNUMBER(MATCH($S2304,[3]Lists!$CU$8:$CU$37,0)),J2304&gt;=DATE(2018,12,31)),$AH$6,$AH$5)</f>
        <v>1</v>
      </c>
      <c r="AC2304" s="31">
        <f t="shared" si="355"/>
        <v>1</v>
      </c>
      <c r="AD2304" s="31">
        <f t="shared" si="356"/>
        <v>1</v>
      </c>
      <c r="AE2304" s="32" t="e">
        <f>MIN($K2304,IF(AND(S2304='[3]Resources - Baseline'!$C$25,$AH$3&gt;0),MIN(DATE(2050,12,31),MAX(DATE($AH$4,12,31),DATE(YEAR(J2304)+$AH$3,MONTH(J2304),DAY(J2304)))),IF(AND(COUNTIFS('[3]Resources - Baseline'!$C$26:$C$37,S2304)=1,$AH$2&gt;0),MIN(DATE($AH$4,12,31),DATE(YEAR(J2304)+$AH$2,MONTH(J2304),DAY(J2304))),DATE(2050,12,31))))</f>
        <v>#VALUE!</v>
      </c>
      <c r="AF2304" s="33">
        <f t="shared" si="357"/>
        <v>1</v>
      </c>
    </row>
    <row r="2305" spans="1:32">
      <c r="A2305" s="1">
        <v>2305</v>
      </c>
      <c r="B2305" s="21" t="s">
        <v>4788</v>
      </c>
      <c r="C2305" s="21" t="s">
        <v>4789</v>
      </c>
      <c r="D2305" s="21" t="s">
        <v>185</v>
      </c>
      <c r="E2305" s="21" t="s">
        <v>175</v>
      </c>
      <c r="F2305" s="21" t="s">
        <v>175</v>
      </c>
      <c r="G2305" s="21" t="s">
        <v>186</v>
      </c>
      <c r="H2305" s="21" t="s">
        <v>175</v>
      </c>
      <c r="I2305" s="21" t="s">
        <v>178</v>
      </c>
      <c r="J2305" s="22">
        <v>42175</v>
      </c>
      <c r="K2305" s="22">
        <v>55153</v>
      </c>
      <c r="L2305" s="23">
        <f t="shared" si="358"/>
        <v>60</v>
      </c>
      <c r="M2305" s="24">
        <f t="shared" si="359"/>
        <v>1</v>
      </c>
      <c r="N2305" s="21">
        <v>60</v>
      </c>
      <c r="O2305" s="21">
        <v>60</v>
      </c>
      <c r="P2305" s="21" t="s">
        <v>187</v>
      </c>
      <c r="Q2305" s="21" t="s">
        <v>188</v>
      </c>
      <c r="R2305" s="25" t="s">
        <v>189</v>
      </c>
      <c r="S2305" s="21" t="s">
        <v>182</v>
      </c>
      <c r="T2305" s="21"/>
      <c r="U2305" s="26"/>
      <c r="V2305" s="26"/>
      <c r="W2305" s="27">
        <f t="shared" si="350"/>
        <v>2015</v>
      </c>
      <c r="X2305" s="27">
        <f t="shared" si="351"/>
        <v>2050</v>
      </c>
      <c r="Y2305" s="28">
        <f t="shared" si="352"/>
        <v>0</v>
      </c>
      <c r="Z2305" s="29" t="str">
        <f t="shared" si="353"/>
        <v>CAISO</v>
      </c>
      <c r="AA2305" s="30">
        <f t="shared" si="354"/>
        <v>60</v>
      </c>
      <c r="AB2305" s="31">
        <f>IF(AND(ISNUMBER(MATCH($S2305,[3]Lists!$CU$8:$CU$37,0)),J2305&gt;=DATE(2018,12,31)),$AH$6,$AH$5)</f>
        <v>1</v>
      </c>
      <c r="AC2305" s="31">
        <f t="shared" si="355"/>
        <v>1</v>
      </c>
      <c r="AD2305" s="31">
        <f t="shared" si="356"/>
        <v>1</v>
      </c>
      <c r="AE2305" s="32" t="e">
        <f>MIN($K2305,IF(AND(S2305='[3]Resources - Baseline'!$C$25,$AH$3&gt;0),MIN(DATE(2050,12,31),MAX(DATE($AH$4,12,31),DATE(YEAR(J2305)+$AH$3,MONTH(J2305),DAY(J2305)))),IF(AND(COUNTIFS('[3]Resources - Baseline'!$C$26:$C$37,S2305)=1,$AH$2&gt;0),MIN(DATE($AH$4,12,31),DATE(YEAR(J2305)+$AH$2,MONTH(J2305),DAY(J2305))),DATE(2050,12,31))))</f>
        <v>#VALUE!</v>
      </c>
      <c r="AF2305" s="33">
        <f t="shared" si="357"/>
        <v>1</v>
      </c>
    </row>
    <row r="2306" spans="1:32">
      <c r="A2306" s="1">
        <v>2306</v>
      </c>
      <c r="B2306" s="21" t="s">
        <v>4790</v>
      </c>
      <c r="C2306" s="21" t="s">
        <v>4791</v>
      </c>
      <c r="D2306" s="21" t="s">
        <v>185</v>
      </c>
      <c r="E2306" s="21" t="s">
        <v>175</v>
      </c>
      <c r="F2306" s="21" t="s">
        <v>175</v>
      </c>
      <c r="G2306" s="21" t="s">
        <v>186</v>
      </c>
      <c r="H2306" s="21" t="s">
        <v>175</v>
      </c>
      <c r="I2306" s="21" t="s">
        <v>178</v>
      </c>
      <c r="J2306" s="22">
        <v>42349</v>
      </c>
      <c r="K2306" s="22">
        <v>55153</v>
      </c>
      <c r="L2306" s="23">
        <f t="shared" si="358"/>
        <v>5</v>
      </c>
      <c r="M2306" s="24">
        <f t="shared" si="359"/>
        <v>1</v>
      </c>
      <c r="N2306" s="21">
        <v>5</v>
      </c>
      <c r="O2306" s="21">
        <v>5</v>
      </c>
      <c r="P2306" s="21" t="s">
        <v>187</v>
      </c>
      <c r="Q2306" s="21" t="s">
        <v>188</v>
      </c>
      <c r="R2306" s="25" t="s">
        <v>189</v>
      </c>
      <c r="S2306" s="21" t="s">
        <v>182</v>
      </c>
      <c r="T2306" s="21"/>
      <c r="U2306" s="26"/>
      <c r="V2306" s="26"/>
      <c r="W2306" s="27">
        <f t="shared" si="350"/>
        <v>2016</v>
      </c>
      <c r="X2306" s="27">
        <f t="shared" si="351"/>
        <v>2050</v>
      </c>
      <c r="Y2306" s="28">
        <f t="shared" si="352"/>
        <v>0</v>
      </c>
      <c r="Z2306" s="29" t="str">
        <f t="shared" si="353"/>
        <v>CAISO</v>
      </c>
      <c r="AA2306" s="30">
        <f t="shared" si="354"/>
        <v>5</v>
      </c>
      <c r="AB2306" s="31">
        <f>IF(AND(ISNUMBER(MATCH($S2306,[3]Lists!$CU$8:$CU$37,0)),J2306&gt;=DATE(2018,12,31)),$AH$6,$AH$5)</f>
        <v>1</v>
      </c>
      <c r="AC2306" s="31">
        <f t="shared" si="355"/>
        <v>1</v>
      </c>
      <c r="AD2306" s="31">
        <f t="shared" si="356"/>
        <v>1</v>
      </c>
      <c r="AE2306" s="32" t="e">
        <f>MIN($K2306,IF(AND(S2306='[3]Resources - Baseline'!$C$25,$AH$3&gt;0),MIN(DATE(2050,12,31),MAX(DATE($AH$4,12,31),DATE(YEAR(J2306)+$AH$3,MONTH(J2306),DAY(J2306)))),IF(AND(COUNTIFS('[3]Resources - Baseline'!$C$26:$C$37,S2306)=1,$AH$2&gt;0),MIN(DATE($AH$4,12,31),DATE(YEAR(J2306)+$AH$2,MONTH(J2306),DAY(J2306))),DATE(2050,12,31))))</f>
        <v>#VALUE!</v>
      </c>
      <c r="AF2306" s="33">
        <f t="shared" si="357"/>
        <v>1</v>
      </c>
    </row>
    <row r="2307" spans="1:32">
      <c r="A2307" s="1">
        <v>2307</v>
      </c>
      <c r="B2307" s="21" t="s">
        <v>4792</v>
      </c>
      <c r="C2307" s="21" t="s">
        <v>4793</v>
      </c>
      <c r="D2307" s="21" t="s">
        <v>163</v>
      </c>
      <c r="E2307" s="21" t="s">
        <v>611</v>
      </c>
      <c r="F2307" s="21" t="s">
        <v>611</v>
      </c>
      <c r="G2307" s="21" t="s">
        <v>612</v>
      </c>
      <c r="H2307" s="21" t="s">
        <v>611</v>
      </c>
      <c r="I2307" s="21" t="s">
        <v>167</v>
      </c>
      <c r="J2307" s="22">
        <v>18264</v>
      </c>
      <c r="K2307" s="22">
        <v>55153</v>
      </c>
      <c r="L2307" s="23">
        <f t="shared" si="358"/>
        <v>22.5</v>
      </c>
      <c r="M2307" s="24">
        <f t="shared" si="359"/>
        <v>1</v>
      </c>
      <c r="N2307" s="21">
        <v>22.5</v>
      </c>
      <c r="O2307" s="21">
        <v>22.5</v>
      </c>
      <c r="P2307" s="21" t="s">
        <v>268</v>
      </c>
      <c r="Q2307" s="21" t="s">
        <v>269</v>
      </c>
      <c r="R2307" s="25" t="s">
        <v>270</v>
      </c>
      <c r="S2307" s="21" t="s">
        <v>304</v>
      </c>
      <c r="T2307" s="21"/>
      <c r="U2307" s="26"/>
      <c r="V2307" s="26"/>
      <c r="W2307" s="27">
        <f t="shared" si="350"/>
        <v>1950</v>
      </c>
      <c r="X2307" s="27">
        <f t="shared" si="351"/>
        <v>2050</v>
      </c>
      <c r="Y2307" s="28">
        <f t="shared" si="352"/>
        <v>0</v>
      </c>
      <c r="Z2307" s="29" t="str">
        <f t="shared" si="353"/>
        <v>Excluded</v>
      </c>
      <c r="AA2307" s="30">
        <f t="shared" si="354"/>
        <v>22.5</v>
      </c>
      <c r="AB2307" s="31">
        <f>IF(AND(ISNUMBER(MATCH($S2307,[3]Lists!$CU$8:$CU$37,0)),J2307&gt;=DATE(2018,12,31)),$AH$6,$AH$5)</f>
        <v>1</v>
      </c>
      <c r="AC2307" s="31">
        <f t="shared" si="355"/>
        <v>1</v>
      </c>
      <c r="AD2307" s="31">
        <f t="shared" si="356"/>
        <v>1</v>
      </c>
      <c r="AE2307" s="32" t="e">
        <f>MIN($K2307,IF(AND(S2307='[3]Resources - Baseline'!$C$25,$AH$3&gt;0),MIN(DATE(2050,12,31),MAX(DATE($AH$4,12,31),DATE(YEAR(J2307)+$AH$3,MONTH(J2307),DAY(J2307)))),IF(AND(COUNTIFS('[3]Resources - Baseline'!$C$26:$C$37,S2307)=1,$AH$2&gt;0),MIN(DATE($AH$4,12,31),DATE(YEAR(J2307)+$AH$2,MONTH(J2307),DAY(J2307))),DATE(2050,12,31))))</f>
        <v>#VALUE!</v>
      </c>
      <c r="AF2307" s="33">
        <f t="shared" si="357"/>
        <v>1</v>
      </c>
    </row>
    <row r="2308" spans="1:32">
      <c r="A2308" s="1">
        <v>2308</v>
      </c>
      <c r="B2308" s="21" t="s">
        <v>4794</v>
      </c>
      <c r="C2308" s="21" t="s">
        <v>4795</v>
      </c>
      <c r="D2308" s="21" t="s">
        <v>185</v>
      </c>
      <c r="E2308" s="21" t="s">
        <v>176</v>
      </c>
      <c r="F2308" s="21" t="s">
        <v>176</v>
      </c>
      <c r="G2308" s="21" t="s">
        <v>177</v>
      </c>
      <c r="H2308" s="21" t="s">
        <v>176</v>
      </c>
      <c r="I2308" s="21" t="s">
        <v>178</v>
      </c>
      <c r="J2308" s="22">
        <v>35065</v>
      </c>
      <c r="K2308" s="22">
        <v>55153</v>
      </c>
      <c r="L2308" s="23">
        <f t="shared" si="358"/>
        <v>14.36</v>
      </c>
      <c r="M2308" s="24">
        <f t="shared" si="359"/>
        <v>1</v>
      </c>
      <c r="N2308" s="21">
        <v>14.36</v>
      </c>
      <c r="O2308" s="21">
        <v>14.36</v>
      </c>
      <c r="P2308" s="21" t="s">
        <v>187</v>
      </c>
      <c r="Q2308" s="21" t="s">
        <v>219</v>
      </c>
      <c r="R2308" s="25" t="s">
        <v>218</v>
      </c>
      <c r="S2308" s="21" t="s">
        <v>265</v>
      </c>
      <c r="T2308" s="21"/>
      <c r="U2308" s="26"/>
      <c r="V2308" s="26"/>
      <c r="W2308" s="27">
        <f t="shared" si="350"/>
        <v>1996</v>
      </c>
      <c r="X2308" s="27">
        <f t="shared" si="351"/>
        <v>2050</v>
      </c>
      <c r="Y2308" s="28">
        <f t="shared" si="352"/>
        <v>0</v>
      </c>
      <c r="Z2308" s="29" t="str">
        <f t="shared" si="353"/>
        <v>CAISO</v>
      </c>
      <c r="AA2308" s="30">
        <f t="shared" si="354"/>
        <v>14.36</v>
      </c>
      <c r="AB2308" s="31">
        <f>IF(AND(ISNUMBER(MATCH($S2308,[3]Lists!$CU$8:$CU$37,0)),J2308&gt;=DATE(2018,12,31)),$AH$6,$AH$5)</f>
        <v>1</v>
      </c>
      <c r="AC2308" s="31">
        <f t="shared" si="355"/>
        <v>1</v>
      </c>
      <c r="AD2308" s="31">
        <f t="shared" si="356"/>
        <v>1</v>
      </c>
      <c r="AE2308" s="32" t="e">
        <f>MIN($K2308,IF(AND(S2308='[3]Resources - Baseline'!$C$25,$AH$3&gt;0),MIN(DATE(2050,12,31),MAX(DATE($AH$4,12,31),DATE(YEAR(J2308)+$AH$3,MONTH(J2308),DAY(J2308)))),IF(AND(COUNTIFS('[3]Resources - Baseline'!$C$26:$C$37,S2308)=1,$AH$2&gt;0),MIN(DATE($AH$4,12,31),DATE(YEAR(J2308)+$AH$2,MONTH(J2308),DAY(J2308))),DATE(2050,12,31))))</f>
        <v>#VALUE!</v>
      </c>
      <c r="AF2308" s="33">
        <f t="shared" si="357"/>
        <v>1</v>
      </c>
    </row>
    <row r="2309" spans="1:32">
      <c r="A2309" s="1">
        <v>2309</v>
      </c>
      <c r="B2309" s="21" t="s">
        <v>4796</v>
      </c>
      <c r="C2309" s="21" t="s">
        <v>4797</v>
      </c>
      <c r="D2309" s="21" t="s">
        <v>185</v>
      </c>
      <c r="E2309" s="21" t="s">
        <v>176</v>
      </c>
      <c r="F2309" s="21" t="s">
        <v>176</v>
      </c>
      <c r="G2309" s="21" t="s">
        <v>177</v>
      </c>
      <c r="H2309" s="21" t="s">
        <v>176</v>
      </c>
      <c r="I2309" s="21" t="s">
        <v>178</v>
      </c>
      <c r="J2309" s="22">
        <v>42536</v>
      </c>
      <c r="K2309" s="22">
        <v>55153</v>
      </c>
      <c r="L2309" s="23">
        <f t="shared" si="358"/>
        <v>20</v>
      </c>
      <c r="M2309" s="24">
        <f t="shared" si="359"/>
        <v>1</v>
      </c>
      <c r="N2309" s="21">
        <v>20</v>
      </c>
      <c r="O2309" s="21">
        <v>20</v>
      </c>
      <c r="P2309" s="21" t="s">
        <v>187</v>
      </c>
      <c r="Q2309" s="21" t="s">
        <v>188</v>
      </c>
      <c r="R2309" s="25" t="s">
        <v>189</v>
      </c>
      <c r="S2309" s="21" t="s">
        <v>182</v>
      </c>
      <c r="T2309" s="21"/>
      <c r="U2309" s="26"/>
      <c r="V2309" s="26"/>
      <c r="W2309" s="27">
        <f t="shared" si="350"/>
        <v>2016</v>
      </c>
      <c r="X2309" s="27">
        <f t="shared" si="351"/>
        <v>2050</v>
      </c>
      <c r="Y2309" s="28">
        <f t="shared" si="352"/>
        <v>0</v>
      </c>
      <c r="Z2309" s="29" t="str">
        <f t="shared" si="353"/>
        <v>CAISO</v>
      </c>
      <c r="AA2309" s="30">
        <f t="shared" si="354"/>
        <v>20</v>
      </c>
      <c r="AB2309" s="31">
        <f>IF(AND(ISNUMBER(MATCH($S2309,[3]Lists!$CU$8:$CU$37,0)),J2309&gt;=DATE(2018,12,31)),$AH$6,$AH$5)</f>
        <v>1</v>
      </c>
      <c r="AC2309" s="31">
        <f t="shared" si="355"/>
        <v>1</v>
      </c>
      <c r="AD2309" s="31">
        <f t="shared" si="356"/>
        <v>1</v>
      </c>
      <c r="AE2309" s="32" t="e">
        <f>MIN($K2309,IF(AND(S2309='[3]Resources - Baseline'!$C$25,$AH$3&gt;0),MIN(DATE(2050,12,31),MAX(DATE($AH$4,12,31),DATE(YEAR(J2309)+$AH$3,MONTH(J2309),DAY(J2309)))),IF(AND(COUNTIFS('[3]Resources - Baseline'!$C$26:$C$37,S2309)=1,$AH$2&gt;0),MIN(DATE($AH$4,12,31),DATE(YEAR(J2309)+$AH$2,MONTH(J2309),DAY(J2309))),DATE(2050,12,31))))</f>
        <v>#VALUE!</v>
      </c>
      <c r="AF2309" s="33">
        <f t="shared" si="357"/>
        <v>1</v>
      </c>
    </row>
    <row r="2310" spans="1:32">
      <c r="A2310" s="1">
        <v>2310</v>
      </c>
      <c r="B2310" s="21" t="s">
        <v>4798</v>
      </c>
      <c r="C2310" s="21"/>
      <c r="D2310" s="21" t="s">
        <v>185</v>
      </c>
      <c r="E2310" s="21" t="s">
        <v>176</v>
      </c>
      <c r="F2310" s="21" t="s">
        <v>176</v>
      </c>
      <c r="G2310" s="21" t="s">
        <v>177</v>
      </c>
      <c r="H2310" s="21" t="s">
        <v>176</v>
      </c>
      <c r="I2310" s="21" t="s">
        <v>178</v>
      </c>
      <c r="J2310" s="22"/>
      <c r="K2310" s="22">
        <v>55153</v>
      </c>
      <c r="L2310" s="23">
        <f t="shared" si="358"/>
        <v>7.99</v>
      </c>
      <c r="M2310" s="24">
        <f t="shared" si="359"/>
        <v>1</v>
      </c>
      <c r="N2310" s="21">
        <v>7.99</v>
      </c>
      <c r="O2310" s="21">
        <v>7.99</v>
      </c>
      <c r="P2310" s="21" t="s">
        <v>655</v>
      </c>
      <c r="Q2310" s="21" t="s">
        <v>655</v>
      </c>
      <c r="R2310" s="25" t="s">
        <v>654</v>
      </c>
      <c r="S2310" s="21" t="s">
        <v>656</v>
      </c>
      <c r="T2310" s="21"/>
      <c r="U2310" s="26"/>
      <c r="V2310" s="26"/>
      <c r="W2310" s="27">
        <f t="shared" si="350"/>
        <v>1900</v>
      </c>
      <c r="X2310" s="27">
        <f t="shared" si="351"/>
        <v>2050</v>
      </c>
      <c r="Y2310" s="28">
        <f t="shared" si="352"/>
        <v>0</v>
      </c>
      <c r="Z2310" s="29" t="str">
        <f t="shared" si="353"/>
        <v>CAISO</v>
      </c>
      <c r="AA2310" s="30">
        <f t="shared" si="354"/>
        <v>7.99</v>
      </c>
      <c r="AB2310" s="31">
        <f>IF(AND(ISNUMBER(MATCH($S2310,[3]Lists!$CU$8:$CU$37,0)),J2310&gt;=DATE(2018,12,31)),$AH$6,$AH$5)</f>
        <v>1</v>
      </c>
      <c r="AC2310" s="31">
        <f t="shared" si="355"/>
        <v>1</v>
      </c>
      <c r="AD2310" s="31">
        <f t="shared" si="356"/>
        <v>1</v>
      </c>
      <c r="AE2310" s="32" t="e">
        <f>MIN($K2310,IF(AND(S2310='[3]Resources - Baseline'!$C$25,$AH$3&gt;0),MIN(DATE(2050,12,31),MAX(DATE($AH$4,12,31),DATE(YEAR(J2310)+$AH$3,MONTH(J2310),DAY(J2310)))),IF(AND(COUNTIFS('[3]Resources - Baseline'!$C$26:$C$37,S2310)=1,$AH$2&gt;0),MIN(DATE($AH$4,12,31),DATE(YEAR(J2310)+$AH$2,MONTH(J2310),DAY(J2310))),DATE(2050,12,31))))</f>
        <v>#VALUE!</v>
      </c>
      <c r="AF2310" s="33">
        <f t="shared" si="357"/>
        <v>1</v>
      </c>
    </row>
    <row r="2311" spans="1:32">
      <c r="A2311" s="1">
        <v>2311</v>
      </c>
      <c r="B2311" s="21" t="s">
        <v>4799</v>
      </c>
      <c r="C2311" s="21" t="s">
        <v>4800</v>
      </c>
      <c r="D2311" s="21" t="s">
        <v>185</v>
      </c>
      <c r="E2311" s="21" t="s">
        <v>175</v>
      </c>
      <c r="F2311" s="21" t="s">
        <v>175</v>
      </c>
      <c r="G2311" s="21" t="s">
        <v>186</v>
      </c>
      <c r="H2311" s="21" t="s">
        <v>175</v>
      </c>
      <c r="I2311" s="21" t="s">
        <v>178</v>
      </c>
      <c r="J2311" s="22">
        <v>1462</v>
      </c>
      <c r="K2311" s="22">
        <v>55153</v>
      </c>
      <c r="L2311" s="23">
        <f t="shared" si="358"/>
        <v>11</v>
      </c>
      <c r="M2311" s="24">
        <f t="shared" si="359"/>
        <v>1</v>
      </c>
      <c r="N2311" s="21">
        <v>11</v>
      </c>
      <c r="O2311" s="21">
        <v>11</v>
      </c>
      <c r="P2311" s="21" t="s">
        <v>187</v>
      </c>
      <c r="Q2311" s="21" t="s">
        <v>219</v>
      </c>
      <c r="R2311" s="25" t="s">
        <v>218</v>
      </c>
      <c r="S2311" s="21" t="s">
        <v>368</v>
      </c>
      <c r="T2311" s="21"/>
      <c r="U2311" s="26"/>
      <c r="V2311" s="26"/>
      <c r="W2311" s="27">
        <f t="shared" si="350"/>
        <v>1904</v>
      </c>
      <c r="X2311" s="27">
        <f t="shared" si="351"/>
        <v>2050</v>
      </c>
      <c r="Y2311" s="28">
        <f t="shared" si="352"/>
        <v>0</v>
      </c>
      <c r="Z2311" s="29" t="str">
        <f t="shared" si="353"/>
        <v>CAISO</v>
      </c>
      <c r="AA2311" s="30">
        <f t="shared" si="354"/>
        <v>11</v>
      </c>
      <c r="AB2311" s="31">
        <f>IF(AND(ISNUMBER(MATCH($S2311,[3]Lists!$CU$8:$CU$37,0)),J2311&gt;=DATE(2018,12,31)),$AH$6,$AH$5)</f>
        <v>1</v>
      </c>
      <c r="AC2311" s="31">
        <f t="shared" si="355"/>
        <v>1</v>
      </c>
      <c r="AD2311" s="31">
        <f t="shared" si="356"/>
        <v>1</v>
      </c>
      <c r="AE2311" s="32" t="e">
        <f>MIN($K2311,IF(AND(S2311='[3]Resources - Baseline'!$C$25,$AH$3&gt;0),MIN(DATE(2050,12,31),MAX(DATE($AH$4,12,31),DATE(YEAR(J2311)+$AH$3,MONTH(J2311),DAY(J2311)))),IF(AND(COUNTIFS('[3]Resources - Baseline'!$C$26:$C$37,S2311)=1,$AH$2&gt;0),MIN(DATE($AH$4,12,31),DATE(YEAR(J2311)+$AH$2,MONTH(J2311),DAY(J2311))),DATE(2050,12,31))))</f>
        <v>#VALUE!</v>
      </c>
      <c r="AF2311" s="33">
        <f t="shared" si="357"/>
        <v>1</v>
      </c>
    </row>
    <row r="2312" spans="1:32">
      <c r="A2312" s="1">
        <v>2312</v>
      </c>
      <c r="B2312" s="21" t="s">
        <v>4801</v>
      </c>
      <c r="C2312" s="21" t="s">
        <v>4802</v>
      </c>
      <c r="D2312" s="21" t="s">
        <v>185</v>
      </c>
      <c r="E2312" s="21" t="s">
        <v>176</v>
      </c>
      <c r="F2312" s="21" t="s">
        <v>176</v>
      </c>
      <c r="G2312" s="21" t="s">
        <v>177</v>
      </c>
      <c r="H2312" s="21" t="s">
        <v>176</v>
      </c>
      <c r="I2312" s="21" t="s">
        <v>178</v>
      </c>
      <c r="J2312" s="22"/>
      <c r="K2312" s="22">
        <v>55153</v>
      </c>
      <c r="L2312" s="23">
        <f t="shared" si="358"/>
        <v>4.75</v>
      </c>
      <c r="M2312" s="24">
        <f t="shared" si="359"/>
        <v>1</v>
      </c>
      <c r="N2312" s="21">
        <v>4.75</v>
      </c>
      <c r="O2312" s="21">
        <v>4.75</v>
      </c>
      <c r="P2312" s="21" t="s">
        <v>810</v>
      </c>
      <c r="Q2312" s="21" t="s">
        <v>197</v>
      </c>
      <c r="R2312" s="25" t="s">
        <v>198</v>
      </c>
      <c r="S2312" s="21" t="s">
        <v>403</v>
      </c>
      <c r="T2312" s="21"/>
      <c r="U2312" s="26"/>
      <c r="V2312" s="26"/>
      <c r="W2312" s="27">
        <f t="shared" si="350"/>
        <v>1900</v>
      </c>
      <c r="X2312" s="27">
        <f t="shared" si="351"/>
        <v>2050</v>
      </c>
      <c r="Y2312" s="28">
        <f t="shared" si="352"/>
        <v>0</v>
      </c>
      <c r="Z2312" s="29" t="str">
        <f t="shared" si="353"/>
        <v>CAISO</v>
      </c>
      <c r="AA2312" s="30">
        <f t="shared" si="354"/>
        <v>4.75</v>
      </c>
      <c r="AB2312" s="31">
        <f>IF(AND(ISNUMBER(MATCH($S2312,[3]Lists!$CU$8:$CU$37,0)),J2312&gt;=DATE(2018,12,31)),$AH$6,$AH$5)</f>
        <v>1</v>
      </c>
      <c r="AC2312" s="31">
        <f t="shared" si="355"/>
        <v>1</v>
      </c>
      <c r="AD2312" s="31">
        <f t="shared" si="356"/>
        <v>1</v>
      </c>
      <c r="AE2312" s="32" t="e">
        <f>MIN($K2312,IF(AND(S2312='[3]Resources - Baseline'!$C$25,$AH$3&gt;0),MIN(DATE(2050,12,31),MAX(DATE($AH$4,12,31),DATE(YEAR(J2312)+$AH$3,MONTH(J2312),DAY(J2312)))),IF(AND(COUNTIFS('[3]Resources - Baseline'!$C$26:$C$37,S2312)=1,$AH$2&gt;0),MIN(DATE($AH$4,12,31),DATE(YEAR(J2312)+$AH$2,MONTH(J2312),DAY(J2312))),DATE(2050,12,31))))</f>
        <v>#VALUE!</v>
      </c>
      <c r="AF2312" s="33">
        <f t="shared" si="357"/>
        <v>1</v>
      </c>
    </row>
    <row r="2313" spans="1:32">
      <c r="A2313" s="1">
        <v>2313</v>
      </c>
      <c r="B2313" s="21" t="s">
        <v>4803</v>
      </c>
      <c r="C2313" s="21" t="s">
        <v>4804</v>
      </c>
      <c r="D2313" s="21" t="s">
        <v>185</v>
      </c>
      <c r="E2313" s="21" t="s">
        <v>176</v>
      </c>
      <c r="F2313" s="21" t="s">
        <v>176</v>
      </c>
      <c r="G2313" s="21" t="s">
        <v>177</v>
      </c>
      <c r="H2313" s="21" t="s">
        <v>176</v>
      </c>
      <c r="I2313" s="21" t="s">
        <v>178</v>
      </c>
      <c r="J2313" s="22"/>
      <c r="K2313" s="22">
        <v>55153</v>
      </c>
      <c r="L2313" s="23">
        <f t="shared" si="358"/>
        <v>4.04</v>
      </c>
      <c r="M2313" s="24">
        <f t="shared" si="359"/>
        <v>1</v>
      </c>
      <c r="N2313" s="21">
        <v>4.04</v>
      </c>
      <c r="O2313" s="21">
        <v>4.04</v>
      </c>
      <c r="P2313" s="21" t="s">
        <v>810</v>
      </c>
      <c r="Q2313" s="21" t="s">
        <v>197</v>
      </c>
      <c r="R2313" s="25" t="s">
        <v>198</v>
      </c>
      <c r="S2313" s="21" t="s">
        <v>403</v>
      </c>
      <c r="T2313" s="21"/>
      <c r="U2313" s="26"/>
      <c r="V2313" s="26"/>
      <c r="W2313" s="27">
        <f t="shared" si="350"/>
        <v>1900</v>
      </c>
      <c r="X2313" s="27">
        <f t="shared" si="351"/>
        <v>2050</v>
      </c>
      <c r="Y2313" s="28">
        <f t="shared" si="352"/>
        <v>0</v>
      </c>
      <c r="Z2313" s="29" t="str">
        <f t="shared" si="353"/>
        <v>CAISO</v>
      </c>
      <c r="AA2313" s="30">
        <f t="shared" si="354"/>
        <v>4.04</v>
      </c>
      <c r="AB2313" s="31">
        <f>IF(AND(ISNUMBER(MATCH($S2313,[3]Lists!$CU$8:$CU$37,0)),J2313&gt;=DATE(2018,12,31)),$AH$6,$AH$5)</f>
        <v>1</v>
      </c>
      <c r="AC2313" s="31">
        <f t="shared" si="355"/>
        <v>1</v>
      </c>
      <c r="AD2313" s="31">
        <f t="shared" si="356"/>
        <v>1</v>
      </c>
      <c r="AE2313" s="32" t="e">
        <f>MIN($K2313,IF(AND(S2313='[3]Resources - Baseline'!$C$25,$AH$3&gt;0),MIN(DATE(2050,12,31),MAX(DATE($AH$4,12,31),DATE(YEAR(J2313)+$AH$3,MONTH(J2313),DAY(J2313)))),IF(AND(COUNTIFS('[3]Resources - Baseline'!$C$26:$C$37,S2313)=1,$AH$2&gt;0),MIN(DATE($AH$4,12,31),DATE(YEAR(J2313)+$AH$2,MONTH(J2313),DAY(J2313))),DATE(2050,12,31))))</f>
        <v>#VALUE!</v>
      </c>
      <c r="AF2313" s="33">
        <f t="shared" si="357"/>
        <v>1</v>
      </c>
    </row>
    <row r="2314" spans="1:32">
      <c r="A2314" s="1">
        <v>2314</v>
      </c>
      <c r="B2314" s="21" t="s">
        <v>4805</v>
      </c>
      <c r="C2314" s="21" t="s">
        <v>4806</v>
      </c>
      <c r="D2314" s="21" t="s">
        <v>185</v>
      </c>
      <c r="E2314" s="21" t="s">
        <v>176</v>
      </c>
      <c r="F2314" s="21" t="s">
        <v>176</v>
      </c>
      <c r="G2314" s="21" t="s">
        <v>177</v>
      </c>
      <c r="H2314" s="21" t="s">
        <v>176</v>
      </c>
      <c r="I2314" s="21" t="s">
        <v>178</v>
      </c>
      <c r="J2314" s="22"/>
      <c r="K2314" s="22">
        <v>55153</v>
      </c>
      <c r="L2314" s="23">
        <f t="shared" si="358"/>
        <v>5.25</v>
      </c>
      <c r="M2314" s="24">
        <f t="shared" si="359"/>
        <v>1</v>
      </c>
      <c r="N2314" s="21">
        <v>5.25</v>
      </c>
      <c r="O2314" s="21">
        <v>5.25</v>
      </c>
      <c r="P2314" s="21" t="s">
        <v>810</v>
      </c>
      <c r="Q2314" s="21" t="s">
        <v>197</v>
      </c>
      <c r="R2314" s="25" t="s">
        <v>198</v>
      </c>
      <c r="S2314" s="21" t="s">
        <v>403</v>
      </c>
      <c r="T2314" s="21"/>
      <c r="U2314" s="26"/>
      <c r="V2314" s="26"/>
      <c r="W2314" s="27">
        <f t="shared" ref="W2314:W2377" si="360">IF(J2314&lt;DATE(YEAR(J2314),7,1),YEAR(J2314),YEAR(J2314)+1)</f>
        <v>1900</v>
      </c>
      <c r="X2314" s="27">
        <f t="shared" ref="X2314:X2377" si="361">IF(K2314&gt;=DATE(YEAR(K2314),7,1),YEAR(K2314),YEAR(K2314)-1)</f>
        <v>2050</v>
      </c>
      <c r="Y2314" s="28">
        <f t="shared" ref="Y2314:Y2377" si="362">IF(ISBLANK(U2314),0,O2314-U2314)</f>
        <v>0</v>
      </c>
      <c r="Z2314" s="29" t="str">
        <f t="shared" ref="Z2314:Z2377" si="363">IF(ISBLANK(T2314),I2314,T2314)</f>
        <v>CAISO</v>
      </c>
      <c r="AA2314" s="30">
        <f t="shared" ref="AA2314:AA2377" si="364">IF(ISBLANK(U2314),O2314,U2314)</f>
        <v>5.25</v>
      </c>
      <c r="AB2314" s="31">
        <f>IF(AND(ISNUMBER(MATCH($S2314,[3]Lists!$CU$8:$CU$37,0)),J2314&gt;=DATE(2018,12,31)),$AH$6,$AH$5)</f>
        <v>1</v>
      </c>
      <c r="AC2314" s="31">
        <f t="shared" ref="AC2314:AC2377" si="365">IF(ISBLANK(S2314),0,1)</f>
        <v>1</v>
      </c>
      <c r="AD2314" s="31">
        <f t="shared" ref="AD2314:AD2377" si="366">AC2314</f>
        <v>1</v>
      </c>
      <c r="AE2314" s="32" t="e">
        <f>MIN($K2314,IF(AND(S2314='[3]Resources - Baseline'!$C$25,$AH$3&gt;0),MIN(DATE(2050,12,31),MAX(DATE($AH$4,12,31),DATE(YEAR(J2314)+$AH$3,MONTH(J2314),DAY(J2314)))),IF(AND(COUNTIFS('[3]Resources - Baseline'!$C$26:$C$37,S2314)=1,$AH$2&gt;0),MIN(DATE($AH$4,12,31),DATE(YEAR(J2314)+$AH$2,MONTH(J2314),DAY(J2314))),DATE(2050,12,31))))</f>
        <v>#VALUE!</v>
      </c>
      <c r="AF2314" s="33">
        <f t="shared" ref="AF2314:AF2377" si="367">SUMPRODUCT(($B$9:$B$3872=$B2314)*1)</f>
        <v>1</v>
      </c>
    </row>
    <row r="2315" spans="1:32">
      <c r="A2315" s="1">
        <v>2315</v>
      </c>
      <c r="B2315" s="21" t="s">
        <v>4807</v>
      </c>
      <c r="C2315" s="21" t="s">
        <v>4808</v>
      </c>
      <c r="D2315" s="21" t="s">
        <v>185</v>
      </c>
      <c r="E2315" s="21" t="s">
        <v>176</v>
      </c>
      <c r="F2315" s="21" t="s">
        <v>176</v>
      </c>
      <c r="G2315" s="21" t="s">
        <v>177</v>
      </c>
      <c r="H2315" s="21" t="s">
        <v>176</v>
      </c>
      <c r="I2315" s="21" t="s">
        <v>178</v>
      </c>
      <c r="J2315" s="22"/>
      <c r="K2315" s="22">
        <v>55153</v>
      </c>
      <c r="L2315" s="23">
        <f t="shared" ref="L2315:L2378" si="368">IFERROR(M2315*O2315,0)</f>
        <v>4.76</v>
      </c>
      <c r="M2315" s="24">
        <f t="shared" ref="M2315:M2378" si="369">IFERROR(N2315/O2315,0)</f>
        <v>1</v>
      </c>
      <c r="N2315" s="21">
        <v>4.76</v>
      </c>
      <c r="O2315" s="21">
        <v>4.76</v>
      </c>
      <c r="P2315" s="21" t="s">
        <v>810</v>
      </c>
      <c r="Q2315" s="21" t="s">
        <v>197</v>
      </c>
      <c r="R2315" s="25" t="s">
        <v>198</v>
      </c>
      <c r="S2315" s="21" t="s">
        <v>403</v>
      </c>
      <c r="T2315" s="21"/>
      <c r="U2315" s="26"/>
      <c r="V2315" s="26"/>
      <c r="W2315" s="27">
        <f t="shared" si="360"/>
        <v>1900</v>
      </c>
      <c r="X2315" s="27">
        <f t="shared" si="361"/>
        <v>2050</v>
      </c>
      <c r="Y2315" s="28">
        <f t="shared" si="362"/>
        <v>0</v>
      </c>
      <c r="Z2315" s="29" t="str">
        <f t="shared" si="363"/>
        <v>CAISO</v>
      </c>
      <c r="AA2315" s="30">
        <f t="shared" si="364"/>
        <v>4.76</v>
      </c>
      <c r="AB2315" s="31">
        <f>IF(AND(ISNUMBER(MATCH($S2315,[3]Lists!$CU$8:$CU$37,0)),J2315&gt;=DATE(2018,12,31)),$AH$6,$AH$5)</f>
        <v>1</v>
      </c>
      <c r="AC2315" s="31">
        <f t="shared" si="365"/>
        <v>1</v>
      </c>
      <c r="AD2315" s="31">
        <f t="shared" si="366"/>
        <v>1</v>
      </c>
      <c r="AE2315" s="32" t="e">
        <f>MIN($K2315,IF(AND(S2315='[3]Resources - Baseline'!$C$25,$AH$3&gt;0),MIN(DATE(2050,12,31),MAX(DATE($AH$4,12,31),DATE(YEAR(J2315)+$AH$3,MONTH(J2315),DAY(J2315)))),IF(AND(COUNTIFS('[3]Resources - Baseline'!$C$26:$C$37,S2315)=1,$AH$2&gt;0),MIN(DATE($AH$4,12,31),DATE(YEAR(J2315)+$AH$2,MONTH(J2315),DAY(J2315))),DATE(2050,12,31))))</f>
        <v>#VALUE!</v>
      </c>
      <c r="AF2315" s="33">
        <f t="shared" si="367"/>
        <v>1</v>
      </c>
    </row>
    <row r="2316" spans="1:32">
      <c r="A2316" s="1">
        <v>2316</v>
      </c>
      <c r="B2316" s="21" t="s">
        <v>4809</v>
      </c>
      <c r="C2316" s="21" t="s">
        <v>4810</v>
      </c>
      <c r="D2316" s="21" t="s">
        <v>163</v>
      </c>
      <c r="E2316" s="21" t="s">
        <v>1097</v>
      </c>
      <c r="F2316" s="21" t="s">
        <v>1097</v>
      </c>
      <c r="G2316" s="21" t="s">
        <v>1098</v>
      </c>
      <c r="H2316" s="21" t="s">
        <v>210</v>
      </c>
      <c r="I2316" s="21" t="s">
        <v>212</v>
      </c>
      <c r="J2316" s="22">
        <v>33939</v>
      </c>
      <c r="K2316" s="22">
        <v>55153</v>
      </c>
      <c r="L2316" s="23">
        <f t="shared" si="368"/>
        <v>14.8</v>
      </c>
      <c r="M2316" s="24">
        <f t="shared" si="369"/>
        <v>1</v>
      </c>
      <c r="N2316" s="21">
        <v>14.8</v>
      </c>
      <c r="O2316" s="21">
        <v>14.8</v>
      </c>
      <c r="P2316" s="21" t="s">
        <v>218</v>
      </c>
      <c r="Q2316" s="21" t="s">
        <v>219</v>
      </c>
      <c r="R2316" s="25" t="s">
        <v>218</v>
      </c>
      <c r="S2316" s="21" t="s">
        <v>344</v>
      </c>
      <c r="T2316" s="21"/>
      <c r="U2316" s="26"/>
      <c r="V2316" s="26"/>
      <c r="W2316" s="27">
        <f t="shared" si="360"/>
        <v>1993</v>
      </c>
      <c r="X2316" s="27">
        <f t="shared" si="361"/>
        <v>2050</v>
      </c>
      <c r="Y2316" s="28">
        <f t="shared" si="362"/>
        <v>0</v>
      </c>
      <c r="Z2316" s="29" t="str">
        <f t="shared" si="363"/>
        <v>NW</v>
      </c>
      <c r="AA2316" s="30">
        <f t="shared" si="364"/>
        <v>14.8</v>
      </c>
      <c r="AB2316" s="31">
        <f>IF(AND(ISNUMBER(MATCH($S2316,[3]Lists!$CU$8:$CU$37,0)),J2316&gt;=DATE(2018,12,31)),$AH$6,$AH$5)</f>
        <v>1</v>
      </c>
      <c r="AC2316" s="31">
        <f t="shared" si="365"/>
        <v>1</v>
      </c>
      <c r="AD2316" s="31">
        <f t="shared" si="366"/>
        <v>1</v>
      </c>
      <c r="AE2316" s="32" t="e">
        <f>MIN($K2316,IF(AND(S2316='[3]Resources - Baseline'!$C$25,$AH$3&gt;0),MIN(DATE(2050,12,31),MAX(DATE($AH$4,12,31),DATE(YEAR(J2316)+$AH$3,MONTH(J2316),DAY(J2316)))),IF(AND(COUNTIFS('[3]Resources - Baseline'!$C$26:$C$37,S2316)=1,$AH$2&gt;0),MIN(DATE($AH$4,12,31),DATE(YEAR(J2316)+$AH$2,MONTH(J2316),DAY(J2316))),DATE(2050,12,31))))</f>
        <v>#VALUE!</v>
      </c>
      <c r="AF2316" s="33">
        <f t="shared" si="367"/>
        <v>1</v>
      </c>
    </row>
    <row r="2317" spans="1:32">
      <c r="A2317" s="1">
        <v>2317</v>
      </c>
      <c r="B2317" s="21" t="s">
        <v>4811</v>
      </c>
      <c r="C2317" s="21" t="s">
        <v>4812</v>
      </c>
      <c r="D2317" s="21" t="s">
        <v>163</v>
      </c>
      <c r="E2317" s="21" t="s">
        <v>359</v>
      </c>
      <c r="F2317" s="21" t="s">
        <v>359</v>
      </c>
      <c r="G2317" s="21" t="s">
        <v>360</v>
      </c>
      <c r="H2317" s="21" t="s">
        <v>210</v>
      </c>
      <c r="I2317" s="21" t="s">
        <v>212</v>
      </c>
      <c r="J2317" s="22">
        <v>43205</v>
      </c>
      <c r="K2317" s="22">
        <v>55153</v>
      </c>
      <c r="L2317" s="23">
        <f t="shared" si="368"/>
        <v>404</v>
      </c>
      <c r="M2317" s="24">
        <f t="shared" si="369"/>
        <v>1</v>
      </c>
      <c r="N2317" s="21">
        <v>404</v>
      </c>
      <c r="O2317" s="21">
        <v>404</v>
      </c>
      <c r="P2317" s="21" t="s">
        <v>196</v>
      </c>
      <c r="Q2317" s="21" t="s">
        <v>197</v>
      </c>
      <c r="R2317" s="25" t="s">
        <v>198</v>
      </c>
      <c r="S2317" s="21" t="s">
        <v>551</v>
      </c>
      <c r="T2317" s="21"/>
      <c r="U2317" s="26"/>
      <c r="V2317" s="26"/>
      <c r="W2317" s="27">
        <f t="shared" si="360"/>
        <v>2018</v>
      </c>
      <c r="X2317" s="27">
        <f t="shared" si="361"/>
        <v>2050</v>
      </c>
      <c r="Y2317" s="28">
        <f t="shared" si="362"/>
        <v>0</v>
      </c>
      <c r="Z2317" s="29" t="str">
        <f t="shared" si="363"/>
        <v>NW</v>
      </c>
      <c r="AA2317" s="30">
        <f t="shared" si="364"/>
        <v>404</v>
      </c>
      <c r="AB2317" s="31">
        <f>IF(AND(ISNUMBER(MATCH($S2317,[3]Lists!$CU$8:$CU$37,0)),J2317&gt;=DATE(2018,12,31)),$AH$6,$AH$5)</f>
        <v>1</v>
      </c>
      <c r="AC2317" s="31">
        <f t="shared" si="365"/>
        <v>1</v>
      </c>
      <c r="AD2317" s="31">
        <f t="shared" si="366"/>
        <v>1</v>
      </c>
      <c r="AE2317" s="32" t="e">
        <f>MIN($K2317,IF(AND(S2317='[3]Resources - Baseline'!$C$25,$AH$3&gt;0),MIN(DATE(2050,12,31),MAX(DATE($AH$4,12,31),DATE(YEAR(J2317)+$AH$3,MONTH(J2317),DAY(J2317)))),IF(AND(COUNTIFS('[3]Resources - Baseline'!$C$26:$C$37,S2317)=1,$AH$2&gt;0),MIN(DATE($AH$4,12,31),DATE(YEAR(J2317)+$AH$2,MONTH(J2317),DAY(J2317))),DATE(2050,12,31))))</f>
        <v>#VALUE!</v>
      </c>
      <c r="AF2317" s="33">
        <f t="shared" si="367"/>
        <v>1</v>
      </c>
    </row>
    <row r="2318" spans="1:32">
      <c r="A2318" s="1">
        <v>2318</v>
      </c>
      <c r="B2318" s="21" t="s">
        <v>4813</v>
      </c>
      <c r="C2318" s="21" t="s">
        <v>4814</v>
      </c>
      <c r="D2318" s="21" t="s">
        <v>163</v>
      </c>
      <c r="E2318" s="21" t="s">
        <v>527</v>
      </c>
      <c r="F2318" s="21" t="s">
        <v>527</v>
      </c>
      <c r="G2318" s="21" t="s">
        <v>528</v>
      </c>
      <c r="H2318" s="21" t="s">
        <v>194</v>
      </c>
      <c r="I2318" s="21" t="s">
        <v>195</v>
      </c>
      <c r="J2318" s="22">
        <v>42082</v>
      </c>
      <c r="K2318" s="22">
        <v>56979</v>
      </c>
      <c r="L2318" s="23">
        <f t="shared" si="368"/>
        <v>88.2</v>
      </c>
      <c r="M2318" s="24">
        <f t="shared" si="369"/>
        <v>1</v>
      </c>
      <c r="N2318" s="21">
        <v>88.2</v>
      </c>
      <c r="O2318" s="21">
        <v>88.2</v>
      </c>
      <c r="P2318" s="21" t="s">
        <v>268</v>
      </c>
      <c r="Q2318" s="21" t="s">
        <v>269</v>
      </c>
      <c r="R2318" s="25" t="s">
        <v>270</v>
      </c>
      <c r="S2318" s="21" t="s">
        <v>289</v>
      </c>
      <c r="T2318" s="21"/>
      <c r="U2318" s="26"/>
      <c r="V2318" s="26"/>
      <c r="W2318" s="27">
        <f t="shared" si="360"/>
        <v>2015</v>
      </c>
      <c r="X2318" s="27">
        <f t="shared" si="361"/>
        <v>2055</v>
      </c>
      <c r="Y2318" s="28">
        <f t="shared" si="362"/>
        <v>0</v>
      </c>
      <c r="Z2318" s="29" t="str">
        <f t="shared" si="363"/>
        <v>SW</v>
      </c>
      <c r="AA2318" s="30">
        <f t="shared" si="364"/>
        <v>88.2</v>
      </c>
      <c r="AB2318" s="31">
        <f>IF(AND(ISNUMBER(MATCH($S2318,[3]Lists!$CU$8:$CU$37,0)),J2318&gt;=DATE(2018,12,31)),$AH$6,$AH$5)</f>
        <v>1</v>
      </c>
      <c r="AC2318" s="31">
        <f t="shared" si="365"/>
        <v>1</v>
      </c>
      <c r="AD2318" s="31">
        <f t="shared" si="366"/>
        <v>1</v>
      </c>
      <c r="AE2318" s="32" t="e">
        <f>MIN($K2318,IF(AND(S2318='[3]Resources - Baseline'!$C$25,$AH$3&gt;0),MIN(DATE(2050,12,31),MAX(DATE($AH$4,12,31),DATE(YEAR(J2318)+$AH$3,MONTH(J2318),DAY(J2318)))),IF(AND(COUNTIFS('[3]Resources - Baseline'!$C$26:$C$37,S2318)=1,$AH$2&gt;0),MIN(DATE($AH$4,12,31),DATE(YEAR(J2318)+$AH$2,MONTH(J2318),DAY(J2318))),DATE(2050,12,31))))</f>
        <v>#VALUE!</v>
      </c>
      <c r="AF2318" s="33">
        <f t="shared" si="367"/>
        <v>1</v>
      </c>
    </row>
    <row r="2319" spans="1:32">
      <c r="A2319" s="1">
        <v>2319</v>
      </c>
      <c r="B2319" s="21" t="s">
        <v>4815</v>
      </c>
      <c r="C2319" s="21" t="s">
        <v>4816</v>
      </c>
      <c r="D2319" s="21" t="s">
        <v>163</v>
      </c>
      <c r="E2319" s="21" t="s">
        <v>527</v>
      </c>
      <c r="F2319" s="21" t="s">
        <v>527</v>
      </c>
      <c r="G2319" s="21" t="s">
        <v>528</v>
      </c>
      <c r="H2319" s="21" t="s">
        <v>194</v>
      </c>
      <c r="I2319" s="21" t="s">
        <v>195</v>
      </c>
      <c r="J2319" s="22">
        <v>42083</v>
      </c>
      <c r="K2319" s="22">
        <v>56979</v>
      </c>
      <c r="L2319" s="23">
        <f t="shared" si="368"/>
        <v>88.2</v>
      </c>
      <c r="M2319" s="24">
        <f t="shared" si="369"/>
        <v>1</v>
      </c>
      <c r="N2319" s="21">
        <v>88.2</v>
      </c>
      <c r="O2319" s="21">
        <v>88.2</v>
      </c>
      <c r="P2319" s="21" t="s">
        <v>268</v>
      </c>
      <c r="Q2319" s="21" t="s">
        <v>269</v>
      </c>
      <c r="R2319" s="25" t="s">
        <v>270</v>
      </c>
      <c r="S2319" s="21" t="s">
        <v>289</v>
      </c>
      <c r="T2319" s="21"/>
      <c r="U2319" s="26"/>
      <c r="V2319" s="26"/>
      <c r="W2319" s="27">
        <f t="shared" si="360"/>
        <v>2015</v>
      </c>
      <c r="X2319" s="27">
        <f t="shared" si="361"/>
        <v>2055</v>
      </c>
      <c r="Y2319" s="28">
        <f t="shared" si="362"/>
        <v>0</v>
      </c>
      <c r="Z2319" s="29" t="str">
        <f t="shared" si="363"/>
        <v>SW</v>
      </c>
      <c r="AA2319" s="30">
        <f t="shared" si="364"/>
        <v>88.2</v>
      </c>
      <c r="AB2319" s="31">
        <f>IF(AND(ISNUMBER(MATCH($S2319,[3]Lists!$CU$8:$CU$37,0)),J2319&gt;=DATE(2018,12,31)),$AH$6,$AH$5)</f>
        <v>1</v>
      </c>
      <c r="AC2319" s="31">
        <f t="shared" si="365"/>
        <v>1</v>
      </c>
      <c r="AD2319" s="31">
        <f t="shared" si="366"/>
        <v>1</v>
      </c>
      <c r="AE2319" s="32" t="e">
        <f>MIN($K2319,IF(AND(S2319='[3]Resources - Baseline'!$C$25,$AH$3&gt;0),MIN(DATE(2050,12,31),MAX(DATE($AH$4,12,31),DATE(YEAR(J2319)+$AH$3,MONTH(J2319),DAY(J2319)))),IF(AND(COUNTIFS('[3]Resources - Baseline'!$C$26:$C$37,S2319)=1,$AH$2&gt;0),MIN(DATE($AH$4,12,31),DATE(YEAR(J2319)+$AH$2,MONTH(J2319),DAY(J2319))),DATE(2050,12,31))))</f>
        <v>#VALUE!</v>
      </c>
      <c r="AF2319" s="33">
        <f t="shared" si="367"/>
        <v>1</v>
      </c>
    </row>
    <row r="2320" spans="1:32">
      <c r="A2320" s="1">
        <v>2320</v>
      </c>
      <c r="B2320" s="21" t="s">
        <v>4817</v>
      </c>
      <c r="C2320" s="21" t="s">
        <v>4818</v>
      </c>
      <c r="D2320" s="21" t="s">
        <v>163</v>
      </c>
      <c r="E2320" s="21" t="s">
        <v>527</v>
      </c>
      <c r="F2320" s="21" t="s">
        <v>527</v>
      </c>
      <c r="G2320" s="21" t="s">
        <v>528</v>
      </c>
      <c r="H2320" s="21" t="s">
        <v>194</v>
      </c>
      <c r="I2320" s="21" t="s">
        <v>195</v>
      </c>
      <c r="J2320" s="22">
        <v>42493</v>
      </c>
      <c r="K2320" s="22">
        <v>57345</v>
      </c>
      <c r="L2320" s="23">
        <f t="shared" si="368"/>
        <v>89.2</v>
      </c>
      <c r="M2320" s="24">
        <f t="shared" si="369"/>
        <v>1</v>
      </c>
      <c r="N2320" s="21">
        <v>89.2</v>
      </c>
      <c r="O2320" s="21">
        <v>89.2</v>
      </c>
      <c r="P2320" s="21" t="s">
        <v>268</v>
      </c>
      <c r="Q2320" s="21" t="s">
        <v>269</v>
      </c>
      <c r="R2320" s="25" t="s">
        <v>270</v>
      </c>
      <c r="S2320" s="21" t="s">
        <v>289</v>
      </c>
      <c r="T2320" s="21"/>
      <c r="U2320" s="26"/>
      <c r="V2320" s="26"/>
      <c r="W2320" s="27">
        <f t="shared" si="360"/>
        <v>2016</v>
      </c>
      <c r="X2320" s="27">
        <f t="shared" si="361"/>
        <v>2056</v>
      </c>
      <c r="Y2320" s="28">
        <f t="shared" si="362"/>
        <v>0</v>
      </c>
      <c r="Z2320" s="29" t="str">
        <f t="shared" si="363"/>
        <v>SW</v>
      </c>
      <c r="AA2320" s="30">
        <f t="shared" si="364"/>
        <v>89.2</v>
      </c>
      <c r="AB2320" s="31">
        <f>IF(AND(ISNUMBER(MATCH($S2320,[3]Lists!$CU$8:$CU$37,0)),J2320&gt;=DATE(2018,12,31)),$AH$6,$AH$5)</f>
        <v>1</v>
      </c>
      <c r="AC2320" s="31">
        <f t="shared" si="365"/>
        <v>1</v>
      </c>
      <c r="AD2320" s="31">
        <f t="shared" si="366"/>
        <v>1</v>
      </c>
      <c r="AE2320" s="32" t="e">
        <f>MIN($K2320,IF(AND(S2320='[3]Resources - Baseline'!$C$25,$AH$3&gt;0),MIN(DATE(2050,12,31),MAX(DATE($AH$4,12,31),DATE(YEAR(J2320)+$AH$3,MONTH(J2320),DAY(J2320)))),IF(AND(COUNTIFS('[3]Resources - Baseline'!$C$26:$C$37,S2320)=1,$AH$2&gt;0),MIN(DATE($AH$4,12,31),DATE(YEAR(J2320)+$AH$2,MONTH(J2320),DAY(J2320))),DATE(2050,12,31))))</f>
        <v>#VALUE!</v>
      </c>
      <c r="AF2320" s="33">
        <f t="shared" si="367"/>
        <v>1</v>
      </c>
    </row>
    <row r="2321" spans="1:32">
      <c r="A2321" s="1">
        <v>2321</v>
      </c>
      <c r="B2321" s="21" t="s">
        <v>4819</v>
      </c>
      <c r="C2321" s="21" t="s">
        <v>4820</v>
      </c>
      <c r="D2321" s="21" t="s">
        <v>163</v>
      </c>
      <c r="E2321" s="21" t="s">
        <v>527</v>
      </c>
      <c r="F2321" s="21" t="s">
        <v>527</v>
      </c>
      <c r="G2321" s="21" t="s">
        <v>528</v>
      </c>
      <c r="H2321" s="21" t="s">
        <v>194</v>
      </c>
      <c r="I2321" s="21" t="s">
        <v>195</v>
      </c>
      <c r="J2321" s="22">
        <v>42628</v>
      </c>
      <c r="K2321" s="22">
        <v>57345</v>
      </c>
      <c r="L2321" s="23">
        <f t="shared" si="368"/>
        <v>89.2</v>
      </c>
      <c r="M2321" s="24">
        <f t="shared" si="369"/>
        <v>1</v>
      </c>
      <c r="N2321" s="21">
        <v>89.2</v>
      </c>
      <c r="O2321" s="21">
        <v>89.2</v>
      </c>
      <c r="P2321" s="21" t="s">
        <v>268</v>
      </c>
      <c r="Q2321" s="21" t="s">
        <v>269</v>
      </c>
      <c r="R2321" s="25" t="s">
        <v>270</v>
      </c>
      <c r="S2321" s="21" t="s">
        <v>289</v>
      </c>
      <c r="T2321" s="21"/>
      <c r="U2321" s="26"/>
      <c r="V2321" s="26"/>
      <c r="W2321" s="27">
        <f t="shared" si="360"/>
        <v>2017</v>
      </c>
      <c r="X2321" s="27">
        <f t="shared" si="361"/>
        <v>2056</v>
      </c>
      <c r="Y2321" s="28">
        <f t="shared" si="362"/>
        <v>0</v>
      </c>
      <c r="Z2321" s="29" t="str">
        <f t="shared" si="363"/>
        <v>SW</v>
      </c>
      <c r="AA2321" s="30">
        <f t="shared" si="364"/>
        <v>89.2</v>
      </c>
      <c r="AB2321" s="31">
        <f>IF(AND(ISNUMBER(MATCH($S2321,[3]Lists!$CU$8:$CU$37,0)),J2321&gt;=DATE(2018,12,31)),$AH$6,$AH$5)</f>
        <v>1</v>
      </c>
      <c r="AC2321" s="31">
        <f t="shared" si="365"/>
        <v>1</v>
      </c>
      <c r="AD2321" s="31">
        <f t="shared" si="366"/>
        <v>1</v>
      </c>
      <c r="AE2321" s="32" t="e">
        <f>MIN($K2321,IF(AND(S2321='[3]Resources - Baseline'!$C$25,$AH$3&gt;0),MIN(DATE(2050,12,31),MAX(DATE($AH$4,12,31),DATE(YEAR(J2321)+$AH$3,MONTH(J2321),DAY(J2321)))),IF(AND(COUNTIFS('[3]Resources - Baseline'!$C$26:$C$37,S2321)=1,$AH$2&gt;0),MIN(DATE($AH$4,12,31),DATE(YEAR(J2321)+$AH$2,MONTH(J2321),DAY(J2321))),DATE(2050,12,31))))</f>
        <v>#VALUE!</v>
      </c>
      <c r="AF2321" s="33">
        <f t="shared" si="367"/>
        <v>1</v>
      </c>
    </row>
    <row r="2322" spans="1:32">
      <c r="A2322" s="1">
        <v>2322</v>
      </c>
      <c r="B2322" s="21" t="s">
        <v>4821</v>
      </c>
      <c r="C2322" s="21"/>
      <c r="D2322" s="21" t="s">
        <v>163</v>
      </c>
      <c r="E2322" s="21" t="s">
        <v>745</v>
      </c>
      <c r="F2322" s="21" t="s">
        <v>745</v>
      </c>
      <c r="G2322" s="21" t="s">
        <v>746</v>
      </c>
      <c r="H2322" s="21" t="s">
        <v>747</v>
      </c>
      <c r="I2322" s="21" t="s">
        <v>212</v>
      </c>
      <c r="J2322" s="22">
        <v>18264</v>
      </c>
      <c r="K2322" s="22">
        <v>55153</v>
      </c>
      <c r="L2322" s="23">
        <f t="shared" si="368"/>
        <v>79.2</v>
      </c>
      <c r="M2322" s="24">
        <f t="shared" si="369"/>
        <v>1</v>
      </c>
      <c r="N2322" s="21">
        <v>79.2</v>
      </c>
      <c r="O2322" s="21">
        <v>79.2</v>
      </c>
      <c r="P2322" s="21" t="s">
        <v>196</v>
      </c>
      <c r="Q2322" s="21" t="s">
        <v>197</v>
      </c>
      <c r="R2322" s="25" t="s">
        <v>198</v>
      </c>
      <c r="S2322" s="21" t="s">
        <v>551</v>
      </c>
      <c r="T2322" s="21"/>
      <c r="U2322" s="26"/>
      <c r="V2322" s="26"/>
      <c r="W2322" s="27">
        <f t="shared" si="360"/>
        <v>1950</v>
      </c>
      <c r="X2322" s="27">
        <f t="shared" si="361"/>
        <v>2050</v>
      </c>
      <c r="Y2322" s="28">
        <f t="shared" si="362"/>
        <v>0</v>
      </c>
      <c r="Z2322" s="29" t="str">
        <f t="shared" si="363"/>
        <v>NW</v>
      </c>
      <c r="AA2322" s="30">
        <f t="shared" si="364"/>
        <v>79.2</v>
      </c>
      <c r="AB2322" s="31">
        <f>IF(AND(ISNUMBER(MATCH($S2322,[3]Lists!$CU$8:$CU$37,0)),J2322&gt;=DATE(2018,12,31)),$AH$6,$AH$5)</f>
        <v>1</v>
      </c>
      <c r="AC2322" s="31">
        <f t="shared" si="365"/>
        <v>1</v>
      </c>
      <c r="AD2322" s="31">
        <f t="shared" si="366"/>
        <v>1</v>
      </c>
      <c r="AE2322" s="32" t="e">
        <f>MIN($K2322,IF(AND(S2322='[3]Resources - Baseline'!$C$25,$AH$3&gt;0),MIN(DATE(2050,12,31),MAX(DATE($AH$4,12,31),DATE(YEAR(J2322)+$AH$3,MONTH(J2322),DAY(J2322)))),IF(AND(COUNTIFS('[3]Resources - Baseline'!$C$26:$C$37,S2322)=1,$AH$2&gt;0),MIN(DATE($AH$4,12,31),DATE(YEAR(J2322)+$AH$2,MONTH(J2322),DAY(J2322))),DATE(2050,12,31))))</f>
        <v>#VALUE!</v>
      </c>
      <c r="AF2322" s="33">
        <f t="shared" si="367"/>
        <v>1</v>
      </c>
    </row>
    <row r="2323" spans="1:32">
      <c r="A2323" s="1">
        <v>2323</v>
      </c>
      <c r="B2323" s="21" t="s">
        <v>4822</v>
      </c>
      <c r="C2323" s="21" t="s">
        <v>4823</v>
      </c>
      <c r="D2323" s="21" t="s">
        <v>185</v>
      </c>
      <c r="E2323" s="21" t="s">
        <v>246</v>
      </c>
      <c r="F2323" s="21" t="s">
        <v>246</v>
      </c>
      <c r="G2323" s="21" t="s">
        <v>247</v>
      </c>
      <c r="H2323" s="21" t="s">
        <v>246</v>
      </c>
      <c r="I2323" s="21" t="s">
        <v>178</v>
      </c>
      <c r="J2323" s="22">
        <v>27030</v>
      </c>
      <c r="K2323" s="22">
        <v>55153</v>
      </c>
      <c r="L2323" s="23">
        <f t="shared" si="368"/>
        <v>12.5</v>
      </c>
      <c r="M2323" s="24">
        <f t="shared" si="369"/>
        <v>1</v>
      </c>
      <c r="N2323" s="21">
        <v>12.5</v>
      </c>
      <c r="O2323" s="21">
        <v>12.5</v>
      </c>
      <c r="P2323" s="21" t="s">
        <v>187</v>
      </c>
      <c r="Q2323" s="21" t="s">
        <v>219</v>
      </c>
      <c r="R2323" s="25" t="s">
        <v>218</v>
      </c>
      <c r="S2323" s="21" t="s">
        <v>368</v>
      </c>
      <c r="T2323" s="21"/>
      <c r="U2323" s="26"/>
      <c r="V2323" s="26"/>
      <c r="W2323" s="27">
        <f t="shared" si="360"/>
        <v>1974</v>
      </c>
      <c r="X2323" s="27">
        <f t="shared" si="361"/>
        <v>2050</v>
      </c>
      <c r="Y2323" s="28">
        <f t="shared" si="362"/>
        <v>0</v>
      </c>
      <c r="Z2323" s="29" t="str">
        <f t="shared" si="363"/>
        <v>CAISO</v>
      </c>
      <c r="AA2323" s="30">
        <f t="shared" si="364"/>
        <v>12.5</v>
      </c>
      <c r="AB2323" s="31">
        <f>IF(AND(ISNUMBER(MATCH($S2323,[3]Lists!$CU$8:$CU$37,0)),J2323&gt;=DATE(2018,12,31)),$AH$6,$AH$5)</f>
        <v>1</v>
      </c>
      <c r="AC2323" s="31">
        <f t="shared" si="365"/>
        <v>1</v>
      </c>
      <c r="AD2323" s="31">
        <f t="shared" si="366"/>
        <v>1</v>
      </c>
      <c r="AE2323" s="32" t="e">
        <f>MIN($K2323,IF(AND(S2323='[3]Resources - Baseline'!$C$25,$AH$3&gt;0),MIN(DATE(2050,12,31),MAX(DATE($AH$4,12,31),DATE(YEAR(J2323)+$AH$3,MONTH(J2323),DAY(J2323)))),IF(AND(COUNTIFS('[3]Resources - Baseline'!$C$26:$C$37,S2323)=1,$AH$2&gt;0),MIN(DATE($AH$4,12,31),DATE(YEAR(J2323)+$AH$2,MONTH(J2323),DAY(J2323))),DATE(2050,12,31))))</f>
        <v>#VALUE!</v>
      </c>
      <c r="AF2323" s="33">
        <f t="shared" si="367"/>
        <v>1</v>
      </c>
    </row>
    <row r="2324" spans="1:32">
      <c r="A2324" s="1">
        <v>2324</v>
      </c>
      <c r="B2324" s="21" t="s">
        <v>4824</v>
      </c>
      <c r="C2324" s="21" t="s">
        <v>4825</v>
      </c>
      <c r="D2324" s="21" t="s">
        <v>163</v>
      </c>
      <c r="E2324" s="21" t="s">
        <v>164</v>
      </c>
      <c r="F2324" s="21" t="s">
        <v>164</v>
      </c>
      <c r="G2324" s="21" t="s">
        <v>165</v>
      </c>
      <c r="H2324" s="21" t="s">
        <v>166</v>
      </c>
      <c r="I2324" s="21" t="s">
        <v>167</v>
      </c>
      <c r="J2324" s="22">
        <v>40360</v>
      </c>
      <c r="K2324" s="22">
        <v>53109</v>
      </c>
      <c r="L2324" s="23">
        <f t="shared" si="368"/>
        <v>43.95</v>
      </c>
      <c r="M2324" s="24">
        <f t="shared" si="369"/>
        <v>1</v>
      </c>
      <c r="N2324" s="21">
        <v>43.95</v>
      </c>
      <c r="O2324" s="21">
        <v>43.95</v>
      </c>
      <c r="P2324" s="21" t="s">
        <v>218</v>
      </c>
      <c r="Q2324" s="21" t="s">
        <v>219</v>
      </c>
      <c r="R2324" s="25" t="s">
        <v>218</v>
      </c>
      <c r="S2324" s="21" t="s">
        <v>220</v>
      </c>
      <c r="T2324" s="21"/>
      <c r="U2324" s="26"/>
      <c r="V2324" s="26"/>
      <c r="W2324" s="27">
        <f t="shared" si="360"/>
        <v>2011</v>
      </c>
      <c r="X2324" s="27">
        <f t="shared" si="361"/>
        <v>2044</v>
      </c>
      <c r="Y2324" s="28">
        <f t="shared" si="362"/>
        <v>0</v>
      </c>
      <c r="Z2324" s="29" t="str">
        <f t="shared" si="363"/>
        <v>Excluded</v>
      </c>
      <c r="AA2324" s="30">
        <f t="shared" si="364"/>
        <v>43.95</v>
      </c>
      <c r="AB2324" s="31">
        <f>IF(AND(ISNUMBER(MATCH($S2324,[3]Lists!$CU$8:$CU$37,0)),J2324&gt;=DATE(2018,12,31)),$AH$6,$AH$5)</f>
        <v>1</v>
      </c>
      <c r="AC2324" s="31">
        <f t="shared" si="365"/>
        <v>1</v>
      </c>
      <c r="AD2324" s="31">
        <f t="shared" si="366"/>
        <v>1</v>
      </c>
      <c r="AE2324" s="32" t="e">
        <f>MIN($K2324,IF(AND(S2324='[3]Resources - Baseline'!$C$25,$AH$3&gt;0),MIN(DATE(2050,12,31),MAX(DATE($AH$4,12,31),DATE(YEAR(J2324)+$AH$3,MONTH(J2324),DAY(J2324)))),IF(AND(COUNTIFS('[3]Resources - Baseline'!$C$26:$C$37,S2324)=1,$AH$2&gt;0),MIN(DATE($AH$4,12,31),DATE(YEAR(J2324)+$AH$2,MONTH(J2324),DAY(J2324))),DATE(2050,12,31))))</f>
        <v>#VALUE!</v>
      </c>
      <c r="AF2324" s="33">
        <f t="shared" si="367"/>
        <v>1</v>
      </c>
    </row>
    <row r="2325" spans="1:32">
      <c r="A2325" s="1">
        <v>2325</v>
      </c>
      <c r="B2325" s="21" t="s">
        <v>4826</v>
      </c>
      <c r="C2325" s="21" t="s">
        <v>4827</v>
      </c>
      <c r="D2325" s="21" t="s">
        <v>163</v>
      </c>
      <c r="E2325" s="21" t="s">
        <v>164</v>
      </c>
      <c r="F2325" s="21" t="s">
        <v>164</v>
      </c>
      <c r="G2325" s="21" t="s">
        <v>165</v>
      </c>
      <c r="H2325" s="21" t="s">
        <v>166</v>
      </c>
      <c r="I2325" s="21" t="s">
        <v>167</v>
      </c>
      <c r="J2325" s="22">
        <v>40360</v>
      </c>
      <c r="K2325" s="22">
        <v>53109</v>
      </c>
      <c r="L2325" s="23">
        <f t="shared" si="368"/>
        <v>43.95</v>
      </c>
      <c r="M2325" s="24">
        <f t="shared" si="369"/>
        <v>1</v>
      </c>
      <c r="N2325" s="21">
        <v>43.95</v>
      </c>
      <c r="O2325" s="21">
        <v>43.95</v>
      </c>
      <c r="P2325" s="21" t="s">
        <v>218</v>
      </c>
      <c r="Q2325" s="21" t="s">
        <v>219</v>
      </c>
      <c r="R2325" s="25" t="s">
        <v>218</v>
      </c>
      <c r="S2325" s="21" t="s">
        <v>220</v>
      </c>
      <c r="T2325" s="21"/>
      <c r="U2325" s="26"/>
      <c r="V2325" s="26"/>
      <c r="W2325" s="27">
        <f t="shared" si="360"/>
        <v>2011</v>
      </c>
      <c r="X2325" s="27">
        <f t="shared" si="361"/>
        <v>2044</v>
      </c>
      <c r="Y2325" s="28">
        <f t="shared" si="362"/>
        <v>0</v>
      </c>
      <c r="Z2325" s="29" t="str">
        <f t="shared" si="363"/>
        <v>Excluded</v>
      </c>
      <c r="AA2325" s="30">
        <f t="shared" si="364"/>
        <v>43.95</v>
      </c>
      <c r="AB2325" s="31">
        <f>IF(AND(ISNUMBER(MATCH($S2325,[3]Lists!$CU$8:$CU$37,0)),J2325&gt;=DATE(2018,12,31)),$AH$6,$AH$5)</f>
        <v>1</v>
      </c>
      <c r="AC2325" s="31">
        <f t="shared" si="365"/>
        <v>1</v>
      </c>
      <c r="AD2325" s="31">
        <f t="shared" si="366"/>
        <v>1</v>
      </c>
      <c r="AE2325" s="32" t="e">
        <f>MIN($K2325,IF(AND(S2325='[3]Resources - Baseline'!$C$25,$AH$3&gt;0),MIN(DATE(2050,12,31),MAX(DATE($AH$4,12,31),DATE(YEAR(J2325)+$AH$3,MONTH(J2325),DAY(J2325)))),IF(AND(COUNTIFS('[3]Resources - Baseline'!$C$26:$C$37,S2325)=1,$AH$2&gt;0),MIN(DATE($AH$4,12,31),DATE(YEAR(J2325)+$AH$2,MONTH(J2325),DAY(J2325))),DATE(2050,12,31))))</f>
        <v>#VALUE!</v>
      </c>
      <c r="AF2325" s="33">
        <f t="shared" si="367"/>
        <v>1</v>
      </c>
    </row>
    <row r="2326" spans="1:32">
      <c r="A2326" s="1">
        <v>2326</v>
      </c>
      <c r="B2326" s="21" t="s">
        <v>4828</v>
      </c>
      <c r="C2326" s="21" t="s">
        <v>4829</v>
      </c>
      <c r="D2326" s="21" t="s">
        <v>185</v>
      </c>
      <c r="E2326" s="21" t="s">
        <v>176</v>
      </c>
      <c r="F2326" s="21" t="s">
        <v>176</v>
      </c>
      <c r="G2326" s="21" t="s">
        <v>177</v>
      </c>
      <c r="H2326" s="21" t="s">
        <v>176</v>
      </c>
      <c r="I2326" s="21" t="s">
        <v>178</v>
      </c>
      <c r="J2326" s="22">
        <v>40441</v>
      </c>
      <c r="K2326" s="22">
        <v>55153</v>
      </c>
      <c r="L2326" s="23">
        <f t="shared" si="368"/>
        <v>4.95</v>
      </c>
      <c r="M2326" s="24">
        <f t="shared" si="369"/>
        <v>0.7112068965517242</v>
      </c>
      <c r="N2326" s="21">
        <v>4.95</v>
      </c>
      <c r="O2326" s="21">
        <v>6.96</v>
      </c>
      <c r="P2326" s="21" t="s">
        <v>187</v>
      </c>
      <c r="Q2326" s="21" t="s">
        <v>1649</v>
      </c>
      <c r="R2326" s="25" t="s">
        <v>1499</v>
      </c>
      <c r="S2326" s="21" t="s">
        <v>913</v>
      </c>
      <c r="T2326" s="21"/>
      <c r="U2326" s="26"/>
      <c r="V2326" s="26"/>
      <c r="W2326" s="27">
        <f t="shared" si="360"/>
        <v>2011</v>
      </c>
      <c r="X2326" s="27">
        <f t="shared" si="361"/>
        <v>2050</v>
      </c>
      <c r="Y2326" s="28">
        <f t="shared" si="362"/>
        <v>0</v>
      </c>
      <c r="Z2326" s="29" t="str">
        <f t="shared" si="363"/>
        <v>CAISO</v>
      </c>
      <c r="AA2326" s="30">
        <f t="shared" si="364"/>
        <v>6.96</v>
      </c>
      <c r="AB2326" s="31">
        <f>IF(AND(ISNUMBER(MATCH($S2326,[3]Lists!$CU$8:$CU$37,0)),J2326&gt;=DATE(2018,12,31)),$AH$6,$AH$5)</f>
        <v>1</v>
      </c>
      <c r="AC2326" s="31">
        <f t="shared" si="365"/>
        <v>1</v>
      </c>
      <c r="AD2326" s="31">
        <f t="shared" si="366"/>
        <v>1</v>
      </c>
      <c r="AE2326" s="32" t="e">
        <f>MIN($K2326,IF(AND(S2326='[3]Resources - Baseline'!$C$25,$AH$3&gt;0),MIN(DATE(2050,12,31),MAX(DATE($AH$4,12,31),DATE(YEAR(J2326)+$AH$3,MONTH(J2326),DAY(J2326)))),IF(AND(COUNTIFS('[3]Resources - Baseline'!$C$26:$C$37,S2326)=1,$AH$2&gt;0),MIN(DATE($AH$4,12,31),DATE(YEAR(J2326)+$AH$2,MONTH(J2326),DAY(J2326))),DATE(2050,12,31))))</f>
        <v>#VALUE!</v>
      </c>
      <c r="AF2326" s="33">
        <f t="shared" si="367"/>
        <v>1</v>
      </c>
    </row>
    <row r="2327" spans="1:32">
      <c r="A2327" s="1">
        <v>2327</v>
      </c>
      <c r="B2327" s="21" t="s">
        <v>4830</v>
      </c>
      <c r="C2327" s="21" t="s">
        <v>4831</v>
      </c>
      <c r="D2327" s="21" t="s">
        <v>185</v>
      </c>
      <c r="E2327" s="21" t="s">
        <v>176</v>
      </c>
      <c r="F2327" s="21" t="s">
        <v>176</v>
      </c>
      <c r="G2327" s="21" t="s">
        <v>177</v>
      </c>
      <c r="H2327" s="21" t="s">
        <v>176</v>
      </c>
      <c r="I2327" s="21" t="s">
        <v>178</v>
      </c>
      <c r="J2327" s="22">
        <v>27760</v>
      </c>
      <c r="K2327" s="22">
        <v>55153</v>
      </c>
      <c r="L2327" s="23">
        <f t="shared" si="368"/>
        <v>0.8</v>
      </c>
      <c r="M2327" s="24">
        <f t="shared" si="369"/>
        <v>1</v>
      </c>
      <c r="N2327" s="21">
        <v>0.8</v>
      </c>
      <c r="O2327" s="21">
        <v>0.8</v>
      </c>
      <c r="P2327" s="21" t="s">
        <v>187</v>
      </c>
      <c r="Q2327" s="21" t="s">
        <v>537</v>
      </c>
      <c r="R2327" s="25" t="s">
        <v>538</v>
      </c>
      <c r="S2327" s="21" t="s">
        <v>368</v>
      </c>
      <c r="T2327" s="21"/>
      <c r="U2327" s="26"/>
      <c r="V2327" s="26"/>
      <c r="W2327" s="27">
        <f t="shared" si="360"/>
        <v>1976</v>
      </c>
      <c r="X2327" s="27">
        <f t="shared" si="361"/>
        <v>2050</v>
      </c>
      <c r="Y2327" s="28">
        <f t="shared" si="362"/>
        <v>0</v>
      </c>
      <c r="Z2327" s="29" t="str">
        <f t="shared" si="363"/>
        <v>CAISO</v>
      </c>
      <c r="AA2327" s="30">
        <f t="shared" si="364"/>
        <v>0.8</v>
      </c>
      <c r="AB2327" s="31">
        <f>IF(AND(ISNUMBER(MATCH($S2327,[3]Lists!$CU$8:$CU$37,0)),J2327&gt;=DATE(2018,12,31)),$AH$6,$AH$5)</f>
        <v>1</v>
      </c>
      <c r="AC2327" s="31">
        <f t="shared" si="365"/>
        <v>1</v>
      </c>
      <c r="AD2327" s="31">
        <f t="shared" si="366"/>
        <v>1</v>
      </c>
      <c r="AE2327" s="32" t="e">
        <f>MIN($K2327,IF(AND(S2327='[3]Resources - Baseline'!$C$25,$AH$3&gt;0),MIN(DATE(2050,12,31),MAX(DATE($AH$4,12,31),DATE(YEAR(J2327)+$AH$3,MONTH(J2327),DAY(J2327)))),IF(AND(COUNTIFS('[3]Resources - Baseline'!$C$26:$C$37,S2327)=1,$AH$2&gt;0),MIN(DATE($AH$4,12,31),DATE(YEAR(J2327)+$AH$2,MONTH(J2327),DAY(J2327))),DATE(2050,12,31))))</f>
        <v>#VALUE!</v>
      </c>
      <c r="AF2327" s="33">
        <f t="shared" si="367"/>
        <v>1</v>
      </c>
    </row>
    <row r="2328" spans="1:32">
      <c r="A2328" s="1">
        <v>2328</v>
      </c>
      <c r="B2328" s="21" t="s">
        <v>4832</v>
      </c>
      <c r="C2328" s="21" t="s">
        <v>4833</v>
      </c>
      <c r="D2328" s="21" t="s">
        <v>163</v>
      </c>
      <c r="E2328" s="21" t="s">
        <v>837</v>
      </c>
      <c r="F2328" s="21" t="s">
        <v>837</v>
      </c>
      <c r="G2328" s="21" t="s">
        <v>838</v>
      </c>
      <c r="H2328" s="21" t="s">
        <v>434</v>
      </c>
      <c r="I2328" s="21" t="s">
        <v>212</v>
      </c>
      <c r="J2328" s="22">
        <v>38961</v>
      </c>
      <c r="K2328" s="22">
        <v>55153</v>
      </c>
      <c r="L2328" s="23">
        <f t="shared" si="368"/>
        <v>1.85</v>
      </c>
      <c r="M2328" s="24">
        <f t="shared" si="369"/>
        <v>1</v>
      </c>
      <c r="N2328" s="21">
        <v>1.85</v>
      </c>
      <c r="O2328" s="21">
        <v>1.85</v>
      </c>
      <c r="P2328" s="21" t="s">
        <v>218</v>
      </c>
      <c r="Q2328" s="21" t="s">
        <v>219</v>
      </c>
      <c r="R2328" s="25" t="s">
        <v>218</v>
      </c>
      <c r="S2328" s="21" t="s">
        <v>344</v>
      </c>
      <c r="T2328" s="21"/>
      <c r="U2328" s="26"/>
      <c r="V2328" s="26"/>
      <c r="W2328" s="27">
        <f t="shared" si="360"/>
        <v>2007</v>
      </c>
      <c r="X2328" s="27">
        <f t="shared" si="361"/>
        <v>2050</v>
      </c>
      <c r="Y2328" s="28">
        <f t="shared" si="362"/>
        <v>0</v>
      </c>
      <c r="Z2328" s="29" t="str">
        <f t="shared" si="363"/>
        <v>NW</v>
      </c>
      <c r="AA2328" s="30">
        <f t="shared" si="364"/>
        <v>1.85</v>
      </c>
      <c r="AB2328" s="31">
        <f>IF(AND(ISNUMBER(MATCH($S2328,[3]Lists!$CU$8:$CU$37,0)),J2328&gt;=DATE(2018,12,31)),$AH$6,$AH$5)</f>
        <v>1</v>
      </c>
      <c r="AC2328" s="31">
        <f t="shared" si="365"/>
        <v>1</v>
      </c>
      <c r="AD2328" s="31">
        <f t="shared" si="366"/>
        <v>1</v>
      </c>
      <c r="AE2328" s="32" t="e">
        <f>MIN($K2328,IF(AND(S2328='[3]Resources - Baseline'!$C$25,$AH$3&gt;0),MIN(DATE(2050,12,31),MAX(DATE($AH$4,12,31),DATE(YEAR(J2328)+$AH$3,MONTH(J2328),DAY(J2328)))),IF(AND(COUNTIFS('[3]Resources - Baseline'!$C$26:$C$37,S2328)=1,$AH$2&gt;0),MIN(DATE($AH$4,12,31),DATE(YEAR(J2328)+$AH$2,MONTH(J2328),DAY(J2328))),DATE(2050,12,31))))</f>
        <v>#VALUE!</v>
      </c>
      <c r="AF2328" s="33">
        <f t="shared" si="367"/>
        <v>1</v>
      </c>
    </row>
    <row r="2329" spans="1:32">
      <c r="A2329" s="1">
        <v>2329</v>
      </c>
      <c r="B2329" s="21" t="s">
        <v>4834</v>
      </c>
      <c r="C2329" s="21" t="s">
        <v>4835</v>
      </c>
      <c r="D2329" s="21" t="s">
        <v>163</v>
      </c>
      <c r="E2329" s="21" t="s">
        <v>277</v>
      </c>
      <c r="F2329" s="21" t="s">
        <v>277</v>
      </c>
      <c r="G2329" s="21" t="s">
        <v>278</v>
      </c>
      <c r="H2329" s="21" t="s">
        <v>277</v>
      </c>
      <c r="I2329" s="21" t="s">
        <v>195</v>
      </c>
      <c r="J2329" s="22">
        <v>9618</v>
      </c>
      <c r="K2329" s="22">
        <v>55153</v>
      </c>
      <c r="L2329" s="23">
        <f t="shared" si="368"/>
        <v>11.5</v>
      </c>
      <c r="M2329" s="24">
        <f t="shared" si="369"/>
        <v>1</v>
      </c>
      <c r="N2329" s="21">
        <v>11.5</v>
      </c>
      <c r="O2329" s="21">
        <v>11.5</v>
      </c>
      <c r="P2329" s="21" t="s">
        <v>218</v>
      </c>
      <c r="Q2329" s="21" t="s">
        <v>219</v>
      </c>
      <c r="R2329" s="25" t="s">
        <v>218</v>
      </c>
      <c r="S2329" s="21" t="s">
        <v>227</v>
      </c>
      <c r="T2329" s="21"/>
      <c r="U2329" s="26"/>
      <c r="V2329" s="26"/>
      <c r="W2329" s="27">
        <f t="shared" si="360"/>
        <v>1926</v>
      </c>
      <c r="X2329" s="27">
        <f t="shared" si="361"/>
        <v>2050</v>
      </c>
      <c r="Y2329" s="28">
        <f t="shared" si="362"/>
        <v>0</v>
      </c>
      <c r="Z2329" s="29" t="str">
        <f t="shared" si="363"/>
        <v>SW</v>
      </c>
      <c r="AA2329" s="30">
        <f t="shared" si="364"/>
        <v>11.5</v>
      </c>
      <c r="AB2329" s="31">
        <f>IF(AND(ISNUMBER(MATCH($S2329,[3]Lists!$CU$8:$CU$37,0)),J2329&gt;=DATE(2018,12,31)),$AH$6,$AH$5)</f>
        <v>1</v>
      </c>
      <c r="AC2329" s="31">
        <f t="shared" si="365"/>
        <v>1</v>
      </c>
      <c r="AD2329" s="31">
        <f t="shared" si="366"/>
        <v>1</v>
      </c>
      <c r="AE2329" s="32" t="e">
        <f>MIN($K2329,IF(AND(S2329='[3]Resources - Baseline'!$C$25,$AH$3&gt;0),MIN(DATE(2050,12,31),MAX(DATE($AH$4,12,31),DATE(YEAR(J2329)+$AH$3,MONTH(J2329),DAY(J2329)))),IF(AND(COUNTIFS('[3]Resources - Baseline'!$C$26:$C$37,S2329)=1,$AH$2&gt;0),MIN(DATE($AH$4,12,31),DATE(YEAR(J2329)+$AH$2,MONTH(J2329),DAY(J2329))),DATE(2050,12,31))))</f>
        <v>#VALUE!</v>
      </c>
      <c r="AF2329" s="33">
        <f t="shared" si="367"/>
        <v>1</v>
      </c>
    </row>
    <row r="2330" spans="1:32">
      <c r="A2330" s="1">
        <v>2330</v>
      </c>
      <c r="B2330" s="21" t="s">
        <v>4836</v>
      </c>
      <c r="C2330" s="21" t="s">
        <v>4837</v>
      </c>
      <c r="D2330" s="21" t="s">
        <v>163</v>
      </c>
      <c r="E2330" s="21" t="s">
        <v>277</v>
      </c>
      <c r="F2330" s="21" t="s">
        <v>277</v>
      </c>
      <c r="G2330" s="21" t="s">
        <v>278</v>
      </c>
      <c r="H2330" s="21" t="s">
        <v>277</v>
      </c>
      <c r="I2330" s="21" t="s">
        <v>195</v>
      </c>
      <c r="J2330" s="22">
        <v>26085</v>
      </c>
      <c r="K2330" s="22">
        <v>55153</v>
      </c>
      <c r="L2330" s="23">
        <f t="shared" si="368"/>
        <v>57</v>
      </c>
      <c r="M2330" s="24">
        <f t="shared" si="369"/>
        <v>1</v>
      </c>
      <c r="N2330" s="21">
        <v>57</v>
      </c>
      <c r="O2330" s="21">
        <v>57</v>
      </c>
      <c r="P2330" s="21" t="s">
        <v>1310</v>
      </c>
      <c r="Q2330" s="21" t="s">
        <v>1311</v>
      </c>
      <c r="R2330" s="25" t="s">
        <v>1312</v>
      </c>
      <c r="S2330" s="21" t="s">
        <v>3600</v>
      </c>
      <c r="T2330" s="21"/>
      <c r="U2330" s="26"/>
      <c r="V2330" s="26"/>
      <c r="W2330" s="27">
        <f t="shared" si="360"/>
        <v>1971</v>
      </c>
      <c r="X2330" s="27">
        <f t="shared" si="361"/>
        <v>2050</v>
      </c>
      <c r="Y2330" s="28">
        <f t="shared" si="362"/>
        <v>0</v>
      </c>
      <c r="Z2330" s="29" t="str">
        <f t="shared" si="363"/>
        <v>SW</v>
      </c>
      <c r="AA2330" s="30">
        <f t="shared" si="364"/>
        <v>57</v>
      </c>
      <c r="AB2330" s="31">
        <f>IF(AND(ISNUMBER(MATCH($S2330,[3]Lists!$CU$8:$CU$37,0)),J2330&gt;=DATE(2018,12,31)),$AH$6,$AH$5)</f>
        <v>1</v>
      </c>
      <c r="AC2330" s="31">
        <f t="shared" si="365"/>
        <v>1</v>
      </c>
      <c r="AD2330" s="31">
        <f t="shared" si="366"/>
        <v>1</v>
      </c>
      <c r="AE2330" s="32" t="e">
        <f>MIN($K2330,IF(AND(S2330='[3]Resources - Baseline'!$C$25,$AH$3&gt;0),MIN(DATE(2050,12,31),MAX(DATE($AH$4,12,31),DATE(YEAR(J2330)+$AH$3,MONTH(J2330),DAY(J2330)))),IF(AND(COUNTIFS('[3]Resources - Baseline'!$C$26:$C$37,S2330)=1,$AH$2&gt;0),MIN(DATE($AH$4,12,31),DATE(YEAR(J2330)+$AH$2,MONTH(J2330),DAY(J2330))),DATE(2050,12,31))))</f>
        <v>#VALUE!</v>
      </c>
      <c r="AF2330" s="33">
        <f t="shared" si="367"/>
        <v>1</v>
      </c>
    </row>
    <row r="2331" spans="1:32">
      <c r="A2331" s="1">
        <v>2331</v>
      </c>
      <c r="B2331" s="21" t="s">
        <v>4838</v>
      </c>
      <c r="C2331" s="21" t="s">
        <v>4839</v>
      </c>
      <c r="D2331" s="21" t="s">
        <v>163</v>
      </c>
      <c r="E2331" s="21" t="s">
        <v>752</v>
      </c>
      <c r="F2331" s="21" t="s">
        <v>752</v>
      </c>
      <c r="G2331" s="21" t="s">
        <v>753</v>
      </c>
      <c r="H2331" s="21" t="s">
        <v>754</v>
      </c>
      <c r="I2331" s="21" t="s">
        <v>212</v>
      </c>
      <c r="J2331" s="22">
        <v>10959</v>
      </c>
      <c r="K2331" s="22">
        <v>55153</v>
      </c>
      <c r="L2331" s="23">
        <f t="shared" si="368"/>
        <v>22.5</v>
      </c>
      <c r="M2331" s="24">
        <f t="shared" si="369"/>
        <v>1</v>
      </c>
      <c r="N2331" s="21">
        <v>22.5</v>
      </c>
      <c r="O2331" s="21">
        <v>22.5</v>
      </c>
      <c r="P2331" s="21" t="s">
        <v>218</v>
      </c>
      <c r="Q2331" s="21" t="s">
        <v>219</v>
      </c>
      <c r="R2331" s="25" t="s">
        <v>218</v>
      </c>
      <c r="S2331" s="21" t="s">
        <v>344</v>
      </c>
      <c r="T2331" s="21"/>
      <c r="U2331" s="26"/>
      <c r="V2331" s="26"/>
      <c r="W2331" s="27">
        <f t="shared" si="360"/>
        <v>1930</v>
      </c>
      <c r="X2331" s="27">
        <f t="shared" si="361"/>
        <v>2050</v>
      </c>
      <c r="Y2331" s="28">
        <f t="shared" si="362"/>
        <v>0</v>
      </c>
      <c r="Z2331" s="29" t="str">
        <f t="shared" si="363"/>
        <v>NW</v>
      </c>
      <c r="AA2331" s="30">
        <f t="shared" si="364"/>
        <v>22.5</v>
      </c>
      <c r="AB2331" s="31">
        <f>IF(AND(ISNUMBER(MATCH($S2331,[3]Lists!$CU$8:$CU$37,0)),J2331&gt;=DATE(2018,12,31)),$AH$6,$AH$5)</f>
        <v>1</v>
      </c>
      <c r="AC2331" s="31">
        <f t="shared" si="365"/>
        <v>1</v>
      </c>
      <c r="AD2331" s="31">
        <f t="shared" si="366"/>
        <v>1</v>
      </c>
      <c r="AE2331" s="32" t="e">
        <f>MIN($K2331,IF(AND(S2331='[3]Resources - Baseline'!$C$25,$AH$3&gt;0),MIN(DATE(2050,12,31),MAX(DATE($AH$4,12,31),DATE(YEAR(J2331)+$AH$3,MONTH(J2331),DAY(J2331)))),IF(AND(COUNTIFS('[3]Resources - Baseline'!$C$26:$C$37,S2331)=1,$AH$2&gt;0),MIN(DATE($AH$4,12,31),DATE(YEAR(J2331)+$AH$2,MONTH(J2331),DAY(J2331))),DATE(2050,12,31))))</f>
        <v>#VALUE!</v>
      </c>
      <c r="AF2331" s="33">
        <f t="shared" si="367"/>
        <v>1</v>
      </c>
    </row>
    <row r="2332" spans="1:32">
      <c r="A2332" s="1">
        <v>2332</v>
      </c>
      <c r="B2332" s="21" t="s">
        <v>4840</v>
      </c>
      <c r="C2332" s="21" t="s">
        <v>4841</v>
      </c>
      <c r="D2332" s="21" t="s">
        <v>163</v>
      </c>
      <c r="E2332" s="21" t="s">
        <v>752</v>
      </c>
      <c r="F2332" s="21" t="s">
        <v>752</v>
      </c>
      <c r="G2332" s="21" t="s">
        <v>753</v>
      </c>
      <c r="H2332" s="21" t="s">
        <v>754</v>
      </c>
      <c r="I2332" s="21" t="s">
        <v>212</v>
      </c>
      <c r="J2332" s="22">
        <v>10959</v>
      </c>
      <c r="K2332" s="22">
        <v>55153</v>
      </c>
      <c r="L2332" s="23">
        <f t="shared" si="368"/>
        <v>22.5</v>
      </c>
      <c r="M2332" s="24">
        <f t="shared" si="369"/>
        <v>1</v>
      </c>
      <c r="N2332" s="21">
        <v>22.5</v>
      </c>
      <c r="O2332" s="21">
        <v>22.5</v>
      </c>
      <c r="P2332" s="21" t="s">
        <v>218</v>
      </c>
      <c r="Q2332" s="21" t="s">
        <v>219</v>
      </c>
      <c r="R2332" s="25" t="s">
        <v>218</v>
      </c>
      <c r="S2332" s="21" t="s">
        <v>344</v>
      </c>
      <c r="T2332" s="21"/>
      <c r="U2332" s="26"/>
      <c r="V2332" s="26"/>
      <c r="W2332" s="27">
        <f t="shared" si="360"/>
        <v>1930</v>
      </c>
      <c r="X2332" s="27">
        <f t="shared" si="361"/>
        <v>2050</v>
      </c>
      <c r="Y2332" s="28">
        <f t="shared" si="362"/>
        <v>0</v>
      </c>
      <c r="Z2332" s="29" t="str">
        <f t="shared" si="363"/>
        <v>NW</v>
      </c>
      <c r="AA2332" s="30">
        <f t="shared" si="364"/>
        <v>22.5</v>
      </c>
      <c r="AB2332" s="31">
        <f>IF(AND(ISNUMBER(MATCH($S2332,[3]Lists!$CU$8:$CU$37,0)),J2332&gt;=DATE(2018,12,31)),$AH$6,$AH$5)</f>
        <v>1</v>
      </c>
      <c r="AC2332" s="31">
        <f t="shared" si="365"/>
        <v>1</v>
      </c>
      <c r="AD2332" s="31">
        <f t="shared" si="366"/>
        <v>1</v>
      </c>
      <c r="AE2332" s="32" t="e">
        <f>MIN($K2332,IF(AND(S2332='[3]Resources - Baseline'!$C$25,$AH$3&gt;0),MIN(DATE(2050,12,31),MAX(DATE($AH$4,12,31),DATE(YEAR(J2332)+$AH$3,MONTH(J2332),DAY(J2332)))),IF(AND(COUNTIFS('[3]Resources - Baseline'!$C$26:$C$37,S2332)=1,$AH$2&gt;0),MIN(DATE($AH$4,12,31),DATE(YEAR(J2332)+$AH$2,MONTH(J2332),DAY(J2332))),DATE(2050,12,31))))</f>
        <v>#VALUE!</v>
      </c>
      <c r="AF2332" s="33">
        <f t="shared" si="367"/>
        <v>1</v>
      </c>
    </row>
    <row r="2333" spans="1:32">
      <c r="A2333" s="1">
        <v>2333</v>
      </c>
      <c r="B2333" s="21" t="s">
        <v>4842</v>
      </c>
      <c r="C2333" s="21" t="s">
        <v>4843</v>
      </c>
      <c r="D2333" s="21" t="s">
        <v>163</v>
      </c>
      <c r="E2333" s="21" t="s">
        <v>353</v>
      </c>
      <c r="F2333" s="21" t="s">
        <v>353</v>
      </c>
      <c r="G2333" s="21" t="s">
        <v>354</v>
      </c>
      <c r="H2333" s="21" t="s">
        <v>353</v>
      </c>
      <c r="I2333" s="21" t="s">
        <v>167</v>
      </c>
      <c r="J2333" s="22">
        <v>25903</v>
      </c>
      <c r="K2333" s="22">
        <v>55153</v>
      </c>
      <c r="L2333" s="23">
        <f t="shared" si="368"/>
        <v>81</v>
      </c>
      <c r="M2333" s="24">
        <f t="shared" si="369"/>
        <v>1</v>
      </c>
      <c r="N2333" s="21">
        <v>81</v>
      </c>
      <c r="O2333" s="21">
        <v>81</v>
      </c>
      <c r="P2333" s="21" t="s">
        <v>218</v>
      </c>
      <c r="Q2333" s="21" t="s">
        <v>219</v>
      </c>
      <c r="R2333" s="25" t="s">
        <v>218</v>
      </c>
      <c r="S2333" s="21" t="s">
        <v>220</v>
      </c>
      <c r="T2333" s="21"/>
      <c r="U2333" s="26"/>
      <c r="V2333" s="26"/>
      <c r="W2333" s="27">
        <f t="shared" si="360"/>
        <v>1971</v>
      </c>
      <c r="X2333" s="27">
        <f t="shared" si="361"/>
        <v>2050</v>
      </c>
      <c r="Y2333" s="28">
        <f t="shared" si="362"/>
        <v>0</v>
      </c>
      <c r="Z2333" s="29" t="str">
        <f t="shared" si="363"/>
        <v>Excluded</v>
      </c>
      <c r="AA2333" s="30">
        <f t="shared" si="364"/>
        <v>81</v>
      </c>
      <c r="AB2333" s="31">
        <f>IF(AND(ISNUMBER(MATCH($S2333,[3]Lists!$CU$8:$CU$37,0)),J2333&gt;=DATE(2018,12,31)),$AH$6,$AH$5)</f>
        <v>1</v>
      </c>
      <c r="AC2333" s="31">
        <f t="shared" si="365"/>
        <v>1</v>
      </c>
      <c r="AD2333" s="31">
        <f t="shared" si="366"/>
        <v>1</v>
      </c>
      <c r="AE2333" s="32" t="e">
        <f>MIN($K2333,IF(AND(S2333='[3]Resources - Baseline'!$C$25,$AH$3&gt;0),MIN(DATE(2050,12,31),MAX(DATE($AH$4,12,31),DATE(YEAR(J2333)+$AH$3,MONTH(J2333),DAY(J2333)))),IF(AND(COUNTIFS('[3]Resources - Baseline'!$C$26:$C$37,S2333)=1,$AH$2&gt;0),MIN(DATE($AH$4,12,31),DATE(YEAR(J2333)+$AH$2,MONTH(J2333),DAY(J2333))),DATE(2050,12,31))))</f>
        <v>#VALUE!</v>
      </c>
      <c r="AF2333" s="33">
        <f t="shared" si="367"/>
        <v>1</v>
      </c>
    </row>
    <row r="2334" spans="1:32">
      <c r="A2334" s="1">
        <v>2334</v>
      </c>
      <c r="B2334" s="21" t="s">
        <v>4844</v>
      </c>
      <c r="C2334" s="21" t="s">
        <v>4845</v>
      </c>
      <c r="D2334" s="21" t="s">
        <v>163</v>
      </c>
      <c r="E2334" s="21" t="s">
        <v>353</v>
      </c>
      <c r="F2334" s="21" t="s">
        <v>353</v>
      </c>
      <c r="G2334" s="21" t="s">
        <v>354</v>
      </c>
      <c r="H2334" s="21" t="s">
        <v>353</v>
      </c>
      <c r="I2334" s="21" t="s">
        <v>167</v>
      </c>
      <c r="J2334" s="22">
        <v>25934</v>
      </c>
      <c r="K2334" s="22">
        <v>55153</v>
      </c>
      <c r="L2334" s="23">
        <f t="shared" si="368"/>
        <v>81</v>
      </c>
      <c r="M2334" s="24">
        <f t="shared" si="369"/>
        <v>1</v>
      </c>
      <c r="N2334" s="21">
        <v>81</v>
      </c>
      <c r="O2334" s="21">
        <v>81</v>
      </c>
      <c r="P2334" s="21" t="s">
        <v>218</v>
      </c>
      <c r="Q2334" s="21" t="s">
        <v>219</v>
      </c>
      <c r="R2334" s="25" t="s">
        <v>218</v>
      </c>
      <c r="S2334" s="21" t="s">
        <v>220</v>
      </c>
      <c r="T2334" s="21"/>
      <c r="U2334" s="26"/>
      <c r="V2334" s="26"/>
      <c r="W2334" s="27">
        <f t="shared" si="360"/>
        <v>1971</v>
      </c>
      <c r="X2334" s="27">
        <f t="shared" si="361"/>
        <v>2050</v>
      </c>
      <c r="Y2334" s="28">
        <f t="shared" si="362"/>
        <v>0</v>
      </c>
      <c r="Z2334" s="29" t="str">
        <f t="shared" si="363"/>
        <v>Excluded</v>
      </c>
      <c r="AA2334" s="30">
        <f t="shared" si="364"/>
        <v>81</v>
      </c>
      <c r="AB2334" s="31">
        <f>IF(AND(ISNUMBER(MATCH($S2334,[3]Lists!$CU$8:$CU$37,0)),J2334&gt;=DATE(2018,12,31)),$AH$6,$AH$5)</f>
        <v>1</v>
      </c>
      <c r="AC2334" s="31">
        <f t="shared" si="365"/>
        <v>1</v>
      </c>
      <c r="AD2334" s="31">
        <f t="shared" si="366"/>
        <v>1</v>
      </c>
      <c r="AE2334" s="32" t="e">
        <f>MIN($K2334,IF(AND(S2334='[3]Resources - Baseline'!$C$25,$AH$3&gt;0),MIN(DATE(2050,12,31),MAX(DATE($AH$4,12,31),DATE(YEAR(J2334)+$AH$3,MONTH(J2334),DAY(J2334)))),IF(AND(COUNTIFS('[3]Resources - Baseline'!$C$26:$C$37,S2334)=1,$AH$2&gt;0),MIN(DATE($AH$4,12,31),DATE(YEAR(J2334)+$AH$2,MONTH(J2334),DAY(J2334))),DATE(2050,12,31))))</f>
        <v>#VALUE!</v>
      </c>
      <c r="AF2334" s="33">
        <f t="shared" si="367"/>
        <v>1</v>
      </c>
    </row>
    <row r="2335" spans="1:32">
      <c r="A2335" s="1">
        <v>2335</v>
      </c>
      <c r="B2335" s="21" t="s">
        <v>4846</v>
      </c>
      <c r="C2335" s="21" t="s">
        <v>4847</v>
      </c>
      <c r="D2335" s="21" t="s">
        <v>163</v>
      </c>
      <c r="E2335" s="21" t="s">
        <v>210</v>
      </c>
      <c r="F2335" s="21" t="s">
        <v>210</v>
      </c>
      <c r="G2335" s="21" t="s">
        <v>211</v>
      </c>
      <c r="H2335" s="21" t="s">
        <v>210</v>
      </c>
      <c r="I2335" s="21" t="s">
        <v>212</v>
      </c>
      <c r="J2335" s="22">
        <v>37729</v>
      </c>
      <c r="K2335" s="22">
        <v>55153</v>
      </c>
      <c r="L2335" s="23">
        <f t="shared" si="368"/>
        <v>31</v>
      </c>
      <c r="M2335" s="24">
        <f t="shared" si="369"/>
        <v>1</v>
      </c>
      <c r="N2335" s="21">
        <v>31</v>
      </c>
      <c r="O2335" s="21">
        <v>31</v>
      </c>
      <c r="P2335" s="21" t="s">
        <v>268</v>
      </c>
      <c r="Q2335" s="21" t="s">
        <v>269</v>
      </c>
      <c r="R2335" s="25" t="s">
        <v>270</v>
      </c>
      <c r="S2335" s="21" t="s">
        <v>755</v>
      </c>
      <c r="T2335" s="21"/>
      <c r="U2335" s="26"/>
      <c r="V2335" s="26"/>
      <c r="W2335" s="27">
        <f t="shared" si="360"/>
        <v>2003</v>
      </c>
      <c r="X2335" s="27">
        <f t="shared" si="361"/>
        <v>2050</v>
      </c>
      <c r="Y2335" s="28">
        <f t="shared" si="362"/>
        <v>0</v>
      </c>
      <c r="Z2335" s="29" t="str">
        <f t="shared" si="363"/>
        <v>NW</v>
      </c>
      <c r="AA2335" s="30">
        <f t="shared" si="364"/>
        <v>31</v>
      </c>
      <c r="AB2335" s="31">
        <f>IF(AND(ISNUMBER(MATCH($S2335,[3]Lists!$CU$8:$CU$37,0)),J2335&gt;=DATE(2018,12,31)),$AH$6,$AH$5)</f>
        <v>1</v>
      </c>
      <c r="AC2335" s="31">
        <f t="shared" si="365"/>
        <v>1</v>
      </c>
      <c r="AD2335" s="31">
        <f t="shared" si="366"/>
        <v>1</v>
      </c>
      <c r="AE2335" s="32" t="e">
        <f>MIN($K2335,IF(AND(S2335='[3]Resources - Baseline'!$C$25,$AH$3&gt;0),MIN(DATE(2050,12,31),MAX(DATE($AH$4,12,31),DATE(YEAR(J2335)+$AH$3,MONTH(J2335),DAY(J2335)))),IF(AND(COUNTIFS('[3]Resources - Baseline'!$C$26:$C$37,S2335)=1,$AH$2&gt;0),MIN(DATE($AH$4,12,31),DATE(YEAR(J2335)+$AH$2,MONTH(J2335),DAY(J2335))),DATE(2050,12,31))))</f>
        <v>#VALUE!</v>
      </c>
      <c r="AF2335" s="33">
        <f t="shared" si="367"/>
        <v>1</v>
      </c>
    </row>
    <row r="2336" spans="1:32">
      <c r="A2336" s="1">
        <v>2336</v>
      </c>
      <c r="B2336" s="21" t="s">
        <v>4848</v>
      </c>
      <c r="C2336" s="21"/>
      <c r="D2336" s="21" t="s">
        <v>185</v>
      </c>
      <c r="E2336" s="21" t="s">
        <v>176</v>
      </c>
      <c r="F2336" s="21" t="s">
        <v>176</v>
      </c>
      <c r="G2336" s="21" t="s">
        <v>177</v>
      </c>
      <c r="H2336" s="21" t="s">
        <v>176</v>
      </c>
      <c r="I2336" s="21" t="s">
        <v>178</v>
      </c>
      <c r="J2336" s="22"/>
      <c r="K2336" s="22">
        <v>55153</v>
      </c>
      <c r="L2336" s="23">
        <f t="shared" si="368"/>
        <v>38.159999999999997</v>
      </c>
      <c r="M2336" s="24">
        <f t="shared" si="369"/>
        <v>1</v>
      </c>
      <c r="N2336" s="21">
        <v>38.159999999999997</v>
      </c>
      <c r="O2336" s="21">
        <v>38.159999999999997</v>
      </c>
      <c r="P2336" s="21" t="s">
        <v>197</v>
      </c>
      <c r="Q2336" s="21" t="s">
        <v>197</v>
      </c>
      <c r="R2336" s="25" t="s">
        <v>198</v>
      </c>
      <c r="S2336" s="21" t="s">
        <v>403</v>
      </c>
      <c r="T2336" s="21"/>
      <c r="U2336" s="26"/>
      <c r="V2336" s="26"/>
      <c r="W2336" s="27">
        <f t="shared" si="360"/>
        <v>1900</v>
      </c>
      <c r="X2336" s="27">
        <f t="shared" si="361"/>
        <v>2050</v>
      </c>
      <c r="Y2336" s="28">
        <f t="shared" si="362"/>
        <v>0</v>
      </c>
      <c r="Z2336" s="29" t="str">
        <f t="shared" si="363"/>
        <v>CAISO</v>
      </c>
      <c r="AA2336" s="30">
        <f t="shared" si="364"/>
        <v>38.159999999999997</v>
      </c>
      <c r="AB2336" s="31">
        <f>IF(AND(ISNUMBER(MATCH($S2336,[3]Lists!$CU$8:$CU$37,0)),J2336&gt;=DATE(2018,12,31)),$AH$6,$AH$5)</f>
        <v>1</v>
      </c>
      <c r="AC2336" s="31">
        <f t="shared" si="365"/>
        <v>1</v>
      </c>
      <c r="AD2336" s="31">
        <f t="shared" si="366"/>
        <v>1</v>
      </c>
      <c r="AE2336" s="32" t="e">
        <f>MIN($K2336,IF(AND(S2336='[3]Resources - Baseline'!$C$25,$AH$3&gt;0),MIN(DATE(2050,12,31),MAX(DATE($AH$4,12,31),DATE(YEAR(J2336)+$AH$3,MONTH(J2336),DAY(J2336)))),IF(AND(COUNTIFS('[3]Resources - Baseline'!$C$26:$C$37,S2336)=1,$AH$2&gt;0),MIN(DATE($AH$4,12,31),DATE(YEAR(J2336)+$AH$2,MONTH(J2336),DAY(J2336))),DATE(2050,12,31))))</f>
        <v>#VALUE!</v>
      </c>
      <c r="AF2336" s="33">
        <f t="shared" si="367"/>
        <v>1</v>
      </c>
    </row>
    <row r="2337" spans="1:32">
      <c r="A2337" s="1">
        <v>2337</v>
      </c>
      <c r="B2337" s="21" t="s">
        <v>4849</v>
      </c>
      <c r="C2337" s="21" t="s">
        <v>4850</v>
      </c>
      <c r="D2337" s="21" t="s">
        <v>185</v>
      </c>
      <c r="E2337" s="21" t="s">
        <v>246</v>
      </c>
      <c r="F2337" s="21" t="s">
        <v>246</v>
      </c>
      <c r="G2337" s="21" t="s">
        <v>247</v>
      </c>
      <c r="H2337" s="21" t="s">
        <v>246</v>
      </c>
      <c r="I2337" s="21" t="s">
        <v>178</v>
      </c>
      <c r="J2337" s="22">
        <v>31048</v>
      </c>
      <c r="K2337" s="22">
        <v>55153</v>
      </c>
      <c r="L2337" s="23">
        <f t="shared" si="368"/>
        <v>0</v>
      </c>
      <c r="M2337" s="24">
        <f t="shared" si="369"/>
        <v>0</v>
      </c>
      <c r="N2337" s="21"/>
      <c r="O2337" s="21">
        <v>1</v>
      </c>
      <c r="P2337" s="21" t="s">
        <v>187</v>
      </c>
      <c r="Q2337" s="21" t="s">
        <v>537</v>
      </c>
      <c r="R2337" s="25" t="s">
        <v>538</v>
      </c>
      <c r="S2337" s="21" t="s">
        <v>539</v>
      </c>
      <c r="T2337" s="21"/>
      <c r="U2337" s="26"/>
      <c r="V2337" s="26"/>
      <c r="W2337" s="27">
        <f t="shared" si="360"/>
        <v>1985</v>
      </c>
      <c r="X2337" s="27">
        <f t="shared" si="361"/>
        <v>2050</v>
      </c>
      <c r="Y2337" s="28">
        <f t="shared" si="362"/>
        <v>0</v>
      </c>
      <c r="Z2337" s="29" t="str">
        <f t="shared" si="363"/>
        <v>CAISO</v>
      </c>
      <c r="AA2337" s="30">
        <f t="shared" si="364"/>
        <v>1</v>
      </c>
      <c r="AB2337" s="31">
        <f>IF(AND(ISNUMBER(MATCH($S2337,[3]Lists!$CU$8:$CU$37,0)),J2337&gt;=DATE(2018,12,31)),$AH$6,$AH$5)</f>
        <v>1</v>
      </c>
      <c r="AC2337" s="31">
        <f t="shared" si="365"/>
        <v>1</v>
      </c>
      <c r="AD2337" s="31">
        <f t="shared" si="366"/>
        <v>1</v>
      </c>
      <c r="AE2337" s="32" t="e">
        <f>MIN($K2337,IF(AND(S2337='[3]Resources - Baseline'!$C$25,$AH$3&gt;0),MIN(DATE(2050,12,31),MAX(DATE($AH$4,12,31),DATE(YEAR(J2337)+$AH$3,MONTH(J2337),DAY(J2337)))),IF(AND(COUNTIFS('[3]Resources - Baseline'!$C$26:$C$37,S2337)=1,$AH$2&gt;0),MIN(DATE($AH$4,12,31),DATE(YEAR(J2337)+$AH$2,MONTH(J2337),DAY(J2337))),DATE(2050,12,31))))</f>
        <v>#VALUE!</v>
      </c>
      <c r="AF2337" s="33">
        <f t="shared" si="367"/>
        <v>1</v>
      </c>
    </row>
    <row r="2338" spans="1:32">
      <c r="A2338" s="1">
        <v>2338</v>
      </c>
      <c r="B2338" s="21" t="s">
        <v>4851</v>
      </c>
      <c r="C2338" s="21" t="s">
        <v>4852</v>
      </c>
      <c r="D2338" s="21" t="s">
        <v>185</v>
      </c>
      <c r="E2338" s="21" t="s">
        <v>246</v>
      </c>
      <c r="F2338" s="21" t="s">
        <v>246</v>
      </c>
      <c r="G2338" s="21" t="s">
        <v>247</v>
      </c>
      <c r="H2338" s="21" t="s">
        <v>246</v>
      </c>
      <c r="I2338" s="21" t="s">
        <v>178</v>
      </c>
      <c r="J2338" s="22">
        <v>37438</v>
      </c>
      <c r="K2338" s="22">
        <v>55153</v>
      </c>
      <c r="L2338" s="23">
        <f t="shared" si="368"/>
        <v>510</v>
      </c>
      <c r="M2338" s="24">
        <f t="shared" si="369"/>
        <v>1</v>
      </c>
      <c r="N2338" s="21">
        <v>510</v>
      </c>
      <c r="O2338" s="21">
        <v>510</v>
      </c>
      <c r="P2338" s="21" t="s">
        <v>257</v>
      </c>
      <c r="Q2338" s="21" t="s">
        <v>258</v>
      </c>
      <c r="R2338" s="25" t="s">
        <v>259</v>
      </c>
      <c r="S2338" s="21" t="s">
        <v>332</v>
      </c>
      <c r="T2338" s="21"/>
      <c r="U2338" s="26"/>
      <c r="V2338" s="26"/>
      <c r="W2338" s="27">
        <f t="shared" si="360"/>
        <v>2003</v>
      </c>
      <c r="X2338" s="27">
        <f t="shared" si="361"/>
        <v>2050</v>
      </c>
      <c r="Y2338" s="28">
        <f t="shared" si="362"/>
        <v>0</v>
      </c>
      <c r="Z2338" s="29" t="str">
        <f t="shared" si="363"/>
        <v>CAISO</v>
      </c>
      <c r="AA2338" s="30">
        <f t="shared" si="364"/>
        <v>510</v>
      </c>
      <c r="AB2338" s="31">
        <f>IF(AND(ISNUMBER(MATCH($S2338,[3]Lists!$CU$8:$CU$37,0)),J2338&gt;=DATE(2018,12,31)),$AH$6,$AH$5)</f>
        <v>1</v>
      </c>
      <c r="AC2338" s="31">
        <f t="shared" si="365"/>
        <v>1</v>
      </c>
      <c r="AD2338" s="31">
        <f t="shared" si="366"/>
        <v>1</v>
      </c>
      <c r="AE2338" s="32" t="e">
        <f>MIN($K2338,IF(AND(S2338='[3]Resources - Baseline'!$C$25,$AH$3&gt;0),MIN(DATE(2050,12,31),MAX(DATE($AH$4,12,31),DATE(YEAR(J2338)+$AH$3,MONTH(J2338),DAY(J2338)))),IF(AND(COUNTIFS('[3]Resources - Baseline'!$C$26:$C$37,S2338)=1,$AH$2&gt;0),MIN(DATE($AH$4,12,31),DATE(YEAR(J2338)+$AH$2,MONTH(J2338),DAY(J2338))),DATE(2050,12,31))))</f>
        <v>#VALUE!</v>
      </c>
      <c r="AF2338" s="33">
        <f t="shared" si="367"/>
        <v>1</v>
      </c>
    </row>
    <row r="2339" spans="1:32">
      <c r="A2339" s="1">
        <v>2339</v>
      </c>
      <c r="B2339" s="21" t="s">
        <v>4853</v>
      </c>
      <c r="C2339" s="21" t="s">
        <v>4854</v>
      </c>
      <c r="D2339" s="21" t="s">
        <v>185</v>
      </c>
      <c r="E2339" s="21" t="s">
        <v>246</v>
      </c>
      <c r="F2339" s="21" t="s">
        <v>246</v>
      </c>
      <c r="G2339" s="21" t="s">
        <v>247</v>
      </c>
      <c r="H2339" s="21" t="s">
        <v>246</v>
      </c>
      <c r="I2339" s="21" t="s">
        <v>178</v>
      </c>
      <c r="J2339" s="22">
        <v>37448</v>
      </c>
      <c r="K2339" s="22">
        <v>55153</v>
      </c>
      <c r="L2339" s="23">
        <f t="shared" si="368"/>
        <v>510</v>
      </c>
      <c r="M2339" s="24">
        <f t="shared" si="369"/>
        <v>1</v>
      </c>
      <c r="N2339" s="21">
        <v>510</v>
      </c>
      <c r="O2339" s="21">
        <v>510</v>
      </c>
      <c r="P2339" s="21" t="s">
        <v>257</v>
      </c>
      <c r="Q2339" s="21" t="s">
        <v>258</v>
      </c>
      <c r="R2339" s="25" t="s">
        <v>259</v>
      </c>
      <c r="S2339" s="21" t="s">
        <v>332</v>
      </c>
      <c r="T2339" s="21"/>
      <c r="U2339" s="26"/>
      <c r="V2339" s="26"/>
      <c r="W2339" s="27">
        <f t="shared" si="360"/>
        <v>2003</v>
      </c>
      <c r="X2339" s="27">
        <f t="shared" si="361"/>
        <v>2050</v>
      </c>
      <c r="Y2339" s="28">
        <f t="shared" si="362"/>
        <v>0</v>
      </c>
      <c r="Z2339" s="29" t="str">
        <f t="shared" si="363"/>
        <v>CAISO</v>
      </c>
      <c r="AA2339" s="30">
        <f t="shared" si="364"/>
        <v>510</v>
      </c>
      <c r="AB2339" s="31">
        <f>IF(AND(ISNUMBER(MATCH($S2339,[3]Lists!$CU$8:$CU$37,0)),J2339&gt;=DATE(2018,12,31)),$AH$6,$AH$5)</f>
        <v>1</v>
      </c>
      <c r="AC2339" s="31">
        <f t="shared" si="365"/>
        <v>1</v>
      </c>
      <c r="AD2339" s="31">
        <f t="shared" si="366"/>
        <v>1</v>
      </c>
      <c r="AE2339" s="32" t="e">
        <f>MIN($K2339,IF(AND(S2339='[3]Resources - Baseline'!$C$25,$AH$3&gt;0),MIN(DATE(2050,12,31),MAX(DATE($AH$4,12,31),DATE(YEAR(J2339)+$AH$3,MONTH(J2339),DAY(J2339)))),IF(AND(COUNTIFS('[3]Resources - Baseline'!$C$26:$C$37,S2339)=1,$AH$2&gt;0),MIN(DATE($AH$4,12,31),DATE(YEAR(J2339)+$AH$2,MONTH(J2339),DAY(J2339))),DATE(2050,12,31))))</f>
        <v>#VALUE!</v>
      </c>
      <c r="AF2339" s="33">
        <f t="shared" si="367"/>
        <v>1</v>
      </c>
    </row>
    <row r="2340" spans="1:32">
      <c r="A2340" s="1">
        <v>2340</v>
      </c>
      <c r="B2340" s="21" t="s">
        <v>4855</v>
      </c>
      <c r="C2340" s="21" t="s">
        <v>4856</v>
      </c>
      <c r="D2340" s="21" t="s">
        <v>163</v>
      </c>
      <c r="E2340" s="21" t="s">
        <v>359</v>
      </c>
      <c r="F2340" s="21" t="s">
        <v>359</v>
      </c>
      <c r="G2340" s="21" t="s">
        <v>360</v>
      </c>
      <c r="H2340" s="21" t="s">
        <v>210</v>
      </c>
      <c r="I2340" s="21" t="s">
        <v>212</v>
      </c>
      <c r="J2340" s="22">
        <v>25143</v>
      </c>
      <c r="K2340" s="22">
        <v>55153</v>
      </c>
      <c r="L2340" s="23">
        <f t="shared" si="368"/>
        <v>150</v>
      </c>
      <c r="M2340" s="24">
        <f t="shared" si="369"/>
        <v>1</v>
      </c>
      <c r="N2340" s="21">
        <v>150</v>
      </c>
      <c r="O2340" s="21">
        <v>150</v>
      </c>
      <c r="P2340" s="21" t="s">
        <v>218</v>
      </c>
      <c r="Q2340" s="21" t="s">
        <v>219</v>
      </c>
      <c r="R2340" s="25" t="s">
        <v>218</v>
      </c>
      <c r="S2340" s="21" t="s">
        <v>344</v>
      </c>
      <c r="T2340" s="21"/>
      <c r="U2340" s="26"/>
      <c r="V2340" s="26"/>
      <c r="W2340" s="27">
        <f t="shared" si="360"/>
        <v>1969</v>
      </c>
      <c r="X2340" s="27">
        <f t="shared" si="361"/>
        <v>2050</v>
      </c>
      <c r="Y2340" s="28">
        <f t="shared" si="362"/>
        <v>0</v>
      </c>
      <c r="Z2340" s="29" t="str">
        <f t="shared" si="363"/>
        <v>NW</v>
      </c>
      <c r="AA2340" s="30">
        <f t="shared" si="364"/>
        <v>150</v>
      </c>
      <c r="AB2340" s="31">
        <f>IF(AND(ISNUMBER(MATCH($S2340,[3]Lists!$CU$8:$CU$37,0)),J2340&gt;=DATE(2018,12,31)),$AH$6,$AH$5)</f>
        <v>1</v>
      </c>
      <c r="AC2340" s="31">
        <f t="shared" si="365"/>
        <v>1</v>
      </c>
      <c r="AD2340" s="31">
        <f t="shared" si="366"/>
        <v>1</v>
      </c>
      <c r="AE2340" s="32" t="e">
        <f>MIN($K2340,IF(AND(S2340='[3]Resources - Baseline'!$C$25,$AH$3&gt;0),MIN(DATE(2050,12,31),MAX(DATE($AH$4,12,31),DATE(YEAR(J2340)+$AH$3,MONTH(J2340),DAY(J2340)))),IF(AND(COUNTIFS('[3]Resources - Baseline'!$C$26:$C$37,S2340)=1,$AH$2&gt;0),MIN(DATE($AH$4,12,31),DATE(YEAR(J2340)+$AH$2,MONTH(J2340),DAY(J2340))),DATE(2050,12,31))))</f>
        <v>#VALUE!</v>
      </c>
      <c r="AF2340" s="33">
        <f t="shared" si="367"/>
        <v>1</v>
      </c>
    </row>
    <row r="2341" spans="1:32">
      <c r="A2341" s="1">
        <v>2341</v>
      </c>
      <c r="B2341" s="21" t="s">
        <v>4857</v>
      </c>
      <c r="C2341" s="21" t="s">
        <v>4858</v>
      </c>
      <c r="D2341" s="21" t="s">
        <v>163</v>
      </c>
      <c r="E2341" s="21" t="s">
        <v>359</v>
      </c>
      <c r="F2341" s="21" t="s">
        <v>359</v>
      </c>
      <c r="G2341" s="21" t="s">
        <v>360</v>
      </c>
      <c r="H2341" s="21" t="s">
        <v>210</v>
      </c>
      <c r="I2341" s="21" t="s">
        <v>212</v>
      </c>
      <c r="J2341" s="22">
        <v>25112</v>
      </c>
      <c r="K2341" s="22">
        <v>55153</v>
      </c>
      <c r="L2341" s="23">
        <f t="shared" si="368"/>
        <v>150</v>
      </c>
      <c r="M2341" s="24">
        <f t="shared" si="369"/>
        <v>1</v>
      </c>
      <c r="N2341" s="21">
        <v>150</v>
      </c>
      <c r="O2341" s="21">
        <v>150</v>
      </c>
      <c r="P2341" s="21" t="s">
        <v>218</v>
      </c>
      <c r="Q2341" s="21" t="s">
        <v>219</v>
      </c>
      <c r="R2341" s="25" t="s">
        <v>218</v>
      </c>
      <c r="S2341" s="21" t="s">
        <v>344</v>
      </c>
      <c r="T2341" s="21"/>
      <c r="U2341" s="26"/>
      <c r="V2341" s="26"/>
      <c r="W2341" s="27">
        <f t="shared" si="360"/>
        <v>1969</v>
      </c>
      <c r="X2341" s="27">
        <f t="shared" si="361"/>
        <v>2050</v>
      </c>
      <c r="Y2341" s="28">
        <f t="shared" si="362"/>
        <v>0</v>
      </c>
      <c r="Z2341" s="29" t="str">
        <f t="shared" si="363"/>
        <v>NW</v>
      </c>
      <c r="AA2341" s="30">
        <f t="shared" si="364"/>
        <v>150</v>
      </c>
      <c r="AB2341" s="31">
        <f>IF(AND(ISNUMBER(MATCH($S2341,[3]Lists!$CU$8:$CU$37,0)),J2341&gt;=DATE(2018,12,31)),$AH$6,$AH$5)</f>
        <v>1</v>
      </c>
      <c r="AC2341" s="31">
        <f t="shared" si="365"/>
        <v>1</v>
      </c>
      <c r="AD2341" s="31">
        <f t="shared" si="366"/>
        <v>1</v>
      </c>
      <c r="AE2341" s="32" t="e">
        <f>MIN($K2341,IF(AND(S2341='[3]Resources - Baseline'!$C$25,$AH$3&gt;0),MIN(DATE(2050,12,31),MAX(DATE($AH$4,12,31),DATE(YEAR(J2341)+$AH$3,MONTH(J2341),DAY(J2341)))),IF(AND(COUNTIFS('[3]Resources - Baseline'!$C$26:$C$37,S2341)=1,$AH$2&gt;0),MIN(DATE($AH$4,12,31),DATE(YEAR(J2341)+$AH$2,MONTH(J2341),DAY(J2341))),DATE(2050,12,31))))</f>
        <v>#VALUE!</v>
      </c>
      <c r="AF2341" s="33">
        <f t="shared" si="367"/>
        <v>1</v>
      </c>
    </row>
    <row r="2342" spans="1:32">
      <c r="A2342" s="1">
        <v>2342</v>
      </c>
      <c r="B2342" s="21" t="s">
        <v>4859</v>
      </c>
      <c r="C2342" s="21" t="s">
        <v>4860</v>
      </c>
      <c r="D2342" s="21" t="s">
        <v>163</v>
      </c>
      <c r="E2342" s="21" t="s">
        <v>353</v>
      </c>
      <c r="F2342" s="21" t="s">
        <v>353</v>
      </c>
      <c r="G2342" s="21" t="s">
        <v>354</v>
      </c>
      <c r="H2342" s="21" t="s">
        <v>353</v>
      </c>
      <c r="I2342" s="21" t="s">
        <v>167</v>
      </c>
      <c r="J2342" s="22">
        <v>30498</v>
      </c>
      <c r="K2342" s="22">
        <v>55153</v>
      </c>
      <c r="L2342" s="23">
        <f t="shared" si="368"/>
        <v>105.26</v>
      </c>
      <c r="M2342" s="24">
        <f t="shared" si="369"/>
        <v>1</v>
      </c>
      <c r="N2342" s="21">
        <v>105.26</v>
      </c>
      <c r="O2342" s="21">
        <v>105.26</v>
      </c>
      <c r="P2342" s="21" t="s">
        <v>1310</v>
      </c>
      <c r="Q2342" s="21" t="s">
        <v>1311</v>
      </c>
      <c r="R2342" s="25" t="s">
        <v>1312</v>
      </c>
      <c r="S2342" s="21" t="s">
        <v>1313</v>
      </c>
      <c r="T2342" s="21"/>
      <c r="U2342" s="26"/>
      <c r="V2342" s="26"/>
      <c r="W2342" s="27">
        <f t="shared" si="360"/>
        <v>1984</v>
      </c>
      <c r="X2342" s="27">
        <f t="shared" si="361"/>
        <v>2050</v>
      </c>
      <c r="Y2342" s="28">
        <f t="shared" si="362"/>
        <v>0</v>
      </c>
      <c r="Z2342" s="29" t="str">
        <f t="shared" si="363"/>
        <v>Excluded</v>
      </c>
      <c r="AA2342" s="30">
        <f t="shared" si="364"/>
        <v>105.26</v>
      </c>
      <c r="AB2342" s="31">
        <f>IF(AND(ISNUMBER(MATCH($S2342,[3]Lists!$CU$8:$CU$37,0)),J2342&gt;=DATE(2018,12,31)),$AH$6,$AH$5)</f>
        <v>1</v>
      </c>
      <c r="AC2342" s="31">
        <f t="shared" si="365"/>
        <v>1</v>
      </c>
      <c r="AD2342" s="31">
        <f t="shared" si="366"/>
        <v>1</v>
      </c>
      <c r="AE2342" s="32" t="e">
        <f>MIN($K2342,IF(AND(S2342='[3]Resources - Baseline'!$C$25,$AH$3&gt;0),MIN(DATE(2050,12,31),MAX(DATE($AH$4,12,31),DATE(YEAR(J2342)+$AH$3,MONTH(J2342),DAY(J2342)))),IF(AND(COUNTIFS('[3]Resources - Baseline'!$C$26:$C$37,S2342)=1,$AH$2&gt;0),MIN(DATE($AH$4,12,31),DATE(YEAR(J2342)+$AH$2,MONTH(J2342),DAY(J2342))),DATE(2050,12,31))))</f>
        <v>#VALUE!</v>
      </c>
      <c r="AF2342" s="33">
        <f t="shared" si="367"/>
        <v>1</v>
      </c>
    </row>
    <row r="2343" spans="1:32">
      <c r="A2343" s="1">
        <v>2343</v>
      </c>
      <c r="B2343" s="21" t="s">
        <v>4861</v>
      </c>
      <c r="C2343" s="21" t="s">
        <v>4862</v>
      </c>
      <c r="D2343" s="21" t="s">
        <v>163</v>
      </c>
      <c r="E2343" s="21" t="s">
        <v>353</v>
      </c>
      <c r="F2343" s="21" t="s">
        <v>353</v>
      </c>
      <c r="G2343" s="21" t="s">
        <v>354</v>
      </c>
      <c r="H2343" s="21" t="s">
        <v>353</v>
      </c>
      <c r="I2343" s="21" t="s">
        <v>167</v>
      </c>
      <c r="J2343" s="22">
        <v>30926</v>
      </c>
      <c r="K2343" s="22">
        <v>55153</v>
      </c>
      <c r="L2343" s="23">
        <f t="shared" si="368"/>
        <v>105.26</v>
      </c>
      <c r="M2343" s="24">
        <f t="shared" si="369"/>
        <v>1</v>
      </c>
      <c r="N2343" s="21">
        <v>105.26</v>
      </c>
      <c r="O2343" s="21">
        <v>105.26</v>
      </c>
      <c r="P2343" s="21" t="s">
        <v>1310</v>
      </c>
      <c r="Q2343" s="21" t="s">
        <v>1311</v>
      </c>
      <c r="R2343" s="25" t="s">
        <v>1312</v>
      </c>
      <c r="S2343" s="21" t="s">
        <v>1313</v>
      </c>
      <c r="T2343" s="21"/>
      <c r="U2343" s="26"/>
      <c r="V2343" s="26"/>
      <c r="W2343" s="27">
        <f t="shared" si="360"/>
        <v>1985</v>
      </c>
      <c r="X2343" s="27">
        <f t="shared" si="361"/>
        <v>2050</v>
      </c>
      <c r="Y2343" s="28">
        <f t="shared" si="362"/>
        <v>0</v>
      </c>
      <c r="Z2343" s="29" t="str">
        <f t="shared" si="363"/>
        <v>Excluded</v>
      </c>
      <c r="AA2343" s="30">
        <f t="shared" si="364"/>
        <v>105.26</v>
      </c>
      <c r="AB2343" s="31">
        <f>IF(AND(ISNUMBER(MATCH($S2343,[3]Lists!$CU$8:$CU$37,0)),J2343&gt;=DATE(2018,12,31)),$AH$6,$AH$5)</f>
        <v>1</v>
      </c>
      <c r="AC2343" s="31">
        <f t="shared" si="365"/>
        <v>1</v>
      </c>
      <c r="AD2343" s="31">
        <f t="shared" si="366"/>
        <v>1</v>
      </c>
      <c r="AE2343" s="32" t="e">
        <f>MIN($K2343,IF(AND(S2343='[3]Resources - Baseline'!$C$25,$AH$3&gt;0),MIN(DATE(2050,12,31),MAX(DATE($AH$4,12,31),DATE(YEAR(J2343)+$AH$3,MONTH(J2343),DAY(J2343)))),IF(AND(COUNTIFS('[3]Resources - Baseline'!$C$26:$C$37,S2343)=1,$AH$2&gt;0),MIN(DATE($AH$4,12,31),DATE(YEAR(J2343)+$AH$2,MONTH(J2343),DAY(J2343))),DATE(2050,12,31))))</f>
        <v>#VALUE!</v>
      </c>
      <c r="AF2343" s="33">
        <f t="shared" si="367"/>
        <v>1</v>
      </c>
    </row>
    <row r="2344" spans="1:32">
      <c r="A2344" s="1">
        <v>2344</v>
      </c>
      <c r="B2344" s="21" t="s">
        <v>4863</v>
      </c>
      <c r="C2344" s="21"/>
      <c r="D2344" s="21" t="s">
        <v>163</v>
      </c>
      <c r="E2344" s="21" t="s">
        <v>837</v>
      </c>
      <c r="F2344" s="21" t="s">
        <v>837</v>
      </c>
      <c r="G2344" s="21" t="s">
        <v>838</v>
      </c>
      <c r="H2344" s="21" t="s">
        <v>434</v>
      </c>
      <c r="I2344" s="21" t="s">
        <v>212</v>
      </c>
      <c r="J2344" s="22">
        <v>42735</v>
      </c>
      <c r="K2344" s="22">
        <v>55153</v>
      </c>
      <c r="L2344" s="23">
        <f t="shared" si="368"/>
        <v>20</v>
      </c>
      <c r="M2344" s="24">
        <f t="shared" si="369"/>
        <v>1</v>
      </c>
      <c r="N2344" s="21">
        <v>20</v>
      </c>
      <c r="O2344" s="21">
        <v>20</v>
      </c>
      <c r="P2344" s="21" t="s">
        <v>408</v>
      </c>
      <c r="Q2344" s="21" t="s">
        <v>180</v>
      </c>
      <c r="R2344" s="25" t="s">
        <v>181</v>
      </c>
      <c r="S2344" s="21" t="s">
        <v>435</v>
      </c>
      <c r="T2344" s="21"/>
      <c r="U2344" s="26"/>
      <c r="V2344" s="26"/>
      <c r="W2344" s="27">
        <f t="shared" si="360"/>
        <v>2017</v>
      </c>
      <c r="X2344" s="27">
        <f t="shared" si="361"/>
        <v>2050</v>
      </c>
      <c r="Y2344" s="28">
        <f t="shared" si="362"/>
        <v>0</v>
      </c>
      <c r="Z2344" s="29" t="str">
        <f t="shared" si="363"/>
        <v>NW</v>
      </c>
      <c r="AA2344" s="30">
        <f t="shared" si="364"/>
        <v>20</v>
      </c>
      <c r="AB2344" s="31">
        <f>IF(AND(ISNUMBER(MATCH($S2344,[3]Lists!$CU$8:$CU$37,0)),J2344&gt;=DATE(2018,12,31)),$AH$6,$AH$5)</f>
        <v>1</v>
      </c>
      <c r="AC2344" s="31">
        <f t="shared" si="365"/>
        <v>1</v>
      </c>
      <c r="AD2344" s="31">
        <f t="shared" si="366"/>
        <v>1</v>
      </c>
      <c r="AE2344" s="32" t="e">
        <f>MIN($K2344,IF(AND(S2344='[3]Resources - Baseline'!$C$25,$AH$3&gt;0),MIN(DATE(2050,12,31),MAX(DATE($AH$4,12,31),DATE(YEAR(J2344)+$AH$3,MONTH(J2344),DAY(J2344)))),IF(AND(COUNTIFS('[3]Resources - Baseline'!$C$26:$C$37,S2344)=1,$AH$2&gt;0),MIN(DATE($AH$4,12,31),DATE(YEAR(J2344)+$AH$2,MONTH(J2344),DAY(J2344))),DATE(2050,12,31))))</f>
        <v>#VALUE!</v>
      </c>
      <c r="AF2344" s="33">
        <f t="shared" si="367"/>
        <v>1</v>
      </c>
    </row>
    <row r="2345" spans="1:32">
      <c r="A2345" s="1">
        <v>2345</v>
      </c>
      <c r="B2345" s="21" t="s">
        <v>4864</v>
      </c>
      <c r="C2345" s="21" t="s">
        <v>4865</v>
      </c>
      <c r="D2345" s="21" t="s">
        <v>163</v>
      </c>
      <c r="E2345" s="21" t="s">
        <v>192</v>
      </c>
      <c r="F2345" s="21" t="s">
        <v>192</v>
      </c>
      <c r="G2345" s="21" t="s">
        <v>193</v>
      </c>
      <c r="H2345" s="21" t="s">
        <v>194</v>
      </c>
      <c r="I2345" s="21" t="s">
        <v>195</v>
      </c>
      <c r="J2345" s="22">
        <v>37448</v>
      </c>
      <c r="K2345" s="22">
        <v>47848</v>
      </c>
      <c r="L2345" s="23">
        <f t="shared" si="368"/>
        <v>20</v>
      </c>
      <c r="M2345" s="24">
        <f t="shared" si="369"/>
        <v>1</v>
      </c>
      <c r="N2345" s="21">
        <v>20</v>
      </c>
      <c r="O2345" s="21">
        <v>20</v>
      </c>
      <c r="P2345" s="21" t="s">
        <v>240</v>
      </c>
      <c r="Q2345" s="21" t="s">
        <v>207</v>
      </c>
      <c r="R2345" s="25" t="s">
        <v>189</v>
      </c>
      <c r="S2345" s="21" t="s">
        <v>337</v>
      </c>
      <c r="T2345" s="21"/>
      <c r="U2345" s="26"/>
      <c r="V2345" s="26"/>
      <c r="W2345" s="27">
        <f t="shared" si="360"/>
        <v>2003</v>
      </c>
      <c r="X2345" s="27">
        <f t="shared" si="361"/>
        <v>2030</v>
      </c>
      <c r="Y2345" s="28">
        <f t="shared" si="362"/>
        <v>0</v>
      </c>
      <c r="Z2345" s="29" t="str">
        <f t="shared" si="363"/>
        <v>SW</v>
      </c>
      <c r="AA2345" s="30">
        <f t="shared" si="364"/>
        <v>20</v>
      </c>
      <c r="AB2345" s="31">
        <f>IF(AND(ISNUMBER(MATCH($S2345,[3]Lists!$CU$8:$CU$37,0)),J2345&gt;=DATE(2018,12,31)),$AH$6,$AH$5)</f>
        <v>1</v>
      </c>
      <c r="AC2345" s="31">
        <f t="shared" si="365"/>
        <v>1</v>
      </c>
      <c r="AD2345" s="31">
        <f t="shared" si="366"/>
        <v>1</v>
      </c>
      <c r="AE2345" s="32" t="e">
        <f>MIN($K2345,IF(AND(S2345='[3]Resources - Baseline'!$C$25,$AH$3&gt;0),MIN(DATE(2050,12,31),MAX(DATE($AH$4,12,31),DATE(YEAR(J2345)+$AH$3,MONTH(J2345),DAY(J2345)))),IF(AND(COUNTIFS('[3]Resources - Baseline'!$C$26:$C$37,S2345)=1,$AH$2&gt;0),MIN(DATE($AH$4,12,31),DATE(YEAR(J2345)+$AH$2,MONTH(J2345),DAY(J2345))),DATE(2050,12,31))))</f>
        <v>#VALUE!</v>
      </c>
      <c r="AF2345" s="33">
        <f t="shared" si="367"/>
        <v>1</v>
      </c>
    </row>
    <row r="2346" spans="1:32">
      <c r="A2346" s="1">
        <v>2346</v>
      </c>
      <c r="B2346" s="21" t="s">
        <v>4866</v>
      </c>
      <c r="C2346" s="21" t="s">
        <v>4867</v>
      </c>
      <c r="D2346" s="21" t="s">
        <v>163</v>
      </c>
      <c r="E2346" s="21" t="s">
        <v>1085</v>
      </c>
      <c r="F2346" s="21" t="s">
        <v>1085</v>
      </c>
      <c r="G2346" s="21" t="s">
        <v>1086</v>
      </c>
      <c r="H2346" s="21" t="s">
        <v>747</v>
      </c>
      <c r="I2346" s="21" t="s">
        <v>212</v>
      </c>
      <c r="J2346" s="22">
        <v>39539</v>
      </c>
      <c r="K2346" s="22">
        <v>55153</v>
      </c>
      <c r="L2346" s="23">
        <f t="shared" si="368"/>
        <v>60</v>
      </c>
      <c r="M2346" s="24">
        <f t="shared" si="369"/>
        <v>1</v>
      </c>
      <c r="N2346" s="21">
        <v>60</v>
      </c>
      <c r="O2346" s="21">
        <v>60</v>
      </c>
      <c r="P2346" s="21" t="s">
        <v>196</v>
      </c>
      <c r="Q2346" s="21" t="s">
        <v>197</v>
      </c>
      <c r="R2346" s="25" t="s">
        <v>198</v>
      </c>
      <c r="S2346" s="21" t="s">
        <v>551</v>
      </c>
      <c r="T2346" s="21"/>
      <c r="U2346" s="26"/>
      <c r="V2346" s="26"/>
      <c r="W2346" s="27">
        <f t="shared" si="360"/>
        <v>2008</v>
      </c>
      <c r="X2346" s="27">
        <f t="shared" si="361"/>
        <v>2050</v>
      </c>
      <c r="Y2346" s="28">
        <f t="shared" si="362"/>
        <v>0</v>
      </c>
      <c r="Z2346" s="29" t="str">
        <f t="shared" si="363"/>
        <v>NW</v>
      </c>
      <c r="AA2346" s="30">
        <f t="shared" si="364"/>
        <v>60</v>
      </c>
      <c r="AB2346" s="31">
        <f>IF(AND(ISNUMBER(MATCH($S2346,[3]Lists!$CU$8:$CU$37,0)),J2346&gt;=DATE(2018,12,31)),$AH$6,$AH$5)</f>
        <v>1</v>
      </c>
      <c r="AC2346" s="31">
        <f t="shared" si="365"/>
        <v>1</v>
      </c>
      <c r="AD2346" s="31">
        <f t="shared" si="366"/>
        <v>1</v>
      </c>
      <c r="AE2346" s="32" t="e">
        <f>MIN($K2346,IF(AND(S2346='[3]Resources - Baseline'!$C$25,$AH$3&gt;0),MIN(DATE(2050,12,31),MAX(DATE($AH$4,12,31),DATE(YEAR(J2346)+$AH$3,MONTH(J2346),DAY(J2346)))),IF(AND(COUNTIFS('[3]Resources - Baseline'!$C$26:$C$37,S2346)=1,$AH$2&gt;0),MIN(DATE($AH$4,12,31),DATE(YEAR(J2346)+$AH$2,MONTH(J2346),DAY(J2346))),DATE(2050,12,31))))</f>
        <v>#VALUE!</v>
      </c>
      <c r="AF2346" s="33">
        <f t="shared" si="367"/>
        <v>1</v>
      </c>
    </row>
    <row r="2347" spans="1:32">
      <c r="A2347" s="1">
        <v>2347</v>
      </c>
      <c r="B2347" s="21" t="s">
        <v>4868</v>
      </c>
      <c r="C2347" s="21" t="s">
        <v>4869</v>
      </c>
      <c r="D2347" s="21" t="s">
        <v>163</v>
      </c>
      <c r="E2347" s="21" t="s">
        <v>1085</v>
      </c>
      <c r="F2347" s="21" t="s">
        <v>1085</v>
      </c>
      <c r="G2347" s="21" t="s">
        <v>1086</v>
      </c>
      <c r="H2347" s="21" t="s">
        <v>747</v>
      </c>
      <c r="I2347" s="21" t="s">
        <v>212</v>
      </c>
      <c r="J2347" s="22">
        <v>39539</v>
      </c>
      <c r="K2347" s="22">
        <v>55153</v>
      </c>
      <c r="L2347" s="23">
        <f t="shared" si="368"/>
        <v>80</v>
      </c>
      <c r="M2347" s="24">
        <f t="shared" si="369"/>
        <v>1</v>
      </c>
      <c r="N2347" s="21">
        <v>80</v>
      </c>
      <c r="O2347" s="21">
        <v>80</v>
      </c>
      <c r="P2347" s="21" t="s">
        <v>196</v>
      </c>
      <c r="Q2347" s="21" t="s">
        <v>197</v>
      </c>
      <c r="R2347" s="25" t="s">
        <v>198</v>
      </c>
      <c r="S2347" s="21" t="s">
        <v>551</v>
      </c>
      <c r="T2347" s="21"/>
      <c r="U2347" s="26"/>
      <c r="V2347" s="26"/>
      <c r="W2347" s="27">
        <f t="shared" si="360"/>
        <v>2008</v>
      </c>
      <c r="X2347" s="27">
        <f t="shared" si="361"/>
        <v>2050</v>
      </c>
      <c r="Y2347" s="28">
        <f t="shared" si="362"/>
        <v>0</v>
      </c>
      <c r="Z2347" s="29" t="str">
        <f t="shared" si="363"/>
        <v>NW</v>
      </c>
      <c r="AA2347" s="30">
        <f t="shared" si="364"/>
        <v>80</v>
      </c>
      <c r="AB2347" s="31">
        <f>IF(AND(ISNUMBER(MATCH($S2347,[3]Lists!$CU$8:$CU$37,0)),J2347&gt;=DATE(2018,12,31)),$AH$6,$AH$5)</f>
        <v>1</v>
      </c>
      <c r="AC2347" s="31">
        <f t="shared" si="365"/>
        <v>1</v>
      </c>
      <c r="AD2347" s="31">
        <f t="shared" si="366"/>
        <v>1</v>
      </c>
      <c r="AE2347" s="32" t="e">
        <f>MIN($K2347,IF(AND(S2347='[3]Resources - Baseline'!$C$25,$AH$3&gt;0),MIN(DATE(2050,12,31),MAX(DATE($AH$4,12,31),DATE(YEAR(J2347)+$AH$3,MONTH(J2347),DAY(J2347)))),IF(AND(COUNTIFS('[3]Resources - Baseline'!$C$26:$C$37,S2347)=1,$AH$2&gt;0),MIN(DATE($AH$4,12,31),DATE(YEAR(J2347)+$AH$2,MONTH(J2347),DAY(J2347))),DATE(2050,12,31))))</f>
        <v>#VALUE!</v>
      </c>
      <c r="AF2347" s="33">
        <f t="shared" si="367"/>
        <v>1</v>
      </c>
    </row>
    <row r="2348" spans="1:32">
      <c r="A2348" s="1">
        <v>2348</v>
      </c>
      <c r="B2348" s="21" t="s">
        <v>4870</v>
      </c>
      <c r="C2348" s="21" t="s">
        <v>4871</v>
      </c>
      <c r="D2348" s="21" t="s">
        <v>163</v>
      </c>
      <c r="E2348" s="21" t="s">
        <v>210</v>
      </c>
      <c r="F2348" s="21" t="s">
        <v>210</v>
      </c>
      <c r="G2348" s="21" t="s">
        <v>211</v>
      </c>
      <c r="H2348" s="21" t="s">
        <v>210</v>
      </c>
      <c r="I2348" s="21" t="s">
        <v>212</v>
      </c>
      <c r="J2348" s="22">
        <v>15311</v>
      </c>
      <c r="K2348" s="22">
        <v>55153</v>
      </c>
      <c r="L2348" s="23">
        <f t="shared" si="368"/>
        <v>2</v>
      </c>
      <c r="M2348" s="24">
        <f t="shared" si="369"/>
        <v>1</v>
      </c>
      <c r="N2348" s="21">
        <v>2</v>
      </c>
      <c r="O2348" s="21">
        <v>2</v>
      </c>
      <c r="P2348" s="21" t="s">
        <v>218</v>
      </c>
      <c r="Q2348" s="21" t="s">
        <v>219</v>
      </c>
      <c r="R2348" s="25" t="s">
        <v>218</v>
      </c>
      <c r="S2348" s="21" t="s">
        <v>344</v>
      </c>
      <c r="T2348" s="21"/>
      <c r="U2348" s="26"/>
      <c r="V2348" s="26"/>
      <c r="W2348" s="27">
        <f t="shared" si="360"/>
        <v>1942</v>
      </c>
      <c r="X2348" s="27">
        <f t="shared" si="361"/>
        <v>2050</v>
      </c>
      <c r="Y2348" s="28">
        <f t="shared" si="362"/>
        <v>0</v>
      </c>
      <c r="Z2348" s="29" t="str">
        <f t="shared" si="363"/>
        <v>NW</v>
      </c>
      <c r="AA2348" s="30">
        <f t="shared" si="364"/>
        <v>2</v>
      </c>
      <c r="AB2348" s="31">
        <f>IF(AND(ISNUMBER(MATCH($S2348,[3]Lists!$CU$8:$CU$37,0)),J2348&gt;=DATE(2018,12,31)),$AH$6,$AH$5)</f>
        <v>1</v>
      </c>
      <c r="AC2348" s="31">
        <f t="shared" si="365"/>
        <v>1</v>
      </c>
      <c r="AD2348" s="31">
        <f t="shared" si="366"/>
        <v>1</v>
      </c>
      <c r="AE2348" s="32" t="e">
        <f>MIN($K2348,IF(AND(S2348='[3]Resources - Baseline'!$C$25,$AH$3&gt;0),MIN(DATE(2050,12,31),MAX(DATE($AH$4,12,31),DATE(YEAR(J2348)+$AH$3,MONTH(J2348),DAY(J2348)))),IF(AND(COUNTIFS('[3]Resources - Baseline'!$C$26:$C$37,S2348)=1,$AH$2&gt;0),MIN(DATE($AH$4,12,31),DATE(YEAR(J2348)+$AH$2,MONTH(J2348),DAY(J2348))),DATE(2050,12,31))))</f>
        <v>#VALUE!</v>
      </c>
      <c r="AF2348" s="33">
        <f t="shared" si="367"/>
        <v>1</v>
      </c>
    </row>
    <row r="2349" spans="1:32">
      <c r="A2349" s="1">
        <v>2349</v>
      </c>
      <c r="B2349" s="21" t="s">
        <v>4872</v>
      </c>
      <c r="C2349" s="21" t="s">
        <v>4873</v>
      </c>
      <c r="D2349" s="21" t="s">
        <v>163</v>
      </c>
      <c r="E2349" s="21" t="s">
        <v>192</v>
      </c>
      <c r="F2349" s="21" t="s">
        <v>192</v>
      </c>
      <c r="G2349" s="21" t="s">
        <v>193</v>
      </c>
      <c r="H2349" s="21" t="s">
        <v>194</v>
      </c>
      <c r="I2349" s="21" t="s">
        <v>195</v>
      </c>
      <c r="J2349" s="22">
        <v>8006</v>
      </c>
      <c r="K2349" s="22">
        <v>55153</v>
      </c>
      <c r="L2349" s="23">
        <f t="shared" si="368"/>
        <v>0.4</v>
      </c>
      <c r="M2349" s="24">
        <f t="shared" si="369"/>
        <v>1</v>
      </c>
      <c r="N2349" s="21">
        <v>0.4</v>
      </c>
      <c r="O2349" s="21">
        <v>0.4</v>
      </c>
      <c r="P2349" s="21" t="s">
        <v>218</v>
      </c>
      <c r="Q2349" s="21" t="s">
        <v>219</v>
      </c>
      <c r="R2349" s="25" t="s">
        <v>218</v>
      </c>
      <c r="S2349" s="21" t="s">
        <v>227</v>
      </c>
      <c r="T2349" s="21"/>
      <c r="U2349" s="26"/>
      <c r="V2349" s="26"/>
      <c r="W2349" s="27">
        <f t="shared" si="360"/>
        <v>1922</v>
      </c>
      <c r="X2349" s="27">
        <f t="shared" si="361"/>
        <v>2050</v>
      </c>
      <c r="Y2349" s="28">
        <f t="shared" si="362"/>
        <v>0</v>
      </c>
      <c r="Z2349" s="29" t="str">
        <f t="shared" si="363"/>
        <v>SW</v>
      </c>
      <c r="AA2349" s="30">
        <f t="shared" si="364"/>
        <v>0.4</v>
      </c>
      <c r="AB2349" s="31">
        <f>IF(AND(ISNUMBER(MATCH($S2349,[3]Lists!$CU$8:$CU$37,0)),J2349&gt;=DATE(2018,12,31)),$AH$6,$AH$5)</f>
        <v>1</v>
      </c>
      <c r="AC2349" s="31">
        <f t="shared" si="365"/>
        <v>1</v>
      </c>
      <c r="AD2349" s="31">
        <f t="shared" si="366"/>
        <v>1</v>
      </c>
      <c r="AE2349" s="32" t="e">
        <f>MIN($K2349,IF(AND(S2349='[3]Resources - Baseline'!$C$25,$AH$3&gt;0),MIN(DATE(2050,12,31),MAX(DATE($AH$4,12,31),DATE(YEAR(J2349)+$AH$3,MONTH(J2349),DAY(J2349)))),IF(AND(COUNTIFS('[3]Resources - Baseline'!$C$26:$C$37,S2349)=1,$AH$2&gt;0),MIN(DATE($AH$4,12,31),DATE(YEAR(J2349)+$AH$2,MONTH(J2349),DAY(J2349))),DATE(2050,12,31))))</f>
        <v>#VALUE!</v>
      </c>
      <c r="AF2349" s="33">
        <f t="shared" si="367"/>
        <v>1</v>
      </c>
    </row>
    <row r="2350" spans="1:32">
      <c r="A2350" s="1">
        <v>2350</v>
      </c>
      <c r="B2350" s="21" t="s">
        <v>4874</v>
      </c>
      <c r="C2350" s="21" t="s">
        <v>4875</v>
      </c>
      <c r="D2350" s="21" t="s">
        <v>163</v>
      </c>
      <c r="E2350" s="21" t="s">
        <v>192</v>
      </c>
      <c r="F2350" s="21" t="s">
        <v>192</v>
      </c>
      <c r="G2350" s="21" t="s">
        <v>193</v>
      </c>
      <c r="H2350" s="21" t="s">
        <v>194</v>
      </c>
      <c r="I2350" s="21" t="s">
        <v>195</v>
      </c>
      <c r="J2350" s="22">
        <v>18598</v>
      </c>
      <c r="K2350" s="22">
        <v>55153</v>
      </c>
      <c r="L2350" s="23">
        <f t="shared" si="368"/>
        <v>1</v>
      </c>
      <c r="M2350" s="24">
        <f t="shared" si="369"/>
        <v>1</v>
      </c>
      <c r="N2350" s="21">
        <v>1</v>
      </c>
      <c r="O2350" s="21">
        <v>1</v>
      </c>
      <c r="P2350" s="21" t="s">
        <v>218</v>
      </c>
      <c r="Q2350" s="21" t="s">
        <v>219</v>
      </c>
      <c r="R2350" s="25" t="s">
        <v>218</v>
      </c>
      <c r="S2350" s="21" t="s">
        <v>227</v>
      </c>
      <c r="T2350" s="21"/>
      <c r="U2350" s="26"/>
      <c r="V2350" s="26"/>
      <c r="W2350" s="27">
        <f t="shared" si="360"/>
        <v>1951</v>
      </c>
      <c r="X2350" s="27">
        <f t="shared" si="361"/>
        <v>2050</v>
      </c>
      <c r="Y2350" s="28">
        <f t="shared" si="362"/>
        <v>0</v>
      </c>
      <c r="Z2350" s="29" t="str">
        <f t="shared" si="363"/>
        <v>SW</v>
      </c>
      <c r="AA2350" s="30">
        <f t="shared" si="364"/>
        <v>1</v>
      </c>
      <c r="AB2350" s="31">
        <f>IF(AND(ISNUMBER(MATCH($S2350,[3]Lists!$CU$8:$CU$37,0)),J2350&gt;=DATE(2018,12,31)),$AH$6,$AH$5)</f>
        <v>1</v>
      </c>
      <c r="AC2350" s="31">
        <f t="shared" si="365"/>
        <v>1</v>
      </c>
      <c r="AD2350" s="31">
        <f t="shared" si="366"/>
        <v>1</v>
      </c>
      <c r="AE2350" s="32" t="e">
        <f>MIN($K2350,IF(AND(S2350='[3]Resources - Baseline'!$C$25,$AH$3&gt;0),MIN(DATE(2050,12,31),MAX(DATE($AH$4,12,31),DATE(YEAR(J2350)+$AH$3,MONTH(J2350),DAY(J2350)))),IF(AND(COUNTIFS('[3]Resources - Baseline'!$C$26:$C$37,S2350)=1,$AH$2&gt;0),MIN(DATE($AH$4,12,31),DATE(YEAR(J2350)+$AH$2,MONTH(J2350),DAY(J2350))),DATE(2050,12,31))))</f>
        <v>#VALUE!</v>
      </c>
      <c r="AF2350" s="33">
        <f t="shared" si="367"/>
        <v>1</v>
      </c>
    </row>
    <row r="2351" spans="1:32">
      <c r="A2351" s="1">
        <v>2351</v>
      </c>
      <c r="B2351" s="21" t="s">
        <v>4876</v>
      </c>
      <c r="C2351" s="21" t="s">
        <v>4877</v>
      </c>
      <c r="D2351" s="21" t="s">
        <v>163</v>
      </c>
      <c r="E2351" s="21" t="s">
        <v>192</v>
      </c>
      <c r="F2351" s="21" t="s">
        <v>192</v>
      </c>
      <c r="G2351" s="21" t="s">
        <v>193</v>
      </c>
      <c r="H2351" s="21" t="s">
        <v>194</v>
      </c>
      <c r="I2351" s="21" t="s">
        <v>195</v>
      </c>
      <c r="J2351" s="22">
        <v>29983</v>
      </c>
      <c r="K2351" s="22">
        <v>55153</v>
      </c>
      <c r="L2351" s="23">
        <f t="shared" si="368"/>
        <v>1.5</v>
      </c>
      <c r="M2351" s="24">
        <f t="shared" si="369"/>
        <v>1</v>
      </c>
      <c r="N2351" s="21">
        <v>1.5</v>
      </c>
      <c r="O2351" s="21">
        <v>1.5</v>
      </c>
      <c r="P2351" s="21" t="s">
        <v>218</v>
      </c>
      <c r="Q2351" s="21" t="s">
        <v>219</v>
      </c>
      <c r="R2351" s="25" t="s">
        <v>218</v>
      </c>
      <c r="S2351" s="21" t="s">
        <v>227</v>
      </c>
      <c r="T2351" s="21"/>
      <c r="U2351" s="26"/>
      <c r="V2351" s="26"/>
      <c r="W2351" s="27">
        <f t="shared" si="360"/>
        <v>1982</v>
      </c>
      <c r="X2351" s="27">
        <f t="shared" si="361"/>
        <v>2050</v>
      </c>
      <c r="Y2351" s="28">
        <f t="shared" si="362"/>
        <v>0</v>
      </c>
      <c r="Z2351" s="29" t="str">
        <f t="shared" si="363"/>
        <v>SW</v>
      </c>
      <c r="AA2351" s="30">
        <f t="shared" si="364"/>
        <v>1.5</v>
      </c>
      <c r="AB2351" s="31">
        <f>IF(AND(ISNUMBER(MATCH($S2351,[3]Lists!$CU$8:$CU$37,0)),J2351&gt;=DATE(2018,12,31)),$AH$6,$AH$5)</f>
        <v>1</v>
      </c>
      <c r="AC2351" s="31">
        <f t="shared" si="365"/>
        <v>1</v>
      </c>
      <c r="AD2351" s="31">
        <f t="shared" si="366"/>
        <v>1</v>
      </c>
      <c r="AE2351" s="32" t="e">
        <f>MIN($K2351,IF(AND(S2351='[3]Resources - Baseline'!$C$25,$AH$3&gt;0),MIN(DATE(2050,12,31),MAX(DATE($AH$4,12,31),DATE(YEAR(J2351)+$AH$3,MONTH(J2351),DAY(J2351)))),IF(AND(COUNTIFS('[3]Resources - Baseline'!$C$26:$C$37,S2351)=1,$AH$2&gt;0),MIN(DATE($AH$4,12,31),DATE(YEAR(J2351)+$AH$2,MONTH(J2351),DAY(J2351))),DATE(2050,12,31))))</f>
        <v>#VALUE!</v>
      </c>
      <c r="AF2351" s="33">
        <f t="shared" si="367"/>
        <v>1</v>
      </c>
    </row>
    <row r="2352" spans="1:32">
      <c r="A2352" s="1">
        <v>2352</v>
      </c>
      <c r="B2352" s="21" t="s">
        <v>4878</v>
      </c>
      <c r="C2352" s="21" t="s">
        <v>4879</v>
      </c>
      <c r="D2352" s="21" t="s">
        <v>185</v>
      </c>
      <c r="E2352" s="21" t="s">
        <v>518</v>
      </c>
      <c r="F2352" s="21" t="s">
        <v>176</v>
      </c>
      <c r="G2352" s="21" t="s">
        <v>177</v>
      </c>
      <c r="H2352" s="21" t="s">
        <v>176</v>
      </c>
      <c r="I2352" s="21" t="s">
        <v>178</v>
      </c>
      <c r="J2352" s="22">
        <v>41078</v>
      </c>
      <c r="K2352" s="22">
        <v>55153</v>
      </c>
      <c r="L2352" s="23">
        <f t="shared" si="368"/>
        <v>419.25</v>
      </c>
      <c r="M2352" s="24">
        <f t="shared" si="369"/>
        <v>0.8476889481984714</v>
      </c>
      <c r="N2352" s="21">
        <v>419.25</v>
      </c>
      <c r="O2352" s="21">
        <v>494.58</v>
      </c>
      <c r="P2352" s="21" t="s">
        <v>257</v>
      </c>
      <c r="Q2352" s="21" t="s">
        <v>258</v>
      </c>
      <c r="R2352" s="25" t="s">
        <v>259</v>
      </c>
      <c r="S2352" s="21" t="s">
        <v>332</v>
      </c>
      <c r="T2352" s="21"/>
      <c r="U2352" s="26"/>
      <c r="V2352" s="26"/>
      <c r="W2352" s="27">
        <f t="shared" si="360"/>
        <v>2012</v>
      </c>
      <c r="X2352" s="27">
        <f t="shared" si="361"/>
        <v>2050</v>
      </c>
      <c r="Y2352" s="28">
        <f t="shared" si="362"/>
        <v>0</v>
      </c>
      <c r="Z2352" s="29" t="str">
        <f t="shared" si="363"/>
        <v>CAISO</v>
      </c>
      <c r="AA2352" s="30">
        <f t="shared" si="364"/>
        <v>494.58</v>
      </c>
      <c r="AB2352" s="31">
        <f>IF(AND(ISNUMBER(MATCH($S2352,[3]Lists!$CU$8:$CU$37,0)),J2352&gt;=DATE(2018,12,31)),$AH$6,$AH$5)</f>
        <v>1</v>
      </c>
      <c r="AC2352" s="31">
        <f t="shared" si="365"/>
        <v>1</v>
      </c>
      <c r="AD2352" s="31">
        <f t="shared" si="366"/>
        <v>1</v>
      </c>
      <c r="AE2352" s="32" t="e">
        <f>MIN($K2352,IF(AND(S2352='[3]Resources - Baseline'!$C$25,$AH$3&gt;0),MIN(DATE(2050,12,31),MAX(DATE($AH$4,12,31),DATE(YEAR(J2352)+$AH$3,MONTH(J2352),DAY(J2352)))),IF(AND(COUNTIFS('[3]Resources - Baseline'!$C$26:$C$37,S2352)=1,$AH$2&gt;0),MIN(DATE($AH$4,12,31),DATE(YEAR(J2352)+$AH$2,MONTH(J2352),DAY(J2352))),DATE(2050,12,31))))</f>
        <v>#VALUE!</v>
      </c>
      <c r="AF2352" s="33">
        <f t="shared" si="367"/>
        <v>1</v>
      </c>
    </row>
    <row r="2353" spans="1:32">
      <c r="A2353" s="1">
        <v>2353</v>
      </c>
      <c r="B2353" s="21" t="s">
        <v>4880</v>
      </c>
      <c r="C2353" s="21" t="s">
        <v>4881</v>
      </c>
      <c r="D2353" s="21" t="s">
        <v>185</v>
      </c>
      <c r="E2353" s="21" t="s">
        <v>205</v>
      </c>
      <c r="F2353" s="21" t="s">
        <v>205</v>
      </c>
      <c r="G2353" s="21" t="s">
        <v>204</v>
      </c>
      <c r="H2353" s="21" t="s">
        <v>205</v>
      </c>
      <c r="I2353" s="21" t="s">
        <v>178</v>
      </c>
      <c r="J2353" s="22">
        <v>40032</v>
      </c>
      <c r="K2353" s="22">
        <v>55153</v>
      </c>
      <c r="L2353" s="23">
        <f t="shared" si="368"/>
        <v>44</v>
      </c>
      <c r="M2353" s="24">
        <f t="shared" si="369"/>
        <v>1</v>
      </c>
      <c r="N2353" s="21">
        <v>44</v>
      </c>
      <c r="O2353" s="21">
        <v>44</v>
      </c>
      <c r="P2353" s="21" t="s">
        <v>288</v>
      </c>
      <c r="Q2353" s="21" t="s">
        <v>269</v>
      </c>
      <c r="R2353" s="25" t="s">
        <v>270</v>
      </c>
      <c r="S2353" s="21" t="s">
        <v>450</v>
      </c>
      <c r="T2353" s="21"/>
      <c r="U2353" s="26"/>
      <c r="V2353" s="26"/>
      <c r="W2353" s="27">
        <f t="shared" si="360"/>
        <v>2010</v>
      </c>
      <c r="X2353" s="27">
        <f t="shared" si="361"/>
        <v>2050</v>
      </c>
      <c r="Y2353" s="28">
        <f t="shared" si="362"/>
        <v>0</v>
      </c>
      <c r="Z2353" s="29" t="str">
        <f t="shared" si="363"/>
        <v>CAISO</v>
      </c>
      <c r="AA2353" s="30">
        <f t="shared" si="364"/>
        <v>44</v>
      </c>
      <c r="AB2353" s="31">
        <f>IF(AND(ISNUMBER(MATCH($S2353,[3]Lists!$CU$8:$CU$37,0)),J2353&gt;=DATE(2018,12,31)),$AH$6,$AH$5)</f>
        <v>1</v>
      </c>
      <c r="AC2353" s="31">
        <f t="shared" si="365"/>
        <v>1</v>
      </c>
      <c r="AD2353" s="31">
        <f t="shared" si="366"/>
        <v>1</v>
      </c>
      <c r="AE2353" s="32" t="e">
        <f>MIN($K2353,IF(AND(S2353='[3]Resources - Baseline'!$C$25,$AH$3&gt;0),MIN(DATE(2050,12,31),MAX(DATE($AH$4,12,31),DATE(YEAR(J2353)+$AH$3,MONTH(J2353),DAY(J2353)))),IF(AND(COUNTIFS('[3]Resources - Baseline'!$C$26:$C$37,S2353)=1,$AH$2&gt;0),MIN(DATE($AH$4,12,31),DATE(YEAR(J2353)+$AH$2,MONTH(J2353),DAY(J2353))),DATE(2050,12,31))))</f>
        <v>#VALUE!</v>
      </c>
      <c r="AF2353" s="33">
        <f t="shared" si="367"/>
        <v>1</v>
      </c>
    </row>
    <row r="2354" spans="1:32">
      <c r="A2354" s="1">
        <v>2354</v>
      </c>
      <c r="B2354" s="21" t="s">
        <v>4882</v>
      </c>
      <c r="C2354" s="21" t="s">
        <v>4883</v>
      </c>
      <c r="D2354" s="21" t="s">
        <v>185</v>
      </c>
      <c r="E2354" s="21" t="s">
        <v>205</v>
      </c>
      <c r="F2354" s="21" t="s">
        <v>205</v>
      </c>
      <c r="G2354" s="21" t="s">
        <v>204</v>
      </c>
      <c r="H2354" s="21" t="s">
        <v>205</v>
      </c>
      <c r="I2354" s="21" t="s">
        <v>178</v>
      </c>
      <c r="J2354" s="22">
        <v>38560</v>
      </c>
      <c r="K2354" s="22">
        <v>55153</v>
      </c>
      <c r="L2354" s="23">
        <f t="shared" si="368"/>
        <v>45</v>
      </c>
      <c r="M2354" s="24">
        <f t="shared" si="369"/>
        <v>1</v>
      </c>
      <c r="N2354" s="21">
        <v>45</v>
      </c>
      <c r="O2354" s="21">
        <v>45</v>
      </c>
      <c r="P2354" s="21" t="s">
        <v>288</v>
      </c>
      <c r="Q2354" s="21" t="s">
        <v>269</v>
      </c>
      <c r="R2354" s="25" t="s">
        <v>270</v>
      </c>
      <c r="S2354" s="21" t="s">
        <v>450</v>
      </c>
      <c r="T2354" s="21"/>
      <c r="U2354" s="26"/>
      <c r="V2354" s="26"/>
      <c r="W2354" s="27">
        <f t="shared" si="360"/>
        <v>2006</v>
      </c>
      <c r="X2354" s="27">
        <f t="shared" si="361"/>
        <v>2050</v>
      </c>
      <c r="Y2354" s="28">
        <f t="shared" si="362"/>
        <v>0</v>
      </c>
      <c r="Z2354" s="29" t="str">
        <f t="shared" si="363"/>
        <v>CAISO</v>
      </c>
      <c r="AA2354" s="30">
        <f t="shared" si="364"/>
        <v>45</v>
      </c>
      <c r="AB2354" s="31">
        <f>IF(AND(ISNUMBER(MATCH($S2354,[3]Lists!$CU$8:$CU$37,0)),J2354&gt;=DATE(2018,12,31)),$AH$6,$AH$5)</f>
        <v>1</v>
      </c>
      <c r="AC2354" s="31">
        <f t="shared" si="365"/>
        <v>1</v>
      </c>
      <c r="AD2354" s="31">
        <f t="shared" si="366"/>
        <v>1</v>
      </c>
      <c r="AE2354" s="32" t="e">
        <f>MIN($K2354,IF(AND(S2354='[3]Resources - Baseline'!$C$25,$AH$3&gt;0),MIN(DATE(2050,12,31),MAX(DATE($AH$4,12,31),DATE(YEAR(J2354)+$AH$3,MONTH(J2354),DAY(J2354)))),IF(AND(COUNTIFS('[3]Resources - Baseline'!$C$26:$C$37,S2354)=1,$AH$2&gt;0),MIN(DATE($AH$4,12,31),DATE(YEAR(J2354)+$AH$2,MONTH(J2354),DAY(J2354))),DATE(2050,12,31))))</f>
        <v>#VALUE!</v>
      </c>
      <c r="AF2354" s="33">
        <f t="shared" si="367"/>
        <v>1</v>
      </c>
    </row>
    <row r="2355" spans="1:32">
      <c r="A2355" s="1">
        <v>2355</v>
      </c>
      <c r="B2355" s="21" t="s">
        <v>4884</v>
      </c>
      <c r="C2355" s="21" t="s">
        <v>4885</v>
      </c>
      <c r="D2355" s="21" t="s">
        <v>185</v>
      </c>
      <c r="E2355" s="21" t="s">
        <v>175</v>
      </c>
      <c r="F2355" s="21" t="s">
        <v>175</v>
      </c>
      <c r="G2355" s="21" t="s">
        <v>186</v>
      </c>
      <c r="H2355" s="21" t="s">
        <v>175</v>
      </c>
      <c r="I2355" s="21" t="s">
        <v>178</v>
      </c>
      <c r="J2355" s="22">
        <v>42333</v>
      </c>
      <c r="K2355" s="22">
        <v>55153</v>
      </c>
      <c r="L2355" s="23">
        <f t="shared" si="368"/>
        <v>15</v>
      </c>
      <c r="M2355" s="24">
        <f t="shared" si="369"/>
        <v>1</v>
      </c>
      <c r="N2355" s="21">
        <v>15</v>
      </c>
      <c r="O2355" s="21">
        <v>15</v>
      </c>
      <c r="P2355" s="21" t="s">
        <v>187</v>
      </c>
      <c r="Q2355" s="21" t="s">
        <v>188</v>
      </c>
      <c r="R2355" s="25" t="s">
        <v>189</v>
      </c>
      <c r="S2355" s="21" t="s">
        <v>182</v>
      </c>
      <c r="T2355" s="21"/>
      <c r="U2355" s="26"/>
      <c r="V2355" s="26"/>
      <c r="W2355" s="27">
        <f t="shared" si="360"/>
        <v>2016</v>
      </c>
      <c r="X2355" s="27">
        <f t="shared" si="361"/>
        <v>2050</v>
      </c>
      <c r="Y2355" s="28">
        <f t="shared" si="362"/>
        <v>0</v>
      </c>
      <c r="Z2355" s="29" t="str">
        <f t="shared" si="363"/>
        <v>CAISO</v>
      </c>
      <c r="AA2355" s="30">
        <f t="shared" si="364"/>
        <v>15</v>
      </c>
      <c r="AB2355" s="31">
        <f>IF(AND(ISNUMBER(MATCH($S2355,[3]Lists!$CU$8:$CU$37,0)),J2355&gt;=DATE(2018,12,31)),$AH$6,$AH$5)</f>
        <v>1</v>
      </c>
      <c r="AC2355" s="31">
        <f t="shared" si="365"/>
        <v>1</v>
      </c>
      <c r="AD2355" s="31">
        <f t="shared" si="366"/>
        <v>1</v>
      </c>
      <c r="AE2355" s="32" t="e">
        <f>MIN($K2355,IF(AND(S2355='[3]Resources - Baseline'!$C$25,$AH$3&gt;0),MIN(DATE(2050,12,31),MAX(DATE($AH$4,12,31),DATE(YEAR(J2355)+$AH$3,MONTH(J2355),DAY(J2355)))),IF(AND(COUNTIFS('[3]Resources - Baseline'!$C$26:$C$37,S2355)=1,$AH$2&gt;0),MIN(DATE($AH$4,12,31),DATE(YEAR(J2355)+$AH$2,MONTH(J2355),DAY(J2355))),DATE(2050,12,31))))</f>
        <v>#VALUE!</v>
      </c>
      <c r="AF2355" s="33">
        <f t="shared" si="367"/>
        <v>1</v>
      </c>
    </row>
    <row r="2356" spans="1:32">
      <c r="A2356" s="1">
        <v>2356</v>
      </c>
      <c r="B2356" s="21" t="s">
        <v>4886</v>
      </c>
      <c r="C2356" s="21" t="s">
        <v>4887</v>
      </c>
      <c r="D2356" s="21" t="s">
        <v>163</v>
      </c>
      <c r="E2356" s="21" t="s">
        <v>527</v>
      </c>
      <c r="F2356" s="21" t="s">
        <v>527</v>
      </c>
      <c r="G2356" s="21" t="s">
        <v>528</v>
      </c>
      <c r="H2356" s="21" t="s">
        <v>194</v>
      </c>
      <c r="I2356" s="21" t="s">
        <v>195</v>
      </c>
      <c r="J2356" s="22">
        <v>41782</v>
      </c>
      <c r="K2356" s="22">
        <v>49095</v>
      </c>
      <c r="L2356" s="23">
        <f t="shared" si="368"/>
        <v>48.5</v>
      </c>
      <c r="M2356" s="24">
        <f t="shared" si="369"/>
        <v>1</v>
      </c>
      <c r="N2356" s="21">
        <v>48.5</v>
      </c>
      <c r="O2356" s="21">
        <v>48.5</v>
      </c>
      <c r="P2356" s="21" t="s">
        <v>408</v>
      </c>
      <c r="Q2356" s="21" t="s">
        <v>180</v>
      </c>
      <c r="R2356" s="25" t="s">
        <v>181</v>
      </c>
      <c r="S2356" s="21" t="s">
        <v>337</v>
      </c>
      <c r="T2356" s="21"/>
      <c r="U2356" s="26"/>
      <c r="V2356" s="26"/>
      <c r="W2356" s="27">
        <f t="shared" si="360"/>
        <v>2014</v>
      </c>
      <c r="X2356" s="27">
        <f t="shared" si="361"/>
        <v>2033</v>
      </c>
      <c r="Y2356" s="28">
        <f t="shared" si="362"/>
        <v>0</v>
      </c>
      <c r="Z2356" s="29" t="str">
        <f t="shared" si="363"/>
        <v>SW</v>
      </c>
      <c r="AA2356" s="30">
        <f t="shared" si="364"/>
        <v>48.5</v>
      </c>
      <c r="AB2356" s="31">
        <f>IF(AND(ISNUMBER(MATCH($S2356,[3]Lists!$CU$8:$CU$37,0)),J2356&gt;=DATE(2018,12,31)),$AH$6,$AH$5)</f>
        <v>1</v>
      </c>
      <c r="AC2356" s="31">
        <f t="shared" si="365"/>
        <v>1</v>
      </c>
      <c r="AD2356" s="31">
        <f t="shared" si="366"/>
        <v>1</v>
      </c>
      <c r="AE2356" s="32" t="e">
        <f>MIN($K2356,IF(AND(S2356='[3]Resources - Baseline'!$C$25,$AH$3&gt;0),MIN(DATE(2050,12,31),MAX(DATE($AH$4,12,31),DATE(YEAR(J2356)+$AH$3,MONTH(J2356),DAY(J2356)))),IF(AND(COUNTIFS('[3]Resources - Baseline'!$C$26:$C$37,S2356)=1,$AH$2&gt;0),MIN(DATE($AH$4,12,31),DATE(YEAR(J2356)+$AH$2,MONTH(J2356),DAY(J2356))),DATE(2050,12,31))))</f>
        <v>#VALUE!</v>
      </c>
      <c r="AF2356" s="33">
        <f t="shared" si="367"/>
        <v>1</v>
      </c>
    </row>
    <row r="2357" spans="1:32">
      <c r="A2357" s="1">
        <v>2357</v>
      </c>
      <c r="B2357" s="21" t="s">
        <v>4888</v>
      </c>
      <c r="C2357" s="21" t="s">
        <v>4889</v>
      </c>
      <c r="D2357" s="21" t="s">
        <v>163</v>
      </c>
      <c r="E2357" s="21" t="s">
        <v>527</v>
      </c>
      <c r="F2357" s="21" t="s">
        <v>527</v>
      </c>
      <c r="G2357" s="21" t="s">
        <v>528</v>
      </c>
      <c r="H2357" s="21" t="s">
        <v>194</v>
      </c>
      <c r="I2357" s="21" t="s">
        <v>195</v>
      </c>
      <c r="J2357" s="22">
        <v>41782</v>
      </c>
      <c r="K2357" s="22">
        <v>49095</v>
      </c>
      <c r="L2357" s="23">
        <f t="shared" si="368"/>
        <v>28.13</v>
      </c>
      <c r="M2357" s="24">
        <f t="shared" si="369"/>
        <v>1</v>
      </c>
      <c r="N2357" s="21">
        <v>28.13</v>
      </c>
      <c r="O2357" s="21">
        <v>28.13</v>
      </c>
      <c r="P2357" s="21" t="s">
        <v>408</v>
      </c>
      <c r="Q2357" s="21" t="s">
        <v>180</v>
      </c>
      <c r="R2357" s="25" t="s">
        <v>181</v>
      </c>
      <c r="S2357" s="21" t="s">
        <v>337</v>
      </c>
      <c r="T2357" s="21"/>
      <c r="U2357" s="26"/>
      <c r="V2357" s="26"/>
      <c r="W2357" s="27">
        <f t="shared" si="360"/>
        <v>2014</v>
      </c>
      <c r="X2357" s="27">
        <f t="shared" si="361"/>
        <v>2033</v>
      </c>
      <c r="Y2357" s="28">
        <f t="shared" si="362"/>
        <v>0</v>
      </c>
      <c r="Z2357" s="29" t="str">
        <f t="shared" si="363"/>
        <v>SW</v>
      </c>
      <c r="AA2357" s="30">
        <f t="shared" si="364"/>
        <v>28.13</v>
      </c>
      <c r="AB2357" s="31">
        <f>IF(AND(ISNUMBER(MATCH($S2357,[3]Lists!$CU$8:$CU$37,0)),J2357&gt;=DATE(2018,12,31)),$AH$6,$AH$5)</f>
        <v>1</v>
      </c>
      <c r="AC2357" s="31">
        <f t="shared" si="365"/>
        <v>1</v>
      </c>
      <c r="AD2357" s="31">
        <f t="shared" si="366"/>
        <v>1</v>
      </c>
      <c r="AE2357" s="32" t="e">
        <f>MIN($K2357,IF(AND(S2357='[3]Resources - Baseline'!$C$25,$AH$3&gt;0),MIN(DATE(2050,12,31),MAX(DATE($AH$4,12,31),DATE(YEAR(J2357)+$AH$3,MONTH(J2357),DAY(J2357)))),IF(AND(COUNTIFS('[3]Resources - Baseline'!$C$26:$C$37,S2357)=1,$AH$2&gt;0),MIN(DATE($AH$4,12,31),DATE(YEAR(J2357)+$AH$2,MONTH(J2357),DAY(J2357))),DATE(2050,12,31))))</f>
        <v>#VALUE!</v>
      </c>
      <c r="AF2357" s="33">
        <f t="shared" si="367"/>
        <v>1</v>
      </c>
    </row>
    <row r="2358" spans="1:32">
      <c r="A2358" s="1">
        <v>2358</v>
      </c>
      <c r="B2358" s="21" t="s">
        <v>4890</v>
      </c>
      <c r="C2358" s="21" t="s">
        <v>4891</v>
      </c>
      <c r="D2358" s="21" t="s">
        <v>163</v>
      </c>
      <c r="E2358" s="21" t="s">
        <v>164</v>
      </c>
      <c r="F2358" s="21" t="s">
        <v>164</v>
      </c>
      <c r="G2358" s="21" t="s">
        <v>165</v>
      </c>
      <c r="H2358" s="21" t="s">
        <v>166</v>
      </c>
      <c r="I2358" s="21" t="s">
        <v>167</v>
      </c>
      <c r="J2358" s="22">
        <v>43189</v>
      </c>
      <c r="K2358" s="22">
        <v>54877</v>
      </c>
      <c r="L2358" s="23">
        <f t="shared" si="368"/>
        <v>11.4</v>
      </c>
      <c r="M2358" s="24">
        <f t="shared" si="369"/>
        <v>1</v>
      </c>
      <c r="N2358" s="21">
        <v>11.4</v>
      </c>
      <c r="O2358" s="21">
        <v>11.4</v>
      </c>
      <c r="P2358" s="21" t="s">
        <v>4892</v>
      </c>
      <c r="Q2358" s="21" t="s">
        <v>269</v>
      </c>
      <c r="R2358" s="25" t="s">
        <v>270</v>
      </c>
      <c r="S2358" s="21" t="s">
        <v>304</v>
      </c>
      <c r="T2358" s="21"/>
      <c r="U2358" s="26"/>
      <c r="V2358" s="26"/>
      <c r="W2358" s="27">
        <f t="shared" si="360"/>
        <v>2018</v>
      </c>
      <c r="X2358" s="27">
        <f t="shared" si="361"/>
        <v>2049</v>
      </c>
      <c r="Y2358" s="28">
        <f t="shared" si="362"/>
        <v>0</v>
      </c>
      <c r="Z2358" s="29" t="str">
        <f t="shared" si="363"/>
        <v>Excluded</v>
      </c>
      <c r="AA2358" s="30">
        <f t="shared" si="364"/>
        <v>11.4</v>
      </c>
      <c r="AB2358" s="31">
        <f>IF(AND(ISNUMBER(MATCH($S2358,[3]Lists!$CU$8:$CU$37,0)),J2358&gt;=DATE(2018,12,31)),$AH$6,$AH$5)</f>
        <v>1</v>
      </c>
      <c r="AC2358" s="31">
        <f t="shared" si="365"/>
        <v>1</v>
      </c>
      <c r="AD2358" s="31">
        <f t="shared" si="366"/>
        <v>1</v>
      </c>
      <c r="AE2358" s="32" t="e">
        <f>MIN($K2358,IF(AND(S2358='[3]Resources - Baseline'!$C$25,$AH$3&gt;0),MIN(DATE(2050,12,31),MAX(DATE($AH$4,12,31),DATE(YEAR(J2358)+$AH$3,MONTH(J2358),DAY(J2358)))),IF(AND(COUNTIFS('[3]Resources - Baseline'!$C$26:$C$37,S2358)=1,$AH$2&gt;0),MIN(DATE($AH$4,12,31),DATE(YEAR(J2358)+$AH$2,MONTH(J2358),DAY(J2358))),DATE(2050,12,31))))</f>
        <v>#VALUE!</v>
      </c>
      <c r="AF2358" s="33">
        <f t="shared" si="367"/>
        <v>1</v>
      </c>
    </row>
    <row r="2359" spans="1:32">
      <c r="A2359" s="1">
        <v>2359</v>
      </c>
      <c r="B2359" s="21" t="s">
        <v>4893</v>
      </c>
      <c r="C2359" s="21" t="s">
        <v>4894</v>
      </c>
      <c r="D2359" s="21" t="s">
        <v>185</v>
      </c>
      <c r="E2359" s="21" t="s">
        <v>205</v>
      </c>
      <c r="F2359" s="21" t="s">
        <v>205</v>
      </c>
      <c r="G2359" s="21" t="s">
        <v>204</v>
      </c>
      <c r="H2359" s="21" t="s">
        <v>205</v>
      </c>
      <c r="I2359" s="21" t="s">
        <v>178</v>
      </c>
      <c r="J2359" s="22">
        <v>37762</v>
      </c>
      <c r="K2359" s="22">
        <v>55153</v>
      </c>
      <c r="L2359" s="23">
        <f t="shared" si="368"/>
        <v>4.05</v>
      </c>
      <c r="M2359" s="24">
        <f t="shared" si="369"/>
        <v>0.80999999999999994</v>
      </c>
      <c r="N2359" s="21">
        <v>4.05</v>
      </c>
      <c r="O2359" s="21">
        <v>5</v>
      </c>
      <c r="P2359" s="21" t="s">
        <v>187</v>
      </c>
      <c r="Q2359" s="21" t="s">
        <v>1498</v>
      </c>
      <c r="R2359" s="25" t="s">
        <v>1499</v>
      </c>
      <c r="S2359" s="21" t="s">
        <v>913</v>
      </c>
      <c r="T2359" s="21"/>
      <c r="U2359" s="26"/>
      <c r="V2359" s="26"/>
      <c r="W2359" s="27">
        <f t="shared" si="360"/>
        <v>2003</v>
      </c>
      <c r="X2359" s="27">
        <f t="shared" si="361"/>
        <v>2050</v>
      </c>
      <c r="Y2359" s="28">
        <f t="shared" si="362"/>
        <v>0</v>
      </c>
      <c r="Z2359" s="29" t="str">
        <f t="shared" si="363"/>
        <v>CAISO</v>
      </c>
      <c r="AA2359" s="30">
        <f t="shared" si="364"/>
        <v>5</v>
      </c>
      <c r="AB2359" s="31">
        <f>IF(AND(ISNUMBER(MATCH($S2359,[3]Lists!$CU$8:$CU$37,0)),J2359&gt;=DATE(2018,12,31)),$AH$6,$AH$5)</f>
        <v>1</v>
      </c>
      <c r="AC2359" s="31">
        <f t="shared" si="365"/>
        <v>1</v>
      </c>
      <c r="AD2359" s="31">
        <f t="shared" si="366"/>
        <v>1</v>
      </c>
      <c r="AE2359" s="32" t="e">
        <f>MIN($K2359,IF(AND(S2359='[3]Resources - Baseline'!$C$25,$AH$3&gt;0),MIN(DATE(2050,12,31),MAX(DATE($AH$4,12,31),DATE(YEAR(J2359)+$AH$3,MONTH(J2359),DAY(J2359)))),IF(AND(COUNTIFS('[3]Resources - Baseline'!$C$26:$C$37,S2359)=1,$AH$2&gt;0),MIN(DATE($AH$4,12,31),DATE(YEAR(J2359)+$AH$2,MONTH(J2359),DAY(J2359))),DATE(2050,12,31))))</f>
        <v>#VALUE!</v>
      </c>
      <c r="AF2359" s="33">
        <f t="shared" si="367"/>
        <v>1</v>
      </c>
    </row>
    <row r="2360" spans="1:32">
      <c r="A2360" s="1">
        <v>2360</v>
      </c>
      <c r="B2360" s="21" t="s">
        <v>4895</v>
      </c>
      <c r="C2360" s="21" t="s">
        <v>4896</v>
      </c>
      <c r="D2360" s="21" t="s">
        <v>185</v>
      </c>
      <c r="E2360" s="21" t="s">
        <v>263</v>
      </c>
      <c r="F2360" s="21" t="s">
        <v>205</v>
      </c>
      <c r="G2360" s="21" t="s">
        <v>204</v>
      </c>
      <c r="H2360" s="21" t="s">
        <v>205</v>
      </c>
      <c r="I2360" s="21" t="s">
        <v>178</v>
      </c>
      <c r="J2360" s="22">
        <v>41640</v>
      </c>
      <c r="K2360" s="22">
        <v>55153</v>
      </c>
      <c r="L2360" s="23">
        <f t="shared" si="368"/>
        <v>165</v>
      </c>
      <c r="M2360" s="24">
        <f t="shared" si="369"/>
        <v>1</v>
      </c>
      <c r="N2360" s="21">
        <v>165</v>
      </c>
      <c r="O2360" s="21">
        <v>165</v>
      </c>
      <c r="P2360" s="21" t="s">
        <v>187</v>
      </c>
      <c r="Q2360" s="21" t="s">
        <v>188</v>
      </c>
      <c r="R2360" s="25" t="s">
        <v>189</v>
      </c>
      <c r="S2360" s="21" t="s">
        <v>182</v>
      </c>
      <c r="T2360" s="21"/>
      <c r="U2360" s="26"/>
      <c r="V2360" s="26"/>
      <c r="W2360" s="27">
        <f t="shared" si="360"/>
        <v>2014</v>
      </c>
      <c r="X2360" s="27">
        <f t="shared" si="361"/>
        <v>2050</v>
      </c>
      <c r="Y2360" s="28">
        <f t="shared" si="362"/>
        <v>0</v>
      </c>
      <c r="Z2360" s="29" t="str">
        <f t="shared" si="363"/>
        <v>CAISO</v>
      </c>
      <c r="AA2360" s="30">
        <f t="shared" si="364"/>
        <v>165</v>
      </c>
      <c r="AB2360" s="31">
        <f>IF(AND(ISNUMBER(MATCH($S2360,[3]Lists!$CU$8:$CU$37,0)),J2360&gt;=DATE(2018,12,31)),$AH$6,$AH$5)</f>
        <v>1</v>
      </c>
      <c r="AC2360" s="31">
        <f t="shared" si="365"/>
        <v>1</v>
      </c>
      <c r="AD2360" s="31">
        <f t="shared" si="366"/>
        <v>1</v>
      </c>
      <c r="AE2360" s="32" t="e">
        <f>MIN($K2360,IF(AND(S2360='[3]Resources - Baseline'!$C$25,$AH$3&gt;0),MIN(DATE(2050,12,31),MAX(DATE($AH$4,12,31),DATE(YEAR(J2360)+$AH$3,MONTH(J2360),DAY(J2360)))),IF(AND(COUNTIFS('[3]Resources - Baseline'!$C$26:$C$37,S2360)=1,$AH$2&gt;0),MIN(DATE($AH$4,12,31),DATE(YEAR(J2360)+$AH$2,MONTH(J2360),DAY(J2360))),DATE(2050,12,31))))</f>
        <v>#VALUE!</v>
      </c>
      <c r="AF2360" s="33">
        <f t="shared" si="367"/>
        <v>1</v>
      </c>
    </row>
    <row r="2361" spans="1:32">
      <c r="A2361" s="1">
        <v>2361</v>
      </c>
      <c r="B2361" s="21" t="s">
        <v>4897</v>
      </c>
      <c r="C2361" s="21" t="s">
        <v>4898</v>
      </c>
      <c r="D2361" s="21" t="s">
        <v>185</v>
      </c>
      <c r="E2361" s="21" t="s">
        <v>263</v>
      </c>
      <c r="F2361" s="21" t="s">
        <v>205</v>
      </c>
      <c r="G2361" s="21" t="s">
        <v>204</v>
      </c>
      <c r="H2361" s="21" t="s">
        <v>205</v>
      </c>
      <c r="I2361" s="21" t="s">
        <v>178</v>
      </c>
      <c r="J2361" s="22"/>
      <c r="K2361" s="22">
        <v>55153</v>
      </c>
      <c r="L2361" s="23">
        <f t="shared" si="368"/>
        <v>100.81</v>
      </c>
      <c r="M2361" s="24">
        <f t="shared" si="369"/>
        <v>1</v>
      </c>
      <c r="N2361" s="21">
        <v>100.81</v>
      </c>
      <c r="O2361" s="21">
        <v>100.81</v>
      </c>
      <c r="P2361" s="21" t="s">
        <v>188</v>
      </c>
      <c r="Q2361" s="21" t="s">
        <v>188</v>
      </c>
      <c r="R2361" s="25" t="s">
        <v>189</v>
      </c>
      <c r="S2361" s="21" t="s">
        <v>182</v>
      </c>
      <c r="T2361" s="21"/>
      <c r="U2361" s="26"/>
      <c r="V2361" s="26"/>
      <c r="W2361" s="27">
        <f t="shared" si="360"/>
        <v>1900</v>
      </c>
      <c r="X2361" s="27">
        <f t="shared" si="361"/>
        <v>2050</v>
      </c>
      <c r="Y2361" s="28">
        <f t="shared" si="362"/>
        <v>0</v>
      </c>
      <c r="Z2361" s="29" t="str">
        <f t="shared" si="363"/>
        <v>CAISO</v>
      </c>
      <c r="AA2361" s="30">
        <f t="shared" si="364"/>
        <v>100.81</v>
      </c>
      <c r="AB2361" s="31">
        <f>IF(AND(ISNUMBER(MATCH($S2361,[3]Lists!$CU$8:$CU$37,0)),J2361&gt;=DATE(2018,12,31)),$AH$6,$AH$5)</f>
        <v>1</v>
      </c>
      <c r="AC2361" s="31">
        <f t="shared" si="365"/>
        <v>1</v>
      </c>
      <c r="AD2361" s="31">
        <f t="shared" si="366"/>
        <v>1</v>
      </c>
      <c r="AE2361" s="32" t="e">
        <f>MIN($K2361,IF(AND(S2361='[3]Resources - Baseline'!$C$25,$AH$3&gt;0),MIN(DATE(2050,12,31),MAX(DATE($AH$4,12,31),DATE(YEAR(J2361)+$AH$3,MONTH(J2361),DAY(J2361)))),IF(AND(COUNTIFS('[3]Resources - Baseline'!$C$26:$C$37,S2361)=1,$AH$2&gt;0),MIN(DATE($AH$4,12,31),DATE(YEAR(J2361)+$AH$2,MONTH(J2361),DAY(J2361))),DATE(2050,12,31))))</f>
        <v>#VALUE!</v>
      </c>
      <c r="AF2361" s="33">
        <f t="shared" si="367"/>
        <v>1</v>
      </c>
    </row>
    <row r="2362" spans="1:32">
      <c r="A2362" s="1">
        <v>2362</v>
      </c>
      <c r="B2362" s="21" t="s">
        <v>4899</v>
      </c>
      <c r="C2362" s="21" t="s">
        <v>4900</v>
      </c>
      <c r="D2362" s="21" t="s">
        <v>185</v>
      </c>
      <c r="E2362" s="21" t="s">
        <v>263</v>
      </c>
      <c r="F2362" s="21" t="s">
        <v>205</v>
      </c>
      <c r="G2362" s="21" t="s">
        <v>204</v>
      </c>
      <c r="H2362" s="21" t="s">
        <v>205</v>
      </c>
      <c r="I2362" s="21" t="s">
        <v>178</v>
      </c>
      <c r="J2362" s="22"/>
      <c r="K2362" s="22">
        <v>55153</v>
      </c>
      <c r="L2362" s="23">
        <f t="shared" si="368"/>
        <v>152</v>
      </c>
      <c r="M2362" s="24">
        <f t="shared" si="369"/>
        <v>1</v>
      </c>
      <c r="N2362" s="21">
        <v>152</v>
      </c>
      <c r="O2362" s="21">
        <v>152</v>
      </c>
      <c r="P2362" s="21" t="s">
        <v>188</v>
      </c>
      <c r="Q2362" s="21" t="s">
        <v>188</v>
      </c>
      <c r="R2362" s="25" t="s">
        <v>189</v>
      </c>
      <c r="S2362" s="21" t="s">
        <v>182</v>
      </c>
      <c r="T2362" s="21"/>
      <c r="U2362" s="26"/>
      <c r="V2362" s="26"/>
      <c r="W2362" s="27">
        <f t="shared" si="360"/>
        <v>1900</v>
      </c>
      <c r="X2362" s="27">
        <f t="shared" si="361"/>
        <v>2050</v>
      </c>
      <c r="Y2362" s="28">
        <f t="shared" si="362"/>
        <v>0</v>
      </c>
      <c r="Z2362" s="29" t="str">
        <f t="shared" si="363"/>
        <v>CAISO</v>
      </c>
      <c r="AA2362" s="30">
        <f t="shared" si="364"/>
        <v>152</v>
      </c>
      <c r="AB2362" s="31">
        <f>IF(AND(ISNUMBER(MATCH($S2362,[3]Lists!$CU$8:$CU$37,0)),J2362&gt;=DATE(2018,12,31)),$AH$6,$AH$5)</f>
        <v>1</v>
      </c>
      <c r="AC2362" s="31">
        <f t="shared" si="365"/>
        <v>1</v>
      </c>
      <c r="AD2362" s="31">
        <f t="shared" si="366"/>
        <v>1</v>
      </c>
      <c r="AE2362" s="32" t="e">
        <f>MIN($K2362,IF(AND(S2362='[3]Resources - Baseline'!$C$25,$AH$3&gt;0),MIN(DATE(2050,12,31),MAX(DATE($AH$4,12,31),DATE(YEAR(J2362)+$AH$3,MONTH(J2362),DAY(J2362)))),IF(AND(COUNTIFS('[3]Resources - Baseline'!$C$26:$C$37,S2362)=1,$AH$2&gt;0),MIN(DATE($AH$4,12,31),DATE(YEAR(J2362)+$AH$2,MONTH(J2362),DAY(J2362))),DATE(2050,12,31))))</f>
        <v>#VALUE!</v>
      </c>
      <c r="AF2362" s="33">
        <f t="shared" si="367"/>
        <v>1</v>
      </c>
    </row>
    <row r="2363" spans="1:32">
      <c r="A2363" s="1">
        <v>2363</v>
      </c>
      <c r="B2363" s="21" t="s">
        <v>4901</v>
      </c>
      <c r="C2363" s="21" t="s">
        <v>4902</v>
      </c>
      <c r="D2363" s="21" t="s">
        <v>185</v>
      </c>
      <c r="E2363" s="21" t="s">
        <v>205</v>
      </c>
      <c r="F2363" s="21" t="s">
        <v>205</v>
      </c>
      <c r="G2363" s="21" t="s">
        <v>204</v>
      </c>
      <c r="H2363" s="21" t="s">
        <v>205</v>
      </c>
      <c r="I2363" s="21" t="s">
        <v>178</v>
      </c>
      <c r="J2363" s="22">
        <v>29221</v>
      </c>
      <c r="K2363" s="22">
        <v>55153</v>
      </c>
      <c r="L2363" s="23">
        <f t="shared" si="368"/>
        <v>2</v>
      </c>
      <c r="M2363" s="24">
        <f t="shared" si="369"/>
        <v>1</v>
      </c>
      <c r="N2363" s="21">
        <v>2</v>
      </c>
      <c r="O2363" s="21">
        <v>2</v>
      </c>
      <c r="P2363" s="21" t="s">
        <v>187</v>
      </c>
      <c r="Q2363" s="21" t="s">
        <v>4903</v>
      </c>
      <c r="R2363" s="25" t="s">
        <v>50</v>
      </c>
      <c r="S2363" s="21" t="s">
        <v>368</v>
      </c>
      <c r="T2363" s="21"/>
      <c r="U2363" s="26"/>
      <c r="V2363" s="26"/>
      <c r="W2363" s="27">
        <f t="shared" si="360"/>
        <v>1980</v>
      </c>
      <c r="X2363" s="27">
        <f t="shared" si="361"/>
        <v>2050</v>
      </c>
      <c r="Y2363" s="28">
        <f t="shared" si="362"/>
        <v>0</v>
      </c>
      <c r="Z2363" s="29" t="str">
        <f t="shared" si="363"/>
        <v>CAISO</v>
      </c>
      <c r="AA2363" s="30">
        <f t="shared" si="364"/>
        <v>2</v>
      </c>
      <c r="AB2363" s="31">
        <f>IF(AND(ISNUMBER(MATCH($S2363,[3]Lists!$CU$8:$CU$37,0)),J2363&gt;=DATE(2018,12,31)),$AH$6,$AH$5)</f>
        <v>1</v>
      </c>
      <c r="AC2363" s="31">
        <f t="shared" si="365"/>
        <v>1</v>
      </c>
      <c r="AD2363" s="31">
        <f t="shared" si="366"/>
        <v>1</v>
      </c>
      <c r="AE2363" s="32" t="e">
        <f>MIN($K2363,IF(AND(S2363='[3]Resources - Baseline'!$C$25,$AH$3&gt;0),MIN(DATE(2050,12,31),MAX(DATE($AH$4,12,31),DATE(YEAR(J2363)+$AH$3,MONTH(J2363),DAY(J2363)))),IF(AND(COUNTIFS('[3]Resources - Baseline'!$C$26:$C$37,S2363)=1,$AH$2&gt;0),MIN(DATE($AH$4,12,31),DATE(YEAR(J2363)+$AH$2,MONTH(J2363),DAY(J2363))),DATE(2050,12,31))))</f>
        <v>#VALUE!</v>
      </c>
      <c r="AF2363" s="33">
        <f t="shared" si="367"/>
        <v>1</v>
      </c>
    </row>
    <row r="2364" spans="1:32">
      <c r="A2364" s="1">
        <v>2364</v>
      </c>
      <c r="B2364" s="21" t="s">
        <v>4904</v>
      </c>
      <c r="C2364" s="21" t="s">
        <v>4905</v>
      </c>
      <c r="D2364" s="21" t="s">
        <v>185</v>
      </c>
      <c r="E2364" s="21" t="s">
        <v>175</v>
      </c>
      <c r="F2364" s="21" t="s">
        <v>175</v>
      </c>
      <c r="G2364" s="21" t="s">
        <v>186</v>
      </c>
      <c r="H2364" s="21" t="s">
        <v>175</v>
      </c>
      <c r="I2364" s="21" t="s">
        <v>178</v>
      </c>
      <c r="J2364" s="22">
        <v>42563</v>
      </c>
      <c r="K2364" s="22">
        <v>55153</v>
      </c>
      <c r="L2364" s="23">
        <f t="shared" si="368"/>
        <v>30</v>
      </c>
      <c r="M2364" s="24">
        <f t="shared" si="369"/>
        <v>1</v>
      </c>
      <c r="N2364" s="21">
        <v>30</v>
      </c>
      <c r="O2364" s="21">
        <v>30</v>
      </c>
      <c r="P2364" s="21" t="s">
        <v>187</v>
      </c>
      <c r="Q2364" s="21" t="s">
        <v>188</v>
      </c>
      <c r="R2364" s="25" t="s">
        <v>189</v>
      </c>
      <c r="S2364" s="21" t="s">
        <v>182</v>
      </c>
      <c r="T2364" s="21"/>
      <c r="U2364" s="26"/>
      <c r="V2364" s="26"/>
      <c r="W2364" s="27">
        <f t="shared" si="360"/>
        <v>2017</v>
      </c>
      <c r="X2364" s="27">
        <f t="shared" si="361"/>
        <v>2050</v>
      </c>
      <c r="Y2364" s="28">
        <f t="shared" si="362"/>
        <v>0</v>
      </c>
      <c r="Z2364" s="29" t="str">
        <f t="shared" si="363"/>
        <v>CAISO</v>
      </c>
      <c r="AA2364" s="30">
        <f t="shared" si="364"/>
        <v>30</v>
      </c>
      <c r="AB2364" s="31">
        <f>IF(AND(ISNUMBER(MATCH($S2364,[3]Lists!$CU$8:$CU$37,0)),J2364&gt;=DATE(2018,12,31)),$AH$6,$AH$5)</f>
        <v>1</v>
      </c>
      <c r="AC2364" s="31">
        <f t="shared" si="365"/>
        <v>1</v>
      </c>
      <c r="AD2364" s="31">
        <f t="shared" si="366"/>
        <v>1</v>
      </c>
      <c r="AE2364" s="32" t="e">
        <f>MIN($K2364,IF(AND(S2364='[3]Resources - Baseline'!$C$25,$AH$3&gt;0),MIN(DATE(2050,12,31),MAX(DATE($AH$4,12,31),DATE(YEAR(J2364)+$AH$3,MONTH(J2364),DAY(J2364)))),IF(AND(COUNTIFS('[3]Resources - Baseline'!$C$26:$C$37,S2364)=1,$AH$2&gt;0),MIN(DATE($AH$4,12,31),DATE(YEAR(J2364)+$AH$2,MONTH(J2364),DAY(J2364))),DATE(2050,12,31))))</f>
        <v>#VALUE!</v>
      </c>
      <c r="AF2364" s="33">
        <f t="shared" si="367"/>
        <v>1</v>
      </c>
    </row>
    <row r="2365" spans="1:32">
      <c r="A2365" s="1">
        <v>2365</v>
      </c>
      <c r="B2365" s="21" t="s">
        <v>4906</v>
      </c>
      <c r="C2365" s="21" t="s">
        <v>4907</v>
      </c>
      <c r="D2365" s="21" t="s">
        <v>185</v>
      </c>
      <c r="E2365" s="21" t="s">
        <v>175</v>
      </c>
      <c r="F2365" s="21" t="s">
        <v>175</v>
      </c>
      <c r="G2365" s="21" t="s">
        <v>186</v>
      </c>
      <c r="H2365" s="21" t="s">
        <v>175</v>
      </c>
      <c r="I2365" s="21" t="s">
        <v>178</v>
      </c>
      <c r="J2365" s="22">
        <v>42493</v>
      </c>
      <c r="K2365" s="22">
        <v>55153</v>
      </c>
      <c r="L2365" s="23">
        <f t="shared" si="368"/>
        <v>40</v>
      </c>
      <c r="M2365" s="24">
        <f t="shared" si="369"/>
        <v>1</v>
      </c>
      <c r="N2365" s="21">
        <v>40</v>
      </c>
      <c r="O2365" s="21">
        <v>40</v>
      </c>
      <c r="P2365" s="21" t="s">
        <v>187</v>
      </c>
      <c r="Q2365" s="21" t="s">
        <v>188</v>
      </c>
      <c r="R2365" s="25" t="s">
        <v>189</v>
      </c>
      <c r="S2365" s="21" t="s">
        <v>182</v>
      </c>
      <c r="T2365" s="21"/>
      <c r="U2365" s="26"/>
      <c r="V2365" s="26"/>
      <c r="W2365" s="27">
        <f t="shared" si="360"/>
        <v>2016</v>
      </c>
      <c r="X2365" s="27">
        <f t="shared" si="361"/>
        <v>2050</v>
      </c>
      <c r="Y2365" s="28">
        <f t="shared" si="362"/>
        <v>0</v>
      </c>
      <c r="Z2365" s="29" t="str">
        <f t="shared" si="363"/>
        <v>CAISO</v>
      </c>
      <c r="AA2365" s="30">
        <f t="shared" si="364"/>
        <v>40</v>
      </c>
      <c r="AB2365" s="31">
        <f>IF(AND(ISNUMBER(MATCH($S2365,[3]Lists!$CU$8:$CU$37,0)),J2365&gt;=DATE(2018,12,31)),$AH$6,$AH$5)</f>
        <v>1</v>
      </c>
      <c r="AC2365" s="31">
        <f t="shared" si="365"/>
        <v>1</v>
      </c>
      <c r="AD2365" s="31">
        <f t="shared" si="366"/>
        <v>1</v>
      </c>
      <c r="AE2365" s="32" t="e">
        <f>MIN($K2365,IF(AND(S2365='[3]Resources - Baseline'!$C$25,$AH$3&gt;0),MIN(DATE(2050,12,31),MAX(DATE($AH$4,12,31),DATE(YEAR(J2365)+$AH$3,MONTH(J2365),DAY(J2365)))),IF(AND(COUNTIFS('[3]Resources - Baseline'!$C$26:$C$37,S2365)=1,$AH$2&gt;0),MIN(DATE($AH$4,12,31),DATE(YEAR(J2365)+$AH$2,MONTH(J2365),DAY(J2365))),DATE(2050,12,31))))</f>
        <v>#VALUE!</v>
      </c>
      <c r="AF2365" s="33">
        <f t="shared" si="367"/>
        <v>1</v>
      </c>
    </row>
    <row r="2366" spans="1:32">
      <c r="A2366" s="1">
        <v>2366</v>
      </c>
      <c r="B2366" s="21" t="s">
        <v>4908</v>
      </c>
      <c r="C2366" s="21" t="s">
        <v>4909</v>
      </c>
      <c r="D2366" s="21" t="s">
        <v>185</v>
      </c>
      <c r="E2366" s="21" t="s">
        <v>175</v>
      </c>
      <c r="F2366" s="21" t="s">
        <v>175</v>
      </c>
      <c r="G2366" s="21" t="s">
        <v>186</v>
      </c>
      <c r="H2366" s="21" t="s">
        <v>175</v>
      </c>
      <c r="I2366" s="21" t="s">
        <v>178</v>
      </c>
      <c r="J2366" s="22">
        <v>42530</v>
      </c>
      <c r="K2366" s="22">
        <v>55153</v>
      </c>
      <c r="L2366" s="23">
        <f t="shared" si="368"/>
        <v>30</v>
      </c>
      <c r="M2366" s="24">
        <f t="shared" si="369"/>
        <v>1</v>
      </c>
      <c r="N2366" s="21">
        <v>30</v>
      </c>
      <c r="O2366" s="21">
        <v>30</v>
      </c>
      <c r="P2366" s="21" t="s">
        <v>187</v>
      </c>
      <c r="Q2366" s="21" t="s">
        <v>188</v>
      </c>
      <c r="R2366" s="25" t="s">
        <v>189</v>
      </c>
      <c r="S2366" s="21" t="s">
        <v>182</v>
      </c>
      <c r="T2366" s="21"/>
      <c r="U2366" s="26"/>
      <c r="V2366" s="26"/>
      <c r="W2366" s="27">
        <f t="shared" si="360"/>
        <v>2016</v>
      </c>
      <c r="X2366" s="27">
        <f t="shared" si="361"/>
        <v>2050</v>
      </c>
      <c r="Y2366" s="28">
        <f t="shared" si="362"/>
        <v>0</v>
      </c>
      <c r="Z2366" s="29" t="str">
        <f t="shared" si="363"/>
        <v>CAISO</v>
      </c>
      <c r="AA2366" s="30">
        <f t="shared" si="364"/>
        <v>30</v>
      </c>
      <c r="AB2366" s="31">
        <f>IF(AND(ISNUMBER(MATCH($S2366,[3]Lists!$CU$8:$CU$37,0)),J2366&gt;=DATE(2018,12,31)),$AH$6,$AH$5)</f>
        <v>1</v>
      </c>
      <c r="AC2366" s="31">
        <f t="shared" si="365"/>
        <v>1</v>
      </c>
      <c r="AD2366" s="31">
        <f t="shared" si="366"/>
        <v>1</v>
      </c>
      <c r="AE2366" s="32" t="e">
        <f>MIN($K2366,IF(AND(S2366='[3]Resources - Baseline'!$C$25,$AH$3&gt;0),MIN(DATE(2050,12,31),MAX(DATE($AH$4,12,31),DATE(YEAR(J2366)+$AH$3,MONTH(J2366),DAY(J2366)))),IF(AND(COUNTIFS('[3]Resources - Baseline'!$C$26:$C$37,S2366)=1,$AH$2&gt;0),MIN(DATE($AH$4,12,31),DATE(YEAR(J2366)+$AH$2,MONTH(J2366),DAY(J2366))),DATE(2050,12,31))))</f>
        <v>#VALUE!</v>
      </c>
      <c r="AF2366" s="33">
        <f t="shared" si="367"/>
        <v>1</v>
      </c>
    </row>
    <row r="2367" spans="1:32">
      <c r="A2367" s="1">
        <v>2367</v>
      </c>
      <c r="B2367" s="21" t="s">
        <v>4910</v>
      </c>
      <c r="C2367" s="21"/>
      <c r="D2367" s="21" t="s">
        <v>163</v>
      </c>
      <c r="E2367" s="21" t="s">
        <v>752</v>
      </c>
      <c r="F2367" s="21" t="s">
        <v>752</v>
      </c>
      <c r="G2367" s="21" t="s">
        <v>753</v>
      </c>
      <c r="H2367" s="21" t="s">
        <v>754</v>
      </c>
      <c r="I2367" s="21" t="s">
        <v>212</v>
      </c>
      <c r="J2367" s="22">
        <v>18264</v>
      </c>
      <c r="K2367" s="22">
        <v>55153</v>
      </c>
      <c r="L2367" s="23">
        <f t="shared" si="368"/>
        <v>80</v>
      </c>
      <c r="M2367" s="24">
        <f t="shared" si="369"/>
        <v>1</v>
      </c>
      <c r="N2367" s="21">
        <v>80</v>
      </c>
      <c r="O2367" s="21">
        <v>80</v>
      </c>
      <c r="P2367" s="21" t="s">
        <v>1329</v>
      </c>
      <c r="Q2367" s="21" t="s">
        <v>188</v>
      </c>
      <c r="R2367" s="25" t="s">
        <v>189</v>
      </c>
      <c r="S2367" s="21" t="s">
        <v>435</v>
      </c>
      <c r="T2367" s="21"/>
      <c r="U2367" s="26"/>
      <c r="V2367" s="26"/>
      <c r="W2367" s="27">
        <f t="shared" si="360"/>
        <v>1950</v>
      </c>
      <c r="X2367" s="27">
        <f t="shared" si="361"/>
        <v>2050</v>
      </c>
      <c r="Y2367" s="28">
        <f t="shared" si="362"/>
        <v>0</v>
      </c>
      <c r="Z2367" s="29" t="str">
        <f t="shared" si="363"/>
        <v>NW</v>
      </c>
      <c r="AA2367" s="30">
        <f t="shared" si="364"/>
        <v>80</v>
      </c>
      <c r="AB2367" s="31">
        <f>IF(AND(ISNUMBER(MATCH($S2367,[3]Lists!$CU$8:$CU$37,0)),J2367&gt;=DATE(2018,12,31)),$AH$6,$AH$5)</f>
        <v>1</v>
      </c>
      <c r="AC2367" s="31">
        <f t="shared" si="365"/>
        <v>1</v>
      </c>
      <c r="AD2367" s="31">
        <f t="shared" si="366"/>
        <v>1</v>
      </c>
      <c r="AE2367" s="32" t="e">
        <f>MIN($K2367,IF(AND(S2367='[3]Resources - Baseline'!$C$25,$AH$3&gt;0),MIN(DATE(2050,12,31),MAX(DATE($AH$4,12,31),DATE(YEAR(J2367)+$AH$3,MONTH(J2367),DAY(J2367)))),IF(AND(COUNTIFS('[3]Resources - Baseline'!$C$26:$C$37,S2367)=1,$AH$2&gt;0),MIN(DATE($AH$4,12,31),DATE(YEAR(J2367)+$AH$2,MONTH(J2367),DAY(J2367))),DATE(2050,12,31))))</f>
        <v>#VALUE!</v>
      </c>
      <c r="AF2367" s="33">
        <f t="shared" si="367"/>
        <v>1</v>
      </c>
    </row>
    <row r="2368" spans="1:32">
      <c r="A2368" s="1">
        <v>2368</v>
      </c>
      <c r="B2368" s="21" t="s">
        <v>4911</v>
      </c>
      <c r="C2368" s="21" t="s">
        <v>4912</v>
      </c>
      <c r="D2368" s="21" t="s">
        <v>163</v>
      </c>
      <c r="E2368" s="21" t="s">
        <v>378</v>
      </c>
      <c r="F2368" s="21" t="s">
        <v>378</v>
      </c>
      <c r="G2368" s="21" t="s">
        <v>1348</v>
      </c>
      <c r="H2368" s="21" t="s">
        <v>1349</v>
      </c>
      <c r="I2368" s="21" t="s">
        <v>378</v>
      </c>
      <c r="J2368" s="22">
        <v>41986</v>
      </c>
      <c r="K2368" s="22">
        <v>55153</v>
      </c>
      <c r="L2368" s="23">
        <f t="shared" si="368"/>
        <v>20</v>
      </c>
      <c r="M2368" s="24">
        <f t="shared" si="369"/>
        <v>1</v>
      </c>
      <c r="N2368" s="21">
        <v>20</v>
      </c>
      <c r="O2368" s="21">
        <v>20</v>
      </c>
      <c r="P2368" s="21" t="s">
        <v>240</v>
      </c>
      <c r="Q2368" s="21" t="s">
        <v>207</v>
      </c>
      <c r="R2368" s="25" t="s">
        <v>189</v>
      </c>
      <c r="S2368" s="21" t="s">
        <v>1987</v>
      </c>
      <c r="T2368" s="21"/>
      <c r="U2368" s="26"/>
      <c r="V2368" s="26"/>
      <c r="W2368" s="27">
        <f t="shared" si="360"/>
        <v>2015</v>
      </c>
      <c r="X2368" s="27">
        <f t="shared" si="361"/>
        <v>2050</v>
      </c>
      <c r="Y2368" s="28">
        <f t="shared" si="362"/>
        <v>0</v>
      </c>
      <c r="Z2368" s="29" t="str">
        <f t="shared" si="363"/>
        <v>BANC</v>
      </c>
      <c r="AA2368" s="30">
        <f t="shared" si="364"/>
        <v>20</v>
      </c>
      <c r="AB2368" s="31">
        <f>IF(AND(ISNUMBER(MATCH($S2368,[3]Lists!$CU$8:$CU$37,0)),J2368&gt;=DATE(2018,12,31)),$AH$6,$AH$5)</f>
        <v>1</v>
      </c>
      <c r="AC2368" s="31">
        <f t="shared" si="365"/>
        <v>1</v>
      </c>
      <c r="AD2368" s="31">
        <f t="shared" si="366"/>
        <v>1</v>
      </c>
      <c r="AE2368" s="32" t="e">
        <f>MIN($K2368,IF(AND(S2368='[3]Resources - Baseline'!$C$25,$AH$3&gt;0),MIN(DATE(2050,12,31),MAX(DATE($AH$4,12,31),DATE(YEAR(J2368)+$AH$3,MONTH(J2368),DAY(J2368)))),IF(AND(COUNTIFS('[3]Resources - Baseline'!$C$26:$C$37,S2368)=1,$AH$2&gt;0),MIN(DATE($AH$4,12,31),DATE(YEAR(J2368)+$AH$2,MONTH(J2368),DAY(J2368))),DATE(2050,12,31))))</f>
        <v>#VALUE!</v>
      </c>
      <c r="AF2368" s="33">
        <f t="shared" si="367"/>
        <v>1</v>
      </c>
    </row>
    <row r="2369" spans="1:32">
      <c r="A2369" s="1">
        <v>2369</v>
      </c>
      <c r="B2369" s="21" t="s">
        <v>4913</v>
      </c>
      <c r="C2369" s="21"/>
      <c r="D2369" s="21" t="s">
        <v>185</v>
      </c>
      <c r="E2369" s="21" t="s">
        <v>175</v>
      </c>
      <c r="F2369" s="21" t="s">
        <v>175</v>
      </c>
      <c r="G2369" s="21" t="s">
        <v>186</v>
      </c>
      <c r="H2369" s="21" t="s">
        <v>175</v>
      </c>
      <c r="I2369" s="21" t="s">
        <v>178</v>
      </c>
      <c r="J2369" s="22">
        <v>32599</v>
      </c>
      <c r="K2369" s="22">
        <v>55153</v>
      </c>
      <c r="L2369" s="23">
        <f t="shared" si="368"/>
        <v>46.64</v>
      </c>
      <c r="M2369" s="24">
        <f t="shared" si="369"/>
        <v>1</v>
      </c>
      <c r="N2369" s="21">
        <v>46.64</v>
      </c>
      <c r="O2369" s="21">
        <v>46.64</v>
      </c>
      <c r="P2369" s="21" t="s">
        <v>213</v>
      </c>
      <c r="Q2369" s="21" t="s">
        <v>537</v>
      </c>
      <c r="R2369" s="25" t="s">
        <v>538</v>
      </c>
      <c r="S2369" s="21" t="s">
        <v>539</v>
      </c>
      <c r="T2369" s="21"/>
      <c r="U2369" s="26"/>
      <c r="V2369" s="26"/>
      <c r="W2369" s="27">
        <f t="shared" si="360"/>
        <v>1989</v>
      </c>
      <c r="X2369" s="27">
        <f t="shared" si="361"/>
        <v>2050</v>
      </c>
      <c r="Y2369" s="28">
        <f t="shared" si="362"/>
        <v>0</v>
      </c>
      <c r="Z2369" s="29" t="str">
        <f t="shared" si="363"/>
        <v>CAISO</v>
      </c>
      <c r="AA2369" s="30">
        <f t="shared" si="364"/>
        <v>46.64</v>
      </c>
      <c r="AB2369" s="31">
        <f>IF(AND(ISNUMBER(MATCH($S2369,[3]Lists!$CU$8:$CU$37,0)),J2369&gt;=DATE(2018,12,31)),$AH$6,$AH$5)</f>
        <v>1</v>
      </c>
      <c r="AC2369" s="31">
        <f t="shared" si="365"/>
        <v>1</v>
      </c>
      <c r="AD2369" s="31">
        <f t="shared" si="366"/>
        <v>1</v>
      </c>
      <c r="AE2369" s="32" t="e">
        <f>MIN($K2369,IF(AND(S2369='[3]Resources - Baseline'!$C$25,$AH$3&gt;0),MIN(DATE(2050,12,31),MAX(DATE($AH$4,12,31),DATE(YEAR(J2369)+$AH$3,MONTH(J2369),DAY(J2369)))),IF(AND(COUNTIFS('[3]Resources - Baseline'!$C$26:$C$37,S2369)=1,$AH$2&gt;0),MIN(DATE($AH$4,12,31),DATE(YEAR(J2369)+$AH$2,MONTH(J2369),DAY(J2369))),DATE(2050,12,31))))</f>
        <v>#VALUE!</v>
      </c>
      <c r="AF2369" s="33">
        <f t="shared" si="367"/>
        <v>1</v>
      </c>
    </row>
    <row r="2370" spans="1:32">
      <c r="A2370" s="1">
        <v>2370</v>
      </c>
      <c r="B2370" s="21" t="s">
        <v>4914</v>
      </c>
      <c r="C2370" s="21" t="s">
        <v>4865</v>
      </c>
      <c r="D2370" s="21" t="s">
        <v>163</v>
      </c>
      <c r="E2370" s="21" t="s">
        <v>518</v>
      </c>
      <c r="F2370" s="21" t="s">
        <v>518</v>
      </c>
      <c r="G2370" s="21" t="s">
        <v>519</v>
      </c>
      <c r="H2370" s="21" t="s">
        <v>518</v>
      </c>
      <c r="I2370" s="21" t="s">
        <v>195</v>
      </c>
      <c r="J2370" s="22">
        <v>37448</v>
      </c>
      <c r="K2370" s="22">
        <v>47848</v>
      </c>
      <c r="L2370" s="23">
        <f t="shared" si="368"/>
        <v>20</v>
      </c>
      <c r="M2370" s="24">
        <f t="shared" si="369"/>
        <v>1</v>
      </c>
      <c r="N2370" s="21">
        <v>20</v>
      </c>
      <c r="O2370" s="21">
        <v>20</v>
      </c>
      <c r="P2370" s="21" t="s">
        <v>240</v>
      </c>
      <c r="Q2370" s="21" t="s">
        <v>207</v>
      </c>
      <c r="R2370" s="25" t="s">
        <v>189</v>
      </c>
      <c r="S2370" s="21" t="s">
        <v>337</v>
      </c>
      <c r="T2370" s="21"/>
      <c r="U2370" s="26"/>
      <c r="V2370" s="26"/>
      <c r="W2370" s="27">
        <f t="shared" si="360"/>
        <v>2003</v>
      </c>
      <c r="X2370" s="27">
        <f t="shared" si="361"/>
        <v>2030</v>
      </c>
      <c r="Y2370" s="28">
        <f t="shared" si="362"/>
        <v>0</v>
      </c>
      <c r="Z2370" s="29" t="str">
        <f t="shared" si="363"/>
        <v>SW</v>
      </c>
      <c r="AA2370" s="30">
        <f t="shared" si="364"/>
        <v>20</v>
      </c>
      <c r="AB2370" s="31">
        <f>IF(AND(ISNUMBER(MATCH($S2370,[3]Lists!$CU$8:$CU$37,0)),J2370&gt;=DATE(2018,12,31)),$AH$6,$AH$5)</f>
        <v>1</v>
      </c>
      <c r="AC2370" s="31">
        <f t="shared" si="365"/>
        <v>1</v>
      </c>
      <c r="AD2370" s="31">
        <f t="shared" si="366"/>
        <v>1</v>
      </c>
      <c r="AE2370" s="32" t="e">
        <f>MIN($K2370,IF(AND(S2370='[3]Resources - Baseline'!$C$25,$AH$3&gt;0),MIN(DATE(2050,12,31),MAX(DATE($AH$4,12,31),DATE(YEAR(J2370)+$AH$3,MONTH(J2370),DAY(J2370)))),IF(AND(COUNTIFS('[3]Resources - Baseline'!$C$26:$C$37,S2370)=1,$AH$2&gt;0),MIN(DATE($AH$4,12,31),DATE(YEAR(J2370)+$AH$2,MONTH(J2370),DAY(J2370))),DATE(2050,12,31))))</f>
        <v>#VALUE!</v>
      </c>
      <c r="AF2370" s="33">
        <f t="shared" si="367"/>
        <v>1</v>
      </c>
    </row>
    <row r="2371" spans="1:32">
      <c r="A2371" s="1">
        <v>2371</v>
      </c>
      <c r="B2371" s="21" t="s">
        <v>4915</v>
      </c>
      <c r="C2371" s="21" t="s">
        <v>4865</v>
      </c>
      <c r="D2371" s="21" t="s">
        <v>163</v>
      </c>
      <c r="E2371" s="21" t="s">
        <v>518</v>
      </c>
      <c r="F2371" s="21" t="s">
        <v>518</v>
      </c>
      <c r="G2371" s="21" t="s">
        <v>519</v>
      </c>
      <c r="H2371" s="21" t="s">
        <v>518</v>
      </c>
      <c r="I2371" s="21" t="s">
        <v>195</v>
      </c>
      <c r="J2371" s="22">
        <v>37448</v>
      </c>
      <c r="K2371" s="22">
        <v>47848</v>
      </c>
      <c r="L2371" s="23">
        <f t="shared" si="368"/>
        <v>20</v>
      </c>
      <c r="M2371" s="24">
        <f t="shared" si="369"/>
        <v>1</v>
      </c>
      <c r="N2371" s="21">
        <v>20</v>
      </c>
      <c r="O2371" s="21">
        <v>20</v>
      </c>
      <c r="P2371" s="21" t="s">
        <v>240</v>
      </c>
      <c r="Q2371" s="21" t="s">
        <v>207</v>
      </c>
      <c r="R2371" s="25" t="s">
        <v>189</v>
      </c>
      <c r="S2371" s="21" t="s">
        <v>337</v>
      </c>
      <c r="T2371" s="21"/>
      <c r="U2371" s="26"/>
      <c r="V2371" s="26"/>
      <c r="W2371" s="27">
        <f t="shared" si="360"/>
        <v>2003</v>
      </c>
      <c r="X2371" s="27">
        <f t="shared" si="361"/>
        <v>2030</v>
      </c>
      <c r="Y2371" s="28">
        <f t="shared" si="362"/>
        <v>0</v>
      </c>
      <c r="Z2371" s="29" t="str">
        <f t="shared" si="363"/>
        <v>SW</v>
      </c>
      <c r="AA2371" s="30">
        <f t="shared" si="364"/>
        <v>20</v>
      </c>
      <c r="AB2371" s="31">
        <f>IF(AND(ISNUMBER(MATCH($S2371,[3]Lists!$CU$8:$CU$37,0)),J2371&gt;=DATE(2018,12,31)),$AH$6,$AH$5)</f>
        <v>1</v>
      </c>
      <c r="AC2371" s="31">
        <f t="shared" si="365"/>
        <v>1</v>
      </c>
      <c r="AD2371" s="31">
        <f t="shared" si="366"/>
        <v>1</v>
      </c>
      <c r="AE2371" s="32" t="e">
        <f>MIN($K2371,IF(AND(S2371='[3]Resources - Baseline'!$C$25,$AH$3&gt;0),MIN(DATE(2050,12,31),MAX(DATE($AH$4,12,31),DATE(YEAR(J2371)+$AH$3,MONTH(J2371),DAY(J2371)))),IF(AND(COUNTIFS('[3]Resources - Baseline'!$C$26:$C$37,S2371)=1,$AH$2&gt;0),MIN(DATE($AH$4,12,31),DATE(YEAR(J2371)+$AH$2,MONTH(J2371),DAY(J2371))),DATE(2050,12,31))))</f>
        <v>#VALUE!</v>
      </c>
      <c r="AF2371" s="33">
        <f t="shared" si="367"/>
        <v>1</v>
      </c>
    </row>
    <row r="2372" spans="1:32">
      <c r="A2372" s="1">
        <v>2372</v>
      </c>
      <c r="B2372" s="21" t="s">
        <v>4916</v>
      </c>
      <c r="C2372" s="21" t="s">
        <v>4917</v>
      </c>
      <c r="D2372" s="21" t="s">
        <v>185</v>
      </c>
      <c r="E2372" s="21" t="s">
        <v>176</v>
      </c>
      <c r="F2372" s="21" t="s">
        <v>176</v>
      </c>
      <c r="G2372" s="21" t="s">
        <v>177</v>
      </c>
      <c r="H2372" s="21" t="s">
        <v>176</v>
      </c>
      <c r="I2372" s="21" t="s">
        <v>178</v>
      </c>
      <c r="J2372" s="22">
        <v>36974</v>
      </c>
      <c r="K2372" s="22">
        <v>55153</v>
      </c>
      <c r="L2372" s="23">
        <f t="shared" si="368"/>
        <v>44.4</v>
      </c>
      <c r="M2372" s="24">
        <f t="shared" si="369"/>
        <v>1</v>
      </c>
      <c r="N2372" s="21">
        <v>44.4</v>
      </c>
      <c r="O2372" s="21">
        <v>44.4</v>
      </c>
      <c r="P2372" s="21" t="s">
        <v>187</v>
      </c>
      <c r="Q2372" s="21" t="s">
        <v>197</v>
      </c>
      <c r="R2372" s="25" t="s">
        <v>198</v>
      </c>
      <c r="S2372" s="21" t="s">
        <v>403</v>
      </c>
      <c r="T2372" s="21"/>
      <c r="U2372" s="26"/>
      <c r="V2372" s="26"/>
      <c r="W2372" s="27">
        <f t="shared" si="360"/>
        <v>2001</v>
      </c>
      <c r="X2372" s="27">
        <f t="shared" si="361"/>
        <v>2050</v>
      </c>
      <c r="Y2372" s="28">
        <f t="shared" si="362"/>
        <v>0</v>
      </c>
      <c r="Z2372" s="29" t="str">
        <f t="shared" si="363"/>
        <v>CAISO</v>
      </c>
      <c r="AA2372" s="30">
        <f t="shared" si="364"/>
        <v>44.4</v>
      </c>
      <c r="AB2372" s="31">
        <f>IF(AND(ISNUMBER(MATCH($S2372,[3]Lists!$CU$8:$CU$37,0)),J2372&gt;=DATE(2018,12,31)),$AH$6,$AH$5)</f>
        <v>1</v>
      </c>
      <c r="AC2372" s="31">
        <f t="shared" si="365"/>
        <v>1</v>
      </c>
      <c r="AD2372" s="31">
        <f t="shared" si="366"/>
        <v>1</v>
      </c>
      <c r="AE2372" s="32" t="e">
        <f>MIN($K2372,IF(AND(S2372='[3]Resources - Baseline'!$C$25,$AH$3&gt;0),MIN(DATE(2050,12,31),MAX(DATE($AH$4,12,31),DATE(YEAR(J2372)+$AH$3,MONTH(J2372),DAY(J2372)))),IF(AND(COUNTIFS('[3]Resources - Baseline'!$C$26:$C$37,S2372)=1,$AH$2&gt;0),MIN(DATE($AH$4,12,31),DATE(YEAR(J2372)+$AH$2,MONTH(J2372),DAY(J2372))),DATE(2050,12,31))))</f>
        <v>#VALUE!</v>
      </c>
      <c r="AF2372" s="33">
        <f t="shared" si="367"/>
        <v>1</v>
      </c>
    </row>
    <row r="2373" spans="1:32">
      <c r="A2373" s="1">
        <v>2373</v>
      </c>
      <c r="B2373" s="21" t="s">
        <v>4918</v>
      </c>
      <c r="C2373" s="21" t="s">
        <v>4919</v>
      </c>
      <c r="D2373" s="21" t="s">
        <v>185</v>
      </c>
      <c r="E2373" s="21" t="s">
        <v>176</v>
      </c>
      <c r="F2373" s="21" t="s">
        <v>176</v>
      </c>
      <c r="G2373" s="21" t="s">
        <v>177</v>
      </c>
      <c r="H2373" s="21" t="s">
        <v>176</v>
      </c>
      <c r="I2373" s="21" t="s">
        <v>178</v>
      </c>
      <c r="J2373" s="22">
        <v>37151</v>
      </c>
      <c r="K2373" s="22">
        <v>55153</v>
      </c>
      <c r="L2373" s="23">
        <f t="shared" si="368"/>
        <v>22.2</v>
      </c>
      <c r="M2373" s="24">
        <f t="shared" si="369"/>
        <v>1</v>
      </c>
      <c r="N2373" s="21">
        <v>22.2</v>
      </c>
      <c r="O2373" s="21">
        <v>22.2</v>
      </c>
      <c r="P2373" s="21" t="s">
        <v>187</v>
      </c>
      <c r="Q2373" s="21" t="s">
        <v>197</v>
      </c>
      <c r="R2373" s="25" t="s">
        <v>198</v>
      </c>
      <c r="S2373" s="21" t="s">
        <v>403</v>
      </c>
      <c r="T2373" s="21"/>
      <c r="U2373" s="26"/>
      <c r="V2373" s="26"/>
      <c r="W2373" s="27">
        <f t="shared" si="360"/>
        <v>2002</v>
      </c>
      <c r="X2373" s="27">
        <f t="shared" si="361"/>
        <v>2050</v>
      </c>
      <c r="Y2373" s="28">
        <f t="shared" si="362"/>
        <v>0</v>
      </c>
      <c r="Z2373" s="29" t="str">
        <f t="shared" si="363"/>
        <v>CAISO</v>
      </c>
      <c r="AA2373" s="30">
        <f t="shared" si="364"/>
        <v>22.2</v>
      </c>
      <c r="AB2373" s="31">
        <f>IF(AND(ISNUMBER(MATCH($S2373,[3]Lists!$CU$8:$CU$37,0)),J2373&gt;=DATE(2018,12,31)),$AH$6,$AH$5)</f>
        <v>1</v>
      </c>
      <c r="AC2373" s="31">
        <f t="shared" si="365"/>
        <v>1</v>
      </c>
      <c r="AD2373" s="31">
        <f t="shared" si="366"/>
        <v>1</v>
      </c>
      <c r="AE2373" s="32" t="e">
        <f>MIN($K2373,IF(AND(S2373='[3]Resources - Baseline'!$C$25,$AH$3&gt;0),MIN(DATE(2050,12,31),MAX(DATE($AH$4,12,31),DATE(YEAR(J2373)+$AH$3,MONTH(J2373),DAY(J2373)))),IF(AND(COUNTIFS('[3]Resources - Baseline'!$C$26:$C$37,S2373)=1,$AH$2&gt;0),MIN(DATE($AH$4,12,31),DATE(YEAR(J2373)+$AH$2,MONTH(J2373),DAY(J2373))),DATE(2050,12,31))))</f>
        <v>#VALUE!</v>
      </c>
      <c r="AF2373" s="33">
        <f t="shared" si="367"/>
        <v>1</v>
      </c>
    </row>
    <row r="2374" spans="1:32">
      <c r="A2374" s="1">
        <v>2374</v>
      </c>
      <c r="B2374" s="21" t="s">
        <v>4920</v>
      </c>
      <c r="C2374" s="21" t="s">
        <v>4921</v>
      </c>
      <c r="D2374" s="21" t="s">
        <v>185</v>
      </c>
      <c r="E2374" s="21" t="s">
        <v>176</v>
      </c>
      <c r="F2374" s="21" t="s">
        <v>176</v>
      </c>
      <c r="G2374" s="21" t="s">
        <v>177</v>
      </c>
      <c r="H2374" s="21" t="s">
        <v>176</v>
      </c>
      <c r="I2374" s="21" t="s">
        <v>178</v>
      </c>
      <c r="J2374" s="22">
        <v>37970</v>
      </c>
      <c r="K2374" s="22">
        <v>55153</v>
      </c>
      <c r="L2374" s="23">
        <f t="shared" si="368"/>
        <v>22.44</v>
      </c>
      <c r="M2374" s="24">
        <f t="shared" si="369"/>
        <v>1</v>
      </c>
      <c r="N2374" s="21">
        <v>22.44</v>
      </c>
      <c r="O2374" s="21">
        <v>22.44</v>
      </c>
      <c r="P2374" s="21" t="s">
        <v>187</v>
      </c>
      <c r="Q2374" s="21" t="s">
        <v>197</v>
      </c>
      <c r="R2374" s="25" t="s">
        <v>198</v>
      </c>
      <c r="S2374" s="21" t="s">
        <v>403</v>
      </c>
      <c r="T2374" s="21"/>
      <c r="U2374" s="26"/>
      <c r="V2374" s="26"/>
      <c r="W2374" s="27">
        <f t="shared" si="360"/>
        <v>2004</v>
      </c>
      <c r="X2374" s="27">
        <f t="shared" si="361"/>
        <v>2050</v>
      </c>
      <c r="Y2374" s="28">
        <f t="shared" si="362"/>
        <v>0</v>
      </c>
      <c r="Z2374" s="29" t="str">
        <f t="shared" si="363"/>
        <v>CAISO</v>
      </c>
      <c r="AA2374" s="30">
        <f t="shared" si="364"/>
        <v>22.44</v>
      </c>
      <c r="AB2374" s="31">
        <f>IF(AND(ISNUMBER(MATCH($S2374,[3]Lists!$CU$8:$CU$37,0)),J2374&gt;=DATE(2018,12,31)),$AH$6,$AH$5)</f>
        <v>1</v>
      </c>
      <c r="AC2374" s="31">
        <f t="shared" si="365"/>
        <v>1</v>
      </c>
      <c r="AD2374" s="31">
        <f t="shared" si="366"/>
        <v>1</v>
      </c>
      <c r="AE2374" s="32" t="e">
        <f>MIN($K2374,IF(AND(S2374='[3]Resources - Baseline'!$C$25,$AH$3&gt;0),MIN(DATE(2050,12,31),MAX(DATE($AH$4,12,31),DATE(YEAR(J2374)+$AH$3,MONTH(J2374),DAY(J2374)))),IF(AND(COUNTIFS('[3]Resources - Baseline'!$C$26:$C$37,S2374)=1,$AH$2&gt;0),MIN(DATE($AH$4,12,31),DATE(YEAR(J2374)+$AH$2,MONTH(J2374),DAY(J2374))),DATE(2050,12,31))))</f>
        <v>#VALUE!</v>
      </c>
      <c r="AF2374" s="33">
        <f t="shared" si="367"/>
        <v>1</v>
      </c>
    </row>
    <row r="2375" spans="1:32">
      <c r="A2375" s="1">
        <v>2375</v>
      </c>
      <c r="B2375" s="21" t="s">
        <v>4922</v>
      </c>
      <c r="C2375" s="21" t="s">
        <v>4923</v>
      </c>
      <c r="D2375" s="21" t="s">
        <v>163</v>
      </c>
      <c r="E2375" s="21" t="s">
        <v>440</v>
      </c>
      <c r="F2375" s="21" t="s">
        <v>440</v>
      </c>
      <c r="G2375" s="21" t="s">
        <v>441</v>
      </c>
      <c r="H2375" s="21" t="s">
        <v>434</v>
      </c>
      <c r="I2375" s="21" t="s">
        <v>212</v>
      </c>
      <c r="J2375" s="22">
        <v>30002</v>
      </c>
      <c r="K2375" s="22">
        <v>47588</v>
      </c>
      <c r="L2375" s="23">
        <f t="shared" si="368"/>
        <v>0.52</v>
      </c>
      <c r="M2375" s="24">
        <f t="shared" si="369"/>
        <v>1</v>
      </c>
      <c r="N2375" s="21">
        <v>0.52</v>
      </c>
      <c r="O2375" s="21">
        <v>0.52</v>
      </c>
      <c r="P2375" s="21" t="s">
        <v>218</v>
      </c>
      <c r="Q2375" s="21" t="s">
        <v>219</v>
      </c>
      <c r="R2375" s="25" t="s">
        <v>218</v>
      </c>
      <c r="S2375" s="21" t="s">
        <v>344</v>
      </c>
      <c r="T2375" s="21"/>
      <c r="U2375" s="26"/>
      <c r="V2375" s="26"/>
      <c r="W2375" s="27">
        <f t="shared" si="360"/>
        <v>1982</v>
      </c>
      <c r="X2375" s="27">
        <f t="shared" si="361"/>
        <v>2029</v>
      </c>
      <c r="Y2375" s="28">
        <f t="shared" si="362"/>
        <v>0</v>
      </c>
      <c r="Z2375" s="29" t="str">
        <f t="shared" si="363"/>
        <v>NW</v>
      </c>
      <c r="AA2375" s="30">
        <f t="shared" si="364"/>
        <v>0.52</v>
      </c>
      <c r="AB2375" s="31">
        <f>IF(AND(ISNUMBER(MATCH($S2375,[3]Lists!$CU$8:$CU$37,0)),J2375&gt;=DATE(2018,12,31)),$AH$6,$AH$5)</f>
        <v>1</v>
      </c>
      <c r="AC2375" s="31">
        <f t="shared" si="365"/>
        <v>1</v>
      </c>
      <c r="AD2375" s="31">
        <f t="shared" si="366"/>
        <v>1</v>
      </c>
      <c r="AE2375" s="32" t="e">
        <f>MIN($K2375,IF(AND(S2375='[3]Resources - Baseline'!$C$25,$AH$3&gt;0),MIN(DATE(2050,12,31),MAX(DATE($AH$4,12,31),DATE(YEAR(J2375)+$AH$3,MONTH(J2375),DAY(J2375)))),IF(AND(COUNTIFS('[3]Resources - Baseline'!$C$26:$C$37,S2375)=1,$AH$2&gt;0),MIN(DATE($AH$4,12,31),DATE(YEAR(J2375)+$AH$2,MONTH(J2375),DAY(J2375))),DATE(2050,12,31))))</f>
        <v>#VALUE!</v>
      </c>
      <c r="AF2375" s="33">
        <f t="shared" si="367"/>
        <v>1</v>
      </c>
    </row>
    <row r="2376" spans="1:32">
      <c r="A2376" s="1">
        <v>2376</v>
      </c>
      <c r="B2376" s="21" t="s">
        <v>4924</v>
      </c>
      <c r="C2376" s="21" t="s">
        <v>4925</v>
      </c>
      <c r="D2376" s="21" t="s">
        <v>163</v>
      </c>
      <c r="E2376" s="21" t="s">
        <v>440</v>
      </c>
      <c r="F2376" s="21" t="s">
        <v>440</v>
      </c>
      <c r="G2376" s="21" t="s">
        <v>441</v>
      </c>
      <c r="H2376" s="21" t="s">
        <v>434</v>
      </c>
      <c r="I2376" s="21" t="s">
        <v>212</v>
      </c>
      <c r="J2376" s="22">
        <v>31422</v>
      </c>
      <c r="K2376" s="22">
        <v>47588</v>
      </c>
      <c r="L2376" s="23">
        <f t="shared" si="368"/>
        <v>0.21</v>
      </c>
      <c r="M2376" s="24">
        <f t="shared" si="369"/>
        <v>1</v>
      </c>
      <c r="N2376" s="21">
        <v>0.21</v>
      </c>
      <c r="O2376" s="21">
        <v>0.21</v>
      </c>
      <c r="P2376" s="21" t="s">
        <v>218</v>
      </c>
      <c r="Q2376" s="21" t="s">
        <v>219</v>
      </c>
      <c r="R2376" s="25" t="s">
        <v>218</v>
      </c>
      <c r="S2376" s="21" t="s">
        <v>344</v>
      </c>
      <c r="T2376" s="21"/>
      <c r="U2376" s="26"/>
      <c r="V2376" s="26"/>
      <c r="W2376" s="27">
        <f t="shared" si="360"/>
        <v>1986</v>
      </c>
      <c r="X2376" s="27">
        <f t="shared" si="361"/>
        <v>2029</v>
      </c>
      <c r="Y2376" s="28">
        <f t="shared" si="362"/>
        <v>0</v>
      </c>
      <c r="Z2376" s="29" t="str">
        <f t="shared" si="363"/>
        <v>NW</v>
      </c>
      <c r="AA2376" s="30">
        <f t="shared" si="364"/>
        <v>0.21</v>
      </c>
      <c r="AB2376" s="31">
        <f>IF(AND(ISNUMBER(MATCH($S2376,[3]Lists!$CU$8:$CU$37,0)),J2376&gt;=DATE(2018,12,31)),$AH$6,$AH$5)</f>
        <v>1</v>
      </c>
      <c r="AC2376" s="31">
        <f t="shared" si="365"/>
        <v>1</v>
      </c>
      <c r="AD2376" s="31">
        <f t="shared" si="366"/>
        <v>1</v>
      </c>
      <c r="AE2376" s="32" t="e">
        <f>MIN($K2376,IF(AND(S2376='[3]Resources - Baseline'!$C$25,$AH$3&gt;0),MIN(DATE(2050,12,31),MAX(DATE($AH$4,12,31),DATE(YEAR(J2376)+$AH$3,MONTH(J2376),DAY(J2376)))),IF(AND(COUNTIFS('[3]Resources - Baseline'!$C$26:$C$37,S2376)=1,$AH$2&gt;0),MIN(DATE($AH$4,12,31),DATE(YEAR(J2376)+$AH$2,MONTH(J2376),DAY(J2376))),DATE(2050,12,31))))</f>
        <v>#VALUE!</v>
      </c>
      <c r="AF2376" s="33">
        <f t="shared" si="367"/>
        <v>1</v>
      </c>
    </row>
    <row r="2377" spans="1:32">
      <c r="A2377" s="1">
        <v>2377</v>
      </c>
      <c r="B2377" s="21" t="s">
        <v>4926</v>
      </c>
      <c r="C2377" s="21"/>
      <c r="D2377" s="21" t="s">
        <v>163</v>
      </c>
      <c r="E2377" s="21" t="s">
        <v>837</v>
      </c>
      <c r="F2377" s="21" t="s">
        <v>837</v>
      </c>
      <c r="G2377" s="21" t="s">
        <v>838</v>
      </c>
      <c r="H2377" s="21" t="s">
        <v>434</v>
      </c>
      <c r="I2377" s="21" t="s">
        <v>212</v>
      </c>
      <c r="J2377" s="22">
        <v>42735</v>
      </c>
      <c r="K2377" s="22">
        <v>55153</v>
      </c>
      <c r="L2377" s="23">
        <f t="shared" si="368"/>
        <v>140</v>
      </c>
      <c r="M2377" s="24">
        <f t="shared" si="369"/>
        <v>1</v>
      </c>
      <c r="N2377" s="21">
        <v>140</v>
      </c>
      <c r="O2377" s="21">
        <v>140</v>
      </c>
      <c r="P2377" s="21" t="s">
        <v>408</v>
      </c>
      <c r="Q2377" s="21" t="s">
        <v>180</v>
      </c>
      <c r="R2377" s="25" t="s">
        <v>181</v>
      </c>
      <c r="S2377" s="21" t="s">
        <v>435</v>
      </c>
      <c r="T2377" s="21"/>
      <c r="U2377" s="26"/>
      <c r="V2377" s="26"/>
      <c r="W2377" s="27">
        <f t="shared" si="360"/>
        <v>2017</v>
      </c>
      <c r="X2377" s="27">
        <f t="shared" si="361"/>
        <v>2050</v>
      </c>
      <c r="Y2377" s="28">
        <f t="shared" si="362"/>
        <v>0</v>
      </c>
      <c r="Z2377" s="29" t="str">
        <f t="shared" si="363"/>
        <v>NW</v>
      </c>
      <c r="AA2377" s="30">
        <f t="shared" si="364"/>
        <v>140</v>
      </c>
      <c r="AB2377" s="31">
        <f>IF(AND(ISNUMBER(MATCH($S2377,[3]Lists!$CU$8:$CU$37,0)),J2377&gt;=DATE(2018,12,31)),$AH$6,$AH$5)</f>
        <v>1</v>
      </c>
      <c r="AC2377" s="31">
        <f t="shared" si="365"/>
        <v>1</v>
      </c>
      <c r="AD2377" s="31">
        <f t="shared" si="366"/>
        <v>1</v>
      </c>
      <c r="AE2377" s="32" t="e">
        <f>MIN($K2377,IF(AND(S2377='[3]Resources - Baseline'!$C$25,$AH$3&gt;0),MIN(DATE(2050,12,31),MAX(DATE($AH$4,12,31),DATE(YEAR(J2377)+$AH$3,MONTH(J2377),DAY(J2377)))),IF(AND(COUNTIFS('[3]Resources - Baseline'!$C$26:$C$37,S2377)=1,$AH$2&gt;0),MIN(DATE($AH$4,12,31),DATE(YEAR(J2377)+$AH$2,MONTH(J2377),DAY(J2377))),DATE(2050,12,31))))</f>
        <v>#VALUE!</v>
      </c>
      <c r="AF2377" s="33">
        <f t="shared" si="367"/>
        <v>1</v>
      </c>
    </row>
    <row r="2378" spans="1:32">
      <c r="A2378" s="1">
        <v>2378</v>
      </c>
      <c r="B2378" s="21" t="s">
        <v>4927</v>
      </c>
      <c r="C2378" s="21" t="s">
        <v>4928</v>
      </c>
      <c r="D2378" s="21" t="s">
        <v>185</v>
      </c>
      <c r="E2378" s="21" t="s">
        <v>205</v>
      </c>
      <c r="F2378" s="21" t="s">
        <v>205</v>
      </c>
      <c r="G2378" s="21" t="s">
        <v>204</v>
      </c>
      <c r="H2378" s="21" t="s">
        <v>205</v>
      </c>
      <c r="I2378" s="21" t="s">
        <v>178</v>
      </c>
      <c r="J2378" s="22">
        <v>42705</v>
      </c>
      <c r="K2378" s="22">
        <v>55153</v>
      </c>
      <c r="L2378" s="23">
        <f t="shared" si="368"/>
        <v>0</v>
      </c>
      <c r="M2378" s="24">
        <f t="shared" si="369"/>
        <v>0</v>
      </c>
      <c r="N2378" s="21"/>
      <c r="O2378" s="21">
        <v>4.12</v>
      </c>
      <c r="P2378" s="21" t="s">
        <v>1413</v>
      </c>
      <c r="Q2378" s="21" t="s">
        <v>537</v>
      </c>
      <c r="R2378" s="25" t="s">
        <v>538</v>
      </c>
      <c r="S2378" s="21" t="s">
        <v>539</v>
      </c>
      <c r="T2378" s="21"/>
      <c r="U2378" s="26"/>
      <c r="V2378" s="26"/>
      <c r="W2378" s="27">
        <f t="shared" ref="W2378:W2441" si="370">IF(J2378&lt;DATE(YEAR(J2378),7,1),YEAR(J2378),YEAR(J2378)+1)</f>
        <v>2017</v>
      </c>
      <c r="X2378" s="27">
        <f t="shared" ref="X2378:X2441" si="371">IF(K2378&gt;=DATE(YEAR(K2378),7,1),YEAR(K2378),YEAR(K2378)-1)</f>
        <v>2050</v>
      </c>
      <c r="Y2378" s="28">
        <f t="shared" ref="Y2378:Y2441" si="372">IF(ISBLANK(U2378),0,O2378-U2378)</f>
        <v>0</v>
      </c>
      <c r="Z2378" s="29" t="str">
        <f t="shared" ref="Z2378:Z2441" si="373">IF(ISBLANK(T2378),I2378,T2378)</f>
        <v>CAISO</v>
      </c>
      <c r="AA2378" s="30">
        <f t="shared" ref="AA2378:AA2441" si="374">IF(ISBLANK(U2378),O2378,U2378)</f>
        <v>4.12</v>
      </c>
      <c r="AB2378" s="31">
        <f>IF(AND(ISNUMBER(MATCH($S2378,[3]Lists!$CU$8:$CU$37,0)),J2378&gt;=DATE(2018,12,31)),$AH$6,$AH$5)</f>
        <v>1</v>
      </c>
      <c r="AC2378" s="31">
        <f t="shared" ref="AC2378:AC2441" si="375">IF(ISBLANK(S2378),0,1)</f>
        <v>1</v>
      </c>
      <c r="AD2378" s="31">
        <f t="shared" ref="AD2378:AD2441" si="376">AC2378</f>
        <v>1</v>
      </c>
      <c r="AE2378" s="32" t="e">
        <f>MIN($K2378,IF(AND(S2378='[3]Resources - Baseline'!$C$25,$AH$3&gt;0),MIN(DATE(2050,12,31),MAX(DATE($AH$4,12,31),DATE(YEAR(J2378)+$AH$3,MONTH(J2378),DAY(J2378)))),IF(AND(COUNTIFS('[3]Resources - Baseline'!$C$26:$C$37,S2378)=1,$AH$2&gt;0),MIN(DATE($AH$4,12,31),DATE(YEAR(J2378)+$AH$2,MONTH(J2378),DAY(J2378))),DATE(2050,12,31))))</f>
        <v>#VALUE!</v>
      </c>
      <c r="AF2378" s="33">
        <f t="shared" ref="AF2378:AF2441" si="377">SUMPRODUCT(($B$9:$B$3872=$B2378)*1)</f>
        <v>1</v>
      </c>
    </row>
    <row r="2379" spans="1:32">
      <c r="A2379" s="1">
        <v>2379</v>
      </c>
      <c r="B2379" s="21" t="s">
        <v>4929</v>
      </c>
      <c r="C2379" s="21" t="s">
        <v>4930</v>
      </c>
      <c r="D2379" s="21" t="s">
        <v>163</v>
      </c>
      <c r="E2379" s="21" t="s">
        <v>745</v>
      </c>
      <c r="F2379" s="21" t="s">
        <v>745</v>
      </c>
      <c r="G2379" s="21" t="s">
        <v>746</v>
      </c>
      <c r="H2379" s="21" t="s">
        <v>747</v>
      </c>
      <c r="I2379" s="21" t="s">
        <v>212</v>
      </c>
      <c r="J2379" s="22">
        <v>37257</v>
      </c>
      <c r="K2379" s="22">
        <v>55153</v>
      </c>
      <c r="L2379" s="23">
        <f t="shared" ref="L2379:L2442" si="378">IFERROR(M2379*O2379,0)</f>
        <v>13.5</v>
      </c>
      <c r="M2379" s="24">
        <f t="shared" ref="M2379:M2442" si="379">IFERROR(N2379/O2379,0)</f>
        <v>1</v>
      </c>
      <c r="N2379" s="21">
        <v>13.5</v>
      </c>
      <c r="O2379" s="21">
        <v>13.5</v>
      </c>
      <c r="P2379" s="21" t="s">
        <v>268</v>
      </c>
      <c r="Q2379" s="21" t="s">
        <v>269</v>
      </c>
      <c r="R2379" s="25" t="s">
        <v>270</v>
      </c>
      <c r="S2379" s="21" t="s">
        <v>755</v>
      </c>
      <c r="T2379" s="21"/>
      <c r="U2379" s="26"/>
      <c r="V2379" s="26"/>
      <c r="W2379" s="27">
        <f t="shared" si="370"/>
        <v>2002</v>
      </c>
      <c r="X2379" s="27">
        <f t="shared" si="371"/>
        <v>2050</v>
      </c>
      <c r="Y2379" s="28">
        <f t="shared" si="372"/>
        <v>0</v>
      </c>
      <c r="Z2379" s="29" t="str">
        <f t="shared" si="373"/>
        <v>NW</v>
      </c>
      <c r="AA2379" s="30">
        <f t="shared" si="374"/>
        <v>13.5</v>
      </c>
      <c r="AB2379" s="31">
        <f>IF(AND(ISNUMBER(MATCH($S2379,[3]Lists!$CU$8:$CU$37,0)),J2379&gt;=DATE(2018,12,31)),$AH$6,$AH$5)</f>
        <v>1</v>
      </c>
      <c r="AC2379" s="31">
        <f t="shared" si="375"/>
        <v>1</v>
      </c>
      <c r="AD2379" s="31">
        <f t="shared" si="376"/>
        <v>1</v>
      </c>
      <c r="AE2379" s="32" t="e">
        <f>MIN($K2379,IF(AND(S2379='[3]Resources - Baseline'!$C$25,$AH$3&gt;0),MIN(DATE(2050,12,31),MAX(DATE($AH$4,12,31),DATE(YEAR(J2379)+$AH$3,MONTH(J2379),DAY(J2379)))),IF(AND(COUNTIFS('[3]Resources - Baseline'!$C$26:$C$37,S2379)=1,$AH$2&gt;0),MIN(DATE($AH$4,12,31),DATE(YEAR(J2379)+$AH$2,MONTH(J2379),DAY(J2379))),DATE(2050,12,31))))</f>
        <v>#VALUE!</v>
      </c>
      <c r="AF2379" s="33">
        <f t="shared" si="377"/>
        <v>1</v>
      </c>
    </row>
    <row r="2380" spans="1:32">
      <c r="A2380" s="1">
        <v>2380</v>
      </c>
      <c r="B2380" s="21" t="s">
        <v>4931</v>
      </c>
      <c r="C2380" s="21" t="s">
        <v>4932</v>
      </c>
      <c r="D2380" s="21" t="s">
        <v>163</v>
      </c>
      <c r="E2380" s="21" t="s">
        <v>745</v>
      </c>
      <c r="F2380" s="21" t="s">
        <v>745</v>
      </c>
      <c r="G2380" s="21" t="s">
        <v>746</v>
      </c>
      <c r="H2380" s="21" t="s">
        <v>747</v>
      </c>
      <c r="I2380" s="21" t="s">
        <v>212</v>
      </c>
      <c r="J2380" s="22">
        <v>37257</v>
      </c>
      <c r="K2380" s="22">
        <v>55153</v>
      </c>
      <c r="L2380" s="23">
        <f t="shared" si="378"/>
        <v>13.5</v>
      </c>
      <c r="M2380" s="24">
        <f t="shared" si="379"/>
        <v>1</v>
      </c>
      <c r="N2380" s="21">
        <v>13.5</v>
      </c>
      <c r="O2380" s="21">
        <v>13.5</v>
      </c>
      <c r="P2380" s="21" t="s">
        <v>268</v>
      </c>
      <c r="Q2380" s="21" t="s">
        <v>269</v>
      </c>
      <c r="R2380" s="25" t="s">
        <v>270</v>
      </c>
      <c r="S2380" s="21" t="s">
        <v>755</v>
      </c>
      <c r="T2380" s="21"/>
      <c r="U2380" s="26"/>
      <c r="V2380" s="26"/>
      <c r="W2380" s="27">
        <f t="shared" si="370"/>
        <v>2002</v>
      </c>
      <c r="X2380" s="27">
        <f t="shared" si="371"/>
        <v>2050</v>
      </c>
      <c r="Y2380" s="28">
        <f t="shared" si="372"/>
        <v>0</v>
      </c>
      <c r="Z2380" s="29" t="str">
        <f t="shared" si="373"/>
        <v>NW</v>
      </c>
      <c r="AA2380" s="30">
        <f t="shared" si="374"/>
        <v>13.5</v>
      </c>
      <c r="AB2380" s="31">
        <f>IF(AND(ISNUMBER(MATCH($S2380,[3]Lists!$CU$8:$CU$37,0)),J2380&gt;=DATE(2018,12,31)),$AH$6,$AH$5)</f>
        <v>1</v>
      </c>
      <c r="AC2380" s="31">
        <f t="shared" si="375"/>
        <v>1</v>
      </c>
      <c r="AD2380" s="31">
        <f t="shared" si="376"/>
        <v>1</v>
      </c>
      <c r="AE2380" s="32" t="e">
        <f>MIN($K2380,IF(AND(S2380='[3]Resources - Baseline'!$C$25,$AH$3&gt;0),MIN(DATE(2050,12,31),MAX(DATE($AH$4,12,31),DATE(YEAR(J2380)+$AH$3,MONTH(J2380),DAY(J2380)))),IF(AND(COUNTIFS('[3]Resources - Baseline'!$C$26:$C$37,S2380)=1,$AH$2&gt;0),MIN(DATE($AH$4,12,31),DATE(YEAR(J2380)+$AH$2,MONTH(J2380),DAY(J2380))),DATE(2050,12,31))))</f>
        <v>#VALUE!</v>
      </c>
      <c r="AF2380" s="33">
        <f t="shared" si="377"/>
        <v>1</v>
      </c>
    </row>
    <row r="2381" spans="1:32">
      <c r="A2381" s="1">
        <v>2381</v>
      </c>
      <c r="B2381" s="21" t="s">
        <v>4933</v>
      </c>
      <c r="C2381" s="21" t="s">
        <v>4934</v>
      </c>
      <c r="D2381" s="21" t="s">
        <v>163</v>
      </c>
      <c r="E2381" s="21" t="s">
        <v>745</v>
      </c>
      <c r="F2381" s="21" t="s">
        <v>745</v>
      </c>
      <c r="G2381" s="21" t="s">
        <v>746</v>
      </c>
      <c r="H2381" s="21" t="s">
        <v>747</v>
      </c>
      <c r="I2381" s="21" t="s">
        <v>212</v>
      </c>
      <c r="J2381" s="22">
        <v>37257</v>
      </c>
      <c r="K2381" s="22">
        <v>55153</v>
      </c>
      <c r="L2381" s="23">
        <f t="shared" si="378"/>
        <v>13.5</v>
      </c>
      <c r="M2381" s="24">
        <f t="shared" si="379"/>
        <v>1</v>
      </c>
      <c r="N2381" s="21">
        <v>13.5</v>
      </c>
      <c r="O2381" s="21">
        <v>13.5</v>
      </c>
      <c r="P2381" s="21" t="s">
        <v>268</v>
      </c>
      <c r="Q2381" s="21" t="s">
        <v>269</v>
      </c>
      <c r="R2381" s="25" t="s">
        <v>270</v>
      </c>
      <c r="S2381" s="21" t="s">
        <v>755</v>
      </c>
      <c r="T2381" s="21"/>
      <c r="U2381" s="26"/>
      <c r="V2381" s="26"/>
      <c r="W2381" s="27">
        <f t="shared" si="370"/>
        <v>2002</v>
      </c>
      <c r="X2381" s="27">
        <f t="shared" si="371"/>
        <v>2050</v>
      </c>
      <c r="Y2381" s="28">
        <f t="shared" si="372"/>
        <v>0</v>
      </c>
      <c r="Z2381" s="29" t="str">
        <f t="shared" si="373"/>
        <v>NW</v>
      </c>
      <c r="AA2381" s="30">
        <f t="shared" si="374"/>
        <v>13.5</v>
      </c>
      <c r="AB2381" s="31">
        <f>IF(AND(ISNUMBER(MATCH($S2381,[3]Lists!$CU$8:$CU$37,0)),J2381&gt;=DATE(2018,12,31)),$AH$6,$AH$5)</f>
        <v>1</v>
      </c>
      <c r="AC2381" s="31">
        <f t="shared" si="375"/>
        <v>1</v>
      </c>
      <c r="AD2381" s="31">
        <f t="shared" si="376"/>
        <v>1</v>
      </c>
      <c r="AE2381" s="32" t="e">
        <f>MIN($K2381,IF(AND(S2381='[3]Resources - Baseline'!$C$25,$AH$3&gt;0),MIN(DATE(2050,12,31),MAX(DATE($AH$4,12,31),DATE(YEAR(J2381)+$AH$3,MONTH(J2381),DAY(J2381)))),IF(AND(COUNTIFS('[3]Resources - Baseline'!$C$26:$C$37,S2381)=1,$AH$2&gt;0),MIN(DATE($AH$4,12,31),DATE(YEAR(J2381)+$AH$2,MONTH(J2381),DAY(J2381))),DATE(2050,12,31))))</f>
        <v>#VALUE!</v>
      </c>
      <c r="AF2381" s="33">
        <f t="shared" si="377"/>
        <v>1</v>
      </c>
    </row>
    <row r="2382" spans="1:32">
      <c r="A2382" s="1">
        <v>2382</v>
      </c>
      <c r="B2382" s="21" t="s">
        <v>4935</v>
      </c>
      <c r="C2382" s="21" t="s">
        <v>4936</v>
      </c>
      <c r="D2382" s="21" t="s">
        <v>163</v>
      </c>
      <c r="E2382" s="21" t="s">
        <v>298</v>
      </c>
      <c r="F2382" s="21" t="s">
        <v>298</v>
      </c>
      <c r="G2382" s="21" t="s">
        <v>299</v>
      </c>
      <c r="H2382" s="21" t="s">
        <v>166</v>
      </c>
      <c r="I2382" s="21" t="s">
        <v>167</v>
      </c>
      <c r="J2382" s="22">
        <v>37135</v>
      </c>
      <c r="K2382" s="22">
        <v>55123</v>
      </c>
      <c r="L2382" s="23">
        <f t="shared" si="378"/>
        <v>85</v>
      </c>
      <c r="M2382" s="24">
        <f t="shared" si="379"/>
        <v>1</v>
      </c>
      <c r="N2382" s="21">
        <v>85</v>
      </c>
      <c r="O2382" s="21">
        <v>85</v>
      </c>
      <c r="P2382" s="21" t="s">
        <v>1365</v>
      </c>
      <c r="Q2382" s="21" t="s">
        <v>537</v>
      </c>
      <c r="R2382" s="25" t="s">
        <v>538</v>
      </c>
      <c r="S2382" s="21" t="s">
        <v>791</v>
      </c>
      <c r="T2382" s="21"/>
      <c r="U2382" s="26"/>
      <c r="V2382" s="26"/>
      <c r="W2382" s="27">
        <f t="shared" si="370"/>
        <v>2002</v>
      </c>
      <c r="X2382" s="27">
        <f t="shared" si="371"/>
        <v>2050</v>
      </c>
      <c r="Y2382" s="28">
        <f t="shared" si="372"/>
        <v>0</v>
      </c>
      <c r="Z2382" s="29" t="str">
        <f t="shared" si="373"/>
        <v>Excluded</v>
      </c>
      <c r="AA2382" s="30">
        <f t="shared" si="374"/>
        <v>85</v>
      </c>
      <c r="AB2382" s="31">
        <f>IF(AND(ISNUMBER(MATCH($S2382,[3]Lists!$CU$8:$CU$37,0)),J2382&gt;=DATE(2018,12,31)),$AH$6,$AH$5)</f>
        <v>1</v>
      </c>
      <c r="AC2382" s="31">
        <f t="shared" si="375"/>
        <v>1</v>
      </c>
      <c r="AD2382" s="31">
        <f t="shared" si="376"/>
        <v>1</v>
      </c>
      <c r="AE2382" s="32" t="e">
        <f>MIN($K2382,IF(AND(S2382='[3]Resources - Baseline'!$C$25,$AH$3&gt;0),MIN(DATE(2050,12,31),MAX(DATE($AH$4,12,31),DATE(YEAR(J2382)+$AH$3,MONTH(J2382),DAY(J2382)))),IF(AND(COUNTIFS('[3]Resources - Baseline'!$C$26:$C$37,S2382)=1,$AH$2&gt;0),MIN(DATE($AH$4,12,31),DATE(YEAR(J2382)+$AH$2,MONTH(J2382),DAY(J2382))),DATE(2050,12,31))))</f>
        <v>#VALUE!</v>
      </c>
      <c r="AF2382" s="33">
        <f t="shared" si="377"/>
        <v>1</v>
      </c>
    </row>
    <row r="2383" spans="1:32">
      <c r="A2383" s="1">
        <v>2383</v>
      </c>
      <c r="B2383" s="21" t="s">
        <v>4937</v>
      </c>
      <c r="C2383" s="21" t="s">
        <v>4938</v>
      </c>
      <c r="D2383" s="21" t="s">
        <v>163</v>
      </c>
      <c r="E2383" s="21" t="s">
        <v>298</v>
      </c>
      <c r="F2383" s="21" t="s">
        <v>298</v>
      </c>
      <c r="G2383" s="21" t="s">
        <v>299</v>
      </c>
      <c r="H2383" s="21" t="s">
        <v>166</v>
      </c>
      <c r="I2383" s="21" t="s">
        <v>167</v>
      </c>
      <c r="J2383" s="22">
        <v>37135</v>
      </c>
      <c r="K2383" s="22">
        <v>55123</v>
      </c>
      <c r="L2383" s="23">
        <f t="shared" si="378"/>
        <v>85</v>
      </c>
      <c r="M2383" s="24">
        <f t="shared" si="379"/>
        <v>1</v>
      </c>
      <c r="N2383" s="21">
        <v>85</v>
      </c>
      <c r="O2383" s="21">
        <v>85</v>
      </c>
      <c r="P2383" s="21" t="s">
        <v>1365</v>
      </c>
      <c r="Q2383" s="21" t="s">
        <v>537</v>
      </c>
      <c r="R2383" s="25" t="s">
        <v>538</v>
      </c>
      <c r="S2383" s="21" t="s">
        <v>791</v>
      </c>
      <c r="T2383" s="21"/>
      <c r="U2383" s="26"/>
      <c r="V2383" s="26"/>
      <c r="W2383" s="27">
        <f t="shared" si="370"/>
        <v>2002</v>
      </c>
      <c r="X2383" s="27">
        <f t="shared" si="371"/>
        <v>2050</v>
      </c>
      <c r="Y2383" s="28">
        <f t="shared" si="372"/>
        <v>0</v>
      </c>
      <c r="Z2383" s="29" t="str">
        <f t="shared" si="373"/>
        <v>Excluded</v>
      </c>
      <c r="AA2383" s="30">
        <f t="shared" si="374"/>
        <v>85</v>
      </c>
      <c r="AB2383" s="31">
        <f>IF(AND(ISNUMBER(MATCH($S2383,[3]Lists!$CU$8:$CU$37,0)),J2383&gt;=DATE(2018,12,31)),$AH$6,$AH$5)</f>
        <v>1</v>
      </c>
      <c r="AC2383" s="31">
        <f t="shared" si="375"/>
        <v>1</v>
      </c>
      <c r="AD2383" s="31">
        <f t="shared" si="376"/>
        <v>1</v>
      </c>
      <c r="AE2383" s="32" t="e">
        <f>MIN($K2383,IF(AND(S2383='[3]Resources - Baseline'!$C$25,$AH$3&gt;0),MIN(DATE(2050,12,31),MAX(DATE($AH$4,12,31),DATE(YEAR(J2383)+$AH$3,MONTH(J2383),DAY(J2383)))),IF(AND(COUNTIFS('[3]Resources - Baseline'!$C$26:$C$37,S2383)=1,$AH$2&gt;0),MIN(DATE($AH$4,12,31),DATE(YEAR(J2383)+$AH$2,MONTH(J2383),DAY(J2383))),DATE(2050,12,31))))</f>
        <v>#VALUE!</v>
      </c>
      <c r="AF2383" s="33">
        <f t="shared" si="377"/>
        <v>1</v>
      </c>
    </row>
    <row r="2384" spans="1:32">
      <c r="A2384" s="1">
        <v>2384</v>
      </c>
      <c r="B2384" s="21" t="s">
        <v>4939</v>
      </c>
      <c r="C2384" s="21"/>
      <c r="D2384" s="21" t="s">
        <v>163</v>
      </c>
      <c r="E2384" s="21" t="s">
        <v>331</v>
      </c>
      <c r="F2384" s="21" t="s">
        <v>331</v>
      </c>
      <c r="G2384" s="21" t="s">
        <v>177</v>
      </c>
      <c r="H2384" s="21" t="s">
        <v>176</v>
      </c>
      <c r="I2384" s="21" t="s">
        <v>178</v>
      </c>
      <c r="J2384" s="22">
        <v>41274</v>
      </c>
      <c r="K2384" s="22">
        <v>55153</v>
      </c>
      <c r="L2384" s="23">
        <f t="shared" si="378"/>
        <v>106.5</v>
      </c>
      <c r="M2384" s="24">
        <f t="shared" si="379"/>
        <v>1</v>
      </c>
      <c r="N2384" s="21">
        <v>106.5</v>
      </c>
      <c r="O2384" s="21">
        <v>106.5</v>
      </c>
      <c r="P2384" s="21" t="s">
        <v>196</v>
      </c>
      <c r="Q2384" s="21" t="s">
        <v>197</v>
      </c>
      <c r="R2384" s="25" t="s">
        <v>198</v>
      </c>
      <c r="S2384" s="21" t="s">
        <v>403</v>
      </c>
      <c r="T2384" s="21"/>
      <c r="U2384" s="26"/>
      <c r="V2384" s="26"/>
      <c r="W2384" s="27">
        <f t="shared" si="370"/>
        <v>2013</v>
      </c>
      <c r="X2384" s="27">
        <f t="shared" si="371"/>
        <v>2050</v>
      </c>
      <c r="Y2384" s="28">
        <f t="shared" si="372"/>
        <v>0</v>
      </c>
      <c r="Z2384" s="29" t="str">
        <f t="shared" si="373"/>
        <v>CAISO</v>
      </c>
      <c r="AA2384" s="30">
        <f t="shared" si="374"/>
        <v>106.5</v>
      </c>
      <c r="AB2384" s="31">
        <f>IF(AND(ISNUMBER(MATCH($S2384,[3]Lists!$CU$8:$CU$37,0)),J2384&gt;=DATE(2018,12,31)),$AH$6,$AH$5)</f>
        <v>1</v>
      </c>
      <c r="AC2384" s="31">
        <f t="shared" si="375"/>
        <v>1</v>
      </c>
      <c r="AD2384" s="31">
        <f t="shared" si="376"/>
        <v>1</v>
      </c>
      <c r="AE2384" s="32" t="e">
        <f>MIN($K2384,IF(AND(S2384='[3]Resources - Baseline'!$C$25,$AH$3&gt;0),MIN(DATE(2050,12,31),MAX(DATE($AH$4,12,31),DATE(YEAR(J2384)+$AH$3,MONTH(J2384),DAY(J2384)))),IF(AND(COUNTIFS('[3]Resources - Baseline'!$C$26:$C$37,S2384)=1,$AH$2&gt;0),MIN(DATE($AH$4,12,31),DATE(YEAR(J2384)+$AH$2,MONTH(J2384),DAY(J2384))),DATE(2050,12,31))))</f>
        <v>#VALUE!</v>
      </c>
      <c r="AF2384" s="33">
        <f t="shared" si="377"/>
        <v>1</v>
      </c>
    </row>
    <row r="2385" spans="1:32">
      <c r="A2385" s="1">
        <v>2385</v>
      </c>
      <c r="B2385" s="21" t="s">
        <v>4940</v>
      </c>
      <c r="C2385" s="21" t="s">
        <v>4941</v>
      </c>
      <c r="D2385" s="21" t="s">
        <v>163</v>
      </c>
      <c r="E2385" s="21" t="s">
        <v>752</v>
      </c>
      <c r="F2385" s="21" t="s">
        <v>752</v>
      </c>
      <c r="G2385" s="21" t="s">
        <v>753</v>
      </c>
      <c r="H2385" s="21" t="s">
        <v>754</v>
      </c>
      <c r="I2385" s="21" t="s">
        <v>212</v>
      </c>
      <c r="J2385" s="22">
        <v>41274</v>
      </c>
      <c r="K2385" s="22">
        <v>55123</v>
      </c>
      <c r="L2385" s="23">
        <f t="shared" si="378"/>
        <v>20</v>
      </c>
      <c r="M2385" s="24">
        <f t="shared" si="379"/>
        <v>1</v>
      </c>
      <c r="N2385" s="21">
        <v>20</v>
      </c>
      <c r="O2385" s="21">
        <v>20</v>
      </c>
      <c r="P2385" s="21" t="s">
        <v>196</v>
      </c>
      <c r="Q2385" s="21" t="s">
        <v>197</v>
      </c>
      <c r="R2385" s="25" t="s">
        <v>198</v>
      </c>
      <c r="S2385" s="21" t="s">
        <v>551</v>
      </c>
      <c r="T2385" s="21"/>
      <c r="U2385" s="26"/>
      <c r="V2385" s="26"/>
      <c r="W2385" s="27">
        <f t="shared" si="370"/>
        <v>2013</v>
      </c>
      <c r="X2385" s="27">
        <f t="shared" si="371"/>
        <v>2050</v>
      </c>
      <c r="Y2385" s="28">
        <f t="shared" si="372"/>
        <v>0</v>
      </c>
      <c r="Z2385" s="29" t="str">
        <f t="shared" si="373"/>
        <v>NW</v>
      </c>
      <c r="AA2385" s="30">
        <f t="shared" si="374"/>
        <v>20</v>
      </c>
      <c r="AB2385" s="31">
        <f>IF(AND(ISNUMBER(MATCH($S2385,[3]Lists!$CU$8:$CU$37,0)),J2385&gt;=DATE(2018,12,31)),$AH$6,$AH$5)</f>
        <v>1</v>
      </c>
      <c r="AC2385" s="31">
        <f t="shared" si="375"/>
        <v>1</v>
      </c>
      <c r="AD2385" s="31">
        <f t="shared" si="376"/>
        <v>1</v>
      </c>
      <c r="AE2385" s="32" t="e">
        <f>MIN($K2385,IF(AND(S2385='[3]Resources - Baseline'!$C$25,$AH$3&gt;0),MIN(DATE(2050,12,31),MAX(DATE($AH$4,12,31),DATE(YEAR(J2385)+$AH$3,MONTH(J2385),DAY(J2385)))),IF(AND(COUNTIFS('[3]Resources - Baseline'!$C$26:$C$37,S2385)=1,$AH$2&gt;0),MIN(DATE($AH$4,12,31),DATE(YEAR(J2385)+$AH$2,MONTH(J2385),DAY(J2385))),DATE(2050,12,31))))</f>
        <v>#VALUE!</v>
      </c>
      <c r="AF2385" s="33">
        <f t="shared" si="377"/>
        <v>1</v>
      </c>
    </row>
    <row r="2386" spans="1:32">
      <c r="A2386" s="1">
        <v>2386</v>
      </c>
      <c r="B2386" s="21" t="s">
        <v>4942</v>
      </c>
      <c r="C2386" s="21" t="s">
        <v>4942</v>
      </c>
      <c r="D2386" s="21" t="s">
        <v>163</v>
      </c>
      <c r="E2386" s="21" t="s">
        <v>298</v>
      </c>
      <c r="F2386" s="21" t="s">
        <v>298</v>
      </c>
      <c r="G2386" s="21" t="s">
        <v>299</v>
      </c>
      <c r="H2386" s="21" t="s">
        <v>166</v>
      </c>
      <c r="I2386" s="21" t="s">
        <v>167</v>
      </c>
      <c r="J2386" s="22">
        <v>42430</v>
      </c>
      <c r="K2386" s="22">
        <v>55153</v>
      </c>
      <c r="L2386" s="23">
        <f t="shared" si="378"/>
        <v>41</v>
      </c>
      <c r="M2386" s="24">
        <f t="shared" si="379"/>
        <v>1</v>
      </c>
      <c r="N2386" s="21">
        <v>41</v>
      </c>
      <c r="O2386" s="21">
        <v>41</v>
      </c>
      <c r="P2386" s="21" t="s">
        <v>213</v>
      </c>
      <c r="Q2386" s="21" t="s">
        <v>214</v>
      </c>
      <c r="R2386" s="25" t="s">
        <v>215</v>
      </c>
      <c r="S2386" s="21" t="s">
        <v>390</v>
      </c>
      <c r="T2386" s="21"/>
      <c r="U2386" s="26"/>
      <c r="V2386" s="26"/>
      <c r="W2386" s="27">
        <f t="shared" si="370"/>
        <v>2016</v>
      </c>
      <c r="X2386" s="27">
        <f t="shared" si="371"/>
        <v>2050</v>
      </c>
      <c r="Y2386" s="28">
        <f t="shared" si="372"/>
        <v>0</v>
      </c>
      <c r="Z2386" s="29" t="str">
        <f t="shared" si="373"/>
        <v>Excluded</v>
      </c>
      <c r="AA2386" s="30">
        <f t="shared" si="374"/>
        <v>41</v>
      </c>
      <c r="AB2386" s="31">
        <f>IF(AND(ISNUMBER(MATCH($S2386,[3]Lists!$CU$8:$CU$37,0)),J2386&gt;=DATE(2018,12,31)),$AH$6,$AH$5)</f>
        <v>1</v>
      </c>
      <c r="AC2386" s="31">
        <f t="shared" si="375"/>
        <v>1</v>
      </c>
      <c r="AD2386" s="31">
        <f t="shared" si="376"/>
        <v>1</v>
      </c>
      <c r="AE2386" s="32" t="e">
        <f>MIN($K2386,IF(AND(S2386='[3]Resources - Baseline'!$C$25,$AH$3&gt;0),MIN(DATE(2050,12,31),MAX(DATE($AH$4,12,31),DATE(YEAR(J2386)+$AH$3,MONTH(J2386),DAY(J2386)))),IF(AND(COUNTIFS('[3]Resources - Baseline'!$C$26:$C$37,S2386)=1,$AH$2&gt;0),MIN(DATE($AH$4,12,31),DATE(YEAR(J2386)+$AH$2,MONTH(J2386),DAY(J2386))),DATE(2050,12,31))))</f>
        <v>#VALUE!</v>
      </c>
      <c r="AF2386" s="33">
        <f t="shared" si="377"/>
        <v>1</v>
      </c>
    </row>
    <row r="2387" spans="1:32">
      <c r="A2387" s="1">
        <v>2387</v>
      </c>
      <c r="B2387" s="21" t="s">
        <v>4943</v>
      </c>
      <c r="C2387" s="21" t="s">
        <v>4944</v>
      </c>
      <c r="D2387" s="21" t="s">
        <v>163</v>
      </c>
      <c r="E2387" s="21" t="s">
        <v>331</v>
      </c>
      <c r="F2387" s="21" t="s">
        <v>331</v>
      </c>
      <c r="G2387" s="21" t="s">
        <v>177</v>
      </c>
      <c r="H2387" s="21" t="s">
        <v>176</v>
      </c>
      <c r="I2387" s="21" t="s">
        <v>178</v>
      </c>
      <c r="J2387" s="22">
        <v>18264</v>
      </c>
      <c r="K2387" s="22">
        <v>55153</v>
      </c>
      <c r="L2387" s="23">
        <f t="shared" si="378"/>
        <v>0</v>
      </c>
      <c r="M2387" s="24">
        <f t="shared" si="379"/>
        <v>0</v>
      </c>
      <c r="N2387" s="21">
        <v>0</v>
      </c>
      <c r="O2387" s="21">
        <v>30</v>
      </c>
      <c r="P2387" s="21" t="s">
        <v>848</v>
      </c>
      <c r="Q2387" s="21" t="s">
        <v>248</v>
      </c>
      <c r="R2387" s="25" t="s">
        <v>249</v>
      </c>
      <c r="S2387" s="21" t="s">
        <v>250</v>
      </c>
      <c r="T2387" s="21"/>
      <c r="U2387" s="26"/>
      <c r="V2387" s="26"/>
      <c r="W2387" s="27">
        <f t="shared" si="370"/>
        <v>1950</v>
      </c>
      <c r="X2387" s="27">
        <f t="shared" si="371"/>
        <v>2050</v>
      </c>
      <c r="Y2387" s="28">
        <f t="shared" si="372"/>
        <v>0</v>
      </c>
      <c r="Z2387" s="29" t="str">
        <f t="shared" si="373"/>
        <v>CAISO</v>
      </c>
      <c r="AA2387" s="30">
        <f t="shared" si="374"/>
        <v>30</v>
      </c>
      <c r="AB2387" s="31">
        <f>IF(AND(ISNUMBER(MATCH($S2387,[3]Lists!$CU$8:$CU$37,0)),J2387&gt;=DATE(2018,12,31)),$AH$6,$AH$5)</f>
        <v>1</v>
      </c>
      <c r="AC2387" s="31">
        <f t="shared" si="375"/>
        <v>1</v>
      </c>
      <c r="AD2387" s="31">
        <f t="shared" si="376"/>
        <v>1</v>
      </c>
      <c r="AE2387" s="32" t="e">
        <f>MIN($K2387,IF(AND(S2387='[3]Resources - Baseline'!$C$25,$AH$3&gt;0),MIN(DATE(2050,12,31),MAX(DATE($AH$4,12,31),DATE(YEAR(J2387)+$AH$3,MONTH(J2387),DAY(J2387)))),IF(AND(COUNTIFS('[3]Resources - Baseline'!$C$26:$C$37,S2387)=1,$AH$2&gt;0),MIN(DATE($AH$4,12,31),DATE(YEAR(J2387)+$AH$2,MONTH(J2387),DAY(J2387))),DATE(2050,12,31))))</f>
        <v>#VALUE!</v>
      </c>
      <c r="AF2387" s="33">
        <f t="shared" si="377"/>
        <v>1</v>
      </c>
    </row>
    <row r="2388" spans="1:32">
      <c r="A2388" s="1">
        <v>2388</v>
      </c>
      <c r="B2388" s="21" t="s">
        <v>4945</v>
      </c>
      <c r="C2388" s="21" t="s">
        <v>4946</v>
      </c>
      <c r="D2388" s="21" t="s">
        <v>163</v>
      </c>
      <c r="E2388" s="21" t="s">
        <v>440</v>
      </c>
      <c r="F2388" s="21" t="s">
        <v>440</v>
      </c>
      <c r="G2388" s="21" t="s">
        <v>441</v>
      </c>
      <c r="H2388" s="21" t="s">
        <v>434</v>
      </c>
      <c r="I2388" s="21" t="s">
        <v>212</v>
      </c>
      <c r="J2388" s="22">
        <v>9253</v>
      </c>
      <c r="K2388" s="22">
        <v>55153</v>
      </c>
      <c r="L2388" s="23">
        <f t="shared" si="378"/>
        <v>5</v>
      </c>
      <c r="M2388" s="24">
        <f t="shared" si="379"/>
        <v>1</v>
      </c>
      <c r="N2388" s="21">
        <v>5</v>
      </c>
      <c r="O2388" s="21">
        <v>5</v>
      </c>
      <c r="P2388" s="21" t="s">
        <v>218</v>
      </c>
      <c r="Q2388" s="21" t="s">
        <v>219</v>
      </c>
      <c r="R2388" s="25" t="s">
        <v>218</v>
      </c>
      <c r="S2388" s="21" t="s">
        <v>344</v>
      </c>
      <c r="T2388" s="21"/>
      <c r="U2388" s="26"/>
      <c r="V2388" s="26"/>
      <c r="W2388" s="27">
        <f t="shared" si="370"/>
        <v>1925</v>
      </c>
      <c r="X2388" s="27">
        <f t="shared" si="371"/>
        <v>2050</v>
      </c>
      <c r="Y2388" s="28">
        <f t="shared" si="372"/>
        <v>0</v>
      </c>
      <c r="Z2388" s="29" t="str">
        <f t="shared" si="373"/>
        <v>NW</v>
      </c>
      <c r="AA2388" s="30">
        <f t="shared" si="374"/>
        <v>5</v>
      </c>
      <c r="AB2388" s="31">
        <f>IF(AND(ISNUMBER(MATCH($S2388,[3]Lists!$CU$8:$CU$37,0)),J2388&gt;=DATE(2018,12,31)),$AH$6,$AH$5)</f>
        <v>1</v>
      </c>
      <c r="AC2388" s="31">
        <f t="shared" si="375"/>
        <v>1</v>
      </c>
      <c r="AD2388" s="31">
        <f t="shared" si="376"/>
        <v>1</v>
      </c>
      <c r="AE2388" s="32" t="e">
        <f>MIN($K2388,IF(AND(S2388='[3]Resources - Baseline'!$C$25,$AH$3&gt;0),MIN(DATE(2050,12,31),MAX(DATE($AH$4,12,31),DATE(YEAR(J2388)+$AH$3,MONTH(J2388),DAY(J2388)))),IF(AND(COUNTIFS('[3]Resources - Baseline'!$C$26:$C$37,S2388)=1,$AH$2&gt;0),MIN(DATE($AH$4,12,31),DATE(YEAR(J2388)+$AH$2,MONTH(J2388),DAY(J2388))),DATE(2050,12,31))))</f>
        <v>#VALUE!</v>
      </c>
      <c r="AF2388" s="33">
        <f t="shared" si="377"/>
        <v>1</v>
      </c>
    </row>
    <row r="2389" spans="1:32">
      <c r="A2389" s="1">
        <v>2389</v>
      </c>
      <c r="B2389" s="21" t="s">
        <v>4947</v>
      </c>
      <c r="C2389" s="21" t="s">
        <v>4948</v>
      </c>
      <c r="D2389" s="21" t="s">
        <v>163</v>
      </c>
      <c r="E2389" s="21" t="s">
        <v>440</v>
      </c>
      <c r="F2389" s="21" t="s">
        <v>440</v>
      </c>
      <c r="G2389" s="21" t="s">
        <v>441</v>
      </c>
      <c r="H2389" s="21" t="s">
        <v>434</v>
      </c>
      <c r="I2389" s="21" t="s">
        <v>212</v>
      </c>
      <c r="J2389" s="22">
        <v>9253</v>
      </c>
      <c r="K2389" s="22">
        <v>55153</v>
      </c>
      <c r="L2389" s="23">
        <f t="shared" si="378"/>
        <v>5</v>
      </c>
      <c r="M2389" s="24">
        <f t="shared" si="379"/>
        <v>1</v>
      </c>
      <c r="N2389" s="21">
        <v>5</v>
      </c>
      <c r="O2389" s="21">
        <v>5</v>
      </c>
      <c r="P2389" s="21" t="s">
        <v>218</v>
      </c>
      <c r="Q2389" s="21" t="s">
        <v>219</v>
      </c>
      <c r="R2389" s="25" t="s">
        <v>218</v>
      </c>
      <c r="S2389" s="21" t="s">
        <v>344</v>
      </c>
      <c r="T2389" s="21"/>
      <c r="U2389" s="26"/>
      <c r="V2389" s="26"/>
      <c r="W2389" s="27">
        <f t="shared" si="370"/>
        <v>1925</v>
      </c>
      <c r="X2389" s="27">
        <f t="shared" si="371"/>
        <v>2050</v>
      </c>
      <c r="Y2389" s="28">
        <f t="shared" si="372"/>
        <v>0</v>
      </c>
      <c r="Z2389" s="29" t="str">
        <f t="shared" si="373"/>
        <v>NW</v>
      </c>
      <c r="AA2389" s="30">
        <f t="shared" si="374"/>
        <v>5</v>
      </c>
      <c r="AB2389" s="31">
        <f>IF(AND(ISNUMBER(MATCH($S2389,[3]Lists!$CU$8:$CU$37,0)),J2389&gt;=DATE(2018,12,31)),$AH$6,$AH$5)</f>
        <v>1</v>
      </c>
      <c r="AC2389" s="31">
        <f t="shared" si="375"/>
        <v>1</v>
      </c>
      <c r="AD2389" s="31">
        <f t="shared" si="376"/>
        <v>1</v>
      </c>
      <c r="AE2389" s="32" t="e">
        <f>MIN($K2389,IF(AND(S2389='[3]Resources - Baseline'!$C$25,$AH$3&gt;0),MIN(DATE(2050,12,31),MAX(DATE($AH$4,12,31),DATE(YEAR(J2389)+$AH$3,MONTH(J2389),DAY(J2389)))),IF(AND(COUNTIFS('[3]Resources - Baseline'!$C$26:$C$37,S2389)=1,$AH$2&gt;0),MIN(DATE($AH$4,12,31),DATE(YEAR(J2389)+$AH$2,MONTH(J2389),DAY(J2389))),DATE(2050,12,31))))</f>
        <v>#VALUE!</v>
      </c>
      <c r="AF2389" s="33">
        <f t="shared" si="377"/>
        <v>1</v>
      </c>
    </row>
    <row r="2390" spans="1:32">
      <c r="A2390" s="1">
        <v>2390</v>
      </c>
      <c r="B2390" s="21" t="s">
        <v>4949</v>
      </c>
      <c r="C2390" s="21" t="s">
        <v>4949</v>
      </c>
      <c r="D2390" s="21" t="s">
        <v>163</v>
      </c>
      <c r="E2390" s="21" t="s">
        <v>359</v>
      </c>
      <c r="F2390" s="21" t="s">
        <v>359</v>
      </c>
      <c r="G2390" s="21" t="s">
        <v>360</v>
      </c>
      <c r="H2390" s="21" t="s">
        <v>210</v>
      </c>
      <c r="I2390" s="21" t="s">
        <v>212</v>
      </c>
      <c r="J2390" s="22">
        <v>40909</v>
      </c>
      <c r="K2390" s="22">
        <v>55153</v>
      </c>
      <c r="L2390" s="23">
        <f t="shared" si="378"/>
        <v>2</v>
      </c>
      <c r="M2390" s="24">
        <f t="shared" si="379"/>
        <v>1</v>
      </c>
      <c r="N2390" s="21">
        <v>2</v>
      </c>
      <c r="O2390" s="21">
        <v>2</v>
      </c>
      <c r="P2390" s="21" t="s">
        <v>4950</v>
      </c>
      <c r="Q2390" s="21" t="s">
        <v>219</v>
      </c>
      <c r="R2390" s="25" t="s">
        <v>218</v>
      </c>
      <c r="S2390" s="21" t="s">
        <v>344</v>
      </c>
      <c r="T2390" s="21"/>
      <c r="U2390" s="26"/>
      <c r="V2390" s="26"/>
      <c r="W2390" s="27">
        <f t="shared" si="370"/>
        <v>2012</v>
      </c>
      <c r="X2390" s="27">
        <f t="shared" si="371"/>
        <v>2050</v>
      </c>
      <c r="Y2390" s="28">
        <f t="shared" si="372"/>
        <v>0</v>
      </c>
      <c r="Z2390" s="29" t="str">
        <f t="shared" si="373"/>
        <v>NW</v>
      </c>
      <c r="AA2390" s="30">
        <f t="shared" si="374"/>
        <v>2</v>
      </c>
      <c r="AB2390" s="31">
        <f>IF(AND(ISNUMBER(MATCH($S2390,[3]Lists!$CU$8:$CU$37,0)),J2390&gt;=DATE(2018,12,31)),$AH$6,$AH$5)</f>
        <v>1</v>
      </c>
      <c r="AC2390" s="31">
        <f t="shared" si="375"/>
        <v>1</v>
      </c>
      <c r="AD2390" s="31">
        <f t="shared" si="376"/>
        <v>1</v>
      </c>
      <c r="AE2390" s="32" t="e">
        <f>MIN($K2390,IF(AND(S2390='[3]Resources - Baseline'!$C$25,$AH$3&gt;0),MIN(DATE(2050,12,31),MAX(DATE($AH$4,12,31),DATE(YEAR(J2390)+$AH$3,MONTH(J2390),DAY(J2390)))),IF(AND(COUNTIFS('[3]Resources - Baseline'!$C$26:$C$37,S2390)=1,$AH$2&gt;0),MIN(DATE($AH$4,12,31),DATE(YEAR(J2390)+$AH$2,MONTH(J2390),DAY(J2390))),DATE(2050,12,31))))</f>
        <v>#VALUE!</v>
      </c>
      <c r="AF2390" s="33">
        <f t="shared" si="377"/>
        <v>1</v>
      </c>
    </row>
    <row r="2391" spans="1:32">
      <c r="A2391" s="1">
        <v>2391</v>
      </c>
      <c r="B2391" s="21" t="s">
        <v>4951</v>
      </c>
      <c r="C2391" s="21" t="s">
        <v>4949</v>
      </c>
      <c r="D2391" s="21" t="s">
        <v>163</v>
      </c>
      <c r="E2391" s="21" t="s">
        <v>359</v>
      </c>
      <c r="F2391" s="21" t="s">
        <v>359</v>
      </c>
      <c r="G2391" s="21" t="s">
        <v>360</v>
      </c>
      <c r="H2391" s="21" t="s">
        <v>210</v>
      </c>
      <c r="I2391" s="21" t="s">
        <v>212</v>
      </c>
      <c r="J2391" s="22">
        <v>40909</v>
      </c>
      <c r="K2391" s="22">
        <v>55153</v>
      </c>
      <c r="L2391" s="23">
        <f t="shared" si="378"/>
        <v>2</v>
      </c>
      <c r="M2391" s="24">
        <f t="shared" si="379"/>
        <v>1</v>
      </c>
      <c r="N2391" s="21">
        <v>2</v>
      </c>
      <c r="O2391" s="21">
        <v>2</v>
      </c>
      <c r="P2391" s="21" t="s">
        <v>4950</v>
      </c>
      <c r="Q2391" s="21" t="s">
        <v>219</v>
      </c>
      <c r="R2391" s="25" t="s">
        <v>218</v>
      </c>
      <c r="S2391" s="21" t="s">
        <v>344</v>
      </c>
      <c r="T2391" s="21"/>
      <c r="U2391" s="26"/>
      <c r="V2391" s="26"/>
      <c r="W2391" s="27">
        <f t="shared" si="370"/>
        <v>2012</v>
      </c>
      <c r="X2391" s="27">
        <f t="shared" si="371"/>
        <v>2050</v>
      </c>
      <c r="Y2391" s="28">
        <f t="shared" si="372"/>
        <v>0</v>
      </c>
      <c r="Z2391" s="29" t="str">
        <f t="shared" si="373"/>
        <v>NW</v>
      </c>
      <c r="AA2391" s="30">
        <f t="shared" si="374"/>
        <v>2</v>
      </c>
      <c r="AB2391" s="31">
        <f>IF(AND(ISNUMBER(MATCH($S2391,[3]Lists!$CU$8:$CU$37,0)),J2391&gt;=DATE(2018,12,31)),$AH$6,$AH$5)</f>
        <v>1</v>
      </c>
      <c r="AC2391" s="31">
        <f t="shared" si="375"/>
        <v>1</v>
      </c>
      <c r="AD2391" s="31">
        <f t="shared" si="376"/>
        <v>1</v>
      </c>
      <c r="AE2391" s="32" t="e">
        <f>MIN($K2391,IF(AND(S2391='[3]Resources - Baseline'!$C$25,$AH$3&gt;0),MIN(DATE(2050,12,31),MAX(DATE($AH$4,12,31),DATE(YEAR(J2391)+$AH$3,MONTH(J2391),DAY(J2391)))),IF(AND(COUNTIFS('[3]Resources - Baseline'!$C$26:$C$37,S2391)=1,$AH$2&gt;0),MIN(DATE($AH$4,12,31),DATE(YEAR(J2391)+$AH$2,MONTH(J2391),DAY(J2391))),DATE(2050,12,31))))</f>
        <v>#VALUE!</v>
      </c>
      <c r="AF2391" s="33">
        <f t="shared" si="377"/>
        <v>1</v>
      </c>
    </row>
    <row r="2392" spans="1:32">
      <c r="A2392" s="1">
        <v>2392</v>
      </c>
      <c r="B2392" s="21" t="s">
        <v>4952</v>
      </c>
      <c r="C2392" s="21" t="s">
        <v>4953</v>
      </c>
      <c r="D2392" s="21" t="s">
        <v>163</v>
      </c>
      <c r="E2392" s="21" t="s">
        <v>298</v>
      </c>
      <c r="F2392" s="21" t="s">
        <v>298</v>
      </c>
      <c r="G2392" s="21" t="s">
        <v>299</v>
      </c>
      <c r="H2392" s="21" t="s">
        <v>166</v>
      </c>
      <c r="I2392" s="21" t="s">
        <v>167</v>
      </c>
      <c r="J2392" s="22">
        <v>41698</v>
      </c>
      <c r="K2392" s="22">
        <v>55153</v>
      </c>
      <c r="L2392" s="23">
        <f t="shared" si="378"/>
        <v>85</v>
      </c>
      <c r="M2392" s="24">
        <f t="shared" si="379"/>
        <v>1</v>
      </c>
      <c r="N2392" s="21">
        <v>85</v>
      </c>
      <c r="O2392" s="21">
        <v>85</v>
      </c>
      <c r="P2392" s="21" t="s">
        <v>1365</v>
      </c>
      <c r="Q2392" s="21" t="s">
        <v>537</v>
      </c>
      <c r="R2392" s="25" t="s">
        <v>538</v>
      </c>
      <c r="S2392" s="21" t="s">
        <v>791</v>
      </c>
      <c r="T2392" s="21"/>
      <c r="U2392" s="26"/>
      <c r="V2392" s="26"/>
      <c r="W2392" s="27">
        <f t="shared" si="370"/>
        <v>2014</v>
      </c>
      <c r="X2392" s="27">
        <f t="shared" si="371"/>
        <v>2050</v>
      </c>
      <c r="Y2392" s="28">
        <f t="shared" si="372"/>
        <v>0</v>
      </c>
      <c r="Z2392" s="29" t="str">
        <f t="shared" si="373"/>
        <v>Excluded</v>
      </c>
      <c r="AA2392" s="30">
        <f t="shared" si="374"/>
        <v>85</v>
      </c>
      <c r="AB2392" s="31">
        <f>IF(AND(ISNUMBER(MATCH($S2392,[3]Lists!$CU$8:$CU$37,0)),J2392&gt;=DATE(2018,12,31)),$AH$6,$AH$5)</f>
        <v>1</v>
      </c>
      <c r="AC2392" s="31">
        <f t="shared" si="375"/>
        <v>1</v>
      </c>
      <c r="AD2392" s="31">
        <f t="shared" si="376"/>
        <v>1</v>
      </c>
      <c r="AE2392" s="32" t="e">
        <f>MIN($K2392,IF(AND(S2392='[3]Resources - Baseline'!$C$25,$AH$3&gt;0),MIN(DATE(2050,12,31),MAX(DATE($AH$4,12,31),DATE(YEAR(J2392)+$AH$3,MONTH(J2392),DAY(J2392)))),IF(AND(COUNTIFS('[3]Resources - Baseline'!$C$26:$C$37,S2392)=1,$AH$2&gt;0),MIN(DATE($AH$4,12,31),DATE(YEAR(J2392)+$AH$2,MONTH(J2392),DAY(J2392))),DATE(2050,12,31))))</f>
        <v>#VALUE!</v>
      </c>
      <c r="AF2392" s="33">
        <f t="shared" si="377"/>
        <v>1</v>
      </c>
    </row>
    <row r="2393" spans="1:32">
      <c r="A2393" s="1">
        <v>2393</v>
      </c>
      <c r="B2393" s="21" t="s">
        <v>4954</v>
      </c>
      <c r="C2393" s="21" t="s">
        <v>4955</v>
      </c>
      <c r="D2393" s="21" t="s">
        <v>163</v>
      </c>
      <c r="E2393" s="21" t="s">
        <v>298</v>
      </c>
      <c r="F2393" s="21" t="s">
        <v>298</v>
      </c>
      <c r="G2393" s="21" t="s">
        <v>299</v>
      </c>
      <c r="H2393" s="21" t="s">
        <v>166</v>
      </c>
      <c r="I2393" s="21" t="s">
        <v>167</v>
      </c>
      <c r="J2393" s="22">
        <v>41698</v>
      </c>
      <c r="K2393" s="22">
        <v>55153</v>
      </c>
      <c r="L2393" s="23">
        <f t="shared" si="378"/>
        <v>85</v>
      </c>
      <c r="M2393" s="24">
        <f t="shared" si="379"/>
        <v>1</v>
      </c>
      <c r="N2393" s="21">
        <v>85</v>
      </c>
      <c r="O2393" s="21">
        <v>85</v>
      </c>
      <c r="P2393" s="21" t="s">
        <v>1365</v>
      </c>
      <c r="Q2393" s="21" t="s">
        <v>537</v>
      </c>
      <c r="R2393" s="25" t="s">
        <v>538</v>
      </c>
      <c r="S2393" s="21" t="s">
        <v>791</v>
      </c>
      <c r="T2393" s="21"/>
      <c r="U2393" s="26"/>
      <c r="V2393" s="26"/>
      <c r="W2393" s="27">
        <f t="shared" si="370"/>
        <v>2014</v>
      </c>
      <c r="X2393" s="27">
        <f t="shared" si="371"/>
        <v>2050</v>
      </c>
      <c r="Y2393" s="28">
        <f t="shared" si="372"/>
        <v>0</v>
      </c>
      <c r="Z2393" s="29" t="str">
        <f t="shared" si="373"/>
        <v>Excluded</v>
      </c>
      <c r="AA2393" s="30">
        <f t="shared" si="374"/>
        <v>85</v>
      </c>
      <c r="AB2393" s="31">
        <f>IF(AND(ISNUMBER(MATCH($S2393,[3]Lists!$CU$8:$CU$37,0)),J2393&gt;=DATE(2018,12,31)),$AH$6,$AH$5)</f>
        <v>1</v>
      </c>
      <c r="AC2393" s="31">
        <f t="shared" si="375"/>
        <v>1</v>
      </c>
      <c r="AD2393" s="31">
        <f t="shared" si="376"/>
        <v>1</v>
      </c>
      <c r="AE2393" s="32" t="e">
        <f>MIN($K2393,IF(AND(S2393='[3]Resources - Baseline'!$C$25,$AH$3&gt;0),MIN(DATE(2050,12,31),MAX(DATE($AH$4,12,31),DATE(YEAR(J2393)+$AH$3,MONTH(J2393),DAY(J2393)))),IF(AND(COUNTIFS('[3]Resources - Baseline'!$C$26:$C$37,S2393)=1,$AH$2&gt;0),MIN(DATE($AH$4,12,31),DATE(YEAR(J2393)+$AH$2,MONTH(J2393),DAY(J2393))),DATE(2050,12,31))))</f>
        <v>#VALUE!</v>
      </c>
      <c r="AF2393" s="33">
        <f t="shared" si="377"/>
        <v>1</v>
      </c>
    </row>
    <row r="2394" spans="1:32">
      <c r="A2394" s="1">
        <v>2394</v>
      </c>
      <c r="B2394" s="21" t="s">
        <v>4956</v>
      </c>
      <c r="C2394" s="21" t="s">
        <v>4957</v>
      </c>
      <c r="D2394" s="21" t="s">
        <v>174</v>
      </c>
      <c r="E2394" s="22" t="s">
        <v>175</v>
      </c>
      <c r="F2394" s="22" t="s">
        <v>175</v>
      </c>
      <c r="G2394" s="22" t="s">
        <v>186</v>
      </c>
      <c r="H2394" s="22" t="s">
        <v>175</v>
      </c>
      <c r="I2394" s="22" t="s">
        <v>178</v>
      </c>
      <c r="J2394" s="22">
        <v>43951</v>
      </c>
      <c r="K2394" s="22">
        <v>55153</v>
      </c>
      <c r="L2394" s="23">
        <f t="shared" si="378"/>
        <v>0</v>
      </c>
      <c r="M2394" s="24">
        <f t="shared" si="379"/>
        <v>0</v>
      </c>
      <c r="N2394" s="23"/>
      <c r="O2394" s="23">
        <v>1</v>
      </c>
      <c r="P2394" s="23" t="s">
        <v>1028</v>
      </c>
      <c r="Q2394" s="23" t="s">
        <v>214</v>
      </c>
      <c r="R2394" s="25" t="s">
        <v>215</v>
      </c>
      <c r="S2394" s="22" t="s">
        <v>913</v>
      </c>
      <c r="T2394" s="22"/>
      <c r="U2394" s="26"/>
      <c r="V2394" s="26"/>
      <c r="W2394" s="27">
        <f t="shared" si="370"/>
        <v>2020</v>
      </c>
      <c r="X2394" s="27">
        <f t="shared" si="371"/>
        <v>2050</v>
      </c>
      <c r="Y2394" s="28">
        <f t="shared" si="372"/>
        <v>0</v>
      </c>
      <c r="Z2394" s="29" t="str">
        <f t="shared" si="373"/>
        <v>CAISO</v>
      </c>
      <c r="AA2394" s="30">
        <f t="shared" si="374"/>
        <v>1</v>
      </c>
      <c r="AB2394" s="31">
        <f>IF(AND(ISNUMBER(MATCH($S2394,[3]Lists!$CU$8:$CU$37,0)),J2394&gt;=DATE(2018,12,31)),$AH$6,$AH$5)</f>
        <v>0.95</v>
      </c>
      <c r="AC2394" s="31">
        <f t="shared" si="375"/>
        <v>1</v>
      </c>
      <c r="AD2394" s="31">
        <f t="shared" si="376"/>
        <v>1</v>
      </c>
      <c r="AE2394" s="32" t="e">
        <f>MIN($K2394,IF(AND(S2394='[3]Resources - Baseline'!$C$25,$AH$3&gt;0),MIN(DATE(2050,12,31),MAX(DATE($AH$4,12,31),DATE(YEAR(J2394)+$AH$3,MONTH(J2394),DAY(J2394)))),IF(AND(COUNTIFS('[3]Resources - Baseline'!$C$26:$C$37,S2394)=1,$AH$2&gt;0),MIN(DATE($AH$4,12,31),DATE(YEAR(J2394)+$AH$2,MONTH(J2394),DAY(J2394))),DATE(2050,12,31))))</f>
        <v>#VALUE!</v>
      </c>
      <c r="AF2394" s="33">
        <f t="shared" si="377"/>
        <v>1</v>
      </c>
    </row>
    <row r="2395" spans="1:32">
      <c r="A2395" s="1">
        <v>2395</v>
      </c>
      <c r="B2395" s="21" t="s">
        <v>4958</v>
      </c>
      <c r="C2395" s="21" t="s">
        <v>4959</v>
      </c>
      <c r="D2395" s="21" t="s">
        <v>185</v>
      </c>
      <c r="E2395" s="21" t="s">
        <v>175</v>
      </c>
      <c r="F2395" s="21" t="s">
        <v>175</v>
      </c>
      <c r="G2395" s="21" t="s">
        <v>186</v>
      </c>
      <c r="H2395" s="21" t="s">
        <v>175</v>
      </c>
      <c r="I2395" s="21" t="s">
        <v>178</v>
      </c>
      <c r="J2395" s="22">
        <v>15342</v>
      </c>
      <c r="K2395" s="22">
        <v>55153</v>
      </c>
      <c r="L2395" s="23">
        <f t="shared" si="378"/>
        <v>12</v>
      </c>
      <c r="M2395" s="24">
        <f t="shared" si="379"/>
        <v>1</v>
      </c>
      <c r="N2395" s="21">
        <v>12</v>
      </c>
      <c r="O2395" s="21">
        <v>12</v>
      </c>
      <c r="P2395" s="21" t="s">
        <v>187</v>
      </c>
      <c r="Q2395" s="21" t="s">
        <v>219</v>
      </c>
      <c r="R2395" s="25" t="s">
        <v>218</v>
      </c>
      <c r="S2395" s="21" t="s">
        <v>368</v>
      </c>
      <c r="T2395" s="21"/>
      <c r="U2395" s="26"/>
      <c r="V2395" s="26"/>
      <c r="W2395" s="27">
        <f t="shared" si="370"/>
        <v>1942</v>
      </c>
      <c r="X2395" s="27">
        <f t="shared" si="371"/>
        <v>2050</v>
      </c>
      <c r="Y2395" s="28">
        <f t="shared" si="372"/>
        <v>0</v>
      </c>
      <c r="Z2395" s="29" t="str">
        <f t="shared" si="373"/>
        <v>CAISO</v>
      </c>
      <c r="AA2395" s="30">
        <f t="shared" si="374"/>
        <v>12</v>
      </c>
      <c r="AB2395" s="31">
        <f>IF(AND(ISNUMBER(MATCH($S2395,[3]Lists!$CU$8:$CU$37,0)),J2395&gt;=DATE(2018,12,31)),$AH$6,$AH$5)</f>
        <v>1</v>
      </c>
      <c r="AC2395" s="31">
        <f t="shared" si="375"/>
        <v>1</v>
      </c>
      <c r="AD2395" s="31">
        <f t="shared" si="376"/>
        <v>1</v>
      </c>
      <c r="AE2395" s="32" t="e">
        <f>MIN($K2395,IF(AND(S2395='[3]Resources - Baseline'!$C$25,$AH$3&gt;0),MIN(DATE(2050,12,31),MAX(DATE($AH$4,12,31),DATE(YEAR(J2395)+$AH$3,MONTH(J2395),DAY(J2395)))),IF(AND(COUNTIFS('[3]Resources - Baseline'!$C$26:$C$37,S2395)=1,$AH$2&gt;0),MIN(DATE($AH$4,12,31),DATE(YEAR(J2395)+$AH$2,MONTH(J2395),DAY(J2395))),DATE(2050,12,31))))</f>
        <v>#VALUE!</v>
      </c>
      <c r="AF2395" s="33">
        <f t="shared" si="377"/>
        <v>1</v>
      </c>
    </row>
    <row r="2396" spans="1:32">
      <c r="A2396" s="1">
        <v>2396</v>
      </c>
      <c r="B2396" s="21" t="s">
        <v>4960</v>
      </c>
      <c r="C2396" s="21" t="s">
        <v>4961</v>
      </c>
      <c r="D2396" s="21" t="s">
        <v>185</v>
      </c>
      <c r="E2396" s="21" t="s">
        <v>175</v>
      </c>
      <c r="F2396" s="21" t="s">
        <v>175</v>
      </c>
      <c r="G2396" s="21" t="s">
        <v>186</v>
      </c>
      <c r="H2396" s="21" t="s">
        <v>175</v>
      </c>
      <c r="I2396" s="21" t="s">
        <v>178</v>
      </c>
      <c r="J2396" s="22">
        <v>25204</v>
      </c>
      <c r="K2396" s="22">
        <v>55153</v>
      </c>
      <c r="L2396" s="23">
        <f t="shared" si="378"/>
        <v>55</v>
      </c>
      <c r="M2396" s="24">
        <f t="shared" si="379"/>
        <v>1</v>
      </c>
      <c r="N2396" s="21">
        <v>55</v>
      </c>
      <c r="O2396" s="21">
        <v>55</v>
      </c>
      <c r="P2396" s="21" t="s">
        <v>187</v>
      </c>
      <c r="Q2396" s="21" t="s">
        <v>219</v>
      </c>
      <c r="R2396" s="25" t="s">
        <v>218</v>
      </c>
      <c r="S2396" s="21" t="s">
        <v>265</v>
      </c>
      <c r="T2396" s="21"/>
      <c r="U2396" s="26"/>
      <c r="V2396" s="26"/>
      <c r="W2396" s="27">
        <f t="shared" si="370"/>
        <v>1969</v>
      </c>
      <c r="X2396" s="27">
        <f t="shared" si="371"/>
        <v>2050</v>
      </c>
      <c r="Y2396" s="28">
        <f t="shared" si="372"/>
        <v>0</v>
      </c>
      <c r="Z2396" s="29" t="str">
        <f t="shared" si="373"/>
        <v>CAISO</v>
      </c>
      <c r="AA2396" s="30">
        <f t="shared" si="374"/>
        <v>55</v>
      </c>
      <c r="AB2396" s="31">
        <f>IF(AND(ISNUMBER(MATCH($S2396,[3]Lists!$CU$8:$CU$37,0)),J2396&gt;=DATE(2018,12,31)),$AH$6,$AH$5)</f>
        <v>1</v>
      </c>
      <c r="AC2396" s="31">
        <f t="shared" si="375"/>
        <v>1</v>
      </c>
      <c r="AD2396" s="31">
        <f t="shared" si="376"/>
        <v>1</v>
      </c>
      <c r="AE2396" s="32" t="e">
        <f>MIN($K2396,IF(AND(S2396='[3]Resources - Baseline'!$C$25,$AH$3&gt;0),MIN(DATE(2050,12,31),MAX(DATE($AH$4,12,31),DATE(YEAR(J2396)+$AH$3,MONTH(J2396),DAY(J2396)))),IF(AND(COUNTIFS('[3]Resources - Baseline'!$C$26:$C$37,S2396)=1,$AH$2&gt;0),MIN(DATE($AH$4,12,31),DATE(YEAR(J2396)+$AH$2,MONTH(J2396),DAY(J2396))),DATE(2050,12,31))))</f>
        <v>#VALUE!</v>
      </c>
      <c r="AF2396" s="33">
        <f t="shared" si="377"/>
        <v>1</v>
      </c>
    </row>
    <row r="2397" spans="1:32">
      <c r="A2397" s="1">
        <v>2397</v>
      </c>
      <c r="B2397" s="21" t="s">
        <v>4962</v>
      </c>
      <c r="C2397" s="21" t="s">
        <v>4963</v>
      </c>
      <c r="D2397" s="21" t="s">
        <v>163</v>
      </c>
      <c r="E2397" s="21" t="s">
        <v>1085</v>
      </c>
      <c r="F2397" s="21" t="s">
        <v>1085</v>
      </c>
      <c r="G2397" s="21" t="s">
        <v>1086</v>
      </c>
      <c r="H2397" s="21" t="s">
        <v>747</v>
      </c>
      <c r="I2397" s="21" t="s">
        <v>212</v>
      </c>
      <c r="J2397" s="22">
        <v>23346</v>
      </c>
      <c r="K2397" s="22">
        <v>55153</v>
      </c>
      <c r="L2397" s="23">
        <f t="shared" si="378"/>
        <v>156</v>
      </c>
      <c r="M2397" s="24">
        <f t="shared" si="379"/>
        <v>1</v>
      </c>
      <c r="N2397" s="21">
        <v>156</v>
      </c>
      <c r="O2397" s="21">
        <v>156</v>
      </c>
      <c r="P2397" s="21" t="s">
        <v>507</v>
      </c>
      <c r="Q2397" s="21" t="s">
        <v>508</v>
      </c>
      <c r="R2397" s="25" t="s">
        <v>509</v>
      </c>
      <c r="S2397" s="21" t="s">
        <v>1055</v>
      </c>
      <c r="T2397" s="21"/>
      <c r="U2397" s="26"/>
      <c r="V2397" s="26"/>
      <c r="W2397" s="27">
        <f t="shared" si="370"/>
        <v>1964</v>
      </c>
      <c r="X2397" s="27">
        <f t="shared" si="371"/>
        <v>2050</v>
      </c>
      <c r="Y2397" s="28">
        <f t="shared" si="372"/>
        <v>0</v>
      </c>
      <c r="Z2397" s="29" t="str">
        <f t="shared" si="373"/>
        <v>NW</v>
      </c>
      <c r="AA2397" s="30">
        <f t="shared" si="374"/>
        <v>156</v>
      </c>
      <c r="AB2397" s="31">
        <f>IF(AND(ISNUMBER(MATCH($S2397,[3]Lists!$CU$8:$CU$37,0)),J2397&gt;=DATE(2018,12,31)),$AH$6,$AH$5)</f>
        <v>1</v>
      </c>
      <c r="AC2397" s="31">
        <f t="shared" si="375"/>
        <v>1</v>
      </c>
      <c r="AD2397" s="31">
        <f t="shared" si="376"/>
        <v>1</v>
      </c>
      <c r="AE2397" s="32" t="e">
        <f>MIN($K2397,IF(AND(S2397='[3]Resources - Baseline'!$C$25,$AH$3&gt;0),MIN(DATE(2050,12,31),MAX(DATE($AH$4,12,31),DATE(YEAR(J2397)+$AH$3,MONTH(J2397),DAY(J2397)))),IF(AND(COUNTIFS('[3]Resources - Baseline'!$C$26:$C$37,S2397)=1,$AH$2&gt;0),MIN(DATE($AH$4,12,31),DATE(YEAR(J2397)+$AH$2,MONTH(J2397),DAY(J2397))),DATE(2050,12,31))))</f>
        <v>#VALUE!</v>
      </c>
      <c r="AF2397" s="33">
        <f t="shared" si="377"/>
        <v>1</v>
      </c>
    </row>
    <row r="2398" spans="1:32">
      <c r="A2398" s="1">
        <v>2398</v>
      </c>
      <c r="B2398" s="21" t="s">
        <v>4964</v>
      </c>
      <c r="C2398" s="21" t="s">
        <v>4965</v>
      </c>
      <c r="D2398" s="21" t="s">
        <v>163</v>
      </c>
      <c r="E2398" s="21" t="s">
        <v>1085</v>
      </c>
      <c r="F2398" s="21" t="s">
        <v>1085</v>
      </c>
      <c r="G2398" s="21" t="s">
        <v>1086</v>
      </c>
      <c r="H2398" s="21" t="s">
        <v>747</v>
      </c>
      <c r="I2398" s="21" t="s">
        <v>212</v>
      </c>
      <c r="J2398" s="22">
        <v>25112</v>
      </c>
      <c r="K2398" s="22">
        <v>55153</v>
      </c>
      <c r="L2398" s="23">
        <f t="shared" si="378"/>
        <v>201</v>
      </c>
      <c r="M2398" s="24">
        <f t="shared" si="379"/>
        <v>1</v>
      </c>
      <c r="N2398" s="21">
        <v>201</v>
      </c>
      <c r="O2398" s="21">
        <v>201</v>
      </c>
      <c r="P2398" s="21" t="s">
        <v>507</v>
      </c>
      <c r="Q2398" s="21" t="s">
        <v>508</v>
      </c>
      <c r="R2398" s="25" t="s">
        <v>509</v>
      </c>
      <c r="S2398" s="21" t="s">
        <v>1055</v>
      </c>
      <c r="T2398" s="21"/>
      <c r="U2398" s="26"/>
      <c r="V2398" s="26"/>
      <c r="W2398" s="27">
        <f t="shared" si="370"/>
        <v>1969</v>
      </c>
      <c r="X2398" s="27">
        <f t="shared" si="371"/>
        <v>2050</v>
      </c>
      <c r="Y2398" s="28">
        <f t="shared" si="372"/>
        <v>0</v>
      </c>
      <c r="Z2398" s="29" t="str">
        <f t="shared" si="373"/>
        <v>NW</v>
      </c>
      <c r="AA2398" s="30">
        <f t="shared" si="374"/>
        <v>201</v>
      </c>
      <c r="AB2398" s="31">
        <f>IF(AND(ISNUMBER(MATCH($S2398,[3]Lists!$CU$8:$CU$37,0)),J2398&gt;=DATE(2018,12,31)),$AH$6,$AH$5)</f>
        <v>1</v>
      </c>
      <c r="AC2398" s="31">
        <f t="shared" si="375"/>
        <v>1</v>
      </c>
      <c r="AD2398" s="31">
        <f t="shared" si="376"/>
        <v>1</v>
      </c>
      <c r="AE2398" s="32" t="e">
        <f>MIN($K2398,IF(AND(S2398='[3]Resources - Baseline'!$C$25,$AH$3&gt;0),MIN(DATE(2050,12,31),MAX(DATE($AH$4,12,31),DATE(YEAR(J2398)+$AH$3,MONTH(J2398),DAY(J2398)))),IF(AND(COUNTIFS('[3]Resources - Baseline'!$C$26:$C$37,S2398)=1,$AH$2&gt;0),MIN(DATE($AH$4,12,31),DATE(YEAR(J2398)+$AH$2,MONTH(J2398),DAY(J2398))),DATE(2050,12,31))))</f>
        <v>#VALUE!</v>
      </c>
      <c r="AF2398" s="33">
        <f t="shared" si="377"/>
        <v>1</v>
      </c>
    </row>
    <row r="2399" spans="1:32">
      <c r="A2399" s="1">
        <v>2399</v>
      </c>
      <c r="B2399" s="21" t="s">
        <v>4966</v>
      </c>
      <c r="C2399" s="21" t="s">
        <v>4967</v>
      </c>
      <c r="D2399" s="21" t="s">
        <v>163</v>
      </c>
      <c r="E2399" s="21" t="s">
        <v>277</v>
      </c>
      <c r="F2399" s="21" t="s">
        <v>277</v>
      </c>
      <c r="G2399" s="21" t="s">
        <v>278</v>
      </c>
      <c r="H2399" s="21" t="s">
        <v>277</v>
      </c>
      <c r="I2399" s="21" t="s">
        <v>195</v>
      </c>
      <c r="J2399" s="22">
        <v>27150</v>
      </c>
      <c r="K2399" s="22">
        <v>43730</v>
      </c>
      <c r="L2399" s="23">
        <f t="shared" si="378"/>
        <v>750</v>
      </c>
      <c r="M2399" s="24">
        <f t="shared" si="379"/>
        <v>1</v>
      </c>
      <c r="N2399" s="21">
        <v>750</v>
      </c>
      <c r="O2399" s="21">
        <v>750</v>
      </c>
      <c r="P2399" s="21" t="s">
        <v>507</v>
      </c>
      <c r="Q2399" s="21" t="s">
        <v>508</v>
      </c>
      <c r="R2399" s="25" t="s">
        <v>509</v>
      </c>
      <c r="S2399" s="21" t="s">
        <v>510</v>
      </c>
      <c r="T2399" s="21"/>
      <c r="U2399" s="26"/>
      <c r="V2399" s="26"/>
      <c r="W2399" s="27">
        <f t="shared" si="370"/>
        <v>1974</v>
      </c>
      <c r="X2399" s="27">
        <f t="shared" si="371"/>
        <v>2019</v>
      </c>
      <c r="Y2399" s="28">
        <f t="shared" si="372"/>
        <v>0</v>
      </c>
      <c r="Z2399" s="29" t="str">
        <f t="shared" si="373"/>
        <v>SW</v>
      </c>
      <c r="AA2399" s="30">
        <f t="shared" si="374"/>
        <v>750</v>
      </c>
      <c r="AB2399" s="31">
        <f>IF(AND(ISNUMBER(MATCH($S2399,[3]Lists!$CU$8:$CU$37,0)),J2399&gt;=DATE(2018,12,31)),$AH$6,$AH$5)</f>
        <v>1</v>
      </c>
      <c r="AC2399" s="31">
        <f t="shared" si="375"/>
        <v>1</v>
      </c>
      <c r="AD2399" s="31">
        <f t="shared" si="376"/>
        <v>1</v>
      </c>
      <c r="AE2399" s="32" t="e">
        <f>MIN($K2399,IF(AND(S2399='[3]Resources - Baseline'!$C$25,$AH$3&gt;0),MIN(DATE(2050,12,31),MAX(DATE($AH$4,12,31),DATE(YEAR(J2399)+$AH$3,MONTH(J2399),DAY(J2399)))),IF(AND(COUNTIFS('[3]Resources - Baseline'!$C$26:$C$37,S2399)=1,$AH$2&gt;0),MIN(DATE($AH$4,12,31),DATE(YEAR(J2399)+$AH$2,MONTH(J2399),DAY(J2399))),DATE(2050,12,31))))</f>
        <v>#VALUE!</v>
      </c>
      <c r="AF2399" s="33">
        <f t="shared" si="377"/>
        <v>1</v>
      </c>
    </row>
    <row r="2400" spans="1:32">
      <c r="A2400" s="1">
        <v>2400</v>
      </c>
      <c r="B2400" s="21" t="s">
        <v>4968</v>
      </c>
      <c r="C2400" s="21" t="s">
        <v>4969</v>
      </c>
      <c r="D2400" s="21" t="s">
        <v>163</v>
      </c>
      <c r="E2400" s="21" t="s">
        <v>277</v>
      </c>
      <c r="F2400" s="21" t="s">
        <v>277</v>
      </c>
      <c r="G2400" s="21" t="s">
        <v>278</v>
      </c>
      <c r="H2400" s="21" t="s">
        <v>277</v>
      </c>
      <c r="I2400" s="21" t="s">
        <v>195</v>
      </c>
      <c r="J2400" s="22">
        <v>27485</v>
      </c>
      <c r="K2400" s="22">
        <v>43830</v>
      </c>
      <c r="L2400" s="23">
        <f t="shared" si="378"/>
        <v>750</v>
      </c>
      <c r="M2400" s="24">
        <f t="shared" si="379"/>
        <v>1</v>
      </c>
      <c r="N2400" s="21">
        <v>750</v>
      </c>
      <c r="O2400" s="21">
        <v>750</v>
      </c>
      <c r="P2400" s="21" t="s">
        <v>507</v>
      </c>
      <c r="Q2400" s="21" t="s">
        <v>508</v>
      </c>
      <c r="R2400" s="25" t="s">
        <v>509</v>
      </c>
      <c r="S2400" s="21" t="s">
        <v>510</v>
      </c>
      <c r="T2400" s="21"/>
      <c r="U2400" s="26"/>
      <c r="V2400" s="26"/>
      <c r="W2400" s="27">
        <f t="shared" si="370"/>
        <v>1975</v>
      </c>
      <c r="X2400" s="27">
        <f t="shared" si="371"/>
        <v>2019</v>
      </c>
      <c r="Y2400" s="28">
        <f t="shared" si="372"/>
        <v>0</v>
      </c>
      <c r="Z2400" s="29" t="str">
        <f t="shared" si="373"/>
        <v>SW</v>
      </c>
      <c r="AA2400" s="30">
        <f t="shared" si="374"/>
        <v>750</v>
      </c>
      <c r="AB2400" s="31">
        <f>IF(AND(ISNUMBER(MATCH($S2400,[3]Lists!$CU$8:$CU$37,0)),J2400&gt;=DATE(2018,12,31)),$AH$6,$AH$5)</f>
        <v>1</v>
      </c>
      <c r="AC2400" s="31">
        <f t="shared" si="375"/>
        <v>1</v>
      </c>
      <c r="AD2400" s="31">
        <f t="shared" si="376"/>
        <v>1</v>
      </c>
      <c r="AE2400" s="32" t="e">
        <f>MIN($K2400,IF(AND(S2400='[3]Resources - Baseline'!$C$25,$AH$3&gt;0),MIN(DATE(2050,12,31),MAX(DATE($AH$4,12,31),DATE(YEAR(J2400)+$AH$3,MONTH(J2400),DAY(J2400)))),IF(AND(COUNTIFS('[3]Resources - Baseline'!$C$26:$C$37,S2400)=1,$AH$2&gt;0),MIN(DATE($AH$4,12,31),DATE(YEAR(J2400)+$AH$2,MONTH(J2400),DAY(J2400))),DATE(2050,12,31))))</f>
        <v>#VALUE!</v>
      </c>
      <c r="AF2400" s="33">
        <f t="shared" si="377"/>
        <v>1</v>
      </c>
    </row>
    <row r="2401" spans="1:32">
      <c r="A2401" s="1">
        <v>2401</v>
      </c>
      <c r="B2401" s="21" t="s">
        <v>4970</v>
      </c>
      <c r="C2401" s="21" t="s">
        <v>4971</v>
      </c>
      <c r="D2401" s="21" t="s">
        <v>163</v>
      </c>
      <c r="E2401" s="21" t="s">
        <v>277</v>
      </c>
      <c r="F2401" s="21" t="s">
        <v>277</v>
      </c>
      <c r="G2401" s="21" t="s">
        <v>278</v>
      </c>
      <c r="H2401" s="21" t="s">
        <v>277</v>
      </c>
      <c r="I2401" s="21" t="s">
        <v>195</v>
      </c>
      <c r="J2401" s="22">
        <v>27851</v>
      </c>
      <c r="K2401" s="22">
        <v>43830</v>
      </c>
      <c r="L2401" s="23">
        <f t="shared" si="378"/>
        <v>750</v>
      </c>
      <c r="M2401" s="24">
        <f t="shared" si="379"/>
        <v>1</v>
      </c>
      <c r="N2401" s="21">
        <v>750</v>
      </c>
      <c r="O2401" s="21">
        <v>750</v>
      </c>
      <c r="P2401" s="21" t="s">
        <v>507</v>
      </c>
      <c r="Q2401" s="21" t="s">
        <v>508</v>
      </c>
      <c r="R2401" s="25" t="s">
        <v>509</v>
      </c>
      <c r="S2401" s="21" t="s">
        <v>510</v>
      </c>
      <c r="T2401" s="21"/>
      <c r="U2401" s="26"/>
      <c r="V2401" s="26"/>
      <c r="W2401" s="27">
        <f t="shared" si="370"/>
        <v>1976</v>
      </c>
      <c r="X2401" s="27">
        <f t="shared" si="371"/>
        <v>2019</v>
      </c>
      <c r="Y2401" s="28">
        <f t="shared" si="372"/>
        <v>0</v>
      </c>
      <c r="Z2401" s="29" t="str">
        <f t="shared" si="373"/>
        <v>SW</v>
      </c>
      <c r="AA2401" s="30">
        <f t="shared" si="374"/>
        <v>750</v>
      </c>
      <c r="AB2401" s="31">
        <f>IF(AND(ISNUMBER(MATCH($S2401,[3]Lists!$CU$8:$CU$37,0)),J2401&gt;=DATE(2018,12,31)),$AH$6,$AH$5)</f>
        <v>1</v>
      </c>
      <c r="AC2401" s="31">
        <f t="shared" si="375"/>
        <v>1</v>
      </c>
      <c r="AD2401" s="31">
        <f t="shared" si="376"/>
        <v>1</v>
      </c>
      <c r="AE2401" s="32" t="e">
        <f>MIN($K2401,IF(AND(S2401='[3]Resources - Baseline'!$C$25,$AH$3&gt;0),MIN(DATE(2050,12,31),MAX(DATE($AH$4,12,31),DATE(YEAR(J2401)+$AH$3,MONTH(J2401),DAY(J2401)))),IF(AND(COUNTIFS('[3]Resources - Baseline'!$C$26:$C$37,S2401)=1,$AH$2&gt;0),MIN(DATE($AH$4,12,31),DATE(YEAR(J2401)+$AH$2,MONTH(J2401),DAY(J2401))),DATE(2050,12,31))))</f>
        <v>#VALUE!</v>
      </c>
      <c r="AF2401" s="33">
        <f t="shared" si="377"/>
        <v>1</v>
      </c>
    </row>
    <row r="2402" spans="1:32">
      <c r="A2402" s="1">
        <v>2402</v>
      </c>
      <c r="B2402" s="21" t="s">
        <v>4972</v>
      </c>
      <c r="C2402" s="21" t="s">
        <v>4973</v>
      </c>
      <c r="D2402" s="21" t="s">
        <v>163</v>
      </c>
      <c r="E2402" s="21" t="s">
        <v>497</v>
      </c>
      <c r="F2402" s="21" t="s">
        <v>497</v>
      </c>
      <c r="G2402" s="21" t="s">
        <v>498</v>
      </c>
      <c r="H2402" s="21" t="s">
        <v>497</v>
      </c>
      <c r="I2402" s="21" t="s">
        <v>195</v>
      </c>
      <c r="J2402" s="22">
        <v>32509</v>
      </c>
      <c r="K2402" s="22">
        <v>55153</v>
      </c>
      <c r="L2402" s="23">
        <f t="shared" si="378"/>
        <v>16</v>
      </c>
      <c r="M2402" s="24">
        <f t="shared" si="379"/>
        <v>1</v>
      </c>
      <c r="N2402" s="21">
        <v>16</v>
      </c>
      <c r="O2402" s="21">
        <v>16</v>
      </c>
      <c r="P2402" s="21" t="s">
        <v>218</v>
      </c>
      <c r="Q2402" s="21" t="s">
        <v>219</v>
      </c>
      <c r="R2402" s="25" t="s">
        <v>218</v>
      </c>
      <c r="S2402" s="21" t="s">
        <v>227</v>
      </c>
      <c r="T2402" s="21"/>
      <c r="U2402" s="26"/>
      <c r="V2402" s="26"/>
      <c r="W2402" s="27">
        <f t="shared" si="370"/>
        <v>1989</v>
      </c>
      <c r="X2402" s="27">
        <f t="shared" si="371"/>
        <v>2050</v>
      </c>
      <c r="Y2402" s="28">
        <f t="shared" si="372"/>
        <v>0</v>
      </c>
      <c r="Z2402" s="29" t="str">
        <f t="shared" si="373"/>
        <v>SW</v>
      </c>
      <c r="AA2402" s="30">
        <f t="shared" si="374"/>
        <v>16</v>
      </c>
      <c r="AB2402" s="31">
        <f>IF(AND(ISNUMBER(MATCH($S2402,[3]Lists!$CU$8:$CU$37,0)),J2402&gt;=DATE(2018,12,31)),$AH$6,$AH$5)</f>
        <v>1</v>
      </c>
      <c r="AC2402" s="31">
        <f t="shared" si="375"/>
        <v>1</v>
      </c>
      <c r="AD2402" s="31">
        <f t="shared" si="376"/>
        <v>1</v>
      </c>
      <c r="AE2402" s="32" t="e">
        <f>MIN($K2402,IF(AND(S2402='[3]Resources - Baseline'!$C$25,$AH$3&gt;0),MIN(DATE(2050,12,31),MAX(DATE($AH$4,12,31),DATE(YEAR(J2402)+$AH$3,MONTH(J2402),DAY(J2402)))),IF(AND(COUNTIFS('[3]Resources - Baseline'!$C$26:$C$37,S2402)=1,$AH$2&gt;0),MIN(DATE($AH$4,12,31),DATE(YEAR(J2402)+$AH$2,MONTH(J2402),DAY(J2402))),DATE(2050,12,31))))</f>
        <v>#VALUE!</v>
      </c>
      <c r="AF2402" s="33">
        <f t="shared" si="377"/>
        <v>1</v>
      </c>
    </row>
    <row r="2403" spans="1:32">
      <c r="A2403" s="1">
        <v>2403</v>
      </c>
      <c r="B2403" s="21" t="s">
        <v>4974</v>
      </c>
      <c r="C2403" s="21" t="s">
        <v>4975</v>
      </c>
      <c r="D2403" s="21" t="s">
        <v>163</v>
      </c>
      <c r="E2403" s="21" t="s">
        <v>497</v>
      </c>
      <c r="F2403" s="21" t="s">
        <v>497</v>
      </c>
      <c r="G2403" s="21" t="s">
        <v>498</v>
      </c>
      <c r="H2403" s="21" t="s">
        <v>497</v>
      </c>
      <c r="I2403" s="21" t="s">
        <v>195</v>
      </c>
      <c r="J2403" s="22">
        <v>32509</v>
      </c>
      <c r="K2403" s="22">
        <v>55153</v>
      </c>
      <c r="L2403" s="23">
        <f t="shared" si="378"/>
        <v>16</v>
      </c>
      <c r="M2403" s="24">
        <f t="shared" si="379"/>
        <v>1</v>
      </c>
      <c r="N2403" s="21">
        <v>16</v>
      </c>
      <c r="O2403" s="21">
        <v>16</v>
      </c>
      <c r="P2403" s="21" t="s">
        <v>218</v>
      </c>
      <c r="Q2403" s="21" t="s">
        <v>219</v>
      </c>
      <c r="R2403" s="25" t="s">
        <v>218</v>
      </c>
      <c r="S2403" s="21" t="s">
        <v>227</v>
      </c>
      <c r="T2403" s="21"/>
      <c r="U2403" s="26"/>
      <c r="V2403" s="26"/>
      <c r="W2403" s="27">
        <f t="shared" si="370"/>
        <v>1989</v>
      </c>
      <c r="X2403" s="27">
        <f t="shared" si="371"/>
        <v>2050</v>
      </c>
      <c r="Y2403" s="28">
        <f t="shared" si="372"/>
        <v>0</v>
      </c>
      <c r="Z2403" s="29" t="str">
        <f t="shared" si="373"/>
        <v>SW</v>
      </c>
      <c r="AA2403" s="30">
        <f t="shared" si="374"/>
        <v>16</v>
      </c>
      <c r="AB2403" s="31">
        <f>IF(AND(ISNUMBER(MATCH($S2403,[3]Lists!$CU$8:$CU$37,0)),J2403&gt;=DATE(2018,12,31)),$AH$6,$AH$5)</f>
        <v>1</v>
      </c>
      <c r="AC2403" s="31">
        <f t="shared" si="375"/>
        <v>1</v>
      </c>
      <c r="AD2403" s="31">
        <f t="shared" si="376"/>
        <v>1</v>
      </c>
      <c r="AE2403" s="32" t="e">
        <f>MIN($K2403,IF(AND(S2403='[3]Resources - Baseline'!$C$25,$AH$3&gt;0),MIN(DATE(2050,12,31),MAX(DATE($AH$4,12,31),DATE(YEAR(J2403)+$AH$3,MONTH(J2403),DAY(J2403)))),IF(AND(COUNTIFS('[3]Resources - Baseline'!$C$26:$C$37,S2403)=1,$AH$2&gt;0),MIN(DATE($AH$4,12,31),DATE(YEAR(J2403)+$AH$2,MONTH(J2403),DAY(J2403))),DATE(2050,12,31))))</f>
        <v>#VALUE!</v>
      </c>
      <c r="AF2403" s="33">
        <f t="shared" si="377"/>
        <v>1</v>
      </c>
    </row>
    <row r="2404" spans="1:32">
      <c r="A2404" s="1">
        <v>2404</v>
      </c>
      <c r="B2404" s="21" t="s">
        <v>4976</v>
      </c>
      <c r="C2404" s="21" t="s">
        <v>4977</v>
      </c>
      <c r="D2404" s="21" t="s">
        <v>185</v>
      </c>
      <c r="E2404" s="21" t="s">
        <v>176</v>
      </c>
      <c r="F2404" s="21" t="s">
        <v>176</v>
      </c>
      <c r="G2404" s="21" t="s">
        <v>177</v>
      </c>
      <c r="H2404" s="21" t="s">
        <v>176</v>
      </c>
      <c r="I2404" s="21" t="s">
        <v>178</v>
      </c>
      <c r="J2404" s="22">
        <v>32865</v>
      </c>
      <c r="K2404" s="22">
        <v>55153</v>
      </c>
      <c r="L2404" s="23">
        <f t="shared" si="378"/>
        <v>90</v>
      </c>
      <c r="M2404" s="24">
        <f t="shared" si="379"/>
        <v>1</v>
      </c>
      <c r="N2404" s="21">
        <v>90</v>
      </c>
      <c r="O2404" s="21">
        <v>90</v>
      </c>
      <c r="P2404" s="21" t="s">
        <v>187</v>
      </c>
      <c r="Q2404" s="21" t="s">
        <v>248</v>
      </c>
      <c r="R2404" s="25" t="s">
        <v>249</v>
      </c>
      <c r="S2404" s="21" t="s">
        <v>250</v>
      </c>
      <c r="T2404" s="21"/>
      <c r="U2404" s="26"/>
      <c r="V2404" s="26"/>
      <c r="W2404" s="27">
        <f t="shared" si="370"/>
        <v>1990</v>
      </c>
      <c r="X2404" s="27">
        <f t="shared" si="371"/>
        <v>2050</v>
      </c>
      <c r="Y2404" s="28">
        <f t="shared" si="372"/>
        <v>0</v>
      </c>
      <c r="Z2404" s="29" t="str">
        <f t="shared" si="373"/>
        <v>CAISO</v>
      </c>
      <c r="AA2404" s="30">
        <f t="shared" si="374"/>
        <v>90</v>
      </c>
      <c r="AB2404" s="31">
        <f>IF(AND(ISNUMBER(MATCH($S2404,[3]Lists!$CU$8:$CU$37,0)),J2404&gt;=DATE(2018,12,31)),$AH$6,$AH$5)</f>
        <v>1</v>
      </c>
      <c r="AC2404" s="31">
        <f t="shared" si="375"/>
        <v>1</v>
      </c>
      <c r="AD2404" s="31">
        <f t="shared" si="376"/>
        <v>1</v>
      </c>
      <c r="AE2404" s="32" t="e">
        <f>MIN($K2404,IF(AND(S2404='[3]Resources - Baseline'!$C$25,$AH$3&gt;0),MIN(DATE(2050,12,31),MAX(DATE($AH$4,12,31),DATE(YEAR(J2404)+$AH$3,MONTH(J2404),DAY(J2404)))),IF(AND(COUNTIFS('[3]Resources - Baseline'!$C$26:$C$37,S2404)=1,$AH$2&gt;0),MIN(DATE($AH$4,12,31),DATE(YEAR(J2404)+$AH$2,MONTH(J2404),DAY(J2404))),DATE(2050,12,31))))</f>
        <v>#VALUE!</v>
      </c>
      <c r="AF2404" s="33">
        <f t="shared" si="377"/>
        <v>1</v>
      </c>
    </row>
    <row r="2405" spans="1:32">
      <c r="A2405" s="1">
        <v>2405</v>
      </c>
      <c r="B2405" s="21" t="s">
        <v>4978</v>
      </c>
      <c r="C2405" s="21" t="s">
        <v>4979</v>
      </c>
      <c r="D2405" s="21" t="s">
        <v>185</v>
      </c>
      <c r="E2405" s="21" t="s">
        <v>246</v>
      </c>
      <c r="F2405" s="21" t="s">
        <v>246</v>
      </c>
      <c r="G2405" s="21" t="s">
        <v>247</v>
      </c>
      <c r="H2405" s="21" t="s">
        <v>246</v>
      </c>
      <c r="I2405" s="21" t="s">
        <v>178</v>
      </c>
      <c r="J2405" s="22">
        <v>30317</v>
      </c>
      <c r="K2405" s="22">
        <v>55153</v>
      </c>
      <c r="L2405" s="23">
        <f t="shared" si="378"/>
        <v>30.999999999999996</v>
      </c>
      <c r="M2405" s="24">
        <f t="shared" si="379"/>
        <v>0.79794079794079786</v>
      </c>
      <c r="N2405" s="21">
        <v>31</v>
      </c>
      <c r="O2405" s="21">
        <v>38.85</v>
      </c>
      <c r="P2405" s="21" t="s">
        <v>187</v>
      </c>
      <c r="Q2405" s="21" t="s">
        <v>248</v>
      </c>
      <c r="R2405" s="25" t="s">
        <v>249</v>
      </c>
      <c r="S2405" s="21" t="s">
        <v>250</v>
      </c>
      <c r="T2405" s="21" t="s">
        <v>378</v>
      </c>
      <c r="U2405" s="26">
        <v>4.3339999999999996</v>
      </c>
      <c r="V2405" s="26"/>
      <c r="W2405" s="27">
        <f t="shared" si="370"/>
        <v>1983</v>
      </c>
      <c r="X2405" s="27">
        <f t="shared" si="371"/>
        <v>2050</v>
      </c>
      <c r="Y2405" s="28">
        <f t="shared" si="372"/>
        <v>34.516000000000005</v>
      </c>
      <c r="Z2405" s="29" t="str">
        <f t="shared" si="373"/>
        <v>BANC</v>
      </c>
      <c r="AA2405" s="30">
        <f t="shared" si="374"/>
        <v>4.3339999999999996</v>
      </c>
      <c r="AB2405" s="31">
        <f>IF(AND(ISNUMBER(MATCH($S2405,[3]Lists!$CU$8:$CU$37,0)),J2405&gt;=DATE(2018,12,31)),$AH$6,$AH$5)</f>
        <v>1</v>
      </c>
      <c r="AC2405" s="31">
        <f t="shared" si="375"/>
        <v>1</v>
      </c>
      <c r="AD2405" s="31">
        <f t="shared" si="376"/>
        <v>1</v>
      </c>
      <c r="AE2405" s="32" t="e">
        <f>MIN($K2405,IF(AND(S2405='[3]Resources - Baseline'!$C$25,$AH$3&gt;0),MIN(DATE(2050,12,31),MAX(DATE($AH$4,12,31),DATE(YEAR(J2405)+$AH$3,MONTH(J2405),DAY(J2405)))),IF(AND(COUNTIFS('[3]Resources - Baseline'!$C$26:$C$37,S2405)=1,$AH$2&gt;0),MIN(DATE($AH$4,12,31),DATE(YEAR(J2405)+$AH$2,MONTH(J2405),DAY(J2405))),DATE(2050,12,31))))</f>
        <v>#VALUE!</v>
      </c>
      <c r="AF2405" s="33">
        <f t="shared" si="377"/>
        <v>1</v>
      </c>
    </row>
    <row r="2406" spans="1:32">
      <c r="A2406" s="1">
        <v>2406</v>
      </c>
      <c r="B2406" s="21" t="s">
        <v>4980</v>
      </c>
      <c r="C2406" s="21" t="s">
        <v>4981</v>
      </c>
      <c r="D2406" s="21" t="s">
        <v>185</v>
      </c>
      <c r="E2406" s="21" t="s">
        <v>246</v>
      </c>
      <c r="F2406" s="21" t="s">
        <v>246</v>
      </c>
      <c r="G2406" s="21" t="s">
        <v>247</v>
      </c>
      <c r="H2406" s="21" t="s">
        <v>246</v>
      </c>
      <c r="I2406" s="21" t="s">
        <v>178</v>
      </c>
      <c r="J2406" s="22">
        <v>30317</v>
      </c>
      <c r="K2406" s="22">
        <v>55153</v>
      </c>
      <c r="L2406" s="23">
        <f t="shared" si="378"/>
        <v>28</v>
      </c>
      <c r="M2406" s="24">
        <f t="shared" si="379"/>
        <v>0.82352941176470584</v>
      </c>
      <c r="N2406" s="21">
        <v>28</v>
      </c>
      <c r="O2406" s="21">
        <v>34</v>
      </c>
      <c r="P2406" s="21" t="s">
        <v>187</v>
      </c>
      <c r="Q2406" s="21" t="s">
        <v>248</v>
      </c>
      <c r="R2406" s="25" t="s">
        <v>249</v>
      </c>
      <c r="S2406" s="21" t="s">
        <v>250</v>
      </c>
      <c r="T2406" s="21"/>
      <c r="U2406" s="26"/>
      <c r="V2406" s="26"/>
      <c r="W2406" s="27">
        <f t="shared" si="370"/>
        <v>1983</v>
      </c>
      <c r="X2406" s="27">
        <f t="shared" si="371"/>
        <v>2050</v>
      </c>
      <c r="Y2406" s="28">
        <f t="shared" si="372"/>
        <v>0</v>
      </c>
      <c r="Z2406" s="29" t="str">
        <f t="shared" si="373"/>
        <v>CAISO</v>
      </c>
      <c r="AA2406" s="30">
        <f t="shared" si="374"/>
        <v>34</v>
      </c>
      <c r="AB2406" s="31">
        <f>IF(AND(ISNUMBER(MATCH($S2406,[3]Lists!$CU$8:$CU$37,0)),J2406&gt;=DATE(2018,12,31)),$AH$6,$AH$5)</f>
        <v>1</v>
      </c>
      <c r="AC2406" s="31">
        <f t="shared" si="375"/>
        <v>1</v>
      </c>
      <c r="AD2406" s="31">
        <f t="shared" si="376"/>
        <v>1</v>
      </c>
      <c r="AE2406" s="32" t="e">
        <f>MIN($K2406,IF(AND(S2406='[3]Resources - Baseline'!$C$25,$AH$3&gt;0),MIN(DATE(2050,12,31),MAX(DATE($AH$4,12,31),DATE(YEAR(J2406)+$AH$3,MONTH(J2406),DAY(J2406)))),IF(AND(COUNTIFS('[3]Resources - Baseline'!$C$26:$C$37,S2406)=1,$AH$2&gt;0),MIN(DATE($AH$4,12,31),DATE(YEAR(J2406)+$AH$2,MONTH(J2406),DAY(J2406))),DATE(2050,12,31))))</f>
        <v>#VALUE!</v>
      </c>
      <c r="AF2406" s="33">
        <f t="shared" si="377"/>
        <v>1</v>
      </c>
    </row>
    <row r="2407" spans="1:32">
      <c r="A2407" s="1">
        <v>2407</v>
      </c>
      <c r="B2407" s="21" t="s">
        <v>4982</v>
      </c>
      <c r="C2407" s="21" t="s">
        <v>4983</v>
      </c>
      <c r="D2407" s="21" t="s">
        <v>185</v>
      </c>
      <c r="E2407" s="21" t="s">
        <v>246</v>
      </c>
      <c r="F2407" s="21" t="s">
        <v>246</v>
      </c>
      <c r="G2407" s="21" t="s">
        <v>247</v>
      </c>
      <c r="H2407" s="21" t="s">
        <v>246</v>
      </c>
      <c r="I2407" s="21" t="s">
        <v>178</v>
      </c>
      <c r="J2407" s="22">
        <v>31048</v>
      </c>
      <c r="K2407" s="22">
        <v>55153</v>
      </c>
      <c r="L2407" s="23">
        <f t="shared" si="378"/>
        <v>0</v>
      </c>
      <c r="M2407" s="24">
        <f t="shared" si="379"/>
        <v>0</v>
      </c>
      <c r="N2407" s="21"/>
      <c r="O2407" s="21">
        <v>42.42</v>
      </c>
      <c r="P2407" s="21" t="s">
        <v>187</v>
      </c>
      <c r="Q2407" s="21" t="s">
        <v>248</v>
      </c>
      <c r="R2407" s="25" t="s">
        <v>249</v>
      </c>
      <c r="S2407" s="21" t="s">
        <v>250</v>
      </c>
      <c r="T2407" s="21" t="s">
        <v>378</v>
      </c>
      <c r="U2407" s="26">
        <v>4.3339999999999996</v>
      </c>
      <c r="V2407" s="26"/>
      <c r="W2407" s="27">
        <f t="shared" si="370"/>
        <v>1985</v>
      </c>
      <c r="X2407" s="27">
        <f t="shared" si="371"/>
        <v>2050</v>
      </c>
      <c r="Y2407" s="28">
        <f t="shared" si="372"/>
        <v>38.085999999999999</v>
      </c>
      <c r="Z2407" s="29" t="str">
        <f t="shared" si="373"/>
        <v>BANC</v>
      </c>
      <c r="AA2407" s="30">
        <f t="shared" si="374"/>
        <v>4.3339999999999996</v>
      </c>
      <c r="AB2407" s="31">
        <f>IF(AND(ISNUMBER(MATCH($S2407,[3]Lists!$CU$8:$CU$37,0)),J2407&gt;=DATE(2018,12,31)),$AH$6,$AH$5)</f>
        <v>1</v>
      </c>
      <c r="AC2407" s="31">
        <f t="shared" si="375"/>
        <v>1</v>
      </c>
      <c r="AD2407" s="31">
        <f t="shared" si="376"/>
        <v>1</v>
      </c>
      <c r="AE2407" s="32" t="e">
        <f>MIN($K2407,IF(AND(S2407='[3]Resources - Baseline'!$C$25,$AH$3&gt;0),MIN(DATE(2050,12,31),MAX(DATE($AH$4,12,31),DATE(YEAR(J2407)+$AH$3,MONTH(J2407),DAY(J2407)))),IF(AND(COUNTIFS('[3]Resources - Baseline'!$C$26:$C$37,S2407)=1,$AH$2&gt;0),MIN(DATE($AH$4,12,31),DATE(YEAR(J2407)+$AH$2,MONTH(J2407),DAY(J2407))),DATE(2050,12,31))))</f>
        <v>#VALUE!</v>
      </c>
      <c r="AF2407" s="33">
        <f t="shared" si="377"/>
        <v>1</v>
      </c>
    </row>
    <row r="2408" spans="1:32">
      <c r="A2408" s="1">
        <v>2408</v>
      </c>
      <c r="B2408" s="21" t="s">
        <v>4984</v>
      </c>
      <c r="C2408" s="21" t="s">
        <v>4985</v>
      </c>
      <c r="D2408" s="21" t="s">
        <v>185</v>
      </c>
      <c r="E2408" s="21" t="s">
        <v>246</v>
      </c>
      <c r="F2408" s="21" t="s">
        <v>246</v>
      </c>
      <c r="G2408" s="21" t="s">
        <v>247</v>
      </c>
      <c r="H2408" s="21" t="s">
        <v>246</v>
      </c>
      <c r="I2408" s="21" t="s">
        <v>178</v>
      </c>
      <c r="J2408" s="22">
        <v>31413</v>
      </c>
      <c r="K2408" s="22">
        <v>55153</v>
      </c>
      <c r="L2408" s="23">
        <f t="shared" si="378"/>
        <v>52.73</v>
      </c>
      <c r="M2408" s="24">
        <f t="shared" si="379"/>
        <v>1</v>
      </c>
      <c r="N2408" s="21">
        <v>52.73</v>
      </c>
      <c r="O2408" s="21">
        <v>52.73</v>
      </c>
      <c r="P2408" s="21" t="s">
        <v>187</v>
      </c>
      <c r="Q2408" s="21" t="s">
        <v>248</v>
      </c>
      <c r="R2408" s="25" t="s">
        <v>249</v>
      </c>
      <c r="S2408" s="21" t="s">
        <v>250</v>
      </c>
      <c r="T2408" s="21"/>
      <c r="U2408" s="26"/>
      <c r="V2408" s="26"/>
      <c r="W2408" s="27">
        <f t="shared" si="370"/>
        <v>1986</v>
      </c>
      <c r="X2408" s="27">
        <f t="shared" si="371"/>
        <v>2050</v>
      </c>
      <c r="Y2408" s="28">
        <f t="shared" si="372"/>
        <v>0</v>
      </c>
      <c r="Z2408" s="29" t="str">
        <f t="shared" si="373"/>
        <v>CAISO</v>
      </c>
      <c r="AA2408" s="30">
        <f t="shared" si="374"/>
        <v>52.73</v>
      </c>
      <c r="AB2408" s="31">
        <f>IF(AND(ISNUMBER(MATCH($S2408,[3]Lists!$CU$8:$CU$37,0)),J2408&gt;=DATE(2018,12,31)),$AH$6,$AH$5)</f>
        <v>1</v>
      </c>
      <c r="AC2408" s="31">
        <f t="shared" si="375"/>
        <v>1</v>
      </c>
      <c r="AD2408" s="31">
        <f t="shared" si="376"/>
        <v>1</v>
      </c>
      <c r="AE2408" s="32" t="e">
        <f>MIN($K2408,IF(AND(S2408='[3]Resources - Baseline'!$C$25,$AH$3&gt;0),MIN(DATE(2050,12,31),MAX(DATE($AH$4,12,31),DATE(YEAR(J2408)+$AH$3,MONTH(J2408),DAY(J2408)))),IF(AND(COUNTIFS('[3]Resources - Baseline'!$C$26:$C$37,S2408)=1,$AH$2&gt;0),MIN(DATE($AH$4,12,31),DATE(YEAR(J2408)+$AH$2,MONTH(J2408),DAY(J2408))),DATE(2050,12,31))))</f>
        <v>#VALUE!</v>
      </c>
      <c r="AF2408" s="33">
        <f t="shared" si="377"/>
        <v>1</v>
      </c>
    </row>
    <row r="2409" spans="1:32">
      <c r="A2409" s="1">
        <v>2409</v>
      </c>
      <c r="B2409" s="21" t="s">
        <v>4986</v>
      </c>
      <c r="C2409" s="21" t="s">
        <v>4987</v>
      </c>
      <c r="D2409" s="21" t="s">
        <v>163</v>
      </c>
      <c r="E2409" s="21" t="s">
        <v>837</v>
      </c>
      <c r="F2409" s="21" t="s">
        <v>837</v>
      </c>
      <c r="G2409" s="21" t="s">
        <v>838</v>
      </c>
      <c r="H2409" s="21" t="s">
        <v>434</v>
      </c>
      <c r="I2409" s="21" t="s">
        <v>212</v>
      </c>
      <c r="J2409" s="22">
        <v>41099</v>
      </c>
      <c r="K2409" s="22">
        <v>55153</v>
      </c>
      <c r="L2409" s="23">
        <f t="shared" si="378"/>
        <v>11</v>
      </c>
      <c r="M2409" s="24">
        <f t="shared" si="379"/>
        <v>1</v>
      </c>
      <c r="N2409" s="21">
        <v>11</v>
      </c>
      <c r="O2409" s="21">
        <v>11</v>
      </c>
      <c r="P2409" s="21" t="s">
        <v>848</v>
      </c>
      <c r="Q2409" s="21" t="s">
        <v>248</v>
      </c>
      <c r="R2409" s="25" t="s">
        <v>249</v>
      </c>
      <c r="S2409" s="21" t="s">
        <v>1044</v>
      </c>
      <c r="T2409" s="21"/>
      <c r="U2409" s="26"/>
      <c r="V2409" s="26"/>
      <c r="W2409" s="27">
        <f t="shared" si="370"/>
        <v>2013</v>
      </c>
      <c r="X2409" s="27">
        <f t="shared" si="371"/>
        <v>2050</v>
      </c>
      <c r="Y2409" s="28">
        <f t="shared" si="372"/>
        <v>0</v>
      </c>
      <c r="Z2409" s="29" t="str">
        <f t="shared" si="373"/>
        <v>NW</v>
      </c>
      <c r="AA2409" s="30">
        <f t="shared" si="374"/>
        <v>11</v>
      </c>
      <c r="AB2409" s="31">
        <f>IF(AND(ISNUMBER(MATCH($S2409,[3]Lists!$CU$8:$CU$37,0)),J2409&gt;=DATE(2018,12,31)),$AH$6,$AH$5)</f>
        <v>1</v>
      </c>
      <c r="AC2409" s="31">
        <f t="shared" si="375"/>
        <v>1</v>
      </c>
      <c r="AD2409" s="31">
        <f t="shared" si="376"/>
        <v>1</v>
      </c>
      <c r="AE2409" s="32" t="e">
        <f>MIN($K2409,IF(AND(S2409='[3]Resources - Baseline'!$C$25,$AH$3&gt;0),MIN(DATE(2050,12,31),MAX(DATE($AH$4,12,31),DATE(YEAR(J2409)+$AH$3,MONTH(J2409),DAY(J2409)))),IF(AND(COUNTIFS('[3]Resources - Baseline'!$C$26:$C$37,S2409)=1,$AH$2&gt;0),MIN(DATE($AH$4,12,31),DATE(YEAR(J2409)+$AH$2,MONTH(J2409),DAY(J2409))),DATE(2050,12,31))))</f>
        <v>#VALUE!</v>
      </c>
      <c r="AF2409" s="33">
        <f t="shared" si="377"/>
        <v>1</v>
      </c>
    </row>
    <row r="2410" spans="1:32">
      <c r="A2410" s="1">
        <v>2410</v>
      </c>
      <c r="B2410" s="21" t="s">
        <v>4988</v>
      </c>
      <c r="C2410" s="21" t="s">
        <v>4989</v>
      </c>
      <c r="D2410" s="21" t="s">
        <v>163</v>
      </c>
      <c r="E2410" s="21" t="s">
        <v>331</v>
      </c>
      <c r="F2410" s="21" t="s">
        <v>331</v>
      </c>
      <c r="G2410" s="21" t="s">
        <v>177</v>
      </c>
      <c r="H2410" s="21" t="s">
        <v>176</v>
      </c>
      <c r="I2410" s="21" t="s">
        <v>178</v>
      </c>
      <c r="J2410" s="22">
        <v>41099</v>
      </c>
      <c r="K2410" s="22">
        <v>55153</v>
      </c>
      <c r="L2410" s="23">
        <f t="shared" si="378"/>
        <v>0</v>
      </c>
      <c r="M2410" s="24">
        <f t="shared" si="379"/>
        <v>0</v>
      </c>
      <c r="N2410" s="21">
        <v>0</v>
      </c>
      <c r="O2410" s="21">
        <v>11</v>
      </c>
      <c r="P2410" s="21" t="s">
        <v>848</v>
      </c>
      <c r="Q2410" s="21" t="s">
        <v>248</v>
      </c>
      <c r="R2410" s="25" t="s">
        <v>249</v>
      </c>
      <c r="S2410" s="21" t="s">
        <v>250</v>
      </c>
      <c r="T2410" s="21"/>
      <c r="U2410" s="26"/>
      <c r="V2410" s="26"/>
      <c r="W2410" s="27">
        <f t="shared" si="370"/>
        <v>2013</v>
      </c>
      <c r="X2410" s="27">
        <f t="shared" si="371"/>
        <v>2050</v>
      </c>
      <c r="Y2410" s="28">
        <f t="shared" si="372"/>
        <v>0</v>
      </c>
      <c r="Z2410" s="29" t="str">
        <f t="shared" si="373"/>
        <v>CAISO</v>
      </c>
      <c r="AA2410" s="30">
        <f t="shared" si="374"/>
        <v>11</v>
      </c>
      <c r="AB2410" s="31">
        <f>IF(AND(ISNUMBER(MATCH($S2410,[3]Lists!$CU$8:$CU$37,0)),J2410&gt;=DATE(2018,12,31)),$AH$6,$AH$5)</f>
        <v>1</v>
      </c>
      <c r="AC2410" s="31">
        <f t="shared" si="375"/>
        <v>1</v>
      </c>
      <c r="AD2410" s="31">
        <f t="shared" si="376"/>
        <v>1</v>
      </c>
      <c r="AE2410" s="32" t="e">
        <f>MIN($K2410,IF(AND(S2410='[3]Resources - Baseline'!$C$25,$AH$3&gt;0),MIN(DATE(2050,12,31),MAX(DATE($AH$4,12,31),DATE(YEAR(J2410)+$AH$3,MONTH(J2410),DAY(J2410)))),IF(AND(COUNTIFS('[3]Resources - Baseline'!$C$26:$C$37,S2410)=1,$AH$2&gt;0),MIN(DATE($AH$4,12,31),DATE(YEAR(J2410)+$AH$2,MONTH(J2410),DAY(J2410))),DATE(2050,12,31))))</f>
        <v>#VALUE!</v>
      </c>
      <c r="AF2410" s="33">
        <f t="shared" si="377"/>
        <v>1</v>
      </c>
    </row>
    <row r="2411" spans="1:32">
      <c r="A2411" s="1">
        <v>2411</v>
      </c>
      <c r="B2411" s="21" t="s">
        <v>4990</v>
      </c>
      <c r="C2411" s="21" t="s">
        <v>4991</v>
      </c>
      <c r="D2411" s="21" t="s">
        <v>163</v>
      </c>
      <c r="E2411" s="21" t="s">
        <v>331</v>
      </c>
      <c r="F2411" s="21" t="s">
        <v>331</v>
      </c>
      <c r="G2411" s="21" t="s">
        <v>177</v>
      </c>
      <c r="H2411" s="21" t="s">
        <v>176</v>
      </c>
      <c r="I2411" s="21" t="s">
        <v>178</v>
      </c>
      <c r="J2411" s="22">
        <v>41099</v>
      </c>
      <c r="K2411" s="22">
        <v>55153</v>
      </c>
      <c r="L2411" s="23">
        <f t="shared" si="378"/>
        <v>0</v>
      </c>
      <c r="M2411" s="24">
        <f t="shared" si="379"/>
        <v>0</v>
      </c>
      <c r="N2411" s="21">
        <v>0</v>
      </c>
      <c r="O2411" s="21">
        <v>11</v>
      </c>
      <c r="P2411" s="21" t="s">
        <v>848</v>
      </c>
      <c r="Q2411" s="21" t="s">
        <v>248</v>
      </c>
      <c r="R2411" s="25" t="s">
        <v>249</v>
      </c>
      <c r="S2411" s="21" t="s">
        <v>250</v>
      </c>
      <c r="T2411" s="21"/>
      <c r="U2411" s="26"/>
      <c r="V2411" s="26"/>
      <c r="W2411" s="27">
        <f t="shared" si="370"/>
        <v>2013</v>
      </c>
      <c r="X2411" s="27">
        <f t="shared" si="371"/>
        <v>2050</v>
      </c>
      <c r="Y2411" s="28">
        <f t="shared" si="372"/>
        <v>0</v>
      </c>
      <c r="Z2411" s="29" t="str">
        <f t="shared" si="373"/>
        <v>CAISO</v>
      </c>
      <c r="AA2411" s="30">
        <f t="shared" si="374"/>
        <v>11</v>
      </c>
      <c r="AB2411" s="31">
        <f>IF(AND(ISNUMBER(MATCH($S2411,[3]Lists!$CU$8:$CU$37,0)),J2411&gt;=DATE(2018,12,31)),$AH$6,$AH$5)</f>
        <v>1</v>
      </c>
      <c r="AC2411" s="31">
        <f t="shared" si="375"/>
        <v>1</v>
      </c>
      <c r="AD2411" s="31">
        <f t="shared" si="376"/>
        <v>1</v>
      </c>
      <c r="AE2411" s="32" t="e">
        <f>MIN($K2411,IF(AND(S2411='[3]Resources - Baseline'!$C$25,$AH$3&gt;0),MIN(DATE(2050,12,31),MAX(DATE($AH$4,12,31),DATE(YEAR(J2411)+$AH$3,MONTH(J2411),DAY(J2411)))),IF(AND(COUNTIFS('[3]Resources - Baseline'!$C$26:$C$37,S2411)=1,$AH$2&gt;0),MIN(DATE($AH$4,12,31),DATE(YEAR(J2411)+$AH$2,MONTH(J2411),DAY(J2411))),DATE(2050,12,31))))</f>
        <v>#VALUE!</v>
      </c>
      <c r="AF2411" s="33">
        <f t="shared" si="377"/>
        <v>1</v>
      </c>
    </row>
    <row r="2412" spans="1:32">
      <c r="A2412" s="1">
        <v>2412</v>
      </c>
      <c r="B2412" s="21" t="s">
        <v>4992</v>
      </c>
      <c r="C2412" s="21" t="s">
        <v>4993</v>
      </c>
      <c r="D2412" s="21" t="s">
        <v>163</v>
      </c>
      <c r="E2412" s="21" t="s">
        <v>745</v>
      </c>
      <c r="F2412" s="21" t="s">
        <v>745</v>
      </c>
      <c r="G2412" s="21" t="s">
        <v>746</v>
      </c>
      <c r="H2412" s="21" t="s">
        <v>747</v>
      </c>
      <c r="I2412" s="21" t="s">
        <v>212</v>
      </c>
      <c r="J2412" s="22">
        <v>38139</v>
      </c>
      <c r="K2412" s="22">
        <v>55153</v>
      </c>
      <c r="L2412" s="23">
        <f t="shared" si="378"/>
        <v>140</v>
      </c>
      <c r="M2412" s="24">
        <f t="shared" si="379"/>
        <v>1</v>
      </c>
      <c r="N2412" s="21">
        <v>140</v>
      </c>
      <c r="O2412" s="21">
        <v>140</v>
      </c>
      <c r="P2412" s="21" t="s">
        <v>533</v>
      </c>
      <c r="Q2412" s="21" t="s">
        <v>258</v>
      </c>
      <c r="R2412" s="25" t="s">
        <v>259</v>
      </c>
      <c r="S2412" s="21" t="s">
        <v>807</v>
      </c>
      <c r="T2412" s="21"/>
      <c r="U2412" s="26"/>
      <c r="V2412" s="26"/>
      <c r="W2412" s="27">
        <f t="shared" si="370"/>
        <v>2004</v>
      </c>
      <c r="X2412" s="27">
        <f t="shared" si="371"/>
        <v>2050</v>
      </c>
      <c r="Y2412" s="28">
        <f t="shared" si="372"/>
        <v>0</v>
      </c>
      <c r="Z2412" s="29" t="str">
        <f t="shared" si="373"/>
        <v>NW</v>
      </c>
      <c r="AA2412" s="30">
        <f t="shared" si="374"/>
        <v>140</v>
      </c>
      <c r="AB2412" s="31">
        <f>IF(AND(ISNUMBER(MATCH($S2412,[3]Lists!$CU$8:$CU$37,0)),J2412&gt;=DATE(2018,12,31)),$AH$6,$AH$5)</f>
        <v>1</v>
      </c>
      <c r="AC2412" s="31">
        <f t="shared" si="375"/>
        <v>1</v>
      </c>
      <c r="AD2412" s="31">
        <f t="shared" si="376"/>
        <v>1</v>
      </c>
      <c r="AE2412" s="32" t="e">
        <f>MIN($K2412,IF(AND(S2412='[3]Resources - Baseline'!$C$25,$AH$3&gt;0),MIN(DATE(2050,12,31),MAX(DATE($AH$4,12,31),DATE(YEAR(J2412)+$AH$3,MONTH(J2412),DAY(J2412)))),IF(AND(COUNTIFS('[3]Resources - Baseline'!$C$26:$C$37,S2412)=1,$AH$2&gt;0),MIN(DATE($AH$4,12,31),DATE(YEAR(J2412)+$AH$2,MONTH(J2412),DAY(J2412))),DATE(2050,12,31))))</f>
        <v>#VALUE!</v>
      </c>
      <c r="AF2412" s="33">
        <f t="shared" si="377"/>
        <v>1</v>
      </c>
    </row>
    <row r="2413" spans="1:32">
      <c r="A2413" s="1">
        <v>2413</v>
      </c>
      <c r="B2413" s="21" t="s">
        <v>4994</v>
      </c>
      <c r="C2413" s="21" t="s">
        <v>4995</v>
      </c>
      <c r="D2413" s="21" t="s">
        <v>174</v>
      </c>
      <c r="E2413" s="22" t="s">
        <v>234</v>
      </c>
      <c r="F2413" s="22" t="s">
        <v>176</v>
      </c>
      <c r="G2413" s="22" t="s">
        <v>177</v>
      </c>
      <c r="H2413" s="22" t="s">
        <v>176</v>
      </c>
      <c r="I2413" s="22" t="s">
        <v>178</v>
      </c>
      <c r="J2413" s="22">
        <v>43606</v>
      </c>
      <c r="K2413" s="22">
        <v>55153</v>
      </c>
      <c r="L2413" s="23">
        <f t="shared" si="378"/>
        <v>3</v>
      </c>
      <c r="M2413" s="24">
        <f t="shared" si="379"/>
        <v>1</v>
      </c>
      <c r="N2413" s="23">
        <v>3</v>
      </c>
      <c r="O2413" s="23">
        <v>3</v>
      </c>
      <c r="P2413" s="23" t="s">
        <v>179</v>
      </c>
      <c r="Q2413" s="23" t="s">
        <v>180</v>
      </c>
      <c r="R2413" s="25" t="s">
        <v>181</v>
      </c>
      <c r="S2413" s="22" t="s">
        <v>182</v>
      </c>
      <c r="T2413" s="22"/>
      <c r="U2413" s="26"/>
      <c r="V2413" s="26"/>
      <c r="W2413" s="27">
        <f t="shared" si="370"/>
        <v>2019</v>
      </c>
      <c r="X2413" s="27">
        <f t="shared" si="371"/>
        <v>2050</v>
      </c>
      <c r="Y2413" s="28">
        <f t="shared" si="372"/>
        <v>0</v>
      </c>
      <c r="Z2413" s="29" t="str">
        <f t="shared" si="373"/>
        <v>CAISO</v>
      </c>
      <c r="AA2413" s="30">
        <f t="shared" si="374"/>
        <v>3</v>
      </c>
      <c r="AB2413" s="31">
        <f>IF(AND(ISNUMBER(MATCH($S2413,[3]Lists!$CU$8:$CU$37,0)),J2413&gt;=DATE(2018,12,31)),$AH$6,$AH$5)</f>
        <v>0.95</v>
      </c>
      <c r="AC2413" s="31">
        <f t="shared" si="375"/>
        <v>1</v>
      </c>
      <c r="AD2413" s="31">
        <f t="shared" si="376"/>
        <v>1</v>
      </c>
      <c r="AE2413" s="32" t="e">
        <f>MIN($K2413,IF(AND(S2413='[3]Resources - Baseline'!$C$25,$AH$3&gt;0),MIN(DATE(2050,12,31),MAX(DATE($AH$4,12,31),DATE(YEAR(J2413)+$AH$3,MONTH(J2413),DAY(J2413)))),IF(AND(COUNTIFS('[3]Resources - Baseline'!$C$26:$C$37,S2413)=1,$AH$2&gt;0),MIN(DATE($AH$4,12,31),DATE(YEAR(J2413)+$AH$2,MONTH(J2413),DAY(J2413))),DATE(2050,12,31))))</f>
        <v>#VALUE!</v>
      </c>
      <c r="AF2413" s="33">
        <f t="shared" si="377"/>
        <v>1</v>
      </c>
    </row>
    <row r="2414" spans="1:32">
      <c r="A2414" s="1">
        <v>2414</v>
      </c>
      <c r="B2414" s="21" t="s">
        <v>4996</v>
      </c>
      <c r="C2414" s="21" t="s">
        <v>4997</v>
      </c>
      <c r="D2414" s="21" t="s">
        <v>185</v>
      </c>
      <c r="E2414" s="21" t="s">
        <v>176</v>
      </c>
      <c r="F2414" s="21" t="s">
        <v>176</v>
      </c>
      <c r="G2414" s="21" t="s">
        <v>177</v>
      </c>
      <c r="H2414" s="21" t="s">
        <v>176</v>
      </c>
      <c r="I2414" s="21" t="s">
        <v>178</v>
      </c>
      <c r="J2414" s="22">
        <v>41292</v>
      </c>
      <c r="K2414" s="22">
        <v>55153</v>
      </c>
      <c r="L2414" s="23">
        <f t="shared" si="378"/>
        <v>66</v>
      </c>
      <c r="M2414" s="24">
        <f t="shared" si="379"/>
        <v>1</v>
      </c>
      <c r="N2414" s="21">
        <v>66</v>
      </c>
      <c r="O2414" s="21">
        <v>66</v>
      </c>
      <c r="P2414" s="21" t="s">
        <v>187</v>
      </c>
      <c r="Q2414" s="21" t="s">
        <v>188</v>
      </c>
      <c r="R2414" s="25" t="s">
        <v>189</v>
      </c>
      <c r="S2414" s="21" t="s">
        <v>182</v>
      </c>
      <c r="T2414" s="21"/>
      <c r="U2414" s="26"/>
      <c r="V2414" s="26"/>
      <c r="W2414" s="27">
        <f t="shared" si="370"/>
        <v>2013</v>
      </c>
      <c r="X2414" s="27">
        <f t="shared" si="371"/>
        <v>2050</v>
      </c>
      <c r="Y2414" s="28">
        <f t="shared" si="372"/>
        <v>0</v>
      </c>
      <c r="Z2414" s="29" t="str">
        <f t="shared" si="373"/>
        <v>CAISO</v>
      </c>
      <c r="AA2414" s="30">
        <f t="shared" si="374"/>
        <v>66</v>
      </c>
      <c r="AB2414" s="31">
        <f>IF(AND(ISNUMBER(MATCH($S2414,[3]Lists!$CU$8:$CU$37,0)),J2414&gt;=DATE(2018,12,31)),$AH$6,$AH$5)</f>
        <v>1</v>
      </c>
      <c r="AC2414" s="31">
        <f t="shared" si="375"/>
        <v>1</v>
      </c>
      <c r="AD2414" s="31">
        <f t="shared" si="376"/>
        <v>1</v>
      </c>
      <c r="AE2414" s="32" t="e">
        <f>MIN($K2414,IF(AND(S2414='[3]Resources - Baseline'!$C$25,$AH$3&gt;0),MIN(DATE(2050,12,31),MAX(DATE($AH$4,12,31),DATE(YEAR(J2414)+$AH$3,MONTH(J2414),DAY(J2414)))),IF(AND(COUNTIFS('[3]Resources - Baseline'!$C$26:$C$37,S2414)=1,$AH$2&gt;0),MIN(DATE($AH$4,12,31),DATE(YEAR(J2414)+$AH$2,MONTH(J2414),DAY(J2414))),DATE(2050,12,31))))</f>
        <v>#VALUE!</v>
      </c>
      <c r="AF2414" s="33">
        <f t="shared" si="377"/>
        <v>1</v>
      </c>
    </row>
    <row r="2415" spans="1:32">
      <c r="A2415" s="1">
        <v>2415</v>
      </c>
      <c r="B2415" s="21" t="s">
        <v>4998</v>
      </c>
      <c r="C2415" s="21" t="s">
        <v>4999</v>
      </c>
      <c r="D2415" s="21" t="s">
        <v>163</v>
      </c>
      <c r="E2415" s="21" t="s">
        <v>353</v>
      </c>
      <c r="F2415" s="21" t="s">
        <v>353</v>
      </c>
      <c r="G2415" s="21" t="s">
        <v>354</v>
      </c>
      <c r="H2415" s="21" t="s">
        <v>353</v>
      </c>
      <c r="I2415" s="21" t="s">
        <v>167</v>
      </c>
      <c r="J2415" s="22">
        <v>36708</v>
      </c>
      <c r="K2415" s="22">
        <v>55153</v>
      </c>
      <c r="L2415" s="23">
        <f t="shared" si="378"/>
        <v>40</v>
      </c>
      <c r="M2415" s="24">
        <f t="shared" si="379"/>
        <v>1</v>
      </c>
      <c r="N2415" s="21">
        <v>40</v>
      </c>
      <c r="O2415" s="21">
        <v>40</v>
      </c>
      <c r="P2415" s="21" t="s">
        <v>268</v>
      </c>
      <c r="Q2415" s="21" t="s">
        <v>269</v>
      </c>
      <c r="R2415" s="25" t="s">
        <v>270</v>
      </c>
      <c r="S2415" s="21" t="s">
        <v>304</v>
      </c>
      <c r="T2415" s="21"/>
      <c r="U2415" s="26"/>
      <c r="V2415" s="26"/>
      <c r="W2415" s="27">
        <f t="shared" si="370"/>
        <v>2001</v>
      </c>
      <c r="X2415" s="27">
        <f t="shared" si="371"/>
        <v>2050</v>
      </c>
      <c r="Y2415" s="28">
        <f t="shared" si="372"/>
        <v>0</v>
      </c>
      <c r="Z2415" s="29" t="str">
        <f t="shared" si="373"/>
        <v>Excluded</v>
      </c>
      <c r="AA2415" s="30">
        <f t="shared" si="374"/>
        <v>40</v>
      </c>
      <c r="AB2415" s="31">
        <f>IF(AND(ISNUMBER(MATCH($S2415,[3]Lists!$CU$8:$CU$37,0)),J2415&gt;=DATE(2018,12,31)),$AH$6,$AH$5)</f>
        <v>1</v>
      </c>
      <c r="AC2415" s="31">
        <f t="shared" si="375"/>
        <v>1</v>
      </c>
      <c r="AD2415" s="31">
        <f t="shared" si="376"/>
        <v>1</v>
      </c>
      <c r="AE2415" s="32" t="e">
        <f>MIN($K2415,IF(AND(S2415='[3]Resources - Baseline'!$C$25,$AH$3&gt;0),MIN(DATE(2050,12,31),MAX(DATE($AH$4,12,31),DATE(YEAR(J2415)+$AH$3,MONTH(J2415),DAY(J2415)))),IF(AND(COUNTIFS('[3]Resources - Baseline'!$C$26:$C$37,S2415)=1,$AH$2&gt;0),MIN(DATE($AH$4,12,31),DATE(YEAR(J2415)+$AH$2,MONTH(J2415),DAY(J2415))),DATE(2050,12,31))))</f>
        <v>#VALUE!</v>
      </c>
      <c r="AF2415" s="33">
        <f t="shared" si="377"/>
        <v>1</v>
      </c>
    </row>
    <row r="2416" spans="1:32">
      <c r="A2416" s="1">
        <v>2416</v>
      </c>
      <c r="B2416" s="21" t="s">
        <v>5000</v>
      </c>
      <c r="C2416" s="21" t="s">
        <v>5001</v>
      </c>
      <c r="D2416" s="21" t="s">
        <v>163</v>
      </c>
      <c r="E2416" s="21" t="s">
        <v>353</v>
      </c>
      <c r="F2416" s="21" t="s">
        <v>353</v>
      </c>
      <c r="G2416" s="21" t="s">
        <v>354</v>
      </c>
      <c r="H2416" s="21" t="s">
        <v>353</v>
      </c>
      <c r="I2416" s="21" t="s">
        <v>167</v>
      </c>
      <c r="J2416" s="22">
        <v>37012</v>
      </c>
      <c r="K2416" s="22">
        <v>55153</v>
      </c>
      <c r="L2416" s="23">
        <f t="shared" si="378"/>
        <v>40</v>
      </c>
      <c r="M2416" s="24">
        <f t="shared" si="379"/>
        <v>1</v>
      </c>
      <c r="N2416" s="21">
        <v>40</v>
      </c>
      <c r="O2416" s="21">
        <v>40</v>
      </c>
      <c r="P2416" s="21" t="s">
        <v>268</v>
      </c>
      <c r="Q2416" s="21" t="s">
        <v>269</v>
      </c>
      <c r="R2416" s="25" t="s">
        <v>270</v>
      </c>
      <c r="S2416" s="21" t="s">
        <v>304</v>
      </c>
      <c r="T2416" s="21"/>
      <c r="U2416" s="26"/>
      <c r="V2416" s="26"/>
      <c r="W2416" s="27">
        <f t="shared" si="370"/>
        <v>2001</v>
      </c>
      <c r="X2416" s="27">
        <f t="shared" si="371"/>
        <v>2050</v>
      </c>
      <c r="Y2416" s="28">
        <f t="shared" si="372"/>
        <v>0</v>
      </c>
      <c r="Z2416" s="29" t="str">
        <f t="shared" si="373"/>
        <v>Excluded</v>
      </c>
      <c r="AA2416" s="30">
        <f t="shared" si="374"/>
        <v>40</v>
      </c>
      <c r="AB2416" s="31">
        <f>IF(AND(ISNUMBER(MATCH($S2416,[3]Lists!$CU$8:$CU$37,0)),J2416&gt;=DATE(2018,12,31)),$AH$6,$AH$5)</f>
        <v>1</v>
      </c>
      <c r="AC2416" s="31">
        <f t="shared" si="375"/>
        <v>1</v>
      </c>
      <c r="AD2416" s="31">
        <f t="shared" si="376"/>
        <v>1</v>
      </c>
      <c r="AE2416" s="32" t="e">
        <f>MIN($K2416,IF(AND(S2416='[3]Resources - Baseline'!$C$25,$AH$3&gt;0),MIN(DATE(2050,12,31),MAX(DATE($AH$4,12,31),DATE(YEAR(J2416)+$AH$3,MONTH(J2416),DAY(J2416)))),IF(AND(COUNTIFS('[3]Resources - Baseline'!$C$26:$C$37,S2416)=1,$AH$2&gt;0),MIN(DATE($AH$4,12,31),DATE(YEAR(J2416)+$AH$2,MONTH(J2416),DAY(J2416))),DATE(2050,12,31))))</f>
        <v>#VALUE!</v>
      </c>
      <c r="AF2416" s="33">
        <f t="shared" si="377"/>
        <v>1</v>
      </c>
    </row>
    <row r="2417" spans="1:32">
      <c r="A2417" s="1">
        <v>2417</v>
      </c>
      <c r="B2417" s="21" t="s">
        <v>5002</v>
      </c>
      <c r="C2417" s="21" t="s">
        <v>5003</v>
      </c>
      <c r="D2417" s="21" t="s">
        <v>163</v>
      </c>
      <c r="E2417" s="21" t="s">
        <v>353</v>
      </c>
      <c r="F2417" s="21" t="s">
        <v>353</v>
      </c>
      <c r="G2417" s="21" t="s">
        <v>354</v>
      </c>
      <c r="H2417" s="21" t="s">
        <v>353</v>
      </c>
      <c r="I2417" s="21" t="s">
        <v>167</v>
      </c>
      <c r="J2417" s="22">
        <v>34943</v>
      </c>
      <c r="K2417" s="22">
        <v>55153</v>
      </c>
      <c r="L2417" s="23">
        <f t="shared" si="378"/>
        <v>80</v>
      </c>
      <c r="M2417" s="24">
        <f t="shared" si="379"/>
        <v>1</v>
      </c>
      <c r="N2417" s="21">
        <v>80</v>
      </c>
      <c r="O2417" s="21">
        <v>80</v>
      </c>
      <c r="P2417" s="21" t="s">
        <v>507</v>
      </c>
      <c r="Q2417" s="21" t="s">
        <v>508</v>
      </c>
      <c r="R2417" s="25" t="s">
        <v>509</v>
      </c>
      <c r="S2417" s="21" t="s">
        <v>776</v>
      </c>
      <c r="T2417" s="21"/>
      <c r="U2417" s="26"/>
      <c r="V2417" s="26"/>
      <c r="W2417" s="27">
        <f t="shared" si="370"/>
        <v>1996</v>
      </c>
      <c r="X2417" s="27">
        <f t="shared" si="371"/>
        <v>2050</v>
      </c>
      <c r="Y2417" s="28">
        <f t="shared" si="372"/>
        <v>0</v>
      </c>
      <c r="Z2417" s="29" t="str">
        <f t="shared" si="373"/>
        <v>Excluded</v>
      </c>
      <c r="AA2417" s="30">
        <f t="shared" si="374"/>
        <v>80</v>
      </c>
      <c r="AB2417" s="31">
        <f>IF(AND(ISNUMBER(MATCH($S2417,[3]Lists!$CU$8:$CU$37,0)),J2417&gt;=DATE(2018,12,31)),$AH$6,$AH$5)</f>
        <v>1</v>
      </c>
      <c r="AC2417" s="31">
        <f t="shared" si="375"/>
        <v>1</v>
      </c>
      <c r="AD2417" s="31">
        <f t="shared" si="376"/>
        <v>1</v>
      </c>
      <c r="AE2417" s="32" t="e">
        <f>MIN($K2417,IF(AND(S2417='[3]Resources - Baseline'!$C$25,$AH$3&gt;0),MIN(DATE(2050,12,31),MAX(DATE($AH$4,12,31),DATE(YEAR(J2417)+$AH$3,MONTH(J2417),DAY(J2417)))),IF(AND(COUNTIFS('[3]Resources - Baseline'!$C$26:$C$37,S2417)=1,$AH$2&gt;0),MIN(DATE($AH$4,12,31),DATE(YEAR(J2417)+$AH$2,MONTH(J2417),DAY(J2417))),DATE(2050,12,31))))</f>
        <v>#VALUE!</v>
      </c>
      <c r="AF2417" s="33">
        <f t="shared" si="377"/>
        <v>1</v>
      </c>
    </row>
    <row r="2418" spans="1:32">
      <c r="A2418" s="1">
        <v>2418</v>
      </c>
      <c r="B2418" s="21" t="s">
        <v>5004</v>
      </c>
      <c r="C2418" s="21" t="s">
        <v>5005</v>
      </c>
      <c r="D2418" s="21" t="s">
        <v>163</v>
      </c>
      <c r="E2418" s="21" t="s">
        <v>518</v>
      </c>
      <c r="F2418" s="21" t="s">
        <v>518</v>
      </c>
      <c r="G2418" s="21" t="s">
        <v>519</v>
      </c>
      <c r="H2418" s="21" t="s">
        <v>518</v>
      </c>
      <c r="I2418" s="21" t="s">
        <v>195</v>
      </c>
      <c r="J2418" s="22">
        <v>39264</v>
      </c>
      <c r="K2418" s="22">
        <v>55153</v>
      </c>
      <c r="L2418" s="23">
        <f t="shared" si="378"/>
        <v>65</v>
      </c>
      <c r="M2418" s="24">
        <f t="shared" si="379"/>
        <v>1</v>
      </c>
      <c r="N2418" s="21">
        <v>65</v>
      </c>
      <c r="O2418" s="21">
        <v>65</v>
      </c>
      <c r="P2418" s="21" t="s">
        <v>2069</v>
      </c>
      <c r="Q2418" s="21" t="s">
        <v>2070</v>
      </c>
      <c r="R2418" s="25" t="s">
        <v>2071</v>
      </c>
      <c r="S2418" s="21" t="s">
        <v>337</v>
      </c>
      <c r="T2418" s="21"/>
      <c r="U2418" s="26"/>
      <c r="V2418" s="26"/>
      <c r="W2418" s="27">
        <f t="shared" si="370"/>
        <v>2008</v>
      </c>
      <c r="X2418" s="27">
        <f t="shared" si="371"/>
        <v>2050</v>
      </c>
      <c r="Y2418" s="28">
        <f t="shared" si="372"/>
        <v>0</v>
      </c>
      <c r="Z2418" s="29" t="str">
        <f t="shared" si="373"/>
        <v>SW</v>
      </c>
      <c r="AA2418" s="30">
        <f t="shared" si="374"/>
        <v>65</v>
      </c>
      <c r="AB2418" s="31">
        <f>IF(AND(ISNUMBER(MATCH($S2418,[3]Lists!$CU$8:$CU$37,0)),J2418&gt;=DATE(2018,12,31)),$AH$6,$AH$5)</f>
        <v>1</v>
      </c>
      <c r="AC2418" s="31">
        <f t="shared" si="375"/>
        <v>1</v>
      </c>
      <c r="AD2418" s="31">
        <f t="shared" si="376"/>
        <v>1</v>
      </c>
      <c r="AE2418" s="32" t="e">
        <f>MIN($K2418,IF(AND(S2418='[3]Resources - Baseline'!$C$25,$AH$3&gt;0),MIN(DATE(2050,12,31),MAX(DATE($AH$4,12,31),DATE(YEAR(J2418)+$AH$3,MONTH(J2418),DAY(J2418)))),IF(AND(COUNTIFS('[3]Resources - Baseline'!$C$26:$C$37,S2418)=1,$AH$2&gt;0),MIN(DATE($AH$4,12,31),DATE(YEAR(J2418)+$AH$2,MONTH(J2418),DAY(J2418))),DATE(2050,12,31))))</f>
        <v>#VALUE!</v>
      </c>
      <c r="AF2418" s="33">
        <f t="shared" si="377"/>
        <v>1</v>
      </c>
    </row>
    <row r="2419" spans="1:32">
      <c r="A2419" s="1">
        <v>2419</v>
      </c>
      <c r="B2419" s="21" t="s">
        <v>5006</v>
      </c>
      <c r="C2419" s="21" t="s">
        <v>5007</v>
      </c>
      <c r="D2419" s="21" t="s">
        <v>163</v>
      </c>
      <c r="E2419" s="21" t="s">
        <v>518</v>
      </c>
      <c r="F2419" s="21" t="s">
        <v>518</v>
      </c>
      <c r="G2419" s="21" t="s">
        <v>519</v>
      </c>
      <c r="H2419" s="21" t="s">
        <v>518</v>
      </c>
      <c r="I2419" s="21" t="s">
        <v>195</v>
      </c>
      <c r="J2419" s="22">
        <v>33573</v>
      </c>
      <c r="K2419" s="22">
        <v>47848</v>
      </c>
      <c r="L2419" s="23">
        <f t="shared" si="378"/>
        <v>88.5</v>
      </c>
      <c r="M2419" s="24">
        <f t="shared" si="379"/>
        <v>1</v>
      </c>
      <c r="N2419" s="21">
        <v>88.5</v>
      </c>
      <c r="O2419" s="21">
        <v>88.5</v>
      </c>
      <c r="P2419" s="21" t="s">
        <v>257</v>
      </c>
      <c r="Q2419" s="21" t="s">
        <v>258</v>
      </c>
      <c r="R2419" s="25" t="s">
        <v>259</v>
      </c>
      <c r="S2419" s="21" t="s">
        <v>260</v>
      </c>
      <c r="T2419" s="21"/>
      <c r="U2419" s="26"/>
      <c r="V2419" s="26"/>
      <c r="W2419" s="27">
        <f t="shared" si="370"/>
        <v>1992</v>
      </c>
      <c r="X2419" s="27">
        <f t="shared" si="371"/>
        <v>2030</v>
      </c>
      <c r="Y2419" s="28">
        <f t="shared" si="372"/>
        <v>0</v>
      </c>
      <c r="Z2419" s="29" t="str">
        <f t="shared" si="373"/>
        <v>SW</v>
      </c>
      <c r="AA2419" s="30">
        <f t="shared" si="374"/>
        <v>88.5</v>
      </c>
      <c r="AB2419" s="31">
        <f>IF(AND(ISNUMBER(MATCH($S2419,[3]Lists!$CU$8:$CU$37,0)),J2419&gt;=DATE(2018,12,31)),$AH$6,$AH$5)</f>
        <v>1</v>
      </c>
      <c r="AC2419" s="31">
        <f t="shared" si="375"/>
        <v>1</v>
      </c>
      <c r="AD2419" s="31">
        <f t="shared" si="376"/>
        <v>1</v>
      </c>
      <c r="AE2419" s="32" t="e">
        <f>MIN($K2419,IF(AND(S2419='[3]Resources - Baseline'!$C$25,$AH$3&gt;0),MIN(DATE(2050,12,31),MAX(DATE($AH$4,12,31),DATE(YEAR(J2419)+$AH$3,MONTH(J2419),DAY(J2419)))),IF(AND(COUNTIFS('[3]Resources - Baseline'!$C$26:$C$37,S2419)=1,$AH$2&gt;0),MIN(DATE($AH$4,12,31),DATE(YEAR(J2419)+$AH$2,MONTH(J2419),DAY(J2419))),DATE(2050,12,31))))</f>
        <v>#VALUE!</v>
      </c>
      <c r="AF2419" s="33">
        <f t="shared" si="377"/>
        <v>1</v>
      </c>
    </row>
    <row r="2420" spans="1:32">
      <c r="A2420" s="1">
        <v>2420</v>
      </c>
      <c r="B2420" s="21" t="s">
        <v>5008</v>
      </c>
      <c r="C2420" s="21" t="s">
        <v>5009</v>
      </c>
      <c r="D2420" s="21" t="s">
        <v>163</v>
      </c>
      <c r="E2420" s="21" t="s">
        <v>518</v>
      </c>
      <c r="F2420" s="21" t="s">
        <v>518</v>
      </c>
      <c r="G2420" s="21" t="s">
        <v>519</v>
      </c>
      <c r="H2420" s="21" t="s">
        <v>518</v>
      </c>
      <c r="I2420" s="21" t="s">
        <v>195</v>
      </c>
      <c r="J2420" s="22">
        <v>33573</v>
      </c>
      <c r="K2420" s="22">
        <v>51135</v>
      </c>
      <c r="L2420" s="23">
        <f t="shared" si="378"/>
        <v>88.5</v>
      </c>
      <c r="M2420" s="24">
        <f t="shared" si="379"/>
        <v>1</v>
      </c>
      <c r="N2420" s="21">
        <v>88.5</v>
      </c>
      <c r="O2420" s="21">
        <v>88.5</v>
      </c>
      <c r="P2420" s="21" t="s">
        <v>257</v>
      </c>
      <c r="Q2420" s="21" t="s">
        <v>258</v>
      </c>
      <c r="R2420" s="25" t="s">
        <v>259</v>
      </c>
      <c r="S2420" s="21" t="s">
        <v>260</v>
      </c>
      <c r="T2420" s="21"/>
      <c r="U2420" s="26"/>
      <c r="V2420" s="26"/>
      <c r="W2420" s="27">
        <f t="shared" si="370"/>
        <v>1992</v>
      </c>
      <c r="X2420" s="27">
        <f t="shared" si="371"/>
        <v>2039</v>
      </c>
      <c r="Y2420" s="28">
        <f t="shared" si="372"/>
        <v>0</v>
      </c>
      <c r="Z2420" s="29" t="str">
        <f t="shared" si="373"/>
        <v>SW</v>
      </c>
      <c r="AA2420" s="30">
        <f t="shared" si="374"/>
        <v>88.5</v>
      </c>
      <c r="AB2420" s="31">
        <f>IF(AND(ISNUMBER(MATCH($S2420,[3]Lists!$CU$8:$CU$37,0)),J2420&gt;=DATE(2018,12,31)),$AH$6,$AH$5)</f>
        <v>1</v>
      </c>
      <c r="AC2420" s="31">
        <f t="shared" si="375"/>
        <v>1</v>
      </c>
      <c r="AD2420" s="31">
        <f t="shared" si="376"/>
        <v>1</v>
      </c>
      <c r="AE2420" s="32" t="e">
        <f>MIN($K2420,IF(AND(S2420='[3]Resources - Baseline'!$C$25,$AH$3&gt;0),MIN(DATE(2050,12,31),MAX(DATE($AH$4,12,31),DATE(YEAR(J2420)+$AH$3,MONTH(J2420),DAY(J2420)))),IF(AND(COUNTIFS('[3]Resources - Baseline'!$C$26:$C$37,S2420)=1,$AH$2&gt;0),MIN(DATE($AH$4,12,31),DATE(YEAR(J2420)+$AH$2,MONTH(J2420),DAY(J2420))),DATE(2050,12,31))))</f>
        <v>#VALUE!</v>
      </c>
      <c r="AF2420" s="33">
        <f t="shared" si="377"/>
        <v>1</v>
      </c>
    </row>
    <row r="2421" spans="1:32">
      <c r="A2421" s="1">
        <v>2421</v>
      </c>
      <c r="B2421" s="21" t="s">
        <v>5010</v>
      </c>
      <c r="C2421" s="21"/>
      <c r="D2421" s="21" t="s">
        <v>163</v>
      </c>
      <c r="E2421" s="21" t="s">
        <v>298</v>
      </c>
      <c r="F2421" s="21" t="s">
        <v>298</v>
      </c>
      <c r="G2421" s="21" t="s">
        <v>299</v>
      </c>
      <c r="H2421" s="21" t="s">
        <v>166</v>
      </c>
      <c r="I2421" s="21" t="s">
        <v>167</v>
      </c>
      <c r="J2421" s="22">
        <v>43189</v>
      </c>
      <c r="K2421" s="22">
        <v>54877</v>
      </c>
      <c r="L2421" s="23">
        <f t="shared" si="378"/>
        <v>50</v>
      </c>
      <c r="M2421" s="24">
        <f t="shared" si="379"/>
        <v>1</v>
      </c>
      <c r="N2421" s="21">
        <v>50</v>
      </c>
      <c r="O2421" s="21">
        <v>50</v>
      </c>
      <c r="P2421" s="21" t="s">
        <v>1365</v>
      </c>
      <c r="Q2421" s="21" t="s">
        <v>537</v>
      </c>
      <c r="R2421" s="25" t="s">
        <v>538</v>
      </c>
      <c r="S2421" s="21" t="s">
        <v>791</v>
      </c>
      <c r="T2421" s="21"/>
      <c r="U2421" s="26"/>
      <c r="V2421" s="26"/>
      <c r="W2421" s="27">
        <f t="shared" si="370"/>
        <v>2018</v>
      </c>
      <c r="X2421" s="27">
        <f t="shared" si="371"/>
        <v>2049</v>
      </c>
      <c r="Y2421" s="28">
        <f t="shared" si="372"/>
        <v>0</v>
      </c>
      <c r="Z2421" s="29" t="str">
        <f t="shared" si="373"/>
        <v>Excluded</v>
      </c>
      <c r="AA2421" s="30">
        <f t="shared" si="374"/>
        <v>50</v>
      </c>
      <c r="AB2421" s="31">
        <f>IF(AND(ISNUMBER(MATCH($S2421,[3]Lists!$CU$8:$CU$37,0)),J2421&gt;=DATE(2018,12,31)),$AH$6,$AH$5)</f>
        <v>1</v>
      </c>
      <c r="AC2421" s="31">
        <f t="shared" si="375"/>
        <v>1</v>
      </c>
      <c r="AD2421" s="31">
        <f t="shared" si="376"/>
        <v>1</v>
      </c>
      <c r="AE2421" s="32" t="e">
        <f>MIN($K2421,IF(AND(S2421='[3]Resources - Baseline'!$C$25,$AH$3&gt;0),MIN(DATE(2050,12,31),MAX(DATE($AH$4,12,31),DATE(YEAR(J2421)+$AH$3,MONTH(J2421),DAY(J2421)))),IF(AND(COUNTIFS('[3]Resources - Baseline'!$C$26:$C$37,S2421)=1,$AH$2&gt;0),MIN(DATE($AH$4,12,31),DATE(YEAR(J2421)+$AH$2,MONTH(J2421),DAY(J2421))),DATE(2050,12,31))))</f>
        <v>#VALUE!</v>
      </c>
      <c r="AF2421" s="33">
        <f t="shared" si="377"/>
        <v>1</v>
      </c>
    </row>
    <row r="2422" spans="1:32">
      <c r="A2422" s="1">
        <v>2422</v>
      </c>
      <c r="B2422" s="21" t="s">
        <v>5011</v>
      </c>
      <c r="C2422" s="21"/>
      <c r="D2422" s="21" t="s">
        <v>163</v>
      </c>
      <c r="E2422" s="21" t="s">
        <v>298</v>
      </c>
      <c r="F2422" s="21" t="s">
        <v>298</v>
      </c>
      <c r="G2422" s="21" t="s">
        <v>299</v>
      </c>
      <c r="H2422" s="21" t="s">
        <v>166</v>
      </c>
      <c r="I2422" s="21" t="s">
        <v>167</v>
      </c>
      <c r="J2422" s="22">
        <v>43189</v>
      </c>
      <c r="K2422" s="22">
        <v>54877</v>
      </c>
      <c r="L2422" s="23">
        <f t="shared" si="378"/>
        <v>50</v>
      </c>
      <c r="M2422" s="24">
        <f t="shared" si="379"/>
        <v>1</v>
      </c>
      <c r="N2422" s="21">
        <v>50</v>
      </c>
      <c r="O2422" s="21">
        <v>50</v>
      </c>
      <c r="P2422" s="21" t="s">
        <v>288</v>
      </c>
      <c r="Q2422" s="21" t="s">
        <v>269</v>
      </c>
      <c r="R2422" s="25" t="s">
        <v>270</v>
      </c>
      <c r="S2422" s="21" t="s">
        <v>304</v>
      </c>
      <c r="T2422" s="21"/>
      <c r="U2422" s="26"/>
      <c r="V2422" s="26"/>
      <c r="W2422" s="27">
        <f t="shared" si="370"/>
        <v>2018</v>
      </c>
      <c r="X2422" s="27">
        <f t="shared" si="371"/>
        <v>2049</v>
      </c>
      <c r="Y2422" s="28">
        <f t="shared" si="372"/>
        <v>0</v>
      </c>
      <c r="Z2422" s="29" t="str">
        <f t="shared" si="373"/>
        <v>Excluded</v>
      </c>
      <c r="AA2422" s="30">
        <f t="shared" si="374"/>
        <v>50</v>
      </c>
      <c r="AB2422" s="31">
        <f>IF(AND(ISNUMBER(MATCH($S2422,[3]Lists!$CU$8:$CU$37,0)),J2422&gt;=DATE(2018,12,31)),$AH$6,$AH$5)</f>
        <v>1</v>
      </c>
      <c r="AC2422" s="31">
        <f t="shared" si="375"/>
        <v>1</v>
      </c>
      <c r="AD2422" s="31">
        <f t="shared" si="376"/>
        <v>1</v>
      </c>
      <c r="AE2422" s="32" t="e">
        <f>MIN($K2422,IF(AND(S2422='[3]Resources - Baseline'!$C$25,$AH$3&gt;0),MIN(DATE(2050,12,31),MAX(DATE($AH$4,12,31),DATE(YEAR(J2422)+$AH$3,MONTH(J2422),DAY(J2422)))),IF(AND(COUNTIFS('[3]Resources - Baseline'!$C$26:$C$37,S2422)=1,$AH$2&gt;0),MIN(DATE($AH$4,12,31),DATE(YEAR(J2422)+$AH$2,MONTH(J2422),DAY(J2422))),DATE(2050,12,31))))</f>
        <v>#VALUE!</v>
      </c>
      <c r="AF2422" s="33">
        <f t="shared" si="377"/>
        <v>1</v>
      </c>
    </row>
    <row r="2423" spans="1:32">
      <c r="A2423" s="1">
        <v>2423</v>
      </c>
      <c r="B2423" s="21" t="s">
        <v>5012</v>
      </c>
      <c r="C2423" s="21"/>
      <c r="D2423" s="21" t="s">
        <v>163</v>
      </c>
      <c r="E2423" s="21" t="s">
        <v>497</v>
      </c>
      <c r="F2423" s="21" t="s">
        <v>497</v>
      </c>
      <c r="G2423" s="21" t="s">
        <v>498</v>
      </c>
      <c r="H2423" s="21" t="s">
        <v>497</v>
      </c>
      <c r="I2423" s="21" t="s">
        <v>195</v>
      </c>
      <c r="J2423" s="22">
        <v>43189</v>
      </c>
      <c r="K2423" s="22">
        <v>54877</v>
      </c>
      <c r="L2423" s="23">
        <f t="shared" si="378"/>
        <v>434.7</v>
      </c>
      <c r="M2423" s="24">
        <f t="shared" si="379"/>
        <v>1</v>
      </c>
      <c r="N2423" s="21">
        <v>434.7</v>
      </c>
      <c r="O2423" s="21">
        <v>434.7</v>
      </c>
      <c r="P2423" s="21" t="s">
        <v>2086</v>
      </c>
      <c r="Q2423" s="21" t="s">
        <v>258</v>
      </c>
      <c r="R2423" s="25" t="s">
        <v>259</v>
      </c>
      <c r="S2423" s="21" t="s">
        <v>260</v>
      </c>
      <c r="T2423" s="21"/>
      <c r="U2423" s="26"/>
      <c r="V2423" s="26"/>
      <c r="W2423" s="27">
        <f t="shared" si="370"/>
        <v>2018</v>
      </c>
      <c r="X2423" s="27">
        <f t="shared" si="371"/>
        <v>2049</v>
      </c>
      <c r="Y2423" s="28">
        <f t="shared" si="372"/>
        <v>0</v>
      </c>
      <c r="Z2423" s="29" t="str">
        <f t="shared" si="373"/>
        <v>SW</v>
      </c>
      <c r="AA2423" s="30">
        <f t="shared" si="374"/>
        <v>434.7</v>
      </c>
      <c r="AB2423" s="31">
        <f>IF(AND(ISNUMBER(MATCH($S2423,[3]Lists!$CU$8:$CU$37,0)),J2423&gt;=DATE(2018,12,31)),$AH$6,$AH$5)</f>
        <v>1</v>
      </c>
      <c r="AC2423" s="31">
        <f t="shared" si="375"/>
        <v>1</v>
      </c>
      <c r="AD2423" s="31">
        <f t="shared" si="376"/>
        <v>1</v>
      </c>
      <c r="AE2423" s="32" t="e">
        <f>MIN($K2423,IF(AND(S2423='[3]Resources - Baseline'!$C$25,$AH$3&gt;0),MIN(DATE(2050,12,31),MAX(DATE($AH$4,12,31),DATE(YEAR(J2423)+$AH$3,MONTH(J2423),DAY(J2423)))),IF(AND(COUNTIFS('[3]Resources - Baseline'!$C$26:$C$37,S2423)=1,$AH$2&gt;0),MIN(DATE($AH$4,12,31),DATE(YEAR(J2423)+$AH$2,MONTH(J2423),DAY(J2423))),DATE(2050,12,31))))</f>
        <v>#VALUE!</v>
      </c>
      <c r="AF2423" s="33">
        <f t="shared" si="377"/>
        <v>1</v>
      </c>
    </row>
    <row r="2424" spans="1:32">
      <c r="A2424" s="1">
        <v>2424</v>
      </c>
      <c r="B2424" s="21" t="s">
        <v>5013</v>
      </c>
      <c r="C2424" s="21"/>
      <c r="D2424" s="21" t="s">
        <v>163</v>
      </c>
      <c r="E2424" s="21" t="s">
        <v>298</v>
      </c>
      <c r="F2424" s="21" t="s">
        <v>298</v>
      </c>
      <c r="G2424" s="21" t="s">
        <v>299</v>
      </c>
      <c r="H2424" s="21" t="s">
        <v>166</v>
      </c>
      <c r="I2424" s="21" t="s">
        <v>167</v>
      </c>
      <c r="J2424" s="22">
        <v>43357</v>
      </c>
      <c r="K2424" s="22">
        <v>54877</v>
      </c>
      <c r="L2424" s="23">
        <f t="shared" si="378"/>
        <v>5.4</v>
      </c>
      <c r="M2424" s="24">
        <f t="shared" si="379"/>
        <v>1</v>
      </c>
      <c r="N2424" s="21">
        <v>5.4</v>
      </c>
      <c r="O2424" s="21">
        <v>5.4</v>
      </c>
      <c r="P2424" s="21" t="s">
        <v>288</v>
      </c>
      <c r="Q2424" s="21" t="s">
        <v>269</v>
      </c>
      <c r="R2424" s="25" t="s">
        <v>270</v>
      </c>
      <c r="S2424" s="21" t="s">
        <v>304</v>
      </c>
      <c r="T2424" s="21"/>
      <c r="U2424" s="26"/>
      <c r="V2424" s="26"/>
      <c r="W2424" s="27">
        <f t="shared" si="370"/>
        <v>2019</v>
      </c>
      <c r="X2424" s="27">
        <f t="shared" si="371"/>
        <v>2049</v>
      </c>
      <c r="Y2424" s="28">
        <f t="shared" si="372"/>
        <v>0</v>
      </c>
      <c r="Z2424" s="29" t="str">
        <f t="shared" si="373"/>
        <v>Excluded</v>
      </c>
      <c r="AA2424" s="30">
        <f t="shared" si="374"/>
        <v>5.4</v>
      </c>
      <c r="AB2424" s="31">
        <f>IF(AND(ISNUMBER(MATCH($S2424,[3]Lists!$CU$8:$CU$37,0)),J2424&gt;=DATE(2018,12,31)),$AH$6,$AH$5)</f>
        <v>1</v>
      </c>
      <c r="AC2424" s="31">
        <f t="shared" si="375"/>
        <v>1</v>
      </c>
      <c r="AD2424" s="31">
        <f t="shared" si="376"/>
        <v>1</v>
      </c>
      <c r="AE2424" s="32" t="e">
        <f>MIN($K2424,IF(AND(S2424='[3]Resources - Baseline'!$C$25,$AH$3&gt;0),MIN(DATE(2050,12,31),MAX(DATE($AH$4,12,31),DATE(YEAR(J2424)+$AH$3,MONTH(J2424),DAY(J2424)))),IF(AND(COUNTIFS('[3]Resources - Baseline'!$C$26:$C$37,S2424)=1,$AH$2&gt;0),MIN(DATE($AH$4,12,31),DATE(YEAR(J2424)+$AH$2,MONTH(J2424),DAY(J2424))),DATE(2050,12,31))))</f>
        <v>#VALUE!</v>
      </c>
      <c r="AF2424" s="33">
        <f t="shared" si="377"/>
        <v>1</v>
      </c>
    </row>
    <row r="2425" spans="1:32">
      <c r="A2425" s="1">
        <v>2425</v>
      </c>
      <c r="B2425" s="21" t="s">
        <v>5014</v>
      </c>
      <c r="C2425" s="21" t="s">
        <v>5015</v>
      </c>
      <c r="D2425" s="21" t="s">
        <v>163</v>
      </c>
      <c r="E2425" s="21" t="s">
        <v>353</v>
      </c>
      <c r="F2425" s="21" t="s">
        <v>353</v>
      </c>
      <c r="G2425" s="21" t="s">
        <v>354</v>
      </c>
      <c r="H2425" s="21" t="s">
        <v>353</v>
      </c>
      <c r="I2425" s="21" t="s">
        <v>167</v>
      </c>
      <c r="J2425" s="22">
        <v>23743</v>
      </c>
      <c r="K2425" s="22">
        <v>54877</v>
      </c>
      <c r="L2425" s="23">
        <f t="shared" si="378"/>
        <v>10</v>
      </c>
      <c r="M2425" s="24">
        <f t="shared" si="379"/>
        <v>1</v>
      </c>
      <c r="N2425" s="21">
        <v>10</v>
      </c>
      <c r="O2425" s="21">
        <v>10</v>
      </c>
      <c r="P2425" s="21" t="s">
        <v>307</v>
      </c>
      <c r="Q2425" s="21" t="s">
        <v>308</v>
      </c>
      <c r="R2425" s="25" t="s">
        <v>309</v>
      </c>
      <c r="S2425" s="21" t="s">
        <v>310</v>
      </c>
      <c r="T2425" s="21"/>
      <c r="U2425" s="26"/>
      <c r="V2425" s="26"/>
      <c r="W2425" s="27">
        <f t="shared" si="370"/>
        <v>1965</v>
      </c>
      <c r="X2425" s="27">
        <f t="shared" si="371"/>
        <v>2049</v>
      </c>
      <c r="Y2425" s="28">
        <f t="shared" si="372"/>
        <v>0</v>
      </c>
      <c r="Z2425" s="29" t="str">
        <f t="shared" si="373"/>
        <v>Excluded</v>
      </c>
      <c r="AA2425" s="30">
        <f t="shared" si="374"/>
        <v>10</v>
      </c>
      <c r="AB2425" s="31">
        <f>IF(AND(ISNUMBER(MATCH($S2425,[3]Lists!$CU$8:$CU$37,0)),J2425&gt;=DATE(2018,12,31)),$AH$6,$AH$5)</f>
        <v>1</v>
      </c>
      <c r="AC2425" s="31">
        <f t="shared" si="375"/>
        <v>1</v>
      </c>
      <c r="AD2425" s="31">
        <f t="shared" si="376"/>
        <v>1</v>
      </c>
      <c r="AE2425" s="32" t="e">
        <f>MIN($K2425,IF(AND(S2425='[3]Resources - Baseline'!$C$25,$AH$3&gt;0),MIN(DATE(2050,12,31),MAX(DATE($AH$4,12,31),DATE(YEAR(J2425)+$AH$3,MONTH(J2425),DAY(J2425)))),IF(AND(COUNTIFS('[3]Resources - Baseline'!$C$26:$C$37,S2425)=1,$AH$2&gt;0),MIN(DATE($AH$4,12,31),DATE(YEAR(J2425)+$AH$2,MONTH(J2425),DAY(J2425))),DATE(2050,12,31))))</f>
        <v>#VALUE!</v>
      </c>
      <c r="AF2425" s="33">
        <f t="shared" si="377"/>
        <v>1</v>
      </c>
    </row>
    <row r="2426" spans="1:32">
      <c r="A2426" s="1">
        <v>2426</v>
      </c>
      <c r="B2426" s="21" t="s">
        <v>5016</v>
      </c>
      <c r="C2426" s="21" t="s">
        <v>5017</v>
      </c>
      <c r="D2426" s="21" t="s">
        <v>163</v>
      </c>
      <c r="E2426" s="21" t="s">
        <v>298</v>
      </c>
      <c r="F2426" s="21" t="s">
        <v>298</v>
      </c>
      <c r="G2426" s="21" t="s">
        <v>299</v>
      </c>
      <c r="H2426" s="21" t="s">
        <v>166</v>
      </c>
      <c r="I2426" s="21" t="s">
        <v>167</v>
      </c>
      <c r="J2426" s="22">
        <v>43395</v>
      </c>
      <c r="K2426" s="22">
        <v>54877</v>
      </c>
      <c r="L2426" s="23">
        <f t="shared" si="378"/>
        <v>41.5</v>
      </c>
      <c r="M2426" s="24">
        <f t="shared" si="379"/>
        <v>1</v>
      </c>
      <c r="N2426" s="21">
        <v>41.5</v>
      </c>
      <c r="O2426" s="21">
        <v>41.5</v>
      </c>
      <c r="P2426" s="21" t="s">
        <v>288</v>
      </c>
      <c r="Q2426" s="21" t="s">
        <v>269</v>
      </c>
      <c r="R2426" s="25" t="s">
        <v>270</v>
      </c>
      <c r="S2426" s="21" t="s">
        <v>304</v>
      </c>
      <c r="T2426" s="21"/>
      <c r="U2426" s="26"/>
      <c r="V2426" s="26"/>
      <c r="W2426" s="27">
        <f t="shared" si="370"/>
        <v>2019</v>
      </c>
      <c r="X2426" s="27">
        <f t="shared" si="371"/>
        <v>2049</v>
      </c>
      <c r="Y2426" s="28">
        <f t="shared" si="372"/>
        <v>0</v>
      </c>
      <c r="Z2426" s="29" t="str">
        <f t="shared" si="373"/>
        <v>Excluded</v>
      </c>
      <c r="AA2426" s="30">
        <f t="shared" si="374"/>
        <v>41.5</v>
      </c>
      <c r="AB2426" s="31">
        <f>IF(AND(ISNUMBER(MATCH($S2426,[3]Lists!$CU$8:$CU$37,0)),J2426&gt;=DATE(2018,12,31)),$AH$6,$AH$5)</f>
        <v>1</v>
      </c>
      <c r="AC2426" s="31">
        <f t="shared" si="375"/>
        <v>1</v>
      </c>
      <c r="AD2426" s="31">
        <f t="shared" si="376"/>
        <v>1</v>
      </c>
      <c r="AE2426" s="32" t="e">
        <f>MIN($K2426,IF(AND(S2426='[3]Resources - Baseline'!$C$25,$AH$3&gt;0),MIN(DATE(2050,12,31),MAX(DATE($AH$4,12,31),DATE(YEAR(J2426)+$AH$3,MONTH(J2426),DAY(J2426)))),IF(AND(COUNTIFS('[3]Resources - Baseline'!$C$26:$C$37,S2426)=1,$AH$2&gt;0),MIN(DATE($AH$4,12,31),DATE(YEAR(J2426)+$AH$2,MONTH(J2426),DAY(J2426))),DATE(2050,12,31))))</f>
        <v>#VALUE!</v>
      </c>
      <c r="AF2426" s="33">
        <f t="shared" si="377"/>
        <v>1</v>
      </c>
    </row>
    <row r="2427" spans="1:32">
      <c r="A2427" s="1">
        <v>2427</v>
      </c>
      <c r="B2427" s="21" t="s">
        <v>5018</v>
      </c>
      <c r="C2427" s="21"/>
      <c r="D2427" s="21" t="s">
        <v>163</v>
      </c>
      <c r="E2427" s="21" t="s">
        <v>752</v>
      </c>
      <c r="F2427" s="21" t="s">
        <v>752</v>
      </c>
      <c r="G2427" s="21" t="s">
        <v>753</v>
      </c>
      <c r="H2427" s="21" t="s">
        <v>754</v>
      </c>
      <c r="I2427" s="21" t="s">
        <v>212</v>
      </c>
      <c r="J2427" s="22">
        <v>18264</v>
      </c>
      <c r="K2427" s="22">
        <v>55153</v>
      </c>
      <c r="L2427" s="23">
        <f t="shared" si="378"/>
        <v>25</v>
      </c>
      <c r="M2427" s="24">
        <f t="shared" si="379"/>
        <v>1</v>
      </c>
      <c r="N2427" s="21">
        <v>25</v>
      </c>
      <c r="O2427" s="21">
        <v>25</v>
      </c>
      <c r="P2427" s="21" t="s">
        <v>196</v>
      </c>
      <c r="Q2427" s="21" t="s">
        <v>197</v>
      </c>
      <c r="R2427" s="25" t="s">
        <v>198</v>
      </c>
      <c r="S2427" s="21" t="s">
        <v>551</v>
      </c>
      <c r="T2427" s="21"/>
      <c r="U2427" s="26"/>
      <c r="V2427" s="26"/>
      <c r="W2427" s="27">
        <f t="shared" si="370"/>
        <v>1950</v>
      </c>
      <c r="X2427" s="27">
        <f t="shared" si="371"/>
        <v>2050</v>
      </c>
      <c r="Y2427" s="28">
        <f t="shared" si="372"/>
        <v>0</v>
      </c>
      <c r="Z2427" s="29" t="str">
        <f t="shared" si="373"/>
        <v>NW</v>
      </c>
      <c r="AA2427" s="30">
        <f t="shared" si="374"/>
        <v>25</v>
      </c>
      <c r="AB2427" s="31">
        <f>IF(AND(ISNUMBER(MATCH($S2427,[3]Lists!$CU$8:$CU$37,0)),J2427&gt;=DATE(2018,12,31)),$AH$6,$AH$5)</f>
        <v>1</v>
      </c>
      <c r="AC2427" s="31">
        <f t="shared" si="375"/>
        <v>1</v>
      </c>
      <c r="AD2427" s="31">
        <f t="shared" si="376"/>
        <v>1</v>
      </c>
      <c r="AE2427" s="32" t="e">
        <f>MIN($K2427,IF(AND(S2427='[3]Resources - Baseline'!$C$25,$AH$3&gt;0),MIN(DATE(2050,12,31),MAX(DATE($AH$4,12,31),DATE(YEAR(J2427)+$AH$3,MONTH(J2427),DAY(J2427)))),IF(AND(COUNTIFS('[3]Resources - Baseline'!$C$26:$C$37,S2427)=1,$AH$2&gt;0),MIN(DATE($AH$4,12,31),DATE(YEAR(J2427)+$AH$2,MONTH(J2427),DAY(J2427))),DATE(2050,12,31))))</f>
        <v>#VALUE!</v>
      </c>
      <c r="AF2427" s="33">
        <f t="shared" si="377"/>
        <v>1</v>
      </c>
    </row>
    <row r="2428" spans="1:32">
      <c r="A2428" s="1">
        <v>2428</v>
      </c>
      <c r="B2428" s="21" t="s">
        <v>5019</v>
      </c>
      <c r="C2428" s="21" t="s">
        <v>5020</v>
      </c>
      <c r="D2428" s="21" t="s">
        <v>163</v>
      </c>
      <c r="E2428" s="21" t="s">
        <v>164</v>
      </c>
      <c r="F2428" s="21" t="s">
        <v>164</v>
      </c>
      <c r="G2428" s="21" t="s">
        <v>165</v>
      </c>
      <c r="H2428" s="21" t="s">
        <v>166</v>
      </c>
      <c r="I2428" s="21" t="s">
        <v>167</v>
      </c>
      <c r="J2428" s="22">
        <v>31517</v>
      </c>
      <c r="K2428" s="22">
        <v>47484</v>
      </c>
      <c r="L2428" s="23">
        <f t="shared" si="378"/>
        <v>19.55</v>
      </c>
      <c r="M2428" s="24">
        <f t="shared" si="379"/>
        <v>1</v>
      </c>
      <c r="N2428" s="21">
        <v>19.55</v>
      </c>
      <c r="O2428" s="21">
        <v>19.55</v>
      </c>
      <c r="P2428" s="21" t="s">
        <v>288</v>
      </c>
      <c r="Q2428" s="21" t="s">
        <v>269</v>
      </c>
      <c r="R2428" s="25" t="s">
        <v>270</v>
      </c>
      <c r="S2428" s="21" t="s">
        <v>304</v>
      </c>
      <c r="T2428" s="21"/>
      <c r="U2428" s="26"/>
      <c r="V2428" s="26"/>
      <c r="W2428" s="27">
        <f t="shared" si="370"/>
        <v>1986</v>
      </c>
      <c r="X2428" s="27">
        <f t="shared" si="371"/>
        <v>2029</v>
      </c>
      <c r="Y2428" s="28">
        <f t="shared" si="372"/>
        <v>0</v>
      </c>
      <c r="Z2428" s="29" t="str">
        <f t="shared" si="373"/>
        <v>Excluded</v>
      </c>
      <c r="AA2428" s="30">
        <f t="shared" si="374"/>
        <v>19.55</v>
      </c>
      <c r="AB2428" s="31">
        <f>IF(AND(ISNUMBER(MATCH($S2428,[3]Lists!$CU$8:$CU$37,0)),J2428&gt;=DATE(2018,12,31)),$AH$6,$AH$5)</f>
        <v>1</v>
      </c>
      <c r="AC2428" s="31">
        <f t="shared" si="375"/>
        <v>1</v>
      </c>
      <c r="AD2428" s="31">
        <f t="shared" si="376"/>
        <v>1</v>
      </c>
      <c r="AE2428" s="32" t="e">
        <f>MIN($K2428,IF(AND(S2428='[3]Resources - Baseline'!$C$25,$AH$3&gt;0),MIN(DATE(2050,12,31),MAX(DATE($AH$4,12,31),DATE(YEAR(J2428)+$AH$3,MONTH(J2428),DAY(J2428)))),IF(AND(COUNTIFS('[3]Resources - Baseline'!$C$26:$C$37,S2428)=1,$AH$2&gt;0),MIN(DATE($AH$4,12,31),DATE(YEAR(J2428)+$AH$2,MONTH(J2428),DAY(J2428))),DATE(2050,12,31))))</f>
        <v>#VALUE!</v>
      </c>
      <c r="AF2428" s="33">
        <f t="shared" si="377"/>
        <v>1</v>
      </c>
    </row>
    <row r="2429" spans="1:32">
      <c r="A2429" s="1">
        <v>2429</v>
      </c>
      <c r="B2429" s="21" t="s">
        <v>5021</v>
      </c>
      <c r="C2429" s="21" t="s">
        <v>787</v>
      </c>
      <c r="D2429" s="21" t="s">
        <v>163</v>
      </c>
      <c r="E2429" s="21" t="s">
        <v>232</v>
      </c>
      <c r="F2429" s="21" t="s">
        <v>232</v>
      </c>
      <c r="G2429" s="21" t="s">
        <v>233</v>
      </c>
      <c r="H2429" s="21" t="s">
        <v>234</v>
      </c>
      <c r="I2429" s="21" t="s">
        <v>232</v>
      </c>
      <c r="J2429" s="22">
        <v>42156</v>
      </c>
      <c r="K2429" s="22">
        <v>55153</v>
      </c>
      <c r="L2429" s="23">
        <f t="shared" si="378"/>
        <v>27.5</v>
      </c>
      <c r="M2429" s="24">
        <f t="shared" si="379"/>
        <v>1</v>
      </c>
      <c r="N2429" s="21">
        <v>27.5</v>
      </c>
      <c r="O2429" s="21">
        <v>27.5</v>
      </c>
      <c r="P2429" s="21" t="s">
        <v>5022</v>
      </c>
      <c r="Q2429" s="21" t="s">
        <v>4903</v>
      </c>
      <c r="R2429" s="25" t="s">
        <v>4903</v>
      </c>
      <c r="S2429" s="21" t="s">
        <v>241</v>
      </c>
      <c r="T2429" s="21"/>
      <c r="U2429" s="26"/>
      <c r="V2429" s="26"/>
      <c r="W2429" s="27">
        <f t="shared" si="370"/>
        <v>2015</v>
      </c>
      <c r="X2429" s="27">
        <f t="shared" si="371"/>
        <v>2050</v>
      </c>
      <c r="Y2429" s="28">
        <f t="shared" si="372"/>
        <v>0</v>
      </c>
      <c r="Z2429" s="29" t="str">
        <f t="shared" si="373"/>
        <v>LDWP</v>
      </c>
      <c r="AA2429" s="30">
        <f t="shared" si="374"/>
        <v>27.5</v>
      </c>
      <c r="AB2429" s="31">
        <f>IF(AND(ISNUMBER(MATCH($S2429,[3]Lists!$CU$8:$CU$37,0)),J2429&gt;=DATE(2018,12,31)),$AH$6,$AH$5)</f>
        <v>1</v>
      </c>
      <c r="AC2429" s="31">
        <f t="shared" si="375"/>
        <v>1</v>
      </c>
      <c r="AD2429" s="31">
        <f t="shared" si="376"/>
        <v>1</v>
      </c>
      <c r="AE2429" s="32" t="e">
        <f>MIN($K2429,IF(AND(S2429='[3]Resources - Baseline'!$C$25,$AH$3&gt;0),MIN(DATE(2050,12,31),MAX(DATE($AH$4,12,31),DATE(YEAR(J2429)+$AH$3,MONTH(J2429),DAY(J2429)))),IF(AND(COUNTIFS('[3]Resources - Baseline'!$C$26:$C$37,S2429)=1,$AH$2&gt;0),MIN(DATE($AH$4,12,31),DATE(YEAR(J2429)+$AH$2,MONTH(J2429),DAY(J2429))),DATE(2050,12,31))))</f>
        <v>#VALUE!</v>
      </c>
      <c r="AF2429" s="33">
        <f t="shared" si="377"/>
        <v>1</v>
      </c>
    </row>
    <row r="2430" spans="1:32">
      <c r="A2430" s="1">
        <v>2430</v>
      </c>
      <c r="B2430" s="21" t="s">
        <v>5023</v>
      </c>
      <c r="C2430" s="21" t="s">
        <v>5024</v>
      </c>
      <c r="D2430" s="21" t="s">
        <v>163</v>
      </c>
      <c r="E2430" s="21" t="s">
        <v>378</v>
      </c>
      <c r="F2430" s="21" t="s">
        <v>378</v>
      </c>
      <c r="G2430" s="21" t="s">
        <v>1348</v>
      </c>
      <c r="H2430" s="21" t="s">
        <v>1349</v>
      </c>
      <c r="I2430" s="21" t="s">
        <v>378</v>
      </c>
      <c r="J2430" s="22">
        <v>31517</v>
      </c>
      <c r="K2430" s="22">
        <v>55153</v>
      </c>
      <c r="L2430" s="23">
        <f t="shared" si="378"/>
        <v>2.2000000000000002</v>
      </c>
      <c r="M2430" s="24">
        <f t="shared" si="379"/>
        <v>1</v>
      </c>
      <c r="N2430" s="21">
        <v>2.2000000000000002</v>
      </c>
      <c r="O2430" s="21">
        <v>2.2000000000000002</v>
      </c>
      <c r="P2430" s="21" t="s">
        <v>218</v>
      </c>
      <c r="Q2430" s="21" t="s">
        <v>219</v>
      </c>
      <c r="R2430" s="25" t="s">
        <v>218</v>
      </c>
      <c r="S2430" s="21" t="s">
        <v>3812</v>
      </c>
      <c r="T2430" s="21"/>
      <c r="U2430" s="26"/>
      <c r="V2430" s="26"/>
      <c r="W2430" s="27">
        <f t="shared" si="370"/>
        <v>1986</v>
      </c>
      <c r="X2430" s="27">
        <f t="shared" si="371"/>
        <v>2050</v>
      </c>
      <c r="Y2430" s="28">
        <f t="shared" si="372"/>
        <v>0</v>
      </c>
      <c r="Z2430" s="29" t="str">
        <f t="shared" si="373"/>
        <v>BANC</v>
      </c>
      <c r="AA2430" s="30">
        <f t="shared" si="374"/>
        <v>2.2000000000000002</v>
      </c>
      <c r="AB2430" s="31">
        <f>IF(AND(ISNUMBER(MATCH($S2430,[3]Lists!$CU$8:$CU$37,0)),J2430&gt;=DATE(2018,12,31)),$AH$6,$AH$5)</f>
        <v>1</v>
      </c>
      <c r="AC2430" s="31">
        <f t="shared" si="375"/>
        <v>1</v>
      </c>
      <c r="AD2430" s="31">
        <f t="shared" si="376"/>
        <v>1</v>
      </c>
      <c r="AE2430" s="32" t="e">
        <f>MIN($K2430,IF(AND(S2430='[3]Resources - Baseline'!$C$25,$AH$3&gt;0),MIN(DATE(2050,12,31),MAX(DATE($AH$4,12,31),DATE(YEAR(J2430)+$AH$3,MONTH(J2430),DAY(J2430)))),IF(AND(COUNTIFS('[3]Resources - Baseline'!$C$26:$C$37,S2430)=1,$AH$2&gt;0),MIN(DATE($AH$4,12,31),DATE(YEAR(J2430)+$AH$2,MONTH(J2430),DAY(J2430))),DATE(2050,12,31))))</f>
        <v>#VALUE!</v>
      </c>
      <c r="AF2430" s="33">
        <f t="shared" si="377"/>
        <v>1</v>
      </c>
    </row>
    <row r="2431" spans="1:32">
      <c r="A2431" s="1">
        <v>2431</v>
      </c>
      <c r="B2431" s="21" t="s">
        <v>5025</v>
      </c>
      <c r="C2431" s="21" t="s">
        <v>5026</v>
      </c>
      <c r="D2431" s="21" t="s">
        <v>163</v>
      </c>
      <c r="E2431" s="21" t="s">
        <v>378</v>
      </c>
      <c r="F2431" s="21" t="s">
        <v>378</v>
      </c>
      <c r="G2431" s="21" t="s">
        <v>1348</v>
      </c>
      <c r="H2431" s="21" t="s">
        <v>1349</v>
      </c>
      <c r="I2431" s="21" t="s">
        <v>378</v>
      </c>
      <c r="J2431" s="22">
        <v>31517</v>
      </c>
      <c r="K2431" s="22">
        <v>55153</v>
      </c>
      <c r="L2431" s="23">
        <f t="shared" si="378"/>
        <v>2.2000000000000002</v>
      </c>
      <c r="M2431" s="24">
        <f t="shared" si="379"/>
        <v>1</v>
      </c>
      <c r="N2431" s="21">
        <v>2.2000000000000002</v>
      </c>
      <c r="O2431" s="21">
        <v>2.2000000000000002</v>
      </c>
      <c r="P2431" s="21" t="s">
        <v>218</v>
      </c>
      <c r="Q2431" s="21" t="s">
        <v>219</v>
      </c>
      <c r="R2431" s="25" t="s">
        <v>218</v>
      </c>
      <c r="S2431" s="21" t="s">
        <v>1350</v>
      </c>
      <c r="T2431" s="21"/>
      <c r="U2431" s="26"/>
      <c r="V2431" s="26"/>
      <c r="W2431" s="27">
        <f t="shared" si="370"/>
        <v>1986</v>
      </c>
      <c r="X2431" s="27">
        <f t="shared" si="371"/>
        <v>2050</v>
      </c>
      <c r="Y2431" s="28">
        <f t="shared" si="372"/>
        <v>0</v>
      </c>
      <c r="Z2431" s="29" t="str">
        <f t="shared" si="373"/>
        <v>BANC</v>
      </c>
      <c r="AA2431" s="30">
        <f t="shared" si="374"/>
        <v>2.2000000000000002</v>
      </c>
      <c r="AB2431" s="31">
        <f>IF(AND(ISNUMBER(MATCH($S2431,[3]Lists!$CU$8:$CU$37,0)),J2431&gt;=DATE(2018,12,31)),$AH$6,$AH$5)</f>
        <v>1</v>
      </c>
      <c r="AC2431" s="31">
        <f t="shared" si="375"/>
        <v>1</v>
      </c>
      <c r="AD2431" s="31">
        <f t="shared" si="376"/>
        <v>1</v>
      </c>
      <c r="AE2431" s="32" t="e">
        <f>MIN($K2431,IF(AND(S2431='[3]Resources - Baseline'!$C$25,$AH$3&gt;0),MIN(DATE(2050,12,31),MAX(DATE($AH$4,12,31),DATE(YEAR(J2431)+$AH$3,MONTH(J2431),DAY(J2431)))),IF(AND(COUNTIFS('[3]Resources - Baseline'!$C$26:$C$37,S2431)=1,$AH$2&gt;0),MIN(DATE($AH$4,12,31),DATE(YEAR(J2431)+$AH$2,MONTH(J2431),DAY(J2431))),DATE(2050,12,31))))</f>
        <v>#VALUE!</v>
      </c>
      <c r="AF2431" s="33">
        <f t="shared" si="377"/>
        <v>1</v>
      </c>
    </row>
    <row r="2432" spans="1:32">
      <c r="A2432" s="1">
        <v>2432</v>
      </c>
      <c r="B2432" s="21" t="s">
        <v>5027</v>
      </c>
      <c r="C2432" s="21" t="s">
        <v>5028</v>
      </c>
      <c r="D2432" s="21" t="s">
        <v>163</v>
      </c>
      <c r="E2432" s="21" t="s">
        <v>378</v>
      </c>
      <c r="F2432" s="21" t="s">
        <v>378</v>
      </c>
      <c r="G2432" s="21" t="s">
        <v>1348</v>
      </c>
      <c r="H2432" s="21" t="s">
        <v>1349</v>
      </c>
      <c r="I2432" s="21" t="s">
        <v>378</v>
      </c>
      <c r="J2432" s="22">
        <v>29007</v>
      </c>
      <c r="K2432" s="22">
        <v>55153</v>
      </c>
      <c r="L2432" s="23">
        <f t="shared" si="378"/>
        <v>166.7</v>
      </c>
      <c r="M2432" s="24">
        <f t="shared" si="379"/>
        <v>1</v>
      </c>
      <c r="N2432" s="21">
        <v>166.7</v>
      </c>
      <c r="O2432" s="21">
        <v>166.7</v>
      </c>
      <c r="P2432" s="21" t="s">
        <v>218</v>
      </c>
      <c r="Q2432" s="21" t="s">
        <v>219</v>
      </c>
      <c r="R2432" s="25" t="s">
        <v>218</v>
      </c>
      <c r="S2432" s="21" t="s">
        <v>1350</v>
      </c>
      <c r="T2432" s="21"/>
      <c r="U2432" s="26"/>
      <c r="V2432" s="26"/>
      <c r="W2432" s="27">
        <f t="shared" si="370"/>
        <v>1979</v>
      </c>
      <c r="X2432" s="27">
        <f t="shared" si="371"/>
        <v>2050</v>
      </c>
      <c r="Y2432" s="28">
        <f t="shared" si="372"/>
        <v>0</v>
      </c>
      <c r="Z2432" s="29" t="str">
        <f t="shared" si="373"/>
        <v>BANC</v>
      </c>
      <c r="AA2432" s="30">
        <f t="shared" si="374"/>
        <v>166.7</v>
      </c>
      <c r="AB2432" s="31">
        <f>IF(AND(ISNUMBER(MATCH($S2432,[3]Lists!$CU$8:$CU$37,0)),J2432&gt;=DATE(2018,12,31)),$AH$6,$AH$5)</f>
        <v>1</v>
      </c>
      <c r="AC2432" s="31">
        <f t="shared" si="375"/>
        <v>1</v>
      </c>
      <c r="AD2432" s="31">
        <f t="shared" si="376"/>
        <v>1</v>
      </c>
      <c r="AE2432" s="32" t="e">
        <f>MIN($K2432,IF(AND(S2432='[3]Resources - Baseline'!$C$25,$AH$3&gt;0),MIN(DATE(2050,12,31),MAX(DATE($AH$4,12,31),DATE(YEAR(J2432)+$AH$3,MONTH(J2432),DAY(J2432)))),IF(AND(COUNTIFS('[3]Resources - Baseline'!$C$26:$C$37,S2432)=1,$AH$2&gt;0),MIN(DATE($AH$4,12,31),DATE(YEAR(J2432)+$AH$2,MONTH(J2432),DAY(J2432))),DATE(2050,12,31))))</f>
        <v>#VALUE!</v>
      </c>
      <c r="AF2432" s="33">
        <f t="shared" si="377"/>
        <v>1</v>
      </c>
    </row>
    <row r="2433" spans="1:32">
      <c r="A2433" s="1">
        <v>2433</v>
      </c>
      <c r="B2433" s="21" t="s">
        <v>5029</v>
      </c>
      <c r="C2433" s="21" t="s">
        <v>5030</v>
      </c>
      <c r="D2433" s="21" t="s">
        <v>163</v>
      </c>
      <c r="E2433" s="21" t="s">
        <v>378</v>
      </c>
      <c r="F2433" s="21" t="s">
        <v>378</v>
      </c>
      <c r="G2433" s="21" t="s">
        <v>1348</v>
      </c>
      <c r="H2433" s="21" t="s">
        <v>1349</v>
      </c>
      <c r="I2433" s="21" t="s">
        <v>378</v>
      </c>
      <c r="J2433" s="22">
        <v>29007</v>
      </c>
      <c r="K2433" s="22">
        <v>55153</v>
      </c>
      <c r="L2433" s="23">
        <f t="shared" si="378"/>
        <v>166.7</v>
      </c>
      <c r="M2433" s="24">
        <f t="shared" si="379"/>
        <v>1</v>
      </c>
      <c r="N2433" s="21">
        <v>166.7</v>
      </c>
      <c r="O2433" s="21">
        <v>166.7</v>
      </c>
      <c r="P2433" s="21" t="s">
        <v>218</v>
      </c>
      <c r="Q2433" s="21" t="s">
        <v>219</v>
      </c>
      <c r="R2433" s="25" t="s">
        <v>218</v>
      </c>
      <c r="S2433" s="21" t="s">
        <v>1350</v>
      </c>
      <c r="T2433" s="21"/>
      <c r="U2433" s="26"/>
      <c r="V2433" s="26"/>
      <c r="W2433" s="27">
        <f t="shared" si="370"/>
        <v>1979</v>
      </c>
      <c r="X2433" s="27">
        <f t="shared" si="371"/>
        <v>2050</v>
      </c>
      <c r="Y2433" s="28">
        <f t="shared" si="372"/>
        <v>0</v>
      </c>
      <c r="Z2433" s="29" t="str">
        <f t="shared" si="373"/>
        <v>BANC</v>
      </c>
      <c r="AA2433" s="30">
        <f t="shared" si="374"/>
        <v>166.7</v>
      </c>
      <c r="AB2433" s="31">
        <f>IF(AND(ISNUMBER(MATCH($S2433,[3]Lists!$CU$8:$CU$37,0)),J2433&gt;=DATE(2018,12,31)),$AH$6,$AH$5)</f>
        <v>1</v>
      </c>
      <c r="AC2433" s="31">
        <f t="shared" si="375"/>
        <v>1</v>
      </c>
      <c r="AD2433" s="31">
        <f t="shared" si="376"/>
        <v>1</v>
      </c>
      <c r="AE2433" s="32" t="e">
        <f>MIN($K2433,IF(AND(S2433='[3]Resources - Baseline'!$C$25,$AH$3&gt;0),MIN(DATE(2050,12,31),MAX(DATE($AH$4,12,31),DATE(YEAR(J2433)+$AH$3,MONTH(J2433),DAY(J2433)))),IF(AND(COUNTIFS('[3]Resources - Baseline'!$C$26:$C$37,S2433)=1,$AH$2&gt;0),MIN(DATE($AH$4,12,31),DATE(YEAR(J2433)+$AH$2,MONTH(J2433),DAY(J2433))),DATE(2050,12,31))))</f>
        <v>#VALUE!</v>
      </c>
      <c r="AF2433" s="33">
        <f t="shared" si="377"/>
        <v>1</v>
      </c>
    </row>
    <row r="2434" spans="1:32">
      <c r="A2434" s="1">
        <v>2434</v>
      </c>
      <c r="B2434" s="21" t="s">
        <v>5031</v>
      </c>
      <c r="C2434" s="21" t="s">
        <v>5032</v>
      </c>
      <c r="D2434" s="21" t="s">
        <v>163</v>
      </c>
      <c r="E2434" s="21" t="s">
        <v>192</v>
      </c>
      <c r="F2434" s="21" t="s">
        <v>192</v>
      </c>
      <c r="G2434" s="21" t="s">
        <v>193</v>
      </c>
      <c r="H2434" s="21" t="s">
        <v>194</v>
      </c>
      <c r="I2434" s="21" t="s">
        <v>195</v>
      </c>
      <c r="J2434" s="22">
        <v>37865</v>
      </c>
      <c r="K2434" s="22">
        <v>46935</v>
      </c>
      <c r="L2434" s="23">
        <f t="shared" si="378"/>
        <v>204</v>
      </c>
      <c r="M2434" s="24">
        <f t="shared" si="379"/>
        <v>1</v>
      </c>
      <c r="N2434" s="21">
        <v>204</v>
      </c>
      <c r="O2434" s="21">
        <v>204</v>
      </c>
      <c r="P2434" s="21" t="s">
        <v>196</v>
      </c>
      <c r="Q2434" s="21" t="s">
        <v>197</v>
      </c>
      <c r="R2434" s="25" t="s">
        <v>198</v>
      </c>
      <c r="S2434" s="21" t="s">
        <v>199</v>
      </c>
      <c r="T2434" s="21"/>
      <c r="U2434" s="26"/>
      <c r="V2434" s="26"/>
      <c r="W2434" s="27">
        <f t="shared" si="370"/>
        <v>2004</v>
      </c>
      <c r="X2434" s="27">
        <f t="shared" si="371"/>
        <v>2028</v>
      </c>
      <c r="Y2434" s="28">
        <f t="shared" si="372"/>
        <v>0</v>
      </c>
      <c r="Z2434" s="29" t="str">
        <f t="shared" si="373"/>
        <v>SW</v>
      </c>
      <c r="AA2434" s="30">
        <f t="shared" si="374"/>
        <v>204</v>
      </c>
      <c r="AB2434" s="31">
        <f>IF(AND(ISNUMBER(MATCH($S2434,[3]Lists!$CU$8:$CU$37,0)),J2434&gt;=DATE(2018,12,31)),$AH$6,$AH$5)</f>
        <v>1</v>
      </c>
      <c r="AC2434" s="31">
        <f t="shared" si="375"/>
        <v>1</v>
      </c>
      <c r="AD2434" s="31">
        <f t="shared" si="376"/>
        <v>1</v>
      </c>
      <c r="AE2434" s="32" t="e">
        <f>MIN($K2434,IF(AND(S2434='[3]Resources - Baseline'!$C$25,$AH$3&gt;0),MIN(DATE(2050,12,31),MAX(DATE($AH$4,12,31),DATE(YEAR(J2434)+$AH$3,MONTH(J2434),DAY(J2434)))),IF(AND(COUNTIFS('[3]Resources - Baseline'!$C$26:$C$37,S2434)=1,$AH$2&gt;0),MIN(DATE($AH$4,12,31),DATE(YEAR(J2434)+$AH$2,MONTH(J2434),DAY(J2434))),DATE(2050,12,31))))</f>
        <v>#VALUE!</v>
      </c>
      <c r="AF2434" s="33">
        <f t="shared" si="377"/>
        <v>1</v>
      </c>
    </row>
    <row r="2435" spans="1:32">
      <c r="A2435" s="1">
        <v>2435</v>
      </c>
      <c r="B2435" s="21" t="s">
        <v>5033</v>
      </c>
      <c r="C2435" s="21" t="s">
        <v>5034</v>
      </c>
      <c r="D2435" s="21" t="s">
        <v>163</v>
      </c>
      <c r="E2435" s="21" t="s">
        <v>164</v>
      </c>
      <c r="F2435" s="21" t="s">
        <v>164</v>
      </c>
      <c r="G2435" s="21" t="s">
        <v>165</v>
      </c>
      <c r="H2435" s="21" t="s">
        <v>166</v>
      </c>
      <c r="I2435" s="21" t="s">
        <v>167</v>
      </c>
      <c r="J2435" s="22">
        <v>31517</v>
      </c>
      <c r="K2435" s="22">
        <v>47484</v>
      </c>
      <c r="L2435" s="23">
        <f t="shared" si="378"/>
        <v>2.9</v>
      </c>
      <c r="M2435" s="24">
        <f t="shared" si="379"/>
        <v>1</v>
      </c>
      <c r="N2435" s="21">
        <v>2.9</v>
      </c>
      <c r="O2435" s="21">
        <v>2.9</v>
      </c>
      <c r="P2435" s="21" t="s">
        <v>288</v>
      </c>
      <c r="Q2435" s="21" t="s">
        <v>269</v>
      </c>
      <c r="R2435" s="25" t="s">
        <v>270</v>
      </c>
      <c r="S2435" s="21" t="s">
        <v>304</v>
      </c>
      <c r="T2435" s="21"/>
      <c r="U2435" s="26"/>
      <c r="V2435" s="26"/>
      <c r="W2435" s="27">
        <f t="shared" si="370"/>
        <v>1986</v>
      </c>
      <c r="X2435" s="27">
        <f t="shared" si="371"/>
        <v>2029</v>
      </c>
      <c r="Y2435" s="28">
        <f t="shared" si="372"/>
        <v>0</v>
      </c>
      <c r="Z2435" s="29" t="str">
        <f t="shared" si="373"/>
        <v>Excluded</v>
      </c>
      <c r="AA2435" s="30">
        <f t="shared" si="374"/>
        <v>2.9</v>
      </c>
      <c r="AB2435" s="31">
        <f>IF(AND(ISNUMBER(MATCH($S2435,[3]Lists!$CU$8:$CU$37,0)),J2435&gt;=DATE(2018,12,31)),$AH$6,$AH$5)</f>
        <v>1</v>
      </c>
      <c r="AC2435" s="31">
        <f t="shared" si="375"/>
        <v>1</v>
      </c>
      <c r="AD2435" s="31">
        <f t="shared" si="376"/>
        <v>1</v>
      </c>
      <c r="AE2435" s="32" t="e">
        <f>MIN($K2435,IF(AND(S2435='[3]Resources - Baseline'!$C$25,$AH$3&gt;0),MIN(DATE(2050,12,31),MAX(DATE($AH$4,12,31),DATE(YEAR(J2435)+$AH$3,MONTH(J2435),DAY(J2435)))),IF(AND(COUNTIFS('[3]Resources - Baseline'!$C$26:$C$37,S2435)=1,$AH$2&gt;0),MIN(DATE($AH$4,12,31),DATE(YEAR(J2435)+$AH$2,MONTH(J2435),DAY(J2435))),DATE(2050,12,31))))</f>
        <v>#VALUE!</v>
      </c>
      <c r="AF2435" s="33">
        <f t="shared" si="377"/>
        <v>1</v>
      </c>
    </row>
    <row r="2436" spans="1:32">
      <c r="A2436" s="1">
        <v>2436</v>
      </c>
      <c r="B2436" s="21" t="s">
        <v>5035</v>
      </c>
      <c r="C2436" s="21" t="s">
        <v>5036</v>
      </c>
      <c r="D2436" s="21" t="s">
        <v>163</v>
      </c>
      <c r="E2436" s="21" t="s">
        <v>164</v>
      </c>
      <c r="F2436" s="21" t="s">
        <v>164</v>
      </c>
      <c r="G2436" s="21" t="s">
        <v>165</v>
      </c>
      <c r="H2436" s="21" t="s">
        <v>166</v>
      </c>
      <c r="I2436" s="21" t="s">
        <v>167</v>
      </c>
      <c r="J2436" s="22">
        <v>31517</v>
      </c>
      <c r="K2436" s="22">
        <v>47484</v>
      </c>
      <c r="L2436" s="23">
        <f t="shared" si="378"/>
        <v>2.2999999999999998</v>
      </c>
      <c r="M2436" s="24">
        <f t="shared" si="379"/>
        <v>1</v>
      </c>
      <c r="N2436" s="21">
        <v>2.2999999999999998</v>
      </c>
      <c r="O2436" s="21">
        <v>2.2999999999999998</v>
      </c>
      <c r="P2436" s="21" t="s">
        <v>288</v>
      </c>
      <c r="Q2436" s="21" t="s">
        <v>269</v>
      </c>
      <c r="R2436" s="25" t="s">
        <v>270</v>
      </c>
      <c r="S2436" s="21" t="s">
        <v>304</v>
      </c>
      <c r="T2436" s="21"/>
      <c r="U2436" s="26"/>
      <c r="V2436" s="26"/>
      <c r="W2436" s="27">
        <f t="shared" si="370"/>
        <v>1986</v>
      </c>
      <c r="X2436" s="27">
        <f t="shared" si="371"/>
        <v>2029</v>
      </c>
      <c r="Y2436" s="28">
        <f t="shared" si="372"/>
        <v>0</v>
      </c>
      <c r="Z2436" s="29" t="str">
        <f t="shared" si="373"/>
        <v>Excluded</v>
      </c>
      <c r="AA2436" s="30">
        <f t="shared" si="374"/>
        <v>2.2999999999999998</v>
      </c>
      <c r="AB2436" s="31">
        <f>IF(AND(ISNUMBER(MATCH($S2436,[3]Lists!$CU$8:$CU$37,0)),J2436&gt;=DATE(2018,12,31)),$AH$6,$AH$5)</f>
        <v>1</v>
      </c>
      <c r="AC2436" s="31">
        <f t="shared" si="375"/>
        <v>1</v>
      </c>
      <c r="AD2436" s="31">
        <f t="shared" si="376"/>
        <v>1</v>
      </c>
      <c r="AE2436" s="32" t="e">
        <f>MIN($K2436,IF(AND(S2436='[3]Resources - Baseline'!$C$25,$AH$3&gt;0),MIN(DATE(2050,12,31),MAX(DATE($AH$4,12,31),DATE(YEAR(J2436)+$AH$3,MONTH(J2436),DAY(J2436)))),IF(AND(COUNTIFS('[3]Resources - Baseline'!$C$26:$C$37,S2436)=1,$AH$2&gt;0),MIN(DATE($AH$4,12,31),DATE(YEAR(J2436)+$AH$2,MONTH(J2436),DAY(J2436))),DATE(2050,12,31))))</f>
        <v>#VALUE!</v>
      </c>
      <c r="AF2436" s="33">
        <f t="shared" si="377"/>
        <v>1</v>
      </c>
    </row>
    <row r="2437" spans="1:32">
      <c r="A2437" s="1">
        <v>2437</v>
      </c>
      <c r="B2437" s="21" t="s">
        <v>5037</v>
      </c>
      <c r="C2437" s="21" t="s">
        <v>5038</v>
      </c>
      <c r="D2437" s="21" t="s">
        <v>163</v>
      </c>
      <c r="E2437" s="21" t="s">
        <v>164</v>
      </c>
      <c r="F2437" s="21" t="s">
        <v>164</v>
      </c>
      <c r="G2437" s="21" t="s">
        <v>165</v>
      </c>
      <c r="H2437" s="21" t="s">
        <v>166</v>
      </c>
      <c r="I2437" s="21" t="s">
        <v>167</v>
      </c>
      <c r="J2437" s="22">
        <v>31517</v>
      </c>
      <c r="K2437" s="22">
        <v>47484</v>
      </c>
      <c r="L2437" s="23">
        <f t="shared" si="378"/>
        <v>7</v>
      </c>
      <c r="M2437" s="24">
        <f t="shared" si="379"/>
        <v>1</v>
      </c>
      <c r="N2437" s="21">
        <v>7</v>
      </c>
      <c r="O2437" s="21">
        <v>7</v>
      </c>
      <c r="P2437" s="21" t="s">
        <v>288</v>
      </c>
      <c r="Q2437" s="21" t="s">
        <v>269</v>
      </c>
      <c r="R2437" s="25" t="s">
        <v>270</v>
      </c>
      <c r="S2437" s="21" t="s">
        <v>304</v>
      </c>
      <c r="T2437" s="21"/>
      <c r="U2437" s="26"/>
      <c r="V2437" s="26"/>
      <c r="W2437" s="27">
        <f t="shared" si="370"/>
        <v>1986</v>
      </c>
      <c r="X2437" s="27">
        <f t="shared" si="371"/>
        <v>2029</v>
      </c>
      <c r="Y2437" s="28">
        <f t="shared" si="372"/>
        <v>0</v>
      </c>
      <c r="Z2437" s="29" t="str">
        <f t="shared" si="373"/>
        <v>Excluded</v>
      </c>
      <c r="AA2437" s="30">
        <f t="shared" si="374"/>
        <v>7</v>
      </c>
      <c r="AB2437" s="31">
        <f>IF(AND(ISNUMBER(MATCH($S2437,[3]Lists!$CU$8:$CU$37,0)),J2437&gt;=DATE(2018,12,31)),$AH$6,$AH$5)</f>
        <v>1</v>
      </c>
      <c r="AC2437" s="31">
        <f t="shared" si="375"/>
        <v>1</v>
      </c>
      <c r="AD2437" s="31">
        <f t="shared" si="376"/>
        <v>1</v>
      </c>
      <c r="AE2437" s="32" t="e">
        <f>MIN($K2437,IF(AND(S2437='[3]Resources - Baseline'!$C$25,$AH$3&gt;0),MIN(DATE(2050,12,31),MAX(DATE($AH$4,12,31),DATE(YEAR(J2437)+$AH$3,MONTH(J2437),DAY(J2437)))),IF(AND(COUNTIFS('[3]Resources - Baseline'!$C$26:$C$37,S2437)=1,$AH$2&gt;0),MIN(DATE($AH$4,12,31),DATE(YEAR(J2437)+$AH$2,MONTH(J2437),DAY(J2437))),DATE(2050,12,31))))</f>
        <v>#VALUE!</v>
      </c>
      <c r="AF2437" s="33">
        <f t="shared" si="377"/>
        <v>1</v>
      </c>
    </row>
    <row r="2438" spans="1:32">
      <c r="A2438" s="1">
        <v>2438</v>
      </c>
      <c r="B2438" s="21" t="s">
        <v>5039</v>
      </c>
      <c r="C2438" s="21" t="s">
        <v>5040</v>
      </c>
      <c r="D2438" s="21" t="s">
        <v>163</v>
      </c>
      <c r="E2438" s="21" t="s">
        <v>353</v>
      </c>
      <c r="F2438" s="21" t="s">
        <v>353</v>
      </c>
      <c r="G2438" s="21" t="s">
        <v>354</v>
      </c>
      <c r="H2438" s="21" t="s">
        <v>353</v>
      </c>
      <c r="I2438" s="21" t="s">
        <v>167</v>
      </c>
      <c r="J2438" s="22">
        <v>4384</v>
      </c>
      <c r="K2438" s="22">
        <v>54877</v>
      </c>
      <c r="L2438" s="23">
        <f t="shared" si="378"/>
        <v>4</v>
      </c>
      <c r="M2438" s="24">
        <f t="shared" si="379"/>
        <v>1</v>
      </c>
      <c r="N2438" s="21">
        <v>4</v>
      </c>
      <c r="O2438" s="21">
        <v>4</v>
      </c>
      <c r="P2438" s="21" t="s">
        <v>218</v>
      </c>
      <c r="Q2438" s="21" t="s">
        <v>219</v>
      </c>
      <c r="R2438" s="25" t="s">
        <v>218</v>
      </c>
      <c r="S2438" s="21" t="s">
        <v>220</v>
      </c>
      <c r="T2438" s="21"/>
      <c r="U2438" s="26"/>
      <c r="V2438" s="26"/>
      <c r="W2438" s="27">
        <f t="shared" si="370"/>
        <v>1912</v>
      </c>
      <c r="X2438" s="27">
        <f t="shared" si="371"/>
        <v>2049</v>
      </c>
      <c r="Y2438" s="28">
        <f t="shared" si="372"/>
        <v>0</v>
      </c>
      <c r="Z2438" s="29" t="str">
        <f t="shared" si="373"/>
        <v>Excluded</v>
      </c>
      <c r="AA2438" s="30">
        <f t="shared" si="374"/>
        <v>4</v>
      </c>
      <c r="AB2438" s="31">
        <f>IF(AND(ISNUMBER(MATCH($S2438,[3]Lists!$CU$8:$CU$37,0)),J2438&gt;=DATE(2018,12,31)),$AH$6,$AH$5)</f>
        <v>1</v>
      </c>
      <c r="AC2438" s="31">
        <f t="shared" si="375"/>
        <v>1</v>
      </c>
      <c r="AD2438" s="31">
        <f t="shared" si="376"/>
        <v>1</v>
      </c>
      <c r="AE2438" s="32" t="e">
        <f>MIN($K2438,IF(AND(S2438='[3]Resources - Baseline'!$C$25,$AH$3&gt;0),MIN(DATE(2050,12,31),MAX(DATE($AH$4,12,31),DATE(YEAR(J2438)+$AH$3,MONTH(J2438),DAY(J2438)))),IF(AND(COUNTIFS('[3]Resources - Baseline'!$C$26:$C$37,S2438)=1,$AH$2&gt;0),MIN(DATE($AH$4,12,31),DATE(YEAR(J2438)+$AH$2,MONTH(J2438),DAY(J2438))),DATE(2050,12,31))))</f>
        <v>#VALUE!</v>
      </c>
      <c r="AF2438" s="33">
        <f t="shared" si="377"/>
        <v>1</v>
      </c>
    </row>
    <row r="2439" spans="1:32">
      <c r="A2439" s="1">
        <v>2439</v>
      </c>
      <c r="B2439" s="21" t="s">
        <v>5041</v>
      </c>
      <c r="C2439" s="21"/>
      <c r="D2439" s="21" t="s">
        <v>163</v>
      </c>
      <c r="E2439" s="21" t="s">
        <v>298</v>
      </c>
      <c r="F2439" s="21" t="s">
        <v>298</v>
      </c>
      <c r="G2439" s="21" t="s">
        <v>299</v>
      </c>
      <c r="H2439" s="21" t="s">
        <v>166</v>
      </c>
      <c r="I2439" s="21" t="s">
        <v>167</v>
      </c>
      <c r="J2439" s="22">
        <v>42491</v>
      </c>
      <c r="K2439" s="22">
        <v>54877</v>
      </c>
      <c r="L2439" s="23">
        <f t="shared" si="378"/>
        <v>6.5</v>
      </c>
      <c r="M2439" s="24">
        <f t="shared" si="379"/>
        <v>1</v>
      </c>
      <c r="N2439" s="21">
        <v>6.5</v>
      </c>
      <c r="O2439" s="21">
        <v>6.5</v>
      </c>
      <c r="P2439" s="21" t="s">
        <v>257</v>
      </c>
      <c r="Q2439" s="21" t="s">
        <v>258</v>
      </c>
      <c r="R2439" s="25" t="s">
        <v>259</v>
      </c>
      <c r="S2439" s="21" t="s">
        <v>534</v>
      </c>
      <c r="T2439" s="21"/>
      <c r="U2439" s="26"/>
      <c r="V2439" s="26"/>
      <c r="W2439" s="27">
        <f t="shared" si="370"/>
        <v>2016</v>
      </c>
      <c r="X2439" s="27">
        <f t="shared" si="371"/>
        <v>2049</v>
      </c>
      <c r="Y2439" s="28">
        <f t="shared" si="372"/>
        <v>0</v>
      </c>
      <c r="Z2439" s="29" t="str">
        <f t="shared" si="373"/>
        <v>Excluded</v>
      </c>
      <c r="AA2439" s="30">
        <f t="shared" si="374"/>
        <v>6.5</v>
      </c>
      <c r="AB2439" s="31">
        <f>IF(AND(ISNUMBER(MATCH($S2439,[3]Lists!$CU$8:$CU$37,0)),J2439&gt;=DATE(2018,12,31)),$AH$6,$AH$5)</f>
        <v>1</v>
      </c>
      <c r="AC2439" s="31">
        <f t="shared" si="375"/>
        <v>1</v>
      </c>
      <c r="AD2439" s="31">
        <f t="shared" si="376"/>
        <v>1</v>
      </c>
      <c r="AE2439" s="32" t="e">
        <f>MIN($K2439,IF(AND(S2439='[3]Resources - Baseline'!$C$25,$AH$3&gt;0),MIN(DATE(2050,12,31),MAX(DATE($AH$4,12,31),DATE(YEAR(J2439)+$AH$3,MONTH(J2439),DAY(J2439)))),IF(AND(COUNTIFS('[3]Resources - Baseline'!$C$26:$C$37,S2439)=1,$AH$2&gt;0),MIN(DATE($AH$4,12,31),DATE(YEAR(J2439)+$AH$2,MONTH(J2439),DAY(J2439))),DATE(2050,12,31))))</f>
        <v>#VALUE!</v>
      </c>
      <c r="AF2439" s="33">
        <f t="shared" si="377"/>
        <v>1</v>
      </c>
    </row>
    <row r="2440" spans="1:32">
      <c r="A2440" s="1">
        <v>2440</v>
      </c>
      <c r="B2440" s="21" t="s">
        <v>5042</v>
      </c>
      <c r="C2440" s="21"/>
      <c r="D2440" s="21" t="s">
        <v>163</v>
      </c>
      <c r="E2440" s="21" t="s">
        <v>298</v>
      </c>
      <c r="F2440" s="21" t="s">
        <v>298</v>
      </c>
      <c r="G2440" s="21" t="s">
        <v>299</v>
      </c>
      <c r="H2440" s="21" t="s">
        <v>166</v>
      </c>
      <c r="I2440" s="21" t="s">
        <v>167</v>
      </c>
      <c r="J2440" s="22">
        <v>42491</v>
      </c>
      <c r="K2440" s="22">
        <v>54877</v>
      </c>
      <c r="L2440" s="23">
        <f t="shared" si="378"/>
        <v>6.5</v>
      </c>
      <c r="M2440" s="24">
        <f t="shared" si="379"/>
        <v>1</v>
      </c>
      <c r="N2440" s="21">
        <v>6.5</v>
      </c>
      <c r="O2440" s="21">
        <v>6.5</v>
      </c>
      <c r="P2440" s="21" t="s">
        <v>257</v>
      </c>
      <c r="Q2440" s="21" t="s">
        <v>258</v>
      </c>
      <c r="R2440" s="25" t="s">
        <v>259</v>
      </c>
      <c r="S2440" s="21" t="s">
        <v>534</v>
      </c>
      <c r="T2440" s="21"/>
      <c r="U2440" s="26"/>
      <c r="V2440" s="26"/>
      <c r="W2440" s="27">
        <f t="shared" si="370"/>
        <v>2016</v>
      </c>
      <c r="X2440" s="27">
        <f t="shared" si="371"/>
        <v>2049</v>
      </c>
      <c r="Y2440" s="28">
        <f t="shared" si="372"/>
        <v>0</v>
      </c>
      <c r="Z2440" s="29" t="str">
        <f t="shared" si="373"/>
        <v>Excluded</v>
      </c>
      <c r="AA2440" s="30">
        <f t="shared" si="374"/>
        <v>6.5</v>
      </c>
      <c r="AB2440" s="31">
        <f>IF(AND(ISNUMBER(MATCH($S2440,[3]Lists!$CU$8:$CU$37,0)),J2440&gt;=DATE(2018,12,31)),$AH$6,$AH$5)</f>
        <v>1</v>
      </c>
      <c r="AC2440" s="31">
        <f t="shared" si="375"/>
        <v>1</v>
      </c>
      <c r="AD2440" s="31">
        <f t="shared" si="376"/>
        <v>1</v>
      </c>
      <c r="AE2440" s="32" t="e">
        <f>MIN($K2440,IF(AND(S2440='[3]Resources - Baseline'!$C$25,$AH$3&gt;0),MIN(DATE(2050,12,31),MAX(DATE($AH$4,12,31),DATE(YEAR(J2440)+$AH$3,MONTH(J2440),DAY(J2440)))),IF(AND(COUNTIFS('[3]Resources - Baseline'!$C$26:$C$37,S2440)=1,$AH$2&gt;0),MIN(DATE($AH$4,12,31),DATE(YEAR(J2440)+$AH$2,MONTH(J2440),DAY(J2440))),DATE(2050,12,31))))</f>
        <v>#VALUE!</v>
      </c>
      <c r="AF2440" s="33">
        <f t="shared" si="377"/>
        <v>1</v>
      </c>
    </row>
    <row r="2441" spans="1:32">
      <c r="A2441" s="1">
        <v>2441</v>
      </c>
      <c r="B2441" s="21" t="s">
        <v>5043</v>
      </c>
      <c r="C2441" s="21"/>
      <c r="D2441" s="21" t="s">
        <v>163</v>
      </c>
      <c r="E2441" s="21" t="s">
        <v>298</v>
      </c>
      <c r="F2441" s="21" t="s">
        <v>298</v>
      </c>
      <c r="G2441" s="21" t="s">
        <v>299</v>
      </c>
      <c r="H2441" s="21" t="s">
        <v>166</v>
      </c>
      <c r="I2441" s="21" t="s">
        <v>167</v>
      </c>
      <c r="J2441" s="22">
        <v>42491</v>
      </c>
      <c r="K2441" s="22">
        <v>54877</v>
      </c>
      <c r="L2441" s="23">
        <f t="shared" si="378"/>
        <v>6.5</v>
      </c>
      <c r="M2441" s="24">
        <f t="shared" si="379"/>
        <v>1</v>
      </c>
      <c r="N2441" s="21">
        <v>6.5</v>
      </c>
      <c r="O2441" s="21">
        <v>6.5</v>
      </c>
      <c r="P2441" s="21" t="s">
        <v>257</v>
      </c>
      <c r="Q2441" s="21" t="s">
        <v>258</v>
      </c>
      <c r="R2441" s="25" t="s">
        <v>259</v>
      </c>
      <c r="S2441" s="21" t="s">
        <v>534</v>
      </c>
      <c r="T2441" s="21"/>
      <c r="U2441" s="26"/>
      <c r="V2441" s="26"/>
      <c r="W2441" s="27">
        <f t="shared" si="370"/>
        <v>2016</v>
      </c>
      <c r="X2441" s="27">
        <f t="shared" si="371"/>
        <v>2049</v>
      </c>
      <c r="Y2441" s="28">
        <f t="shared" si="372"/>
        <v>0</v>
      </c>
      <c r="Z2441" s="29" t="str">
        <f t="shared" si="373"/>
        <v>Excluded</v>
      </c>
      <c r="AA2441" s="30">
        <f t="shared" si="374"/>
        <v>6.5</v>
      </c>
      <c r="AB2441" s="31">
        <f>IF(AND(ISNUMBER(MATCH($S2441,[3]Lists!$CU$8:$CU$37,0)),J2441&gt;=DATE(2018,12,31)),$AH$6,$AH$5)</f>
        <v>1</v>
      </c>
      <c r="AC2441" s="31">
        <f t="shared" si="375"/>
        <v>1</v>
      </c>
      <c r="AD2441" s="31">
        <f t="shared" si="376"/>
        <v>1</v>
      </c>
      <c r="AE2441" s="32" t="e">
        <f>MIN($K2441,IF(AND(S2441='[3]Resources - Baseline'!$C$25,$AH$3&gt;0),MIN(DATE(2050,12,31),MAX(DATE($AH$4,12,31),DATE(YEAR(J2441)+$AH$3,MONTH(J2441),DAY(J2441)))),IF(AND(COUNTIFS('[3]Resources - Baseline'!$C$26:$C$37,S2441)=1,$AH$2&gt;0),MIN(DATE($AH$4,12,31),DATE(YEAR(J2441)+$AH$2,MONTH(J2441),DAY(J2441))),DATE(2050,12,31))))</f>
        <v>#VALUE!</v>
      </c>
      <c r="AF2441" s="33">
        <f t="shared" si="377"/>
        <v>1</v>
      </c>
    </row>
    <row r="2442" spans="1:32">
      <c r="A2442" s="1">
        <v>2442</v>
      </c>
      <c r="B2442" s="21" t="s">
        <v>5044</v>
      </c>
      <c r="C2442" s="21"/>
      <c r="D2442" s="21" t="s">
        <v>163</v>
      </c>
      <c r="E2442" s="21" t="s">
        <v>298</v>
      </c>
      <c r="F2442" s="21" t="s">
        <v>298</v>
      </c>
      <c r="G2442" s="21" t="s">
        <v>299</v>
      </c>
      <c r="H2442" s="21" t="s">
        <v>166</v>
      </c>
      <c r="I2442" s="21" t="s">
        <v>167</v>
      </c>
      <c r="J2442" s="22">
        <v>42491</v>
      </c>
      <c r="K2442" s="22">
        <v>54877</v>
      </c>
      <c r="L2442" s="23">
        <f t="shared" si="378"/>
        <v>6.5</v>
      </c>
      <c r="M2442" s="24">
        <f t="shared" si="379"/>
        <v>1</v>
      </c>
      <c r="N2442" s="21">
        <v>6.5</v>
      </c>
      <c r="O2442" s="21">
        <v>6.5</v>
      </c>
      <c r="P2442" s="21" t="s">
        <v>257</v>
      </c>
      <c r="Q2442" s="21" t="s">
        <v>258</v>
      </c>
      <c r="R2442" s="25" t="s">
        <v>259</v>
      </c>
      <c r="S2442" s="21" t="s">
        <v>534</v>
      </c>
      <c r="T2442" s="21"/>
      <c r="U2442" s="26"/>
      <c r="V2442" s="26"/>
      <c r="W2442" s="27">
        <f t="shared" ref="W2442:W2505" si="380">IF(J2442&lt;DATE(YEAR(J2442),7,1),YEAR(J2442),YEAR(J2442)+1)</f>
        <v>2016</v>
      </c>
      <c r="X2442" s="27">
        <f t="shared" ref="X2442:X2505" si="381">IF(K2442&gt;=DATE(YEAR(K2442),7,1),YEAR(K2442),YEAR(K2442)-1)</f>
        <v>2049</v>
      </c>
      <c r="Y2442" s="28">
        <f t="shared" ref="Y2442:Y2505" si="382">IF(ISBLANK(U2442),0,O2442-U2442)</f>
        <v>0</v>
      </c>
      <c r="Z2442" s="29" t="str">
        <f t="shared" ref="Z2442:Z2505" si="383">IF(ISBLANK(T2442),I2442,T2442)</f>
        <v>Excluded</v>
      </c>
      <c r="AA2442" s="30">
        <f t="shared" ref="AA2442:AA2505" si="384">IF(ISBLANK(U2442),O2442,U2442)</f>
        <v>6.5</v>
      </c>
      <c r="AB2442" s="31">
        <f>IF(AND(ISNUMBER(MATCH($S2442,[3]Lists!$CU$8:$CU$37,0)),J2442&gt;=DATE(2018,12,31)),$AH$6,$AH$5)</f>
        <v>1</v>
      </c>
      <c r="AC2442" s="31">
        <f t="shared" ref="AC2442:AC2505" si="385">IF(ISBLANK(S2442),0,1)</f>
        <v>1</v>
      </c>
      <c r="AD2442" s="31">
        <f t="shared" ref="AD2442:AD2505" si="386">AC2442</f>
        <v>1</v>
      </c>
      <c r="AE2442" s="32" t="e">
        <f>MIN($K2442,IF(AND(S2442='[3]Resources - Baseline'!$C$25,$AH$3&gt;0),MIN(DATE(2050,12,31),MAX(DATE($AH$4,12,31),DATE(YEAR(J2442)+$AH$3,MONTH(J2442),DAY(J2442)))),IF(AND(COUNTIFS('[3]Resources - Baseline'!$C$26:$C$37,S2442)=1,$AH$2&gt;0),MIN(DATE($AH$4,12,31),DATE(YEAR(J2442)+$AH$2,MONTH(J2442),DAY(J2442))),DATE(2050,12,31))))</f>
        <v>#VALUE!</v>
      </c>
      <c r="AF2442" s="33">
        <f t="shared" ref="AF2442:AF2505" si="387">SUMPRODUCT(($B$9:$B$3872=$B2442)*1)</f>
        <v>1</v>
      </c>
    </row>
    <row r="2443" spans="1:32">
      <c r="A2443" s="1">
        <v>2443</v>
      </c>
      <c r="B2443" s="21" t="s">
        <v>5045</v>
      </c>
      <c r="C2443" s="21"/>
      <c r="D2443" s="21" t="s">
        <v>163</v>
      </c>
      <c r="E2443" s="21" t="s">
        <v>298</v>
      </c>
      <c r="F2443" s="21" t="s">
        <v>298</v>
      </c>
      <c r="G2443" s="21" t="s">
        <v>299</v>
      </c>
      <c r="H2443" s="21" t="s">
        <v>166</v>
      </c>
      <c r="I2443" s="21" t="s">
        <v>167</v>
      </c>
      <c r="J2443" s="22">
        <v>42491</v>
      </c>
      <c r="K2443" s="22">
        <v>54877</v>
      </c>
      <c r="L2443" s="23">
        <f t="shared" ref="L2443:L2506" si="388">IFERROR(M2443*O2443,0)</f>
        <v>6.5</v>
      </c>
      <c r="M2443" s="24">
        <f t="shared" ref="M2443:M2506" si="389">IFERROR(N2443/O2443,0)</f>
        <v>1</v>
      </c>
      <c r="N2443" s="21">
        <v>6.5</v>
      </c>
      <c r="O2443" s="21">
        <v>6.5</v>
      </c>
      <c r="P2443" s="21" t="s">
        <v>257</v>
      </c>
      <c r="Q2443" s="21" t="s">
        <v>258</v>
      </c>
      <c r="R2443" s="25" t="s">
        <v>259</v>
      </c>
      <c r="S2443" s="21" t="s">
        <v>534</v>
      </c>
      <c r="T2443" s="21"/>
      <c r="U2443" s="26"/>
      <c r="V2443" s="26"/>
      <c r="W2443" s="27">
        <f t="shared" si="380"/>
        <v>2016</v>
      </c>
      <c r="X2443" s="27">
        <f t="shared" si="381"/>
        <v>2049</v>
      </c>
      <c r="Y2443" s="28">
        <f t="shared" si="382"/>
        <v>0</v>
      </c>
      <c r="Z2443" s="29" t="str">
        <f t="shared" si="383"/>
        <v>Excluded</v>
      </c>
      <c r="AA2443" s="30">
        <f t="shared" si="384"/>
        <v>6.5</v>
      </c>
      <c r="AB2443" s="31">
        <f>IF(AND(ISNUMBER(MATCH($S2443,[3]Lists!$CU$8:$CU$37,0)),J2443&gt;=DATE(2018,12,31)),$AH$6,$AH$5)</f>
        <v>1</v>
      </c>
      <c r="AC2443" s="31">
        <f t="shared" si="385"/>
        <v>1</v>
      </c>
      <c r="AD2443" s="31">
        <f t="shared" si="386"/>
        <v>1</v>
      </c>
      <c r="AE2443" s="32" t="e">
        <f>MIN($K2443,IF(AND(S2443='[3]Resources - Baseline'!$C$25,$AH$3&gt;0),MIN(DATE(2050,12,31),MAX(DATE($AH$4,12,31),DATE(YEAR(J2443)+$AH$3,MONTH(J2443),DAY(J2443)))),IF(AND(COUNTIFS('[3]Resources - Baseline'!$C$26:$C$37,S2443)=1,$AH$2&gt;0),MIN(DATE($AH$4,12,31),DATE(YEAR(J2443)+$AH$2,MONTH(J2443),DAY(J2443))),DATE(2050,12,31))))</f>
        <v>#VALUE!</v>
      </c>
      <c r="AF2443" s="33">
        <f t="shared" si="387"/>
        <v>1</v>
      </c>
    </row>
    <row r="2444" spans="1:32">
      <c r="A2444" s="1">
        <v>2444</v>
      </c>
      <c r="B2444" s="21" t="s">
        <v>5046</v>
      </c>
      <c r="C2444" s="21" t="s">
        <v>5047</v>
      </c>
      <c r="D2444" s="21" t="s">
        <v>185</v>
      </c>
      <c r="E2444" s="21" t="s">
        <v>246</v>
      </c>
      <c r="F2444" s="21" t="s">
        <v>246</v>
      </c>
      <c r="G2444" s="21" t="s">
        <v>247</v>
      </c>
      <c r="H2444" s="21" t="s">
        <v>246</v>
      </c>
      <c r="I2444" s="21" t="s">
        <v>178</v>
      </c>
      <c r="J2444" s="22">
        <v>1</v>
      </c>
      <c r="K2444" s="22">
        <v>55153</v>
      </c>
      <c r="L2444" s="23">
        <f t="shared" si="388"/>
        <v>0.28999999999999998</v>
      </c>
      <c r="M2444" s="24">
        <f t="shared" si="389"/>
        <v>0.26363636363636361</v>
      </c>
      <c r="N2444" s="21">
        <v>0.28999999999999998</v>
      </c>
      <c r="O2444" s="21">
        <v>1.1000000000000001</v>
      </c>
      <c r="P2444" s="21" t="s">
        <v>187</v>
      </c>
      <c r="Q2444" s="21" t="s">
        <v>537</v>
      </c>
      <c r="R2444" s="25" t="s">
        <v>538</v>
      </c>
      <c r="S2444" s="21" t="s">
        <v>539</v>
      </c>
      <c r="T2444" s="21"/>
      <c r="U2444" s="26"/>
      <c r="V2444" s="26"/>
      <c r="W2444" s="27">
        <f t="shared" si="380"/>
        <v>1900</v>
      </c>
      <c r="X2444" s="27">
        <f t="shared" si="381"/>
        <v>2050</v>
      </c>
      <c r="Y2444" s="28">
        <f t="shared" si="382"/>
        <v>0</v>
      </c>
      <c r="Z2444" s="29" t="str">
        <f t="shared" si="383"/>
        <v>CAISO</v>
      </c>
      <c r="AA2444" s="30">
        <f t="shared" si="384"/>
        <v>1.1000000000000001</v>
      </c>
      <c r="AB2444" s="31">
        <f>IF(AND(ISNUMBER(MATCH($S2444,[3]Lists!$CU$8:$CU$37,0)),J2444&gt;=DATE(2018,12,31)),$AH$6,$AH$5)</f>
        <v>1</v>
      </c>
      <c r="AC2444" s="31">
        <f t="shared" si="385"/>
        <v>1</v>
      </c>
      <c r="AD2444" s="31">
        <f t="shared" si="386"/>
        <v>1</v>
      </c>
      <c r="AE2444" s="32" t="e">
        <f>MIN($K2444,IF(AND(S2444='[3]Resources - Baseline'!$C$25,$AH$3&gt;0),MIN(DATE(2050,12,31),MAX(DATE($AH$4,12,31),DATE(YEAR(J2444)+$AH$3,MONTH(J2444),DAY(J2444)))),IF(AND(COUNTIFS('[3]Resources - Baseline'!$C$26:$C$37,S2444)=1,$AH$2&gt;0),MIN(DATE($AH$4,12,31),DATE(YEAR(J2444)+$AH$2,MONTH(J2444),DAY(J2444))),DATE(2050,12,31))))</f>
        <v>#VALUE!</v>
      </c>
      <c r="AF2444" s="33">
        <f t="shared" si="387"/>
        <v>1</v>
      </c>
    </row>
    <row r="2445" spans="1:32">
      <c r="A2445" s="1">
        <v>2445</v>
      </c>
      <c r="B2445" s="21" t="s">
        <v>5048</v>
      </c>
      <c r="C2445" s="21" t="s">
        <v>5049</v>
      </c>
      <c r="D2445" s="21" t="s">
        <v>163</v>
      </c>
      <c r="E2445" s="21" t="s">
        <v>527</v>
      </c>
      <c r="F2445" s="21" t="s">
        <v>527</v>
      </c>
      <c r="G2445" s="21" t="s">
        <v>528</v>
      </c>
      <c r="H2445" s="21" t="s">
        <v>194</v>
      </c>
      <c r="I2445" s="21" t="s">
        <v>195</v>
      </c>
      <c r="J2445" s="22">
        <v>22037</v>
      </c>
      <c r="K2445" s="22">
        <v>44926</v>
      </c>
      <c r="L2445" s="23">
        <f t="shared" si="388"/>
        <v>74</v>
      </c>
      <c r="M2445" s="24">
        <f t="shared" si="389"/>
        <v>1</v>
      </c>
      <c r="N2445" s="21">
        <v>74</v>
      </c>
      <c r="O2445" s="21">
        <v>74</v>
      </c>
      <c r="P2445" s="21" t="s">
        <v>279</v>
      </c>
      <c r="Q2445" s="21" t="s">
        <v>280</v>
      </c>
      <c r="R2445" s="25" t="s">
        <v>170</v>
      </c>
      <c r="S2445" s="21" t="s">
        <v>281</v>
      </c>
      <c r="T2445" s="21"/>
      <c r="U2445" s="26"/>
      <c r="V2445" s="26"/>
      <c r="W2445" s="27">
        <f t="shared" si="380"/>
        <v>1960</v>
      </c>
      <c r="X2445" s="27">
        <f t="shared" si="381"/>
        <v>2022</v>
      </c>
      <c r="Y2445" s="28">
        <f t="shared" si="382"/>
        <v>0</v>
      </c>
      <c r="Z2445" s="29" t="str">
        <f t="shared" si="383"/>
        <v>SW</v>
      </c>
      <c r="AA2445" s="30">
        <f t="shared" si="384"/>
        <v>74</v>
      </c>
      <c r="AB2445" s="31">
        <f>IF(AND(ISNUMBER(MATCH($S2445,[3]Lists!$CU$8:$CU$37,0)),J2445&gt;=DATE(2018,12,31)),$AH$6,$AH$5)</f>
        <v>1</v>
      </c>
      <c r="AC2445" s="31">
        <f t="shared" si="385"/>
        <v>1</v>
      </c>
      <c r="AD2445" s="31">
        <f t="shared" si="386"/>
        <v>1</v>
      </c>
      <c r="AE2445" s="32" t="e">
        <f>MIN($K2445,IF(AND(S2445='[3]Resources - Baseline'!$C$25,$AH$3&gt;0),MIN(DATE(2050,12,31),MAX(DATE($AH$4,12,31),DATE(YEAR(J2445)+$AH$3,MONTH(J2445),DAY(J2445)))),IF(AND(COUNTIFS('[3]Resources - Baseline'!$C$26:$C$37,S2445)=1,$AH$2&gt;0),MIN(DATE($AH$4,12,31),DATE(YEAR(J2445)+$AH$2,MONTH(J2445),DAY(J2445))),DATE(2050,12,31))))</f>
        <v>#VALUE!</v>
      </c>
      <c r="AF2445" s="33">
        <f t="shared" si="387"/>
        <v>1</v>
      </c>
    </row>
    <row r="2446" spans="1:32">
      <c r="A2446" s="1">
        <v>2446</v>
      </c>
      <c r="B2446" s="21" t="s">
        <v>5050</v>
      </c>
      <c r="C2446" s="21" t="s">
        <v>5051</v>
      </c>
      <c r="D2446" s="21" t="s">
        <v>163</v>
      </c>
      <c r="E2446" s="21" t="s">
        <v>527</v>
      </c>
      <c r="F2446" s="21" t="s">
        <v>527</v>
      </c>
      <c r="G2446" s="21" t="s">
        <v>528</v>
      </c>
      <c r="H2446" s="21" t="s">
        <v>194</v>
      </c>
      <c r="I2446" s="21" t="s">
        <v>195</v>
      </c>
      <c r="J2446" s="22">
        <v>23163</v>
      </c>
      <c r="K2446" s="22">
        <v>45291</v>
      </c>
      <c r="L2446" s="23">
        <f t="shared" si="388"/>
        <v>76</v>
      </c>
      <c r="M2446" s="24">
        <f t="shared" si="389"/>
        <v>1</v>
      </c>
      <c r="N2446" s="21">
        <v>76</v>
      </c>
      <c r="O2446" s="21">
        <v>76</v>
      </c>
      <c r="P2446" s="21" t="s">
        <v>279</v>
      </c>
      <c r="Q2446" s="21" t="s">
        <v>280</v>
      </c>
      <c r="R2446" s="25" t="s">
        <v>170</v>
      </c>
      <c r="S2446" s="21" t="s">
        <v>281</v>
      </c>
      <c r="T2446" s="21"/>
      <c r="U2446" s="26"/>
      <c r="V2446" s="26"/>
      <c r="W2446" s="27">
        <f t="shared" si="380"/>
        <v>1963</v>
      </c>
      <c r="X2446" s="27">
        <f t="shared" si="381"/>
        <v>2023</v>
      </c>
      <c r="Y2446" s="28">
        <f t="shared" si="382"/>
        <v>0</v>
      </c>
      <c r="Z2446" s="29" t="str">
        <f t="shared" si="383"/>
        <v>SW</v>
      </c>
      <c r="AA2446" s="30">
        <f t="shared" si="384"/>
        <v>76</v>
      </c>
      <c r="AB2446" s="31">
        <f>IF(AND(ISNUMBER(MATCH($S2446,[3]Lists!$CU$8:$CU$37,0)),J2446&gt;=DATE(2018,12,31)),$AH$6,$AH$5)</f>
        <v>1</v>
      </c>
      <c r="AC2446" s="31">
        <f t="shared" si="385"/>
        <v>1</v>
      </c>
      <c r="AD2446" s="31">
        <f t="shared" si="386"/>
        <v>1</v>
      </c>
      <c r="AE2446" s="32" t="e">
        <f>MIN($K2446,IF(AND(S2446='[3]Resources - Baseline'!$C$25,$AH$3&gt;0),MIN(DATE(2050,12,31),MAX(DATE($AH$4,12,31),DATE(YEAR(J2446)+$AH$3,MONTH(J2446),DAY(J2446)))),IF(AND(COUNTIFS('[3]Resources - Baseline'!$C$26:$C$37,S2446)=1,$AH$2&gt;0),MIN(DATE($AH$4,12,31),DATE(YEAR(J2446)+$AH$2,MONTH(J2446),DAY(J2446))),DATE(2050,12,31))))</f>
        <v>#VALUE!</v>
      </c>
      <c r="AF2446" s="33">
        <f t="shared" si="387"/>
        <v>1</v>
      </c>
    </row>
    <row r="2447" spans="1:32">
      <c r="A2447" s="1">
        <v>2447</v>
      </c>
      <c r="B2447" s="21" t="s">
        <v>5052</v>
      </c>
      <c r="C2447" s="21" t="s">
        <v>5053</v>
      </c>
      <c r="D2447" s="21" t="s">
        <v>163</v>
      </c>
      <c r="E2447" s="21" t="s">
        <v>527</v>
      </c>
      <c r="F2447" s="21" t="s">
        <v>527</v>
      </c>
      <c r="G2447" s="21" t="s">
        <v>528</v>
      </c>
      <c r="H2447" s="21" t="s">
        <v>194</v>
      </c>
      <c r="I2447" s="21" t="s">
        <v>195</v>
      </c>
      <c r="J2447" s="22">
        <v>24167</v>
      </c>
      <c r="K2447" s="22">
        <v>45657</v>
      </c>
      <c r="L2447" s="23">
        <f t="shared" si="388"/>
        <v>97</v>
      </c>
      <c r="M2447" s="24">
        <f t="shared" si="389"/>
        <v>1</v>
      </c>
      <c r="N2447" s="21">
        <v>97</v>
      </c>
      <c r="O2447" s="21">
        <v>97</v>
      </c>
      <c r="P2447" s="21" t="s">
        <v>279</v>
      </c>
      <c r="Q2447" s="21" t="s">
        <v>280</v>
      </c>
      <c r="R2447" s="25" t="s">
        <v>170</v>
      </c>
      <c r="S2447" s="21" t="s">
        <v>281</v>
      </c>
      <c r="T2447" s="21"/>
      <c r="U2447" s="26"/>
      <c r="V2447" s="26"/>
      <c r="W2447" s="27">
        <f t="shared" si="380"/>
        <v>1966</v>
      </c>
      <c r="X2447" s="27">
        <f t="shared" si="381"/>
        <v>2024</v>
      </c>
      <c r="Y2447" s="28">
        <f t="shared" si="382"/>
        <v>0</v>
      </c>
      <c r="Z2447" s="29" t="str">
        <f t="shared" si="383"/>
        <v>SW</v>
      </c>
      <c r="AA2447" s="30">
        <f t="shared" si="384"/>
        <v>97</v>
      </c>
      <c r="AB2447" s="31">
        <f>IF(AND(ISNUMBER(MATCH($S2447,[3]Lists!$CU$8:$CU$37,0)),J2447&gt;=DATE(2018,12,31)),$AH$6,$AH$5)</f>
        <v>1</v>
      </c>
      <c r="AC2447" s="31">
        <f t="shared" si="385"/>
        <v>1</v>
      </c>
      <c r="AD2447" s="31">
        <f t="shared" si="386"/>
        <v>1</v>
      </c>
      <c r="AE2447" s="32" t="e">
        <f>MIN($K2447,IF(AND(S2447='[3]Resources - Baseline'!$C$25,$AH$3&gt;0),MIN(DATE(2050,12,31),MAX(DATE($AH$4,12,31),DATE(YEAR(J2447)+$AH$3,MONTH(J2447),DAY(J2447)))),IF(AND(COUNTIFS('[3]Resources - Baseline'!$C$26:$C$37,S2447)=1,$AH$2&gt;0),MIN(DATE($AH$4,12,31),DATE(YEAR(J2447)+$AH$2,MONTH(J2447),DAY(J2447))),DATE(2050,12,31))))</f>
        <v>#VALUE!</v>
      </c>
      <c r="AF2447" s="33">
        <f t="shared" si="387"/>
        <v>1</v>
      </c>
    </row>
    <row r="2448" spans="1:32">
      <c r="A2448" s="1">
        <v>2448</v>
      </c>
      <c r="B2448" s="21" t="s">
        <v>5054</v>
      </c>
      <c r="C2448" s="21" t="s">
        <v>5055</v>
      </c>
      <c r="D2448" s="21" t="s">
        <v>163</v>
      </c>
      <c r="E2448" s="21" t="s">
        <v>210</v>
      </c>
      <c r="F2448" s="21" t="s">
        <v>210</v>
      </c>
      <c r="G2448" s="21" t="s">
        <v>211</v>
      </c>
      <c r="H2448" s="21" t="s">
        <v>210</v>
      </c>
      <c r="I2448" s="21" t="s">
        <v>212</v>
      </c>
      <c r="J2448" s="22">
        <v>40148</v>
      </c>
      <c r="K2448" s="22">
        <v>47453</v>
      </c>
      <c r="L2448" s="23">
        <f t="shared" si="388"/>
        <v>0.64</v>
      </c>
      <c r="M2448" s="24">
        <f t="shared" si="389"/>
        <v>1</v>
      </c>
      <c r="N2448" s="21">
        <v>0.64</v>
      </c>
      <c r="O2448" s="21">
        <v>0.64</v>
      </c>
      <c r="P2448" s="21" t="s">
        <v>240</v>
      </c>
      <c r="Q2448" s="21" t="s">
        <v>207</v>
      </c>
      <c r="R2448" s="25" t="s">
        <v>189</v>
      </c>
      <c r="S2448" s="21" t="s">
        <v>435</v>
      </c>
      <c r="T2448" s="21"/>
      <c r="U2448" s="26"/>
      <c r="V2448" s="26"/>
      <c r="W2448" s="27">
        <f t="shared" si="380"/>
        <v>2010</v>
      </c>
      <c r="X2448" s="27">
        <f t="shared" si="381"/>
        <v>2029</v>
      </c>
      <c r="Y2448" s="28">
        <f t="shared" si="382"/>
        <v>0</v>
      </c>
      <c r="Z2448" s="29" t="str">
        <f t="shared" si="383"/>
        <v>NW</v>
      </c>
      <c r="AA2448" s="30">
        <f t="shared" si="384"/>
        <v>0.64</v>
      </c>
      <c r="AB2448" s="31">
        <f>IF(AND(ISNUMBER(MATCH($S2448,[3]Lists!$CU$8:$CU$37,0)),J2448&gt;=DATE(2018,12,31)),$AH$6,$AH$5)</f>
        <v>1</v>
      </c>
      <c r="AC2448" s="31">
        <f t="shared" si="385"/>
        <v>1</v>
      </c>
      <c r="AD2448" s="31">
        <f t="shared" si="386"/>
        <v>1</v>
      </c>
      <c r="AE2448" s="32" t="e">
        <f>MIN($K2448,IF(AND(S2448='[3]Resources - Baseline'!$C$25,$AH$3&gt;0),MIN(DATE(2050,12,31),MAX(DATE($AH$4,12,31),DATE(YEAR(J2448)+$AH$3,MONTH(J2448),DAY(J2448)))),IF(AND(COUNTIFS('[3]Resources - Baseline'!$C$26:$C$37,S2448)=1,$AH$2&gt;0),MIN(DATE($AH$4,12,31),DATE(YEAR(J2448)+$AH$2,MONTH(J2448),DAY(J2448))),DATE(2050,12,31))))</f>
        <v>#VALUE!</v>
      </c>
      <c r="AF2448" s="33">
        <f t="shared" si="387"/>
        <v>1</v>
      </c>
    </row>
    <row r="2449" spans="1:32">
      <c r="A2449" s="1">
        <v>2449</v>
      </c>
      <c r="B2449" s="21" t="s">
        <v>5056</v>
      </c>
      <c r="C2449" s="21" t="s">
        <v>5057</v>
      </c>
      <c r="D2449" s="21" t="s">
        <v>163</v>
      </c>
      <c r="E2449" s="21" t="s">
        <v>527</v>
      </c>
      <c r="F2449" s="21" t="s">
        <v>527</v>
      </c>
      <c r="G2449" s="21" t="s">
        <v>528</v>
      </c>
      <c r="H2449" s="21" t="s">
        <v>194</v>
      </c>
      <c r="I2449" s="21" t="s">
        <v>195</v>
      </c>
      <c r="J2449" s="22">
        <v>27546</v>
      </c>
      <c r="K2449" s="22">
        <v>45291</v>
      </c>
      <c r="L2449" s="23">
        <f t="shared" si="388"/>
        <v>227</v>
      </c>
      <c r="M2449" s="24">
        <f t="shared" si="389"/>
        <v>1</v>
      </c>
      <c r="N2449" s="21">
        <v>227</v>
      </c>
      <c r="O2449" s="21">
        <v>227</v>
      </c>
      <c r="P2449" s="21" t="s">
        <v>257</v>
      </c>
      <c r="Q2449" s="21" t="s">
        <v>258</v>
      </c>
      <c r="R2449" s="25" t="s">
        <v>259</v>
      </c>
      <c r="S2449" s="21" t="s">
        <v>260</v>
      </c>
      <c r="T2449" s="21"/>
      <c r="U2449" s="26"/>
      <c r="V2449" s="26"/>
      <c r="W2449" s="27">
        <f t="shared" si="380"/>
        <v>1975</v>
      </c>
      <c r="X2449" s="27">
        <f t="shared" si="381"/>
        <v>2023</v>
      </c>
      <c r="Y2449" s="28">
        <f t="shared" si="382"/>
        <v>0</v>
      </c>
      <c r="Z2449" s="29" t="str">
        <f t="shared" si="383"/>
        <v>SW</v>
      </c>
      <c r="AA2449" s="30">
        <f t="shared" si="384"/>
        <v>227</v>
      </c>
      <c r="AB2449" s="31">
        <f>IF(AND(ISNUMBER(MATCH($S2449,[3]Lists!$CU$8:$CU$37,0)),J2449&gt;=DATE(2018,12,31)),$AH$6,$AH$5)</f>
        <v>1</v>
      </c>
      <c r="AC2449" s="31">
        <f t="shared" si="385"/>
        <v>1</v>
      </c>
      <c r="AD2449" s="31">
        <f t="shared" si="386"/>
        <v>1</v>
      </c>
      <c r="AE2449" s="32" t="e">
        <f>MIN($K2449,IF(AND(S2449='[3]Resources - Baseline'!$C$25,$AH$3&gt;0),MIN(DATE(2050,12,31),MAX(DATE($AH$4,12,31),DATE(YEAR(J2449)+$AH$3,MONTH(J2449),DAY(J2449)))),IF(AND(COUNTIFS('[3]Resources - Baseline'!$C$26:$C$37,S2449)=1,$AH$2&gt;0),MIN(DATE($AH$4,12,31),DATE(YEAR(J2449)+$AH$2,MONTH(J2449),DAY(J2449))),DATE(2050,12,31))))</f>
        <v>#VALUE!</v>
      </c>
      <c r="AF2449" s="33">
        <f t="shared" si="387"/>
        <v>1</v>
      </c>
    </row>
    <row r="2450" spans="1:32">
      <c r="A2450" s="1">
        <v>2450</v>
      </c>
      <c r="B2450" s="21" t="s">
        <v>5058</v>
      </c>
      <c r="C2450" s="21" t="s">
        <v>5059</v>
      </c>
      <c r="D2450" s="21" t="s">
        <v>163</v>
      </c>
      <c r="E2450" s="21" t="s">
        <v>527</v>
      </c>
      <c r="F2450" s="21" t="s">
        <v>527</v>
      </c>
      <c r="G2450" s="21" t="s">
        <v>528</v>
      </c>
      <c r="H2450" s="21" t="s">
        <v>194</v>
      </c>
      <c r="I2450" s="21" t="s">
        <v>195</v>
      </c>
      <c r="J2450" s="22">
        <v>39934</v>
      </c>
      <c r="K2450" s="22">
        <v>58440</v>
      </c>
      <c r="L2450" s="23">
        <f t="shared" si="388"/>
        <v>278</v>
      </c>
      <c r="M2450" s="24">
        <f t="shared" si="389"/>
        <v>1</v>
      </c>
      <c r="N2450" s="21">
        <v>278</v>
      </c>
      <c r="O2450" s="21">
        <v>278</v>
      </c>
      <c r="P2450" s="21" t="s">
        <v>257</v>
      </c>
      <c r="Q2450" s="21" t="s">
        <v>258</v>
      </c>
      <c r="R2450" s="25" t="s">
        <v>259</v>
      </c>
      <c r="S2450" s="21" t="s">
        <v>260</v>
      </c>
      <c r="T2450" s="21"/>
      <c r="U2450" s="26"/>
      <c r="V2450" s="26"/>
      <c r="W2450" s="27">
        <f t="shared" si="380"/>
        <v>2009</v>
      </c>
      <c r="X2450" s="27">
        <f t="shared" si="381"/>
        <v>2059</v>
      </c>
      <c r="Y2450" s="28">
        <f t="shared" si="382"/>
        <v>0</v>
      </c>
      <c r="Z2450" s="29" t="str">
        <f t="shared" si="383"/>
        <v>SW</v>
      </c>
      <c r="AA2450" s="30">
        <f t="shared" si="384"/>
        <v>278</v>
      </c>
      <c r="AB2450" s="31">
        <f>IF(AND(ISNUMBER(MATCH($S2450,[3]Lists!$CU$8:$CU$37,0)),J2450&gt;=DATE(2018,12,31)),$AH$6,$AH$5)</f>
        <v>1</v>
      </c>
      <c r="AC2450" s="31">
        <f t="shared" si="385"/>
        <v>1</v>
      </c>
      <c r="AD2450" s="31">
        <f t="shared" si="386"/>
        <v>1</v>
      </c>
      <c r="AE2450" s="32" t="e">
        <f>MIN($K2450,IF(AND(S2450='[3]Resources - Baseline'!$C$25,$AH$3&gt;0),MIN(DATE(2050,12,31),MAX(DATE($AH$4,12,31),DATE(YEAR(J2450)+$AH$3,MONTH(J2450),DAY(J2450)))),IF(AND(COUNTIFS('[3]Resources - Baseline'!$C$26:$C$37,S2450)=1,$AH$2&gt;0),MIN(DATE($AH$4,12,31),DATE(YEAR(J2450)+$AH$2,MONTH(J2450),DAY(J2450))),DATE(2050,12,31))))</f>
        <v>#VALUE!</v>
      </c>
      <c r="AF2450" s="33">
        <f t="shared" si="387"/>
        <v>1</v>
      </c>
    </row>
    <row r="2451" spans="1:32">
      <c r="A2451" s="1">
        <v>2451</v>
      </c>
      <c r="B2451" s="21" t="s">
        <v>5060</v>
      </c>
      <c r="C2451" s="21" t="s">
        <v>5061</v>
      </c>
      <c r="D2451" s="21" t="s">
        <v>163</v>
      </c>
      <c r="E2451" s="21" t="s">
        <v>527</v>
      </c>
      <c r="F2451" s="21" t="s">
        <v>527</v>
      </c>
      <c r="G2451" s="21" t="s">
        <v>528</v>
      </c>
      <c r="H2451" s="21" t="s">
        <v>194</v>
      </c>
      <c r="I2451" s="21" t="s">
        <v>195</v>
      </c>
      <c r="J2451" s="22">
        <v>44927</v>
      </c>
      <c r="K2451" s="22">
        <v>59901</v>
      </c>
      <c r="L2451" s="23">
        <f t="shared" si="388"/>
        <v>320</v>
      </c>
      <c r="M2451" s="24">
        <f t="shared" si="389"/>
        <v>1</v>
      </c>
      <c r="N2451" s="21">
        <v>320</v>
      </c>
      <c r="O2451" s="21">
        <v>320</v>
      </c>
      <c r="P2451" s="21" t="s">
        <v>257</v>
      </c>
      <c r="Q2451" s="21" t="s">
        <v>258</v>
      </c>
      <c r="R2451" s="25" t="s">
        <v>259</v>
      </c>
      <c r="S2451" s="21" t="s">
        <v>260</v>
      </c>
      <c r="T2451" s="21"/>
      <c r="U2451" s="26"/>
      <c r="V2451" s="26"/>
      <c r="W2451" s="27">
        <f t="shared" si="380"/>
        <v>2023</v>
      </c>
      <c r="X2451" s="27">
        <f t="shared" si="381"/>
        <v>2063</v>
      </c>
      <c r="Y2451" s="28">
        <f t="shared" si="382"/>
        <v>0</v>
      </c>
      <c r="Z2451" s="29" t="str">
        <f t="shared" si="383"/>
        <v>SW</v>
      </c>
      <c r="AA2451" s="30">
        <f t="shared" si="384"/>
        <v>320</v>
      </c>
      <c r="AB2451" s="31">
        <f>IF(AND(ISNUMBER(MATCH($S2451,[3]Lists!$CU$8:$CU$37,0)),J2451&gt;=DATE(2018,12,31)),$AH$6,$AH$5)</f>
        <v>1</v>
      </c>
      <c r="AC2451" s="31">
        <f t="shared" si="385"/>
        <v>1</v>
      </c>
      <c r="AD2451" s="31">
        <f t="shared" si="386"/>
        <v>1</v>
      </c>
      <c r="AE2451" s="32" t="e">
        <f>MIN($K2451,IF(AND(S2451='[3]Resources - Baseline'!$C$25,$AH$3&gt;0),MIN(DATE(2050,12,31),MAX(DATE($AH$4,12,31),DATE(YEAR(J2451)+$AH$3,MONTH(J2451),DAY(J2451)))),IF(AND(COUNTIFS('[3]Resources - Baseline'!$C$26:$C$37,S2451)=1,$AH$2&gt;0),MIN(DATE($AH$4,12,31),DATE(YEAR(J2451)+$AH$2,MONTH(J2451),DAY(J2451))),DATE(2050,12,31))))</f>
        <v>#VALUE!</v>
      </c>
      <c r="AF2451" s="33">
        <f t="shared" si="387"/>
        <v>1</v>
      </c>
    </row>
    <row r="2452" spans="1:32">
      <c r="A2452" s="1">
        <v>2452</v>
      </c>
      <c r="B2452" s="21" t="s">
        <v>5062</v>
      </c>
      <c r="C2452" s="21" t="s">
        <v>5063</v>
      </c>
      <c r="D2452" s="21" t="s">
        <v>163</v>
      </c>
      <c r="E2452" s="21" t="s">
        <v>527</v>
      </c>
      <c r="F2452" s="21" t="s">
        <v>527</v>
      </c>
      <c r="G2452" s="21" t="s">
        <v>528</v>
      </c>
      <c r="H2452" s="21" t="s">
        <v>194</v>
      </c>
      <c r="I2452" s="21" t="s">
        <v>195</v>
      </c>
      <c r="J2452" s="22">
        <v>46388</v>
      </c>
      <c r="K2452" s="22">
        <v>61362</v>
      </c>
      <c r="L2452" s="23">
        <f t="shared" si="388"/>
        <v>320</v>
      </c>
      <c r="M2452" s="24">
        <f t="shared" si="389"/>
        <v>1</v>
      </c>
      <c r="N2452" s="21">
        <v>320</v>
      </c>
      <c r="O2452" s="21">
        <v>320</v>
      </c>
      <c r="P2452" s="21" t="s">
        <v>257</v>
      </c>
      <c r="Q2452" s="21" t="s">
        <v>258</v>
      </c>
      <c r="R2452" s="25" t="s">
        <v>259</v>
      </c>
      <c r="S2452" s="21" t="s">
        <v>260</v>
      </c>
      <c r="T2452" s="21"/>
      <c r="U2452" s="26"/>
      <c r="V2452" s="26"/>
      <c r="W2452" s="27">
        <f t="shared" si="380"/>
        <v>2027</v>
      </c>
      <c r="X2452" s="27">
        <f t="shared" si="381"/>
        <v>2067</v>
      </c>
      <c r="Y2452" s="28">
        <f t="shared" si="382"/>
        <v>0</v>
      </c>
      <c r="Z2452" s="29" t="str">
        <f t="shared" si="383"/>
        <v>SW</v>
      </c>
      <c r="AA2452" s="30">
        <f t="shared" si="384"/>
        <v>320</v>
      </c>
      <c r="AB2452" s="31">
        <f>IF(AND(ISNUMBER(MATCH($S2452,[3]Lists!$CU$8:$CU$37,0)),J2452&gt;=DATE(2018,12,31)),$AH$6,$AH$5)</f>
        <v>1</v>
      </c>
      <c r="AC2452" s="31">
        <f t="shared" si="385"/>
        <v>1</v>
      </c>
      <c r="AD2452" s="31">
        <f t="shared" si="386"/>
        <v>1</v>
      </c>
      <c r="AE2452" s="32" t="e">
        <f>MIN($K2452,IF(AND(S2452='[3]Resources - Baseline'!$C$25,$AH$3&gt;0),MIN(DATE(2050,12,31),MAX(DATE($AH$4,12,31),DATE(YEAR(J2452)+$AH$3,MONTH(J2452),DAY(J2452)))),IF(AND(COUNTIFS('[3]Resources - Baseline'!$C$26:$C$37,S2452)=1,$AH$2&gt;0),MIN(DATE($AH$4,12,31),DATE(YEAR(J2452)+$AH$2,MONTH(J2452),DAY(J2452))),DATE(2050,12,31))))</f>
        <v>#VALUE!</v>
      </c>
      <c r="AF2452" s="33">
        <f t="shared" si="387"/>
        <v>1</v>
      </c>
    </row>
    <row r="2453" spans="1:32">
      <c r="A2453" s="1">
        <v>2453</v>
      </c>
      <c r="B2453" s="21" t="s">
        <v>5064</v>
      </c>
      <c r="C2453" s="21" t="s">
        <v>5065</v>
      </c>
      <c r="D2453" s="21" t="s">
        <v>163</v>
      </c>
      <c r="E2453" s="21" t="s">
        <v>524</v>
      </c>
      <c r="F2453" s="21" t="s">
        <v>524</v>
      </c>
      <c r="G2453" s="21" t="s">
        <v>519</v>
      </c>
      <c r="H2453" s="21" t="s">
        <v>518</v>
      </c>
      <c r="I2453" s="21" t="s">
        <v>195</v>
      </c>
      <c r="J2453" s="22">
        <v>39569</v>
      </c>
      <c r="K2453" s="22">
        <v>55153</v>
      </c>
      <c r="L2453" s="23">
        <f t="shared" si="388"/>
        <v>226</v>
      </c>
      <c r="M2453" s="24">
        <f t="shared" si="389"/>
        <v>1</v>
      </c>
      <c r="N2453" s="21">
        <v>226</v>
      </c>
      <c r="O2453" s="21">
        <v>226</v>
      </c>
      <c r="P2453" s="21" t="s">
        <v>507</v>
      </c>
      <c r="Q2453" s="21" t="s">
        <v>508</v>
      </c>
      <c r="R2453" s="25" t="s">
        <v>509</v>
      </c>
      <c r="S2453" s="21" t="s">
        <v>510</v>
      </c>
      <c r="T2453" s="21"/>
      <c r="U2453" s="26"/>
      <c r="V2453" s="26"/>
      <c r="W2453" s="27">
        <f t="shared" si="380"/>
        <v>2008</v>
      </c>
      <c r="X2453" s="27">
        <f t="shared" si="381"/>
        <v>2050</v>
      </c>
      <c r="Y2453" s="28">
        <f t="shared" si="382"/>
        <v>0</v>
      </c>
      <c r="Z2453" s="29" t="str">
        <f t="shared" si="383"/>
        <v>SW</v>
      </c>
      <c r="AA2453" s="30">
        <f t="shared" si="384"/>
        <v>226</v>
      </c>
      <c r="AB2453" s="31">
        <f>IF(AND(ISNUMBER(MATCH($S2453,[3]Lists!$CU$8:$CU$37,0)),J2453&gt;=DATE(2018,12,31)),$AH$6,$AH$5)</f>
        <v>1</v>
      </c>
      <c r="AC2453" s="31">
        <f t="shared" si="385"/>
        <v>1</v>
      </c>
      <c r="AD2453" s="31">
        <f t="shared" si="386"/>
        <v>1</v>
      </c>
      <c r="AE2453" s="32" t="e">
        <f>MIN($K2453,IF(AND(S2453='[3]Resources - Baseline'!$C$25,$AH$3&gt;0),MIN(DATE(2050,12,31),MAX(DATE($AH$4,12,31),DATE(YEAR(J2453)+$AH$3,MONTH(J2453),DAY(J2453)))),IF(AND(COUNTIFS('[3]Resources - Baseline'!$C$26:$C$37,S2453)=1,$AH$2&gt;0),MIN(DATE($AH$4,12,31),DATE(YEAR(J2453)+$AH$2,MONTH(J2453),DAY(J2453))),DATE(2050,12,31))))</f>
        <v>#VALUE!</v>
      </c>
      <c r="AF2453" s="33">
        <f t="shared" si="387"/>
        <v>1</v>
      </c>
    </row>
    <row r="2454" spans="1:32">
      <c r="A2454" s="1">
        <v>2454</v>
      </c>
      <c r="B2454" s="21" t="s">
        <v>5066</v>
      </c>
      <c r="C2454" s="21" t="s">
        <v>5067</v>
      </c>
      <c r="D2454" s="21" t="s">
        <v>163</v>
      </c>
      <c r="E2454" s="21" t="s">
        <v>524</v>
      </c>
      <c r="F2454" s="21" t="s">
        <v>524</v>
      </c>
      <c r="G2454" s="21" t="s">
        <v>519</v>
      </c>
      <c r="H2454" s="21" t="s">
        <v>518</v>
      </c>
      <c r="I2454" s="21" t="s">
        <v>195</v>
      </c>
      <c r="J2454" s="22">
        <v>29007</v>
      </c>
      <c r="K2454" s="22">
        <v>55153</v>
      </c>
      <c r="L2454" s="23">
        <f t="shared" si="388"/>
        <v>14.2</v>
      </c>
      <c r="M2454" s="24">
        <f t="shared" si="389"/>
        <v>1</v>
      </c>
      <c r="N2454" s="21">
        <v>14.2</v>
      </c>
      <c r="O2454" s="21">
        <v>14.2</v>
      </c>
      <c r="P2454" s="21" t="s">
        <v>848</v>
      </c>
      <c r="Q2454" s="21" t="s">
        <v>248</v>
      </c>
      <c r="R2454" s="25" t="s">
        <v>249</v>
      </c>
      <c r="S2454" s="21" t="s">
        <v>845</v>
      </c>
      <c r="T2454" s="21"/>
      <c r="U2454" s="26"/>
      <c r="V2454" s="26"/>
      <c r="W2454" s="27">
        <f t="shared" si="380"/>
        <v>1979</v>
      </c>
      <c r="X2454" s="27">
        <f t="shared" si="381"/>
        <v>2050</v>
      </c>
      <c r="Y2454" s="28">
        <f t="shared" si="382"/>
        <v>0</v>
      </c>
      <c r="Z2454" s="29" t="str">
        <f t="shared" si="383"/>
        <v>SW</v>
      </c>
      <c r="AA2454" s="30">
        <f t="shared" si="384"/>
        <v>14.2</v>
      </c>
      <c r="AB2454" s="31">
        <f>IF(AND(ISNUMBER(MATCH($S2454,[3]Lists!$CU$8:$CU$37,0)),J2454&gt;=DATE(2018,12,31)),$AH$6,$AH$5)</f>
        <v>1</v>
      </c>
      <c r="AC2454" s="31">
        <f t="shared" si="385"/>
        <v>1</v>
      </c>
      <c r="AD2454" s="31">
        <f t="shared" si="386"/>
        <v>1</v>
      </c>
      <c r="AE2454" s="32" t="e">
        <f>MIN($K2454,IF(AND(S2454='[3]Resources - Baseline'!$C$25,$AH$3&gt;0),MIN(DATE(2050,12,31),MAX(DATE($AH$4,12,31),DATE(YEAR(J2454)+$AH$3,MONTH(J2454),DAY(J2454)))),IF(AND(COUNTIFS('[3]Resources - Baseline'!$C$26:$C$37,S2454)=1,$AH$2&gt;0),MIN(DATE($AH$4,12,31),DATE(YEAR(J2454)+$AH$2,MONTH(J2454),DAY(J2454))),DATE(2050,12,31))))</f>
        <v>#VALUE!</v>
      </c>
      <c r="AF2454" s="33">
        <f t="shared" si="387"/>
        <v>1</v>
      </c>
    </row>
    <row r="2455" spans="1:32">
      <c r="A2455" s="1">
        <v>2455</v>
      </c>
      <c r="B2455" s="21" t="s">
        <v>5068</v>
      </c>
      <c r="C2455" s="21" t="s">
        <v>5069</v>
      </c>
      <c r="D2455" s="21" t="s">
        <v>163</v>
      </c>
      <c r="E2455" s="21" t="s">
        <v>524</v>
      </c>
      <c r="F2455" s="21" t="s">
        <v>524</v>
      </c>
      <c r="G2455" s="21" t="s">
        <v>519</v>
      </c>
      <c r="H2455" s="21" t="s">
        <v>518</v>
      </c>
      <c r="I2455" s="21" t="s">
        <v>195</v>
      </c>
      <c r="J2455" s="22">
        <v>40147</v>
      </c>
      <c r="K2455" s="22">
        <v>55153</v>
      </c>
      <c r="L2455" s="23">
        <f t="shared" si="388"/>
        <v>13.8</v>
      </c>
      <c r="M2455" s="24">
        <f t="shared" si="389"/>
        <v>1</v>
      </c>
      <c r="N2455" s="21">
        <v>13.8</v>
      </c>
      <c r="O2455" s="21">
        <v>13.8</v>
      </c>
      <c r="P2455" s="21" t="s">
        <v>848</v>
      </c>
      <c r="Q2455" s="21" t="s">
        <v>248</v>
      </c>
      <c r="R2455" s="25" t="s">
        <v>249</v>
      </c>
      <c r="S2455" s="21" t="s">
        <v>845</v>
      </c>
      <c r="T2455" s="21"/>
      <c r="U2455" s="26"/>
      <c r="V2455" s="26"/>
      <c r="W2455" s="27">
        <f t="shared" si="380"/>
        <v>2010</v>
      </c>
      <c r="X2455" s="27">
        <f t="shared" si="381"/>
        <v>2050</v>
      </c>
      <c r="Y2455" s="28">
        <f t="shared" si="382"/>
        <v>0</v>
      </c>
      <c r="Z2455" s="29" t="str">
        <f t="shared" si="383"/>
        <v>SW</v>
      </c>
      <c r="AA2455" s="30">
        <f t="shared" si="384"/>
        <v>13.8</v>
      </c>
      <c r="AB2455" s="31">
        <f>IF(AND(ISNUMBER(MATCH($S2455,[3]Lists!$CU$8:$CU$37,0)),J2455&gt;=DATE(2018,12,31)),$AH$6,$AH$5)</f>
        <v>1</v>
      </c>
      <c r="AC2455" s="31">
        <f t="shared" si="385"/>
        <v>1</v>
      </c>
      <c r="AD2455" s="31">
        <f t="shared" si="386"/>
        <v>1</v>
      </c>
      <c r="AE2455" s="32" t="e">
        <f>MIN($K2455,IF(AND(S2455='[3]Resources - Baseline'!$C$25,$AH$3&gt;0),MIN(DATE(2050,12,31),MAX(DATE($AH$4,12,31),DATE(YEAR(J2455)+$AH$3,MONTH(J2455),DAY(J2455)))),IF(AND(COUNTIFS('[3]Resources - Baseline'!$C$26:$C$37,S2455)=1,$AH$2&gt;0),MIN(DATE($AH$4,12,31),DATE(YEAR(J2455)+$AH$2,MONTH(J2455),DAY(J2455))),DATE(2050,12,31))))</f>
        <v>#VALUE!</v>
      </c>
      <c r="AF2455" s="33">
        <f t="shared" si="387"/>
        <v>1</v>
      </c>
    </row>
    <row r="2456" spans="1:32">
      <c r="A2456" s="1">
        <v>2456</v>
      </c>
      <c r="B2456" s="21" t="s">
        <v>5070</v>
      </c>
      <c r="C2456" s="21" t="s">
        <v>5071</v>
      </c>
      <c r="D2456" s="21" t="s">
        <v>163</v>
      </c>
      <c r="E2456" s="21" t="s">
        <v>524</v>
      </c>
      <c r="F2456" s="21" t="s">
        <v>524</v>
      </c>
      <c r="G2456" s="21" t="s">
        <v>519</v>
      </c>
      <c r="H2456" s="21" t="s">
        <v>518</v>
      </c>
      <c r="I2456" s="21" t="s">
        <v>195</v>
      </c>
      <c r="J2456" s="22">
        <v>40147</v>
      </c>
      <c r="K2456" s="22">
        <v>55153</v>
      </c>
      <c r="L2456" s="23">
        <f t="shared" si="388"/>
        <v>11.7</v>
      </c>
      <c r="M2456" s="24">
        <f t="shared" si="389"/>
        <v>1</v>
      </c>
      <c r="N2456" s="21">
        <v>11.7</v>
      </c>
      <c r="O2456" s="21">
        <v>11.7</v>
      </c>
      <c r="P2456" s="21" t="s">
        <v>848</v>
      </c>
      <c r="Q2456" s="21" t="s">
        <v>248</v>
      </c>
      <c r="R2456" s="25" t="s">
        <v>249</v>
      </c>
      <c r="S2456" s="21" t="s">
        <v>845</v>
      </c>
      <c r="T2456" s="21"/>
      <c r="U2456" s="26"/>
      <c r="V2456" s="26"/>
      <c r="W2456" s="27">
        <f t="shared" si="380"/>
        <v>2010</v>
      </c>
      <c r="X2456" s="27">
        <f t="shared" si="381"/>
        <v>2050</v>
      </c>
      <c r="Y2456" s="28">
        <f t="shared" si="382"/>
        <v>0</v>
      </c>
      <c r="Z2456" s="29" t="str">
        <f t="shared" si="383"/>
        <v>SW</v>
      </c>
      <c r="AA2456" s="30">
        <f t="shared" si="384"/>
        <v>11.7</v>
      </c>
      <c r="AB2456" s="31">
        <f>IF(AND(ISNUMBER(MATCH($S2456,[3]Lists!$CU$8:$CU$37,0)),J2456&gt;=DATE(2018,12,31)),$AH$6,$AH$5)</f>
        <v>1</v>
      </c>
      <c r="AC2456" s="31">
        <f t="shared" si="385"/>
        <v>1</v>
      </c>
      <c r="AD2456" s="31">
        <f t="shared" si="386"/>
        <v>1</v>
      </c>
      <c r="AE2456" s="32" t="e">
        <f>MIN($K2456,IF(AND(S2456='[3]Resources - Baseline'!$C$25,$AH$3&gt;0),MIN(DATE(2050,12,31),MAX(DATE($AH$4,12,31),DATE(YEAR(J2456)+$AH$3,MONTH(J2456),DAY(J2456)))),IF(AND(COUNTIFS('[3]Resources - Baseline'!$C$26:$C$37,S2456)=1,$AH$2&gt;0),MIN(DATE($AH$4,12,31),DATE(YEAR(J2456)+$AH$2,MONTH(J2456),DAY(J2456))),DATE(2050,12,31))))</f>
        <v>#VALUE!</v>
      </c>
      <c r="AF2456" s="33">
        <f t="shared" si="387"/>
        <v>1</v>
      </c>
    </row>
    <row r="2457" spans="1:32">
      <c r="A2457" s="1">
        <v>2457</v>
      </c>
      <c r="B2457" s="21" t="s">
        <v>5072</v>
      </c>
      <c r="C2457" s="21" t="s">
        <v>5073</v>
      </c>
      <c r="D2457" s="21" t="s">
        <v>163</v>
      </c>
      <c r="E2457" s="21" t="s">
        <v>524</v>
      </c>
      <c r="F2457" s="21" t="s">
        <v>524</v>
      </c>
      <c r="G2457" s="21" t="s">
        <v>519</v>
      </c>
      <c r="H2457" s="21" t="s">
        <v>518</v>
      </c>
      <c r="I2457" s="21" t="s">
        <v>195</v>
      </c>
      <c r="J2457" s="22">
        <v>33604</v>
      </c>
      <c r="K2457" s="22">
        <v>55153</v>
      </c>
      <c r="L2457" s="23">
        <f t="shared" si="388"/>
        <v>6.5</v>
      </c>
      <c r="M2457" s="24">
        <f t="shared" si="389"/>
        <v>1</v>
      </c>
      <c r="N2457" s="21">
        <v>6.5</v>
      </c>
      <c r="O2457" s="21">
        <v>6.5</v>
      </c>
      <c r="P2457" s="21" t="s">
        <v>844</v>
      </c>
      <c r="Q2457" s="21" t="s">
        <v>248</v>
      </c>
      <c r="R2457" s="25" t="s">
        <v>249</v>
      </c>
      <c r="S2457" s="21" t="s">
        <v>845</v>
      </c>
      <c r="T2457" s="21"/>
      <c r="U2457" s="26"/>
      <c r="V2457" s="26"/>
      <c r="W2457" s="27">
        <f t="shared" si="380"/>
        <v>1992</v>
      </c>
      <c r="X2457" s="27">
        <f t="shared" si="381"/>
        <v>2050</v>
      </c>
      <c r="Y2457" s="28">
        <f t="shared" si="382"/>
        <v>0</v>
      </c>
      <c r="Z2457" s="29" t="str">
        <f t="shared" si="383"/>
        <v>SW</v>
      </c>
      <c r="AA2457" s="30">
        <f t="shared" si="384"/>
        <v>6.5</v>
      </c>
      <c r="AB2457" s="31">
        <f>IF(AND(ISNUMBER(MATCH($S2457,[3]Lists!$CU$8:$CU$37,0)),J2457&gt;=DATE(2018,12,31)),$AH$6,$AH$5)</f>
        <v>1</v>
      </c>
      <c r="AC2457" s="31">
        <f t="shared" si="385"/>
        <v>1</v>
      </c>
      <c r="AD2457" s="31">
        <f t="shared" si="386"/>
        <v>1</v>
      </c>
      <c r="AE2457" s="32" t="e">
        <f>MIN($K2457,IF(AND(S2457='[3]Resources - Baseline'!$C$25,$AH$3&gt;0),MIN(DATE(2050,12,31),MAX(DATE($AH$4,12,31),DATE(YEAR(J2457)+$AH$3,MONTH(J2457),DAY(J2457)))),IF(AND(COUNTIFS('[3]Resources - Baseline'!$C$26:$C$37,S2457)=1,$AH$2&gt;0),MIN(DATE($AH$4,12,31),DATE(YEAR(J2457)+$AH$2,MONTH(J2457),DAY(J2457))),DATE(2050,12,31))))</f>
        <v>#VALUE!</v>
      </c>
      <c r="AF2457" s="33">
        <f t="shared" si="387"/>
        <v>1</v>
      </c>
    </row>
    <row r="2458" spans="1:32">
      <c r="A2458" s="1">
        <v>2458</v>
      </c>
      <c r="B2458" s="21" t="s">
        <v>5074</v>
      </c>
      <c r="C2458" s="21" t="s">
        <v>5075</v>
      </c>
      <c r="D2458" s="21" t="s">
        <v>185</v>
      </c>
      <c r="E2458" s="21" t="s">
        <v>175</v>
      </c>
      <c r="F2458" s="21" t="s">
        <v>175</v>
      </c>
      <c r="G2458" s="21" t="s">
        <v>186</v>
      </c>
      <c r="H2458" s="21" t="s">
        <v>175</v>
      </c>
      <c r="I2458" s="21" t="s">
        <v>178</v>
      </c>
      <c r="J2458" s="22">
        <v>31517</v>
      </c>
      <c r="K2458" s="22">
        <v>55153</v>
      </c>
      <c r="L2458" s="23">
        <f t="shared" si="388"/>
        <v>4</v>
      </c>
      <c r="M2458" s="24">
        <f t="shared" si="389"/>
        <v>1</v>
      </c>
      <c r="N2458" s="21">
        <v>4</v>
      </c>
      <c r="O2458" s="21">
        <v>4</v>
      </c>
      <c r="P2458" s="21" t="s">
        <v>187</v>
      </c>
      <c r="Q2458" s="21" t="s">
        <v>219</v>
      </c>
      <c r="R2458" s="25" t="s">
        <v>218</v>
      </c>
      <c r="S2458" s="21" t="s">
        <v>265</v>
      </c>
      <c r="T2458" s="21"/>
      <c r="U2458" s="26"/>
      <c r="V2458" s="26"/>
      <c r="W2458" s="27">
        <f t="shared" si="380"/>
        <v>1986</v>
      </c>
      <c r="X2458" s="27">
        <f t="shared" si="381"/>
        <v>2050</v>
      </c>
      <c r="Y2458" s="28">
        <f t="shared" si="382"/>
        <v>0</v>
      </c>
      <c r="Z2458" s="29" t="str">
        <f t="shared" si="383"/>
        <v>CAISO</v>
      </c>
      <c r="AA2458" s="30">
        <f t="shared" si="384"/>
        <v>4</v>
      </c>
      <c r="AB2458" s="31">
        <f>IF(AND(ISNUMBER(MATCH($S2458,[3]Lists!$CU$8:$CU$37,0)),J2458&gt;=DATE(2018,12,31)),$AH$6,$AH$5)</f>
        <v>1</v>
      </c>
      <c r="AC2458" s="31">
        <f t="shared" si="385"/>
        <v>1</v>
      </c>
      <c r="AD2458" s="31">
        <f t="shared" si="386"/>
        <v>1</v>
      </c>
      <c r="AE2458" s="32" t="e">
        <f>MIN($K2458,IF(AND(S2458='[3]Resources - Baseline'!$C$25,$AH$3&gt;0),MIN(DATE(2050,12,31),MAX(DATE($AH$4,12,31),DATE(YEAR(J2458)+$AH$3,MONTH(J2458),DAY(J2458)))),IF(AND(COUNTIFS('[3]Resources - Baseline'!$C$26:$C$37,S2458)=1,$AH$2&gt;0),MIN(DATE($AH$4,12,31),DATE(YEAR(J2458)+$AH$2,MONTH(J2458),DAY(J2458))),DATE(2050,12,31))))</f>
        <v>#VALUE!</v>
      </c>
      <c r="AF2458" s="33">
        <f t="shared" si="387"/>
        <v>1</v>
      </c>
    </row>
    <row r="2459" spans="1:32">
      <c r="A2459" s="1">
        <v>2459</v>
      </c>
      <c r="B2459" s="21" t="s">
        <v>5076</v>
      </c>
      <c r="C2459" s="21" t="s">
        <v>5077</v>
      </c>
      <c r="D2459" s="21" t="s">
        <v>163</v>
      </c>
      <c r="E2459" s="21" t="s">
        <v>164</v>
      </c>
      <c r="F2459" s="21" t="s">
        <v>164</v>
      </c>
      <c r="G2459" s="21" t="s">
        <v>165</v>
      </c>
      <c r="H2459" s="21" t="s">
        <v>166</v>
      </c>
      <c r="I2459" s="21" t="s">
        <v>167</v>
      </c>
      <c r="J2459" s="22">
        <v>43189</v>
      </c>
      <c r="K2459" s="22">
        <v>54877</v>
      </c>
      <c r="L2459" s="23">
        <f t="shared" si="388"/>
        <v>72.400000000000006</v>
      </c>
      <c r="M2459" s="24">
        <f t="shared" si="389"/>
        <v>1</v>
      </c>
      <c r="N2459" s="21">
        <v>72.400000000000006</v>
      </c>
      <c r="O2459" s="21">
        <v>72.400000000000006</v>
      </c>
      <c r="P2459" s="21" t="s">
        <v>240</v>
      </c>
      <c r="Q2459" s="21" t="s">
        <v>207</v>
      </c>
      <c r="R2459" s="25" t="s">
        <v>189</v>
      </c>
      <c r="S2459" s="21" t="s">
        <v>1560</v>
      </c>
      <c r="T2459" s="21"/>
      <c r="U2459" s="26"/>
      <c r="V2459" s="26"/>
      <c r="W2459" s="27">
        <f t="shared" si="380"/>
        <v>2018</v>
      </c>
      <c r="X2459" s="27">
        <f t="shared" si="381"/>
        <v>2049</v>
      </c>
      <c r="Y2459" s="28">
        <f t="shared" si="382"/>
        <v>0</v>
      </c>
      <c r="Z2459" s="29" t="str">
        <f t="shared" si="383"/>
        <v>Excluded</v>
      </c>
      <c r="AA2459" s="30">
        <f t="shared" si="384"/>
        <v>72.400000000000006</v>
      </c>
      <c r="AB2459" s="31">
        <f>IF(AND(ISNUMBER(MATCH($S2459,[3]Lists!$CU$8:$CU$37,0)),J2459&gt;=DATE(2018,12,31)),$AH$6,$AH$5)</f>
        <v>1</v>
      </c>
      <c r="AC2459" s="31">
        <f t="shared" si="385"/>
        <v>1</v>
      </c>
      <c r="AD2459" s="31">
        <f t="shared" si="386"/>
        <v>1</v>
      </c>
      <c r="AE2459" s="32" t="e">
        <f>MIN($K2459,IF(AND(S2459='[3]Resources - Baseline'!$C$25,$AH$3&gt;0),MIN(DATE(2050,12,31),MAX(DATE($AH$4,12,31),DATE(YEAR(J2459)+$AH$3,MONTH(J2459),DAY(J2459)))),IF(AND(COUNTIFS('[3]Resources - Baseline'!$C$26:$C$37,S2459)=1,$AH$2&gt;0),MIN(DATE($AH$4,12,31),DATE(YEAR(J2459)+$AH$2,MONTH(J2459),DAY(J2459))),DATE(2050,12,31))))</f>
        <v>#VALUE!</v>
      </c>
      <c r="AF2459" s="33">
        <f t="shared" si="387"/>
        <v>1</v>
      </c>
    </row>
    <row r="2460" spans="1:32">
      <c r="A2460" s="1">
        <v>2460</v>
      </c>
      <c r="B2460" s="21" t="s">
        <v>5078</v>
      </c>
      <c r="C2460" s="21" t="s">
        <v>5079</v>
      </c>
      <c r="D2460" s="21" t="s">
        <v>163</v>
      </c>
      <c r="E2460" s="21" t="s">
        <v>202</v>
      </c>
      <c r="F2460" s="21" t="s">
        <v>202</v>
      </c>
      <c r="G2460" s="21" t="s">
        <v>1785</v>
      </c>
      <c r="H2460" s="21" t="s">
        <v>202</v>
      </c>
      <c r="I2460" s="21" t="s">
        <v>202</v>
      </c>
      <c r="J2460" s="22">
        <v>34121</v>
      </c>
      <c r="K2460" s="22">
        <v>55153</v>
      </c>
      <c r="L2460" s="23">
        <f t="shared" si="388"/>
        <v>50</v>
      </c>
      <c r="M2460" s="24">
        <f t="shared" si="389"/>
        <v>1</v>
      </c>
      <c r="N2460" s="21">
        <v>50</v>
      </c>
      <c r="O2460" s="21">
        <v>50</v>
      </c>
      <c r="P2460" s="21" t="s">
        <v>268</v>
      </c>
      <c r="Q2460" s="21" t="s">
        <v>269</v>
      </c>
      <c r="R2460" s="25" t="s">
        <v>270</v>
      </c>
      <c r="S2460" s="21" t="s">
        <v>1786</v>
      </c>
      <c r="T2460" s="21"/>
      <c r="U2460" s="26"/>
      <c r="V2460" s="26"/>
      <c r="W2460" s="27">
        <f t="shared" si="380"/>
        <v>1993</v>
      </c>
      <c r="X2460" s="27">
        <f t="shared" si="381"/>
        <v>2050</v>
      </c>
      <c r="Y2460" s="28">
        <f t="shared" si="382"/>
        <v>0</v>
      </c>
      <c r="Z2460" s="29" t="str">
        <f t="shared" si="383"/>
        <v>IID</v>
      </c>
      <c r="AA2460" s="30">
        <f t="shared" si="384"/>
        <v>50</v>
      </c>
      <c r="AB2460" s="31">
        <f>IF(AND(ISNUMBER(MATCH($S2460,[3]Lists!$CU$8:$CU$37,0)),J2460&gt;=DATE(2018,12,31)),$AH$6,$AH$5)</f>
        <v>1</v>
      </c>
      <c r="AC2460" s="31">
        <f t="shared" si="385"/>
        <v>1</v>
      </c>
      <c r="AD2460" s="31">
        <f t="shared" si="386"/>
        <v>1</v>
      </c>
      <c r="AE2460" s="32" t="e">
        <f>MIN($K2460,IF(AND(S2460='[3]Resources - Baseline'!$C$25,$AH$3&gt;0),MIN(DATE(2050,12,31),MAX(DATE($AH$4,12,31),DATE(YEAR(J2460)+$AH$3,MONTH(J2460),DAY(J2460)))),IF(AND(COUNTIFS('[3]Resources - Baseline'!$C$26:$C$37,S2460)=1,$AH$2&gt;0),MIN(DATE($AH$4,12,31),DATE(YEAR(J2460)+$AH$2,MONTH(J2460),DAY(J2460))),DATE(2050,12,31))))</f>
        <v>#VALUE!</v>
      </c>
      <c r="AF2460" s="33">
        <f t="shared" si="387"/>
        <v>1</v>
      </c>
    </row>
    <row r="2461" spans="1:32">
      <c r="A2461" s="1">
        <v>2461</v>
      </c>
      <c r="B2461" s="21" t="s">
        <v>5080</v>
      </c>
      <c r="C2461" s="21" t="s">
        <v>5081</v>
      </c>
      <c r="D2461" s="21" t="s">
        <v>163</v>
      </c>
      <c r="E2461" s="21" t="s">
        <v>202</v>
      </c>
      <c r="F2461" s="21" t="s">
        <v>202</v>
      </c>
      <c r="G2461" s="21" t="s">
        <v>1785</v>
      </c>
      <c r="H2461" s="21" t="s">
        <v>202</v>
      </c>
      <c r="I2461" s="21" t="s">
        <v>202</v>
      </c>
      <c r="J2461" s="22">
        <v>39600</v>
      </c>
      <c r="K2461" s="22">
        <v>55123</v>
      </c>
      <c r="L2461" s="23">
        <f t="shared" si="388"/>
        <v>50</v>
      </c>
      <c r="M2461" s="24">
        <f t="shared" si="389"/>
        <v>1</v>
      </c>
      <c r="N2461" s="21">
        <v>50</v>
      </c>
      <c r="O2461" s="21">
        <v>50</v>
      </c>
      <c r="P2461" s="21" t="s">
        <v>268</v>
      </c>
      <c r="Q2461" s="21" t="s">
        <v>269</v>
      </c>
      <c r="R2461" s="25" t="s">
        <v>270</v>
      </c>
      <c r="S2461" s="21" t="s">
        <v>1786</v>
      </c>
      <c r="T2461" s="21"/>
      <c r="U2461" s="26"/>
      <c r="V2461" s="26"/>
      <c r="W2461" s="27">
        <f t="shared" si="380"/>
        <v>2008</v>
      </c>
      <c r="X2461" s="27">
        <f t="shared" si="381"/>
        <v>2050</v>
      </c>
      <c r="Y2461" s="28">
        <f t="shared" si="382"/>
        <v>0</v>
      </c>
      <c r="Z2461" s="29" t="str">
        <f t="shared" si="383"/>
        <v>IID</v>
      </c>
      <c r="AA2461" s="30">
        <f t="shared" si="384"/>
        <v>50</v>
      </c>
      <c r="AB2461" s="31">
        <f>IF(AND(ISNUMBER(MATCH($S2461,[3]Lists!$CU$8:$CU$37,0)),J2461&gt;=DATE(2018,12,31)),$AH$6,$AH$5)</f>
        <v>1</v>
      </c>
      <c r="AC2461" s="31">
        <f t="shared" si="385"/>
        <v>1</v>
      </c>
      <c r="AD2461" s="31">
        <f t="shared" si="386"/>
        <v>1</v>
      </c>
      <c r="AE2461" s="32" t="e">
        <f>MIN($K2461,IF(AND(S2461='[3]Resources - Baseline'!$C$25,$AH$3&gt;0),MIN(DATE(2050,12,31),MAX(DATE($AH$4,12,31),DATE(YEAR(J2461)+$AH$3,MONTH(J2461),DAY(J2461)))),IF(AND(COUNTIFS('[3]Resources - Baseline'!$C$26:$C$37,S2461)=1,$AH$2&gt;0),MIN(DATE($AH$4,12,31),DATE(YEAR(J2461)+$AH$2,MONTH(J2461),DAY(J2461))),DATE(2050,12,31))))</f>
        <v>#VALUE!</v>
      </c>
      <c r="AF2461" s="33">
        <f t="shared" si="387"/>
        <v>1</v>
      </c>
    </row>
    <row r="2462" spans="1:32">
      <c r="A2462" s="1">
        <v>2462</v>
      </c>
      <c r="B2462" s="21" t="s">
        <v>5082</v>
      </c>
      <c r="C2462" s="21" t="s">
        <v>5083</v>
      </c>
      <c r="D2462" s="21" t="s">
        <v>163</v>
      </c>
      <c r="E2462" s="21" t="s">
        <v>378</v>
      </c>
      <c r="F2462" s="21" t="s">
        <v>378</v>
      </c>
      <c r="G2462" s="21" t="s">
        <v>1348</v>
      </c>
      <c r="H2462" s="21" t="s">
        <v>1349</v>
      </c>
      <c r="I2462" s="21" t="s">
        <v>378</v>
      </c>
      <c r="J2462" s="22">
        <v>20210</v>
      </c>
      <c r="K2462" s="22">
        <v>55153</v>
      </c>
      <c r="L2462" s="23">
        <f t="shared" si="388"/>
        <v>8.6300000000000008</v>
      </c>
      <c r="M2462" s="24">
        <f t="shared" si="389"/>
        <v>1</v>
      </c>
      <c r="N2462" s="21">
        <v>8.6300000000000008</v>
      </c>
      <c r="O2462" s="21">
        <v>8.6300000000000008</v>
      </c>
      <c r="P2462" s="21" t="s">
        <v>937</v>
      </c>
      <c r="Q2462" s="21" t="s">
        <v>219</v>
      </c>
      <c r="R2462" s="25" t="s">
        <v>218</v>
      </c>
      <c r="S2462" s="21" t="s">
        <v>1350</v>
      </c>
      <c r="T2462" s="21"/>
      <c r="U2462" s="26"/>
      <c r="V2462" s="26"/>
      <c r="W2462" s="27">
        <f t="shared" si="380"/>
        <v>1955</v>
      </c>
      <c r="X2462" s="27">
        <f t="shared" si="381"/>
        <v>2050</v>
      </c>
      <c r="Y2462" s="28">
        <f t="shared" si="382"/>
        <v>0</v>
      </c>
      <c r="Z2462" s="29" t="str">
        <f t="shared" si="383"/>
        <v>BANC</v>
      </c>
      <c r="AA2462" s="30">
        <f t="shared" si="384"/>
        <v>8.6300000000000008</v>
      </c>
      <c r="AB2462" s="31">
        <f>IF(AND(ISNUMBER(MATCH($S2462,[3]Lists!$CU$8:$CU$37,0)),J2462&gt;=DATE(2018,12,31)),$AH$6,$AH$5)</f>
        <v>1</v>
      </c>
      <c r="AC2462" s="31">
        <f t="shared" si="385"/>
        <v>1</v>
      </c>
      <c r="AD2462" s="31">
        <f t="shared" si="386"/>
        <v>1</v>
      </c>
      <c r="AE2462" s="32" t="e">
        <f>MIN($K2462,IF(AND(S2462='[3]Resources - Baseline'!$C$25,$AH$3&gt;0),MIN(DATE(2050,12,31),MAX(DATE($AH$4,12,31),DATE(YEAR(J2462)+$AH$3,MONTH(J2462),DAY(J2462)))),IF(AND(COUNTIFS('[3]Resources - Baseline'!$C$26:$C$37,S2462)=1,$AH$2&gt;0),MIN(DATE($AH$4,12,31),DATE(YEAR(J2462)+$AH$2,MONTH(J2462),DAY(J2462))),DATE(2050,12,31))))</f>
        <v>#VALUE!</v>
      </c>
      <c r="AF2462" s="33">
        <f t="shared" si="387"/>
        <v>1</v>
      </c>
    </row>
    <row r="2463" spans="1:32">
      <c r="A2463" s="1">
        <v>2463</v>
      </c>
      <c r="B2463" s="21" t="s">
        <v>5084</v>
      </c>
      <c r="C2463" s="21" t="s">
        <v>5085</v>
      </c>
      <c r="D2463" s="21" t="s">
        <v>163</v>
      </c>
      <c r="E2463" s="21" t="s">
        <v>378</v>
      </c>
      <c r="F2463" s="21" t="s">
        <v>378</v>
      </c>
      <c r="G2463" s="21" t="s">
        <v>1348</v>
      </c>
      <c r="H2463" s="21" t="s">
        <v>1349</v>
      </c>
      <c r="I2463" s="21" t="s">
        <v>378</v>
      </c>
      <c r="J2463" s="22">
        <v>20241</v>
      </c>
      <c r="K2463" s="22">
        <v>55153</v>
      </c>
      <c r="L2463" s="23">
        <f t="shared" si="388"/>
        <v>8.6300000000000008</v>
      </c>
      <c r="M2463" s="24">
        <f t="shared" si="389"/>
        <v>1</v>
      </c>
      <c r="N2463" s="21">
        <v>8.6300000000000008</v>
      </c>
      <c r="O2463" s="21">
        <v>8.6300000000000008</v>
      </c>
      <c r="P2463" s="21" t="s">
        <v>937</v>
      </c>
      <c r="Q2463" s="21" t="s">
        <v>219</v>
      </c>
      <c r="R2463" s="25" t="s">
        <v>218</v>
      </c>
      <c r="S2463" s="21" t="s">
        <v>1350</v>
      </c>
      <c r="T2463" s="21"/>
      <c r="U2463" s="26"/>
      <c r="V2463" s="26"/>
      <c r="W2463" s="27">
        <f t="shared" si="380"/>
        <v>1955</v>
      </c>
      <c r="X2463" s="27">
        <f t="shared" si="381"/>
        <v>2050</v>
      </c>
      <c r="Y2463" s="28">
        <f t="shared" si="382"/>
        <v>0</v>
      </c>
      <c r="Z2463" s="29" t="str">
        <f t="shared" si="383"/>
        <v>BANC</v>
      </c>
      <c r="AA2463" s="30">
        <f t="shared" si="384"/>
        <v>8.6300000000000008</v>
      </c>
      <c r="AB2463" s="31">
        <f>IF(AND(ISNUMBER(MATCH($S2463,[3]Lists!$CU$8:$CU$37,0)),J2463&gt;=DATE(2018,12,31)),$AH$6,$AH$5)</f>
        <v>1</v>
      </c>
      <c r="AC2463" s="31">
        <f t="shared" si="385"/>
        <v>1</v>
      </c>
      <c r="AD2463" s="31">
        <f t="shared" si="386"/>
        <v>1</v>
      </c>
      <c r="AE2463" s="32" t="e">
        <f>MIN($K2463,IF(AND(S2463='[3]Resources - Baseline'!$C$25,$AH$3&gt;0),MIN(DATE(2050,12,31),MAX(DATE($AH$4,12,31),DATE(YEAR(J2463)+$AH$3,MONTH(J2463),DAY(J2463)))),IF(AND(COUNTIFS('[3]Resources - Baseline'!$C$26:$C$37,S2463)=1,$AH$2&gt;0),MIN(DATE($AH$4,12,31),DATE(YEAR(J2463)+$AH$2,MONTH(J2463),DAY(J2463))),DATE(2050,12,31))))</f>
        <v>#VALUE!</v>
      </c>
      <c r="AF2463" s="33">
        <f t="shared" si="387"/>
        <v>1</v>
      </c>
    </row>
    <row r="2464" spans="1:32">
      <c r="A2464" s="1">
        <v>2464</v>
      </c>
      <c r="B2464" s="21" t="s">
        <v>5086</v>
      </c>
      <c r="C2464" s="21" t="s">
        <v>5087</v>
      </c>
      <c r="D2464" s="21" t="s">
        <v>185</v>
      </c>
      <c r="E2464" s="21" t="s">
        <v>205</v>
      </c>
      <c r="F2464" s="21" t="s">
        <v>205</v>
      </c>
      <c r="G2464" s="21" t="s">
        <v>204</v>
      </c>
      <c r="H2464" s="21" t="s">
        <v>205</v>
      </c>
      <c r="I2464" s="21" t="s">
        <v>178</v>
      </c>
      <c r="J2464" s="22">
        <v>32509</v>
      </c>
      <c r="K2464" s="22">
        <v>55153</v>
      </c>
      <c r="L2464" s="23">
        <f t="shared" si="388"/>
        <v>0</v>
      </c>
      <c r="M2464" s="24">
        <f t="shared" si="389"/>
        <v>0</v>
      </c>
      <c r="N2464" s="21"/>
      <c r="O2464" s="21">
        <v>4.05</v>
      </c>
      <c r="P2464" s="21" t="s">
        <v>537</v>
      </c>
      <c r="Q2464" s="21" t="s">
        <v>537</v>
      </c>
      <c r="R2464" s="25" t="s">
        <v>538</v>
      </c>
      <c r="S2464" s="21" t="s">
        <v>539</v>
      </c>
      <c r="T2464" s="21"/>
      <c r="U2464" s="26"/>
      <c r="V2464" s="26"/>
      <c r="W2464" s="27">
        <f t="shared" si="380"/>
        <v>1989</v>
      </c>
      <c r="X2464" s="27">
        <f t="shared" si="381"/>
        <v>2050</v>
      </c>
      <c r="Y2464" s="28">
        <f t="shared" si="382"/>
        <v>0</v>
      </c>
      <c r="Z2464" s="29" t="str">
        <f t="shared" si="383"/>
        <v>CAISO</v>
      </c>
      <c r="AA2464" s="30">
        <f t="shared" si="384"/>
        <v>4.05</v>
      </c>
      <c r="AB2464" s="31">
        <f>IF(AND(ISNUMBER(MATCH($S2464,[3]Lists!$CU$8:$CU$37,0)),J2464&gt;=DATE(2018,12,31)),$AH$6,$AH$5)</f>
        <v>1</v>
      </c>
      <c r="AC2464" s="31">
        <f t="shared" si="385"/>
        <v>1</v>
      </c>
      <c r="AD2464" s="31">
        <f t="shared" si="386"/>
        <v>1</v>
      </c>
      <c r="AE2464" s="32" t="e">
        <f>MIN($K2464,IF(AND(S2464='[3]Resources - Baseline'!$C$25,$AH$3&gt;0),MIN(DATE(2050,12,31),MAX(DATE($AH$4,12,31),DATE(YEAR(J2464)+$AH$3,MONTH(J2464),DAY(J2464)))),IF(AND(COUNTIFS('[3]Resources - Baseline'!$C$26:$C$37,S2464)=1,$AH$2&gt;0),MIN(DATE($AH$4,12,31),DATE(YEAR(J2464)+$AH$2,MONTH(J2464),DAY(J2464))),DATE(2050,12,31))))</f>
        <v>#VALUE!</v>
      </c>
      <c r="AF2464" s="33">
        <f t="shared" si="387"/>
        <v>1</v>
      </c>
    </row>
    <row r="2465" spans="1:32">
      <c r="A2465" s="1">
        <v>2465</v>
      </c>
      <c r="B2465" s="21" t="s">
        <v>5088</v>
      </c>
      <c r="C2465" s="21"/>
      <c r="D2465" s="21" t="s">
        <v>185</v>
      </c>
      <c r="E2465" s="21" t="s">
        <v>205</v>
      </c>
      <c r="F2465" s="21" t="s">
        <v>205</v>
      </c>
      <c r="G2465" s="21" t="s">
        <v>204</v>
      </c>
      <c r="H2465" s="21" t="s">
        <v>205</v>
      </c>
      <c r="I2465" s="21" t="s">
        <v>178</v>
      </c>
      <c r="J2465" s="22">
        <v>32509</v>
      </c>
      <c r="K2465" s="22">
        <v>43160</v>
      </c>
      <c r="L2465" s="23">
        <f t="shared" si="388"/>
        <v>0</v>
      </c>
      <c r="M2465" s="24">
        <f t="shared" si="389"/>
        <v>0</v>
      </c>
      <c r="N2465" s="21"/>
      <c r="O2465" s="21">
        <v>42.7</v>
      </c>
      <c r="P2465" s="21" t="s">
        <v>257</v>
      </c>
      <c r="Q2465" s="21" t="s">
        <v>537</v>
      </c>
      <c r="R2465" s="25" t="s">
        <v>538</v>
      </c>
      <c r="S2465" s="21" t="s">
        <v>539</v>
      </c>
      <c r="T2465" s="21"/>
      <c r="U2465" s="26"/>
      <c r="V2465" s="26"/>
      <c r="W2465" s="27">
        <f t="shared" si="380"/>
        <v>1989</v>
      </c>
      <c r="X2465" s="27">
        <f t="shared" si="381"/>
        <v>2017</v>
      </c>
      <c r="Y2465" s="28">
        <f t="shared" si="382"/>
        <v>0</v>
      </c>
      <c r="Z2465" s="29" t="str">
        <f t="shared" si="383"/>
        <v>CAISO</v>
      </c>
      <c r="AA2465" s="30">
        <f t="shared" si="384"/>
        <v>42.7</v>
      </c>
      <c r="AB2465" s="31">
        <f>IF(AND(ISNUMBER(MATCH($S2465,[3]Lists!$CU$8:$CU$37,0)),J2465&gt;=DATE(2018,12,31)),$AH$6,$AH$5)</f>
        <v>1</v>
      </c>
      <c r="AC2465" s="31">
        <f t="shared" si="385"/>
        <v>1</v>
      </c>
      <c r="AD2465" s="31">
        <f t="shared" si="386"/>
        <v>1</v>
      </c>
      <c r="AE2465" s="32" t="e">
        <f>MIN($K2465,IF(AND(S2465='[3]Resources - Baseline'!$C$25,$AH$3&gt;0),MIN(DATE(2050,12,31),MAX(DATE($AH$4,12,31),DATE(YEAR(J2465)+$AH$3,MONTH(J2465),DAY(J2465)))),IF(AND(COUNTIFS('[3]Resources - Baseline'!$C$26:$C$37,S2465)=1,$AH$2&gt;0),MIN(DATE($AH$4,12,31),DATE(YEAR(J2465)+$AH$2,MONTH(J2465),DAY(J2465))),DATE(2050,12,31))))</f>
        <v>#VALUE!</v>
      </c>
      <c r="AF2465" s="33">
        <f t="shared" si="387"/>
        <v>1</v>
      </c>
    </row>
    <row r="2466" spans="1:32">
      <c r="A2466" s="1">
        <v>2466</v>
      </c>
      <c r="B2466" s="21" t="s">
        <v>5089</v>
      </c>
      <c r="C2466" s="21" t="s">
        <v>5090</v>
      </c>
      <c r="D2466" s="21" t="s">
        <v>163</v>
      </c>
      <c r="E2466" s="21" t="s">
        <v>359</v>
      </c>
      <c r="F2466" s="21" t="s">
        <v>359</v>
      </c>
      <c r="G2466" s="21" t="s">
        <v>360</v>
      </c>
      <c r="H2466" s="21" t="s">
        <v>210</v>
      </c>
      <c r="I2466" s="21" t="s">
        <v>212</v>
      </c>
      <c r="J2466" s="22">
        <v>37510</v>
      </c>
      <c r="K2466" s="22">
        <v>55153</v>
      </c>
      <c r="L2466" s="23">
        <f t="shared" si="388"/>
        <v>48.1</v>
      </c>
      <c r="M2466" s="24">
        <f t="shared" si="389"/>
        <v>1</v>
      </c>
      <c r="N2466" s="21">
        <v>48.1</v>
      </c>
      <c r="O2466" s="21">
        <v>48.1</v>
      </c>
      <c r="P2466" s="21" t="s">
        <v>196</v>
      </c>
      <c r="Q2466" s="21" t="s">
        <v>197</v>
      </c>
      <c r="R2466" s="25" t="s">
        <v>198</v>
      </c>
      <c r="S2466" s="21" t="s">
        <v>551</v>
      </c>
      <c r="T2466" s="21"/>
      <c r="U2466" s="26"/>
      <c r="V2466" s="26"/>
      <c r="W2466" s="27">
        <f t="shared" si="380"/>
        <v>2003</v>
      </c>
      <c r="X2466" s="27">
        <f t="shared" si="381"/>
        <v>2050</v>
      </c>
      <c r="Y2466" s="28">
        <f t="shared" si="382"/>
        <v>0</v>
      </c>
      <c r="Z2466" s="29" t="str">
        <f t="shared" si="383"/>
        <v>NW</v>
      </c>
      <c r="AA2466" s="30">
        <f t="shared" si="384"/>
        <v>48.1</v>
      </c>
      <c r="AB2466" s="31">
        <f>IF(AND(ISNUMBER(MATCH($S2466,[3]Lists!$CU$8:$CU$37,0)),J2466&gt;=DATE(2018,12,31)),$AH$6,$AH$5)</f>
        <v>1</v>
      </c>
      <c r="AC2466" s="31">
        <f t="shared" si="385"/>
        <v>1</v>
      </c>
      <c r="AD2466" s="31">
        <f t="shared" si="386"/>
        <v>1</v>
      </c>
      <c r="AE2466" s="32" t="e">
        <f>MIN($K2466,IF(AND(S2466='[3]Resources - Baseline'!$C$25,$AH$3&gt;0),MIN(DATE(2050,12,31),MAX(DATE($AH$4,12,31),DATE(YEAR(J2466)+$AH$3,MONTH(J2466),DAY(J2466)))),IF(AND(COUNTIFS('[3]Resources - Baseline'!$C$26:$C$37,S2466)=1,$AH$2&gt;0),MIN(DATE($AH$4,12,31),DATE(YEAR(J2466)+$AH$2,MONTH(J2466),DAY(J2466))),DATE(2050,12,31))))</f>
        <v>#VALUE!</v>
      </c>
      <c r="AF2466" s="33">
        <f t="shared" si="387"/>
        <v>1</v>
      </c>
    </row>
    <row r="2467" spans="1:32">
      <c r="A2467" s="1">
        <v>2467</v>
      </c>
      <c r="B2467" s="21" t="s">
        <v>5091</v>
      </c>
      <c r="C2467" s="21" t="s">
        <v>5092</v>
      </c>
      <c r="D2467" s="21" t="s">
        <v>163</v>
      </c>
      <c r="E2467" s="21" t="s">
        <v>1097</v>
      </c>
      <c r="F2467" s="21" t="s">
        <v>1097</v>
      </c>
      <c r="G2467" s="21" t="s">
        <v>1098</v>
      </c>
      <c r="H2467" s="21" t="s">
        <v>210</v>
      </c>
      <c r="I2467" s="21" t="s">
        <v>212</v>
      </c>
      <c r="J2467" s="22">
        <v>42095</v>
      </c>
      <c r="K2467" s="22">
        <v>55153</v>
      </c>
      <c r="L2467" s="23">
        <f t="shared" si="388"/>
        <v>11.3</v>
      </c>
      <c r="M2467" s="24">
        <f t="shared" si="389"/>
        <v>1</v>
      </c>
      <c r="N2467" s="21">
        <v>11.3</v>
      </c>
      <c r="O2467" s="21">
        <v>11.3</v>
      </c>
      <c r="P2467" s="21" t="s">
        <v>218</v>
      </c>
      <c r="Q2467" s="21" t="s">
        <v>219</v>
      </c>
      <c r="R2467" s="25" t="s">
        <v>218</v>
      </c>
      <c r="S2467" s="21" t="s">
        <v>344</v>
      </c>
      <c r="T2467" s="21"/>
      <c r="U2467" s="26"/>
      <c r="V2467" s="26"/>
      <c r="W2467" s="27">
        <f t="shared" si="380"/>
        <v>2015</v>
      </c>
      <c r="X2467" s="27">
        <f t="shared" si="381"/>
        <v>2050</v>
      </c>
      <c r="Y2467" s="28">
        <f t="shared" si="382"/>
        <v>0</v>
      </c>
      <c r="Z2467" s="29" t="str">
        <f t="shared" si="383"/>
        <v>NW</v>
      </c>
      <c r="AA2467" s="30">
        <f t="shared" si="384"/>
        <v>11.3</v>
      </c>
      <c r="AB2467" s="31">
        <f>IF(AND(ISNUMBER(MATCH($S2467,[3]Lists!$CU$8:$CU$37,0)),J2467&gt;=DATE(2018,12,31)),$AH$6,$AH$5)</f>
        <v>1</v>
      </c>
      <c r="AC2467" s="31">
        <f t="shared" si="385"/>
        <v>1</v>
      </c>
      <c r="AD2467" s="31">
        <f t="shared" si="386"/>
        <v>1</v>
      </c>
      <c r="AE2467" s="32" t="e">
        <f>MIN($K2467,IF(AND(S2467='[3]Resources - Baseline'!$C$25,$AH$3&gt;0),MIN(DATE(2050,12,31),MAX(DATE($AH$4,12,31),DATE(YEAR(J2467)+$AH$3,MONTH(J2467),DAY(J2467)))),IF(AND(COUNTIFS('[3]Resources - Baseline'!$C$26:$C$37,S2467)=1,$AH$2&gt;0),MIN(DATE($AH$4,12,31),DATE(YEAR(J2467)+$AH$2,MONTH(J2467),DAY(J2467))),DATE(2050,12,31))))</f>
        <v>#VALUE!</v>
      </c>
      <c r="AF2467" s="33">
        <f t="shared" si="387"/>
        <v>1</v>
      </c>
    </row>
    <row r="2468" spans="1:32">
      <c r="A2468" s="1">
        <v>2468</v>
      </c>
      <c r="B2468" s="21" t="s">
        <v>5093</v>
      </c>
      <c r="C2468" s="21" t="s">
        <v>5094</v>
      </c>
      <c r="D2468" s="21" t="s">
        <v>163</v>
      </c>
      <c r="E2468" s="21" t="s">
        <v>1097</v>
      </c>
      <c r="F2468" s="21" t="s">
        <v>1097</v>
      </c>
      <c r="G2468" s="21" t="s">
        <v>1098</v>
      </c>
      <c r="H2468" s="21" t="s">
        <v>210</v>
      </c>
      <c r="I2468" s="21" t="s">
        <v>212</v>
      </c>
      <c r="J2468" s="22">
        <v>42095</v>
      </c>
      <c r="K2468" s="22">
        <v>55153</v>
      </c>
      <c r="L2468" s="23">
        <f t="shared" si="388"/>
        <v>9.1</v>
      </c>
      <c r="M2468" s="24">
        <f t="shared" si="389"/>
        <v>1</v>
      </c>
      <c r="N2468" s="21">
        <v>9.1</v>
      </c>
      <c r="O2468" s="21">
        <v>9.1</v>
      </c>
      <c r="P2468" s="21" t="s">
        <v>218</v>
      </c>
      <c r="Q2468" s="21" t="s">
        <v>219</v>
      </c>
      <c r="R2468" s="25" t="s">
        <v>218</v>
      </c>
      <c r="S2468" s="21" t="s">
        <v>344</v>
      </c>
      <c r="T2468" s="21"/>
      <c r="U2468" s="26"/>
      <c r="V2468" s="26"/>
      <c r="W2468" s="27">
        <f t="shared" si="380"/>
        <v>2015</v>
      </c>
      <c r="X2468" s="27">
        <f t="shared" si="381"/>
        <v>2050</v>
      </c>
      <c r="Y2468" s="28">
        <f t="shared" si="382"/>
        <v>0</v>
      </c>
      <c r="Z2468" s="29" t="str">
        <f t="shared" si="383"/>
        <v>NW</v>
      </c>
      <c r="AA2468" s="30">
        <f t="shared" si="384"/>
        <v>9.1</v>
      </c>
      <c r="AB2468" s="31">
        <f>IF(AND(ISNUMBER(MATCH($S2468,[3]Lists!$CU$8:$CU$37,0)),J2468&gt;=DATE(2018,12,31)),$AH$6,$AH$5)</f>
        <v>1</v>
      </c>
      <c r="AC2468" s="31">
        <f t="shared" si="385"/>
        <v>1</v>
      </c>
      <c r="AD2468" s="31">
        <f t="shared" si="386"/>
        <v>1</v>
      </c>
      <c r="AE2468" s="32" t="e">
        <f>MIN($K2468,IF(AND(S2468='[3]Resources - Baseline'!$C$25,$AH$3&gt;0),MIN(DATE(2050,12,31),MAX(DATE($AH$4,12,31),DATE(YEAR(J2468)+$AH$3,MONTH(J2468),DAY(J2468)))),IF(AND(COUNTIFS('[3]Resources - Baseline'!$C$26:$C$37,S2468)=1,$AH$2&gt;0),MIN(DATE($AH$4,12,31),DATE(YEAR(J2468)+$AH$2,MONTH(J2468),DAY(J2468))),DATE(2050,12,31))))</f>
        <v>#VALUE!</v>
      </c>
      <c r="AF2468" s="33">
        <f t="shared" si="387"/>
        <v>1</v>
      </c>
    </row>
    <row r="2469" spans="1:32">
      <c r="A2469" s="1">
        <v>2469</v>
      </c>
      <c r="B2469" s="21" t="s">
        <v>5095</v>
      </c>
      <c r="C2469" s="21" t="s">
        <v>5096</v>
      </c>
      <c r="D2469" s="21" t="s">
        <v>163</v>
      </c>
      <c r="E2469" s="21" t="s">
        <v>1097</v>
      </c>
      <c r="F2469" s="21" t="s">
        <v>1097</v>
      </c>
      <c r="G2469" s="21" t="s">
        <v>1098</v>
      </c>
      <c r="H2469" s="21" t="s">
        <v>210</v>
      </c>
      <c r="I2469" s="21" t="s">
        <v>212</v>
      </c>
      <c r="J2469" s="22">
        <v>34486</v>
      </c>
      <c r="K2469" s="22">
        <v>55153</v>
      </c>
      <c r="L2469" s="23">
        <f t="shared" si="388"/>
        <v>10</v>
      </c>
      <c r="M2469" s="24">
        <f t="shared" si="389"/>
        <v>1</v>
      </c>
      <c r="N2469" s="21">
        <v>10</v>
      </c>
      <c r="O2469" s="21">
        <v>10</v>
      </c>
      <c r="P2469" s="21" t="s">
        <v>218</v>
      </c>
      <c r="Q2469" s="21" t="s">
        <v>219</v>
      </c>
      <c r="R2469" s="25" t="s">
        <v>218</v>
      </c>
      <c r="S2469" s="21" t="s">
        <v>344</v>
      </c>
      <c r="T2469" s="21"/>
      <c r="U2469" s="26"/>
      <c r="V2469" s="26"/>
      <c r="W2469" s="27">
        <f t="shared" si="380"/>
        <v>1994</v>
      </c>
      <c r="X2469" s="27">
        <f t="shared" si="381"/>
        <v>2050</v>
      </c>
      <c r="Y2469" s="28">
        <f t="shared" si="382"/>
        <v>0</v>
      </c>
      <c r="Z2469" s="29" t="str">
        <f t="shared" si="383"/>
        <v>NW</v>
      </c>
      <c r="AA2469" s="30">
        <f t="shared" si="384"/>
        <v>10</v>
      </c>
      <c r="AB2469" s="31">
        <f>IF(AND(ISNUMBER(MATCH($S2469,[3]Lists!$CU$8:$CU$37,0)),J2469&gt;=DATE(2018,12,31)),$AH$6,$AH$5)</f>
        <v>1</v>
      </c>
      <c r="AC2469" s="31">
        <f t="shared" si="385"/>
        <v>1</v>
      </c>
      <c r="AD2469" s="31">
        <f t="shared" si="386"/>
        <v>1</v>
      </c>
      <c r="AE2469" s="32" t="e">
        <f>MIN($K2469,IF(AND(S2469='[3]Resources - Baseline'!$C$25,$AH$3&gt;0),MIN(DATE(2050,12,31),MAX(DATE($AH$4,12,31),DATE(YEAR(J2469)+$AH$3,MONTH(J2469),DAY(J2469)))),IF(AND(COUNTIFS('[3]Resources - Baseline'!$C$26:$C$37,S2469)=1,$AH$2&gt;0),MIN(DATE($AH$4,12,31),DATE(YEAR(J2469)+$AH$2,MONTH(J2469),DAY(J2469))),DATE(2050,12,31))))</f>
        <v>#VALUE!</v>
      </c>
      <c r="AF2469" s="33">
        <f t="shared" si="387"/>
        <v>1</v>
      </c>
    </row>
    <row r="2470" spans="1:32">
      <c r="A2470" s="1">
        <v>2470</v>
      </c>
      <c r="B2470" s="21" t="s">
        <v>5097</v>
      </c>
      <c r="C2470" s="21" t="s">
        <v>5098</v>
      </c>
      <c r="D2470" s="21" t="s">
        <v>163</v>
      </c>
      <c r="E2470" s="21" t="s">
        <v>1097</v>
      </c>
      <c r="F2470" s="21" t="s">
        <v>1097</v>
      </c>
      <c r="G2470" s="21" t="s">
        <v>1098</v>
      </c>
      <c r="H2470" s="21" t="s">
        <v>210</v>
      </c>
      <c r="I2470" s="21" t="s">
        <v>212</v>
      </c>
      <c r="J2470" s="22">
        <v>34486</v>
      </c>
      <c r="K2470" s="22">
        <v>55153</v>
      </c>
      <c r="L2470" s="23">
        <f t="shared" si="388"/>
        <v>10</v>
      </c>
      <c r="M2470" s="24">
        <f t="shared" si="389"/>
        <v>1</v>
      </c>
      <c r="N2470" s="21">
        <v>10</v>
      </c>
      <c r="O2470" s="21">
        <v>10</v>
      </c>
      <c r="P2470" s="21" t="s">
        <v>218</v>
      </c>
      <c r="Q2470" s="21" t="s">
        <v>219</v>
      </c>
      <c r="R2470" s="25" t="s">
        <v>218</v>
      </c>
      <c r="S2470" s="21" t="s">
        <v>344</v>
      </c>
      <c r="T2470" s="21"/>
      <c r="U2470" s="26"/>
      <c r="V2470" s="26"/>
      <c r="W2470" s="27">
        <f t="shared" si="380"/>
        <v>1994</v>
      </c>
      <c r="X2470" s="27">
        <f t="shared" si="381"/>
        <v>2050</v>
      </c>
      <c r="Y2470" s="28">
        <f t="shared" si="382"/>
        <v>0</v>
      </c>
      <c r="Z2470" s="29" t="str">
        <f t="shared" si="383"/>
        <v>NW</v>
      </c>
      <c r="AA2470" s="30">
        <f t="shared" si="384"/>
        <v>10</v>
      </c>
      <c r="AB2470" s="31">
        <f>IF(AND(ISNUMBER(MATCH($S2470,[3]Lists!$CU$8:$CU$37,0)),J2470&gt;=DATE(2018,12,31)),$AH$6,$AH$5)</f>
        <v>1</v>
      </c>
      <c r="AC2470" s="31">
        <f t="shared" si="385"/>
        <v>1</v>
      </c>
      <c r="AD2470" s="31">
        <f t="shared" si="386"/>
        <v>1</v>
      </c>
      <c r="AE2470" s="32" t="e">
        <f>MIN($K2470,IF(AND(S2470='[3]Resources - Baseline'!$C$25,$AH$3&gt;0),MIN(DATE(2050,12,31),MAX(DATE($AH$4,12,31),DATE(YEAR(J2470)+$AH$3,MONTH(J2470),DAY(J2470)))),IF(AND(COUNTIFS('[3]Resources - Baseline'!$C$26:$C$37,S2470)=1,$AH$2&gt;0),MIN(DATE($AH$4,12,31),DATE(YEAR(J2470)+$AH$2,MONTH(J2470),DAY(J2470))),DATE(2050,12,31))))</f>
        <v>#VALUE!</v>
      </c>
      <c r="AF2470" s="33">
        <f t="shared" si="387"/>
        <v>1</v>
      </c>
    </row>
    <row r="2471" spans="1:32">
      <c r="A2471" s="1">
        <v>2471</v>
      </c>
      <c r="B2471" s="21" t="s">
        <v>5099</v>
      </c>
      <c r="C2471" s="21" t="s">
        <v>5100</v>
      </c>
      <c r="D2471" s="21" t="s">
        <v>163</v>
      </c>
      <c r="E2471" s="21" t="s">
        <v>210</v>
      </c>
      <c r="F2471" s="21" t="s">
        <v>210</v>
      </c>
      <c r="G2471" s="21" t="s">
        <v>211</v>
      </c>
      <c r="H2471" s="21" t="s">
        <v>210</v>
      </c>
      <c r="I2471" s="21" t="s">
        <v>212</v>
      </c>
      <c r="J2471" s="22">
        <v>41365</v>
      </c>
      <c r="K2471" s="22">
        <v>54893</v>
      </c>
      <c r="L2471" s="23">
        <f t="shared" si="388"/>
        <v>20</v>
      </c>
      <c r="M2471" s="24">
        <f t="shared" si="389"/>
        <v>1</v>
      </c>
      <c r="N2471" s="21">
        <v>20</v>
      </c>
      <c r="O2471" s="21">
        <v>20</v>
      </c>
      <c r="P2471" s="21" t="s">
        <v>213</v>
      </c>
      <c r="Q2471" s="21" t="s">
        <v>214</v>
      </c>
      <c r="R2471" s="25" t="s">
        <v>215</v>
      </c>
      <c r="S2471" s="21" t="s">
        <v>120</v>
      </c>
      <c r="T2471" s="21" t="s">
        <v>178</v>
      </c>
      <c r="U2471" s="26">
        <v>20</v>
      </c>
      <c r="V2471" s="26"/>
      <c r="W2471" s="27">
        <f t="shared" si="380"/>
        <v>2013</v>
      </c>
      <c r="X2471" s="27">
        <f t="shared" si="381"/>
        <v>2049</v>
      </c>
      <c r="Y2471" s="28">
        <f t="shared" si="382"/>
        <v>0</v>
      </c>
      <c r="Z2471" s="29" t="str">
        <f t="shared" si="383"/>
        <v>CAISO</v>
      </c>
      <c r="AA2471" s="30">
        <f t="shared" si="384"/>
        <v>20</v>
      </c>
      <c r="AB2471" s="31">
        <f>IF(AND(ISNUMBER(MATCH($S2471,[3]Lists!$CU$8:$CU$37,0)),J2471&gt;=DATE(2018,12,31)),$AH$6,$AH$5)</f>
        <v>1</v>
      </c>
      <c r="AC2471" s="31">
        <f t="shared" si="385"/>
        <v>1</v>
      </c>
      <c r="AD2471" s="31">
        <f t="shared" si="386"/>
        <v>1</v>
      </c>
      <c r="AE2471" s="32" t="e">
        <f>MIN($K2471,IF(AND(S2471='[3]Resources - Baseline'!$C$25,$AH$3&gt;0),MIN(DATE(2050,12,31),MAX(DATE($AH$4,12,31),DATE(YEAR(J2471)+$AH$3,MONTH(J2471),DAY(J2471)))),IF(AND(COUNTIFS('[3]Resources - Baseline'!$C$26:$C$37,S2471)=1,$AH$2&gt;0),MIN(DATE($AH$4,12,31),DATE(YEAR(J2471)+$AH$2,MONTH(J2471),DAY(J2471))),DATE(2050,12,31))))</f>
        <v>#VALUE!</v>
      </c>
      <c r="AF2471" s="33">
        <f t="shared" si="387"/>
        <v>1</v>
      </c>
    </row>
    <row r="2472" spans="1:32">
      <c r="A2472" s="1">
        <v>2472</v>
      </c>
      <c r="B2472" s="21" t="s">
        <v>5101</v>
      </c>
      <c r="C2472" s="21" t="s">
        <v>5102</v>
      </c>
      <c r="D2472" s="21" t="s">
        <v>163</v>
      </c>
      <c r="E2472" s="21" t="s">
        <v>192</v>
      </c>
      <c r="F2472" s="21" t="s">
        <v>192</v>
      </c>
      <c r="G2472" s="21" t="s">
        <v>193</v>
      </c>
      <c r="H2472" s="21" t="s">
        <v>194</v>
      </c>
      <c r="I2472" s="21" t="s">
        <v>195</v>
      </c>
      <c r="J2472" s="22">
        <v>2162</v>
      </c>
      <c r="K2472" s="22">
        <v>47588</v>
      </c>
      <c r="L2472" s="23">
        <f t="shared" si="388"/>
        <v>1.5</v>
      </c>
      <c r="M2472" s="24">
        <f t="shared" si="389"/>
        <v>1</v>
      </c>
      <c r="N2472" s="21">
        <v>1.5</v>
      </c>
      <c r="O2472" s="21">
        <v>1.5</v>
      </c>
      <c r="P2472" s="21" t="s">
        <v>218</v>
      </c>
      <c r="Q2472" s="21" t="s">
        <v>219</v>
      </c>
      <c r="R2472" s="25" t="s">
        <v>218</v>
      </c>
      <c r="S2472" s="21" t="s">
        <v>227</v>
      </c>
      <c r="T2472" s="21"/>
      <c r="U2472" s="26"/>
      <c r="V2472" s="26"/>
      <c r="W2472" s="27">
        <f t="shared" si="380"/>
        <v>1906</v>
      </c>
      <c r="X2472" s="27">
        <f t="shared" si="381"/>
        <v>2029</v>
      </c>
      <c r="Y2472" s="28">
        <f t="shared" si="382"/>
        <v>0</v>
      </c>
      <c r="Z2472" s="29" t="str">
        <f t="shared" si="383"/>
        <v>SW</v>
      </c>
      <c r="AA2472" s="30">
        <f t="shared" si="384"/>
        <v>1.5</v>
      </c>
      <c r="AB2472" s="31">
        <f>IF(AND(ISNUMBER(MATCH($S2472,[3]Lists!$CU$8:$CU$37,0)),J2472&gt;=DATE(2018,12,31)),$AH$6,$AH$5)</f>
        <v>1</v>
      </c>
      <c r="AC2472" s="31">
        <f t="shared" si="385"/>
        <v>1</v>
      </c>
      <c r="AD2472" s="31">
        <f t="shared" si="386"/>
        <v>1</v>
      </c>
      <c r="AE2472" s="32" t="e">
        <f>MIN($K2472,IF(AND(S2472='[3]Resources - Baseline'!$C$25,$AH$3&gt;0),MIN(DATE(2050,12,31),MAX(DATE($AH$4,12,31),DATE(YEAR(J2472)+$AH$3,MONTH(J2472),DAY(J2472)))),IF(AND(COUNTIFS('[3]Resources - Baseline'!$C$26:$C$37,S2472)=1,$AH$2&gt;0),MIN(DATE($AH$4,12,31),DATE(YEAR(J2472)+$AH$2,MONTH(J2472),DAY(J2472))),DATE(2050,12,31))))</f>
        <v>#VALUE!</v>
      </c>
      <c r="AF2472" s="33">
        <f t="shared" si="387"/>
        <v>1</v>
      </c>
    </row>
    <row r="2473" spans="1:32">
      <c r="A2473" s="1">
        <v>2473</v>
      </c>
      <c r="B2473" s="21" t="s">
        <v>5103</v>
      </c>
      <c r="C2473" s="21" t="s">
        <v>5104</v>
      </c>
      <c r="D2473" s="21" t="s">
        <v>163</v>
      </c>
      <c r="E2473" s="21" t="s">
        <v>202</v>
      </c>
      <c r="F2473" s="21" t="s">
        <v>202</v>
      </c>
      <c r="G2473" s="21" t="s">
        <v>1785</v>
      </c>
      <c r="H2473" s="21" t="s">
        <v>202</v>
      </c>
      <c r="I2473" s="21" t="s">
        <v>202</v>
      </c>
      <c r="J2473" s="22">
        <v>40283</v>
      </c>
      <c r="K2473" s="22">
        <v>55153</v>
      </c>
      <c r="L2473" s="23">
        <f t="shared" si="388"/>
        <v>16</v>
      </c>
      <c r="M2473" s="24">
        <f t="shared" si="389"/>
        <v>1</v>
      </c>
      <c r="N2473" s="21">
        <v>16</v>
      </c>
      <c r="O2473" s="21">
        <v>16</v>
      </c>
      <c r="P2473" s="21" t="s">
        <v>848</v>
      </c>
      <c r="Q2473" s="21" t="s">
        <v>248</v>
      </c>
      <c r="R2473" s="25" t="s">
        <v>249</v>
      </c>
      <c r="S2473" s="21" t="s">
        <v>2204</v>
      </c>
      <c r="T2473" s="21"/>
      <c r="U2473" s="26"/>
      <c r="V2473" s="26"/>
      <c r="W2473" s="27">
        <f t="shared" si="380"/>
        <v>2010</v>
      </c>
      <c r="X2473" s="27">
        <f t="shared" si="381"/>
        <v>2050</v>
      </c>
      <c r="Y2473" s="28">
        <f t="shared" si="382"/>
        <v>0</v>
      </c>
      <c r="Z2473" s="29" t="str">
        <f t="shared" si="383"/>
        <v>IID</v>
      </c>
      <c r="AA2473" s="30">
        <f t="shared" si="384"/>
        <v>16</v>
      </c>
      <c r="AB2473" s="31">
        <f>IF(AND(ISNUMBER(MATCH($S2473,[3]Lists!$CU$8:$CU$37,0)),J2473&gt;=DATE(2018,12,31)),$AH$6,$AH$5)</f>
        <v>1</v>
      </c>
      <c r="AC2473" s="31">
        <f t="shared" si="385"/>
        <v>1</v>
      </c>
      <c r="AD2473" s="31">
        <f t="shared" si="386"/>
        <v>1</v>
      </c>
      <c r="AE2473" s="32" t="e">
        <f>MIN($K2473,IF(AND(S2473='[3]Resources - Baseline'!$C$25,$AH$3&gt;0),MIN(DATE(2050,12,31),MAX(DATE($AH$4,12,31),DATE(YEAR(J2473)+$AH$3,MONTH(J2473),DAY(J2473)))),IF(AND(COUNTIFS('[3]Resources - Baseline'!$C$26:$C$37,S2473)=1,$AH$2&gt;0),MIN(DATE($AH$4,12,31),DATE(YEAR(J2473)+$AH$2,MONTH(J2473),DAY(J2473))),DATE(2050,12,31))))</f>
        <v>#VALUE!</v>
      </c>
      <c r="AF2473" s="33">
        <f t="shared" si="387"/>
        <v>1</v>
      </c>
    </row>
    <row r="2474" spans="1:32">
      <c r="A2474" s="1">
        <v>2474</v>
      </c>
      <c r="B2474" s="21" t="s">
        <v>5105</v>
      </c>
      <c r="C2474" s="21" t="s">
        <v>5106</v>
      </c>
      <c r="D2474" s="21" t="s">
        <v>163</v>
      </c>
      <c r="E2474" s="21" t="s">
        <v>202</v>
      </c>
      <c r="F2474" s="21" t="s">
        <v>202</v>
      </c>
      <c r="G2474" s="21" t="s">
        <v>1785</v>
      </c>
      <c r="H2474" s="21" t="s">
        <v>202</v>
      </c>
      <c r="I2474" s="21" t="s">
        <v>202</v>
      </c>
      <c r="J2474" s="22">
        <v>40283</v>
      </c>
      <c r="K2474" s="22">
        <v>55153</v>
      </c>
      <c r="L2474" s="23">
        <f t="shared" si="388"/>
        <v>16</v>
      </c>
      <c r="M2474" s="24">
        <f t="shared" si="389"/>
        <v>1</v>
      </c>
      <c r="N2474" s="21">
        <v>16</v>
      </c>
      <c r="O2474" s="21">
        <v>16</v>
      </c>
      <c r="P2474" s="21" t="s">
        <v>848</v>
      </c>
      <c r="Q2474" s="21" t="s">
        <v>248</v>
      </c>
      <c r="R2474" s="25" t="s">
        <v>249</v>
      </c>
      <c r="S2474" s="21" t="s">
        <v>2204</v>
      </c>
      <c r="T2474" s="21"/>
      <c r="U2474" s="26"/>
      <c r="V2474" s="26"/>
      <c r="W2474" s="27">
        <f t="shared" si="380"/>
        <v>2010</v>
      </c>
      <c r="X2474" s="27">
        <f t="shared" si="381"/>
        <v>2050</v>
      </c>
      <c r="Y2474" s="28">
        <f t="shared" si="382"/>
        <v>0</v>
      </c>
      <c r="Z2474" s="29" t="str">
        <f t="shared" si="383"/>
        <v>IID</v>
      </c>
      <c r="AA2474" s="30">
        <f t="shared" si="384"/>
        <v>16</v>
      </c>
      <c r="AB2474" s="31">
        <f>IF(AND(ISNUMBER(MATCH($S2474,[3]Lists!$CU$8:$CU$37,0)),J2474&gt;=DATE(2018,12,31)),$AH$6,$AH$5)</f>
        <v>1</v>
      </c>
      <c r="AC2474" s="31">
        <f t="shared" si="385"/>
        <v>1</v>
      </c>
      <c r="AD2474" s="31">
        <f t="shared" si="386"/>
        <v>1</v>
      </c>
      <c r="AE2474" s="32" t="e">
        <f>MIN($K2474,IF(AND(S2474='[3]Resources - Baseline'!$C$25,$AH$3&gt;0),MIN(DATE(2050,12,31),MAX(DATE($AH$4,12,31),DATE(YEAR(J2474)+$AH$3,MONTH(J2474),DAY(J2474)))),IF(AND(COUNTIFS('[3]Resources - Baseline'!$C$26:$C$37,S2474)=1,$AH$2&gt;0),MIN(DATE($AH$4,12,31),DATE(YEAR(J2474)+$AH$2,MONTH(J2474),DAY(J2474))),DATE(2050,12,31))))</f>
        <v>#VALUE!</v>
      </c>
      <c r="AF2474" s="33">
        <f t="shared" si="387"/>
        <v>1</v>
      </c>
    </row>
    <row r="2475" spans="1:32">
      <c r="A2475" s="1">
        <v>2475</v>
      </c>
      <c r="B2475" s="21" t="s">
        <v>5107</v>
      </c>
      <c r="C2475" s="21" t="s">
        <v>5108</v>
      </c>
      <c r="D2475" s="21" t="s">
        <v>163</v>
      </c>
      <c r="E2475" s="21" t="s">
        <v>202</v>
      </c>
      <c r="F2475" s="21" t="s">
        <v>202</v>
      </c>
      <c r="G2475" s="21" t="s">
        <v>1785</v>
      </c>
      <c r="H2475" s="21" t="s">
        <v>202</v>
      </c>
      <c r="I2475" s="21" t="s">
        <v>202</v>
      </c>
      <c r="J2475" s="22">
        <v>40283</v>
      </c>
      <c r="K2475" s="22">
        <v>55153</v>
      </c>
      <c r="L2475" s="23">
        <f t="shared" si="388"/>
        <v>16</v>
      </c>
      <c r="M2475" s="24">
        <f t="shared" si="389"/>
        <v>1</v>
      </c>
      <c r="N2475" s="21">
        <v>16</v>
      </c>
      <c r="O2475" s="21">
        <v>16</v>
      </c>
      <c r="P2475" s="21" t="s">
        <v>848</v>
      </c>
      <c r="Q2475" s="21" t="s">
        <v>248</v>
      </c>
      <c r="R2475" s="25" t="s">
        <v>249</v>
      </c>
      <c r="S2475" s="21" t="s">
        <v>2204</v>
      </c>
      <c r="T2475" s="21"/>
      <c r="U2475" s="26"/>
      <c r="V2475" s="26"/>
      <c r="W2475" s="27">
        <f t="shared" si="380"/>
        <v>2010</v>
      </c>
      <c r="X2475" s="27">
        <f t="shared" si="381"/>
        <v>2050</v>
      </c>
      <c r="Y2475" s="28">
        <f t="shared" si="382"/>
        <v>0</v>
      </c>
      <c r="Z2475" s="29" t="str">
        <f t="shared" si="383"/>
        <v>IID</v>
      </c>
      <c r="AA2475" s="30">
        <f t="shared" si="384"/>
        <v>16</v>
      </c>
      <c r="AB2475" s="31">
        <f>IF(AND(ISNUMBER(MATCH($S2475,[3]Lists!$CU$8:$CU$37,0)),J2475&gt;=DATE(2018,12,31)),$AH$6,$AH$5)</f>
        <v>1</v>
      </c>
      <c r="AC2475" s="31">
        <f t="shared" si="385"/>
        <v>1</v>
      </c>
      <c r="AD2475" s="31">
        <f t="shared" si="386"/>
        <v>1</v>
      </c>
      <c r="AE2475" s="32" t="e">
        <f>MIN($K2475,IF(AND(S2475='[3]Resources - Baseline'!$C$25,$AH$3&gt;0),MIN(DATE(2050,12,31),MAX(DATE($AH$4,12,31),DATE(YEAR(J2475)+$AH$3,MONTH(J2475),DAY(J2475)))),IF(AND(COUNTIFS('[3]Resources - Baseline'!$C$26:$C$37,S2475)=1,$AH$2&gt;0),MIN(DATE($AH$4,12,31),DATE(YEAR(J2475)+$AH$2,MONTH(J2475),DAY(J2475))),DATE(2050,12,31))))</f>
        <v>#VALUE!</v>
      </c>
      <c r="AF2475" s="33">
        <f t="shared" si="387"/>
        <v>1</v>
      </c>
    </row>
    <row r="2476" spans="1:32">
      <c r="A2476" s="1">
        <v>2476</v>
      </c>
      <c r="B2476" s="21" t="s">
        <v>5109</v>
      </c>
      <c r="C2476" s="21" t="s">
        <v>5110</v>
      </c>
      <c r="D2476" s="21" t="s">
        <v>163</v>
      </c>
      <c r="E2476" s="21" t="s">
        <v>202</v>
      </c>
      <c r="F2476" s="21" t="s">
        <v>202</v>
      </c>
      <c r="G2476" s="21" t="s">
        <v>1785</v>
      </c>
      <c r="H2476" s="21" t="s">
        <v>202</v>
      </c>
      <c r="I2476" s="21" t="s">
        <v>202</v>
      </c>
      <c r="J2476" s="22">
        <v>40283</v>
      </c>
      <c r="K2476" s="22">
        <v>55153</v>
      </c>
      <c r="L2476" s="23">
        <f t="shared" si="388"/>
        <v>16</v>
      </c>
      <c r="M2476" s="24">
        <f t="shared" si="389"/>
        <v>1</v>
      </c>
      <c r="N2476" s="21">
        <v>16</v>
      </c>
      <c r="O2476" s="21">
        <v>16</v>
      </c>
      <c r="P2476" s="21" t="s">
        <v>848</v>
      </c>
      <c r="Q2476" s="21" t="s">
        <v>248</v>
      </c>
      <c r="R2476" s="25" t="s">
        <v>249</v>
      </c>
      <c r="S2476" s="21" t="s">
        <v>2204</v>
      </c>
      <c r="T2476" s="21"/>
      <c r="U2476" s="26"/>
      <c r="V2476" s="26"/>
      <c r="W2476" s="27">
        <f t="shared" si="380"/>
        <v>2010</v>
      </c>
      <c r="X2476" s="27">
        <f t="shared" si="381"/>
        <v>2050</v>
      </c>
      <c r="Y2476" s="28">
        <f t="shared" si="382"/>
        <v>0</v>
      </c>
      <c r="Z2476" s="29" t="str">
        <f t="shared" si="383"/>
        <v>IID</v>
      </c>
      <c r="AA2476" s="30">
        <f t="shared" si="384"/>
        <v>16</v>
      </c>
      <c r="AB2476" s="31">
        <f>IF(AND(ISNUMBER(MATCH($S2476,[3]Lists!$CU$8:$CU$37,0)),J2476&gt;=DATE(2018,12,31)),$AH$6,$AH$5)</f>
        <v>1</v>
      </c>
      <c r="AC2476" s="31">
        <f t="shared" si="385"/>
        <v>1</v>
      </c>
      <c r="AD2476" s="31">
        <f t="shared" si="386"/>
        <v>1</v>
      </c>
      <c r="AE2476" s="32" t="e">
        <f>MIN($K2476,IF(AND(S2476='[3]Resources - Baseline'!$C$25,$AH$3&gt;0),MIN(DATE(2050,12,31),MAX(DATE($AH$4,12,31),DATE(YEAR(J2476)+$AH$3,MONTH(J2476),DAY(J2476)))),IF(AND(COUNTIFS('[3]Resources - Baseline'!$C$26:$C$37,S2476)=1,$AH$2&gt;0),MIN(DATE($AH$4,12,31),DATE(YEAR(J2476)+$AH$2,MONTH(J2476),DAY(J2476))),DATE(2050,12,31))))</f>
        <v>#VALUE!</v>
      </c>
      <c r="AF2476" s="33">
        <f t="shared" si="387"/>
        <v>1</v>
      </c>
    </row>
    <row r="2477" spans="1:32">
      <c r="A2477" s="1">
        <v>2477</v>
      </c>
      <c r="B2477" s="21" t="s">
        <v>5111</v>
      </c>
      <c r="C2477" s="21" t="s">
        <v>5112</v>
      </c>
      <c r="D2477" s="21" t="s">
        <v>163</v>
      </c>
      <c r="E2477" s="21" t="s">
        <v>202</v>
      </c>
      <c r="F2477" s="21" t="s">
        <v>202</v>
      </c>
      <c r="G2477" s="21" t="s">
        <v>1785</v>
      </c>
      <c r="H2477" s="21" t="s">
        <v>202</v>
      </c>
      <c r="I2477" s="21" t="s">
        <v>202</v>
      </c>
      <c r="J2477" s="22">
        <v>40283</v>
      </c>
      <c r="K2477" s="22">
        <v>55153</v>
      </c>
      <c r="L2477" s="23">
        <f t="shared" si="388"/>
        <v>16</v>
      </c>
      <c r="M2477" s="24">
        <f t="shared" si="389"/>
        <v>1</v>
      </c>
      <c r="N2477" s="21">
        <v>16</v>
      </c>
      <c r="O2477" s="21">
        <v>16</v>
      </c>
      <c r="P2477" s="21" t="s">
        <v>848</v>
      </c>
      <c r="Q2477" s="21" t="s">
        <v>248</v>
      </c>
      <c r="R2477" s="25" t="s">
        <v>249</v>
      </c>
      <c r="S2477" s="21" t="s">
        <v>2204</v>
      </c>
      <c r="T2477" s="21"/>
      <c r="U2477" s="26"/>
      <c r="V2477" s="26"/>
      <c r="W2477" s="27">
        <f t="shared" si="380"/>
        <v>2010</v>
      </c>
      <c r="X2477" s="27">
        <f t="shared" si="381"/>
        <v>2050</v>
      </c>
      <c r="Y2477" s="28">
        <f t="shared" si="382"/>
        <v>0</v>
      </c>
      <c r="Z2477" s="29" t="str">
        <f t="shared" si="383"/>
        <v>IID</v>
      </c>
      <c r="AA2477" s="30">
        <f t="shared" si="384"/>
        <v>16</v>
      </c>
      <c r="AB2477" s="31">
        <f>IF(AND(ISNUMBER(MATCH($S2477,[3]Lists!$CU$8:$CU$37,0)),J2477&gt;=DATE(2018,12,31)),$AH$6,$AH$5)</f>
        <v>1</v>
      </c>
      <c r="AC2477" s="31">
        <f t="shared" si="385"/>
        <v>1</v>
      </c>
      <c r="AD2477" s="31">
        <f t="shared" si="386"/>
        <v>1</v>
      </c>
      <c r="AE2477" s="32" t="e">
        <f>MIN($K2477,IF(AND(S2477='[3]Resources - Baseline'!$C$25,$AH$3&gt;0),MIN(DATE(2050,12,31),MAX(DATE($AH$4,12,31),DATE(YEAR(J2477)+$AH$3,MONTH(J2477),DAY(J2477)))),IF(AND(COUNTIFS('[3]Resources - Baseline'!$C$26:$C$37,S2477)=1,$AH$2&gt;0),MIN(DATE($AH$4,12,31),DATE(YEAR(J2477)+$AH$2,MONTH(J2477),DAY(J2477))),DATE(2050,12,31))))</f>
        <v>#VALUE!</v>
      </c>
      <c r="AF2477" s="33">
        <f t="shared" si="387"/>
        <v>1</v>
      </c>
    </row>
    <row r="2478" spans="1:32">
      <c r="A2478" s="1">
        <v>2478</v>
      </c>
      <c r="B2478" s="21" t="s">
        <v>5113</v>
      </c>
      <c r="C2478" s="21" t="s">
        <v>5114</v>
      </c>
      <c r="D2478" s="21" t="s">
        <v>163</v>
      </c>
      <c r="E2478" s="21" t="s">
        <v>202</v>
      </c>
      <c r="F2478" s="21" t="s">
        <v>202</v>
      </c>
      <c r="G2478" s="21" t="s">
        <v>1785</v>
      </c>
      <c r="H2478" s="21" t="s">
        <v>202</v>
      </c>
      <c r="I2478" s="21" t="s">
        <v>202</v>
      </c>
      <c r="J2478" s="22">
        <v>40283</v>
      </c>
      <c r="K2478" s="22">
        <v>55153</v>
      </c>
      <c r="L2478" s="23">
        <f t="shared" si="388"/>
        <v>16</v>
      </c>
      <c r="M2478" s="24">
        <f t="shared" si="389"/>
        <v>1</v>
      </c>
      <c r="N2478" s="21">
        <v>16</v>
      </c>
      <c r="O2478" s="21">
        <v>16</v>
      </c>
      <c r="P2478" s="21" t="s">
        <v>848</v>
      </c>
      <c r="Q2478" s="21" t="s">
        <v>248</v>
      </c>
      <c r="R2478" s="25" t="s">
        <v>249</v>
      </c>
      <c r="S2478" s="21" t="s">
        <v>2204</v>
      </c>
      <c r="T2478" s="21"/>
      <c r="U2478" s="26"/>
      <c r="V2478" s="26"/>
      <c r="W2478" s="27">
        <f t="shared" si="380"/>
        <v>2010</v>
      </c>
      <c r="X2478" s="27">
        <f t="shared" si="381"/>
        <v>2050</v>
      </c>
      <c r="Y2478" s="28">
        <f t="shared" si="382"/>
        <v>0</v>
      </c>
      <c r="Z2478" s="29" t="str">
        <f t="shared" si="383"/>
        <v>IID</v>
      </c>
      <c r="AA2478" s="30">
        <f t="shared" si="384"/>
        <v>16</v>
      </c>
      <c r="AB2478" s="31">
        <f>IF(AND(ISNUMBER(MATCH($S2478,[3]Lists!$CU$8:$CU$37,0)),J2478&gt;=DATE(2018,12,31)),$AH$6,$AH$5)</f>
        <v>1</v>
      </c>
      <c r="AC2478" s="31">
        <f t="shared" si="385"/>
        <v>1</v>
      </c>
      <c r="AD2478" s="31">
        <f t="shared" si="386"/>
        <v>1</v>
      </c>
      <c r="AE2478" s="32" t="e">
        <f>MIN($K2478,IF(AND(S2478='[3]Resources - Baseline'!$C$25,$AH$3&gt;0),MIN(DATE(2050,12,31),MAX(DATE($AH$4,12,31),DATE(YEAR(J2478)+$AH$3,MONTH(J2478),DAY(J2478)))),IF(AND(COUNTIFS('[3]Resources - Baseline'!$C$26:$C$37,S2478)=1,$AH$2&gt;0),MIN(DATE($AH$4,12,31),DATE(YEAR(J2478)+$AH$2,MONTH(J2478),DAY(J2478))),DATE(2050,12,31))))</f>
        <v>#VALUE!</v>
      </c>
      <c r="AF2478" s="33">
        <f t="shared" si="387"/>
        <v>1</v>
      </c>
    </row>
    <row r="2479" spans="1:32">
      <c r="A2479" s="1">
        <v>2479</v>
      </c>
      <c r="B2479" s="21" t="s">
        <v>5115</v>
      </c>
      <c r="C2479" s="21" t="s">
        <v>5116</v>
      </c>
      <c r="D2479" s="21" t="s">
        <v>174</v>
      </c>
      <c r="E2479" s="22" t="s">
        <v>175</v>
      </c>
      <c r="F2479" s="22" t="s">
        <v>175</v>
      </c>
      <c r="G2479" s="22" t="s">
        <v>186</v>
      </c>
      <c r="H2479" s="22" t="s">
        <v>175</v>
      </c>
      <c r="I2479" s="22" t="s">
        <v>178</v>
      </c>
      <c r="J2479" s="22">
        <v>43676</v>
      </c>
      <c r="K2479" s="22">
        <v>55153</v>
      </c>
      <c r="L2479" s="23">
        <f t="shared" si="388"/>
        <v>0</v>
      </c>
      <c r="M2479" s="24">
        <f t="shared" si="389"/>
        <v>0</v>
      </c>
      <c r="N2479" s="23"/>
      <c r="O2479" s="23">
        <v>2</v>
      </c>
      <c r="P2479" s="23" t="s">
        <v>1028</v>
      </c>
      <c r="Q2479" s="23" t="s">
        <v>214</v>
      </c>
      <c r="R2479" s="25" t="s">
        <v>215</v>
      </c>
      <c r="S2479" s="22" t="s">
        <v>913</v>
      </c>
      <c r="T2479" s="22"/>
      <c r="U2479" s="26"/>
      <c r="V2479" s="26"/>
      <c r="W2479" s="27">
        <f t="shared" si="380"/>
        <v>2020</v>
      </c>
      <c r="X2479" s="27">
        <f t="shared" si="381"/>
        <v>2050</v>
      </c>
      <c r="Y2479" s="28">
        <f t="shared" si="382"/>
        <v>0</v>
      </c>
      <c r="Z2479" s="29" t="str">
        <f t="shared" si="383"/>
        <v>CAISO</v>
      </c>
      <c r="AA2479" s="30">
        <f t="shared" si="384"/>
        <v>2</v>
      </c>
      <c r="AB2479" s="31">
        <f>IF(AND(ISNUMBER(MATCH($S2479,[3]Lists!$CU$8:$CU$37,0)),J2479&gt;=DATE(2018,12,31)),$AH$6,$AH$5)</f>
        <v>0.95</v>
      </c>
      <c r="AC2479" s="31">
        <f t="shared" si="385"/>
        <v>1</v>
      </c>
      <c r="AD2479" s="31">
        <f t="shared" si="386"/>
        <v>1</v>
      </c>
      <c r="AE2479" s="32" t="e">
        <f>MIN($K2479,IF(AND(S2479='[3]Resources - Baseline'!$C$25,$AH$3&gt;0),MIN(DATE(2050,12,31),MAX(DATE($AH$4,12,31),DATE(YEAR(J2479)+$AH$3,MONTH(J2479),DAY(J2479)))),IF(AND(COUNTIFS('[3]Resources - Baseline'!$C$26:$C$37,S2479)=1,$AH$2&gt;0),MIN(DATE($AH$4,12,31),DATE(YEAR(J2479)+$AH$2,MONTH(J2479),DAY(J2479))),DATE(2050,12,31))))</f>
        <v>#VALUE!</v>
      </c>
      <c r="AF2479" s="33">
        <f t="shared" si="387"/>
        <v>1</v>
      </c>
    </row>
    <row r="2480" spans="1:32">
      <c r="A2480" s="1">
        <v>2480</v>
      </c>
      <c r="B2480" s="21" t="s">
        <v>5117</v>
      </c>
      <c r="C2480" s="21" t="s">
        <v>5118</v>
      </c>
      <c r="D2480" s="21" t="s">
        <v>163</v>
      </c>
      <c r="E2480" s="21" t="s">
        <v>359</v>
      </c>
      <c r="F2480" s="21" t="s">
        <v>359</v>
      </c>
      <c r="G2480" s="21" t="s">
        <v>360</v>
      </c>
      <c r="H2480" s="21" t="s">
        <v>210</v>
      </c>
      <c r="I2480" s="21" t="s">
        <v>212</v>
      </c>
      <c r="J2480" s="22">
        <v>40969</v>
      </c>
      <c r="K2480" s="22">
        <v>55153</v>
      </c>
      <c r="L2480" s="23">
        <f t="shared" si="388"/>
        <v>132.5</v>
      </c>
      <c r="M2480" s="24">
        <f t="shared" si="389"/>
        <v>1</v>
      </c>
      <c r="N2480" s="21">
        <v>132.5</v>
      </c>
      <c r="O2480" s="21">
        <v>132.5</v>
      </c>
      <c r="P2480" s="21" t="s">
        <v>196</v>
      </c>
      <c r="Q2480" s="21" t="s">
        <v>197</v>
      </c>
      <c r="R2480" s="25" t="s">
        <v>198</v>
      </c>
      <c r="S2480" s="21" t="s">
        <v>551</v>
      </c>
      <c r="T2480" s="21" t="s">
        <v>178</v>
      </c>
      <c r="U2480" s="26">
        <v>132.5</v>
      </c>
      <c r="V2480" s="26"/>
      <c r="W2480" s="27">
        <f t="shared" si="380"/>
        <v>2012</v>
      </c>
      <c r="X2480" s="27">
        <f t="shared" si="381"/>
        <v>2050</v>
      </c>
      <c r="Y2480" s="28">
        <f t="shared" si="382"/>
        <v>0</v>
      </c>
      <c r="Z2480" s="29" t="str">
        <f t="shared" si="383"/>
        <v>CAISO</v>
      </c>
      <c r="AA2480" s="30">
        <f t="shared" si="384"/>
        <v>132.5</v>
      </c>
      <c r="AB2480" s="31">
        <f>IF(AND(ISNUMBER(MATCH($S2480,[3]Lists!$CU$8:$CU$37,0)),J2480&gt;=DATE(2018,12,31)),$AH$6,$AH$5)</f>
        <v>1</v>
      </c>
      <c r="AC2480" s="31">
        <f t="shared" si="385"/>
        <v>1</v>
      </c>
      <c r="AD2480" s="31">
        <f t="shared" si="386"/>
        <v>1</v>
      </c>
      <c r="AE2480" s="32" t="e">
        <f>MIN($K2480,IF(AND(S2480='[3]Resources - Baseline'!$C$25,$AH$3&gt;0),MIN(DATE(2050,12,31),MAX(DATE($AH$4,12,31),DATE(YEAR(J2480)+$AH$3,MONTH(J2480),DAY(J2480)))),IF(AND(COUNTIFS('[3]Resources - Baseline'!$C$26:$C$37,S2480)=1,$AH$2&gt;0),MIN(DATE($AH$4,12,31),DATE(YEAR(J2480)+$AH$2,MONTH(J2480),DAY(J2480))),DATE(2050,12,31))))</f>
        <v>#VALUE!</v>
      </c>
      <c r="AF2480" s="33">
        <f t="shared" si="387"/>
        <v>1</v>
      </c>
    </row>
    <row r="2481" spans="1:32">
      <c r="A2481" s="1">
        <v>2481</v>
      </c>
      <c r="B2481" s="21" t="s">
        <v>5119</v>
      </c>
      <c r="C2481" s="21" t="s">
        <v>5120</v>
      </c>
      <c r="D2481" s="21" t="s">
        <v>163</v>
      </c>
      <c r="E2481" s="21" t="s">
        <v>591</v>
      </c>
      <c r="F2481" s="21" t="s">
        <v>591</v>
      </c>
      <c r="G2481" s="21" t="s">
        <v>592</v>
      </c>
      <c r="H2481" s="21" t="s">
        <v>591</v>
      </c>
      <c r="I2481" s="21" t="s">
        <v>195</v>
      </c>
      <c r="J2481" s="22">
        <v>26634</v>
      </c>
      <c r="K2481" s="22">
        <v>55153</v>
      </c>
      <c r="L2481" s="23">
        <f t="shared" si="388"/>
        <v>25</v>
      </c>
      <c r="M2481" s="24">
        <f t="shared" si="389"/>
        <v>1</v>
      </c>
      <c r="N2481" s="21">
        <v>25</v>
      </c>
      <c r="O2481" s="21">
        <v>25</v>
      </c>
      <c r="P2481" s="21" t="s">
        <v>268</v>
      </c>
      <c r="Q2481" s="21" t="s">
        <v>269</v>
      </c>
      <c r="R2481" s="25" t="s">
        <v>270</v>
      </c>
      <c r="S2481" s="21" t="s">
        <v>289</v>
      </c>
      <c r="T2481" s="21"/>
      <c r="U2481" s="26"/>
      <c r="V2481" s="26"/>
      <c r="W2481" s="27">
        <f t="shared" si="380"/>
        <v>1973</v>
      </c>
      <c r="X2481" s="27">
        <f t="shared" si="381"/>
        <v>2050</v>
      </c>
      <c r="Y2481" s="28">
        <f t="shared" si="382"/>
        <v>0</v>
      </c>
      <c r="Z2481" s="29" t="str">
        <f t="shared" si="383"/>
        <v>SW</v>
      </c>
      <c r="AA2481" s="30">
        <f t="shared" si="384"/>
        <v>25</v>
      </c>
      <c r="AB2481" s="31">
        <f>IF(AND(ISNUMBER(MATCH($S2481,[3]Lists!$CU$8:$CU$37,0)),J2481&gt;=DATE(2018,12,31)),$AH$6,$AH$5)</f>
        <v>1</v>
      </c>
      <c r="AC2481" s="31">
        <f t="shared" si="385"/>
        <v>1</v>
      </c>
      <c r="AD2481" s="31">
        <f t="shared" si="386"/>
        <v>1</v>
      </c>
      <c r="AE2481" s="32" t="e">
        <f>MIN($K2481,IF(AND(S2481='[3]Resources - Baseline'!$C$25,$AH$3&gt;0),MIN(DATE(2050,12,31),MAX(DATE($AH$4,12,31),DATE(YEAR(J2481)+$AH$3,MONTH(J2481),DAY(J2481)))),IF(AND(COUNTIFS('[3]Resources - Baseline'!$C$26:$C$37,S2481)=1,$AH$2&gt;0),MIN(DATE($AH$4,12,31),DATE(YEAR(J2481)+$AH$2,MONTH(J2481),DAY(J2481))),DATE(2050,12,31))))</f>
        <v>#VALUE!</v>
      </c>
      <c r="AF2481" s="33">
        <f t="shared" si="387"/>
        <v>1</v>
      </c>
    </row>
    <row r="2482" spans="1:32">
      <c r="A2482" s="1">
        <v>2482</v>
      </c>
      <c r="B2482" s="21" t="s">
        <v>5121</v>
      </c>
      <c r="C2482" s="21" t="s">
        <v>5122</v>
      </c>
      <c r="D2482" s="21" t="s">
        <v>163</v>
      </c>
      <c r="E2482" s="21" t="s">
        <v>591</v>
      </c>
      <c r="F2482" s="21" t="s">
        <v>591</v>
      </c>
      <c r="G2482" s="21" t="s">
        <v>592</v>
      </c>
      <c r="H2482" s="21" t="s">
        <v>591</v>
      </c>
      <c r="I2482" s="21" t="s">
        <v>195</v>
      </c>
      <c r="J2482" s="22">
        <v>26634</v>
      </c>
      <c r="K2482" s="22">
        <v>55153</v>
      </c>
      <c r="L2482" s="23">
        <f t="shared" si="388"/>
        <v>25</v>
      </c>
      <c r="M2482" s="24">
        <f t="shared" si="389"/>
        <v>1</v>
      </c>
      <c r="N2482" s="21">
        <v>25</v>
      </c>
      <c r="O2482" s="21">
        <v>25</v>
      </c>
      <c r="P2482" s="21" t="s">
        <v>268</v>
      </c>
      <c r="Q2482" s="21" t="s">
        <v>269</v>
      </c>
      <c r="R2482" s="25" t="s">
        <v>270</v>
      </c>
      <c r="S2482" s="21" t="s">
        <v>289</v>
      </c>
      <c r="T2482" s="21"/>
      <c r="U2482" s="26"/>
      <c r="V2482" s="26"/>
      <c r="W2482" s="27">
        <f t="shared" si="380"/>
        <v>1973</v>
      </c>
      <c r="X2482" s="27">
        <f t="shared" si="381"/>
        <v>2050</v>
      </c>
      <c r="Y2482" s="28">
        <f t="shared" si="382"/>
        <v>0</v>
      </c>
      <c r="Z2482" s="29" t="str">
        <f t="shared" si="383"/>
        <v>SW</v>
      </c>
      <c r="AA2482" s="30">
        <f t="shared" si="384"/>
        <v>25</v>
      </c>
      <c r="AB2482" s="31">
        <f>IF(AND(ISNUMBER(MATCH($S2482,[3]Lists!$CU$8:$CU$37,0)),J2482&gt;=DATE(2018,12,31)),$AH$6,$AH$5)</f>
        <v>1</v>
      </c>
      <c r="AC2482" s="31">
        <f t="shared" si="385"/>
        <v>1</v>
      </c>
      <c r="AD2482" s="31">
        <f t="shared" si="386"/>
        <v>1</v>
      </c>
      <c r="AE2482" s="32" t="e">
        <f>MIN($K2482,IF(AND(S2482='[3]Resources - Baseline'!$C$25,$AH$3&gt;0),MIN(DATE(2050,12,31),MAX(DATE($AH$4,12,31),DATE(YEAR(J2482)+$AH$3,MONTH(J2482),DAY(J2482)))),IF(AND(COUNTIFS('[3]Resources - Baseline'!$C$26:$C$37,S2482)=1,$AH$2&gt;0),MIN(DATE($AH$4,12,31),DATE(YEAR(J2482)+$AH$2,MONTH(J2482),DAY(J2482))),DATE(2050,12,31))))</f>
        <v>#VALUE!</v>
      </c>
      <c r="AF2482" s="33">
        <f t="shared" si="387"/>
        <v>1</v>
      </c>
    </row>
    <row r="2483" spans="1:32">
      <c r="A2483" s="1">
        <v>2483</v>
      </c>
      <c r="B2483" s="21" t="s">
        <v>5123</v>
      </c>
      <c r="C2483" s="21" t="s">
        <v>5124</v>
      </c>
      <c r="D2483" s="21" t="s">
        <v>163</v>
      </c>
      <c r="E2483" s="21" t="s">
        <v>591</v>
      </c>
      <c r="F2483" s="21" t="s">
        <v>591</v>
      </c>
      <c r="G2483" s="21" t="s">
        <v>592</v>
      </c>
      <c r="H2483" s="21" t="s">
        <v>591</v>
      </c>
      <c r="I2483" s="21" t="s">
        <v>195</v>
      </c>
      <c r="J2483" s="22">
        <v>26634</v>
      </c>
      <c r="K2483" s="22">
        <v>55153</v>
      </c>
      <c r="L2483" s="23">
        <f t="shared" si="388"/>
        <v>23</v>
      </c>
      <c r="M2483" s="24">
        <f t="shared" si="389"/>
        <v>1</v>
      </c>
      <c r="N2483" s="21">
        <v>23</v>
      </c>
      <c r="O2483" s="21">
        <v>23</v>
      </c>
      <c r="P2483" s="21" t="s">
        <v>268</v>
      </c>
      <c r="Q2483" s="21" t="s">
        <v>269</v>
      </c>
      <c r="R2483" s="25" t="s">
        <v>270</v>
      </c>
      <c r="S2483" s="21" t="s">
        <v>289</v>
      </c>
      <c r="T2483" s="21"/>
      <c r="U2483" s="26"/>
      <c r="V2483" s="26"/>
      <c r="W2483" s="27">
        <f t="shared" si="380"/>
        <v>1973</v>
      </c>
      <c r="X2483" s="27">
        <f t="shared" si="381"/>
        <v>2050</v>
      </c>
      <c r="Y2483" s="28">
        <f t="shared" si="382"/>
        <v>0</v>
      </c>
      <c r="Z2483" s="29" t="str">
        <f t="shared" si="383"/>
        <v>SW</v>
      </c>
      <c r="AA2483" s="30">
        <f t="shared" si="384"/>
        <v>23</v>
      </c>
      <c r="AB2483" s="31">
        <f>IF(AND(ISNUMBER(MATCH($S2483,[3]Lists!$CU$8:$CU$37,0)),J2483&gt;=DATE(2018,12,31)),$AH$6,$AH$5)</f>
        <v>1</v>
      </c>
      <c r="AC2483" s="31">
        <f t="shared" si="385"/>
        <v>1</v>
      </c>
      <c r="AD2483" s="31">
        <f t="shared" si="386"/>
        <v>1</v>
      </c>
      <c r="AE2483" s="32" t="e">
        <f>MIN($K2483,IF(AND(S2483='[3]Resources - Baseline'!$C$25,$AH$3&gt;0),MIN(DATE(2050,12,31),MAX(DATE($AH$4,12,31),DATE(YEAR(J2483)+$AH$3,MONTH(J2483),DAY(J2483)))),IF(AND(COUNTIFS('[3]Resources - Baseline'!$C$26:$C$37,S2483)=1,$AH$2&gt;0),MIN(DATE($AH$4,12,31),DATE(YEAR(J2483)+$AH$2,MONTH(J2483),DAY(J2483))),DATE(2050,12,31))))</f>
        <v>#VALUE!</v>
      </c>
      <c r="AF2483" s="33">
        <f t="shared" si="387"/>
        <v>1</v>
      </c>
    </row>
    <row r="2484" spans="1:32">
      <c r="A2484" s="1">
        <v>2484</v>
      </c>
      <c r="B2484" s="21" t="s">
        <v>5125</v>
      </c>
      <c r="C2484" s="21" t="s">
        <v>5126</v>
      </c>
      <c r="D2484" s="21" t="s">
        <v>163</v>
      </c>
      <c r="E2484" s="21" t="s">
        <v>591</v>
      </c>
      <c r="F2484" s="21" t="s">
        <v>591</v>
      </c>
      <c r="G2484" s="21" t="s">
        <v>592</v>
      </c>
      <c r="H2484" s="21" t="s">
        <v>591</v>
      </c>
      <c r="I2484" s="21" t="s">
        <v>195</v>
      </c>
      <c r="J2484" s="22">
        <v>37073</v>
      </c>
      <c r="K2484" s="22">
        <v>55153</v>
      </c>
      <c r="L2484" s="23">
        <f t="shared" si="388"/>
        <v>21</v>
      </c>
      <c r="M2484" s="24">
        <f t="shared" si="389"/>
        <v>1</v>
      </c>
      <c r="N2484" s="21">
        <v>21</v>
      </c>
      <c r="O2484" s="21">
        <v>21</v>
      </c>
      <c r="P2484" s="21" t="s">
        <v>268</v>
      </c>
      <c r="Q2484" s="21" t="s">
        <v>269</v>
      </c>
      <c r="R2484" s="25" t="s">
        <v>270</v>
      </c>
      <c r="S2484" s="21" t="s">
        <v>289</v>
      </c>
      <c r="T2484" s="21"/>
      <c r="U2484" s="26"/>
      <c r="V2484" s="26"/>
      <c r="W2484" s="27">
        <f t="shared" si="380"/>
        <v>2002</v>
      </c>
      <c r="X2484" s="27">
        <f t="shared" si="381"/>
        <v>2050</v>
      </c>
      <c r="Y2484" s="28">
        <f t="shared" si="382"/>
        <v>0</v>
      </c>
      <c r="Z2484" s="29" t="str">
        <f t="shared" si="383"/>
        <v>SW</v>
      </c>
      <c r="AA2484" s="30">
        <f t="shared" si="384"/>
        <v>21</v>
      </c>
      <c r="AB2484" s="31">
        <f>IF(AND(ISNUMBER(MATCH($S2484,[3]Lists!$CU$8:$CU$37,0)),J2484&gt;=DATE(2018,12,31)),$AH$6,$AH$5)</f>
        <v>1</v>
      </c>
      <c r="AC2484" s="31">
        <f t="shared" si="385"/>
        <v>1</v>
      </c>
      <c r="AD2484" s="31">
        <f t="shared" si="386"/>
        <v>1</v>
      </c>
      <c r="AE2484" s="32" t="e">
        <f>MIN($K2484,IF(AND(S2484='[3]Resources - Baseline'!$C$25,$AH$3&gt;0),MIN(DATE(2050,12,31),MAX(DATE($AH$4,12,31),DATE(YEAR(J2484)+$AH$3,MONTH(J2484),DAY(J2484)))),IF(AND(COUNTIFS('[3]Resources - Baseline'!$C$26:$C$37,S2484)=1,$AH$2&gt;0),MIN(DATE($AH$4,12,31),DATE(YEAR(J2484)+$AH$2,MONTH(J2484),DAY(J2484))),DATE(2050,12,31))))</f>
        <v>#VALUE!</v>
      </c>
      <c r="AF2484" s="33">
        <f t="shared" si="387"/>
        <v>1</v>
      </c>
    </row>
    <row r="2485" spans="1:32">
      <c r="A2485" s="1">
        <v>2485</v>
      </c>
      <c r="B2485" s="21" t="s">
        <v>5127</v>
      </c>
      <c r="C2485" s="21" t="s">
        <v>5128</v>
      </c>
      <c r="D2485" s="21" t="s">
        <v>174</v>
      </c>
      <c r="E2485" s="21" t="s">
        <v>176</v>
      </c>
      <c r="F2485" s="21" t="s">
        <v>176</v>
      </c>
      <c r="G2485" s="21" t="s">
        <v>177</v>
      </c>
      <c r="H2485" s="21" t="s">
        <v>176</v>
      </c>
      <c r="I2485" s="21" t="s">
        <v>178</v>
      </c>
      <c r="J2485" s="22">
        <v>43556</v>
      </c>
      <c r="K2485" s="22">
        <v>55153</v>
      </c>
      <c r="L2485" s="23">
        <f t="shared" si="388"/>
        <v>160</v>
      </c>
      <c r="M2485" s="24">
        <f t="shared" si="389"/>
        <v>1</v>
      </c>
      <c r="N2485" s="21">
        <v>160</v>
      </c>
      <c r="O2485" s="21">
        <v>160</v>
      </c>
      <c r="P2485" s="21" t="s">
        <v>179</v>
      </c>
      <c r="Q2485" s="21" t="s">
        <v>180</v>
      </c>
      <c r="R2485" s="25" t="s">
        <v>181</v>
      </c>
      <c r="S2485" s="21" t="s">
        <v>182</v>
      </c>
      <c r="T2485" s="21"/>
      <c r="U2485" s="26"/>
      <c r="V2485" s="26"/>
      <c r="W2485" s="27">
        <f t="shared" si="380"/>
        <v>2019</v>
      </c>
      <c r="X2485" s="27">
        <f t="shared" si="381"/>
        <v>2050</v>
      </c>
      <c r="Y2485" s="28">
        <f t="shared" si="382"/>
        <v>0</v>
      </c>
      <c r="Z2485" s="29" t="str">
        <f t="shared" si="383"/>
        <v>CAISO</v>
      </c>
      <c r="AA2485" s="30">
        <f t="shared" si="384"/>
        <v>160</v>
      </c>
      <c r="AB2485" s="31">
        <f>IF(AND(ISNUMBER(MATCH($S2485,[3]Lists!$CU$8:$CU$37,0)),J2485&gt;=DATE(2018,12,31)),$AH$6,$AH$5)</f>
        <v>0.95</v>
      </c>
      <c r="AC2485" s="31">
        <f t="shared" si="385"/>
        <v>1</v>
      </c>
      <c r="AD2485" s="31">
        <f t="shared" si="386"/>
        <v>1</v>
      </c>
      <c r="AE2485" s="32" t="e">
        <f>MIN($K2485,IF(AND(S2485='[3]Resources - Baseline'!$C$25,$AH$3&gt;0),MIN(DATE(2050,12,31),MAX(DATE($AH$4,12,31),DATE(YEAR(J2485)+$AH$3,MONTH(J2485),DAY(J2485)))),IF(AND(COUNTIFS('[3]Resources - Baseline'!$C$26:$C$37,S2485)=1,$AH$2&gt;0),MIN(DATE($AH$4,12,31),DATE(YEAR(J2485)+$AH$2,MONTH(J2485),DAY(J2485))),DATE(2050,12,31))))</f>
        <v>#VALUE!</v>
      </c>
      <c r="AF2485" s="33">
        <f t="shared" si="387"/>
        <v>1</v>
      </c>
    </row>
    <row r="2486" spans="1:32">
      <c r="A2486" s="1">
        <v>2486</v>
      </c>
      <c r="B2486" s="21" t="s">
        <v>5129</v>
      </c>
      <c r="C2486" s="21" t="s">
        <v>5130</v>
      </c>
      <c r="D2486" s="21" t="s">
        <v>163</v>
      </c>
      <c r="E2486" s="21" t="s">
        <v>1097</v>
      </c>
      <c r="F2486" s="21" t="s">
        <v>1097</v>
      </c>
      <c r="G2486" s="21" t="s">
        <v>1098</v>
      </c>
      <c r="H2486" s="21" t="s">
        <v>210</v>
      </c>
      <c r="I2486" s="21" t="s">
        <v>212</v>
      </c>
      <c r="J2486" s="22">
        <v>28825</v>
      </c>
      <c r="K2486" s="22">
        <v>55153</v>
      </c>
      <c r="L2486" s="23">
        <f t="shared" si="388"/>
        <v>60</v>
      </c>
      <c r="M2486" s="24">
        <f t="shared" si="389"/>
        <v>1</v>
      </c>
      <c r="N2486" s="21">
        <v>60</v>
      </c>
      <c r="O2486" s="21">
        <v>60</v>
      </c>
      <c r="P2486" s="21" t="s">
        <v>268</v>
      </c>
      <c r="Q2486" s="21" t="s">
        <v>269</v>
      </c>
      <c r="R2486" s="25" t="s">
        <v>270</v>
      </c>
      <c r="S2486" s="21" t="s">
        <v>755</v>
      </c>
      <c r="T2486" s="21"/>
      <c r="U2486" s="26"/>
      <c r="V2486" s="26"/>
      <c r="W2486" s="27">
        <f t="shared" si="380"/>
        <v>1979</v>
      </c>
      <c r="X2486" s="27">
        <f t="shared" si="381"/>
        <v>2050</v>
      </c>
      <c r="Y2486" s="28">
        <f t="shared" si="382"/>
        <v>0</v>
      </c>
      <c r="Z2486" s="29" t="str">
        <f t="shared" si="383"/>
        <v>NW</v>
      </c>
      <c r="AA2486" s="30">
        <f t="shared" si="384"/>
        <v>60</v>
      </c>
      <c r="AB2486" s="31">
        <f>IF(AND(ISNUMBER(MATCH($S2486,[3]Lists!$CU$8:$CU$37,0)),J2486&gt;=DATE(2018,12,31)),$AH$6,$AH$5)</f>
        <v>1</v>
      </c>
      <c r="AC2486" s="31">
        <f t="shared" si="385"/>
        <v>1</v>
      </c>
      <c r="AD2486" s="31">
        <f t="shared" si="386"/>
        <v>1</v>
      </c>
      <c r="AE2486" s="32" t="e">
        <f>MIN($K2486,IF(AND(S2486='[3]Resources - Baseline'!$C$25,$AH$3&gt;0),MIN(DATE(2050,12,31),MAX(DATE($AH$4,12,31),DATE(YEAR(J2486)+$AH$3,MONTH(J2486),DAY(J2486)))),IF(AND(COUNTIFS('[3]Resources - Baseline'!$C$26:$C$37,S2486)=1,$AH$2&gt;0),MIN(DATE($AH$4,12,31),DATE(YEAR(J2486)+$AH$2,MONTH(J2486),DAY(J2486))),DATE(2050,12,31))))</f>
        <v>#VALUE!</v>
      </c>
      <c r="AF2486" s="33">
        <f t="shared" si="387"/>
        <v>1</v>
      </c>
    </row>
    <row r="2487" spans="1:32">
      <c r="A2487" s="1">
        <v>2487</v>
      </c>
      <c r="B2487" s="21" t="s">
        <v>5131</v>
      </c>
      <c r="C2487" s="21" t="s">
        <v>5132</v>
      </c>
      <c r="D2487" s="21" t="s">
        <v>163</v>
      </c>
      <c r="E2487" s="21" t="s">
        <v>302</v>
      </c>
      <c r="F2487" s="21" t="s">
        <v>302</v>
      </c>
      <c r="G2487" s="21" t="s">
        <v>303</v>
      </c>
      <c r="H2487" s="21" t="s">
        <v>302</v>
      </c>
      <c r="I2487" s="21" t="s">
        <v>167</v>
      </c>
      <c r="J2487" s="22">
        <v>40050</v>
      </c>
      <c r="K2487" s="22">
        <v>55153</v>
      </c>
      <c r="L2487" s="23">
        <f t="shared" si="388"/>
        <v>175</v>
      </c>
      <c r="M2487" s="24">
        <f t="shared" si="389"/>
        <v>1</v>
      </c>
      <c r="N2487" s="21">
        <v>175</v>
      </c>
      <c r="O2487" s="21">
        <v>175</v>
      </c>
      <c r="P2487" s="21" t="s">
        <v>196</v>
      </c>
      <c r="Q2487" s="21" t="s">
        <v>197</v>
      </c>
      <c r="R2487" s="25" t="s">
        <v>198</v>
      </c>
      <c r="S2487" s="21" t="s">
        <v>542</v>
      </c>
      <c r="T2487" s="21"/>
      <c r="U2487" s="26"/>
      <c r="V2487" s="26"/>
      <c r="W2487" s="27">
        <f t="shared" si="380"/>
        <v>2010</v>
      </c>
      <c r="X2487" s="27">
        <f t="shared" si="381"/>
        <v>2050</v>
      </c>
      <c r="Y2487" s="28">
        <f t="shared" si="382"/>
        <v>0</v>
      </c>
      <c r="Z2487" s="29" t="str">
        <f t="shared" si="383"/>
        <v>Excluded</v>
      </c>
      <c r="AA2487" s="30">
        <f t="shared" si="384"/>
        <v>175</v>
      </c>
      <c r="AB2487" s="31">
        <f>IF(AND(ISNUMBER(MATCH($S2487,[3]Lists!$CU$8:$CU$37,0)),J2487&gt;=DATE(2018,12,31)),$AH$6,$AH$5)</f>
        <v>1</v>
      </c>
      <c r="AC2487" s="31">
        <f t="shared" si="385"/>
        <v>1</v>
      </c>
      <c r="AD2487" s="31">
        <f t="shared" si="386"/>
        <v>1</v>
      </c>
      <c r="AE2487" s="32" t="e">
        <f>MIN($K2487,IF(AND(S2487='[3]Resources - Baseline'!$C$25,$AH$3&gt;0),MIN(DATE(2050,12,31),MAX(DATE($AH$4,12,31),DATE(YEAR(J2487)+$AH$3,MONTH(J2487),DAY(J2487)))),IF(AND(COUNTIFS('[3]Resources - Baseline'!$C$26:$C$37,S2487)=1,$AH$2&gt;0),MIN(DATE($AH$4,12,31),DATE(YEAR(J2487)+$AH$2,MONTH(J2487),DAY(J2487))),DATE(2050,12,31))))</f>
        <v>#VALUE!</v>
      </c>
      <c r="AF2487" s="33">
        <f t="shared" si="387"/>
        <v>1</v>
      </c>
    </row>
    <row r="2488" spans="1:32">
      <c r="A2488" s="1">
        <v>2488</v>
      </c>
      <c r="B2488" s="21" t="s">
        <v>5133</v>
      </c>
      <c r="C2488" s="21" t="s">
        <v>5134</v>
      </c>
      <c r="D2488" s="21" t="s">
        <v>163</v>
      </c>
      <c r="E2488" s="21" t="s">
        <v>802</v>
      </c>
      <c r="F2488" s="21" t="s">
        <v>802</v>
      </c>
      <c r="G2488" s="21" t="s">
        <v>803</v>
      </c>
      <c r="H2488" s="21" t="s">
        <v>804</v>
      </c>
      <c r="I2488" s="21" t="s">
        <v>212</v>
      </c>
      <c r="J2488" s="22">
        <v>21520</v>
      </c>
      <c r="K2488" s="22">
        <v>55153</v>
      </c>
      <c r="L2488" s="23">
        <f t="shared" si="388"/>
        <v>19.2</v>
      </c>
      <c r="M2488" s="24">
        <f t="shared" si="389"/>
        <v>1</v>
      </c>
      <c r="N2488" s="21">
        <v>19.2</v>
      </c>
      <c r="O2488" s="21">
        <v>19.2</v>
      </c>
      <c r="P2488" s="21" t="s">
        <v>218</v>
      </c>
      <c r="Q2488" s="21" t="s">
        <v>219</v>
      </c>
      <c r="R2488" s="25" t="s">
        <v>218</v>
      </c>
      <c r="S2488" s="21" t="s">
        <v>344</v>
      </c>
      <c r="T2488" s="21"/>
      <c r="U2488" s="26"/>
      <c r="V2488" s="26"/>
      <c r="W2488" s="27">
        <f t="shared" si="380"/>
        <v>1959</v>
      </c>
      <c r="X2488" s="27">
        <f t="shared" si="381"/>
        <v>2050</v>
      </c>
      <c r="Y2488" s="28">
        <f t="shared" si="382"/>
        <v>0</v>
      </c>
      <c r="Z2488" s="29" t="str">
        <f t="shared" si="383"/>
        <v>NW</v>
      </c>
      <c r="AA2488" s="30">
        <f t="shared" si="384"/>
        <v>19.2</v>
      </c>
      <c r="AB2488" s="31">
        <f>IF(AND(ISNUMBER(MATCH($S2488,[3]Lists!$CU$8:$CU$37,0)),J2488&gt;=DATE(2018,12,31)),$AH$6,$AH$5)</f>
        <v>1</v>
      </c>
      <c r="AC2488" s="31">
        <f t="shared" si="385"/>
        <v>1</v>
      </c>
      <c r="AD2488" s="31">
        <f t="shared" si="386"/>
        <v>1</v>
      </c>
      <c r="AE2488" s="32" t="e">
        <f>MIN($K2488,IF(AND(S2488='[3]Resources - Baseline'!$C$25,$AH$3&gt;0),MIN(DATE(2050,12,31),MAX(DATE($AH$4,12,31),DATE(YEAR(J2488)+$AH$3,MONTH(J2488),DAY(J2488)))),IF(AND(COUNTIFS('[3]Resources - Baseline'!$C$26:$C$37,S2488)=1,$AH$2&gt;0),MIN(DATE($AH$4,12,31),DATE(YEAR(J2488)+$AH$2,MONTH(J2488),DAY(J2488))),DATE(2050,12,31))))</f>
        <v>#VALUE!</v>
      </c>
      <c r="AF2488" s="33">
        <f t="shared" si="387"/>
        <v>1</v>
      </c>
    </row>
    <row r="2489" spans="1:32">
      <c r="A2489" s="1">
        <v>2489</v>
      </c>
      <c r="B2489" s="21" t="s">
        <v>5135</v>
      </c>
      <c r="C2489" s="21" t="s">
        <v>5136</v>
      </c>
      <c r="D2489" s="21" t="s">
        <v>163</v>
      </c>
      <c r="E2489" s="21" t="s">
        <v>802</v>
      </c>
      <c r="F2489" s="21" t="s">
        <v>802</v>
      </c>
      <c r="G2489" s="21" t="s">
        <v>803</v>
      </c>
      <c r="H2489" s="21" t="s">
        <v>804</v>
      </c>
      <c r="I2489" s="21" t="s">
        <v>212</v>
      </c>
      <c r="J2489" s="22">
        <v>21490</v>
      </c>
      <c r="K2489" s="22">
        <v>55153</v>
      </c>
      <c r="L2489" s="23">
        <f t="shared" si="388"/>
        <v>21.6</v>
      </c>
      <c r="M2489" s="24">
        <f t="shared" si="389"/>
        <v>1</v>
      </c>
      <c r="N2489" s="21">
        <v>21.6</v>
      </c>
      <c r="O2489" s="21">
        <v>21.6</v>
      </c>
      <c r="P2489" s="21" t="s">
        <v>218</v>
      </c>
      <c r="Q2489" s="21" t="s">
        <v>219</v>
      </c>
      <c r="R2489" s="25" t="s">
        <v>218</v>
      </c>
      <c r="S2489" s="21" t="s">
        <v>344</v>
      </c>
      <c r="T2489" s="21"/>
      <c r="U2489" s="26"/>
      <c r="V2489" s="26"/>
      <c r="W2489" s="27">
        <f t="shared" si="380"/>
        <v>1959</v>
      </c>
      <c r="X2489" s="27">
        <f t="shared" si="381"/>
        <v>2050</v>
      </c>
      <c r="Y2489" s="28">
        <f t="shared" si="382"/>
        <v>0</v>
      </c>
      <c r="Z2489" s="29" t="str">
        <f t="shared" si="383"/>
        <v>NW</v>
      </c>
      <c r="AA2489" s="30">
        <f t="shared" si="384"/>
        <v>21.6</v>
      </c>
      <c r="AB2489" s="31">
        <f>IF(AND(ISNUMBER(MATCH($S2489,[3]Lists!$CU$8:$CU$37,0)),J2489&gt;=DATE(2018,12,31)),$AH$6,$AH$5)</f>
        <v>1</v>
      </c>
      <c r="AC2489" s="31">
        <f t="shared" si="385"/>
        <v>1</v>
      </c>
      <c r="AD2489" s="31">
        <f t="shared" si="386"/>
        <v>1</v>
      </c>
      <c r="AE2489" s="32" t="e">
        <f>MIN($K2489,IF(AND(S2489='[3]Resources - Baseline'!$C$25,$AH$3&gt;0),MIN(DATE(2050,12,31),MAX(DATE($AH$4,12,31),DATE(YEAR(J2489)+$AH$3,MONTH(J2489),DAY(J2489)))),IF(AND(COUNTIFS('[3]Resources - Baseline'!$C$26:$C$37,S2489)=1,$AH$2&gt;0),MIN(DATE($AH$4,12,31),DATE(YEAR(J2489)+$AH$2,MONTH(J2489),DAY(J2489))),DATE(2050,12,31))))</f>
        <v>#VALUE!</v>
      </c>
      <c r="AF2489" s="33">
        <f t="shared" si="387"/>
        <v>1</v>
      </c>
    </row>
    <row r="2490" spans="1:32">
      <c r="A2490" s="1">
        <v>2490</v>
      </c>
      <c r="B2490" s="21" t="s">
        <v>5137</v>
      </c>
      <c r="C2490" s="21" t="s">
        <v>5138</v>
      </c>
      <c r="D2490" s="21" t="s">
        <v>163</v>
      </c>
      <c r="E2490" s="21" t="s">
        <v>524</v>
      </c>
      <c r="F2490" s="21" t="s">
        <v>524</v>
      </c>
      <c r="G2490" s="21" t="s">
        <v>519</v>
      </c>
      <c r="H2490" s="21" t="s">
        <v>518</v>
      </c>
      <c r="I2490" s="21" t="s">
        <v>195</v>
      </c>
      <c r="J2490" s="22">
        <v>29921</v>
      </c>
      <c r="K2490" s="22">
        <v>46022</v>
      </c>
      <c r="L2490" s="23">
        <f t="shared" si="388"/>
        <v>254</v>
      </c>
      <c r="M2490" s="24">
        <f t="shared" si="389"/>
        <v>1</v>
      </c>
      <c r="N2490" s="21">
        <v>254</v>
      </c>
      <c r="O2490" s="21">
        <v>254</v>
      </c>
      <c r="P2490" s="21" t="s">
        <v>507</v>
      </c>
      <c r="Q2490" s="21" t="s">
        <v>508</v>
      </c>
      <c r="R2490" s="25" t="s">
        <v>509</v>
      </c>
      <c r="S2490" s="21" t="s">
        <v>510</v>
      </c>
      <c r="T2490" s="21"/>
      <c r="U2490" s="26"/>
      <c r="V2490" s="26"/>
      <c r="W2490" s="27">
        <f t="shared" si="380"/>
        <v>1982</v>
      </c>
      <c r="X2490" s="27">
        <f t="shared" si="381"/>
        <v>2025</v>
      </c>
      <c r="Y2490" s="28">
        <f t="shared" si="382"/>
        <v>0</v>
      </c>
      <c r="Z2490" s="29" t="str">
        <f t="shared" si="383"/>
        <v>SW</v>
      </c>
      <c r="AA2490" s="30">
        <f t="shared" si="384"/>
        <v>254</v>
      </c>
      <c r="AB2490" s="31">
        <f>IF(AND(ISNUMBER(MATCH($S2490,[3]Lists!$CU$8:$CU$37,0)),J2490&gt;=DATE(2018,12,31)),$AH$6,$AH$5)</f>
        <v>1</v>
      </c>
      <c r="AC2490" s="31">
        <f t="shared" si="385"/>
        <v>1</v>
      </c>
      <c r="AD2490" s="31">
        <f t="shared" si="386"/>
        <v>1</v>
      </c>
      <c r="AE2490" s="32" t="e">
        <f>MIN($K2490,IF(AND(S2490='[3]Resources - Baseline'!$C$25,$AH$3&gt;0),MIN(DATE(2050,12,31),MAX(DATE($AH$4,12,31),DATE(YEAR(J2490)+$AH$3,MONTH(J2490),DAY(J2490)))),IF(AND(COUNTIFS('[3]Resources - Baseline'!$C$26:$C$37,S2490)=1,$AH$2&gt;0),MIN(DATE($AH$4,12,31),DATE(YEAR(J2490)+$AH$2,MONTH(J2490),DAY(J2490))),DATE(2050,12,31))))</f>
        <v>#VALUE!</v>
      </c>
      <c r="AF2490" s="33">
        <f t="shared" si="387"/>
        <v>1</v>
      </c>
    </row>
    <row r="2491" spans="1:32">
      <c r="A2491" s="1">
        <v>2491</v>
      </c>
      <c r="B2491" s="21" t="s">
        <v>5139</v>
      </c>
      <c r="C2491" s="21" t="s">
        <v>5140</v>
      </c>
      <c r="D2491" s="21" t="s">
        <v>163</v>
      </c>
      <c r="E2491" s="21" t="s">
        <v>524</v>
      </c>
      <c r="F2491" s="21" t="s">
        <v>524</v>
      </c>
      <c r="G2491" s="21" t="s">
        <v>519</v>
      </c>
      <c r="H2491" s="21" t="s">
        <v>518</v>
      </c>
      <c r="I2491" s="21" t="s">
        <v>195</v>
      </c>
      <c r="J2491" s="22">
        <v>31168</v>
      </c>
      <c r="K2491" s="22">
        <v>46022</v>
      </c>
      <c r="L2491" s="23">
        <f t="shared" si="388"/>
        <v>268</v>
      </c>
      <c r="M2491" s="24">
        <f t="shared" si="389"/>
        <v>1</v>
      </c>
      <c r="N2491" s="21">
        <v>268</v>
      </c>
      <c r="O2491" s="21">
        <v>268</v>
      </c>
      <c r="P2491" s="21" t="s">
        <v>507</v>
      </c>
      <c r="Q2491" s="21" t="s">
        <v>508</v>
      </c>
      <c r="R2491" s="25" t="s">
        <v>509</v>
      </c>
      <c r="S2491" s="21" t="s">
        <v>510</v>
      </c>
      <c r="T2491" s="21"/>
      <c r="U2491" s="26"/>
      <c r="V2491" s="26"/>
      <c r="W2491" s="27">
        <f t="shared" si="380"/>
        <v>1985</v>
      </c>
      <c r="X2491" s="27">
        <f t="shared" si="381"/>
        <v>2025</v>
      </c>
      <c r="Y2491" s="28">
        <f t="shared" si="382"/>
        <v>0</v>
      </c>
      <c r="Z2491" s="29" t="str">
        <f t="shared" si="383"/>
        <v>SW</v>
      </c>
      <c r="AA2491" s="30">
        <f t="shared" si="384"/>
        <v>268</v>
      </c>
      <c r="AB2491" s="31">
        <f>IF(AND(ISNUMBER(MATCH($S2491,[3]Lists!$CU$8:$CU$37,0)),J2491&gt;=DATE(2018,12,31)),$AH$6,$AH$5)</f>
        <v>1</v>
      </c>
      <c r="AC2491" s="31">
        <f t="shared" si="385"/>
        <v>1</v>
      </c>
      <c r="AD2491" s="31">
        <f t="shared" si="386"/>
        <v>1</v>
      </c>
      <c r="AE2491" s="32" t="e">
        <f>MIN($K2491,IF(AND(S2491='[3]Resources - Baseline'!$C$25,$AH$3&gt;0),MIN(DATE(2050,12,31),MAX(DATE($AH$4,12,31),DATE(YEAR(J2491)+$AH$3,MONTH(J2491),DAY(J2491)))),IF(AND(COUNTIFS('[3]Resources - Baseline'!$C$26:$C$37,S2491)=1,$AH$2&gt;0),MIN(DATE($AH$4,12,31),DATE(YEAR(J2491)+$AH$2,MONTH(J2491),DAY(J2491))),DATE(2050,12,31))))</f>
        <v>#VALUE!</v>
      </c>
      <c r="AF2491" s="33">
        <f t="shared" si="387"/>
        <v>1</v>
      </c>
    </row>
    <row r="2492" spans="1:32">
      <c r="A2492" s="1">
        <v>2492</v>
      </c>
      <c r="B2492" s="21" t="s">
        <v>5141</v>
      </c>
      <c r="C2492" s="21" t="s">
        <v>5142</v>
      </c>
      <c r="D2492" s="21" t="s">
        <v>163</v>
      </c>
      <c r="E2492" s="21" t="s">
        <v>331</v>
      </c>
      <c r="F2492" s="21" t="s">
        <v>331</v>
      </c>
      <c r="G2492" s="21" t="s">
        <v>177</v>
      </c>
      <c r="H2492" s="21" t="s">
        <v>176</v>
      </c>
      <c r="I2492" s="21" t="s">
        <v>178</v>
      </c>
      <c r="J2492" s="22">
        <v>31731</v>
      </c>
      <c r="K2492" s="22">
        <v>55153</v>
      </c>
      <c r="L2492" s="23">
        <f t="shared" si="388"/>
        <v>0.93</v>
      </c>
      <c r="M2492" s="24">
        <f t="shared" si="389"/>
        <v>1</v>
      </c>
      <c r="N2492" s="21">
        <v>0.93</v>
      </c>
      <c r="O2492" s="21">
        <v>0.93</v>
      </c>
      <c r="P2492" s="21" t="s">
        <v>218</v>
      </c>
      <c r="Q2492" s="21" t="s">
        <v>219</v>
      </c>
      <c r="R2492" s="25" t="s">
        <v>218</v>
      </c>
      <c r="S2492" s="21" t="s">
        <v>265</v>
      </c>
      <c r="T2492" s="21"/>
      <c r="U2492" s="26"/>
      <c r="V2492" s="26"/>
      <c r="W2492" s="27">
        <f t="shared" si="380"/>
        <v>1987</v>
      </c>
      <c r="X2492" s="27">
        <f t="shared" si="381"/>
        <v>2050</v>
      </c>
      <c r="Y2492" s="28">
        <f t="shared" si="382"/>
        <v>0</v>
      </c>
      <c r="Z2492" s="29" t="str">
        <f t="shared" si="383"/>
        <v>CAISO</v>
      </c>
      <c r="AA2492" s="30">
        <f t="shared" si="384"/>
        <v>0.93</v>
      </c>
      <c r="AB2492" s="31">
        <f>IF(AND(ISNUMBER(MATCH($S2492,[3]Lists!$CU$8:$CU$37,0)),J2492&gt;=DATE(2018,12,31)),$AH$6,$AH$5)</f>
        <v>1</v>
      </c>
      <c r="AC2492" s="31">
        <f t="shared" si="385"/>
        <v>1</v>
      </c>
      <c r="AD2492" s="31">
        <f t="shared" si="386"/>
        <v>1</v>
      </c>
      <c r="AE2492" s="32" t="e">
        <f>MIN($K2492,IF(AND(S2492='[3]Resources - Baseline'!$C$25,$AH$3&gt;0),MIN(DATE(2050,12,31),MAX(DATE($AH$4,12,31),DATE(YEAR(J2492)+$AH$3,MONTH(J2492),DAY(J2492)))),IF(AND(COUNTIFS('[3]Resources - Baseline'!$C$26:$C$37,S2492)=1,$AH$2&gt;0),MIN(DATE($AH$4,12,31),DATE(YEAR(J2492)+$AH$2,MONTH(J2492),DAY(J2492))),DATE(2050,12,31))))</f>
        <v>#VALUE!</v>
      </c>
      <c r="AF2492" s="33">
        <f t="shared" si="387"/>
        <v>1</v>
      </c>
    </row>
    <row r="2493" spans="1:32">
      <c r="A2493" s="1">
        <v>2493</v>
      </c>
      <c r="B2493" s="21" t="s">
        <v>5143</v>
      </c>
      <c r="C2493" s="21" t="s">
        <v>5144</v>
      </c>
      <c r="D2493" s="21" t="s">
        <v>163</v>
      </c>
      <c r="E2493" s="21" t="s">
        <v>298</v>
      </c>
      <c r="F2493" s="21" t="s">
        <v>298</v>
      </c>
      <c r="G2493" s="21" t="s">
        <v>299</v>
      </c>
      <c r="H2493" s="21" t="s">
        <v>166</v>
      </c>
      <c r="I2493" s="21" t="s">
        <v>167</v>
      </c>
      <c r="J2493" s="22">
        <v>36404</v>
      </c>
      <c r="K2493" s="22">
        <v>55123</v>
      </c>
      <c r="L2493" s="23">
        <f t="shared" si="388"/>
        <v>504</v>
      </c>
      <c r="M2493" s="24">
        <f t="shared" si="389"/>
        <v>1</v>
      </c>
      <c r="N2493" s="21">
        <v>504</v>
      </c>
      <c r="O2493" s="21">
        <v>504</v>
      </c>
      <c r="P2493" s="21" t="s">
        <v>790</v>
      </c>
      <c r="Q2493" s="21" t="s">
        <v>537</v>
      </c>
      <c r="R2493" s="25" t="s">
        <v>538</v>
      </c>
      <c r="S2493" s="21" t="s">
        <v>791</v>
      </c>
      <c r="T2493" s="21"/>
      <c r="U2493" s="26"/>
      <c r="V2493" s="26"/>
      <c r="W2493" s="27">
        <f t="shared" si="380"/>
        <v>2000</v>
      </c>
      <c r="X2493" s="27">
        <f t="shared" si="381"/>
        <v>2050</v>
      </c>
      <c r="Y2493" s="28">
        <f t="shared" si="382"/>
        <v>0</v>
      </c>
      <c r="Z2493" s="29" t="str">
        <f t="shared" si="383"/>
        <v>Excluded</v>
      </c>
      <c r="AA2493" s="30">
        <f t="shared" si="384"/>
        <v>504</v>
      </c>
      <c r="AB2493" s="31">
        <f>IF(AND(ISNUMBER(MATCH($S2493,[3]Lists!$CU$8:$CU$37,0)),J2493&gt;=DATE(2018,12,31)),$AH$6,$AH$5)</f>
        <v>1</v>
      </c>
      <c r="AC2493" s="31">
        <f t="shared" si="385"/>
        <v>1</v>
      </c>
      <c r="AD2493" s="31">
        <f t="shared" si="386"/>
        <v>1</v>
      </c>
      <c r="AE2493" s="32" t="e">
        <f>MIN($K2493,IF(AND(S2493='[3]Resources - Baseline'!$C$25,$AH$3&gt;0),MIN(DATE(2050,12,31),MAX(DATE($AH$4,12,31),DATE(YEAR(J2493)+$AH$3,MONTH(J2493),DAY(J2493)))),IF(AND(COUNTIFS('[3]Resources - Baseline'!$C$26:$C$37,S2493)=1,$AH$2&gt;0),MIN(DATE($AH$4,12,31),DATE(YEAR(J2493)+$AH$2,MONTH(J2493),DAY(J2493))),DATE(2050,12,31))))</f>
        <v>#VALUE!</v>
      </c>
      <c r="AF2493" s="33">
        <f t="shared" si="387"/>
        <v>1</v>
      </c>
    </row>
    <row r="2494" spans="1:32">
      <c r="A2494" s="1">
        <v>2494</v>
      </c>
      <c r="B2494" s="21" t="s">
        <v>5145</v>
      </c>
      <c r="C2494" s="21" t="s">
        <v>5146</v>
      </c>
      <c r="D2494" s="21" t="s">
        <v>185</v>
      </c>
      <c r="E2494" s="21" t="s">
        <v>246</v>
      </c>
      <c r="F2494" s="21" t="s">
        <v>246</v>
      </c>
      <c r="G2494" s="21" t="s">
        <v>247</v>
      </c>
      <c r="H2494" s="21" t="s">
        <v>246</v>
      </c>
      <c r="I2494" s="21" t="s">
        <v>178</v>
      </c>
      <c r="J2494" s="22"/>
      <c r="K2494" s="22">
        <v>55153</v>
      </c>
      <c r="L2494" s="23">
        <f t="shared" si="388"/>
        <v>3.6</v>
      </c>
      <c r="M2494" s="24">
        <f t="shared" si="389"/>
        <v>0.92307692307692313</v>
      </c>
      <c r="N2494" s="21">
        <v>3.6</v>
      </c>
      <c r="O2494" s="21">
        <v>3.9</v>
      </c>
      <c r="P2494" s="21" t="s">
        <v>2107</v>
      </c>
      <c r="Q2494" s="21" t="s">
        <v>1498</v>
      </c>
      <c r="R2494" s="25" t="s">
        <v>1499</v>
      </c>
      <c r="S2494" s="21" t="s">
        <v>913</v>
      </c>
      <c r="T2494" s="21"/>
      <c r="U2494" s="26"/>
      <c r="V2494" s="26"/>
      <c r="W2494" s="27">
        <f t="shared" si="380"/>
        <v>1900</v>
      </c>
      <c r="X2494" s="27">
        <f t="shared" si="381"/>
        <v>2050</v>
      </c>
      <c r="Y2494" s="28">
        <f t="shared" si="382"/>
        <v>0</v>
      </c>
      <c r="Z2494" s="29" t="str">
        <f t="shared" si="383"/>
        <v>CAISO</v>
      </c>
      <c r="AA2494" s="30">
        <f t="shared" si="384"/>
        <v>3.9</v>
      </c>
      <c r="AB2494" s="31">
        <f>IF(AND(ISNUMBER(MATCH($S2494,[3]Lists!$CU$8:$CU$37,0)),J2494&gt;=DATE(2018,12,31)),$AH$6,$AH$5)</f>
        <v>1</v>
      </c>
      <c r="AC2494" s="31">
        <f t="shared" si="385"/>
        <v>1</v>
      </c>
      <c r="AD2494" s="31">
        <f t="shared" si="386"/>
        <v>1</v>
      </c>
      <c r="AE2494" s="32" t="e">
        <f>MIN($K2494,IF(AND(S2494='[3]Resources - Baseline'!$C$25,$AH$3&gt;0),MIN(DATE(2050,12,31),MAX(DATE($AH$4,12,31),DATE(YEAR(J2494)+$AH$3,MONTH(J2494),DAY(J2494)))),IF(AND(COUNTIFS('[3]Resources - Baseline'!$C$26:$C$37,S2494)=1,$AH$2&gt;0),MIN(DATE($AH$4,12,31),DATE(YEAR(J2494)+$AH$2,MONTH(J2494),DAY(J2494))),DATE(2050,12,31))))</f>
        <v>#VALUE!</v>
      </c>
      <c r="AF2494" s="33">
        <f t="shared" si="387"/>
        <v>1</v>
      </c>
    </row>
    <row r="2495" spans="1:32">
      <c r="A2495" s="1">
        <v>2495</v>
      </c>
      <c r="B2495" s="21" t="s">
        <v>5147</v>
      </c>
      <c r="C2495" s="21" t="s">
        <v>5148</v>
      </c>
      <c r="D2495" s="21" t="s">
        <v>163</v>
      </c>
      <c r="E2495" s="21" t="s">
        <v>1097</v>
      </c>
      <c r="F2495" s="21" t="s">
        <v>1097</v>
      </c>
      <c r="G2495" s="21" t="s">
        <v>1098</v>
      </c>
      <c r="H2495" s="21" t="s">
        <v>210</v>
      </c>
      <c r="I2495" s="21" t="s">
        <v>212</v>
      </c>
      <c r="J2495" s="22">
        <v>21794</v>
      </c>
      <c r="K2495" s="22">
        <v>55153</v>
      </c>
      <c r="L2495" s="23">
        <f t="shared" si="388"/>
        <v>113.9</v>
      </c>
      <c r="M2495" s="24">
        <f t="shared" si="389"/>
        <v>1</v>
      </c>
      <c r="N2495" s="21">
        <v>113.9</v>
      </c>
      <c r="O2495" s="21">
        <v>113.9</v>
      </c>
      <c r="P2495" s="21" t="s">
        <v>218</v>
      </c>
      <c r="Q2495" s="21" t="s">
        <v>219</v>
      </c>
      <c r="R2495" s="25" t="s">
        <v>218</v>
      </c>
      <c r="S2495" s="21" t="s">
        <v>344</v>
      </c>
      <c r="T2495" s="21"/>
      <c r="U2495" s="26"/>
      <c r="V2495" s="26"/>
      <c r="W2495" s="27">
        <f t="shared" si="380"/>
        <v>1960</v>
      </c>
      <c r="X2495" s="27">
        <f t="shared" si="381"/>
        <v>2050</v>
      </c>
      <c r="Y2495" s="28">
        <f t="shared" si="382"/>
        <v>0</v>
      </c>
      <c r="Z2495" s="29" t="str">
        <f t="shared" si="383"/>
        <v>NW</v>
      </c>
      <c r="AA2495" s="30">
        <f t="shared" si="384"/>
        <v>113.9</v>
      </c>
      <c r="AB2495" s="31">
        <f>IF(AND(ISNUMBER(MATCH($S2495,[3]Lists!$CU$8:$CU$37,0)),J2495&gt;=DATE(2018,12,31)),$AH$6,$AH$5)</f>
        <v>1</v>
      </c>
      <c r="AC2495" s="31">
        <f t="shared" si="385"/>
        <v>1</v>
      </c>
      <c r="AD2495" s="31">
        <f t="shared" si="386"/>
        <v>1</v>
      </c>
      <c r="AE2495" s="32" t="e">
        <f>MIN($K2495,IF(AND(S2495='[3]Resources - Baseline'!$C$25,$AH$3&gt;0),MIN(DATE(2050,12,31),MAX(DATE($AH$4,12,31),DATE(YEAR(J2495)+$AH$3,MONTH(J2495),DAY(J2495)))),IF(AND(COUNTIFS('[3]Resources - Baseline'!$C$26:$C$37,S2495)=1,$AH$2&gt;0),MIN(DATE($AH$4,12,31),DATE(YEAR(J2495)+$AH$2,MONTH(J2495),DAY(J2495))),DATE(2050,12,31))))</f>
        <v>#VALUE!</v>
      </c>
      <c r="AF2495" s="33">
        <f t="shared" si="387"/>
        <v>1</v>
      </c>
    </row>
    <row r="2496" spans="1:32">
      <c r="A2496" s="1">
        <v>2496</v>
      </c>
      <c r="B2496" s="21" t="s">
        <v>5149</v>
      </c>
      <c r="C2496" s="21" t="s">
        <v>5150</v>
      </c>
      <c r="D2496" s="21" t="s">
        <v>163</v>
      </c>
      <c r="E2496" s="21" t="s">
        <v>1097</v>
      </c>
      <c r="F2496" s="21" t="s">
        <v>1097</v>
      </c>
      <c r="G2496" s="21" t="s">
        <v>1098</v>
      </c>
      <c r="H2496" s="21" t="s">
        <v>210</v>
      </c>
      <c r="I2496" s="21" t="s">
        <v>212</v>
      </c>
      <c r="J2496" s="22">
        <v>21824</v>
      </c>
      <c r="K2496" s="22">
        <v>55153</v>
      </c>
      <c r="L2496" s="23">
        <f t="shared" si="388"/>
        <v>76.8</v>
      </c>
      <c r="M2496" s="24">
        <f t="shared" si="389"/>
        <v>1</v>
      </c>
      <c r="N2496" s="21">
        <v>76.8</v>
      </c>
      <c r="O2496" s="21">
        <v>76.8</v>
      </c>
      <c r="P2496" s="21" t="s">
        <v>218</v>
      </c>
      <c r="Q2496" s="21" t="s">
        <v>219</v>
      </c>
      <c r="R2496" s="25" t="s">
        <v>218</v>
      </c>
      <c r="S2496" s="21" t="s">
        <v>344</v>
      </c>
      <c r="T2496" s="21"/>
      <c r="U2496" s="26"/>
      <c r="V2496" s="26"/>
      <c r="W2496" s="27">
        <f t="shared" si="380"/>
        <v>1960</v>
      </c>
      <c r="X2496" s="27">
        <f t="shared" si="381"/>
        <v>2050</v>
      </c>
      <c r="Y2496" s="28">
        <f t="shared" si="382"/>
        <v>0</v>
      </c>
      <c r="Z2496" s="29" t="str">
        <f t="shared" si="383"/>
        <v>NW</v>
      </c>
      <c r="AA2496" s="30">
        <f t="shared" si="384"/>
        <v>76.8</v>
      </c>
      <c r="AB2496" s="31">
        <f>IF(AND(ISNUMBER(MATCH($S2496,[3]Lists!$CU$8:$CU$37,0)),J2496&gt;=DATE(2018,12,31)),$AH$6,$AH$5)</f>
        <v>1</v>
      </c>
      <c r="AC2496" s="31">
        <f t="shared" si="385"/>
        <v>1</v>
      </c>
      <c r="AD2496" s="31">
        <f t="shared" si="386"/>
        <v>1</v>
      </c>
      <c r="AE2496" s="32" t="e">
        <f>MIN($K2496,IF(AND(S2496='[3]Resources - Baseline'!$C$25,$AH$3&gt;0),MIN(DATE(2050,12,31),MAX(DATE($AH$4,12,31),DATE(YEAR(J2496)+$AH$3,MONTH(J2496),DAY(J2496)))),IF(AND(COUNTIFS('[3]Resources - Baseline'!$C$26:$C$37,S2496)=1,$AH$2&gt;0),MIN(DATE($AH$4,12,31),DATE(YEAR(J2496)+$AH$2,MONTH(J2496),DAY(J2496))),DATE(2050,12,31))))</f>
        <v>#VALUE!</v>
      </c>
      <c r="AF2496" s="33">
        <f t="shared" si="387"/>
        <v>1</v>
      </c>
    </row>
    <row r="2497" spans="1:32">
      <c r="A2497" s="1">
        <v>2497</v>
      </c>
      <c r="B2497" s="21" t="s">
        <v>5151</v>
      </c>
      <c r="C2497" s="21" t="s">
        <v>5152</v>
      </c>
      <c r="D2497" s="21" t="s">
        <v>163</v>
      </c>
      <c r="E2497" s="21" t="s">
        <v>1097</v>
      </c>
      <c r="F2497" s="21" t="s">
        <v>1097</v>
      </c>
      <c r="G2497" s="21" t="s">
        <v>1098</v>
      </c>
      <c r="H2497" s="21" t="s">
        <v>210</v>
      </c>
      <c r="I2497" s="21" t="s">
        <v>212</v>
      </c>
      <c r="J2497" s="22">
        <v>21885</v>
      </c>
      <c r="K2497" s="22">
        <v>55153</v>
      </c>
      <c r="L2497" s="23">
        <f t="shared" si="388"/>
        <v>113.9</v>
      </c>
      <c r="M2497" s="24">
        <f t="shared" si="389"/>
        <v>1</v>
      </c>
      <c r="N2497" s="21">
        <v>113.9</v>
      </c>
      <c r="O2497" s="21">
        <v>113.9</v>
      </c>
      <c r="P2497" s="21" t="s">
        <v>218</v>
      </c>
      <c r="Q2497" s="21" t="s">
        <v>219</v>
      </c>
      <c r="R2497" s="25" t="s">
        <v>218</v>
      </c>
      <c r="S2497" s="21" t="s">
        <v>344</v>
      </c>
      <c r="T2497" s="21"/>
      <c r="U2497" s="26"/>
      <c r="V2497" s="26"/>
      <c r="W2497" s="27">
        <f t="shared" si="380"/>
        <v>1960</v>
      </c>
      <c r="X2497" s="27">
        <f t="shared" si="381"/>
        <v>2050</v>
      </c>
      <c r="Y2497" s="28">
        <f t="shared" si="382"/>
        <v>0</v>
      </c>
      <c r="Z2497" s="29" t="str">
        <f t="shared" si="383"/>
        <v>NW</v>
      </c>
      <c r="AA2497" s="30">
        <f t="shared" si="384"/>
        <v>113.9</v>
      </c>
      <c r="AB2497" s="31">
        <f>IF(AND(ISNUMBER(MATCH($S2497,[3]Lists!$CU$8:$CU$37,0)),J2497&gt;=DATE(2018,12,31)),$AH$6,$AH$5)</f>
        <v>1</v>
      </c>
      <c r="AC2497" s="31">
        <f t="shared" si="385"/>
        <v>1</v>
      </c>
      <c r="AD2497" s="31">
        <f t="shared" si="386"/>
        <v>1</v>
      </c>
      <c r="AE2497" s="32" t="e">
        <f>MIN($K2497,IF(AND(S2497='[3]Resources - Baseline'!$C$25,$AH$3&gt;0),MIN(DATE(2050,12,31),MAX(DATE($AH$4,12,31),DATE(YEAR(J2497)+$AH$3,MONTH(J2497),DAY(J2497)))),IF(AND(COUNTIFS('[3]Resources - Baseline'!$C$26:$C$37,S2497)=1,$AH$2&gt;0),MIN(DATE($AH$4,12,31),DATE(YEAR(J2497)+$AH$2,MONTH(J2497),DAY(J2497))),DATE(2050,12,31))))</f>
        <v>#VALUE!</v>
      </c>
      <c r="AF2497" s="33">
        <f t="shared" si="387"/>
        <v>1</v>
      </c>
    </row>
    <row r="2498" spans="1:32">
      <c r="A2498" s="1">
        <v>2498</v>
      </c>
      <c r="B2498" s="21" t="s">
        <v>5153</v>
      </c>
      <c r="C2498" s="21" t="s">
        <v>5154</v>
      </c>
      <c r="D2498" s="21" t="s">
        <v>163</v>
      </c>
      <c r="E2498" s="21" t="s">
        <v>1097</v>
      </c>
      <c r="F2498" s="21" t="s">
        <v>1097</v>
      </c>
      <c r="G2498" s="21" t="s">
        <v>1098</v>
      </c>
      <c r="H2498" s="21" t="s">
        <v>210</v>
      </c>
      <c r="I2498" s="21" t="s">
        <v>212</v>
      </c>
      <c r="J2498" s="22">
        <v>22007</v>
      </c>
      <c r="K2498" s="22">
        <v>55153</v>
      </c>
      <c r="L2498" s="23">
        <f t="shared" si="388"/>
        <v>113.8</v>
      </c>
      <c r="M2498" s="24">
        <f t="shared" si="389"/>
        <v>1</v>
      </c>
      <c r="N2498" s="21">
        <v>113.8</v>
      </c>
      <c r="O2498" s="21">
        <v>113.8</v>
      </c>
      <c r="P2498" s="21" t="s">
        <v>218</v>
      </c>
      <c r="Q2498" s="21" t="s">
        <v>219</v>
      </c>
      <c r="R2498" s="25" t="s">
        <v>218</v>
      </c>
      <c r="S2498" s="21" t="s">
        <v>344</v>
      </c>
      <c r="T2498" s="21"/>
      <c r="U2498" s="26"/>
      <c r="V2498" s="26"/>
      <c r="W2498" s="27">
        <f t="shared" si="380"/>
        <v>1960</v>
      </c>
      <c r="X2498" s="27">
        <f t="shared" si="381"/>
        <v>2050</v>
      </c>
      <c r="Y2498" s="28">
        <f t="shared" si="382"/>
        <v>0</v>
      </c>
      <c r="Z2498" s="29" t="str">
        <f t="shared" si="383"/>
        <v>NW</v>
      </c>
      <c r="AA2498" s="30">
        <f t="shared" si="384"/>
        <v>113.8</v>
      </c>
      <c r="AB2498" s="31">
        <f>IF(AND(ISNUMBER(MATCH($S2498,[3]Lists!$CU$8:$CU$37,0)),J2498&gt;=DATE(2018,12,31)),$AH$6,$AH$5)</f>
        <v>1</v>
      </c>
      <c r="AC2498" s="31">
        <f t="shared" si="385"/>
        <v>1</v>
      </c>
      <c r="AD2498" s="31">
        <f t="shared" si="386"/>
        <v>1</v>
      </c>
      <c r="AE2498" s="32" t="e">
        <f>MIN($K2498,IF(AND(S2498='[3]Resources - Baseline'!$C$25,$AH$3&gt;0),MIN(DATE(2050,12,31),MAX(DATE($AH$4,12,31),DATE(YEAR(J2498)+$AH$3,MONTH(J2498),DAY(J2498)))),IF(AND(COUNTIFS('[3]Resources - Baseline'!$C$26:$C$37,S2498)=1,$AH$2&gt;0),MIN(DATE($AH$4,12,31),DATE(YEAR(J2498)+$AH$2,MONTH(J2498),DAY(J2498))),DATE(2050,12,31))))</f>
        <v>#VALUE!</v>
      </c>
      <c r="AF2498" s="33">
        <f t="shared" si="387"/>
        <v>1</v>
      </c>
    </row>
    <row r="2499" spans="1:32">
      <c r="A2499" s="1">
        <v>2499</v>
      </c>
      <c r="B2499" s="21" t="s">
        <v>5155</v>
      </c>
      <c r="C2499" s="21" t="s">
        <v>5156</v>
      </c>
      <c r="D2499" s="21" t="s">
        <v>163</v>
      </c>
      <c r="E2499" s="21" t="s">
        <v>1097</v>
      </c>
      <c r="F2499" s="21" t="s">
        <v>1097</v>
      </c>
      <c r="G2499" s="21" t="s">
        <v>1098</v>
      </c>
      <c r="H2499" s="21" t="s">
        <v>210</v>
      </c>
      <c r="I2499" s="21" t="s">
        <v>212</v>
      </c>
      <c r="J2499" s="22">
        <v>28460</v>
      </c>
      <c r="K2499" s="22">
        <v>55153</v>
      </c>
      <c r="L2499" s="23">
        <f t="shared" si="388"/>
        <v>114</v>
      </c>
      <c r="M2499" s="24">
        <f t="shared" si="389"/>
        <v>1</v>
      </c>
      <c r="N2499" s="21">
        <v>114</v>
      </c>
      <c r="O2499" s="21">
        <v>114</v>
      </c>
      <c r="P2499" s="21" t="s">
        <v>218</v>
      </c>
      <c r="Q2499" s="21" t="s">
        <v>219</v>
      </c>
      <c r="R2499" s="25" t="s">
        <v>218</v>
      </c>
      <c r="S2499" s="21" t="s">
        <v>344</v>
      </c>
      <c r="T2499" s="21"/>
      <c r="U2499" s="26"/>
      <c r="V2499" s="26"/>
      <c r="W2499" s="27">
        <f t="shared" si="380"/>
        <v>1978</v>
      </c>
      <c r="X2499" s="27">
        <f t="shared" si="381"/>
        <v>2050</v>
      </c>
      <c r="Y2499" s="28">
        <f t="shared" si="382"/>
        <v>0</v>
      </c>
      <c r="Z2499" s="29" t="str">
        <f t="shared" si="383"/>
        <v>NW</v>
      </c>
      <c r="AA2499" s="30">
        <f t="shared" si="384"/>
        <v>114</v>
      </c>
      <c r="AB2499" s="31">
        <f>IF(AND(ISNUMBER(MATCH($S2499,[3]Lists!$CU$8:$CU$37,0)),J2499&gt;=DATE(2018,12,31)),$AH$6,$AH$5)</f>
        <v>1</v>
      </c>
      <c r="AC2499" s="31">
        <f t="shared" si="385"/>
        <v>1</v>
      </c>
      <c r="AD2499" s="31">
        <f t="shared" si="386"/>
        <v>1</v>
      </c>
      <c r="AE2499" s="32" t="e">
        <f>MIN($K2499,IF(AND(S2499='[3]Resources - Baseline'!$C$25,$AH$3&gt;0),MIN(DATE(2050,12,31),MAX(DATE($AH$4,12,31),DATE(YEAR(J2499)+$AH$3,MONTH(J2499),DAY(J2499)))),IF(AND(COUNTIFS('[3]Resources - Baseline'!$C$26:$C$37,S2499)=1,$AH$2&gt;0),MIN(DATE($AH$4,12,31),DATE(YEAR(J2499)+$AH$2,MONTH(J2499),DAY(J2499))),DATE(2050,12,31))))</f>
        <v>#VALUE!</v>
      </c>
      <c r="AF2499" s="33">
        <f t="shared" si="387"/>
        <v>1</v>
      </c>
    </row>
    <row r="2500" spans="1:32">
      <c r="A2500" s="1">
        <v>2500</v>
      </c>
      <c r="B2500" s="21" t="s">
        <v>5157</v>
      </c>
      <c r="C2500" s="21" t="s">
        <v>5158</v>
      </c>
      <c r="D2500" s="21" t="s">
        <v>163</v>
      </c>
      <c r="E2500" s="21" t="s">
        <v>591</v>
      </c>
      <c r="F2500" s="21" t="s">
        <v>591</v>
      </c>
      <c r="G2500" s="21" t="s">
        <v>592</v>
      </c>
      <c r="H2500" s="21" t="s">
        <v>591</v>
      </c>
      <c r="I2500" s="21" t="s">
        <v>195</v>
      </c>
      <c r="J2500" s="22">
        <v>41244</v>
      </c>
      <c r="K2500" s="22">
        <v>55153</v>
      </c>
      <c r="L2500" s="23">
        <f t="shared" si="388"/>
        <v>27</v>
      </c>
      <c r="M2500" s="24">
        <f t="shared" si="389"/>
        <v>1</v>
      </c>
      <c r="N2500" s="21">
        <v>27</v>
      </c>
      <c r="O2500" s="21">
        <v>27</v>
      </c>
      <c r="P2500" s="21" t="s">
        <v>408</v>
      </c>
      <c r="Q2500" s="21" t="s">
        <v>180</v>
      </c>
      <c r="R2500" s="25" t="s">
        <v>181</v>
      </c>
      <c r="S2500" s="21" t="s">
        <v>337</v>
      </c>
      <c r="T2500" s="21"/>
      <c r="U2500" s="26"/>
      <c r="V2500" s="26"/>
      <c r="W2500" s="27">
        <f t="shared" si="380"/>
        <v>2013</v>
      </c>
      <c r="X2500" s="27">
        <f t="shared" si="381"/>
        <v>2050</v>
      </c>
      <c r="Y2500" s="28">
        <f t="shared" si="382"/>
        <v>0</v>
      </c>
      <c r="Z2500" s="29" t="str">
        <f t="shared" si="383"/>
        <v>SW</v>
      </c>
      <c r="AA2500" s="30">
        <f t="shared" si="384"/>
        <v>27</v>
      </c>
      <c r="AB2500" s="31">
        <f>IF(AND(ISNUMBER(MATCH($S2500,[3]Lists!$CU$8:$CU$37,0)),J2500&gt;=DATE(2018,12,31)),$AH$6,$AH$5)</f>
        <v>1</v>
      </c>
      <c r="AC2500" s="31">
        <f t="shared" si="385"/>
        <v>1</v>
      </c>
      <c r="AD2500" s="31">
        <f t="shared" si="386"/>
        <v>1</v>
      </c>
      <c r="AE2500" s="32" t="e">
        <f>MIN($K2500,IF(AND(S2500='[3]Resources - Baseline'!$C$25,$AH$3&gt;0),MIN(DATE(2050,12,31),MAX(DATE($AH$4,12,31),DATE(YEAR(J2500)+$AH$3,MONTH(J2500),DAY(J2500)))),IF(AND(COUNTIFS('[3]Resources - Baseline'!$C$26:$C$37,S2500)=1,$AH$2&gt;0),MIN(DATE($AH$4,12,31),DATE(YEAR(J2500)+$AH$2,MONTH(J2500),DAY(J2500))),DATE(2050,12,31))))</f>
        <v>#VALUE!</v>
      </c>
      <c r="AF2500" s="33">
        <f t="shared" si="387"/>
        <v>1</v>
      </c>
    </row>
    <row r="2501" spans="1:32">
      <c r="A2501" s="1">
        <v>2501</v>
      </c>
      <c r="B2501" s="21" t="s">
        <v>5159</v>
      </c>
      <c r="C2501" s="21" t="s">
        <v>5160</v>
      </c>
      <c r="D2501" s="21" t="s">
        <v>163</v>
      </c>
      <c r="E2501" s="21" t="s">
        <v>298</v>
      </c>
      <c r="F2501" s="21" t="s">
        <v>298</v>
      </c>
      <c r="G2501" s="21" t="s">
        <v>299</v>
      </c>
      <c r="H2501" s="21" t="s">
        <v>166</v>
      </c>
      <c r="I2501" s="21" t="s">
        <v>167</v>
      </c>
      <c r="J2501" s="22">
        <v>41487</v>
      </c>
      <c r="K2501" s="22">
        <v>55153</v>
      </c>
      <c r="L2501" s="23">
        <f t="shared" si="388"/>
        <v>16</v>
      </c>
      <c r="M2501" s="24">
        <f t="shared" si="389"/>
        <v>1</v>
      </c>
      <c r="N2501" s="21">
        <v>16</v>
      </c>
      <c r="O2501" s="21">
        <v>16</v>
      </c>
      <c r="P2501" s="21" t="s">
        <v>288</v>
      </c>
      <c r="Q2501" s="21" t="s">
        <v>269</v>
      </c>
      <c r="R2501" s="25" t="s">
        <v>270</v>
      </c>
      <c r="S2501" s="21" t="s">
        <v>304</v>
      </c>
      <c r="T2501" s="21"/>
      <c r="U2501" s="26"/>
      <c r="V2501" s="26"/>
      <c r="W2501" s="27">
        <f t="shared" si="380"/>
        <v>2014</v>
      </c>
      <c r="X2501" s="27">
        <f t="shared" si="381"/>
        <v>2050</v>
      </c>
      <c r="Y2501" s="28">
        <f t="shared" si="382"/>
        <v>0</v>
      </c>
      <c r="Z2501" s="29" t="str">
        <f t="shared" si="383"/>
        <v>Excluded</v>
      </c>
      <c r="AA2501" s="30">
        <f t="shared" si="384"/>
        <v>16</v>
      </c>
      <c r="AB2501" s="31">
        <f>IF(AND(ISNUMBER(MATCH($S2501,[3]Lists!$CU$8:$CU$37,0)),J2501&gt;=DATE(2018,12,31)),$AH$6,$AH$5)</f>
        <v>1</v>
      </c>
      <c r="AC2501" s="31">
        <f t="shared" si="385"/>
        <v>1</v>
      </c>
      <c r="AD2501" s="31">
        <f t="shared" si="386"/>
        <v>1</v>
      </c>
      <c r="AE2501" s="32" t="e">
        <f>MIN($K2501,IF(AND(S2501='[3]Resources - Baseline'!$C$25,$AH$3&gt;0),MIN(DATE(2050,12,31),MAX(DATE($AH$4,12,31),DATE(YEAR(J2501)+$AH$3,MONTH(J2501),DAY(J2501)))),IF(AND(COUNTIFS('[3]Resources - Baseline'!$C$26:$C$37,S2501)=1,$AH$2&gt;0),MIN(DATE($AH$4,12,31),DATE(YEAR(J2501)+$AH$2,MONTH(J2501),DAY(J2501))),DATE(2050,12,31))))</f>
        <v>#VALUE!</v>
      </c>
      <c r="AF2501" s="33">
        <f t="shared" si="387"/>
        <v>1</v>
      </c>
    </row>
    <row r="2502" spans="1:32">
      <c r="A2502" s="1">
        <v>2502</v>
      </c>
      <c r="B2502" s="21" t="s">
        <v>5161</v>
      </c>
      <c r="C2502" s="21" t="s">
        <v>5162</v>
      </c>
      <c r="D2502" s="21" t="s">
        <v>163</v>
      </c>
      <c r="E2502" s="21" t="s">
        <v>164</v>
      </c>
      <c r="F2502" s="21" t="s">
        <v>164</v>
      </c>
      <c r="G2502" s="21" t="s">
        <v>165</v>
      </c>
      <c r="H2502" s="21" t="s">
        <v>166</v>
      </c>
      <c r="I2502" s="21" t="s">
        <v>167</v>
      </c>
      <c r="J2502" s="22">
        <v>41699</v>
      </c>
      <c r="K2502" s="22">
        <v>54848</v>
      </c>
      <c r="L2502" s="23">
        <f t="shared" si="388"/>
        <v>60.42</v>
      </c>
      <c r="M2502" s="24">
        <f t="shared" si="389"/>
        <v>1</v>
      </c>
      <c r="N2502" s="21">
        <v>60.42</v>
      </c>
      <c r="O2502" s="21">
        <v>60.42</v>
      </c>
      <c r="P2502" s="21" t="s">
        <v>213</v>
      </c>
      <c r="Q2502" s="21" t="s">
        <v>214</v>
      </c>
      <c r="R2502" s="25" t="s">
        <v>215</v>
      </c>
      <c r="S2502" s="21" t="s">
        <v>390</v>
      </c>
      <c r="T2502" s="21"/>
      <c r="U2502" s="26"/>
      <c r="V2502" s="26"/>
      <c r="W2502" s="27">
        <f t="shared" si="380"/>
        <v>2014</v>
      </c>
      <c r="X2502" s="27">
        <f t="shared" si="381"/>
        <v>2049</v>
      </c>
      <c r="Y2502" s="28">
        <f t="shared" si="382"/>
        <v>0</v>
      </c>
      <c r="Z2502" s="29" t="str">
        <f t="shared" si="383"/>
        <v>Excluded</v>
      </c>
      <c r="AA2502" s="30">
        <f t="shared" si="384"/>
        <v>60.42</v>
      </c>
      <c r="AB2502" s="31">
        <f>IF(AND(ISNUMBER(MATCH($S2502,[3]Lists!$CU$8:$CU$37,0)),J2502&gt;=DATE(2018,12,31)),$AH$6,$AH$5)</f>
        <v>1</v>
      </c>
      <c r="AC2502" s="31">
        <f t="shared" si="385"/>
        <v>1</v>
      </c>
      <c r="AD2502" s="31">
        <f t="shared" si="386"/>
        <v>1</v>
      </c>
      <c r="AE2502" s="32" t="e">
        <f>MIN($K2502,IF(AND(S2502='[3]Resources - Baseline'!$C$25,$AH$3&gt;0),MIN(DATE(2050,12,31),MAX(DATE($AH$4,12,31),DATE(YEAR(J2502)+$AH$3,MONTH(J2502),DAY(J2502)))),IF(AND(COUNTIFS('[3]Resources - Baseline'!$C$26:$C$37,S2502)=1,$AH$2&gt;0),MIN(DATE($AH$4,12,31),DATE(YEAR(J2502)+$AH$2,MONTH(J2502),DAY(J2502))),DATE(2050,12,31))))</f>
        <v>#VALUE!</v>
      </c>
      <c r="AF2502" s="33">
        <f t="shared" si="387"/>
        <v>1</v>
      </c>
    </row>
    <row r="2503" spans="1:32">
      <c r="A2503" s="1">
        <v>2503</v>
      </c>
      <c r="B2503" s="21" t="s">
        <v>5163</v>
      </c>
      <c r="C2503" s="21" t="s">
        <v>5164</v>
      </c>
      <c r="D2503" s="21" t="s">
        <v>163</v>
      </c>
      <c r="E2503" s="21" t="s">
        <v>302</v>
      </c>
      <c r="F2503" s="21" t="s">
        <v>302</v>
      </c>
      <c r="G2503" s="21" t="s">
        <v>303</v>
      </c>
      <c r="H2503" s="21" t="s">
        <v>302</v>
      </c>
      <c r="I2503" s="21" t="s">
        <v>167</v>
      </c>
      <c r="J2503" s="22">
        <v>21885</v>
      </c>
      <c r="K2503" s="22">
        <v>55153</v>
      </c>
      <c r="L2503" s="23">
        <f t="shared" si="388"/>
        <v>110</v>
      </c>
      <c r="M2503" s="24">
        <f t="shared" si="389"/>
        <v>1</v>
      </c>
      <c r="N2503" s="21">
        <v>110</v>
      </c>
      <c r="O2503" s="21">
        <v>110</v>
      </c>
      <c r="P2503" s="21" t="s">
        <v>507</v>
      </c>
      <c r="Q2503" s="21" t="s">
        <v>508</v>
      </c>
      <c r="R2503" s="25" t="s">
        <v>509</v>
      </c>
      <c r="S2503" s="21" t="s">
        <v>776</v>
      </c>
      <c r="T2503" s="21"/>
      <c r="U2503" s="26"/>
      <c r="V2503" s="26"/>
      <c r="W2503" s="27">
        <f t="shared" si="380"/>
        <v>1960</v>
      </c>
      <c r="X2503" s="27">
        <f t="shared" si="381"/>
        <v>2050</v>
      </c>
      <c r="Y2503" s="28">
        <f t="shared" si="382"/>
        <v>0</v>
      </c>
      <c r="Z2503" s="29" t="str">
        <f t="shared" si="383"/>
        <v>Excluded</v>
      </c>
      <c r="AA2503" s="30">
        <f t="shared" si="384"/>
        <v>110</v>
      </c>
      <c r="AB2503" s="31">
        <f>IF(AND(ISNUMBER(MATCH($S2503,[3]Lists!$CU$8:$CU$37,0)),J2503&gt;=DATE(2018,12,31)),$AH$6,$AH$5)</f>
        <v>1</v>
      </c>
      <c r="AC2503" s="31">
        <f t="shared" si="385"/>
        <v>1</v>
      </c>
      <c r="AD2503" s="31">
        <f t="shared" si="386"/>
        <v>1</v>
      </c>
      <c r="AE2503" s="32" t="e">
        <f>MIN($K2503,IF(AND(S2503='[3]Resources - Baseline'!$C$25,$AH$3&gt;0),MIN(DATE(2050,12,31),MAX(DATE($AH$4,12,31),DATE(YEAR(J2503)+$AH$3,MONTH(J2503),DAY(J2503)))),IF(AND(COUNTIFS('[3]Resources - Baseline'!$C$26:$C$37,S2503)=1,$AH$2&gt;0),MIN(DATE($AH$4,12,31),DATE(YEAR(J2503)+$AH$2,MONTH(J2503),DAY(J2503))),DATE(2050,12,31))))</f>
        <v>#VALUE!</v>
      </c>
      <c r="AF2503" s="33">
        <f t="shared" si="387"/>
        <v>1</v>
      </c>
    </row>
    <row r="2504" spans="1:32">
      <c r="A2504" s="1">
        <v>2504</v>
      </c>
      <c r="B2504" s="21" t="s">
        <v>5165</v>
      </c>
      <c r="C2504" s="21" t="s">
        <v>5166</v>
      </c>
      <c r="D2504" s="21" t="s">
        <v>163</v>
      </c>
      <c r="E2504" s="21" t="s">
        <v>518</v>
      </c>
      <c r="F2504" s="21" t="s">
        <v>518</v>
      </c>
      <c r="G2504" s="21" t="s">
        <v>519</v>
      </c>
      <c r="H2504" s="21" t="s">
        <v>518</v>
      </c>
      <c r="I2504" s="21" t="s">
        <v>195</v>
      </c>
      <c r="J2504" s="22">
        <v>45762</v>
      </c>
      <c r="K2504" s="22">
        <v>55153</v>
      </c>
      <c r="L2504" s="23">
        <f t="shared" si="388"/>
        <v>735</v>
      </c>
      <c r="M2504" s="24">
        <f t="shared" si="389"/>
        <v>1</v>
      </c>
      <c r="N2504" s="21">
        <v>735</v>
      </c>
      <c r="O2504" s="21">
        <v>735</v>
      </c>
      <c r="P2504" s="21" t="s">
        <v>257</v>
      </c>
      <c r="Q2504" s="21" t="s">
        <v>258</v>
      </c>
      <c r="R2504" s="25" t="s">
        <v>259</v>
      </c>
      <c r="S2504" s="21" t="s">
        <v>260</v>
      </c>
      <c r="T2504" s="21"/>
      <c r="U2504" s="26"/>
      <c r="V2504" s="26"/>
      <c r="W2504" s="27">
        <f t="shared" si="380"/>
        <v>2025</v>
      </c>
      <c r="X2504" s="27">
        <f t="shared" si="381"/>
        <v>2050</v>
      </c>
      <c r="Y2504" s="28">
        <f t="shared" si="382"/>
        <v>0</v>
      </c>
      <c r="Z2504" s="29" t="str">
        <f t="shared" si="383"/>
        <v>SW</v>
      </c>
      <c r="AA2504" s="30">
        <f t="shared" si="384"/>
        <v>735</v>
      </c>
      <c r="AB2504" s="31">
        <f>IF(AND(ISNUMBER(MATCH($S2504,[3]Lists!$CU$8:$CU$37,0)),J2504&gt;=DATE(2018,12,31)),$AH$6,$AH$5)</f>
        <v>1</v>
      </c>
      <c r="AC2504" s="31">
        <f t="shared" si="385"/>
        <v>1</v>
      </c>
      <c r="AD2504" s="31">
        <f t="shared" si="386"/>
        <v>1</v>
      </c>
      <c r="AE2504" s="32" t="e">
        <f>MIN($K2504,IF(AND(S2504='[3]Resources - Baseline'!$C$25,$AH$3&gt;0),MIN(DATE(2050,12,31),MAX(DATE($AH$4,12,31),DATE(YEAR(J2504)+$AH$3,MONTH(J2504),DAY(J2504)))),IF(AND(COUNTIFS('[3]Resources - Baseline'!$C$26:$C$37,S2504)=1,$AH$2&gt;0),MIN(DATE($AH$4,12,31),DATE(YEAR(J2504)+$AH$2,MONTH(J2504),DAY(J2504))),DATE(2050,12,31))))</f>
        <v>#VALUE!</v>
      </c>
      <c r="AF2504" s="33">
        <f t="shared" si="387"/>
        <v>1</v>
      </c>
    </row>
    <row r="2505" spans="1:32">
      <c r="A2505" s="1">
        <v>2505</v>
      </c>
      <c r="B2505" s="21" t="s">
        <v>5167</v>
      </c>
      <c r="C2505" s="21" t="s">
        <v>5168</v>
      </c>
      <c r="D2505" s="21" t="s">
        <v>163</v>
      </c>
      <c r="E2505" s="21" t="s">
        <v>164</v>
      </c>
      <c r="F2505" s="21" t="s">
        <v>164</v>
      </c>
      <c r="G2505" s="21" t="s">
        <v>165</v>
      </c>
      <c r="H2505" s="21" t="s">
        <v>166</v>
      </c>
      <c r="I2505" s="21" t="s">
        <v>167</v>
      </c>
      <c r="J2505" s="22">
        <v>34060</v>
      </c>
      <c r="K2505" s="22">
        <v>51226</v>
      </c>
      <c r="L2505" s="23">
        <f t="shared" si="388"/>
        <v>67.69</v>
      </c>
      <c r="M2505" s="24">
        <f t="shared" si="389"/>
        <v>1</v>
      </c>
      <c r="N2505" s="21">
        <v>67.69</v>
      </c>
      <c r="O2505" s="21">
        <v>67.69</v>
      </c>
      <c r="P2505" s="21" t="s">
        <v>213</v>
      </c>
      <c r="Q2505" s="21" t="s">
        <v>214</v>
      </c>
      <c r="R2505" s="25" t="s">
        <v>215</v>
      </c>
      <c r="S2505" s="21" t="s">
        <v>390</v>
      </c>
      <c r="T2505" s="21"/>
      <c r="U2505" s="26"/>
      <c r="V2505" s="26"/>
      <c r="W2505" s="27">
        <f t="shared" si="380"/>
        <v>1993</v>
      </c>
      <c r="X2505" s="27">
        <f t="shared" si="381"/>
        <v>2039</v>
      </c>
      <c r="Y2505" s="28">
        <f t="shared" si="382"/>
        <v>0</v>
      </c>
      <c r="Z2505" s="29" t="str">
        <f t="shared" si="383"/>
        <v>Excluded</v>
      </c>
      <c r="AA2505" s="30">
        <f t="shared" si="384"/>
        <v>67.69</v>
      </c>
      <c r="AB2505" s="31">
        <f>IF(AND(ISNUMBER(MATCH($S2505,[3]Lists!$CU$8:$CU$37,0)),J2505&gt;=DATE(2018,12,31)),$AH$6,$AH$5)</f>
        <v>1</v>
      </c>
      <c r="AC2505" s="31">
        <f t="shared" si="385"/>
        <v>1</v>
      </c>
      <c r="AD2505" s="31">
        <f t="shared" si="386"/>
        <v>1</v>
      </c>
      <c r="AE2505" s="32" t="e">
        <f>MIN($K2505,IF(AND(S2505='[3]Resources - Baseline'!$C$25,$AH$3&gt;0),MIN(DATE(2050,12,31),MAX(DATE($AH$4,12,31),DATE(YEAR(J2505)+$AH$3,MONTH(J2505),DAY(J2505)))),IF(AND(COUNTIFS('[3]Resources - Baseline'!$C$26:$C$37,S2505)=1,$AH$2&gt;0),MIN(DATE($AH$4,12,31),DATE(YEAR(J2505)+$AH$2,MONTH(J2505),DAY(J2505))),DATE(2050,12,31))))</f>
        <v>#VALUE!</v>
      </c>
      <c r="AF2505" s="33">
        <f t="shared" si="387"/>
        <v>1</v>
      </c>
    </row>
    <row r="2506" spans="1:32">
      <c r="A2506" s="1">
        <v>2506</v>
      </c>
      <c r="B2506" s="21" t="s">
        <v>5169</v>
      </c>
      <c r="C2506" s="21" t="s">
        <v>5170</v>
      </c>
      <c r="D2506" s="21" t="s">
        <v>163</v>
      </c>
      <c r="E2506" s="21" t="s">
        <v>164</v>
      </c>
      <c r="F2506" s="21" t="s">
        <v>164</v>
      </c>
      <c r="G2506" s="21" t="s">
        <v>165</v>
      </c>
      <c r="H2506" s="21" t="s">
        <v>166</v>
      </c>
      <c r="I2506" s="21" t="s">
        <v>167</v>
      </c>
      <c r="J2506" s="22">
        <v>41609</v>
      </c>
      <c r="K2506" s="22">
        <v>56219</v>
      </c>
      <c r="L2506" s="23">
        <f t="shared" si="388"/>
        <v>7.2</v>
      </c>
      <c r="M2506" s="24">
        <f t="shared" si="389"/>
        <v>1</v>
      </c>
      <c r="N2506" s="21">
        <v>7.2</v>
      </c>
      <c r="O2506" s="21">
        <v>7.2</v>
      </c>
      <c r="P2506" s="21" t="s">
        <v>218</v>
      </c>
      <c r="Q2506" s="21" t="s">
        <v>219</v>
      </c>
      <c r="R2506" s="25" t="s">
        <v>218</v>
      </c>
      <c r="S2506" s="21" t="s">
        <v>220</v>
      </c>
      <c r="T2506" s="21"/>
      <c r="U2506" s="26"/>
      <c r="V2506" s="26"/>
      <c r="W2506" s="27">
        <f t="shared" ref="W2506:W2569" si="390">IF(J2506&lt;DATE(YEAR(J2506),7,1),YEAR(J2506),YEAR(J2506)+1)</f>
        <v>2014</v>
      </c>
      <c r="X2506" s="27">
        <f t="shared" ref="X2506:X2569" si="391">IF(K2506&gt;=DATE(YEAR(K2506),7,1),YEAR(K2506),YEAR(K2506)-1)</f>
        <v>2053</v>
      </c>
      <c r="Y2506" s="28">
        <f t="shared" ref="Y2506:Y2569" si="392">IF(ISBLANK(U2506),0,O2506-U2506)</f>
        <v>0</v>
      </c>
      <c r="Z2506" s="29" t="str">
        <f t="shared" ref="Z2506:Z2569" si="393">IF(ISBLANK(T2506),I2506,T2506)</f>
        <v>Excluded</v>
      </c>
      <c r="AA2506" s="30">
        <f t="shared" ref="AA2506:AA2569" si="394">IF(ISBLANK(U2506),O2506,U2506)</f>
        <v>7.2</v>
      </c>
      <c r="AB2506" s="31">
        <f>IF(AND(ISNUMBER(MATCH($S2506,[3]Lists!$CU$8:$CU$37,0)),J2506&gt;=DATE(2018,12,31)),$AH$6,$AH$5)</f>
        <v>1</v>
      </c>
      <c r="AC2506" s="31">
        <f t="shared" ref="AC2506:AC2569" si="395">IF(ISBLANK(S2506),0,1)</f>
        <v>1</v>
      </c>
      <c r="AD2506" s="31">
        <f t="shared" ref="AD2506:AD2569" si="396">AC2506</f>
        <v>1</v>
      </c>
      <c r="AE2506" s="32" t="e">
        <f>MIN($K2506,IF(AND(S2506='[3]Resources - Baseline'!$C$25,$AH$3&gt;0),MIN(DATE(2050,12,31),MAX(DATE($AH$4,12,31),DATE(YEAR(J2506)+$AH$3,MONTH(J2506),DAY(J2506)))),IF(AND(COUNTIFS('[3]Resources - Baseline'!$C$26:$C$37,S2506)=1,$AH$2&gt;0),MIN(DATE($AH$4,12,31),DATE(YEAR(J2506)+$AH$2,MONTH(J2506),DAY(J2506))),DATE(2050,12,31))))</f>
        <v>#VALUE!</v>
      </c>
      <c r="AF2506" s="33">
        <f t="shared" ref="AF2506:AF2569" si="397">SUMPRODUCT(($B$9:$B$3872=$B2506)*1)</f>
        <v>1</v>
      </c>
    </row>
    <row r="2507" spans="1:32">
      <c r="A2507" s="1">
        <v>2507</v>
      </c>
      <c r="B2507" s="21" t="s">
        <v>5171</v>
      </c>
      <c r="C2507" s="21" t="s">
        <v>5172</v>
      </c>
      <c r="D2507" s="21" t="s">
        <v>163</v>
      </c>
      <c r="E2507" s="21" t="s">
        <v>164</v>
      </c>
      <c r="F2507" s="21" t="s">
        <v>164</v>
      </c>
      <c r="G2507" s="21" t="s">
        <v>165</v>
      </c>
      <c r="H2507" s="21" t="s">
        <v>166</v>
      </c>
      <c r="I2507" s="21" t="s">
        <v>167</v>
      </c>
      <c r="J2507" s="22">
        <v>41609</v>
      </c>
      <c r="K2507" s="22">
        <v>56219</v>
      </c>
      <c r="L2507" s="23">
        <f t="shared" ref="L2507:L2570" si="398">IFERROR(M2507*O2507,0)</f>
        <v>7.2</v>
      </c>
      <c r="M2507" s="24">
        <f t="shared" ref="M2507:M2570" si="399">IFERROR(N2507/O2507,0)</f>
        <v>1</v>
      </c>
      <c r="N2507" s="21">
        <v>7.2</v>
      </c>
      <c r="O2507" s="21">
        <v>7.2</v>
      </c>
      <c r="P2507" s="21" t="s">
        <v>218</v>
      </c>
      <c r="Q2507" s="21" t="s">
        <v>219</v>
      </c>
      <c r="R2507" s="25" t="s">
        <v>218</v>
      </c>
      <c r="S2507" s="21" t="s">
        <v>220</v>
      </c>
      <c r="T2507" s="21"/>
      <c r="U2507" s="26"/>
      <c r="V2507" s="26"/>
      <c r="W2507" s="27">
        <f t="shared" si="390"/>
        <v>2014</v>
      </c>
      <c r="X2507" s="27">
        <f t="shared" si="391"/>
        <v>2053</v>
      </c>
      <c r="Y2507" s="28">
        <f t="shared" si="392"/>
        <v>0</v>
      </c>
      <c r="Z2507" s="29" t="str">
        <f t="shared" si="393"/>
        <v>Excluded</v>
      </c>
      <c r="AA2507" s="30">
        <f t="shared" si="394"/>
        <v>7.2</v>
      </c>
      <c r="AB2507" s="31">
        <f>IF(AND(ISNUMBER(MATCH($S2507,[3]Lists!$CU$8:$CU$37,0)),J2507&gt;=DATE(2018,12,31)),$AH$6,$AH$5)</f>
        <v>1</v>
      </c>
      <c r="AC2507" s="31">
        <f t="shared" si="395"/>
        <v>1</v>
      </c>
      <c r="AD2507" s="31">
        <f t="shared" si="396"/>
        <v>1</v>
      </c>
      <c r="AE2507" s="32" t="e">
        <f>MIN($K2507,IF(AND(S2507='[3]Resources - Baseline'!$C$25,$AH$3&gt;0),MIN(DATE(2050,12,31),MAX(DATE($AH$4,12,31),DATE(YEAR(J2507)+$AH$3,MONTH(J2507),DAY(J2507)))),IF(AND(COUNTIFS('[3]Resources - Baseline'!$C$26:$C$37,S2507)=1,$AH$2&gt;0),MIN(DATE($AH$4,12,31),DATE(YEAR(J2507)+$AH$2,MONTH(J2507),DAY(J2507))),DATE(2050,12,31))))</f>
        <v>#VALUE!</v>
      </c>
      <c r="AF2507" s="33">
        <f t="shared" si="397"/>
        <v>1</v>
      </c>
    </row>
    <row r="2508" spans="1:32">
      <c r="A2508" s="1">
        <v>2508</v>
      </c>
      <c r="B2508" s="21" t="s">
        <v>5173</v>
      </c>
      <c r="C2508" s="21" t="s">
        <v>5174</v>
      </c>
      <c r="D2508" s="21" t="s">
        <v>163</v>
      </c>
      <c r="E2508" s="21" t="s">
        <v>164</v>
      </c>
      <c r="F2508" s="21" t="s">
        <v>164</v>
      </c>
      <c r="G2508" s="21" t="s">
        <v>165</v>
      </c>
      <c r="H2508" s="21" t="s">
        <v>166</v>
      </c>
      <c r="I2508" s="21" t="s">
        <v>167</v>
      </c>
      <c r="J2508" s="22">
        <v>41609</v>
      </c>
      <c r="K2508" s="22">
        <v>56219</v>
      </c>
      <c r="L2508" s="23">
        <f t="shared" si="398"/>
        <v>3</v>
      </c>
      <c r="M2508" s="24">
        <f t="shared" si="399"/>
        <v>1</v>
      </c>
      <c r="N2508" s="21">
        <v>3</v>
      </c>
      <c r="O2508" s="21">
        <v>3</v>
      </c>
      <c r="P2508" s="21" t="s">
        <v>218</v>
      </c>
      <c r="Q2508" s="21" t="s">
        <v>219</v>
      </c>
      <c r="R2508" s="25" t="s">
        <v>218</v>
      </c>
      <c r="S2508" s="21" t="s">
        <v>220</v>
      </c>
      <c r="T2508" s="21"/>
      <c r="U2508" s="26"/>
      <c r="V2508" s="26"/>
      <c r="W2508" s="27">
        <f t="shared" si="390"/>
        <v>2014</v>
      </c>
      <c r="X2508" s="27">
        <f t="shared" si="391"/>
        <v>2053</v>
      </c>
      <c r="Y2508" s="28">
        <f t="shared" si="392"/>
        <v>0</v>
      </c>
      <c r="Z2508" s="29" t="str">
        <f t="shared" si="393"/>
        <v>Excluded</v>
      </c>
      <c r="AA2508" s="30">
        <f t="shared" si="394"/>
        <v>3</v>
      </c>
      <c r="AB2508" s="31">
        <f>IF(AND(ISNUMBER(MATCH($S2508,[3]Lists!$CU$8:$CU$37,0)),J2508&gt;=DATE(2018,12,31)),$AH$6,$AH$5)</f>
        <v>1</v>
      </c>
      <c r="AC2508" s="31">
        <f t="shared" si="395"/>
        <v>1</v>
      </c>
      <c r="AD2508" s="31">
        <f t="shared" si="396"/>
        <v>1</v>
      </c>
      <c r="AE2508" s="32" t="e">
        <f>MIN($K2508,IF(AND(S2508='[3]Resources - Baseline'!$C$25,$AH$3&gt;0),MIN(DATE(2050,12,31),MAX(DATE($AH$4,12,31),DATE(YEAR(J2508)+$AH$3,MONTH(J2508),DAY(J2508)))),IF(AND(COUNTIFS('[3]Resources - Baseline'!$C$26:$C$37,S2508)=1,$AH$2&gt;0),MIN(DATE($AH$4,12,31),DATE(YEAR(J2508)+$AH$2,MONTH(J2508),DAY(J2508))),DATE(2050,12,31))))</f>
        <v>#VALUE!</v>
      </c>
      <c r="AF2508" s="33">
        <f t="shared" si="397"/>
        <v>1</v>
      </c>
    </row>
    <row r="2509" spans="1:32">
      <c r="A2509" s="1">
        <v>2509</v>
      </c>
      <c r="B2509" s="21" t="s">
        <v>5175</v>
      </c>
      <c r="C2509" s="21" t="s">
        <v>5176</v>
      </c>
      <c r="D2509" s="21" t="s">
        <v>185</v>
      </c>
      <c r="E2509" s="21" t="s">
        <v>175</v>
      </c>
      <c r="F2509" s="21" t="s">
        <v>175</v>
      </c>
      <c r="G2509" s="21" t="s">
        <v>186</v>
      </c>
      <c r="H2509" s="21" t="s">
        <v>175</v>
      </c>
      <c r="I2509" s="21" t="s">
        <v>178</v>
      </c>
      <c r="J2509" s="22">
        <v>31413</v>
      </c>
      <c r="K2509" s="22">
        <v>55153</v>
      </c>
      <c r="L2509" s="23">
        <f t="shared" si="398"/>
        <v>12</v>
      </c>
      <c r="M2509" s="24">
        <f t="shared" si="399"/>
        <v>1</v>
      </c>
      <c r="N2509" s="21">
        <v>12</v>
      </c>
      <c r="O2509" s="21">
        <v>12</v>
      </c>
      <c r="P2509" s="21" t="s">
        <v>187</v>
      </c>
      <c r="Q2509" s="21" t="s">
        <v>219</v>
      </c>
      <c r="R2509" s="25" t="s">
        <v>218</v>
      </c>
      <c r="S2509" s="21" t="s">
        <v>265</v>
      </c>
      <c r="T2509" s="21"/>
      <c r="U2509" s="26"/>
      <c r="V2509" s="26"/>
      <c r="W2509" s="27">
        <f t="shared" si="390"/>
        <v>1986</v>
      </c>
      <c r="X2509" s="27">
        <f t="shared" si="391"/>
        <v>2050</v>
      </c>
      <c r="Y2509" s="28">
        <f t="shared" si="392"/>
        <v>0</v>
      </c>
      <c r="Z2509" s="29" t="str">
        <f t="shared" si="393"/>
        <v>CAISO</v>
      </c>
      <c r="AA2509" s="30">
        <f t="shared" si="394"/>
        <v>12</v>
      </c>
      <c r="AB2509" s="31">
        <f>IF(AND(ISNUMBER(MATCH($S2509,[3]Lists!$CU$8:$CU$37,0)),J2509&gt;=DATE(2018,12,31)),$AH$6,$AH$5)</f>
        <v>1</v>
      </c>
      <c r="AC2509" s="31">
        <f t="shared" si="395"/>
        <v>1</v>
      </c>
      <c r="AD2509" s="31">
        <f t="shared" si="396"/>
        <v>1</v>
      </c>
      <c r="AE2509" s="32" t="e">
        <f>MIN($K2509,IF(AND(S2509='[3]Resources - Baseline'!$C$25,$AH$3&gt;0),MIN(DATE(2050,12,31),MAX(DATE($AH$4,12,31),DATE(YEAR(J2509)+$AH$3,MONTH(J2509),DAY(J2509)))),IF(AND(COUNTIFS('[3]Resources - Baseline'!$C$26:$C$37,S2509)=1,$AH$2&gt;0),MIN(DATE($AH$4,12,31),DATE(YEAR(J2509)+$AH$2,MONTH(J2509),DAY(J2509))),DATE(2050,12,31))))</f>
        <v>#VALUE!</v>
      </c>
      <c r="AF2509" s="33">
        <f t="shared" si="397"/>
        <v>1</v>
      </c>
    </row>
    <row r="2510" spans="1:32">
      <c r="A2510" s="1">
        <v>2510</v>
      </c>
      <c r="B2510" s="21" t="s">
        <v>5177</v>
      </c>
      <c r="C2510" s="21" t="s">
        <v>5178</v>
      </c>
      <c r="D2510" s="21" t="s">
        <v>185</v>
      </c>
      <c r="E2510" s="21" t="s">
        <v>175</v>
      </c>
      <c r="F2510" s="21" t="s">
        <v>175</v>
      </c>
      <c r="G2510" s="21" t="s">
        <v>186</v>
      </c>
      <c r="H2510" s="21" t="s">
        <v>175</v>
      </c>
      <c r="I2510" s="21" t="s">
        <v>178</v>
      </c>
      <c r="J2510" s="22">
        <v>31436</v>
      </c>
      <c r="K2510" s="22">
        <v>55153</v>
      </c>
      <c r="L2510" s="23">
        <f t="shared" si="398"/>
        <v>6.31</v>
      </c>
      <c r="M2510" s="24">
        <f t="shared" si="399"/>
        <v>1</v>
      </c>
      <c r="N2510" s="21">
        <v>6.31</v>
      </c>
      <c r="O2510" s="21">
        <v>6.31</v>
      </c>
      <c r="P2510" s="21" t="s">
        <v>187</v>
      </c>
      <c r="Q2510" s="21" t="s">
        <v>197</v>
      </c>
      <c r="R2510" s="25" t="s">
        <v>198</v>
      </c>
      <c r="S2510" s="21" t="s">
        <v>403</v>
      </c>
      <c r="T2510" s="21"/>
      <c r="U2510" s="26"/>
      <c r="V2510" s="26"/>
      <c r="W2510" s="27">
        <f t="shared" si="390"/>
        <v>1986</v>
      </c>
      <c r="X2510" s="27">
        <f t="shared" si="391"/>
        <v>2050</v>
      </c>
      <c r="Y2510" s="28">
        <f t="shared" si="392"/>
        <v>0</v>
      </c>
      <c r="Z2510" s="29" t="str">
        <f t="shared" si="393"/>
        <v>CAISO</v>
      </c>
      <c r="AA2510" s="30">
        <f t="shared" si="394"/>
        <v>6.31</v>
      </c>
      <c r="AB2510" s="31">
        <f>IF(AND(ISNUMBER(MATCH($S2510,[3]Lists!$CU$8:$CU$37,0)),J2510&gt;=DATE(2018,12,31)),$AH$6,$AH$5)</f>
        <v>1</v>
      </c>
      <c r="AC2510" s="31">
        <f t="shared" si="395"/>
        <v>1</v>
      </c>
      <c r="AD2510" s="31">
        <f t="shared" si="396"/>
        <v>1</v>
      </c>
      <c r="AE2510" s="32" t="e">
        <f>MIN($K2510,IF(AND(S2510='[3]Resources - Baseline'!$C$25,$AH$3&gt;0),MIN(DATE(2050,12,31),MAX(DATE($AH$4,12,31),DATE(YEAR(J2510)+$AH$3,MONTH(J2510),DAY(J2510)))),IF(AND(COUNTIFS('[3]Resources - Baseline'!$C$26:$C$37,S2510)=1,$AH$2&gt;0),MIN(DATE($AH$4,12,31),DATE(YEAR(J2510)+$AH$2,MONTH(J2510),DAY(J2510))),DATE(2050,12,31))))</f>
        <v>#VALUE!</v>
      </c>
      <c r="AF2510" s="33">
        <f t="shared" si="397"/>
        <v>1</v>
      </c>
    </row>
    <row r="2511" spans="1:32">
      <c r="A2511" s="1">
        <v>2511</v>
      </c>
      <c r="B2511" s="21" t="s">
        <v>5179</v>
      </c>
      <c r="C2511" s="21" t="s">
        <v>5180</v>
      </c>
      <c r="D2511" s="21" t="s">
        <v>185</v>
      </c>
      <c r="E2511" s="21" t="s">
        <v>176</v>
      </c>
      <c r="F2511" s="21" t="s">
        <v>176</v>
      </c>
      <c r="G2511" s="21" t="s">
        <v>177</v>
      </c>
      <c r="H2511" s="21" t="s">
        <v>176</v>
      </c>
      <c r="I2511" s="21" t="s">
        <v>178</v>
      </c>
      <c r="J2511" s="22">
        <v>40992</v>
      </c>
      <c r="K2511" s="22">
        <v>55153</v>
      </c>
      <c r="L2511" s="23">
        <f t="shared" si="398"/>
        <v>9</v>
      </c>
      <c r="M2511" s="24">
        <f t="shared" si="399"/>
        <v>1</v>
      </c>
      <c r="N2511" s="21">
        <v>9</v>
      </c>
      <c r="O2511" s="21">
        <v>9</v>
      </c>
      <c r="P2511" s="21" t="s">
        <v>187</v>
      </c>
      <c r="Q2511" s="21" t="s">
        <v>197</v>
      </c>
      <c r="R2511" s="25" t="s">
        <v>198</v>
      </c>
      <c r="S2511" s="21" t="s">
        <v>403</v>
      </c>
      <c r="T2511" s="21"/>
      <c r="U2511" s="26"/>
      <c r="V2511" s="26"/>
      <c r="W2511" s="27">
        <f t="shared" si="390"/>
        <v>2012</v>
      </c>
      <c r="X2511" s="27">
        <f t="shared" si="391"/>
        <v>2050</v>
      </c>
      <c r="Y2511" s="28">
        <f t="shared" si="392"/>
        <v>0</v>
      </c>
      <c r="Z2511" s="29" t="str">
        <f t="shared" si="393"/>
        <v>CAISO</v>
      </c>
      <c r="AA2511" s="30">
        <f t="shared" si="394"/>
        <v>9</v>
      </c>
      <c r="AB2511" s="31">
        <f>IF(AND(ISNUMBER(MATCH($S2511,[3]Lists!$CU$8:$CU$37,0)),J2511&gt;=DATE(2018,12,31)),$AH$6,$AH$5)</f>
        <v>1</v>
      </c>
      <c r="AC2511" s="31">
        <f t="shared" si="395"/>
        <v>1</v>
      </c>
      <c r="AD2511" s="31">
        <f t="shared" si="396"/>
        <v>1</v>
      </c>
      <c r="AE2511" s="32" t="e">
        <f>MIN($K2511,IF(AND(S2511='[3]Resources - Baseline'!$C$25,$AH$3&gt;0),MIN(DATE(2050,12,31),MAX(DATE($AH$4,12,31),DATE(YEAR(J2511)+$AH$3,MONTH(J2511),DAY(J2511)))),IF(AND(COUNTIFS('[3]Resources - Baseline'!$C$26:$C$37,S2511)=1,$AH$2&gt;0),MIN(DATE($AH$4,12,31),DATE(YEAR(J2511)+$AH$2,MONTH(J2511),DAY(J2511))),DATE(2050,12,31))))</f>
        <v>#VALUE!</v>
      </c>
      <c r="AF2511" s="33">
        <f t="shared" si="397"/>
        <v>1</v>
      </c>
    </row>
    <row r="2512" spans="1:32">
      <c r="A2512" s="1">
        <v>2512</v>
      </c>
      <c r="B2512" s="21" t="s">
        <v>5181</v>
      </c>
      <c r="C2512" s="21" t="s">
        <v>5182</v>
      </c>
      <c r="D2512" s="21" t="s">
        <v>185</v>
      </c>
      <c r="E2512" s="21" t="s">
        <v>176</v>
      </c>
      <c r="F2512" s="21" t="s">
        <v>176</v>
      </c>
      <c r="G2512" s="21" t="s">
        <v>177</v>
      </c>
      <c r="H2512" s="21" t="s">
        <v>176</v>
      </c>
      <c r="I2512" s="21" t="s">
        <v>178</v>
      </c>
      <c r="J2512" s="22">
        <v>30713</v>
      </c>
      <c r="K2512" s="22">
        <v>55153</v>
      </c>
      <c r="L2512" s="23">
        <f t="shared" si="398"/>
        <v>3.35</v>
      </c>
      <c r="M2512" s="24">
        <f t="shared" si="399"/>
        <v>1</v>
      </c>
      <c r="N2512" s="21">
        <v>3.35</v>
      </c>
      <c r="O2512" s="21">
        <v>3.35</v>
      </c>
      <c r="P2512" s="21" t="s">
        <v>187</v>
      </c>
      <c r="Q2512" s="21" t="s">
        <v>197</v>
      </c>
      <c r="R2512" s="25" t="s">
        <v>198</v>
      </c>
      <c r="S2512" s="21" t="s">
        <v>403</v>
      </c>
      <c r="T2512" s="21"/>
      <c r="U2512" s="26"/>
      <c r="V2512" s="26"/>
      <c r="W2512" s="27">
        <f t="shared" si="390"/>
        <v>1984</v>
      </c>
      <c r="X2512" s="27">
        <f t="shared" si="391"/>
        <v>2050</v>
      </c>
      <c r="Y2512" s="28">
        <f t="shared" si="392"/>
        <v>0</v>
      </c>
      <c r="Z2512" s="29" t="str">
        <f t="shared" si="393"/>
        <v>CAISO</v>
      </c>
      <c r="AA2512" s="30">
        <f t="shared" si="394"/>
        <v>3.35</v>
      </c>
      <c r="AB2512" s="31">
        <f>IF(AND(ISNUMBER(MATCH($S2512,[3]Lists!$CU$8:$CU$37,0)),J2512&gt;=DATE(2018,12,31)),$AH$6,$AH$5)</f>
        <v>1</v>
      </c>
      <c r="AC2512" s="31">
        <f t="shared" si="395"/>
        <v>1</v>
      </c>
      <c r="AD2512" s="31">
        <f t="shared" si="396"/>
        <v>1</v>
      </c>
      <c r="AE2512" s="32" t="e">
        <f>MIN($K2512,IF(AND(S2512='[3]Resources - Baseline'!$C$25,$AH$3&gt;0),MIN(DATE(2050,12,31),MAX(DATE($AH$4,12,31),DATE(YEAR(J2512)+$AH$3,MONTH(J2512),DAY(J2512)))),IF(AND(COUNTIFS('[3]Resources - Baseline'!$C$26:$C$37,S2512)=1,$AH$2&gt;0),MIN(DATE($AH$4,12,31),DATE(YEAR(J2512)+$AH$2,MONTH(J2512),DAY(J2512))),DATE(2050,12,31))))</f>
        <v>#VALUE!</v>
      </c>
      <c r="AF2512" s="33">
        <f t="shared" si="397"/>
        <v>1</v>
      </c>
    </row>
    <row r="2513" spans="1:32">
      <c r="A2513" s="1">
        <v>2513</v>
      </c>
      <c r="B2513" s="21" t="s">
        <v>5183</v>
      </c>
      <c r="C2513" s="21" t="s">
        <v>5184</v>
      </c>
      <c r="D2513" s="21" t="s">
        <v>185</v>
      </c>
      <c r="E2513" s="21" t="s">
        <v>176</v>
      </c>
      <c r="F2513" s="21" t="s">
        <v>176</v>
      </c>
      <c r="G2513" s="21" t="s">
        <v>177</v>
      </c>
      <c r="H2513" s="21" t="s">
        <v>176</v>
      </c>
      <c r="I2513" s="21" t="s">
        <v>178</v>
      </c>
      <c r="J2513" s="22">
        <v>30926</v>
      </c>
      <c r="K2513" s="22">
        <v>55153</v>
      </c>
      <c r="L2513" s="23">
        <f t="shared" si="398"/>
        <v>4.07</v>
      </c>
      <c r="M2513" s="24">
        <f t="shared" si="399"/>
        <v>1</v>
      </c>
      <c r="N2513" s="21">
        <v>4.07</v>
      </c>
      <c r="O2513" s="21">
        <v>4.07</v>
      </c>
      <c r="P2513" s="21" t="s">
        <v>187</v>
      </c>
      <c r="Q2513" s="21" t="s">
        <v>197</v>
      </c>
      <c r="R2513" s="25" t="s">
        <v>198</v>
      </c>
      <c r="S2513" s="21" t="s">
        <v>403</v>
      </c>
      <c r="T2513" s="21"/>
      <c r="U2513" s="26"/>
      <c r="V2513" s="26"/>
      <c r="W2513" s="27">
        <f t="shared" si="390"/>
        <v>1985</v>
      </c>
      <c r="X2513" s="27">
        <f t="shared" si="391"/>
        <v>2050</v>
      </c>
      <c r="Y2513" s="28">
        <f t="shared" si="392"/>
        <v>0</v>
      </c>
      <c r="Z2513" s="29" t="str">
        <f t="shared" si="393"/>
        <v>CAISO</v>
      </c>
      <c r="AA2513" s="30">
        <f t="shared" si="394"/>
        <v>4.07</v>
      </c>
      <c r="AB2513" s="31">
        <f>IF(AND(ISNUMBER(MATCH($S2513,[3]Lists!$CU$8:$CU$37,0)),J2513&gt;=DATE(2018,12,31)),$AH$6,$AH$5)</f>
        <v>1</v>
      </c>
      <c r="AC2513" s="31">
        <f t="shared" si="395"/>
        <v>1</v>
      </c>
      <c r="AD2513" s="31">
        <f t="shared" si="396"/>
        <v>1</v>
      </c>
      <c r="AE2513" s="32" t="e">
        <f>MIN($K2513,IF(AND(S2513='[3]Resources - Baseline'!$C$25,$AH$3&gt;0),MIN(DATE(2050,12,31),MAX(DATE($AH$4,12,31),DATE(YEAR(J2513)+$AH$3,MONTH(J2513),DAY(J2513)))),IF(AND(COUNTIFS('[3]Resources - Baseline'!$C$26:$C$37,S2513)=1,$AH$2&gt;0),MIN(DATE($AH$4,12,31),DATE(YEAR(J2513)+$AH$2,MONTH(J2513),DAY(J2513))),DATE(2050,12,31))))</f>
        <v>#VALUE!</v>
      </c>
      <c r="AF2513" s="33">
        <f t="shared" si="397"/>
        <v>1</v>
      </c>
    </row>
    <row r="2514" spans="1:32">
      <c r="A2514" s="1">
        <v>2514</v>
      </c>
      <c r="B2514" s="21" t="s">
        <v>5185</v>
      </c>
      <c r="C2514" s="21" t="s">
        <v>5186</v>
      </c>
      <c r="D2514" s="21" t="s">
        <v>185</v>
      </c>
      <c r="E2514" s="21" t="s">
        <v>176</v>
      </c>
      <c r="F2514" s="21" t="s">
        <v>176</v>
      </c>
      <c r="G2514" s="21" t="s">
        <v>177</v>
      </c>
      <c r="H2514" s="21" t="s">
        <v>176</v>
      </c>
      <c r="I2514" s="21" t="s">
        <v>178</v>
      </c>
      <c r="J2514" s="22">
        <v>31017</v>
      </c>
      <c r="K2514" s="22">
        <v>55153</v>
      </c>
      <c r="L2514" s="23">
        <f t="shared" si="398"/>
        <v>3.86</v>
      </c>
      <c r="M2514" s="24">
        <f t="shared" si="399"/>
        <v>1</v>
      </c>
      <c r="N2514" s="21">
        <v>3.86</v>
      </c>
      <c r="O2514" s="21">
        <v>3.86</v>
      </c>
      <c r="P2514" s="21" t="s">
        <v>187</v>
      </c>
      <c r="Q2514" s="21" t="s">
        <v>197</v>
      </c>
      <c r="R2514" s="25" t="s">
        <v>198</v>
      </c>
      <c r="S2514" s="21" t="s">
        <v>403</v>
      </c>
      <c r="T2514" s="21"/>
      <c r="U2514" s="26"/>
      <c r="V2514" s="26"/>
      <c r="W2514" s="27">
        <f t="shared" si="390"/>
        <v>1985</v>
      </c>
      <c r="X2514" s="27">
        <f t="shared" si="391"/>
        <v>2050</v>
      </c>
      <c r="Y2514" s="28">
        <f t="shared" si="392"/>
        <v>0</v>
      </c>
      <c r="Z2514" s="29" t="str">
        <f t="shared" si="393"/>
        <v>CAISO</v>
      </c>
      <c r="AA2514" s="30">
        <f t="shared" si="394"/>
        <v>3.86</v>
      </c>
      <c r="AB2514" s="31">
        <f>IF(AND(ISNUMBER(MATCH($S2514,[3]Lists!$CU$8:$CU$37,0)),J2514&gt;=DATE(2018,12,31)),$AH$6,$AH$5)</f>
        <v>1</v>
      </c>
      <c r="AC2514" s="31">
        <f t="shared" si="395"/>
        <v>1</v>
      </c>
      <c r="AD2514" s="31">
        <f t="shared" si="396"/>
        <v>1</v>
      </c>
      <c r="AE2514" s="32" t="e">
        <f>MIN($K2514,IF(AND(S2514='[3]Resources - Baseline'!$C$25,$AH$3&gt;0),MIN(DATE(2050,12,31),MAX(DATE($AH$4,12,31),DATE(YEAR(J2514)+$AH$3,MONTH(J2514),DAY(J2514)))),IF(AND(COUNTIFS('[3]Resources - Baseline'!$C$26:$C$37,S2514)=1,$AH$2&gt;0),MIN(DATE($AH$4,12,31),DATE(YEAR(J2514)+$AH$2,MONTH(J2514),DAY(J2514))),DATE(2050,12,31))))</f>
        <v>#VALUE!</v>
      </c>
      <c r="AF2514" s="33">
        <f t="shared" si="397"/>
        <v>1</v>
      </c>
    </row>
    <row r="2515" spans="1:32">
      <c r="A2515" s="1">
        <v>2515</v>
      </c>
      <c r="B2515" s="21" t="s">
        <v>5187</v>
      </c>
      <c r="C2515" s="21" t="s">
        <v>5188</v>
      </c>
      <c r="D2515" s="21" t="s">
        <v>185</v>
      </c>
      <c r="E2515" s="21" t="s">
        <v>176</v>
      </c>
      <c r="F2515" s="21" t="s">
        <v>176</v>
      </c>
      <c r="G2515" s="21" t="s">
        <v>177</v>
      </c>
      <c r="H2515" s="21" t="s">
        <v>176</v>
      </c>
      <c r="I2515" s="21" t="s">
        <v>178</v>
      </c>
      <c r="J2515" s="22">
        <v>31337</v>
      </c>
      <c r="K2515" s="22">
        <v>55153</v>
      </c>
      <c r="L2515" s="23">
        <f t="shared" si="398"/>
        <v>6.77</v>
      </c>
      <c r="M2515" s="24">
        <f t="shared" si="399"/>
        <v>1</v>
      </c>
      <c r="N2515" s="21">
        <v>6.77</v>
      </c>
      <c r="O2515" s="21">
        <v>6.77</v>
      </c>
      <c r="P2515" s="21" t="s">
        <v>187</v>
      </c>
      <c r="Q2515" s="21" t="s">
        <v>197</v>
      </c>
      <c r="R2515" s="25" t="s">
        <v>198</v>
      </c>
      <c r="S2515" s="21" t="s">
        <v>403</v>
      </c>
      <c r="T2515" s="21"/>
      <c r="U2515" s="26"/>
      <c r="V2515" s="26"/>
      <c r="W2515" s="27">
        <f t="shared" si="390"/>
        <v>1986</v>
      </c>
      <c r="X2515" s="27">
        <f t="shared" si="391"/>
        <v>2050</v>
      </c>
      <c r="Y2515" s="28">
        <f t="shared" si="392"/>
        <v>0</v>
      </c>
      <c r="Z2515" s="29" t="str">
        <f t="shared" si="393"/>
        <v>CAISO</v>
      </c>
      <c r="AA2515" s="30">
        <f t="shared" si="394"/>
        <v>6.77</v>
      </c>
      <c r="AB2515" s="31">
        <f>IF(AND(ISNUMBER(MATCH($S2515,[3]Lists!$CU$8:$CU$37,0)),J2515&gt;=DATE(2018,12,31)),$AH$6,$AH$5)</f>
        <v>1</v>
      </c>
      <c r="AC2515" s="31">
        <f t="shared" si="395"/>
        <v>1</v>
      </c>
      <c r="AD2515" s="31">
        <f t="shared" si="396"/>
        <v>1</v>
      </c>
      <c r="AE2515" s="32" t="e">
        <f>MIN($K2515,IF(AND(S2515='[3]Resources - Baseline'!$C$25,$AH$3&gt;0),MIN(DATE(2050,12,31),MAX(DATE($AH$4,12,31),DATE(YEAR(J2515)+$AH$3,MONTH(J2515),DAY(J2515)))),IF(AND(COUNTIFS('[3]Resources - Baseline'!$C$26:$C$37,S2515)=1,$AH$2&gt;0),MIN(DATE($AH$4,12,31),DATE(YEAR(J2515)+$AH$2,MONTH(J2515),DAY(J2515))),DATE(2050,12,31))))</f>
        <v>#VALUE!</v>
      </c>
      <c r="AF2515" s="33">
        <f t="shared" si="397"/>
        <v>1</v>
      </c>
    </row>
    <row r="2516" spans="1:32">
      <c r="A2516" s="1">
        <v>2516</v>
      </c>
      <c r="B2516" s="21" t="s">
        <v>5189</v>
      </c>
      <c r="C2516" s="21" t="s">
        <v>5190</v>
      </c>
      <c r="D2516" s="21" t="s">
        <v>185</v>
      </c>
      <c r="E2516" s="21" t="s">
        <v>246</v>
      </c>
      <c r="F2516" s="21" t="s">
        <v>246</v>
      </c>
      <c r="G2516" s="21" t="s">
        <v>247</v>
      </c>
      <c r="H2516" s="21" t="s">
        <v>246</v>
      </c>
      <c r="I2516" s="21" t="s">
        <v>178</v>
      </c>
      <c r="J2516" s="22">
        <v>33532</v>
      </c>
      <c r="K2516" s="22">
        <v>55153</v>
      </c>
      <c r="L2516" s="23">
        <f t="shared" si="398"/>
        <v>1.8</v>
      </c>
      <c r="M2516" s="24">
        <f t="shared" si="399"/>
        <v>0.2608695652173913</v>
      </c>
      <c r="N2516" s="21">
        <v>1.8</v>
      </c>
      <c r="O2516" s="21">
        <v>6.9</v>
      </c>
      <c r="P2516" s="21" t="s">
        <v>187</v>
      </c>
      <c r="Q2516" s="21" t="s">
        <v>1498</v>
      </c>
      <c r="R2516" s="25" t="s">
        <v>1499</v>
      </c>
      <c r="S2516" s="21" t="s">
        <v>913</v>
      </c>
      <c r="T2516" s="21"/>
      <c r="U2516" s="26"/>
      <c r="V2516" s="26"/>
      <c r="W2516" s="27">
        <f t="shared" si="390"/>
        <v>1992</v>
      </c>
      <c r="X2516" s="27">
        <f t="shared" si="391"/>
        <v>2050</v>
      </c>
      <c r="Y2516" s="28">
        <f t="shared" si="392"/>
        <v>0</v>
      </c>
      <c r="Z2516" s="29" t="str">
        <f t="shared" si="393"/>
        <v>CAISO</v>
      </c>
      <c r="AA2516" s="30">
        <f t="shared" si="394"/>
        <v>6.9</v>
      </c>
      <c r="AB2516" s="31">
        <f>IF(AND(ISNUMBER(MATCH($S2516,[3]Lists!$CU$8:$CU$37,0)),J2516&gt;=DATE(2018,12,31)),$AH$6,$AH$5)</f>
        <v>1</v>
      </c>
      <c r="AC2516" s="31">
        <f t="shared" si="395"/>
        <v>1</v>
      </c>
      <c r="AD2516" s="31">
        <f t="shared" si="396"/>
        <v>1</v>
      </c>
      <c r="AE2516" s="32" t="e">
        <f>MIN($K2516,IF(AND(S2516='[3]Resources - Baseline'!$C$25,$AH$3&gt;0),MIN(DATE(2050,12,31),MAX(DATE($AH$4,12,31),DATE(YEAR(J2516)+$AH$3,MONTH(J2516),DAY(J2516)))),IF(AND(COUNTIFS('[3]Resources - Baseline'!$C$26:$C$37,S2516)=1,$AH$2&gt;0),MIN(DATE($AH$4,12,31),DATE(YEAR(J2516)+$AH$2,MONTH(J2516),DAY(J2516))),DATE(2050,12,31))))</f>
        <v>#VALUE!</v>
      </c>
      <c r="AF2516" s="33">
        <f t="shared" si="397"/>
        <v>1</v>
      </c>
    </row>
    <row r="2517" spans="1:32">
      <c r="A2517" s="1">
        <v>2517</v>
      </c>
      <c r="B2517" s="21" t="s">
        <v>5191</v>
      </c>
      <c r="C2517" s="21" t="s">
        <v>5192</v>
      </c>
      <c r="D2517" s="21" t="s">
        <v>185</v>
      </c>
      <c r="E2517" s="21" t="s">
        <v>246</v>
      </c>
      <c r="F2517" s="21" t="s">
        <v>246</v>
      </c>
      <c r="G2517" s="21" t="s">
        <v>247</v>
      </c>
      <c r="H2517" s="21" t="s">
        <v>246</v>
      </c>
      <c r="I2517" s="21" t="s">
        <v>178</v>
      </c>
      <c r="J2517" s="22">
        <v>28491</v>
      </c>
      <c r="K2517" s="22">
        <v>55153</v>
      </c>
      <c r="L2517" s="23">
        <f t="shared" si="398"/>
        <v>55</v>
      </c>
      <c r="M2517" s="24">
        <f t="shared" si="399"/>
        <v>1</v>
      </c>
      <c r="N2517" s="21">
        <v>55</v>
      </c>
      <c r="O2517" s="21">
        <v>55</v>
      </c>
      <c r="P2517" s="21" t="s">
        <v>631</v>
      </c>
      <c r="Q2517" s="21" t="s">
        <v>632</v>
      </c>
      <c r="R2517" s="25" t="s">
        <v>270</v>
      </c>
      <c r="S2517" s="21" t="s">
        <v>271</v>
      </c>
      <c r="T2517" s="21"/>
      <c r="U2517" s="26"/>
      <c r="V2517" s="26"/>
      <c r="W2517" s="27">
        <f t="shared" si="390"/>
        <v>1978</v>
      </c>
      <c r="X2517" s="27">
        <f t="shared" si="391"/>
        <v>2050</v>
      </c>
      <c r="Y2517" s="28">
        <f t="shared" si="392"/>
        <v>0</v>
      </c>
      <c r="Z2517" s="29" t="str">
        <f t="shared" si="393"/>
        <v>CAISO</v>
      </c>
      <c r="AA2517" s="30">
        <f t="shared" si="394"/>
        <v>55</v>
      </c>
      <c r="AB2517" s="31">
        <f>IF(AND(ISNUMBER(MATCH($S2517,[3]Lists!$CU$8:$CU$37,0)),J2517&gt;=DATE(2018,12,31)),$AH$6,$AH$5)</f>
        <v>1</v>
      </c>
      <c r="AC2517" s="31">
        <f t="shared" si="395"/>
        <v>1</v>
      </c>
      <c r="AD2517" s="31">
        <f t="shared" si="396"/>
        <v>1</v>
      </c>
      <c r="AE2517" s="32" t="e">
        <f>MIN($K2517,IF(AND(S2517='[3]Resources - Baseline'!$C$25,$AH$3&gt;0),MIN(DATE(2050,12,31),MAX(DATE($AH$4,12,31),DATE(YEAR(J2517)+$AH$3,MONTH(J2517),DAY(J2517)))),IF(AND(COUNTIFS('[3]Resources - Baseline'!$C$26:$C$37,S2517)=1,$AH$2&gt;0),MIN(DATE($AH$4,12,31),DATE(YEAR(J2517)+$AH$2,MONTH(J2517),DAY(J2517))),DATE(2050,12,31))))</f>
        <v>#VALUE!</v>
      </c>
      <c r="AF2517" s="33">
        <f t="shared" si="397"/>
        <v>1</v>
      </c>
    </row>
    <row r="2518" spans="1:32">
      <c r="A2518" s="1">
        <v>2518</v>
      </c>
      <c r="B2518" s="21" t="s">
        <v>5193</v>
      </c>
      <c r="C2518" s="21" t="s">
        <v>5194</v>
      </c>
      <c r="D2518" s="21" t="s">
        <v>185</v>
      </c>
      <c r="E2518" s="21" t="s">
        <v>246</v>
      </c>
      <c r="F2518" s="21" t="s">
        <v>246</v>
      </c>
      <c r="G2518" s="21" t="s">
        <v>247</v>
      </c>
      <c r="H2518" s="21" t="s">
        <v>246</v>
      </c>
      <c r="I2518" s="21" t="s">
        <v>178</v>
      </c>
      <c r="J2518" s="22">
        <v>28491</v>
      </c>
      <c r="K2518" s="22">
        <v>55153</v>
      </c>
      <c r="L2518" s="23">
        <f t="shared" si="398"/>
        <v>55</v>
      </c>
      <c r="M2518" s="24">
        <f t="shared" si="399"/>
        <v>1</v>
      </c>
      <c r="N2518" s="21">
        <v>55</v>
      </c>
      <c r="O2518" s="21">
        <v>55</v>
      </c>
      <c r="P2518" s="21" t="s">
        <v>631</v>
      </c>
      <c r="Q2518" s="21" t="s">
        <v>632</v>
      </c>
      <c r="R2518" s="25" t="s">
        <v>270</v>
      </c>
      <c r="S2518" s="21" t="s">
        <v>271</v>
      </c>
      <c r="T2518" s="21"/>
      <c r="U2518" s="26"/>
      <c r="V2518" s="26"/>
      <c r="W2518" s="27">
        <f t="shared" si="390"/>
        <v>1978</v>
      </c>
      <c r="X2518" s="27">
        <f t="shared" si="391"/>
        <v>2050</v>
      </c>
      <c r="Y2518" s="28">
        <f t="shared" si="392"/>
        <v>0</v>
      </c>
      <c r="Z2518" s="29" t="str">
        <f t="shared" si="393"/>
        <v>CAISO</v>
      </c>
      <c r="AA2518" s="30">
        <f t="shared" si="394"/>
        <v>55</v>
      </c>
      <c r="AB2518" s="31">
        <f>IF(AND(ISNUMBER(MATCH($S2518,[3]Lists!$CU$8:$CU$37,0)),J2518&gt;=DATE(2018,12,31)),$AH$6,$AH$5)</f>
        <v>1</v>
      </c>
      <c r="AC2518" s="31">
        <f t="shared" si="395"/>
        <v>1</v>
      </c>
      <c r="AD2518" s="31">
        <f t="shared" si="396"/>
        <v>1</v>
      </c>
      <c r="AE2518" s="32" t="e">
        <f>MIN($K2518,IF(AND(S2518='[3]Resources - Baseline'!$C$25,$AH$3&gt;0),MIN(DATE(2050,12,31),MAX(DATE($AH$4,12,31),DATE(YEAR(J2518)+$AH$3,MONTH(J2518),DAY(J2518)))),IF(AND(COUNTIFS('[3]Resources - Baseline'!$C$26:$C$37,S2518)=1,$AH$2&gt;0),MIN(DATE($AH$4,12,31),DATE(YEAR(J2518)+$AH$2,MONTH(J2518),DAY(J2518))),DATE(2050,12,31))))</f>
        <v>#VALUE!</v>
      </c>
      <c r="AF2518" s="33">
        <f t="shared" si="397"/>
        <v>1</v>
      </c>
    </row>
    <row r="2519" spans="1:32">
      <c r="A2519" s="1">
        <v>2519</v>
      </c>
      <c r="B2519" s="21" t="s">
        <v>5195</v>
      </c>
      <c r="C2519" s="21" t="s">
        <v>5196</v>
      </c>
      <c r="D2519" s="21" t="s">
        <v>185</v>
      </c>
      <c r="E2519" s="21" t="s">
        <v>246</v>
      </c>
      <c r="F2519" s="21" t="s">
        <v>246</v>
      </c>
      <c r="G2519" s="21" t="s">
        <v>247</v>
      </c>
      <c r="H2519" s="21" t="s">
        <v>246</v>
      </c>
      <c r="I2519" s="21" t="s">
        <v>178</v>
      </c>
      <c r="J2519" s="22">
        <v>28491</v>
      </c>
      <c r="K2519" s="22">
        <v>55153</v>
      </c>
      <c r="L2519" s="23">
        <f t="shared" si="398"/>
        <v>55</v>
      </c>
      <c r="M2519" s="24">
        <f t="shared" si="399"/>
        <v>1</v>
      </c>
      <c r="N2519" s="21">
        <v>55</v>
      </c>
      <c r="O2519" s="21">
        <v>55</v>
      </c>
      <c r="P2519" s="21" t="s">
        <v>631</v>
      </c>
      <c r="Q2519" s="21" t="s">
        <v>632</v>
      </c>
      <c r="R2519" s="25" t="s">
        <v>270</v>
      </c>
      <c r="S2519" s="21" t="s">
        <v>271</v>
      </c>
      <c r="T2519" s="21"/>
      <c r="U2519" s="26"/>
      <c r="V2519" s="26"/>
      <c r="W2519" s="27">
        <f t="shared" si="390"/>
        <v>1978</v>
      </c>
      <c r="X2519" s="27">
        <f t="shared" si="391"/>
        <v>2050</v>
      </c>
      <c r="Y2519" s="28">
        <f t="shared" si="392"/>
        <v>0</v>
      </c>
      <c r="Z2519" s="29" t="str">
        <f t="shared" si="393"/>
        <v>CAISO</v>
      </c>
      <c r="AA2519" s="30">
        <f t="shared" si="394"/>
        <v>55</v>
      </c>
      <c r="AB2519" s="31">
        <f>IF(AND(ISNUMBER(MATCH($S2519,[3]Lists!$CU$8:$CU$37,0)),J2519&gt;=DATE(2018,12,31)),$AH$6,$AH$5)</f>
        <v>1</v>
      </c>
      <c r="AC2519" s="31">
        <f t="shared" si="395"/>
        <v>1</v>
      </c>
      <c r="AD2519" s="31">
        <f t="shared" si="396"/>
        <v>1</v>
      </c>
      <c r="AE2519" s="32" t="e">
        <f>MIN($K2519,IF(AND(S2519='[3]Resources - Baseline'!$C$25,$AH$3&gt;0),MIN(DATE(2050,12,31),MAX(DATE($AH$4,12,31),DATE(YEAR(J2519)+$AH$3,MONTH(J2519),DAY(J2519)))),IF(AND(COUNTIFS('[3]Resources - Baseline'!$C$26:$C$37,S2519)=1,$AH$2&gt;0),MIN(DATE($AH$4,12,31),DATE(YEAR(J2519)+$AH$2,MONTH(J2519),DAY(J2519))),DATE(2050,12,31))))</f>
        <v>#VALUE!</v>
      </c>
      <c r="AF2519" s="33">
        <f t="shared" si="397"/>
        <v>1</v>
      </c>
    </row>
    <row r="2520" spans="1:32">
      <c r="A2520" s="1">
        <v>2520</v>
      </c>
      <c r="B2520" s="21" t="s">
        <v>5197</v>
      </c>
      <c r="C2520" s="21" t="s">
        <v>5198</v>
      </c>
      <c r="D2520" s="21" t="s">
        <v>163</v>
      </c>
      <c r="E2520" s="21" t="s">
        <v>802</v>
      </c>
      <c r="F2520" s="21" t="s">
        <v>802</v>
      </c>
      <c r="G2520" s="21" t="s">
        <v>803</v>
      </c>
      <c r="H2520" s="21" t="s">
        <v>804</v>
      </c>
      <c r="I2520" s="21" t="s">
        <v>212</v>
      </c>
      <c r="J2520" s="22">
        <v>8980</v>
      </c>
      <c r="K2520" s="22">
        <v>55153</v>
      </c>
      <c r="L2520" s="23">
        <f t="shared" si="398"/>
        <v>25.5</v>
      </c>
      <c r="M2520" s="24">
        <f t="shared" si="399"/>
        <v>1</v>
      </c>
      <c r="N2520" s="21">
        <v>25.5</v>
      </c>
      <c r="O2520" s="21">
        <v>25.5</v>
      </c>
      <c r="P2520" s="21" t="s">
        <v>218</v>
      </c>
      <c r="Q2520" s="21" t="s">
        <v>219</v>
      </c>
      <c r="R2520" s="25" t="s">
        <v>218</v>
      </c>
      <c r="S2520" s="21" t="s">
        <v>344</v>
      </c>
      <c r="T2520" s="21"/>
      <c r="U2520" s="26"/>
      <c r="V2520" s="26"/>
      <c r="W2520" s="27">
        <f t="shared" si="390"/>
        <v>1925</v>
      </c>
      <c r="X2520" s="27">
        <f t="shared" si="391"/>
        <v>2050</v>
      </c>
      <c r="Y2520" s="28">
        <f t="shared" si="392"/>
        <v>0</v>
      </c>
      <c r="Z2520" s="29" t="str">
        <f t="shared" si="393"/>
        <v>NW</v>
      </c>
      <c r="AA2520" s="30">
        <f t="shared" si="394"/>
        <v>25.5</v>
      </c>
      <c r="AB2520" s="31">
        <f>IF(AND(ISNUMBER(MATCH($S2520,[3]Lists!$CU$8:$CU$37,0)),J2520&gt;=DATE(2018,12,31)),$AH$6,$AH$5)</f>
        <v>1</v>
      </c>
      <c r="AC2520" s="31">
        <f t="shared" si="395"/>
        <v>1</v>
      </c>
      <c r="AD2520" s="31">
        <f t="shared" si="396"/>
        <v>1</v>
      </c>
      <c r="AE2520" s="32" t="e">
        <f>MIN($K2520,IF(AND(S2520='[3]Resources - Baseline'!$C$25,$AH$3&gt;0),MIN(DATE(2050,12,31),MAX(DATE($AH$4,12,31),DATE(YEAR(J2520)+$AH$3,MONTH(J2520),DAY(J2520)))),IF(AND(COUNTIFS('[3]Resources - Baseline'!$C$26:$C$37,S2520)=1,$AH$2&gt;0),MIN(DATE($AH$4,12,31),DATE(YEAR(J2520)+$AH$2,MONTH(J2520),DAY(J2520))),DATE(2050,12,31))))</f>
        <v>#VALUE!</v>
      </c>
      <c r="AF2520" s="33">
        <f t="shared" si="397"/>
        <v>1</v>
      </c>
    </row>
    <row r="2521" spans="1:32">
      <c r="A2521" s="1">
        <v>2521</v>
      </c>
      <c r="B2521" s="21" t="s">
        <v>5199</v>
      </c>
      <c r="C2521" s="21" t="s">
        <v>5200</v>
      </c>
      <c r="D2521" s="21" t="s">
        <v>163</v>
      </c>
      <c r="E2521" s="21" t="s">
        <v>802</v>
      </c>
      <c r="F2521" s="21" t="s">
        <v>802</v>
      </c>
      <c r="G2521" s="21" t="s">
        <v>803</v>
      </c>
      <c r="H2521" s="21" t="s">
        <v>804</v>
      </c>
      <c r="I2521" s="21" t="s">
        <v>212</v>
      </c>
      <c r="J2521" s="22">
        <v>11383</v>
      </c>
      <c r="K2521" s="22">
        <v>55153</v>
      </c>
      <c r="L2521" s="23">
        <f t="shared" si="398"/>
        <v>25.5</v>
      </c>
      <c r="M2521" s="24">
        <f t="shared" si="399"/>
        <v>1</v>
      </c>
      <c r="N2521" s="21">
        <v>25.5</v>
      </c>
      <c r="O2521" s="21">
        <v>25.5</v>
      </c>
      <c r="P2521" s="21" t="s">
        <v>218</v>
      </c>
      <c r="Q2521" s="21" t="s">
        <v>219</v>
      </c>
      <c r="R2521" s="25" t="s">
        <v>218</v>
      </c>
      <c r="S2521" s="21" t="s">
        <v>344</v>
      </c>
      <c r="T2521" s="21"/>
      <c r="U2521" s="26"/>
      <c r="V2521" s="26"/>
      <c r="W2521" s="27">
        <f t="shared" si="390"/>
        <v>1931</v>
      </c>
      <c r="X2521" s="27">
        <f t="shared" si="391"/>
        <v>2050</v>
      </c>
      <c r="Y2521" s="28">
        <f t="shared" si="392"/>
        <v>0</v>
      </c>
      <c r="Z2521" s="29" t="str">
        <f t="shared" si="393"/>
        <v>NW</v>
      </c>
      <c r="AA2521" s="30">
        <f t="shared" si="394"/>
        <v>25.5</v>
      </c>
      <c r="AB2521" s="31">
        <f>IF(AND(ISNUMBER(MATCH($S2521,[3]Lists!$CU$8:$CU$37,0)),J2521&gt;=DATE(2018,12,31)),$AH$6,$AH$5)</f>
        <v>1</v>
      </c>
      <c r="AC2521" s="31">
        <f t="shared" si="395"/>
        <v>1</v>
      </c>
      <c r="AD2521" s="31">
        <f t="shared" si="396"/>
        <v>1</v>
      </c>
      <c r="AE2521" s="32" t="e">
        <f>MIN($K2521,IF(AND(S2521='[3]Resources - Baseline'!$C$25,$AH$3&gt;0),MIN(DATE(2050,12,31),MAX(DATE($AH$4,12,31),DATE(YEAR(J2521)+$AH$3,MONTH(J2521),DAY(J2521)))),IF(AND(COUNTIFS('[3]Resources - Baseline'!$C$26:$C$37,S2521)=1,$AH$2&gt;0),MIN(DATE($AH$4,12,31),DATE(YEAR(J2521)+$AH$2,MONTH(J2521),DAY(J2521))),DATE(2050,12,31))))</f>
        <v>#VALUE!</v>
      </c>
      <c r="AF2521" s="33">
        <f t="shared" si="397"/>
        <v>1</v>
      </c>
    </row>
    <row r="2522" spans="1:32">
      <c r="A2522" s="1">
        <v>2522</v>
      </c>
      <c r="B2522" s="21" t="s">
        <v>5201</v>
      </c>
      <c r="C2522" s="21" t="s">
        <v>5202</v>
      </c>
      <c r="D2522" s="21" t="s">
        <v>185</v>
      </c>
      <c r="E2522" s="21" t="s">
        <v>246</v>
      </c>
      <c r="F2522" s="21" t="s">
        <v>246</v>
      </c>
      <c r="G2522" s="21" t="s">
        <v>247</v>
      </c>
      <c r="H2522" s="21" t="s">
        <v>246</v>
      </c>
      <c r="I2522" s="21" t="s">
        <v>178</v>
      </c>
      <c r="J2522" s="22"/>
      <c r="K2522" s="22">
        <v>55153</v>
      </c>
      <c r="L2522" s="23">
        <f t="shared" si="398"/>
        <v>0</v>
      </c>
      <c r="M2522" s="24">
        <f t="shared" si="399"/>
        <v>0</v>
      </c>
      <c r="N2522" s="21"/>
      <c r="O2522" s="21">
        <v>4.5999999999999996</v>
      </c>
      <c r="P2522" s="21" t="s">
        <v>5203</v>
      </c>
      <c r="Q2522" s="21" t="s">
        <v>1649</v>
      </c>
      <c r="R2522" s="25" t="s">
        <v>1499</v>
      </c>
      <c r="S2522" s="21" t="s">
        <v>913</v>
      </c>
      <c r="T2522" s="21"/>
      <c r="U2522" s="26"/>
      <c r="V2522" s="26"/>
      <c r="W2522" s="27">
        <f t="shared" si="390"/>
        <v>1900</v>
      </c>
      <c r="X2522" s="27">
        <f t="shared" si="391"/>
        <v>2050</v>
      </c>
      <c r="Y2522" s="28">
        <f t="shared" si="392"/>
        <v>0</v>
      </c>
      <c r="Z2522" s="29" t="str">
        <f t="shared" si="393"/>
        <v>CAISO</v>
      </c>
      <c r="AA2522" s="30">
        <f t="shared" si="394"/>
        <v>4.5999999999999996</v>
      </c>
      <c r="AB2522" s="31">
        <f>IF(AND(ISNUMBER(MATCH($S2522,[3]Lists!$CU$8:$CU$37,0)),J2522&gt;=DATE(2018,12,31)),$AH$6,$AH$5)</f>
        <v>1</v>
      </c>
      <c r="AC2522" s="31">
        <f t="shared" si="395"/>
        <v>1</v>
      </c>
      <c r="AD2522" s="31">
        <f t="shared" si="396"/>
        <v>1</v>
      </c>
      <c r="AE2522" s="32" t="e">
        <f>MIN($K2522,IF(AND(S2522='[3]Resources - Baseline'!$C$25,$AH$3&gt;0),MIN(DATE(2050,12,31),MAX(DATE($AH$4,12,31),DATE(YEAR(J2522)+$AH$3,MONTH(J2522),DAY(J2522)))),IF(AND(COUNTIFS('[3]Resources - Baseline'!$C$26:$C$37,S2522)=1,$AH$2&gt;0),MIN(DATE($AH$4,12,31),DATE(YEAR(J2522)+$AH$2,MONTH(J2522),DAY(J2522))),DATE(2050,12,31))))</f>
        <v>#VALUE!</v>
      </c>
      <c r="AF2522" s="33">
        <f t="shared" si="397"/>
        <v>1</v>
      </c>
    </row>
    <row r="2523" spans="1:32">
      <c r="A2523" s="1">
        <v>2523</v>
      </c>
      <c r="B2523" s="21" t="s">
        <v>5204</v>
      </c>
      <c r="C2523" s="21"/>
      <c r="D2523" s="21" t="s">
        <v>185</v>
      </c>
      <c r="E2523" s="21" t="s">
        <v>176</v>
      </c>
      <c r="F2523" s="21" t="s">
        <v>176</v>
      </c>
      <c r="G2523" s="21" t="s">
        <v>177</v>
      </c>
      <c r="H2523" s="21" t="s">
        <v>176</v>
      </c>
      <c r="I2523" s="21" t="s">
        <v>178</v>
      </c>
      <c r="J2523" s="22"/>
      <c r="K2523" s="22">
        <v>55153</v>
      </c>
      <c r="L2523" s="23">
        <f t="shared" si="398"/>
        <v>27.87</v>
      </c>
      <c r="M2523" s="24">
        <f t="shared" si="399"/>
        <v>1</v>
      </c>
      <c r="N2523" s="21">
        <v>27.87</v>
      </c>
      <c r="O2523" s="21">
        <v>27.87</v>
      </c>
      <c r="P2523" s="21" t="s">
        <v>197</v>
      </c>
      <c r="Q2523" s="21" t="s">
        <v>197</v>
      </c>
      <c r="R2523" s="25" t="s">
        <v>198</v>
      </c>
      <c r="S2523" s="21" t="s">
        <v>403</v>
      </c>
      <c r="T2523" s="21"/>
      <c r="U2523" s="26"/>
      <c r="V2523" s="26"/>
      <c r="W2523" s="27">
        <f t="shared" si="390"/>
        <v>1900</v>
      </c>
      <c r="X2523" s="27">
        <f t="shared" si="391"/>
        <v>2050</v>
      </c>
      <c r="Y2523" s="28">
        <f t="shared" si="392"/>
        <v>0</v>
      </c>
      <c r="Z2523" s="29" t="str">
        <f t="shared" si="393"/>
        <v>CAISO</v>
      </c>
      <c r="AA2523" s="30">
        <f t="shared" si="394"/>
        <v>27.87</v>
      </c>
      <c r="AB2523" s="31">
        <f>IF(AND(ISNUMBER(MATCH($S2523,[3]Lists!$CU$8:$CU$37,0)),J2523&gt;=DATE(2018,12,31)),$AH$6,$AH$5)</f>
        <v>1</v>
      </c>
      <c r="AC2523" s="31">
        <f t="shared" si="395"/>
        <v>1</v>
      </c>
      <c r="AD2523" s="31">
        <f t="shared" si="396"/>
        <v>1</v>
      </c>
      <c r="AE2523" s="32" t="e">
        <f>MIN($K2523,IF(AND(S2523='[3]Resources - Baseline'!$C$25,$AH$3&gt;0),MIN(DATE(2050,12,31),MAX(DATE($AH$4,12,31),DATE(YEAR(J2523)+$AH$3,MONTH(J2523),DAY(J2523)))),IF(AND(COUNTIFS('[3]Resources - Baseline'!$C$26:$C$37,S2523)=1,$AH$2&gt;0),MIN(DATE($AH$4,12,31),DATE(YEAR(J2523)+$AH$2,MONTH(J2523),DAY(J2523))),DATE(2050,12,31))))</f>
        <v>#VALUE!</v>
      </c>
      <c r="AF2523" s="33">
        <f t="shared" si="397"/>
        <v>1</v>
      </c>
    </row>
    <row r="2524" spans="1:32">
      <c r="A2524" s="1">
        <v>2524</v>
      </c>
      <c r="B2524" s="21" t="s">
        <v>5205</v>
      </c>
      <c r="C2524" s="21" t="s">
        <v>5206</v>
      </c>
      <c r="D2524" s="21" t="s">
        <v>185</v>
      </c>
      <c r="E2524" s="21" t="s">
        <v>176</v>
      </c>
      <c r="F2524" s="21" t="s">
        <v>176</v>
      </c>
      <c r="G2524" s="21" t="s">
        <v>177</v>
      </c>
      <c r="H2524" s="21" t="s">
        <v>176</v>
      </c>
      <c r="I2524" s="21" t="s">
        <v>178</v>
      </c>
      <c r="J2524" s="22">
        <v>41677</v>
      </c>
      <c r="K2524" s="22">
        <v>55153</v>
      </c>
      <c r="L2524" s="23">
        <f t="shared" si="398"/>
        <v>3.5</v>
      </c>
      <c r="M2524" s="24">
        <f t="shared" si="399"/>
        <v>1</v>
      </c>
      <c r="N2524" s="21">
        <v>3.5</v>
      </c>
      <c r="O2524" s="21">
        <v>3.5</v>
      </c>
      <c r="P2524" s="21" t="s">
        <v>187</v>
      </c>
      <c r="Q2524" s="21" t="s">
        <v>197</v>
      </c>
      <c r="R2524" s="25" t="s">
        <v>198</v>
      </c>
      <c r="S2524" s="21" t="s">
        <v>403</v>
      </c>
      <c r="T2524" s="21"/>
      <c r="U2524" s="26"/>
      <c r="V2524" s="26"/>
      <c r="W2524" s="27">
        <f t="shared" si="390"/>
        <v>2014</v>
      </c>
      <c r="X2524" s="27">
        <f t="shared" si="391"/>
        <v>2050</v>
      </c>
      <c r="Y2524" s="28">
        <f t="shared" si="392"/>
        <v>0</v>
      </c>
      <c r="Z2524" s="29" t="str">
        <f t="shared" si="393"/>
        <v>CAISO</v>
      </c>
      <c r="AA2524" s="30">
        <f t="shared" si="394"/>
        <v>3.5</v>
      </c>
      <c r="AB2524" s="31">
        <f>IF(AND(ISNUMBER(MATCH($S2524,[3]Lists!$CU$8:$CU$37,0)),J2524&gt;=DATE(2018,12,31)),$AH$6,$AH$5)</f>
        <v>1</v>
      </c>
      <c r="AC2524" s="31">
        <f t="shared" si="395"/>
        <v>1</v>
      </c>
      <c r="AD2524" s="31">
        <f t="shared" si="396"/>
        <v>1</v>
      </c>
      <c r="AE2524" s="32" t="e">
        <f>MIN($K2524,IF(AND(S2524='[3]Resources - Baseline'!$C$25,$AH$3&gt;0),MIN(DATE(2050,12,31),MAX(DATE($AH$4,12,31),DATE(YEAR(J2524)+$AH$3,MONTH(J2524),DAY(J2524)))),IF(AND(COUNTIFS('[3]Resources - Baseline'!$C$26:$C$37,S2524)=1,$AH$2&gt;0),MIN(DATE($AH$4,12,31),DATE(YEAR(J2524)+$AH$2,MONTH(J2524),DAY(J2524))),DATE(2050,12,31))))</f>
        <v>#VALUE!</v>
      </c>
      <c r="AF2524" s="33">
        <f t="shared" si="397"/>
        <v>1</v>
      </c>
    </row>
    <row r="2525" spans="1:32">
      <c r="A2525" s="1">
        <v>2525</v>
      </c>
      <c r="B2525" s="21" t="s">
        <v>5207</v>
      </c>
      <c r="C2525" s="21"/>
      <c r="D2525" s="21" t="s">
        <v>185</v>
      </c>
      <c r="E2525" s="21" t="s">
        <v>176</v>
      </c>
      <c r="F2525" s="21" t="s">
        <v>176</v>
      </c>
      <c r="G2525" s="21" t="s">
        <v>177</v>
      </c>
      <c r="H2525" s="21" t="s">
        <v>176</v>
      </c>
      <c r="I2525" s="21" t="s">
        <v>178</v>
      </c>
      <c r="J2525" s="22"/>
      <c r="K2525" s="22">
        <v>55153</v>
      </c>
      <c r="L2525" s="23">
        <f t="shared" si="398"/>
        <v>13.5</v>
      </c>
      <c r="M2525" s="24">
        <f t="shared" si="399"/>
        <v>1</v>
      </c>
      <c r="N2525" s="21">
        <v>13.5</v>
      </c>
      <c r="O2525" s="21">
        <v>13.5</v>
      </c>
      <c r="P2525" s="21" t="s">
        <v>187</v>
      </c>
      <c r="Q2525" s="21" t="s">
        <v>180</v>
      </c>
      <c r="R2525" s="25" t="s">
        <v>181</v>
      </c>
      <c r="S2525" s="21" t="s">
        <v>182</v>
      </c>
      <c r="T2525" s="21"/>
      <c r="U2525" s="26"/>
      <c r="V2525" s="26"/>
      <c r="W2525" s="27">
        <f t="shared" si="390"/>
        <v>1900</v>
      </c>
      <c r="X2525" s="27">
        <f t="shared" si="391"/>
        <v>2050</v>
      </c>
      <c r="Y2525" s="28">
        <f t="shared" si="392"/>
        <v>0</v>
      </c>
      <c r="Z2525" s="29" t="str">
        <f t="shared" si="393"/>
        <v>CAISO</v>
      </c>
      <c r="AA2525" s="30">
        <f t="shared" si="394"/>
        <v>13.5</v>
      </c>
      <c r="AB2525" s="31">
        <f>IF(AND(ISNUMBER(MATCH($S2525,[3]Lists!$CU$8:$CU$37,0)),J2525&gt;=DATE(2018,12,31)),$AH$6,$AH$5)</f>
        <v>1</v>
      </c>
      <c r="AC2525" s="31">
        <f t="shared" si="395"/>
        <v>1</v>
      </c>
      <c r="AD2525" s="31">
        <f t="shared" si="396"/>
        <v>1</v>
      </c>
      <c r="AE2525" s="32" t="e">
        <f>MIN($K2525,IF(AND(S2525='[3]Resources - Baseline'!$C$25,$AH$3&gt;0),MIN(DATE(2050,12,31),MAX(DATE($AH$4,12,31),DATE(YEAR(J2525)+$AH$3,MONTH(J2525),DAY(J2525)))),IF(AND(COUNTIFS('[3]Resources - Baseline'!$C$26:$C$37,S2525)=1,$AH$2&gt;0),MIN(DATE($AH$4,12,31),DATE(YEAR(J2525)+$AH$2,MONTH(J2525),DAY(J2525))),DATE(2050,12,31))))</f>
        <v>#VALUE!</v>
      </c>
      <c r="AF2525" s="33">
        <f t="shared" si="397"/>
        <v>1</v>
      </c>
    </row>
    <row r="2526" spans="1:32">
      <c r="A2526" s="1">
        <v>2526</v>
      </c>
      <c r="B2526" s="21" t="s">
        <v>5208</v>
      </c>
      <c r="C2526" s="21" t="s">
        <v>5209</v>
      </c>
      <c r="D2526" s="21" t="s">
        <v>185</v>
      </c>
      <c r="E2526" s="21" t="s">
        <v>176</v>
      </c>
      <c r="F2526" s="21" t="s">
        <v>176</v>
      </c>
      <c r="G2526" s="21" t="s">
        <v>177</v>
      </c>
      <c r="H2526" s="21" t="s">
        <v>176</v>
      </c>
      <c r="I2526" s="21" t="s">
        <v>178</v>
      </c>
      <c r="J2526" s="22"/>
      <c r="K2526" s="22">
        <v>55153</v>
      </c>
      <c r="L2526" s="23">
        <f t="shared" si="398"/>
        <v>3</v>
      </c>
      <c r="M2526" s="24">
        <f t="shared" si="399"/>
        <v>1</v>
      </c>
      <c r="N2526" s="21">
        <v>3</v>
      </c>
      <c r="O2526" s="21">
        <v>3</v>
      </c>
      <c r="P2526" s="21" t="s">
        <v>365</v>
      </c>
      <c r="Q2526" s="21" t="s">
        <v>188</v>
      </c>
      <c r="R2526" s="25" t="s">
        <v>189</v>
      </c>
      <c r="S2526" s="21" t="s">
        <v>182</v>
      </c>
      <c r="T2526" s="21"/>
      <c r="U2526" s="26"/>
      <c r="V2526" s="26"/>
      <c r="W2526" s="27">
        <f t="shared" si="390"/>
        <v>1900</v>
      </c>
      <c r="X2526" s="27">
        <f t="shared" si="391"/>
        <v>2050</v>
      </c>
      <c r="Y2526" s="28">
        <f t="shared" si="392"/>
        <v>0</v>
      </c>
      <c r="Z2526" s="29" t="str">
        <f t="shared" si="393"/>
        <v>CAISO</v>
      </c>
      <c r="AA2526" s="30">
        <f t="shared" si="394"/>
        <v>3</v>
      </c>
      <c r="AB2526" s="31">
        <f>IF(AND(ISNUMBER(MATCH($S2526,[3]Lists!$CU$8:$CU$37,0)),J2526&gt;=DATE(2018,12,31)),$AH$6,$AH$5)</f>
        <v>1</v>
      </c>
      <c r="AC2526" s="31">
        <f t="shared" si="395"/>
        <v>1</v>
      </c>
      <c r="AD2526" s="31">
        <f t="shared" si="396"/>
        <v>1</v>
      </c>
      <c r="AE2526" s="32" t="e">
        <f>MIN($K2526,IF(AND(S2526='[3]Resources - Baseline'!$C$25,$AH$3&gt;0),MIN(DATE(2050,12,31),MAX(DATE($AH$4,12,31),DATE(YEAR(J2526)+$AH$3,MONTH(J2526),DAY(J2526)))),IF(AND(COUNTIFS('[3]Resources - Baseline'!$C$26:$C$37,S2526)=1,$AH$2&gt;0),MIN(DATE($AH$4,12,31),DATE(YEAR(J2526)+$AH$2,MONTH(J2526),DAY(J2526))),DATE(2050,12,31))))</f>
        <v>#VALUE!</v>
      </c>
      <c r="AF2526" s="33">
        <f t="shared" si="397"/>
        <v>1</v>
      </c>
    </row>
    <row r="2527" spans="1:32">
      <c r="A2527" s="1">
        <v>2527</v>
      </c>
      <c r="B2527" s="21" t="s">
        <v>5210</v>
      </c>
      <c r="C2527" s="21" t="s">
        <v>5211</v>
      </c>
      <c r="D2527" s="21" t="s">
        <v>185</v>
      </c>
      <c r="E2527" s="21" t="s">
        <v>176</v>
      </c>
      <c r="F2527" s="21" t="s">
        <v>176</v>
      </c>
      <c r="G2527" s="21" t="s">
        <v>177</v>
      </c>
      <c r="H2527" s="21" t="s">
        <v>176</v>
      </c>
      <c r="I2527" s="21" t="s">
        <v>178</v>
      </c>
      <c r="J2527" s="22">
        <v>42347</v>
      </c>
      <c r="K2527" s="22">
        <v>55153</v>
      </c>
      <c r="L2527" s="23">
        <f t="shared" si="398"/>
        <v>1.5</v>
      </c>
      <c r="M2527" s="24">
        <f t="shared" si="399"/>
        <v>1</v>
      </c>
      <c r="N2527" s="21">
        <v>1.5</v>
      </c>
      <c r="O2527" s="21">
        <v>1.5</v>
      </c>
      <c r="P2527" s="21" t="s">
        <v>187</v>
      </c>
      <c r="Q2527" s="21" t="s">
        <v>188</v>
      </c>
      <c r="R2527" s="25" t="s">
        <v>189</v>
      </c>
      <c r="S2527" s="21" t="s">
        <v>182</v>
      </c>
      <c r="T2527" s="21"/>
      <c r="U2527" s="26"/>
      <c r="V2527" s="26"/>
      <c r="W2527" s="27">
        <f t="shared" si="390"/>
        <v>2016</v>
      </c>
      <c r="X2527" s="27">
        <f t="shared" si="391"/>
        <v>2050</v>
      </c>
      <c r="Y2527" s="28">
        <f t="shared" si="392"/>
        <v>0</v>
      </c>
      <c r="Z2527" s="29" t="str">
        <f t="shared" si="393"/>
        <v>CAISO</v>
      </c>
      <c r="AA2527" s="30">
        <f t="shared" si="394"/>
        <v>1.5</v>
      </c>
      <c r="AB2527" s="31">
        <f>IF(AND(ISNUMBER(MATCH($S2527,[3]Lists!$CU$8:$CU$37,0)),J2527&gt;=DATE(2018,12,31)),$AH$6,$AH$5)</f>
        <v>1</v>
      </c>
      <c r="AC2527" s="31">
        <f t="shared" si="395"/>
        <v>1</v>
      </c>
      <c r="AD2527" s="31">
        <f t="shared" si="396"/>
        <v>1</v>
      </c>
      <c r="AE2527" s="32" t="e">
        <f>MIN($K2527,IF(AND(S2527='[3]Resources - Baseline'!$C$25,$AH$3&gt;0),MIN(DATE(2050,12,31),MAX(DATE($AH$4,12,31),DATE(YEAR(J2527)+$AH$3,MONTH(J2527),DAY(J2527)))),IF(AND(COUNTIFS('[3]Resources - Baseline'!$C$26:$C$37,S2527)=1,$AH$2&gt;0),MIN(DATE($AH$4,12,31),DATE(YEAR(J2527)+$AH$2,MONTH(J2527),DAY(J2527))),DATE(2050,12,31))))</f>
        <v>#VALUE!</v>
      </c>
      <c r="AF2527" s="33">
        <f t="shared" si="397"/>
        <v>1</v>
      </c>
    </row>
    <row r="2528" spans="1:32">
      <c r="A2528" s="1">
        <v>2528</v>
      </c>
      <c r="B2528" s="21" t="s">
        <v>5212</v>
      </c>
      <c r="C2528" s="21" t="s">
        <v>5213</v>
      </c>
      <c r="D2528" s="21" t="s">
        <v>185</v>
      </c>
      <c r="E2528" s="21" t="s">
        <v>176</v>
      </c>
      <c r="F2528" s="21" t="s">
        <v>176</v>
      </c>
      <c r="G2528" s="21" t="s">
        <v>177</v>
      </c>
      <c r="H2528" s="21" t="s">
        <v>176</v>
      </c>
      <c r="I2528" s="21" t="s">
        <v>178</v>
      </c>
      <c r="J2528" s="22">
        <v>42388</v>
      </c>
      <c r="K2528" s="22">
        <v>55153</v>
      </c>
      <c r="L2528" s="23">
        <f t="shared" si="398"/>
        <v>20</v>
      </c>
      <c r="M2528" s="24">
        <f t="shared" si="399"/>
        <v>1</v>
      </c>
      <c r="N2528" s="21">
        <v>20</v>
      </c>
      <c r="O2528" s="21">
        <v>20</v>
      </c>
      <c r="P2528" s="21" t="s">
        <v>187</v>
      </c>
      <c r="Q2528" s="21" t="s">
        <v>188</v>
      </c>
      <c r="R2528" s="25" t="s">
        <v>189</v>
      </c>
      <c r="S2528" s="21" t="s">
        <v>182</v>
      </c>
      <c r="T2528" s="21"/>
      <c r="U2528" s="26"/>
      <c r="V2528" s="26"/>
      <c r="W2528" s="27">
        <f t="shared" si="390"/>
        <v>2016</v>
      </c>
      <c r="X2528" s="27">
        <f t="shared" si="391"/>
        <v>2050</v>
      </c>
      <c r="Y2528" s="28">
        <f t="shared" si="392"/>
        <v>0</v>
      </c>
      <c r="Z2528" s="29" t="str">
        <f t="shared" si="393"/>
        <v>CAISO</v>
      </c>
      <c r="AA2528" s="30">
        <f t="shared" si="394"/>
        <v>20</v>
      </c>
      <c r="AB2528" s="31">
        <f>IF(AND(ISNUMBER(MATCH($S2528,[3]Lists!$CU$8:$CU$37,0)),J2528&gt;=DATE(2018,12,31)),$AH$6,$AH$5)</f>
        <v>1</v>
      </c>
      <c r="AC2528" s="31">
        <f t="shared" si="395"/>
        <v>1</v>
      </c>
      <c r="AD2528" s="31">
        <f t="shared" si="396"/>
        <v>1</v>
      </c>
      <c r="AE2528" s="32" t="e">
        <f>MIN($K2528,IF(AND(S2528='[3]Resources - Baseline'!$C$25,$AH$3&gt;0),MIN(DATE(2050,12,31),MAX(DATE($AH$4,12,31),DATE(YEAR(J2528)+$AH$3,MONTH(J2528),DAY(J2528)))),IF(AND(COUNTIFS('[3]Resources - Baseline'!$C$26:$C$37,S2528)=1,$AH$2&gt;0),MIN(DATE($AH$4,12,31),DATE(YEAR(J2528)+$AH$2,MONTH(J2528),DAY(J2528))),DATE(2050,12,31))))</f>
        <v>#VALUE!</v>
      </c>
      <c r="AF2528" s="33">
        <f t="shared" si="397"/>
        <v>1</v>
      </c>
    </row>
    <row r="2529" spans="1:32">
      <c r="A2529" s="1">
        <v>2529</v>
      </c>
      <c r="B2529" s="21" t="s">
        <v>5214</v>
      </c>
      <c r="C2529" s="21" t="s">
        <v>5215</v>
      </c>
      <c r="D2529" s="21" t="s">
        <v>185</v>
      </c>
      <c r="E2529" s="21" t="s">
        <v>176</v>
      </c>
      <c r="F2529" s="21" t="s">
        <v>176</v>
      </c>
      <c r="G2529" s="21" t="s">
        <v>177</v>
      </c>
      <c r="H2529" s="21" t="s">
        <v>176</v>
      </c>
      <c r="I2529" s="21" t="s">
        <v>178</v>
      </c>
      <c r="J2529" s="22"/>
      <c r="K2529" s="22">
        <v>55153</v>
      </c>
      <c r="L2529" s="23">
        <f t="shared" si="398"/>
        <v>3</v>
      </c>
      <c r="M2529" s="24">
        <f t="shared" si="399"/>
        <v>1</v>
      </c>
      <c r="N2529" s="21">
        <v>3</v>
      </c>
      <c r="O2529" s="21">
        <v>3</v>
      </c>
      <c r="P2529" s="21" t="s">
        <v>188</v>
      </c>
      <c r="Q2529" s="21" t="s">
        <v>188</v>
      </c>
      <c r="R2529" s="25" t="s">
        <v>189</v>
      </c>
      <c r="S2529" s="21" t="s">
        <v>182</v>
      </c>
      <c r="T2529" s="21"/>
      <c r="U2529" s="26"/>
      <c r="V2529" s="26"/>
      <c r="W2529" s="27">
        <f t="shared" si="390"/>
        <v>1900</v>
      </c>
      <c r="X2529" s="27">
        <f t="shared" si="391"/>
        <v>2050</v>
      </c>
      <c r="Y2529" s="28">
        <f t="shared" si="392"/>
        <v>0</v>
      </c>
      <c r="Z2529" s="29" t="str">
        <f t="shared" si="393"/>
        <v>CAISO</v>
      </c>
      <c r="AA2529" s="30">
        <f t="shared" si="394"/>
        <v>3</v>
      </c>
      <c r="AB2529" s="31">
        <f>IF(AND(ISNUMBER(MATCH($S2529,[3]Lists!$CU$8:$CU$37,0)),J2529&gt;=DATE(2018,12,31)),$AH$6,$AH$5)</f>
        <v>1</v>
      </c>
      <c r="AC2529" s="31">
        <f t="shared" si="395"/>
        <v>1</v>
      </c>
      <c r="AD2529" s="31">
        <f t="shared" si="396"/>
        <v>1</v>
      </c>
      <c r="AE2529" s="32" t="e">
        <f>MIN($K2529,IF(AND(S2529='[3]Resources - Baseline'!$C$25,$AH$3&gt;0),MIN(DATE(2050,12,31),MAX(DATE($AH$4,12,31),DATE(YEAR(J2529)+$AH$3,MONTH(J2529),DAY(J2529)))),IF(AND(COUNTIFS('[3]Resources - Baseline'!$C$26:$C$37,S2529)=1,$AH$2&gt;0),MIN(DATE($AH$4,12,31),DATE(YEAR(J2529)+$AH$2,MONTH(J2529),DAY(J2529))),DATE(2050,12,31))))</f>
        <v>#VALUE!</v>
      </c>
      <c r="AF2529" s="33">
        <f t="shared" si="397"/>
        <v>1</v>
      </c>
    </row>
    <row r="2530" spans="1:32">
      <c r="A2530" s="1">
        <v>2530</v>
      </c>
      <c r="B2530" s="21" t="s">
        <v>5216</v>
      </c>
      <c r="C2530" s="21" t="s">
        <v>5217</v>
      </c>
      <c r="D2530" s="21" t="s">
        <v>174</v>
      </c>
      <c r="E2530" s="22" t="s">
        <v>205</v>
      </c>
      <c r="F2530" s="22" t="s">
        <v>203</v>
      </c>
      <c r="G2530" s="22" t="s">
        <v>204</v>
      </c>
      <c r="H2530" s="22" t="s">
        <v>205</v>
      </c>
      <c r="I2530" s="22" t="s">
        <v>178</v>
      </c>
      <c r="J2530" s="22">
        <v>42457</v>
      </c>
      <c r="K2530" s="22">
        <v>55153</v>
      </c>
      <c r="L2530" s="23">
        <f t="shared" si="398"/>
        <v>2</v>
      </c>
      <c r="M2530" s="24">
        <f t="shared" si="399"/>
        <v>1</v>
      </c>
      <c r="N2530" s="23">
        <v>2</v>
      </c>
      <c r="O2530" s="23">
        <v>2</v>
      </c>
      <c r="P2530" s="23" t="s">
        <v>5218</v>
      </c>
      <c r="Q2530" s="23" t="s">
        <v>5219</v>
      </c>
      <c r="R2530" s="25" t="s">
        <v>5220</v>
      </c>
      <c r="S2530" s="22" t="s">
        <v>182</v>
      </c>
      <c r="T2530" s="22"/>
      <c r="U2530" s="26"/>
      <c r="V2530" s="26"/>
      <c r="W2530" s="27">
        <f t="shared" si="390"/>
        <v>2016</v>
      </c>
      <c r="X2530" s="27">
        <f t="shared" si="391"/>
        <v>2050</v>
      </c>
      <c r="Y2530" s="28">
        <f t="shared" si="392"/>
        <v>0</v>
      </c>
      <c r="Z2530" s="29" t="str">
        <f t="shared" si="393"/>
        <v>CAISO</v>
      </c>
      <c r="AA2530" s="30">
        <f t="shared" si="394"/>
        <v>2</v>
      </c>
      <c r="AB2530" s="31">
        <f>IF(AND(ISNUMBER(MATCH($S2530,[3]Lists!$CU$8:$CU$37,0)),J2530&gt;=DATE(2018,12,31)),$AH$6,$AH$5)</f>
        <v>1</v>
      </c>
      <c r="AC2530" s="31">
        <f t="shared" si="395"/>
        <v>1</v>
      </c>
      <c r="AD2530" s="31">
        <f t="shared" si="396"/>
        <v>1</v>
      </c>
      <c r="AE2530" s="32" t="e">
        <f>MIN($K2530,IF(AND(S2530='[3]Resources - Baseline'!$C$25,$AH$3&gt;0),MIN(DATE(2050,12,31),MAX(DATE($AH$4,12,31),DATE(YEAR(J2530)+$AH$3,MONTH(J2530),DAY(J2530)))),IF(AND(COUNTIFS('[3]Resources - Baseline'!$C$26:$C$37,S2530)=1,$AH$2&gt;0),MIN(DATE($AH$4,12,31),DATE(YEAR(J2530)+$AH$2,MONTH(J2530),DAY(J2530))),DATE(2050,12,31))))</f>
        <v>#VALUE!</v>
      </c>
      <c r="AF2530" s="33">
        <f t="shared" si="397"/>
        <v>1</v>
      </c>
    </row>
    <row r="2531" spans="1:32">
      <c r="A2531" s="1">
        <v>2531</v>
      </c>
      <c r="B2531" s="21" t="s">
        <v>5221</v>
      </c>
      <c r="C2531" s="21" t="s">
        <v>5222</v>
      </c>
      <c r="D2531" s="21" t="s">
        <v>163</v>
      </c>
      <c r="E2531" s="21" t="s">
        <v>263</v>
      </c>
      <c r="F2531" s="21" t="s">
        <v>263</v>
      </c>
      <c r="G2531" s="21" t="s">
        <v>2353</v>
      </c>
      <c r="H2531" s="21" t="s">
        <v>263</v>
      </c>
      <c r="I2531" s="21" t="s">
        <v>195</v>
      </c>
      <c r="J2531" s="22">
        <v>26420</v>
      </c>
      <c r="K2531" s="22">
        <v>55153</v>
      </c>
      <c r="L2531" s="23">
        <f t="shared" si="398"/>
        <v>62</v>
      </c>
      <c r="M2531" s="24">
        <f t="shared" si="399"/>
        <v>1</v>
      </c>
      <c r="N2531" s="21">
        <v>62</v>
      </c>
      <c r="O2531" s="21">
        <v>62</v>
      </c>
      <c r="P2531" s="21" t="s">
        <v>268</v>
      </c>
      <c r="Q2531" s="21" t="s">
        <v>269</v>
      </c>
      <c r="R2531" s="25" t="s">
        <v>270</v>
      </c>
      <c r="S2531" s="21" t="s">
        <v>289</v>
      </c>
      <c r="T2531" s="21"/>
      <c r="U2531" s="26"/>
      <c r="V2531" s="26"/>
      <c r="W2531" s="27">
        <f t="shared" si="390"/>
        <v>1972</v>
      </c>
      <c r="X2531" s="27">
        <f t="shared" si="391"/>
        <v>2050</v>
      </c>
      <c r="Y2531" s="28">
        <f t="shared" si="392"/>
        <v>0</v>
      </c>
      <c r="Z2531" s="29" t="str">
        <f t="shared" si="393"/>
        <v>SW</v>
      </c>
      <c r="AA2531" s="30">
        <f t="shared" si="394"/>
        <v>62</v>
      </c>
      <c r="AB2531" s="31">
        <f>IF(AND(ISNUMBER(MATCH($S2531,[3]Lists!$CU$8:$CU$37,0)),J2531&gt;=DATE(2018,12,31)),$AH$6,$AH$5)</f>
        <v>1</v>
      </c>
      <c r="AC2531" s="31">
        <f t="shared" si="395"/>
        <v>1</v>
      </c>
      <c r="AD2531" s="31">
        <f t="shared" si="396"/>
        <v>1</v>
      </c>
      <c r="AE2531" s="32" t="e">
        <f>MIN($K2531,IF(AND(S2531='[3]Resources - Baseline'!$C$25,$AH$3&gt;0),MIN(DATE(2050,12,31),MAX(DATE($AH$4,12,31),DATE(YEAR(J2531)+$AH$3,MONTH(J2531),DAY(J2531)))),IF(AND(COUNTIFS('[3]Resources - Baseline'!$C$26:$C$37,S2531)=1,$AH$2&gt;0),MIN(DATE($AH$4,12,31),DATE(YEAR(J2531)+$AH$2,MONTH(J2531),DAY(J2531))),DATE(2050,12,31))))</f>
        <v>#VALUE!</v>
      </c>
      <c r="AF2531" s="33">
        <f t="shared" si="397"/>
        <v>1</v>
      </c>
    </row>
    <row r="2532" spans="1:32">
      <c r="A2532" s="1">
        <v>2532</v>
      </c>
      <c r="B2532" s="21" t="s">
        <v>5223</v>
      </c>
      <c r="C2532" s="21" t="s">
        <v>5224</v>
      </c>
      <c r="D2532" s="21" t="s">
        <v>163</v>
      </c>
      <c r="E2532" s="21" t="s">
        <v>263</v>
      </c>
      <c r="F2532" s="21" t="s">
        <v>263</v>
      </c>
      <c r="G2532" s="21" t="s">
        <v>2353</v>
      </c>
      <c r="H2532" s="21" t="s">
        <v>263</v>
      </c>
      <c r="I2532" s="21" t="s">
        <v>195</v>
      </c>
      <c r="J2532" s="22">
        <v>26846</v>
      </c>
      <c r="K2532" s="22">
        <v>55153</v>
      </c>
      <c r="L2532" s="23">
        <f t="shared" si="398"/>
        <v>62</v>
      </c>
      <c r="M2532" s="24">
        <f t="shared" si="399"/>
        <v>1</v>
      </c>
      <c r="N2532" s="21">
        <v>62</v>
      </c>
      <c r="O2532" s="21">
        <v>62</v>
      </c>
      <c r="P2532" s="21" t="s">
        <v>268</v>
      </c>
      <c r="Q2532" s="21" t="s">
        <v>269</v>
      </c>
      <c r="R2532" s="25" t="s">
        <v>270</v>
      </c>
      <c r="S2532" s="21" t="s">
        <v>289</v>
      </c>
      <c r="T2532" s="21"/>
      <c r="U2532" s="26"/>
      <c r="V2532" s="26"/>
      <c r="W2532" s="27">
        <f t="shared" si="390"/>
        <v>1974</v>
      </c>
      <c r="X2532" s="27">
        <f t="shared" si="391"/>
        <v>2050</v>
      </c>
      <c r="Y2532" s="28">
        <f t="shared" si="392"/>
        <v>0</v>
      </c>
      <c r="Z2532" s="29" t="str">
        <f t="shared" si="393"/>
        <v>SW</v>
      </c>
      <c r="AA2532" s="30">
        <f t="shared" si="394"/>
        <v>62</v>
      </c>
      <c r="AB2532" s="31">
        <f>IF(AND(ISNUMBER(MATCH($S2532,[3]Lists!$CU$8:$CU$37,0)),J2532&gt;=DATE(2018,12,31)),$AH$6,$AH$5)</f>
        <v>1</v>
      </c>
      <c r="AC2532" s="31">
        <f t="shared" si="395"/>
        <v>1</v>
      </c>
      <c r="AD2532" s="31">
        <f t="shared" si="396"/>
        <v>1</v>
      </c>
      <c r="AE2532" s="32" t="e">
        <f>MIN($K2532,IF(AND(S2532='[3]Resources - Baseline'!$C$25,$AH$3&gt;0),MIN(DATE(2050,12,31),MAX(DATE($AH$4,12,31),DATE(YEAR(J2532)+$AH$3,MONTH(J2532),DAY(J2532)))),IF(AND(COUNTIFS('[3]Resources - Baseline'!$C$26:$C$37,S2532)=1,$AH$2&gt;0),MIN(DATE($AH$4,12,31),DATE(YEAR(J2532)+$AH$2,MONTH(J2532),DAY(J2532))),DATE(2050,12,31))))</f>
        <v>#VALUE!</v>
      </c>
      <c r="AF2532" s="33">
        <f t="shared" si="397"/>
        <v>1</v>
      </c>
    </row>
    <row r="2533" spans="1:32">
      <c r="A2533" s="1">
        <v>2533</v>
      </c>
      <c r="B2533" s="21" t="s">
        <v>5225</v>
      </c>
      <c r="C2533" s="21" t="s">
        <v>5226</v>
      </c>
      <c r="D2533" s="21" t="s">
        <v>163</v>
      </c>
      <c r="E2533" s="21" t="s">
        <v>263</v>
      </c>
      <c r="F2533" s="21" t="s">
        <v>263</v>
      </c>
      <c r="G2533" s="21" t="s">
        <v>2353</v>
      </c>
      <c r="H2533" s="21" t="s">
        <v>263</v>
      </c>
      <c r="I2533" s="21" t="s">
        <v>195</v>
      </c>
      <c r="J2533" s="22">
        <v>43466</v>
      </c>
      <c r="K2533" s="22">
        <v>55153</v>
      </c>
      <c r="L2533" s="23">
        <f t="shared" si="398"/>
        <v>104.7</v>
      </c>
      <c r="M2533" s="24">
        <f t="shared" si="399"/>
        <v>1</v>
      </c>
      <c r="N2533" s="21">
        <v>104.7</v>
      </c>
      <c r="O2533" s="21">
        <v>104.7</v>
      </c>
      <c r="P2533" s="21" t="s">
        <v>268</v>
      </c>
      <c r="Q2533" s="21" t="s">
        <v>269</v>
      </c>
      <c r="R2533" s="25" t="s">
        <v>270</v>
      </c>
      <c r="S2533" s="21" t="s">
        <v>289</v>
      </c>
      <c r="T2533" s="21"/>
      <c r="U2533" s="26"/>
      <c r="V2533" s="26"/>
      <c r="W2533" s="27">
        <f t="shared" si="390"/>
        <v>2019</v>
      </c>
      <c r="X2533" s="27">
        <f t="shared" si="391"/>
        <v>2050</v>
      </c>
      <c r="Y2533" s="28">
        <f t="shared" si="392"/>
        <v>0</v>
      </c>
      <c r="Z2533" s="29" t="str">
        <f t="shared" si="393"/>
        <v>SW</v>
      </c>
      <c r="AA2533" s="30">
        <f t="shared" si="394"/>
        <v>104.7</v>
      </c>
      <c r="AB2533" s="31">
        <f>IF(AND(ISNUMBER(MATCH($S2533,[3]Lists!$CU$8:$CU$37,0)),J2533&gt;=DATE(2018,12,31)),$AH$6,$AH$5)</f>
        <v>1</v>
      </c>
      <c r="AC2533" s="31">
        <f t="shared" si="395"/>
        <v>1</v>
      </c>
      <c r="AD2533" s="31">
        <f t="shared" si="396"/>
        <v>1</v>
      </c>
      <c r="AE2533" s="32" t="e">
        <f>MIN($K2533,IF(AND(S2533='[3]Resources - Baseline'!$C$25,$AH$3&gt;0),MIN(DATE(2050,12,31),MAX(DATE($AH$4,12,31),DATE(YEAR(J2533)+$AH$3,MONTH(J2533),DAY(J2533)))),IF(AND(COUNTIFS('[3]Resources - Baseline'!$C$26:$C$37,S2533)=1,$AH$2&gt;0),MIN(DATE($AH$4,12,31),DATE(YEAR(J2533)+$AH$2,MONTH(J2533),DAY(J2533))),DATE(2050,12,31))))</f>
        <v>#VALUE!</v>
      </c>
      <c r="AF2533" s="33">
        <f t="shared" si="397"/>
        <v>1</v>
      </c>
    </row>
    <row r="2534" spans="1:32">
      <c r="A2534" s="1">
        <v>2534</v>
      </c>
      <c r="B2534" s="21" t="s">
        <v>5227</v>
      </c>
      <c r="C2534" s="21" t="s">
        <v>5228</v>
      </c>
      <c r="D2534" s="21" t="s">
        <v>163</v>
      </c>
      <c r="E2534" s="21" t="s">
        <v>263</v>
      </c>
      <c r="F2534" s="21" t="s">
        <v>263</v>
      </c>
      <c r="G2534" s="21" t="s">
        <v>2353</v>
      </c>
      <c r="H2534" s="21" t="s">
        <v>263</v>
      </c>
      <c r="I2534" s="21" t="s">
        <v>195</v>
      </c>
      <c r="J2534" s="22">
        <v>43466</v>
      </c>
      <c r="K2534" s="22">
        <v>55153</v>
      </c>
      <c r="L2534" s="23">
        <f t="shared" si="398"/>
        <v>104.7</v>
      </c>
      <c r="M2534" s="24">
        <f t="shared" si="399"/>
        <v>1</v>
      </c>
      <c r="N2534" s="21">
        <v>104.7</v>
      </c>
      <c r="O2534" s="21">
        <v>104.7</v>
      </c>
      <c r="P2534" s="21" t="s">
        <v>268</v>
      </c>
      <c r="Q2534" s="21" t="s">
        <v>269</v>
      </c>
      <c r="R2534" s="25" t="s">
        <v>270</v>
      </c>
      <c r="S2534" s="21" t="s">
        <v>289</v>
      </c>
      <c r="T2534" s="21"/>
      <c r="U2534" s="26"/>
      <c r="V2534" s="26"/>
      <c r="W2534" s="27">
        <f t="shared" si="390"/>
        <v>2019</v>
      </c>
      <c r="X2534" s="27">
        <f t="shared" si="391"/>
        <v>2050</v>
      </c>
      <c r="Y2534" s="28">
        <f t="shared" si="392"/>
        <v>0</v>
      </c>
      <c r="Z2534" s="29" t="str">
        <f t="shared" si="393"/>
        <v>SW</v>
      </c>
      <c r="AA2534" s="30">
        <f t="shared" si="394"/>
        <v>104.7</v>
      </c>
      <c r="AB2534" s="31">
        <f>IF(AND(ISNUMBER(MATCH($S2534,[3]Lists!$CU$8:$CU$37,0)),J2534&gt;=DATE(2018,12,31)),$AH$6,$AH$5)</f>
        <v>1</v>
      </c>
      <c r="AC2534" s="31">
        <f t="shared" si="395"/>
        <v>1</v>
      </c>
      <c r="AD2534" s="31">
        <f t="shared" si="396"/>
        <v>1</v>
      </c>
      <c r="AE2534" s="32" t="e">
        <f>MIN($K2534,IF(AND(S2534='[3]Resources - Baseline'!$C$25,$AH$3&gt;0),MIN(DATE(2050,12,31),MAX(DATE($AH$4,12,31),DATE(YEAR(J2534)+$AH$3,MONTH(J2534),DAY(J2534)))),IF(AND(COUNTIFS('[3]Resources - Baseline'!$C$26:$C$37,S2534)=1,$AH$2&gt;0),MIN(DATE($AH$4,12,31),DATE(YEAR(J2534)+$AH$2,MONTH(J2534),DAY(J2534))),DATE(2050,12,31))))</f>
        <v>#VALUE!</v>
      </c>
      <c r="AF2534" s="33">
        <f t="shared" si="397"/>
        <v>1</v>
      </c>
    </row>
    <row r="2535" spans="1:32">
      <c r="A2535" s="1">
        <v>2535</v>
      </c>
      <c r="B2535" s="21" t="s">
        <v>5229</v>
      </c>
      <c r="C2535" s="21" t="s">
        <v>5230</v>
      </c>
      <c r="D2535" s="21" t="s">
        <v>163</v>
      </c>
      <c r="E2535" s="21" t="s">
        <v>263</v>
      </c>
      <c r="F2535" s="21" t="s">
        <v>263</v>
      </c>
      <c r="G2535" s="21" t="s">
        <v>2353</v>
      </c>
      <c r="H2535" s="21" t="s">
        <v>263</v>
      </c>
      <c r="I2535" s="21" t="s">
        <v>195</v>
      </c>
      <c r="J2535" s="22">
        <v>43466</v>
      </c>
      <c r="K2535" s="22">
        <v>55153</v>
      </c>
      <c r="L2535" s="23">
        <f t="shared" si="398"/>
        <v>104.7</v>
      </c>
      <c r="M2535" s="24">
        <f t="shared" si="399"/>
        <v>1</v>
      </c>
      <c r="N2535" s="21">
        <v>104.7</v>
      </c>
      <c r="O2535" s="21">
        <v>104.7</v>
      </c>
      <c r="P2535" s="21" t="s">
        <v>268</v>
      </c>
      <c r="Q2535" s="21" t="s">
        <v>269</v>
      </c>
      <c r="R2535" s="25" t="s">
        <v>270</v>
      </c>
      <c r="S2535" s="21" t="s">
        <v>289</v>
      </c>
      <c r="T2535" s="21"/>
      <c r="U2535" s="26"/>
      <c r="V2535" s="26"/>
      <c r="W2535" s="27">
        <f t="shared" si="390"/>
        <v>2019</v>
      </c>
      <c r="X2535" s="27">
        <f t="shared" si="391"/>
        <v>2050</v>
      </c>
      <c r="Y2535" s="28">
        <f t="shared" si="392"/>
        <v>0</v>
      </c>
      <c r="Z2535" s="29" t="str">
        <f t="shared" si="393"/>
        <v>SW</v>
      </c>
      <c r="AA2535" s="30">
        <f t="shared" si="394"/>
        <v>104.7</v>
      </c>
      <c r="AB2535" s="31">
        <f>IF(AND(ISNUMBER(MATCH($S2535,[3]Lists!$CU$8:$CU$37,0)),J2535&gt;=DATE(2018,12,31)),$AH$6,$AH$5)</f>
        <v>1</v>
      </c>
      <c r="AC2535" s="31">
        <f t="shared" si="395"/>
        <v>1</v>
      </c>
      <c r="AD2535" s="31">
        <f t="shared" si="396"/>
        <v>1</v>
      </c>
      <c r="AE2535" s="32" t="e">
        <f>MIN($K2535,IF(AND(S2535='[3]Resources - Baseline'!$C$25,$AH$3&gt;0),MIN(DATE(2050,12,31),MAX(DATE($AH$4,12,31),DATE(YEAR(J2535)+$AH$3,MONTH(J2535),DAY(J2535)))),IF(AND(COUNTIFS('[3]Resources - Baseline'!$C$26:$C$37,S2535)=1,$AH$2&gt;0),MIN(DATE($AH$4,12,31),DATE(YEAR(J2535)+$AH$2,MONTH(J2535),DAY(J2535))),DATE(2050,12,31))))</f>
        <v>#VALUE!</v>
      </c>
      <c r="AF2535" s="33">
        <f t="shared" si="397"/>
        <v>1</v>
      </c>
    </row>
    <row r="2536" spans="1:32">
      <c r="A2536" s="1">
        <v>2536</v>
      </c>
      <c r="B2536" s="21" t="s">
        <v>5231</v>
      </c>
      <c r="C2536" s="21" t="s">
        <v>5232</v>
      </c>
      <c r="D2536" s="21" t="s">
        <v>163</v>
      </c>
      <c r="E2536" s="21" t="s">
        <v>263</v>
      </c>
      <c r="F2536" s="21" t="s">
        <v>263</v>
      </c>
      <c r="G2536" s="21" t="s">
        <v>2353</v>
      </c>
      <c r="H2536" s="21" t="s">
        <v>263</v>
      </c>
      <c r="I2536" s="21" t="s">
        <v>195</v>
      </c>
      <c r="J2536" s="22">
        <v>43466</v>
      </c>
      <c r="K2536" s="22">
        <v>55153</v>
      </c>
      <c r="L2536" s="23">
        <f t="shared" si="398"/>
        <v>104.7</v>
      </c>
      <c r="M2536" s="24">
        <f t="shared" si="399"/>
        <v>1</v>
      </c>
      <c r="N2536" s="21">
        <v>104.7</v>
      </c>
      <c r="O2536" s="21">
        <v>104.7</v>
      </c>
      <c r="P2536" s="21" t="s">
        <v>268</v>
      </c>
      <c r="Q2536" s="21" t="s">
        <v>269</v>
      </c>
      <c r="R2536" s="25" t="s">
        <v>270</v>
      </c>
      <c r="S2536" s="21" t="s">
        <v>289</v>
      </c>
      <c r="T2536" s="21"/>
      <c r="U2536" s="26"/>
      <c r="V2536" s="26"/>
      <c r="W2536" s="27">
        <f t="shared" si="390"/>
        <v>2019</v>
      </c>
      <c r="X2536" s="27">
        <f t="shared" si="391"/>
        <v>2050</v>
      </c>
      <c r="Y2536" s="28">
        <f t="shared" si="392"/>
        <v>0</v>
      </c>
      <c r="Z2536" s="29" t="str">
        <f t="shared" si="393"/>
        <v>SW</v>
      </c>
      <c r="AA2536" s="30">
        <f t="shared" si="394"/>
        <v>104.7</v>
      </c>
      <c r="AB2536" s="31">
        <f>IF(AND(ISNUMBER(MATCH($S2536,[3]Lists!$CU$8:$CU$37,0)),J2536&gt;=DATE(2018,12,31)),$AH$6,$AH$5)</f>
        <v>1</v>
      </c>
      <c r="AC2536" s="31">
        <f t="shared" si="395"/>
        <v>1</v>
      </c>
      <c r="AD2536" s="31">
        <f t="shared" si="396"/>
        <v>1</v>
      </c>
      <c r="AE2536" s="32" t="e">
        <f>MIN($K2536,IF(AND(S2536='[3]Resources - Baseline'!$C$25,$AH$3&gt;0),MIN(DATE(2050,12,31),MAX(DATE($AH$4,12,31),DATE(YEAR(J2536)+$AH$3,MONTH(J2536),DAY(J2536)))),IF(AND(COUNTIFS('[3]Resources - Baseline'!$C$26:$C$37,S2536)=1,$AH$2&gt;0),MIN(DATE($AH$4,12,31),DATE(YEAR(J2536)+$AH$2,MONTH(J2536),DAY(J2536))),DATE(2050,12,31))))</f>
        <v>#VALUE!</v>
      </c>
      <c r="AF2536" s="33">
        <f t="shared" si="397"/>
        <v>1</v>
      </c>
    </row>
    <row r="2537" spans="1:32">
      <c r="A2537" s="1">
        <v>2537</v>
      </c>
      <c r="B2537" s="21" t="s">
        <v>5233</v>
      </c>
      <c r="C2537" s="21" t="s">
        <v>5234</v>
      </c>
      <c r="D2537" s="21" t="s">
        <v>163</v>
      </c>
      <c r="E2537" s="21" t="s">
        <v>263</v>
      </c>
      <c r="F2537" s="21" t="s">
        <v>263</v>
      </c>
      <c r="G2537" s="21" t="s">
        <v>2353</v>
      </c>
      <c r="H2537" s="21" t="s">
        <v>263</v>
      </c>
      <c r="I2537" s="21" t="s">
        <v>195</v>
      </c>
      <c r="J2537" s="22">
        <v>43466</v>
      </c>
      <c r="K2537" s="22">
        <v>55153</v>
      </c>
      <c r="L2537" s="23">
        <f t="shared" si="398"/>
        <v>104.7</v>
      </c>
      <c r="M2537" s="24">
        <f t="shared" si="399"/>
        <v>1</v>
      </c>
      <c r="N2537" s="21">
        <v>104.7</v>
      </c>
      <c r="O2537" s="21">
        <v>104.7</v>
      </c>
      <c r="P2537" s="21" t="s">
        <v>268</v>
      </c>
      <c r="Q2537" s="21" t="s">
        <v>269</v>
      </c>
      <c r="R2537" s="25" t="s">
        <v>270</v>
      </c>
      <c r="S2537" s="21" t="s">
        <v>289</v>
      </c>
      <c r="T2537" s="21"/>
      <c r="U2537" s="26"/>
      <c r="V2537" s="26"/>
      <c r="W2537" s="27">
        <f t="shared" si="390"/>
        <v>2019</v>
      </c>
      <c r="X2537" s="27">
        <f t="shared" si="391"/>
        <v>2050</v>
      </c>
      <c r="Y2537" s="28">
        <f t="shared" si="392"/>
        <v>0</v>
      </c>
      <c r="Z2537" s="29" t="str">
        <f t="shared" si="393"/>
        <v>SW</v>
      </c>
      <c r="AA2537" s="30">
        <f t="shared" si="394"/>
        <v>104.7</v>
      </c>
      <c r="AB2537" s="31">
        <f>IF(AND(ISNUMBER(MATCH($S2537,[3]Lists!$CU$8:$CU$37,0)),J2537&gt;=DATE(2018,12,31)),$AH$6,$AH$5)</f>
        <v>1</v>
      </c>
      <c r="AC2537" s="31">
        <f t="shared" si="395"/>
        <v>1</v>
      </c>
      <c r="AD2537" s="31">
        <f t="shared" si="396"/>
        <v>1</v>
      </c>
      <c r="AE2537" s="32" t="e">
        <f>MIN($K2537,IF(AND(S2537='[3]Resources - Baseline'!$C$25,$AH$3&gt;0),MIN(DATE(2050,12,31),MAX(DATE($AH$4,12,31),DATE(YEAR(J2537)+$AH$3,MONTH(J2537),DAY(J2537)))),IF(AND(COUNTIFS('[3]Resources - Baseline'!$C$26:$C$37,S2537)=1,$AH$2&gt;0),MIN(DATE($AH$4,12,31),DATE(YEAR(J2537)+$AH$2,MONTH(J2537),DAY(J2537))),DATE(2050,12,31))))</f>
        <v>#VALUE!</v>
      </c>
      <c r="AF2537" s="33">
        <f t="shared" si="397"/>
        <v>1</v>
      </c>
    </row>
    <row r="2538" spans="1:32">
      <c r="A2538" s="1">
        <v>2538</v>
      </c>
      <c r="B2538" s="21" t="s">
        <v>5235</v>
      </c>
      <c r="C2538" s="21" t="s">
        <v>5236</v>
      </c>
      <c r="D2538" s="21" t="s">
        <v>185</v>
      </c>
      <c r="E2538" s="21" t="s">
        <v>205</v>
      </c>
      <c r="F2538" s="21" t="s">
        <v>205</v>
      </c>
      <c r="G2538" s="21" t="s">
        <v>204</v>
      </c>
      <c r="H2538" s="21" t="s">
        <v>205</v>
      </c>
      <c r="I2538" s="21" t="s">
        <v>178</v>
      </c>
      <c r="J2538" s="22">
        <v>41485</v>
      </c>
      <c r="K2538" s="22">
        <v>55153</v>
      </c>
      <c r="L2538" s="23">
        <f t="shared" si="398"/>
        <v>265</v>
      </c>
      <c r="M2538" s="24">
        <f t="shared" si="399"/>
        <v>1</v>
      </c>
      <c r="N2538" s="21">
        <v>265</v>
      </c>
      <c r="O2538" s="21">
        <v>265</v>
      </c>
      <c r="P2538" s="21" t="s">
        <v>187</v>
      </c>
      <c r="Q2538" s="21" t="s">
        <v>197</v>
      </c>
      <c r="R2538" s="25" t="s">
        <v>198</v>
      </c>
      <c r="S2538" s="21" t="s">
        <v>403</v>
      </c>
      <c r="T2538" s="21"/>
      <c r="U2538" s="26"/>
      <c r="V2538" s="26"/>
      <c r="W2538" s="27">
        <f t="shared" si="390"/>
        <v>2014</v>
      </c>
      <c r="X2538" s="27">
        <f t="shared" si="391"/>
        <v>2050</v>
      </c>
      <c r="Y2538" s="28">
        <f t="shared" si="392"/>
        <v>0</v>
      </c>
      <c r="Z2538" s="29" t="str">
        <f t="shared" si="393"/>
        <v>CAISO</v>
      </c>
      <c r="AA2538" s="30">
        <f t="shared" si="394"/>
        <v>265</v>
      </c>
      <c r="AB2538" s="31">
        <f>IF(AND(ISNUMBER(MATCH($S2538,[3]Lists!$CU$8:$CU$37,0)),J2538&gt;=DATE(2018,12,31)),$AH$6,$AH$5)</f>
        <v>1</v>
      </c>
      <c r="AC2538" s="31">
        <f t="shared" si="395"/>
        <v>1</v>
      </c>
      <c r="AD2538" s="31">
        <f t="shared" si="396"/>
        <v>1</v>
      </c>
      <c r="AE2538" s="32" t="e">
        <f>MIN($K2538,IF(AND(S2538='[3]Resources - Baseline'!$C$25,$AH$3&gt;0),MIN(DATE(2050,12,31),MAX(DATE($AH$4,12,31),DATE(YEAR(J2538)+$AH$3,MONTH(J2538),DAY(J2538)))),IF(AND(COUNTIFS('[3]Resources - Baseline'!$C$26:$C$37,S2538)=1,$AH$2&gt;0),MIN(DATE($AH$4,12,31),DATE(YEAR(J2538)+$AH$2,MONTH(J2538),DAY(J2538))),DATE(2050,12,31))))</f>
        <v>#VALUE!</v>
      </c>
      <c r="AF2538" s="33">
        <f t="shared" si="397"/>
        <v>1</v>
      </c>
    </row>
    <row r="2539" spans="1:32">
      <c r="A2539" s="1">
        <v>2539</v>
      </c>
      <c r="B2539" s="21" t="s">
        <v>5237</v>
      </c>
      <c r="C2539" s="21" t="s">
        <v>5238</v>
      </c>
      <c r="D2539" s="21" t="s">
        <v>185</v>
      </c>
      <c r="E2539" s="21" t="s">
        <v>205</v>
      </c>
      <c r="F2539" s="21" t="s">
        <v>205</v>
      </c>
      <c r="G2539" s="21" t="s">
        <v>204</v>
      </c>
      <c r="H2539" s="21" t="s">
        <v>205</v>
      </c>
      <c r="I2539" s="21" t="s">
        <v>178</v>
      </c>
      <c r="J2539" s="22">
        <v>40346</v>
      </c>
      <c r="K2539" s="22">
        <v>55153</v>
      </c>
      <c r="L2539" s="23">
        <f t="shared" si="398"/>
        <v>96</v>
      </c>
      <c r="M2539" s="24">
        <f t="shared" si="399"/>
        <v>1</v>
      </c>
      <c r="N2539" s="21">
        <v>96</v>
      </c>
      <c r="O2539" s="21">
        <v>96</v>
      </c>
      <c r="P2539" s="21" t="s">
        <v>288</v>
      </c>
      <c r="Q2539" s="21" t="s">
        <v>269</v>
      </c>
      <c r="R2539" s="25" t="s">
        <v>270</v>
      </c>
      <c r="S2539" s="21" t="s">
        <v>450</v>
      </c>
      <c r="T2539" s="21"/>
      <c r="U2539" s="26"/>
      <c r="V2539" s="26"/>
      <c r="W2539" s="27">
        <f t="shared" si="390"/>
        <v>2010</v>
      </c>
      <c r="X2539" s="27">
        <f t="shared" si="391"/>
        <v>2050</v>
      </c>
      <c r="Y2539" s="28">
        <f t="shared" si="392"/>
        <v>0</v>
      </c>
      <c r="Z2539" s="29" t="str">
        <f t="shared" si="393"/>
        <v>CAISO</v>
      </c>
      <c r="AA2539" s="30">
        <f t="shared" si="394"/>
        <v>96</v>
      </c>
      <c r="AB2539" s="31">
        <f>IF(AND(ISNUMBER(MATCH($S2539,[3]Lists!$CU$8:$CU$37,0)),J2539&gt;=DATE(2018,12,31)),$AH$6,$AH$5)</f>
        <v>1</v>
      </c>
      <c r="AC2539" s="31">
        <f t="shared" si="395"/>
        <v>1</v>
      </c>
      <c r="AD2539" s="31">
        <f t="shared" si="396"/>
        <v>1</v>
      </c>
      <c r="AE2539" s="32" t="e">
        <f>MIN($K2539,IF(AND(S2539='[3]Resources - Baseline'!$C$25,$AH$3&gt;0),MIN(DATE(2050,12,31),MAX(DATE($AH$4,12,31),DATE(YEAR(J2539)+$AH$3,MONTH(J2539),DAY(J2539)))),IF(AND(COUNTIFS('[3]Resources - Baseline'!$C$26:$C$37,S2539)=1,$AH$2&gt;0),MIN(DATE($AH$4,12,31),DATE(YEAR(J2539)+$AH$2,MONTH(J2539),DAY(J2539))),DATE(2050,12,31))))</f>
        <v>#VALUE!</v>
      </c>
      <c r="AF2539" s="33">
        <f t="shared" si="397"/>
        <v>1</v>
      </c>
    </row>
    <row r="2540" spans="1:32">
      <c r="A2540" s="1">
        <v>2540</v>
      </c>
      <c r="B2540" s="21" t="s">
        <v>5239</v>
      </c>
      <c r="C2540" s="21" t="s">
        <v>5240</v>
      </c>
      <c r="D2540" s="21" t="s">
        <v>185</v>
      </c>
      <c r="E2540" s="21" t="s">
        <v>246</v>
      </c>
      <c r="F2540" s="21" t="s">
        <v>246</v>
      </c>
      <c r="G2540" s="21" t="s">
        <v>247</v>
      </c>
      <c r="H2540" s="21" t="s">
        <v>246</v>
      </c>
      <c r="I2540" s="21" t="s">
        <v>178</v>
      </c>
      <c r="J2540" s="22"/>
      <c r="K2540" s="22">
        <v>55153</v>
      </c>
      <c r="L2540" s="23">
        <f t="shared" si="398"/>
        <v>3.8</v>
      </c>
      <c r="M2540" s="24">
        <f t="shared" si="399"/>
        <v>1</v>
      </c>
      <c r="N2540" s="21">
        <v>3.8</v>
      </c>
      <c r="O2540" s="21">
        <v>3.8</v>
      </c>
      <c r="P2540" s="21" t="s">
        <v>187</v>
      </c>
      <c r="Q2540" s="21" t="s">
        <v>219</v>
      </c>
      <c r="R2540" s="25" t="s">
        <v>218</v>
      </c>
      <c r="S2540" s="21" t="s">
        <v>265</v>
      </c>
      <c r="T2540" s="21"/>
      <c r="U2540" s="26"/>
      <c r="V2540" s="26"/>
      <c r="W2540" s="27">
        <f t="shared" si="390"/>
        <v>1900</v>
      </c>
      <c r="X2540" s="27">
        <f t="shared" si="391"/>
        <v>2050</v>
      </c>
      <c r="Y2540" s="28">
        <f t="shared" si="392"/>
        <v>0</v>
      </c>
      <c r="Z2540" s="29" t="str">
        <f t="shared" si="393"/>
        <v>CAISO</v>
      </c>
      <c r="AA2540" s="30">
        <f t="shared" si="394"/>
        <v>3.8</v>
      </c>
      <c r="AB2540" s="31">
        <f>IF(AND(ISNUMBER(MATCH($S2540,[3]Lists!$CU$8:$CU$37,0)),J2540&gt;=DATE(2018,12,31)),$AH$6,$AH$5)</f>
        <v>1</v>
      </c>
      <c r="AC2540" s="31">
        <f t="shared" si="395"/>
        <v>1</v>
      </c>
      <c r="AD2540" s="31">
        <f t="shared" si="396"/>
        <v>1</v>
      </c>
      <c r="AE2540" s="32" t="e">
        <f>MIN($K2540,IF(AND(S2540='[3]Resources - Baseline'!$C$25,$AH$3&gt;0),MIN(DATE(2050,12,31),MAX(DATE($AH$4,12,31),DATE(YEAR(J2540)+$AH$3,MONTH(J2540),DAY(J2540)))),IF(AND(COUNTIFS('[3]Resources - Baseline'!$C$26:$C$37,S2540)=1,$AH$2&gt;0),MIN(DATE($AH$4,12,31),DATE(YEAR(J2540)+$AH$2,MONTH(J2540),DAY(J2540))),DATE(2050,12,31))))</f>
        <v>#VALUE!</v>
      </c>
      <c r="AF2540" s="33">
        <f t="shared" si="397"/>
        <v>1</v>
      </c>
    </row>
    <row r="2541" spans="1:32">
      <c r="A2541" s="1">
        <v>2541</v>
      </c>
      <c r="B2541" s="21" t="s">
        <v>5241</v>
      </c>
      <c r="C2541" s="21" t="s">
        <v>2999</v>
      </c>
      <c r="D2541" s="21" t="s">
        <v>163</v>
      </c>
      <c r="E2541" s="21" t="s">
        <v>164</v>
      </c>
      <c r="F2541" s="21" t="s">
        <v>164</v>
      </c>
      <c r="G2541" s="21" t="s">
        <v>165</v>
      </c>
      <c r="H2541" s="21" t="s">
        <v>166</v>
      </c>
      <c r="I2541" s="21" t="s">
        <v>167</v>
      </c>
      <c r="J2541" s="22">
        <v>45658</v>
      </c>
      <c r="K2541" s="22">
        <v>47483</v>
      </c>
      <c r="L2541" s="23">
        <f t="shared" si="398"/>
        <v>249.8</v>
      </c>
      <c r="M2541" s="24">
        <f t="shared" si="399"/>
        <v>1</v>
      </c>
      <c r="N2541" s="21">
        <v>249.8</v>
      </c>
      <c r="O2541" s="21">
        <v>249.8</v>
      </c>
      <c r="P2541" s="21" t="s">
        <v>257</v>
      </c>
      <c r="Q2541" s="21" t="s">
        <v>258</v>
      </c>
      <c r="R2541" s="25" t="s">
        <v>259</v>
      </c>
      <c r="S2541" s="21" t="s">
        <v>534</v>
      </c>
      <c r="T2541" s="21"/>
      <c r="U2541" s="26"/>
      <c r="V2541" s="26"/>
      <c r="W2541" s="27">
        <f t="shared" si="390"/>
        <v>2025</v>
      </c>
      <c r="X2541" s="27">
        <f t="shared" si="391"/>
        <v>2029</v>
      </c>
      <c r="Y2541" s="28">
        <f t="shared" si="392"/>
        <v>0</v>
      </c>
      <c r="Z2541" s="29" t="str">
        <f t="shared" si="393"/>
        <v>Excluded</v>
      </c>
      <c r="AA2541" s="30">
        <f t="shared" si="394"/>
        <v>249.8</v>
      </c>
      <c r="AB2541" s="31">
        <f>IF(AND(ISNUMBER(MATCH($S2541,[3]Lists!$CU$8:$CU$37,0)),J2541&gt;=DATE(2018,12,31)),$AH$6,$AH$5)</f>
        <v>1</v>
      </c>
      <c r="AC2541" s="31">
        <f t="shared" si="395"/>
        <v>1</v>
      </c>
      <c r="AD2541" s="31">
        <f t="shared" si="396"/>
        <v>1</v>
      </c>
      <c r="AE2541" s="32" t="e">
        <f>MIN($K2541,IF(AND(S2541='[3]Resources - Baseline'!$C$25,$AH$3&gt;0),MIN(DATE(2050,12,31),MAX(DATE($AH$4,12,31),DATE(YEAR(J2541)+$AH$3,MONTH(J2541),DAY(J2541)))),IF(AND(COUNTIFS('[3]Resources - Baseline'!$C$26:$C$37,S2541)=1,$AH$2&gt;0),MIN(DATE($AH$4,12,31),DATE(YEAR(J2541)+$AH$2,MONTH(J2541),DAY(J2541))),DATE(2050,12,31))))</f>
        <v>#VALUE!</v>
      </c>
      <c r="AF2541" s="33">
        <f t="shared" si="397"/>
        <v>1</v>
      </c>
    </row>
    <row r="2542" spans="1:32">
      <c r="A2542" s="1">
        <v>2542</v>
      </c>
      <c r="B2542" s="21" t="s">
        <v>5242</v>
      </c>
      <c r="C2542" s="21" t="s">
        <v>5243</v>
      </c>
      <c r="D2542" s="21" t="s">
        <v>163</v>
      </c>
      <c r="E2542" s="21" t="s">
        <v>298</v>
      </c>
      <c r="F2542" s="21" t="s">
        <v>298</v>
      </c>
      <c r="G2542" s="21" t="s">
        <v>299</v>
      </c>
      <c r="H2542" s="21" t="s">
        <v>166</v>
      </c>
      <c r="I2542" s="21" t="s">
        <v>167</v>
      </c>
      <c r="J2542" s="22">
        <v>37895</v>
      </c>
      <c r="K2542" s="22">
        <v>55123</v>
      </c>
      <c r="L2542" s="23">
        <f t="shared" si="398"/>
        <v>32</v>
      </c>
      <c r="M2542" s="24">
        <f t="shared" si="399"/>
        <v>1</v>
      </c>
      <c r="N2542" s="21">
        <v>32</v>
      </c>
      <c r="O2542" s="21">
        <v>32</v>
      </c>
      <c r="P2542" s="21" t="s">
        <v>218</v>
      </c>
      <c r="Q2542" s="21" t="s">
        <v>219</v>
      </c>
      <c r="R2542" s="25" t="s">
        <v>218</v>
      </c>
      <c r="S2542" s="21" t="s">
        <v>220</v>
      </c>
      <c r="T2542" s="21"/>
      <c r="U2542" s="26"/>
      <c r="V2542" s="26"/>
      <c r="W2542" s="27">
        <f t="shared" si="390"/>
        <v>2004</v>
      </c>
      <c r="X2542" s="27">
        <f t="shared" si="391"/>
        <v>2050</v>
      </c>
      <c r="Y2542" s="28">
        <f t="shared" si="392"/>
        <v>0</v>
      </c>
      <c r="Z2542" s="29" t="str">
        <f t="shared" si="393"/>
        <v>Excluded</v>
      </c>
      <c r="AA2542" s="30">
        <f t="shared" si="394"/>
        <v>32</v>
      </c>
      <c r="AB2542" s="31">
        <f>IF(AND(ISNUMBER(MATCH($S2542,[3]Lists!$CU$8:$CU$37,0)),J2542&gt;=DATE(2018,12,31)),$AH$6,$AH$5)</f>
        <v>1</v>
      </c>
      <c r="AC2542" s="31">
        <f t="shared" si="395"/>
        <v>1</v>
      </c>
      <c r="AD2542" s="31">
        <f t="shared" si="396"/>
        <v>1</v>
      </c>
      <c r="AE2542" s="32" t="e">
        <f>MIN($K2542,IF(AND(S2542='[3]Resources - Baseline'!$C$25,$AH$3&gt;0),MIN(DATE(2050,12,31),MAX(DATE($AH$4,12,31),DATE(YEAR(J2542)+$AH$3,MONTH(J2542),DAY(J2542)))),IF(AND(COUNTIFS('[3]Resources - Baseline'!$C$26:$C$37,S2542)=1,$AH$2&gt;0),MIN(DATE($AH$4,12,31),DATE(YEAR(J2542)+$AH$2,MONTH(J2542),DAY(J2542))),DATE(2050,12,31))))</f>
        <v>#VALUE!</v>
      </c>
      <c r="AF2542" s="33">
        <f t="shared" si="397"/>
        <v>1</v>
      </c>
    </row>
    <row r="2543" spans="1:32">
      <c r="A2543" s="1">
        <v>2543</v>
      </c>
      <c r="B2543" s="21" t="s">
        <v>5244</v>
      </c>
      <c r="C2543" s="21" t="s">
        <v>5245</v>
      </c>
      <c r="D2543" s="21" t="s">
        <v>163</v>
      </c>
      <c r="E2543" s="21" t="s">
        <v>298</v>
      </c>
      <c r="F2543" s="21" t="s">
        <v>298</v>
      </c>
      <c r="G2543" s="21" t="s">
        <v>299</v>
      </c>
      <c r="H2543" s="21" t="s">
        <v>166</v>
      </c>
      <c r="I2543" s="21" t="s">
        <v>167</v>
      </c>
      <c r="J2543" s="22">
        <v>37895</v>
      </c>
      <c r="K2543" s="22">
        <v>55123</v>
      </c>
      <c r="L2543" s="23">
        <f t="shared" si="398"/>
        <v>32</v>
      </c>
      <c r="M2543" s="24">
        <f t="shared" si="399"/>
        <v>1</v>
      </c>
      <c r="N2543" s="21">
        <v>32</v>
      </c>
      <c r="O2543" s="21">
        <v>32</v>
      </c>
      <c r="P2543" s="21" t="s">
        <v>218</v>
      </c>
      <c r="Q2543" s="21" t="s">
        <v>219</v>
      </c>
      <c r="R2543" s="25" t="s">
        <v>218</v>
      </c>
      <c r="S2543" s="21" t="s">
        <v>220</v>
      </c>
      <c r="T2543" s="21"/>
      <c r="U2543" s="26"/>
      <c r="V2543" s="26"/>
      <c r="W2543" s="27">
        <f t="shared" si="390"/>
        <v>2004</v>
      </c>
      <c r="X2543" s="27">
        <f t="shared" si="391"/>
        <v>2050</v>
      </c>
      <c r="Y2543" s="28">
        <f t="shared" si="392"/>
        <v>0</v>
      </c>
      <c r="Z2543" s="29" t="str">
        <f t="shared" si="393"/>
        <v>Excluded</v>
      </c>
      <c r="AA2543" s="30">
        <f t="shared" si="394"/>
        <v>32</v>
      </c>
      <c r="AB2543" s="31">
        <f>IF(AND(ISNUMBER(MATCH($S2543,[3]Lists!$CU$8:$CU$37,0)),J2543&gt;=DATE(2018,12,31)),$AH$6,$AH$5)</f>
        <v>1</v>
      </c>
      <c r="AC2543" s="31">
        <f t="shared" si="395"/>
        <v>1</v>
      </c>
      <c r="AD2543" s="31">
        <f t="shared" si="396"/>
        <v>1</v>
      </c>
      <c r="AE2543" s="32" t="e">
        <f>MIN($K2543,IF(AND(S2543='[3]Resources - Baseline'!$C$25,$AH$3&gt;0),MIN(DATE(2050,12,31),MAX(DATE($AH$4,12,31),DATE(YEAR(J2543)+$AH$3,MONTH(J2543),DAY(J2543)))),IF(AND(COUNTIFS('[3]Resources - Baseline'!$C$26:$C$37,S2543)=1,$AH$2&gt;0),MIN(DATE($AH$4,12,31),DATE(YEAR(J2543)+$AH$2,MONTH(J2543),DAY(J2543))),DATE(2050,12,31))))</f>
        <v>#VALUE!</v>
      </c>
      <c r="AF2543" s="33">
        <f t="shared" si="397"/>
        <v>1</v>
      </c>
    </row>
    <row r="2544" spans="1:32">
      <c r="A2544" s="1">
        <v>2544</v>
      </c>
      <c r="B2544" s="21" t="s">
        <v>5246</v>
      </c>
      <c r="C2544" s="21" t="s">
        <v>5247</v>
      </c>
      <c r="D2544" s="21" t="s">
        <v>163</v>
      </c>
      <c r="E2544" s="21" t="s">
        <v>298</v>
      </c>
      <c r="F2544" s="21" t="s">
        <v>298</v>
      </c>
      <c r="G2544" s="21" t="s">
        <v>299</v>
      </c>
      <c r="H2544" s="21" t="s">
        <v>166</v>
      </c>
      <c r="I2544" s="21" t="s">
        <v>167</v>
      </c>
      <c r="J2544" s="22">
        <v>41579</v>
      </c>
      <c r="K2544" s="22">
        <v>55153</v>
      </c>
      <c r="L2544" s="23">
        <f t="shared" si="398"/>
        <v>46.8</v>
      </c>
      <c r="M2544" s="24">
        <f t="shared" si="399"/>
        <v>1</v>
      </c>
      <c r="N2544" s="21">
        <v>46.8</v>
      </c>
      <c r="O2544" s="21">
        <v>46.8</v>
      </c>
      <c r="P2544" s="21" t="s">
        <v>196</v>
      </c>
      <c r="Q2544" s="21" t="s">
        <v>197</v>
      </c>
      <c r="R2544" s="25" t="s">
        <v>198</v>
      </c>
      <c r="S2544" s="21" t="s">
        <v>542</v>
      </c>
      <c r="T2544" s="21"/>
      <c r="U2544" s="26"/>
      <c r="V2544" s="26"/>
      <c r="W2544" s="27">
        <f t="shared" si="390"/>
        <v>2014</v>
      </c>
      <c r="X2544" s="27">
        <f t="shared" si="391"/>
        <v>2050</v>
      </c>
      <c r="Y2544" s="28">
        <f t="shared" si="392"/>
        <v>0</v>
      </c>
      <c r="Z2544" s="29" t="str">
        <f t="shared" si="393"/>
        <v>Excluded</v>
      </c>
      <c r="AA2544" s="30">
        <f t="shared" si="394"/>
        <v>46.8</v>
      </c>
      <c r="AB2544" s="31">
        <f>IF(AND(ISNUMBER(MATCH($S2544,[3]Lists!$CU$8:$CU$37,0)),J2544&gt;=DATE(2018,12,31)),$AH$6,$AH$5)</f>
        <v>1</v>
      </c>
      <c r="AC2544" s="31">
        <f t="shared" si="395"/>
        <v>1</v>
      </c>
      <c r="AD2544" s="31">
        <f t="shared" si="396"/>
        <v>1</v>
      </c>
      <c r="AE2544" s="32" t="e">
        <f>MIN($K2544,IF(AND(S2544='[3]Resources - Baseline'!$C$25,$AH$3&gt;0),MIN(DATE(2050,12,31),MAX(DATE($AH$4,12,31),DATE(YEAR(J2544)+$AH$3,MONTH(J2544),DAY(J2544)))),IF(AND(COUNTIFS('[3]Resources - Baseline'!$C$26:$C$37,S2544)=1,$AH$2&gt;0),MIN(DATE($AH$4,12,31),DATE(YEAR(J2544)+$AH$2,MONTH(J2544),DAY(J2544))),DATE(2050,12,31))))</f>
        <v>#VALUE!</v>
      </c>
      <c r="AF2544" s="33">
        <f t="shared" si="397"/>
        <v>1</v>
      </c>
    </row>
    <row r="2545" spans="1:32">
      <c r="A2545" s="1">
        <v>2545</v>
      </c>
      <c r="B2545" s="21" t="s">
        <v>5248</v>
      </c>
      <c r="C2545" s="21" t="s">
        <v>5249</v>
      </c>
      <c r="D2545" s="21" t="s">
        <v>185</v>
      </c>
      <c r="E2545" s="21" t="s">
        <v>175</v>
      </c>
      <c r="F2545" s="21" t="s">
        <v>175</v>
      </c>
      <c r="G2545" s="21" t="s">
        <v>186</v>
      </c>
      <c r="H2545" s="21" t="s">
        <v>175</v>
      </c>
      <c r="I2545" s="21" t="s">
        <v>178</v>
      </c>
      <c r="J2545" s="22">
        <v>41708</v>
      </c>
      <c r="K2545" s="22">
        <v>55153</v>
      </c>
      <c r="L2545" s="23">
        <f t="shared" si="398"/>
        <v>1.71</v>
      </c>
      <c r="M2545" s="24">
        <f t="shared" si="399"/>
        <v>0.85499999999999998</v>
      </c>
      <c r="N2545" s="21">
        <v>1.71</v>
      </c>
      <c r="O2545" s="21">
        <v>2</v>
      </c>
      <c r="P2545" s="21" t="s">
        <v>187</v>
      </c>
      <c r="Q2545" s="21" t="s">
        <v>1498</v>
      </c>
      <c r="R2545" s="25" t="s">
        <v>1499</v>
      </c>
      <c r="S2545" s="21" t="s">
        <v>913</v>
      </c>
      <c r="T2545" s="21"/>
      <c r="U2545" s="26"/>
      <c r="V2545" s="26"/>
      <c r="W2545" s="27">
        <f t="shared" si="390"/>
        <v>2014</v>
      </c>
      <c r="X2545" s="27">
        <f t="shared" si="391"/>
        <v>2050</v>
      </c>
      <c r="Y2545" s="28">
        <f t="shared" si="392"/>
        <v>0</v>
      </c>
      <c r="Z2545" s="29" t="str">
        <f t="shared" si="393"/>
        <v>CAISO</v>
      </c>
      <c r="AA2545" s="30">
        <f t="shared" si="394"/>
        <v>2</v>
      </c>
      <c r="AB2545" s="31">
        <f>IF(AND(ISNUMBER(MATCH($S2545,[3]Lists!$CU$8:$CU$37,0)),J2545&gt;=DATE(2018,12,31)),$AH$6,$AH$5)</f>
        <v>1</v>
      </c>
      <c r="AC2545" s="31">
        <f t="shared" si="395"/>
        <v>1</v>
      </c>
      <c r="AD2545" s="31">
        <f t="shared" si="396"/>
        <v>1</v>
      </c>
      <c r="AE2545" s="32" t="e">
        <f>MIN($K2545,IF(AND(S2545='[3]Resources - Baseline'!$C$25,$AH$3&gt;0),MIN(DATE(2050,12,31),MAX(DATE($AH$4,12,31),DATE(YEAR(J2545)+$AH$3,MONTH(J2545),DAY(J2545)))),IF(AND(COUNTIFS('[3]Resources - Baseline'!$C$26:$C$37,S2545)=1,$AH$2&gt;0),MIN(DATE($AH$4,12,31),DATE(YEAR(J2545)+$AH$2,MONTH(J2545),DAY(J2545))),DATE(2050,12,31))))</f>
        <v>#VALUE!</v>
      </c>
      <c r="AF2545" s="33">
        <f t="shared" si="397"/>
        <v>1</v>
      </c>
    </row>
    <row r="2546" spans="1:32">
      <c r="A2546" s="1">
        <v>2546</v>
      </c>
      <c r="B2546" s="21" t="s">
        <v>5250</v>
      </c>
      <c r="C2546" s="21" t="s">
        <v>5251</v>
      </c>
      <c r="D2546" s="21" t="s">
        <v>185</v>
      </c>
      <c r="E2546" s="21" t="s">
        <v>175</v>
      </c>
      <c r="F2546" s="21" t="s">
        <v>175</v>
      </c>
      <c r="G2546" s="21" t="s">
        <v>186</v>
      </c>
      <c r="H2546" s="21" t="s">
        <v>175</v>
      </c>
      <c r="I2546" s="21" t="s">
        <v>178</v>
      </c>
      <c r="J2546" s="22"/>
      <c r="K2546" s="22">
        <v>55153</v>
      </c>
      <c r="L2546" s="23">
        <f t="shared" si="398"/>
        <v>0.92</v>
      </c>
      <c r="M2546" s="24">
        <f t="shared" si="399"/>
        <v>0.92</v>
      </c>
      <c r="N2546" s="21">
        <v>0.92</v>
      </c>
      <c r="O2546" s="21">
        <v>1</v>
      </c>
      <c r="P2546" s="21" t="s">
        <v>2107</v>
      </c>
      <c r="Q2546" s="21" t="s">
        <v>1498</v>
      </c>
      <c r="R2546" s="25" t="s">
        <v>1499</v>
      </c>
      <c r="S2546" s="21" t="s">
        <v>913</v>
      </c>
      <c r="T2546" s="21"/>
      <c r="U2546" s="26"/>
      <c r="V2546" s="26"/>
      <c r="W2546" s="27">
        <f t="shared" si="390"/>
        <v>1900</v>
      </c>
      <c r="X2546" s="27">
        <f t="shared" si="391"/>
        <v>2050</v>
      </c>
      <c r="Y2546" s="28">
        <f t="shared" si="392"/>
        <v>0</v>
      </c>
      <c r="Z2546" s="29" t="str">
        <f t="shared" si="393"/>
        <v>CAISO</v>
      </c>
      <c r="AA2546" s="30">
        <f t="shared" si="394"/>
        <v>1</v>
      </c>
      <c r="AB2546" s="31">
        <f>IF(AND(ISNUMBER(MATCH($S2546,[3]Lists!$CU$8:$CU$37,0)),J2546&gt;=DATE(2018,12,31)),$AH$6,$AH$5)</f>
        <v>1</v>
      </c>
      <c r="AC2546" s="31">
        <f t="shared" si="395"/>
        <v>1</v>
      </c>
      <c r="AD2546" s="31">
        <f t="shared" si="396"/>
        <v>1</v>
      </c>
      <c r="AE2546" s="32" t="e">
        <f>MIN($K2546,IF(AND(S2546='[3]Resources - Baseline'!$C$25,$AH$3&gt;0),MIN(DATE(2050,12,31),MAX(DATE($AH$4,12,31),DATE(YEAR(J2546)+$AH$3,MONTH(J2546),DAY(J2546)))),IF(AND(COUNTIFS('[3]Resources - Baseline'!$C$26:$C$37,S2546)=1,$AH$2&gt;0),MIN(DATE($AH$4,12,31),DATE(YEAR(J2546)+$AH$2,MONTH(J2546),DAY(J2546))),DATE(2050,12,31))))</f>
        <v>#VALUE!</v>
      </c>
      <c r="AF2546" s="33">
        <f t="shared" si="397"/>
        <v>1</v>
      </c>
    </row>
    <row r="2547" spans="1:32">
      <c r="A2547" s="1">
        <v>2547</v>
      </c>
      <c r="B2547" s="21" t="s">
        <v>5252</v>
      </c>
      <c r="C2547" s="21" t="s">
        <v>5253</v>
      </c>
      <c r="D2547" s="21" t="s">
        <v>185</v>
      </c>
      <c r="E2547" s="21" t="s">
        <v>175</v>
      </c>
      <c r="F2547" s="21" t="s">
        <v>175</v>
      </c>
      <c r="G2547" s="21" t="s">
        <v>186</v>
      </c>
      <c r="H2547" s="21" t="s">
        <v>175</v>
      </c>
      <c r="I2547" s="21" t="s">
        <v>178</v>
      </c>
      <c r="J2547" s="22"/>
      <c r="K2547" s="22">
        <v>55153</v>
      </c>
      <c r="L2547" s="23">
        <f t="shared" si="398"/>
        <v>0.92</v>
      </c>
      <c r="M2547" s="24">
        <f t="shared" si="399"/>
        <v>0.92</v>
      </c>
      <c r="N2547" s="21">
        <v>0.92</v>
      </c>
      <c r="O2547" s="21">
        <v>1</v>
      </c>
      <c r="P2547" s="21" t="s">
        <v>2107</v>
      </c>
      <c r="Q2547" s="21" t="s">
        <v>1498</v>
      </c>
      <c r="R2547" s="25" t="s">
        <v>1499</v>
      </c>
      <c r="S2547" s="21" t="s">
        <v>913</v>
      </c>
      <c r="T2547" s="21"/>
      <c r="U2547" s="26"/>
      <c r="V2547" s="26"/>
      <c r="W2547" s="27">
        <f t="shared" si="390"/>
        <v>1900</v>
      </c>
      <c r="X2547" s="27">
        <f t="shared" si="391"/>
        <v>2050</v>
      </c>
      <c r="Y2547" s="28">
        <f t="shared" si="392"/>
        <v>0</v>
      </c>
      <c r="Z2547" s="29" t="str">
        <f t="shared" si="393"/>
        <v>CAISO</v>
      </c>
      <c r="AA2547" s="30">
        <f t="shared" si="394"/>
        <v>1</v>
      </c>
      <c r="AB2547" s="31">
        <f>IF(AND(ISNUMBER(MATCH($S2547,[3]Lists!$CU$8:$CU$37,0)),J2547&gt;=DATE(2018,12,31)),$AH$6,$AH$5)</f>
        <v>1</v>
      </c>
      <c r="AC2547" s="31">
        <f t="shared" si="395"/>
        <v>1</v>
      </c>
      <c r="AD2547" s="31">
        <f t="shared" si="396"/>
        <v>1</v>
      </c>
      <c r="AE2547" s="32" t="e">
        <f>MIN($K2547,IF(AND(S2547='[3]Resources - Baseline'!$C$25,$AH$3&gt;0),MIN(DATE(2050,12,31),MAX(DATE($AH$4,12,31),DATE(YEAR(J2547)+$AH$3,MONTH(J2547),DAY(J2547)))),IF(AND(COUNTIFS('[3]Resources - Baseline'!$C$26:$C$37,S2547)=1,$AH$2&gt;0),MIN(DATE($AH$4,12,31),DATE(YEAR(J2547)+$AH$2,MONTH(J2547),DAY(J2547))),DATE(2050,12,31))))</f>
        <v>#VALUE!</v>
      </c>
      <c r="AF2547" s="33">
        <f t="shared" si="397"/>
        <v>1</v>
      </c>
    </row>
    <row r="2548" spans="1:32">
      <c r="A2548" s="1">
        <v>2548</v>
      </c>
      <c r="B2548" s="21" t="s">
        <v>5254</v>
      </c>
      <c r="C2548" s="21" t="s">
        <v>5255</v>
      </c>
      <c r="D2548" s="21" t="s">
        <v>185</v>
      </c>
      <c r="E2548" s="21" t="s">
        <v>175</v>
      </c>
      <c r="F2548" s="21" t="s">
        <v>175</v>
      </c>
      <c r="G2548" s="21" t="s">
        <v>186</v>
      </c>
      <c r="H2548" s="21" t="s">
        <v>175</v>
      </c>
      <c r="I2548" s="21" t="s">
        <v>178</v>
      </c>
      <c r="J2548" s="22">
        <v>42003</v>
      </c>
      <c r="K2548" s="22">
        <v>55153</v>
      </c>
      <c r="L2548" s="23">
        <f t="shared" si="398"/>
        <v>20</v>
      </c>
      <c r="M2548" s="24">
        <f t="shared" si="399"/>
        <v>1</v>
      </c>
      <c r="N2548" s="21">
        <v>20</v>
      </c>
      <c r="O2548" s="21">
        <v>20</v>
      </c>
      <c r="P2548" s="21" t="s">
        <v>187</v>
      </c>
      <c r="Q2548" s="21" t="s">
        <v>188</v>
      </c>
      <c r="R2548" s="25" t="s">
        <v>189</v>
      </c>
      <c r="S2548" s="21" t="s">
        <v>182</v>
      </c>
      <c r="T2548" s="21"/>
      <c r="U2548" s="26"/>
      <c r="V2548" s="26"/>
      <c r="W2548" s="27">
        <f t="shared" si="390"/>
        <v>2015</v>
      </c>
      <c r="X2548" s="27">
        <f t="shared" si="391"/>
        <v>2050</v>
      </c>
      <c r="Y2548" s="28">
        <f t="shared" si="392"/>
        <v>0</v>
      </c>
      <c r="Z2548" s="29" t="str">
        <f t="shared" si="393"/>
        <v>CAISO</v>
      </c>
      <c r="AA2548" s="30">
        <f t="shared" si="394"/>
        <v>20</v>
      </c>
      <c r="AB2548" s="31">
        <f>IF(AND(ISNUMBER(MATCH($S2548,[3]Lists!$CU$8:$CU$37,0)),J2548&gt;=DATE(2018,12,31)),$AH$6,$AH$5)</f>
        <v>1</v>
      </c>
      <c r="AC2548" s="31">
        <f t="shared" si="395"/>
        <v>1</v>
      </c>
      <c r="AD2548" s="31">
        <f t="shared" si="396"/>
        <v>1</v>
      </c>
      <c r="AE2548" s="32" t="e">
        <f>MIN($K2548,IF(AND(S2548='[3]Resources - Baseline'!$C$25,$AH$3&gt;0),MIN(DATE(2050,12,31),MAX(DATE($AH$4,12,31),DATE(YEAR(J2548)+$AH$3,MONTH(J2548),DAY(J2548)))),IF(AND(COUNTIFS('[3]Resources - Baseline'!$C$26:$C$37,S2548)=1,$AH$2&gt;0),MIN(DATE($AH$4,12,31),DATE(YEAR(J2548)+$AH$2,MONTH(J2548),DAY(J2548))),DATE(2050,12,31))))</f>
        <v>#VALUE!</v>
      </c>
      <c r="AF2548" s="33">
        <f t="shared" si="397"/>
        <v>1</v>
      </c>
    </row>
    <row r="2549" spans="1:32">
      <c r="A2549" s="1">
        <v>2549</v>
      </c>
      <c r="B2549" s="21" t="s">
        <v>5256</v>
      </c>
      <c r="C2549" s="21" t="s">
        <v>5257</v>
      </c>
      <c r="D2549" s="21" t="s">
        <v>185</v>
      </c>
      <c r="E2549" s="21" t="s">
        <v>176</v>
      </c>
      <c r="F2549" s="21" t="s">
        <v>176</v>
      </c>
      <c r="G2549" s="21" t="s">
        <v>177</v>
      </c>
      <c r="H2549" s="21" t="s">
        <v>176</v>
      </c>
      <c r="I2549" s="21" t="s">
        <v>178</v>
      </c>
      <c r="J2549" s="22">
        <v>28907</v>
      </c>
      <c r="K2549" s="22">
        <v>55153</v>
      </c>
      <c r="L2549" s="23">
        <f t="shared" si="398"/>
        <v>3.13</v>
      </c>
      <c r="M2549" s="24">
        <f t="shared" si="399"/>
        <v>1</v>
      </c>
      <c r="N2549" s="21">
        <v>3.13</v>
      </c>
      <c r="O2549" s="21">
        <v>3.13</v>
      </c>
      <c r="P2549" s="21" t="s">
        <v>187</v>
      </c>
      <c r="Q2549" s="21" t="s">
        <v>219</v>
      </c>
      <c r="R2549" s="25" t="s">
        <v>218</v>
      </c>
      <c r="S2549" s="21" t="s">
        <v>265</v>
      </c>
      <c r="T2549" s="21"/>
      <c r="U2549" s="26"/>
      <c r="V2549" s="26"/>
      <c r="W2549" s="27">
        <f t="shared" si="390"/>
        <v>1979</v>
      </c>
      <c r="X2549" s="27">
        <f t="shared" si="391"/>
        <v>2050</v>
      </c>
      <c r="Y2549" s="28">
        <f t="shared" si="392"/>
        <v>0</v>
      </c>
      <c r="Z2549" s="29" t="str">
        <f t="shared" si="393"/>
        <v>CAISO</v>
      </c>
      <c r="AA2549" s="30">
        <f t="shared" si="394"/>
        <v>3.13</v>
      </c>
      <c r="AB2549" s="31">
        <f>IF(AND(ISNUMBER(MATCH($S2549,[3]Lists!$CU$8:$CU$37,0)),J2549&gt;=DATE(2018,12,31)),$AH$6,$AH$5)</f>
        <v>1</v>
      </c>
      <c r="AC2549" s="31">
        <f t="shared" si="395"/>
        <v>1</v>
      </c>
      <c r="AD2549" s="31">
        <f t="shared" si="396"/>
        <v>1</v>
      </c>
      <c r="AE2549" s="32" t="e">
        <f>MIN($K2549,IF(AND(S2549='[3]Resources - Baseline'!$C$25,$AH$3&gt;0),MIN(DATE(2050,12,31),MAX(DATE($AH$4,12,31),DATE(YEAR(J2549)+$AH$3,MONTH(J2549),DAY(J2549)))),IF(AND(COUNTIFS('[3]Resources - Baseline'!$C$26:$C$37,S2549)=1,$AH$2&gt;0),MIN(DATE($AH$4,12,31),DATE(YEAR(J2549)+$AH$2,MONTH(J2549),DAY(J2549))),DATE(2050,12,31))))</f>
        <v>#VALUE!</v>
      </c>
      <c r="AF2549" s="33">
        <f t="shared" si="397"/>
        <v>1</v>
      </c>
    </row>
    <row r="2550" spans="1:32">
      <c r="A2550" s="1">
        <v>2550</v>
      </c>
      <c r="B2550" s="21" t="s">
        <v>5258</v>
      </c>
      <c r="C2550" s="21" t="s">
        <v>5259</v>
      </c>
      <c r="D2550" s="21" t="s">
        <v>185</v>
      </c>
      <c r="E2550" s="21" t="s">
        <v>176</v>
      </c>
      <c r="F2550" s="21" t="s">
        <v>176</v>
      </c>
      <c r="G2550" s="21" t="s">
        <v>177</v>
      </c>
      <c r="H2550" s="21" t="s">
        <v>176</v>
      </c>
      <c r="I2550" s="21" t="s">
        <v>178</v>
      </c>
      <c r="J2550" s="22">
        <v>41214</v>
      </c>
      <c r="K2550" s="22">
        <v>55153</v>
      </c>
      <c r="L2550" s="23">
        <f t="shared" si="398"/>
        <v>24.78</v>
      </c>
      <c r="M2550" s="24">
        <f t="shared" si="399"/>
        <v>0.88185053380782918</v>
      </c>
      <c r="N2550" s="21">
        <v>24.78</v>
      </c>
      <c r="O2550" s="21">
        <v>28.1</v>
      </c>
      <c r="P2550" s="21" t="s">
        <v>5260</v>
      </c>
      <c r="Q2550" s="21" t="s">
        <v>5261</v>
      </c>
      <c r="R2550" s="25" t="s">
        <v>1499</v>
      </c>
      <c r="S2550" s="21" t="s">
        <v>913</v>
      </c>
      <c r="T2550" s="21"/>
      <c r="U2550" s="26"/>
      <c r="V2550" s="26"/>
      <c r="W2550" s="27">
        <f t="shared" si="390"/>
        <v>2013</v>
      </c>
      <c r="X2550" s="27">
        <f t="shared" si="391"/>
        <v>2050</v>
      </c>
      <c r="Y2550" s="28">
        <f t="shared" si="392"/>
        <v>0</v>
      </c>
      <c r="Z2550" s="29" t="str">
        <f t="shared" si="393"/>
        <v>CAISO</v>
      </c>
      <c r="AA2550" s="30">
        <f t="shared" si="394"/>
        <v>28.1</v>
      </c>
      <c r="AB2550" s="31">
        <f>IF(AND(ISNUMBER(MATCH($S2550,[3]Lists!$CU$8:$CU$37,0)),J2550&gt;=DATE(2018,12,31)),$AH$6,$AH$5)</f>
        <v>1</v>
      </c>
      <c r="AC2550" s="31">
        <f t="shared" si="395"/>
        <v>1</v>
      </c>
      <c r="AD2550" s="31">
        <f t="shared" si="396"/>
        <v>1</v>
      </c>
      <c r="AE2550" s="32" t="e">
        <f>MIN($K2550,IF(AND(S2550='[3]Resources - Baseline'!$C$25,$AH$3&gt;0),MIN(DATE(2050,12,31),MAX(DATE($AH$4,12,31),DATE(YEAR(J2550)+$AH$3,MONTH(J2550),DAY(J2550)))),IF(AND(COUNTIFS('[3]Resources - Baseline'!$C$26:$C$37,S2550)=1,$AH$2&gt;0),MIN(DATE($AH$4,12,31),DATE(YEAR(J2550)+$AH$2,MONTH(J2550),DAY(J2550))),DATE(2050,12,31))))</f>
        <v>#VALUE!</v>
      </c>
      <c r="AF2550" s="33">
        <f t="shared" si="397"/>
        <v>1</v>
      </c>
    </row>
    <row r="2551" spans="1:32">
      <c r="A2551" s="1">
        <v>2551</v>
      </c>
      <c r="B2551" s="21" t="s">
        <v>5262</v>
      </c>
      <c r="C2551" s="21" t="s">
        <v>5263</v>
      </c>
      <c r="D2551" s="21" t="s">
        <v>185</v>
      </c>
      <c r="E2551" s="21" t="s">
        <v>176</v>
      </c>
      <c r="F2551" s="21" t="s">
        <v>176</v>
      </c>
      <c r="G2551" s="21" t="s">
        <v>177</v>
      </c>
      <c r="H2551" s="21" t="s">
        <v>176</v>
      </c>
      <c r="I2551" s="21" t="s">
        <v>178</v>
      </c>
      <c r="J2551" s="22">
        <v>30682</v>
      </c>
      <c r="K2551" s="22">
        <v>55153</v>
      </c>
      <c r="L2551" s="23">
        <f t="shared" si="398"/>
        <v>0.4</v>
      </c>
      <c r="M2551" s="24">
        <f t="shared" si="399"/>
        <v>1</v>
      </c>
      <c r="N2551" s="21">
        <v>0.4</v>
      </c>
      <c r="O2551" s="21">
        <v>0.4</v>
      </c>
      <c r="P2551" s="21" t="s">
        <v>187</v>
      </c>
      <c r="Q2551" s="21" t="s">
        <v>537</v>
      </c>
      <c r="R2551" s="25" t="s">
        <v>538</v>
      </c>
      <c r="S2551" s="21" t="s">
        <v>368</v>
      </c>
      <c r="T2551" s="21"/>
      <c r="U2551" s="26"/>
      <c r="V2551" s="26"/>
      <c r="W2551" s="27">
        <f t="shared" si="390"/>
        <v>1984</v>
      </c>
      <c r="X2551" s="27">
        <f t="shared" si="391"/>
        <v>2050</v>
      </c>
      <c r="Y2551" s="28">
        <f t="shared" si="392"/>
        <v>0</v>
      </c>
      <c r="Z2551" s="29" t="str">
        <f t="shared" si="393"/>
        <v>CAISO</v>
      </c>
      <c r="AA2551" s="30">
        <f t="shared" si="394"/>
        <v>0.4</v>
      </c>
      <c r="AB2551" s="31">
        <f>IF(AND(ISNUMBER(MATCH($S2551,[3]Lists!$CU$8:$CU$37,0)),J2551&gt;=DATE(2018,12,31)),$AH$6,$AH$5)</f>
        <v>1</v>
      </c>
      <c r="AC2551" s="31">
        <f t="shared" si="395"/>
        <v>1</v>
      </c>
      <c r="AD2551" s="31">
        <f t="shared" si="396"/>
        <v>1</v>
      </c>
      <c r="AE2551" s="32" t="e">
        <f>MIN($K2551,IF(AND(S2551='[3]Resources - Baseline'!$C$25,$AH$3&gt;0),MIN(DATE(2050,12,31),MAX(DATE($AH$4,12,31),DATE(YEAR(J2551)+$AH$3,MONTH(J2551),DAY(J2551)))),IF(AND(COUNTIFS('[3]Resources - Baseline'!$C$26:$C$37,S2551)=1,$AH$2&gt;0),MIN(DATE($AH$4,12,31),DATE(YEAR(J2551)+$AH$2,MONTH(J2551),DAY(J2551))),DATE(2050,12,31))))</f>
        <v>#VALUE!</v>
      </c>
      <c r="AF2551" s="33">
        <f t="shared" si="397"/>
        <v>1</v>
      </c>
    </row>
    <row r="2552" spans="1:32">
      <c r="A2552" s="1">
        <v>2552</v>
      </c>
      <c r="B2552" s="21" t="s">
        <v>5264</v>
      </c>
      <c r="C2552" s="21" t="s">
        <v>5265</v>
      </c>
      <c r="D2552" s="21" t="s">
        <v>185</v>
      </c>
      <c r="E2552" s="21" t="s">
        <v>176</v>
      </c>
      <c r="F2552" s="21" t="s">
        <v>176</v>
      </c>
      <c r="G2552" s="21" t="s">
        <v>177</v>
      </c>
      <c r="H2552" s="21" t="s">
        <v>176</v>
      </c>
      <c r="I2552" s="21" t="s">
        <v>178</v>
      </c>
      <c r="J2552" s="22"/>
      <c r="K2552" s="22">
        <v>55153</v>
      </c>
      <c r="L2552" s="23">
        <f t="shared" si="398"/>
        <v>0.37</v>
      </c>
      <c r="M2552" s="24">
        <f t="shared" si="399"/>
        <v>4.6249999999999999E-2</v>
      </c>
      <c r="N2552" s="21">
        <v>0.37</v>
      </c>
      <c r="O2552" s="21">
        <v>8</v>
      </c>
      <c r="P2552" s="21" t="s">
        <v>5266</v>
      </c>
      <c r="Q2552" s="21" t="s">
        <v>1649</v>
      </c>
      <c r="R2552" s="25" t="s">
        <v>215</v>
      </c>
      <c r="S2552" s="21" t="s">
        <v>913</v>
      </c>
      <c r="T2552" s="21"/>
      <c r="U2552" s="26"/>
      <c r="V2552" s="26"/>
      <c r="W2552" s="27">
        <f t="shared" si="390"/>
        <v>1900</v>
      </c>
      <c r="X2552" s="27">
        <f t="shared" si="391"/>
        <v>2050</v>
      </c>
      <c r="Y2552" s="28">
        <f t="shared" si="392"/>
        <v>0</v>
      </c>
      <c r="Z2552" s="29" t="str">
        <f t="shared" si="393"/>
        <v>CAISO</v>
      </c>
      <c r="AA2552" s="30">
        <f t="shared" si="394"/>
        <v>8</v>
      </c>
      <c r="AB2552" s="31">
        <f>IF(AND(ISNUMBER(MATCH($S2552,[3]Lists!$CU$8:$CU$37,0)),J2552&gt;=DATE(2018,12,31)),$AH$6,$AH$5)</f>
        <v>1</v>
      </c>
      <c r="AC2552" s="31">
        <f t="shared" si="395"/>
        <v>1</v>
      </c>
      <c r="AD2552" s="31">
        <f t="shared" si="396"/>
        <v>1</v>
      </c>
      <c r="AE2552" s="32" t="e">
        <f>MIN($K2552,IF(AND(S2552='[3]Resources - Baseline'!$C$25,$AH$3&gt;0),MIN(DATE(2050,12,31),MAX(DATE($AH$4,12,31),DATE(YEAR(J2552)+$AH$3,MONTH(J2552),DAY(J2552)))),IF(AND(COUNTIFS('[3]Resources - Baseline'!$C$26:$C$37,S2552)=1,$AH$2&gt;0),MIN(DATE($AH$4,12,31),DATE(YEAR(J2552)+$AH$2,MONTH(J2552),DAY(J2552))),DATE(2050,12,31))))</f>
        <v>#VALUE!</v>
      </c>
      <c r="AF2552" s="33">
        <f t="shared" si="397"/>
        <v>1</v>
      </c>
    </row>
    <row r="2553" spans="1:32">
      <c r="A2553" s="1">
        <v>2553</v>
      </c>
      <c r="B2553" s="21" t="s">
        <v>5267</v>
      </c>
      <c r="C2553" s="21" t="s">
        <v>5267</v>
      </c>
      <c r="D2553" s="21" t="s">
        <v>185</v>
      </c>
      <c r="E2553" s="21" t="s">
        <v>176</v>
      </c>
      <c r="F2553" s="21" t="s">
        <v>176</v>
      </c>
      <c r="G2553" s="21" t="s">
        <v>177</v>
      </c>
      <c r="H2553" s="21" t="s">
        <v>176</v>
      </c>
      <c r="I2553" s="21" t="s">
        <v>178</v>
      </c>
      <c r="J2553" s="22">
        <v>37377</v>
      </c>
      <c r="K2553" s="22">
        <v>55153</v>
      </c>
      <c r="L2553" s="23">
        <f t="shared" si="398"/>
        <v>0</v>
      </c>
      <c r="M2553" s="24">
        <f t="shared" si="399"/>
        <v>0</v>
      </c>
      <c r="N2553" s="21"/>
      <c r="O2553" s="21">
        <v>5.6</v>
      </c>
      <c r="P2553" s="21" t="s">
        <v>187</v>
      </c>
      <c r="Q2553" s="21" t="s">
        <v>214</v>
      </c>
      <c r="R2553" s="25" t="s">
        <v>215</v>
      </c>
      <c r="S2553" s="21" t="s">
        <v>913</v>
      </c>
      <c r="T2553" s="21"/>
      <c r="U2553" s="26"/>
      <c r="V2553" s="26"/>
      <c r="W2553" s="27">
        <f t="shared" si="390"/>
        <v>2002</v>
      </c>
      <c r="X2553" s="27">
        <f t="shared" si="391"/>
        <v>2050</v>
      </c>
      <c r="Y2553" s="28">
        <f t="shared" si="392"/>
        <v>0</v>
      </c>
      <c r="Z2553" s="29" t="str">
        <f t="shared" si="393"/>
        <v>CAISO</v>
      </c>
      <c r="AA2553" s="30">
        <f t="shared" si="394"/>
        <v>5.6</v>
      </c>
      <c r="AB2553" s="31">
        <f>IF(AND(ISNUMBER(MATCH($S2553,[3]Lists!$CU$8:$CU$37,0)),J2553&gt;=DATE(2018,12,31)),$AH$6,$AH$5)</f>
        <v>1</v>
      </c>
      <c r="AC2553" s="31">
        <f t="shared" si="395"/>
        <v>1</v>
      </c>
      <c r="AD2553" s="31">
        <f t="shared" si="396"/>
        <v>1</v>
      </c>
      <c r="AE2553" s="32" t="e">
        <f>MIN($K2553,IF(AND(S2553='[3]Resources - Baseline'!$C$25,$AH$3&gt;0),MIN(DATE(2050,12,31),MAX(DATE($AH$4,12,31),DATE(YEAR(J2553)+$AH$3,MONTH(J2553),DAY(J2553)))),IF(AND(COUNTIFS('[3]Resources - Baseline'!$C$26:$C$37,S2553)=1,$AH$2&gt;0),MIN(DATE($AH$4,12,31),DATE(YEAR(J2553)+$AH$2,MONTH(J2553),DAY(J2553))),DATE(2050,12,31))))</f>
        <v>#VALUE!</v>
      </c>
      <c r="AF2553" s="33">
        <f t="shared" si="397"/>
        <v>1</v>
      </c>
    </row>
    <row r="2554" spans="1:32">
      <c r="A2554" s="1">
        <v>2554</v>
      </c>
      <c r="B2554" s="21" t="s">
        <v>5268</v>
      </c>
      <c r="C2554" s="21" t="s">
        <v>5269</v>
      </c>
      <c r="D2554" s="21" t="s">
        <v>163</v>
      </c>
      <c r="E2554" s="21" t="s">
        <v>232</v>
      </c>
      <c r="F2554" s="21" t="s">
        <v>232</v>
      </c>
      <c r="G2554" s="21" t="s">
        <v>233</v>
      </c>
      <c r="H2554" s="21" t="s">
        <v>234</v>
      </c>
      <c r="I2554" s="21" t="s">
        <v>232</v>
      </c>
      <c r="J2554" s="22">
        <v>21824</v>
      </c>
      <c r="K2554" s="22">
        <v>55153</v>
      </c>
      <c r="L2554" s="23">
        <f t="shared" si="398"/>
        <v>44</v>
      </c>
      <c r="M2554" s="24">
        <f t="shared" si="399"/>
        <v>1</v>
      </c>
      <c r="N2554" s="21">
        <v>44</v>
      </c>
      <c r="O2554" s="21">
        <v>44</v>
      </c>
      <c r="P2554" s="21" t="s">
        <v>279</v>
      </c>
      <c r="Q2554" s="21" t="s">
        <v>280</v>
      </c>
      <c r="R2554" s="25" t="s">
        <v>170</v>
      </c>
      <c r="S2554" s="21" t="s">
        <v>3225</v>
      </c>
      <c r="T2554" s="21"/>
      <c r="U2554" s="26"/>
      <c r="V2554" s="26"/>
      <c r="W2554" s="27">
        <f t="shared" si="390"/>
        <v>1960</v>
      </c>
      <c r="X2554" s="27">
        <f t="shared" si="391"/>
        <v>2050</v>
      </c>
      <c r="Y2554" s="28">
        <f t="shared" si="392"/>
        <v>0</v>
      </c>
      <c r="Z2554" s="29" t="str">
        <f t="shared" si="393"/>
        <v>LDWP</v>
      </c>
      <c r="AA2554" s="30">
        <f t="shared" si="394"/>
        <v>44</v>
      </c>
      <c r="AB2554" s="31">
        <f>IF(AND(ISNUMBER(MATCH($S2554,[3]Lists!$CU$8:$CU$37,0)),J2554&gt;=DATE(2018,12,31)),$AH$6,$AH$5)</f>
        <v>1</v>
      </c>
      <c r="AC2554" s="31">
        <f t="shared" si="395"/>
        <v>1</v>
      </c>
      <c r="AD2554" s="31">
        <f t="shared" si="396"/>
        <v>1</v>
      </c>
      <c r="AE2554" s="32" t="e">
        <f>MIN($K2554,IF(AND(S2554='[3]Resources - Baseline'!$C$25,$AH$3&gt;0),MIN(DATE(2050,12,31),MAX(DATE($AH$4,12,31),DATE(YEAR(J2554)+$AH$3,MONTH(J2554),DAY(J2554)))),IF(AND(COUNTIFS('[3]Resources - Baseline'!$C$26:$C$37,S2554)=1,$AH$2&gt;0),MIN(DATE($AH$4,12,31),DATE(YEAR(J2554)+$AH$2,MONTH(J2554),DAY(J2554))),DATE(2050,12,31))))</f>
        <v>#VALUE!</v>
      </c>
      <c r="AF2554" s="33">
        <f t="shared" si="397"/>
        <v>1</v>
      </c>
    </row>
    <row r="2555" spans="1:32">
      <c r="A2555" s="1">
        <v>2555</v>
      </c>
      <c r="B2555" s="21" t="s">
        <v>5270</v>
      </c>
      <c r="C2555" s="21" t="s">
        <v>5271</v>
      </c>
      <c r="D2555" s="21" t="s">
        <v>163</v>
      </c>
      <c r="E2555" s="21" t="s">
        <v>232</v>
      </c>
      <c r="F2555" s="21" t="s">
        <v>232</v>
      </c>
      <c r="G2555" s="21" t="s">
        <v>233</v>
      </c>
      <c r="H2555" s="21" t="s">
        <v>234</v>
      </c>
      <c r="I2555" s="21" t="s">
        <v>232</v>
      </c>
      <c r="J2555" s="22">
        <v>23621</v>
      </c>
      <c r="K2555" s="22">
        <v>55153</v>
      </c>
      <c r="L2555" s="23">
        <f t="shared" si="398"/>
        <v>55</v>
      </c>
      <c r="M2555" s="24">
        <f t="shared" si="399"/>
        <v>1</v>
      </c>
      <c r="N2555" s="21">
        <v>55</v>
      </c>
      <c r="O2555" s="21">
        <v>55</v>
      </c>
      <c r="P2555" s="21" t="s">
        <v>279</v>
      </c>
      <c r="Q2555" s="21" t="s">
        <v>280</v>
      </c>
      <c r="R2555" s="25" t="s">
        <v>170</v>
      </c>
      <c r="S2555" s="21" t="s">
        <v>3225</v>
      </c>
      <c r="T2555" s="21"/>
      <c r="U2555" s="26"/>
      <c r="V2555" s="26"/>
      <c r="W2555" s="27">
        <f t="shared" si="390"/>
        <v>1965</v>
      </c>
      <c r="X2555" s="27">
        <f t="shared" si="391"/>
        <v>2050</v>
      </c>
      <c r="Y2555" s="28">
        <f t="shared" si="392"/>
        <v>0</v>
      </c>
      <c r="Z2555" s="29" t="str">
        <f t="shared" si="393"/>
        <v>LDWP</v>
      </c>
      <c r="AA2555" s="30">
        <f t="shared" si="394"/>
        <v>55</v>
      </c>
      <c r="AB2555" s="31">
        <f>IF(AND(ISNUMBER(MATCH($S2555,[3]Lists!$CU$8:$CU$37,0)),J2555&gt;=DATE(2018,12,31)),$AH$6,$AH$5)</f>
        <v>1</v>
      </c>
      <c r="AC2555" s="31">
        <f t="shared" si="395"/>
        <v>1</v>
      </c>
      <c r="AD2555" s="31">
        <f t="shared" si="396"/>
        <v>1</v>
      </c>
      <c r="AE2555" s="32" t="e">
        <f>MIN($K2555,IF(AND(S2555='[3]Resources - Baseline'!$C$25,$AH$3&gt;0),MIN(DATE(2050,12,31),MAX(DATE($AH$4,12,31),DATE(YEAR(J2555)+$AH$3,MONTH(J2555),DAY(J2555)))),IF(AND(COUNTIFS('[3]Resources - Baseline'!$C$26:$C$37,S2555)=1,$AH$2&gt;0),MIN(DATE($AH$4,12,31),DATE(YEAR(J2555)+$AH$2,MONTH(J2555),DAY(J2555))),DATE(2050,12,31))))</f>
        <v>#VALUE!</v>
      </c>
      <c r="AF2555" s="33">
        <f t="shared" si="397"/>
        <v>1</v>
      </c>
    </row>
    <row r="2556" spans="1:32">
      <c r="A2556" s="1">
        <v>2556</v>
      </c>
      <c r="B2556" s="21" t="s">
        <v>5272</v>
      </c>
      <c r="C2556" s="21" t="s">
        <v>5273</v>
      </c>
      <c r="D2556" s="21" t="s">
        <v>185</v>
      </c>
      <c r="E2556" s="21" t="s">
        <v>175</v>
      </c>
      <c r="F2556" s="21" t="s">
        <v>175</v>
      </c>
      <c r="G2556" s="21" t="s">
        <v>186</v>
      </c>
      <c r="H2556" s="21" t="s">
        <v>175</v>
      </c>
      <c r="I2556" s="21" t="s">
        <v>178</v>
      </c>
      <c r="J2556" s="22">
        <v>41447</v>
      </c>
      <c r="K2556" s="22">
        <v>55153</v>
      </c>
      <c r="L2556" s="23">
        <f t="shared" si="398"/>
        <v>20</v>
      </c>
      <c r="M2556" s="24">
        <f t="shared" si="399"/>
        <v>1</v>
      </c>
      <c r="N2556" s="21">
        <v>20</v>
      </c>
      <c r="O2556" s="21">
        <v>20</v>
      </c>
      <c r="P2556" s="21" t="s">
        <v>187</v>
      </c>
      <c r="Q2556" s="21" t="s">
        <v>188</v>
      </c>
      <c r="R2556" s="25" t="s">
        <v>189</v>
      </c>
      <c r="S2556" s="21" t="s">
        <v>182</v>
      </c>
      <c r="T2556" s="21"/>
      <c r="U2556" s="26"/>
      <c r="V2556" s="26"/>
      <c r="W2556" s="27">
        <f t="shared" si="390"/>
        <v>2013</v>
      </c>
      <c r="X2556" s="27">
        <f t="shared" si="391"/>
        <v>2050</v>
      </c>
      <c r="Y2556" s="28">
        <f t="shared" si="392"/>
        <v>0</v>
      </c>
      <c r="Z2556" s="29" t="str">
        <f t="shared" si="393"/>
        <v>CAISO</v>
      </c>
      <c r="AA2556" s="30">
        <f t="shared" si="394"/>
        <v>20</v>
      </c>
      <c r="AB2556" s="31">
        <f>IF(AND(ISNUMBER(MATCH($S2556,[3]Lists!$CU$8:$CU$37,0)),J2556&gt;=DATE(2018,12,31)),$AH$6,$AH$5)</f>
        <v>1</v>
      </c>
      <c r="AC2556" s="31">
        <f t="shared" si="395"/>
        <v>1</v>
      </c>
      <c r="AD2556" s="31">
        <f t="shared" si="396"/>
        <v>1</v>
      </c>
      <c r="AE2556" s="32" t="e">
        <f>MIN($K2556,IF(AND(S2556='[3]Resources - Baseline'!$C$25,$AH$3&gt;0),MIN(DATE(2050,12,31),MAX(DATE($AH$4,12,31),DATE(YEAR(J2556)+$AH$3,MONTH(J2556),DAY(J2556)))),IF(AND(COUNTIFS('[3]Resources - Baseline'!$C$26:$C$37,S2556)=1,$AH$2&gt;0),MIN(DATE($AH$4,12,31),DATE(YEAR(J2556)+$AH$2,MONTH(J2556),DAY(J2556))),DATE(2050,12,31))))</f>
        <v>#VALUE!</v>
      </c>
      <c r="AF2556" s="33">
        <f t="shared" si="397"/>
        <v>1</v>
      </c>
    </row>
    <row r="2557" spans="1:32">
      <c r="A2557" s="1">
        <v>2557</v>
      </c>
      <c r="B2557" s="21" t="s">
        <v>5274</v>
      </c>
      <c r="C2557" s="21" t="s">
        <v>5275</v>
      </c>
      <c r="D2557" s="21" t="s">
        <v>185</v>
      </c>
      <c r="E2557" s="21" t="s">
        <v>175</v>
      </c>
      <c r="F2557" s="21" t="s">
        <v>175</v>
      </c>
      <c r="G2557" s="21" t="s">
        <v>186</v>
      </c>
      <c r="H2557" s="21" t="s">
        <v>175</v>
      </c>
      <c r="I2557" s="21" t="s">
        <v>178</v>
      </c>
      <c r="J2557" s="22">
        <v>41913</v>
      </c>
      <c r="K2557" s="22">
        <v>55153</v>
      </c>
      <c r="L2557" s="23">
        <f t="shared" si="398"/>
        <v>19.75</v>
      </c>
      <c r="M2557" s="24">
        <f t="shared" si="399"/>
        <v>1</v>
      </c>
      <c r="N2557" s="21">
        <v>19.75</v>
      </c>
      <c r="O2557" s="21">
        <v>19.75</v>
      </c>
      <c r="P2557" s="21" t="s">
        <v>187</v>
      </c>
      <c r="Q2557" s="21" t="s">
        <v>188</v>
      </c>
      <c r="R2557" s="25" t="s">
        <v>189</v>
      </c>
      <c r="S2557" s="21" t="s">
        <v>182</v>
      </c>
      <c r="T2557" s="21"/>
      <c r="U2557" s="26"/>
      <c r="V2557" s="26"/>
      <c r="W2557" s="27">
        <f t="shared" si="390"/>
        <v>2015</v>
      </c>
      <c r="X2557" s="27">
        <f t="shared" si="391"/>
        <v>2050</v>
      </c>
      <c r="Y2557" s="28">
        <f t="shared" si="392"/>
        <v>0</v>
      </c>
      <c r="Z2557" s="29" t="str">
        <f t="shared" si="393"/>
        <v>CAISO</v>
      </c>
      <c r="AA2557" s="30">
        <f t="shared" si="394"/>
        <v>19.75</v>
      </c>
      <c r="AB2557" s="31">
        <f>IF(AND(ISNUMBER(MATCH($S2557,[3]Lists!$CU$8:$CU$37,0)),J2557&gt;=DATE(2018,12,31)),$AH$6,$AH$5)</f>
        <v>1</v>
      </c>
      <c r="AC2557" s="31">
        <f t="shared" si="395"/>
        <v>1</v>
      </c>
      <c r="AD2557" s="31">
        <f t="shared" si="396"/>
        <v>1</v>
      </c>
      <c r="AE2557" s="32" t="e">
        <f>MIN($K2557,IF(AND(S2557='[3]Resources - Baseline'!$C$25,$AH$3&gt;0),MIN(DATE(2050,12,31),MAX(DATE($AH$4,12,31),DATE(YEAR(J2557)+$AH$3,MONTH(J2557),DAY(J2557)))),IF(AND(COUNTIFS('[3]Resources - Baseline'!$C$26:$C$37,S2557)=1,$AH$2&gt;0),MIN(DATE($AH$4,12,31),DATE(YEAR(J2557)+$AH$2,MONTH(J2557),DAY(J2557))),DATE(2050,12,31))))</f>
        <v>#VALUE!</v>
      </c>
      <c r="AF2557" s="33">
        <f t="shared" si="397"/>
        <v>1</v>
      </c>
    </row>
    <row r="2558" spans="1:32">
      <c r="A2558" s="1">
        <v>2558</v>
      </c>
      <c r="B2558" s="21" t="s">
        <v>5276</v>
      </c>
      <c r="C2558" s="21" t="s">
        <v>5277</v>
      </c>
      <c r="D2558" s="21" t="s">
        <v>185</v>
      </c>
      <c r="E2558" s="21" t="s">
        <v>175</v>
      </c>
      <c r="F2558" s="21" t="s">
        <v>175</v>
      </c>
      <c r="G2558" s="21" t="s">
        <v>186</v>
      </c>
      <c r="H2558" s="21" t="s">
        <v>175</v>
      </c>
      <c r="I2558" s="21" t="s">
        <v>178</v>
      </c>
      <c r="J2558" s="22">
        <v>32876</v>
      </c>
      <c r="K2558" s="22">
        <v>55153</v>
      </c>
      <c r="L2558" s="23">
        <f t="shared" si="398"/>
        <v>5.8</v>
      </c>
      <c r="M2558" s="24">
        <f t="shared" si="399"/>
        <v>1</v>
      </c>
      <c r="N2558" s="21">
        <v>5.8</v>
      </c>
      <c r="O2558" s="21">
        <v>5.8</v>
      </c>
      <c r="P2558" s="21" t="s">
        <v>187</v>
      </c>
      <c r="Q2558" s="21" t="s">
        <v>219</v>
      </c>
      <c r="R2558" s="25" t="s">
        <v>218</v>
      </c>
      <c r="S2558" s="21" t="s">
        <v>368</v>
      </c>
      <c r="T2558" s="21"/>
      <c r="U2558" s="26"/>
      <c r="V2558" s="26"/>
      <c r="W2558" s="27">
        <f t="shared" si="390"/>
        <v>1990</v>
      </c>
      <c r="X2558" s="27">
        <f t="shared" si="391"/>
        <v>2050</v>
      </c>
      <c r="Y2558" s="28">
        <f t="shared" si="392"/>
        <v>0</v>
      </c>
      <c r="Z2558" s="29" t="str">
        <f t="shared" si="393"/>
        <v>CAISO</v>
      </c>
      <c r="AA2558" s="30">
        <f t="shared" si="394"/>
        <v>5.8</v>
      </c>
      <c r="AB2558" s="31">
        <f>IF(AND(ISNUMBER(MATCH($S2558,[3]Lists!$CU$8:$CU$37,0)),J2558&gt;=DATE(2018,12,31)),$AH$6,$AH$5)</f>
        <v>1</v>
      </c>
      <c r="AC2558" s="31">
        <f t="shared" si="395"/>
        <v>1</v>
      </c>
      <c r="AD2558" s="31">
        <f t="shared" si="396"/>
        <v>1</v>
      </c>
      <c r="AE2558" s="32" t="e">
        <f>MIN($K2558,IF(AND(S2558='[3]Resources - Baseline'!$C$25,$AH$3&gt;0),MIN(DATE(2050,12,31),MAX(DATE($AH$4,12,31),DATE(YEAR(J2558)+$AH$3,MONTH(J2558),DAY(J2558)))),IF(AND(COUNTIFS('[3]Resources - Baseline'!$C$26:$C$37,S2558)=1,$AH$2&gt;0),MIN(DATE($AH$4,12,31),DATE(YEAR(J2558)+$AH$2,MONTH(J2558),DAY(J2558))),DATE(2050,12,31))))</f>
        <v>#VALUE!</v>
      </c>
      <c r="AF2558" s="33">
        <f t="shared" si="397"/>
        <v>1</v>
      </c>
    </row>
    <row r="2559" spans="1:32">
      <c r="A2559" s="1">
        <v>2559</v>
      </c>
      <c r="B2559" s="21" t="s">
        <v>5278</v>
      </c>
      <c r="C2559" s="21" t="s">
        <v>5279</v>
      </c>
      <c r="D2559" s="21" t="s">
        <v>185</v>
      </c>
      <c r="E2559" s="21" t="s">
        <v>176</v>
      </c>
      <c r="F2559" s="21" t="s">
        <v>175</v>
      </c>
      <c r="G2559" s="21" t="s">
        <v>186</v>
      </c>
      <c r="H2559" s="21" t="s">
        <v>175</v>
      </c>
      <c r="I2559" s="21" t="s">
        <v>178</v>
      </c>
      <c r="J2559" s="22">
        <v>31168</v>
      </c>
      <c r="K2559" s="22">
        <v>55153</v>
      </c>
      <c r="L2559" s="23">
        <f t="shared" si="398"/>
        <v>75.900000000000006</v>
      </c>
      <c r="M2559" s="24">
        <f t="shared" si="399"/>
        <v>0.97307692307692317</v>
      </c>
      <c r="N2559" s="21">
        <v>75.900000000000006</v>
      </c>
      <c r="O2559" s="21">
        <v>78</v>
      </c>
      <c r="P2559" s="21"/>
      <c r="Q2559" s="21" t="s">
        <v>269</v>
      </c>
      <c r="R2559" s="25" t="s">
        <v>270</v>
      </c>
      <c r="S2559" s="21" t="s">
        <v>271</v>
      </c>
      <c r="T2559" s="21"/>
      <c r="U2559" s="26"/>
      <c r="V2559" s="26"/>
      <c r="W2559" s="27">
        <f t="shared" si="390"/>
        <v>1985</v>
      </c>
      <c r="X2559" s="27">
        <f t="shared" si="391"/>
        <v>2050</v>
      </c>
      <c r="Y2559" s="28">
        <f t="shared" si="392"/>
        <v>0</v>
      </c>
      <c r="Z2559" s="29" t="str">
        <f t="shared" si="393"/>
        <v>CAISO</v>
      </c>
      <c r="AA2559" s="30">
        <f t="shared" si="394"/>
        <v>78</v>
      </c>
      <c r="AB2559" s="31">
        <f>IF(AND(ISNUMBER(MATCH($S2559,[3]Lists!$CU$8:$CU$37,0)),J2559&gt;=DATE(2018,12,31)),$AH$6,$AH$5)</f>
        <v>1</v>
      </c>
      <c r="AC2559" s="31">
        <f t="shared" si="395"/>
        <v>1</v>
      </c>
      <c r="AD2559" s="31">
        <f t="shared" si="396"/>
        <v>1</v>
      </c>
      <c r="AE2559" s="32" t="e">
        <f>MIN($K2559,IF(AND(S2559='[3]Resources - Baseline'!$C$25,$AH$3&gt;0),MIN(DATE(2050,12,31),MAX(DATE($AH$4,12,31),DATE(YEAR(J2559)+$AH$3,MONTH(J2559),DAY(J2559)))),IF(AND(COUNTIFS('[3]Resources - Baseline'!$C$26:$C$37,S2559)=1,$AH$2&gt;0),MIN(DATE($AH$4,12,31),DATE(YEAR(J2559)+$AH$2,MONTH(J2559),DAY(J2559))),DATE(2050,12,31))))</f>
        <v>#VALUE!</v>
      </c>
      <c r="AF2559" s="33">
        <f t="shared" si="397"/>
        <v>1</v>
      </c>
    </row>
    <row r="2560" spans="1:32">
      <c r="A2560" s="1">
        <v>2560</v>
      </c>
      <c r="B2560" s="21" t="s">
        <v>5280</v>
      </c>
      <c r="C2560" s="21" t="s">
        <v>5281</v>
      </c>
      <c r="D2560" s="21" t="s">
        <v>185</v>
      </c>
      <c r="E2560" s="21" t="s">
        <v>176</v>
      </c>
      <c r="F2560" s="21" t="s">
        <v>175</v>
      </c>
      <c r="G2560" s="21" t="s">
        <v>186</v>
      </c>
      <c r="H2560" s="21" t="s">
        <v>175</v>
      </c>
      <c r="I2560" s="21" t="s">
        <v>178</v>
      </c>
      <c r="J2560" s="22">
        <v>31168</v>
      </c>
      <c r="K2560" s="22">
        <v>55153</v>
      </c>
      <c r="L2560" s="23">
        <f t="shared" si="398"/>
        <v>77.099999999999994</v>
      </c>
      <c r="M2560" s="24">
        <f t="shared" si="399"/>
        <v>0.98706951734733062</v>
      </c>
      <c r="N2560" s="21">
        <v>77.099999999999994</v>
      </c>
      <c r="O2560" s="21">
        <v>78.11</v>
      </c>
      <c r="P2560" s="21"/>
      <c r="Q2560" s="21" t="s">
        <v>269</v>
      </c>
      <c r="R2560" s="25" t="s">
        <v>270</v>
      </c>
      <c r="S2560" s="21" t="s">
        <v>271</v>
      </c>
      <c r="T2560" s="21"/>
      <c r="U2560" s="26"/>
      <c r="V2560" s="26"/>
      <c r="W2560" s="27">
        <f t="shared" si="390"/>
        <v>1985</v>
      </c>
      <c r="X2560" s="27">
        <f t="shared" si="391"/>
        <v>2050</v>
      </c>
      <c r="Y2560" s="28">
        <f t="shared" si="392"/>
        <v>0</v>
      </c>
      <c r="Z2560" s="29" t="str">
        <f t="shared" si="393"/>
        <v>CAISO</v>
      </c>
      <c r="AA2560" s="30">
        <f t="shared" si="394"/>
        <v>78.11</v>
      </c>
      <c r="AB2560" s="31">
        <f>IF(AND(ISNUMBER(MATCH($S2560,[3]Lists!$CU$8:$CU$37,0)),J2560&gt;=DATE(2018,12,31)),$AH$6,$AH$5)</f>
        <v>1</v>
      </c>
      <c r="AC2560" s="31">
        <f t="shared" si="395"/>
        <v>1</v>
      </c>
      <c r="AD2560" s="31">
        <f t="shared" si="396"/>
        <v>1</v>
      </c>
      <c r="AE2560" s="32" t="e">
        <f>MIN($K2560,IF(AND(S2560='[3]Resources - Baseline'!$C$25,$AH$3&gt;0),MIN(DATE(2050,12,31),MAX(DATE($AH$4,12,31),DATE(YEAR(J2560)+$AH$3,MONTH(J2560),DAY(J2560)))),IF(AND(COUNTIFS('[3]Resources - Baseline'!$C$26:$C$37,S2560)=1,$AH$2&gt;0),MIN(DATE($AH$4,12,31),DATE(YEAR(J2560)+$AH$2,MONTH(J2560),DAY(J2560))),DATE(2050,12,31))))</f>
        <v>#VALUE!</v>
      </c>
      <c r="AF2560" s="33">
        <f t="shared" si="397"/>
        <v>1</v>
      </c>
    </row>
    <row r="2561" spans="1:32">
      <c r="A2561" s="1">
        <v>2561</v>
      </c>
      <c r="B2561" s="21" t="s">
        <v>5282</v>
      </c>
      <c r="C2561" s="21" t="s">
        <v>5283</v>
      </c>
      <c r="D2561" s="21" t="s">
        <v>185</v>
      </c>
      <c r="E2561" s="21" t="s">
        <v>176</v>
      </c>
      <c r="F2561" s="21" t="s">
        <v>175</v>
      </c>
      <c r="G2561" s="21" t="s">
        <v>186</v>
      </c>
      <c r="H2561" s="21" t="s">
        <v>175</v>
      </c>
      <c r="I2561" s="21" t="s">
        <v>178</v>
      </c>
      <c r="J2561" s="22">
        <v>31168</v>
      </c>
      <c r="K2561" s="22">
        <v>55153</v>
      </c>
      <c r="L2561" s="23">
        <f t="shared" si="398"/>
        <v>79.099999999999994</v>
      </c>
      <c r="M2561" s="24">
        <f t="shared" si="399"/>
        <v>0.97162510748065345</v>
      </c>
      <c r="N2561" s="21">
        <v>79.099999999999994</v>
      </c>
      <c r="O2561" s="21">
        <v>81.41</v>
      </c>
      <c r="P2561" s="21"/>
      <c r="Q2561" s="21" t="s">
        <v>269</v>
      </c>
      <c r="R2561" s="25" t="s">
        <v>270</v>
      </c>
      <c r="S2561" s="21" t="s">
        <v>271</v>
      </c>
      <c r="T2561" s="21"/>
      <c r="U2561" s="26"/>
      <c r="V2561" s="26"/>
      <c r="W2561" s="27">
        <f t="shared" si="390"/>
        <v>1985</v>
      </c>
      <c r="X2561" s="27">
        <f t="shared" si="391"/>
        <v>2050</v>
      </c>
      <c r="Y2561" s="28">
        <f t="shared" si="392"/>
        <v>0</v>
      </c>
      <c r="Z2561" s="29" t="str">
        <f t="shared" si="393"/>
        <v>CAISO</v>
      </c>
      <c r="AA2561" s="30">
        <f t="shared" si="394"/>
        <v>81.41</v>
      </c>
      <c r="AB2561" s="31">
        <f>IF(AND(ISNUMBER(MATCH($S2561,[3]Lists!$CU$8:$CU$37,0)),J2561&gt;=DATE(2018,12,31)),$AH$6,$AH$5)</f>
        <v>1</v>
      </c>
      <c r="AC2561" s="31">
        <f t="shared" si="395"/>
        <v>1</v>
      </c>
      <c r="AD2561" s="31">
        <f t="shared" si="396"/>
        <v>1</v>
      </c>
      <c r="AE2561" s="32" t="e">
        <f>MIN($K2561,IF(AND(S2561='[3]Resources - Baseline'!$C$25,$AH$3&gt;0),MIN(DATE(2050,12,31),MAX(DATE($AH$4,12,31),DATE(YEAR(J2561)+$AH$3,MONTH(J2561),DAY(J2561)))),IF(AND(COUNTIFS('[3]Resources - Baseline'!$C$26:$C$37,S2561)=1,$AH$2&gt;0),MIN(DATE($AH$4,12,31),DATE(YEAR(J2561)+$AH$2,MONTH(J2561),DAY(J2561))),DATE(2050,12,31))))</f>
        <v>#VALUE!</v>
      </c>
      <c r="AF2561" s="33">
        <f t="shared" si="397"/>
        <v>1</v>
      </c>
    </row>
    <row r="2562" spans="1:32">
      <c r="A2562" s="1">
        <v>2562</v>
      </c>
      <c r="B2562" s="21" t="s">
        <v>5284</v>
      </c>
      <c r="C2562" s="21"/>
      <c r="D2562" s="21" t="s">
        <v>185</v>
      </c>
      <c r="E2562" s="21" t="s">
        <v>176</v>
      </c>
      <c r="F2562" s="21" t="s">
        <v>175</v>
      </c>
      <c r="G2562" s="21" t="s">
        <v>186</v>
      </c>
      <c r="H2562" s="21" t="s">
        <v>175</v>
      </c>
      <c r="I2562" s="21" t="s">
        <v>178</v>
      </c>
      <c r="J2562" s="22">
        <v>31168</v>
      </c>
      <c r="K2562" s="22">
        <v>55153</v>
      </c>
      <c r="L2562" s="23">
        <f t="shared" si="398"/>
        <v>81.44</v>
      </c>
      <c r="M2562" s="24">
        <f t="shared" si="399"/>
        <v>1</v>
      </c>
      <c r="N2562" s="21">
        <v>81.44</v>
      </c>
      <c r="O2562" s="21">
        <v>81.44</v>
      </c>
      <c r="P2562" s="21"/>
      <c r="Q2562" s="21" t="s">
        <v>537</v>
      </c>
      <c r="R2562" s="25" t="s">
        <v>538</v>
      </c>
      <c r="S2562" s="21" t="s">
        <v>539</v>
      </c>
      <c r="T2562" s="21"/>
      <c r="U2562" s="26"/>
      <c r="V2562" s="26"/>
      <c r="W2562" s="27">
        <f t="shared" si="390"/>
        <v>1985</v>
      </c>
      <c r="X2562" s="27">
        <f t="shared" si="391"/>
        <v>2050</v>
      </c>
      <c r="Y2562" s="28">
        <f t="shared" si="392"/>
        <v>0</v>
      </c>
      <c r="Z2562" s="29" t="str">
        <f t="shared" si="393"/>
        <v>CAISO</v>
      </c>
      <c r="AA2562" s="30">
        <f t="shared" si="394"/>
        <v>81.44</v>
      </c>
      <c r="AB2562" s="31">
        <f>IF(AND(ISNUMBER(MATCH($S2562,[3]Lists!$CU$8:$CU$37,0)),J2562&gt;=DATE(2018,12,31)),$AH$6,$AH$5)</f>
        <v>1</v>
      </c>
      <c r="AC2562" s="31">
        <f t="shared" si="395"/>
        <v>1</v>
      </c>
      <c r="AD2562" s="31">
        <f t="shared" si="396"/>
        <v>1</v>
      </c>
      <c r="AE2562" s="32" t="e">
        <f>MIN($K2562,IF(AND(S2562='[3]Resources - Baseline'!$C$25,$AH$3&gt;0),MIN(DATE(2050,12,31),MAX(DATE($AH$4,12,31),DATE(YEAR(J2562)+$AH$3,MONTH(J2562),DAY(J2562)))),IF(AND(COUNTIFS('[3]Resources - Baseline'!$C$26:$C$37,S2562)=1,$AH$2&gt;0),MIN(DATE($AH$4,12,31),DATE(YEAR(J2562)+$AH$2,MONTH(J2562),DAY(J2562))),DATE(2050,12,31))))</f>
        <v>#VALUE!</v>
      </c>
      <c r="AF2562" s="33">
        <f t="shared" si="397"/>
        <v>1</v>
      </c>
    </row>
    <row r="2563" spans="1:32">
      <c r="A2563" s="1">
        <v>2563</v>
      </c>
      <c r="B2563" s="21" t="s">
        <v>5285</v>
      </c>
      <c r="C2563" s="21" t="s">
        <v>5286</v>
      </c>
      <c r="D2563" s="21" t="s">
        <v>163</v>
      </c>
      <c r="E2563" s="21" t="s">
        <v>474</v>
      </c>
      <c r="F2563" s="21" t="s">
        <v>474</v>
      </c>
      <c r="G2563" s="21" t="s">
        <v>475</v>
      </c>
      <c r="H2563" s="21" t="s">
        <v>434</v>
      </c>
      <c r="I2563" s="21" t="s">
        <v>212</v>
      </c>
      <c r="J2563" s="22">
        <v>5449</v>
      </c>
      <c r="K2563" s="22">
        <v>55153</v>
      </c>
      <c r="L2563" s="23">
        <f t="shared" si="398"/>
        <v>10</v>
      </c>
      <c r="M2563" s="24">
        <f t="shared" si="399"/>
        <v>1</v>
      </c>
      <c r="N2563" s="21">
        <v>10</v>
      </c>
      <c r="O2563" s="21">
        <v>10</v>
      </c>
      <c r="P2563" s="21" t="s">
        <v>218</v>
      </c>
      <c r="Q2563" s="21" t="s">
        <v>219</v>
      </c>
      <c r="R2563" s="25" t="s">
        <v>218</v>
      </c>
      <c r="S2563" s="21" t="s">
        <v>344</v>
      </c>
      <c r="T2563" s="21"/>
      <c r="U2563" s="26"/>
      <c r="V2563" s="26"/>
      <c r="W2563" s="27">
        <f t="shared" si="390"/>
        <v>1915</v>
      </c>
      <c r="X2563" s="27">
        <f t="shared" si="391"/>
        <v>2050</v>
      </c>
      <c r="Y2563" s="28">
        <f t="shared" si="392"/>
        <v>0</v>
      </c>
      <c r="Z2563" s="29" t="str">
        <f t="shared" si="393"/>
        <v>NW</v>
      </c>
      <c r="AA2563" s="30">
        <f t="shared" si="394"/>
        <v>10</v>
      </c>
      <c r="AB2563" s="31">
        <f>IF(AND(ISNUMBER(MATCH($S2563,[3]Lists!$CU$8:$CU$37,0)),J2563&gt;=DATE(2018,12,31)),$AH$6,$AH$5)</f>
        <v>1</v>
      </c>
      <c r="AC2563" s="31">
        <f t="shared" si="395"/>
        <v>1</v>
      </c>
      <c r="AD2563" s="31">
        <f t="shared" si="396"/>
        <v>1</v>
      </c>
      <c r="AE2563" s="32" t="e">
        <f>MIN($K2563,IF(AND(S2563='[3]Resources - Baseline'!$C$25,$AH$3&gt;0),MIN(DATE(2050,12,31),MAX(DATE($AH$4,12,31),DATE(YEAR(J2563)+$AH$3,MONTH(J2563),DAY(J2563)))),IF(AND(COUNTIFS('[3]Resources - Baseline'!$C$26:$C$37,S2563)=1,$AH$2&gt;0),MIN(DATE($AH$4,12,31),DATE(YEAR(J2563)+$AH$2,MONTH(J2563),DAY(J2563))),DATE(2050,12,31))))</f>
        <v>#VALUE!</v>
      </c>
      <c r="AF2563" s="33">
        <f t="shared" si="397"/>
        <v>1</v>
      </c>
    </row>
    <row r="2564" spans="1:32">
      <c r="A2564" s="1">
        <v>2564</v>
      </c>
      <c r="B2564" s="21" t="s">
        <v>5287</v>
      </c>
      <c r="C2564" s="21" t="s">
        <v>5288</v>
      </c>
      <c r="D2564" s="21" t="s">
        <v>163</v>
      </c>
      <c r="E2564" s="21" t="s">
        <v>474</v>
      </c>
      <c r="F2564" s="21" t="s">
        <v>474</v>
      </c>
      <c r="G2564" s="21" t="s">
        <v>475</v>
      </c>
      <c r="H2564" s="21" t="s">
        <v>434</v>
      </c>
      <c r="I2564" s="21" t="s">
        <v>212</v>
      </c>
      <c r="J2564" s="22">
        <v>5814</v>
      </c>
      <c r="K2564" s="22">
        <v>55153</v>
      </c>
      <c r="L2564" s="23">
        <f t="shared" si="398"/>
        <v>10</v>
      </c>
      <c r="M2564" s="24">
        <f t="shared" si="399"/>
        <v>1</v>
      </c>
      <c r="N2564" s="21">
        <v>10</v>
      </c>
      <c r="O2564" s="21">
        <v>10</v>
      </c>
      <c r="P2564" s="21" t="s">
        <v>218</v>
      </c>
      <c r="Q2564" s="21" t="s">
        <v>219</v>
      </c>
      <c r="R2564" s="25" t="s">
        <v>218</v>
      </c>
      <c r="S2564" s="21" t="s">
        <v>344</v>
      </c>
      <c r="T2564" s="21"/>
      <c r="U2564" s="26"/>
      <c r="V2564" s="26"/>
      <c r="W2564" s="27">
        <f t="shared" si="390"/>
        <v>1916</v>
      </c>
      <c r="X2564" s="27">
        <f t="shared" si="391"/>
        <v>2050</v>
      </c>
      <c r="Y2564" s="28">
        <f t="shared" si="392"/>
        <v>0</v>
      </c>
      <c r="Z2564" s="29" t="str">
        <f t="shared" si="393"/>
        <v>NW</v>
      </c>
      <c r="AA2564" s="30">
        <f t="shared" si="394"/>
        <v>10</v>
      </c>
      <c r="AB2564" s="31">
        <f>IF(AND(ISNUMBER(MATCH($S2564,[3]Lists!$CU$8:$CU$37,0)),J2564&gt;=DATE(2018,12,31)),$AH$6,$AH$5)</f>
        <v>1</v>
      </c>
      <c r="AC2564" s="31">
        <f t="shared" si="395"/>
        <v>1</v>
      </c>
      <c r="AD2564" s="31">
        <f t="shared" si="396"/>
        <v>1</v>
      </c>
      <c r="AE2564" s="32" t="e">
        <f>MIN($K2564,IF(AND(S2564='[3]Resources - Baseline'!$C$25,$AH$3&gt;0),MIN(DATE(2050,12,31),MAX(DATE($AH$4,12,31),DATE(YEAR(J2564)+$AH$3,MONTH(J2564),DAY(J2564)))),IF(AND(COUNTIFS('[3]Resources - Baseline'!$C$26:$C$37,S2564)=1,$AH$2&gt;0),MIN(DATE($AH$4,12,31),DATE(YEAR(J2564)+$AH$2,MONTH(J2564),DAY(J2564))),DATE(2050,12,31))))</f>
        <v>#VALUE!</v>
      </c>
      <c r="AF2564" s="33">
        <f t="shared" si="397"/>
        <v>1</v>
      </c>
    </row>
    <row r="2565" spans="1:32">
      <c r="A2565" s="1">
        <v>2565</v>
      </c>
      <c r="B2565" s="21" t="s">
        <v>5289</v>
      </c>
      <c r="C2565" s="21" t="s">
        <v>5290</v>
      </c>
      <c r="D2565" s="21" t="s">
        <v>163</v>
      </c>
      <c r="E2565" s="21" t="s">
        <v>474</v>
      </c>
      <c r="F2565" s="21" t="s">
        <v>474</v>
      </c>
      <c r="G2565" s="21" t="s">
        <v>475</v>
      </c>
      <c r="H2565" s="21" t="s">
        <v>434</v>
      </c>
      <c r="I2565" s="21" t="s">
        <v>212</v>
      </c>
      <c r="J2565" s="22">
        <v>7275</v>
      </c>
      <c r="K2565" s="22">
        <v>55153</v>
      </c>
      <c r="L2565" s="23">
        <f t="shared" si="398"/>
        <v>10</v>
      </c>
      <c r="M2565" s="24">
        <f t="shared" si="399"/>
        <v>1</v>
      </c>
      <c r="N2565" s="21">
        <v>10</v>
      </c>
      <c r="O2565" s="21">
        <v>10</v>
      </c>
      <c r="P2565" s="21" t="s">
        <v>218</v>
      </c>
      <c r="Q2565" s="21" t="s">
        <v>219</v>
      </c>
      <c r="R2565" s="25" t="s">
        <v>218</v>
      </c>
      <c r="S2565" s="21" t="s">
        <v>344</v>
      </c>
      <c r="T2565" s="21"/>
      <c r="U2565" s="26"/>
      <c r="V2565" s="26"/>
      <c r="W2565" s="27">
        <f t="shared" si="390"/>
        <v>1920</v>
      </c>
      <c r="X2565" s="27">
        <f t="shared" si="391"/>
        <v>2050</v>
      </c>
      <c r="Y2565" s="28">
        <f t="shared" si="392"/>
        <v>0</v>
      </c>
      <c r="Z2565" s="29" t="str">
        <f t="shared" si="393"/>
        <v>NW</v>
      </c>
      <c r="AA2565" s="30">
        <f t="shared" si="394"/>
        <v>10</v>
      </c>
      <c r="AB2565" s="31">
        <f>IF(AND(ISNUMBER(MATCH($S2565,[3]Lists!$CU$8:$CU$37,0)),J2565&gt;=DATE(2018,12,31)),$AH$6,$AH$5)</f>
        <v>1</v>
      </c>
      <c r="AC2565" s="31">
        <f t="shared" si="395"/>
        <v>1</v>
      </c>
      <c r="AD2565" s="31">
        <f t="shared" si="396"/>
        <v>1</v>
      </c>
      <c r="AE2565" s="32" t="e">
        <f>MIN($K2565,IF(AND(S2565='[3]Resources - Baseline'!$C$25,$AH$3&gt;0),MIN(DATE(2050,12,31),MAX(DATE($AH$4,12,31),DATE(YEAR(J2565)+$AH$3,MONTH(J2565),DAY(J2565)))),IF(AND(COUNTIFS('[3]Resources - Baseline'!$C$26:$C$37,S2565)=1,$AH$2&gt;0),MIN(DATE($AH$4,12,31),DATE(YEAR(J2565)+$AH$2,MONTH(J2565),DAY(J2565))),DATE(2050,12,31))))</f>
        <v>#VALUE!</v>
      </c>
      <c r="AF2565" s="33">
        <f t="shared" si="397"/>
        <v>1</v>
      </c>
    </row>
    <row r="2566" spans="1:32">
      <c r="A2566" s="1">
        <v>2566</v>
      </c>
      <c r="B2566" s="21" t="s">
        <v>5291</v>
      </c>
      <c r="C2566" s="21" t="s">
        <v>5292</v>
      </c>
      <c r="D2566" s="21" t="s">
        <v>185</v>
      </c>
      <c r="E2566" s="21" t="s">
        <v>175</v>
      </c>
      <c r="F2566" s="21" t="s">
        <v>175</v>
      </c>
      <c r="G2566" s="21" t="s">
        <v>186</v>
      </c>
      <c r="H2566" s="21" t="s">
        <v>175</v>
      </c>
      <c r="I2566" s="21" t="s">
        <v>178</v>
      </c>
      <c r="J2566" s="22">
        <v>24473</v>
      </c>
      <c r="K2566" s="22">
        <v>55153</v>
      </c>
      <c r="L2566" s="23">
        <f t="shared" si="398"/>
        <v>25.2</v>
      </c>
      <c r="M2566" s="24">
        <f t="shared" si="399"/>
        <v>1</v>
      </c>
      <c r="N2566" s="21">
        <v>25.2</v>
      </c>
      <c r="O2566" s="21">
        <v>25.2</v>
      </c>
      <c r="P2566" s="21" t="s">
        <v>187</v>
      </c>
      <c r="Q2566" s="21" t="s">
        <v>1311</v>
      </c>
      <c r="R2566" s="25" t="s">
        <v>1312</v>
      </c>
      <c r="S2566" s="21" t="s">
        <v>1508</v>
      </c>
      <c r="T2566" s="21"/>
      <c r="U2566" s="26"/>
      <c r="V2566" s="26"/>
      <c r="W2566" s="27">
        <f t="shared" si="390"/>
        <v>1967</v>
      </c>
      <c r="X2566" s="27">
        <f t="shared" si="391"/>
        <v>2050</v>
      </c>
      <c r="Y2566" s="28">
        <f t="shared" si="392"/>
        <v>0</v>
      </c>
      <c r="Z2566" s="29" t="str">
        <f t="shared" si="393"/>
        <v>CAISO</v>
      </c>
      <c r="AA2566" s="30">
        <f t="shared" si="394"/>
        <v>25.2</v>
      </c>
      <c r="AB2566" s="31">
        <f>IF(AND(ISNUMBER(MATCH($S2566,[3]Lists!$CU$8:$CU$37,0)),J2566&gt;=DATE(2018,12,31)),$AH$6,$AH$5)</f>
        <v>1</v>
      </c>
      <c r="AC2566" s="31">
        <f t="shared" si="395"/>
        <v>1</v>
      </c>
      <c r="AD2566" s="31">
        <f t="shared" si="396"/>
        <v>1</v>
      </c>
      <c r="AE2566" s="32" t="e">
        <f>MIN($K2566,IF(AND(S2566='[3]Resources - Baseline'!$C$25,$AH$3&gt;0),MIN(DATE(2050,12,31),MAX(DATE($AH$4,12,31),DATE(YEAR(J2566)+$AH$3,MONTH(J2566),DAY(J2566)))),IF(AND(COUNTIFS('[3]Resources - Baseline'!$C$26:$C$37,S2566)=1,$AH$2&gt;0),MIN(DATE($AH$4,12,31),DATE(YEAR(J2566)+$AH$2,MONTH(J2566),DAY(J2566))),DATE(2050,12,31))))</f>
        <v>#VALUE!</v>
      </c>
      <c r="AF2566" s="33">
        <f t="shared" si="397"/>
        <v>1</v>
      </c>
    </row>
    <row r="2567" spans="1:32">
      <c r="A2567" s="1">
        <v>2567</v>
      </c>
      <c r="B2567" s="21" t="s">
        <v>5293</v>
      </c>
      <c r="C2567" s="21" t="s">
        <v>5294</v>
      </c>
      <c r="D2567" s="21" t="s">
        <v>163</v>
      </c>
      <c r="E2567" s="21" t="s">
        <v>829</v>
      </c>
      <c r="F2567" s="21" t="s">
        <v>829</v>
      </c>
      <c r="G2567" s="21" t="s">
        <v>830</v>
      </c>
      <c r="H2567" s="21" t="s">
        <v>829</v>
      </c>
      <c r="I2567" s="21" t="s">
        <v>212</v>
      </c>
      <c r="J2567" s="22">
        <v>31048</v>
      </c>
      <c r="K2567" s="22">
        <v>55153</v>
      </c>
      <c r="L2567" s="23">
        <f t="shared" si="398"/>
        <v>4.3</v>
      </c>
      <c r="M2567" s="24">
        <f t="shared" si="399"/>
        <v>1</v>
      </c>
      <c r="N2567" s="21">
        <v>4.3</v>
      </c>
      <c r="O2567" s="21">
        <v>4.3</v>
      </c>
      <c r="P2567" s="21" t="s">
        <v>218</v>
      </c>
      <c r="Q2567" s="21" t="s">
        <v>219</v>
      </c>
      <c r="R2567" s="25" t="s">
        <v>218</v>
      </c>
      <c r="S2567" s="21" t="s">
        <v>344</v>
      </c>
      <c r="T2567" s="21"/>
      <c r="U2567" s="26"/>
      <c r="V2567" s="26"/>
      <c r="W2567" s="27">
        <f t="shared" si="390"/>
        <v>1985</v>
      </c>
      <c r="X2567" s="27">
        <f t="shared" si="391"/>
        <v>2050</v>
      </c>
      <c r="Y2567" s="28">
        <f t="shared" si="392"/>
        <v>0</v>
      </c>
      <c r="Z2567" s="29" t="str">
        <f t="shared" si="393"/>
        <v>NW</v>
      </c>
      <c r="AA2567" s="30">
        <f t="shared" si="394"/>
        <v>4.3</v>
      </c>
      <c r="AB2567" s="31">
        <f>IF(AND(ISNUMBER(MATCH($S2567,[3]Lists!$CU$8:$CU$37,0)),J2567&gt;=DATE(2018,12,31)),$AH$6,$AH$5)</f>
        <v>1</v>
      </c>
      <c r="AC2567" s="31">
        <f t="shared" si="395"/>
        <v>1</v>
      </c>
      <c r="AD2567" s="31">
        <f t="shared" si="396"/>
        <v>1</v>
      </c>
      <c r="AE2567" s="32" t="e">
        <f>MIN($K2567,IF(AND(S2567='[3]Resources - Baseline'!$C$25,$AH$3&gt;0),MIN(DATE(2050,12,31),MAX(DATE($AH$4,12,31),DATE(YEAR(J2567)+$AH$3,MONTH(J2567),DAY(J2567)))),IF(AND(COUNTIFS('[3]Resources - Baseline'!$C$26:$C$37,S2567)=1,$AH$2&gt;0),MIN(DATE($AH$4,12,31),DATE(YEAR(J2567)+$AH$2,MONTH(J2567),DAY(J2567))),DATE(2050,12,31))))</f>
        <v>#VALUE!</v>
      </c>
      <c r="AF2567" s="33">
        <f t="shared" si="397"/>
        <v>1</v>
      </c>
    </row>
    <row r="2568" spans="1:32">
      <c r="A2568" s="1">
        <v>2568</v>
      </c>
      <c r="B2568" s="21" t="s">
        <v>5295</v>
      </c>
      <c r="C2568" s="21"/>
      <c r="D2568" s="21" t="s">
        <v>163</v>
      </c>
      <c r="E2568" s="21" t="s">
        <v>837</v>
      </c>
      <c r="F2568" s="21" t="s">
        <v>837</v>
      </c>
      <c r="G2568" s="21" t="s">
        <v>838</v>
      </c>
      <c r="H2568" s="21" t="s">
        <v>434</v>
      </c>
      <c r="I2568" s="21" t="s">
        <v>212</v>
      </c>
      <c r="J2568" s="22">
        <v>42735</v>
      </c>
      <c r="K2568" s="22">
        <v>55153</v>
      </c>
      <c r="L2568" s="23">
        <f t="shared" si="398"/>
        <v>140</v>
      </c>
      <c r="M2568" s="24">
        <f t="shared" si="399"/>
        <v>1</v>
      </c>
      <c r="N2568" s="21">
        <v>140</v>
      </c>
      <c r="O2568" s="21">
        <v>140</v>
      </c>
      <c r="P2568" s="21" t="s">
        <v>240</v>
      </c>
      <c r="Q2568" s="21" t="s">
        <v>207</v>
      </c>
      <c r="R2568" s="25" t="s">
        <v>189</v>
      </c>
      <c r="S2568" s="21" t="s">
        <v>435</v>
      </c>
      <c r="T2568" s="21"/>
      <c r="U2568" s="26"/>
      <c r="V2568" s="26"/>
      <c r="W2568" s="27">
        <f t="shared" si="390"/>
        <v>2017</v>
      </c>
      <c r="X2568" s="27">
        <f t="shared" si="391"/>
        <v>2050</v>
      </c>
      <c r="Y2568" s="28">
        <f t="shared" si="392"/>
        <v>0</v>
      </c>
      <c r="Z2568" s="29" t="str">
        <f t="shared" si="393"/>
        <v>NW</v>
      </c>
      <c r="AA2568" s="30">
        <f t="shared" si="394"/>
        <v>140</v>
      </c>
      <c r="AB2568" s="31">
        <f>IF(AND(ISNUMBER(MATCH($S2568,[3]Lists!$CU$8:$CU$37,0)),J2568&gt;=DATE(2018,12,31)),$AH$6,$AH$5)</f>
        <v>1</v>
      </c>
      <c r="AC2568" s="31">
        <f t="shared" si="395"/>
        <v>1</v>
      </c>
      <c r="AD2568" s="31">
        <f t="shared" si="396"/>
        <v>1</v>
      </c>
      <c r="AE2568" s="32" t="e">
        <f>MIN($K2568,IF(AND(S2568='[3]Resources - Baseline'!$C$25,$AH$3&gt;0),MIN(DATE(2050,12,31),MAX(DATE($AH$4,12,31),DATE(YEAR(J2568)+$AH$3,MONTH(J2568),DAY(J2568)))),IF(AND(COUNTIFS('[3]Resources - Baseline'!$C$26:$C$37,S2568)=1,$AH$2&gt;0),MIN(DATE($AH$4,12,31),DATE(YEAR(J2568)+$AH$2,MONTH(J2568),DAY(J2568))),DATE(2050,12,31))))</f>
        <v>#VALUE!</v>
      </c>
      <c r="AF2568" s="33">
        <f t="shared" si="397"/>
        <v>1</v>
      </c>
    </row>
    <row r="2569" spans="1:32">
      <c r="A2569" s="1">
        <v>2569</v>
      </c>
      <c r="B2569" s="21" t="s">
        <v>5296</v>
      </c>
      <c r="C2569" s="21" t="s">
        <v>5297</v>
      </c>
      <c r="D2569" s="21" t="s">
        <v>174</v>
      </c>
      <c r="E2569" s="22" t="s">
        <v>175</v>
      </c>
      <c r="F2569" s="22" t="s">
        <v>175</v>
      </c>
      <c r="G2569" s="22" t="s">
        <v>186</v>
      </c>
      <c r="H2569" s="22" t="s">
        <v>175</v>
      </c>
      <c r="I2569" s="22" t="s">
        <v>178</v>
      </c>
      <c r="J2569" s="22">
        <v>43518</v>
      </c>
      <c r="K2569" s="22">
        <v>55153</v>
      </c>
      <c r="L2569" s="23">
        <f t="shared" si="398"/>
        <v>0</v>
      </c>
      <c r="M2569" s="24">
        <f t="shared" si="399"/>
        <v>0</v>
      </c>
      <c r="N2569" s="23"/>
      <c r="O2569" s="23">
        <v>0.8</v>
      </c>
      <c r="P2569" s="23" t="s">
        <v>2177</v>
      </c>
      <c r="Q2569" s="23" t="s">
        <v>1498</v>
      </c>
      <c r="R2569" s="25" t="s">
        <v>1499</v>
      </c>
      <c r="S2569" s="22" t="s">
        <v>913</v>
      </c>
      <c r="T2569" s="22"/>
      <c r="U2569" s="26"/>
      <c r="V2569" s="26"/>
      <c r="W2569" s="27">
        <f t="shared" si="390"/>
        <v>2019</v>
      </c>
      <c r="X2569" s="27">
        <f t="shared" si="391"/>
        <v>2050</v>
      </c>
      <c r="Y2569" s="28">
        <f t="shared" si="392"/>
        <v>0</v>
      </c>
      <c r="Z2569" s="29" t="str">
        <f t="shared" si="393"/>
        <v>CAISO</v>
      </c>
      <c r="AA2569" s="30">
        <f t="shared" si="394"/>
        <v>0.8</v>
      </c>
      <c r="AB2569" s="31">
        <f>IF(AND(ISNUMBER(MATCH($S2569,[3]Lists!$CU$8:$CU$37,0)),J2569&gt;=DATE(2018,12,31)),$AH$6,$AH$5)</f>
        <v>0.95</v>
      </c>
      <c r="AC2569" s="31">
        <f t="shared" si="395"/>
        <v>1</v>
      </c>
      <c r="AD2569" s="31">
        <f t="shared" si="396"/>
        <v>1</v>
      </c>
      <c r="AE2569" s="32" t="e">
        <f>MIN($K2569,IF(AND(S2569='[3]Resources - Baseline'!$C$25,$AH$3&gt;0),MIN(DATE(2050,12,31),MAX(DATE($AH$4,12,31),DATE(YEAR(J2569)+$AH$3,MONTH(J2569),DAY(J2569)))),IF(AND(COUNTIFS('[3]Resources - Baseline'!$C$26:$C$37,S2569)=1,$AH$2&gt;0),MIN(DATE($AH$4,12,31),DATE(YEAR(J2569)+$AH$2,MONTH(J2569),DAY(J2569))),DATE(2050,12,31))))</f>
        <v>#VALUE!</v>
      </c>
      <c r="AF2569" s="33">
        <f t="shared" si="397"/>
        <v>1</v>
      </c>
    </row>
    <row r="2570" spans="1:32">
      <c r="A2570" s="1">
        <v>2570</v>
      </c>
      <c r="B2570" s="21" t="s">
        <v>5298</v>
      </c>
      <c r="C2570" s="21"/>
      <c r="D2570" s="21" t="s">
        <v>163</v>
      </c>
      <c r="E2570" s="21" t="s">
        <v>331</v>
      </c>
      <c r="F2570" s="21" t="s">
        <v>331</v>
      </c>
      <c r="G2570" s="21" t="s">
        <v>177</v>
      </c>
      <c r="H2570" s="21" t="s">
        <v>176</v>
      </c>
      <c r="I2570" s="21" t="s">
        <v>178</v>
      </c>
      <c r="J2570" s="22">
        <v>42735</v>
      </c>
      <c r="K2570" s="22">
        <v>55153</v>
      </c>
      <c r="L2570" s="23">
        <f t="shared" si="398"/>
        <v>140</v>
      </c>
      <c r="M2570" s="24">
        <f t="shared" si="399"/>
        <v>1</v>
      </c>
      <c r="N2570" s="21">
        <v>140</v>
      </c>
      <c r="O2570" s="21">
        <v>140</v>
      </c>
      <c r="P2570" s="21" t="s">
        <v>408</v>
      </c>
      <c r="Q2570" s="21" t="s">
        <v>180</v>
      </c>
      <c r="R2570" s="25" t="s">
        <v>181</v>
      </c>
      <c r="S2570" s="21" t="s">
        <v>182</v>
      </c>
      <c r="T2570" s="21"/>
      <c r="U2570" s="26"/>
      <c r="V2570" s="26"/>
      <c r="W2570" s="27">
        <f t="shared" ref="W2570:W2633" si="400">IF(J2570&lt;DATE(YEAR(J2570),7,1),YEAR(J2570),YEAR(J2570)+1)</f>
        <v>2017</v>
      </c>
      <c r="X2570" s="27">
        <f t="shared" ref="X2570:X2633" si="401">IF(K2570&gt;=DATE(YEAR(K2570),7,1),YEAR(K2570),YEAR(K2570)-1)</f>
        <v>2050</v>
      </c>
      <c r="Y2570" s="28">
        <f t="shared" ref="Y2570:Y2633" si="402">IF(ISBLANK(U2570),0,O2570-U2570)</f>
        <v>0</v>
      </c>
      <c r="Z2570" s="29" t="str">
        <f t="shared" ref="Z2570:Z2633" si="403">IF(ISBLANK(T2570),I2570,T2570)</f>
        <v>CAISO</v>
      </c>
      <c r="AA2570" s="30">
        <f t="shared" ref="AA2570:AA2633" si="404">IF(ISBLANK(U2570),O2570,U2570)</f>
        <v>140</v>
      </c>
      <c r="AB2570" s="31">
        <f>IF(AND(ISNUMBER(MATCH($S2570,[3]Lists!$CU$8:$CU$37,0)),J2570&gt;=DATE(2018,12,31)),$AH$6,$AH$5)</f>
        <v>1</v>
      </c>
      <c r="AC2570" s="31">
        <f t="shared" ref="AC2570:AC2633" si="405">IF(ISBLANK(S2570),0,1)</f>
        <v>1</v>
      </c>
      <c r="AD2570" s="31">
        <f t="shared" ref="AD2570:AD2633" si="406">AC2570</f>
        <v>1</v>
      </c>
      <c r="AE2570" s="32" t="e">
        <f>MIN($K2570,IF(AND(S2570='[3]Resources - Baseline'!$C$25,$AH$3&gt;0),MIN(DATE(2050,12,31),MAX(DATE($AH$4,12,31),DATE(YEAR(J2570)+$AH$3,MONTH(J2570),DAY(J2570)))),IF(AND(COUNTIFS('[3]Resources - Baseline'!$C$26:$C$37,S2570)=1,$AH$2&gt;0),MIN(DATE($AH$4,12,31),DATE(YEAR(J2570)+$AH$2,MONTH(J2570),DAY(J2570))),DATE(2050,12,31))))</f>
        <v>#VALUE!</v>
      </c>
      <c r="AF2570" s="33">
        <f t="shared" ref="AF2570:AF2633" si="407">SUMPRODUCT(($B$9:$B$3872=$B2570)*1)</f>
        <v>1</v>
      </c>
    </row>
    <row r="2571" spans="1:32">
      <c r="A2571" s="1">
        <v>2571</v>
      </c>
      <c r="B2571" s="21" t="s">
        <v>5299</v>
      </c>
      <c r="C2571" s="21"/>
      <c r="D2571" s="21" t="s">
        <v>163</v>
      </c>
      <c r="E2571" s="21" t="s">
        <v>829</v>
      </c>
      <c r="F2571" s="21" t="s">
        <v>829</v>
      </c>
      <c r="G2571" s="21" t="s">
        <v>830</v>
      </c>
      <c r="H2571" s="21" t="s">
        <v>829</v>
      </c>
      <c r="I2571" s="21" t="s">
        <v>212</v>
      </c>
      <c r="J2571" s="22">
        <v>18264</v>
      </c>
      <c r="K2571" s="22">
        <v>55153</v>
      </c>
      <c r="L2571" s="23">
        <f t="shared" ref="L2571:L2634" si="408">IFERROR(M2571*O2571,0)</f>
        <v>10</v>
      </c>
      <c r="M2571" s="24">
        <f t="shared" ref="M2571:M2634" si="409">IFERROR(N2571/O2571,0)</f>
        <v>1</v>
      </c>
      <c r="N2571" s="21">
        <v>10</v>
      </c>
      <c r="O2571" s="21">
        <v>10</v>
      </c>
      <c r="P2571" s="21" t="s">
        <v>196</v>
      </c>
      <c r="Q2571" s="21" t="s">
        <v>197</v>
      </c>
      <c r="R2571" s="25" t="s">
        <v>198</v>
      </c>
      <c r="S2571" s="21" t="s">
        <v>551</v>
      </c>
      <c r="T2571" s="21"/>
      <c r="U2571" s="26"/>
      <c r="V2571" s="26"/>
      <c r="W2571" s="27">
        <f t="shared" si="400"/>
        <v>1950</v>
      </c>
      <c r="X2571" s="27">
        <f t="shared" si="401"/>
        <v>2050</v>
      </c>
      <c r="Y2571" s="28">
        <f t="shared" si="402"/>
        <v>0</v>
      </c>
      <c r="Z2571" s="29" t="str">
        <f t="shared" si="403"/>
        <v>NW</v>
      </c>
      <c r="AA2571" s="30">
        <f t="shared" si="404"/>
        <v>10</v>
      </c>
      <c r="AB2571" s="31">
        <f>IF(AND(ISNUMBER(MATCH($S2571,[3]Lists!$CU$8:$CU$37,0)),J2571&gt;=DATE(2018,12,31)),$AH$6,$AH$5)</f>
        <v>1</v>
      </c>
      <c r="AC2571" s="31">
        <f t="shared" si="405"/>
        <v>1</v>
      </c>
      <c r="AD2571" s="31">
        <f t="shared" si="406"/>
        <v>1</v>
      </c>
      <c r="AE2571" s="32" t="e">
        <f>MIN($K2571,IF(AND(S2571='[3]Resources - Baseline'!$C$25,$AH$3&gt;0),MIN(DATE(2050,12,31),MAX(DATE($AH$4,12,31),DATE(YEAR(J2571)+$AH$3,MONTH(J2571),DAY(J2571)))),IF(AND(COUNTIFS('[3]Resources - Baseline'!$C$26:$C$37,S2571)=1,$AH$2&gt;0),MIN(DATE($AH$4,12,31),DATE(YEAR(J2571)+$AH$2,MONTH(J2571),DAY(J2571))),DATE(2050,12,31))))</f>
        <v>#VALUE!</v>
      </c>
      <c r="AF2571" s="33">
        <f t="shared" si="407"/>
        <v>1</v>
      </c>
    </row>
    <row r="2572" spans="1:32">
      <c r="A2572" s="1">
        <v>2572</v>
      </c>
      <c r="B2572" s="21" t="s">
        <v>5300</v>
      </c>
      <c r="C2572" s="21"/>
      <c r="D2572" s="21" t="s">
        <v>163</v>
      </c>
      <c r="E2572" s="21" t="s">
        <v>829</v>
      </c>
      <c r="F2572" s="21" t="s">
        <v>829</v>
      </c>
      <c r="G2572" s="21" t="s">
        <v>830</v>
      </c>
      <c r="H2572" s="21" t="s">
        <v>829</v>
      </c>
      <c r="I2572" s="21" t="s">
        <v>212</v>
      </c>
      <c r="J2572" s="22">
        <v>18264</v>
      </c>
      <c r="K2572" s="22">
        <v>55153</v>
      </c>
      <c r="L2572" s="23">
        <f t="shared" si="408"/>
        <v>10</v>
      </c>
      <c r="M2572" s="24">
        <f t="shared" si="409"/>
        <v>1</v>
      </c>
      <c r="N2572" s="21">
        <v>10</v>
      </c>
      <c r="O2572" s="21">
        <v>10</v>
      </c>
      <c r="P2572" s="21" t="s">
        <v>196</v>
      </c>
      <c r="Q2572" s="21" t="s">
        <v>197</v>
      </c>
      <c r="R2572" s="25" t="s">
        <v>198</v>
      </c>
      <c r="S2572" s="21" t="s">
        <v>551</v>
      </c>
      <c r="T2572" s="21"/>
      <c r="U2572" s="26"/>
      <c r="V2572" s="26"/>
      <c r="W2572" s="27">
        <f t="shared" si="400"/>
        <v>1950</v>
      </c>
      <c r="X2572" s="27">
        <f t="shared" si="401"/>
        <v>2050</v>
      </c>
      <c r="Y2572" s="28">
        <f t="shared" si="402"/>
        <v>0</v>
      </c>
      <c r="Z2572" s="29" t="str">
        <f t="shared" si="403"/>
        <v>NW</v>
      </c>
      <c r="AA2572" s="30">
        <f t="shared" si="404"/>
        <v>10</v>
      </c>
      <c r="AB2572" s="31">
        <f>IF(AND(ISNUMBER(MATCH($S2572,[3]Lists!$CU$8:$CU$37,0)),J2572&gt;=DATE(2018,12,31)),$AH$6,$AH$5)</f>
        <v>1</v>
      </c>
      <c r="AC2572" s="31">
        <f t="shared" si="405"/>
        <v>1</v>
      </c>
      <c r="AD2572" s="31">
        <f t="shared" si="406"/>
        <v>1</v>
      </c>
      <c r="AE2572" s="32" t="e">
        <f>MIN($K2572,IF(AND(S2572='[3]Resources - Baseline'!$C$25,$AH$3&gt;0),MIN(DATE(2050,12,31),MAX(DATE($AH$4,12,31),DATE(YEAR(J2572)+$AH$3,MONTH(J2572),DAY(J2572)))),IF(AND(COUNTIFS('[3]Resources - Baseline'!$C$26:$C$37,S2572)=1,$AH$2&gt;0),MIN(DATE($AH$4,12,31),DATE(YEAR(J2572)+$AH$2,MONTH(J2572),DAY(J2572))),DATE(2050,12,31))))</f>
        <v>#VALUE!</v>
      </c>
      <c r="AF2572" s="33">
        <f t="shared" si="407"/>
        <v>1</v>
      </c>
    </row>
    <row r="2573" spans="1:32">
      <c r="A2573" s="1">
        <v>2573</v>
      </c>
      <c r="B2573" s="21" t="s">
        <v>5301</v>
      </c>
      <c r="C2573" s="21"/>
      <c r="D2573" s="21" t="s">
        <v>163</v>
      </c>
      <c r="E2573" s="21" t="s">
        <v>829</v>
      </c>
      <c r="F2573" s="21" t="s">
        <v>829</v>
      </c>
      <c r="G2573" s="21" t="s">
        <v>830</v>
      </c>
      <c r="H2573" s="21" t="s">
        <v>829</v>
      </c>
      <c r="I2573" s="21" t="s">
        <v>212</v>
      </c>
      <c r="J2573" s="22">
        <v>18264</v>
      </c>
      <c r="K2573" s="22">
        <v>55153</v>
      </c>
      <c r="L2573" s="23">
        <f t="shared" si="408"/>
        <v>10</v>
      </c>
      <c r="M2573" s="24">
        <f t="shared" si="409"/>
        <v>1</v>
      </c>
      <c r="N2573" s="21">
        <v>10</v>
      </c>
      <c r="O2573" s="21">
        <v>10</v>
      </c>
      <c r="P2573" s="21" t="s">
        <v>196</v>
      </c>
      <c r="Q2573" s="21" t="s">
        <v>197</v>
      </c>
      <c r="R2573" s="25" t="s">
        <v>198</v>
      </c>
      <c r="S2573" s="21" t="s">
        <v>551</v>
      </c>
      <c r="T2573" s="21"/>
      <c r="U2573" s="26"/>
      <c r="V2573" s="26"/>
      <c r="W2573" s="27">
        <f t="shared" si="400"/>
        <v>1950</v>
      </c>
      <c r="X2573" s="27">
        <f t="shared" si="401"/>
        <v>2050</v>
      </c>
      <c r="Y2573" s="28">
        <f t="shared" si="402"/>
        <v>0</v>
      </c>
      <c r="Z2573" s="29" t="str">
        <f t="shared" si="403"/>
        <v>NW</v>
      </c>
      <c r="AA2573" s="30">
        <f t="shared" si="404"/>
        <v>10</v>
      </c>
      <c r="AB2573" s="31">
        <f>IF(AND(ISNUMBER(MATCH($S2573,[3]Lists!$CU$8:$CU$37,0)),J2573&gt;=DATE(2018,12,31)),$AH$6,$AH$5)</f>
        <v>1</v>
      </c>
      <c r="AC2573" s="31">
        <f t="shared" si="405"/>
        <v>1</v>
      </c>
      <c r="AD2573" s="31">
        <f t="shared" si="406"/>
        <v>1</v>
      </c>
      <c r="AE2573" s="32" t="e">
        <f>MIN($K2573,IF(AND(S2573='[3]Resources - Baseline'!$C$25,$AH$3&gt;0),MIN(DATE(2050,12,31),MAX(DATE($AH$4,12,31),DATE(YEAR(J2573)+$AH$3,MONTH(J2573),DAY(J2573)))),IF(AND(COUNTIFS('[3]Resources - Baseline'!$C$26:$C$37,S2573)=1,$AH$2&gt;0),MIN(DATE($AH$4,12,31),DATE(YEAR(J2573)+$AH$2,MONTH(J2573),DAY(J2573))),DATE(2050,12,31))))</f>
        <v>#VALUE!</v>
      </c>
      <c r="AF2573" s="33">
        <f t="shared" si="407"/>
        <v>1</v>
      </c>
    </row>
    <row r="2574" spans="1:32">
      <c r="A2574" s="1">
        <v>2574</v>
      </c>
      <c r="B2574" s="21" t="s">
        <v>5302</v>
      </c>
      <c r="C2574" s="21"/>
      <c r="D2574" s="21" t="s">
        <v>163</v>
      </c>
      <c r="E2574" s="21" t="s">
        <v>829</v>
      </c>
      <c r="F2574" s="21" t="s">
        <v>829</v>
      </c>
      <c r="G2574" s="21" t="s">
        <v>830</v>
      </c>
      <c r="H2574" s="21" t="s">
        <v>829</v>
      </c>
      <c r="I2574" s="21" t="s">
        <v>212</v>
      </c>
      <c r="J2574" s="22">
        <v>18264</v>
      </c>
      <c r="K2574" s="22">
        <v>55153</v>
      </c>
      <c r="L2574" s="23">
        <f t="shared" si="408"/>
        <v>10</v>
      </c>
      <c r="M2574" s="24">
        <f t="shared" si="409"/>
        <v>1</v>
      </c>
      <c r="N2574" s="21">
        <v>10</v>
      </c>
      <c r="O2574" s="21">
        <v>10</v>
      </c>
      <c r="P2574" s="21" t="s">
        <v>196</v>
      </c>
      <c r="Q2574" s="21" t="s">
        <v>197</v>
      </c>
      <c r="R2574" s="25" t="s">
        <v>198</v>
      </c>
      <c r="S2574" s="21" t="s">
        <v>551</v>
      </c>
      <c r="T2574" s="21"/>
      <c r="U2574" s="26"/>
      <c r="V2574" s="26"/>
      <c r="W2574" s="27">
        <f t="shared" si="400"/>
        <v>1950</v>
      </c>
      <c r="X2574" s="27">
        <f t="shared" si="401"/>
        <v>2050</v>
      </c>
      <c r="Y2574" s="28">
        <f t="shared" si="402"/>
        <v>0</v>
      </c>
      <c r="Z2574" s="29" t="str">
        <f t="shared" si="403"/>
        <v>NW</v>
      </c>
      <c r="AA2574" s="30">
        <f t="shared" si="404"/>
        <v>10</v>
      </c>
      <c r="AB2574" s="31">
        <f>IF(AND(ISNUMBER(MATCH($S2574,[3]Lists!$CU$8:$CU$37,0)),J2574&gt;=DATE(2018,12,31)),$AH$6,$AH$5)</f>
        <v>1</v>
      </c>
      <c r="AC2574" s="31">
        <f t="shared" si="405"/>
        <v>1</v>
      </c>
      <c r="AD2574" s="31">
        <f t="shared" si="406"/>
        <v>1</v>
      </c>
      <c r="AE2574" s="32" t="e">
        <f>MIN($K2574,IF(AND(S2574='[3]Resources - Baseline'!$C$25,$AH$3&gt;0),MIN(DATE(2050,12,31),MAX(DATE($AH$4,12,31),DATE(YEAR(J2574)+$AH$3,MONTH(J2574),DAY(J2574)))),IF(AND(COUNTIFS('[3]Resources - Baseline'!$C$26:$C$37,S2574)=1,$AH$2&gt;0),MIN(DATE($AH$4,12,31),DATE(YEAR(J2574)+$AH$2,MONTH(J2574),DAY(J2574))),DATE(2050,12,31))))</f>
        <v>#VALUE!</v>
      </c>
      <c r="AF2574" s="33">
        <f t="shared" si="407"/>
        <v>1</v>
      </c>
    </row>
    <row r="2575" spans="1:32">
      <c r="A2575" s="1">
        <v>2575</v>
      </c>
      <c r="B2575" s="21" t="s">
        <v>5303</v>
      </c>
      <c r="C2575" s="21"/>
      <c r="D2575" s="21" t="s">
        <v>163</v>
      </c>
      <c r="E2575" s="21" t="s">
        <v>210</v>
      </c>
      <c r="F2575" s="21" t="s">
        <v>210</v>
      </c>
      <c r="G2575" s="21" t="s">
        <v>211</v>
      </c>
      <c r="H2575" s="21" t="s">
        <v>210</v>
      </c>
      <c r="I2575" s="21" t="s">
        <v>212</v>
      </c>
      <c r="J2575" s="22">
        <v>18264</v>
      </c>
      <c r="K2575" s="22">
        <v>55153</v>
      </c>
      <c r="L2575" s="23">
        <f t="shared" si="408"/>
        <v>10</v>
      </c>
      <c r="M2575" s="24">
        <f t="shared" si="409"/>
        <v>1</v>
      </c>
      <c r="N2575" s="21">
        <v>10</v>
      </c>
      <c r="O2575" s="21">
        <v>10</v>
      </c>
      <c r="P2575" s="21" t="s">
        <v>196</v>
      </c>
      <c r="Q2575" s="21" t="s">
        <v>197</v>
      </c>
      <c r="R2575" s="25" t="s">
        <v>198</v>
      </c>
      <c r="S2575" s="21" t="s">
        <v>551</v>
      </c>
      <c r="T2575" s="21"/>
      <c r="U2575" s="26"/>
      <c r="V2575" s="26"/>
      <c r="W2575" s="27">
        <f t="shared" si="400"/>
        <v>1950</v>
      </c>
      <c r="X2575" s="27">
        <f t="shared" si="401"/>
        <v>2050</v>
      </c>
      <c r="Y2575" s="28">
        <f t="shared" si="402"/>
        <v>0</v>
      </c>
      <c r="Z2575" s="29" t="str">
        <f t="shared" si="403"/>
        <v>NW</v>
      </c>
      <c r="AA2575" s="30">
        <f t="shared" si="404"/>
        <v>10</v>
      </c>
      <c r="AB2575" s="31">
        <f>IF(AND(ISNUMBER(MATCH($S2575,[3]Lists!$CU$8:$CU$37,0)),J2575&gt;=DATE(2018,12,31)),$AH$6,$AH$5)</f>
        <v>1</v>
      </c>
      <c r="AC2575" s="31">
        <f t="shared" si="405"/>
        <v>1</v>
      </c>
      <c r="AD2575" s="31">
        <f t="shared" si="406"/>
        <v>1</v>
      </c>
      <c r="AE2575" s="32" t="e">
        <f>MIN($K2575,IF(AND(S2575='[3]Resources - Baseline'!$C$25,$AH$3&gt;0),MIN(DATE(2050,12,31),MAX(DATE($AH$4,12,31),DATE(YEAR(J2575)+$AH$3,MONTH(J2575),DAY(J2575)))),IF(AND(COUNTIFS('[3]Resources - Baseline'!$C$26:$C$37,S2575)=1,$AH$2&gt;0),MIN(DATE($AH$4,12,31),DATE(YEAR(J2575)+$AH$2,MONTH(J2575),DAY(J2575))),DATE(2050,12,31))))</f>
        <v>#VALUE!</v>
      </c>
      <c r="AF2575" s="33">
        <f t="shared" si="407"/>
        <v>1</v>
      </c>
    </row>
    <row r="2576" spans="1:32">
      <c r="A2576" s="1">
        <v>2576</v>
      </c>
      <c r="B2576" s="21" t="s">
        <v>5304</v>
      </c>
      <c r="C2576" s="21" t="s">
        <v>5305</v>
      </c>
      <c r="D2576" s="21" t="s">
        <v>174</v>
      </c>
      <c r="E2576" s="22" t="s">
        <v>176</v>
      </c>
      <c r="F2576" s="22" t="s">
        <v>176</v>
      </c>
      <c r="G2576" s="22" t="s">
        <v>177</v>
      </c>
      <c r="H2576" s="22" t="s">
        <v>176</v>
      </c>
      <c r="I2576" s="22" t="s">
        <v>178</v>
      </c>
      <c r="J2576" s="22">
        <v>43723</v>
      </c>
      <c r="K2576" s="22">
        <v>55153</v>
      </c>
      <c r="L2576" s="23">
        <f t="shared" si="408"/>
        <v>0</v>
      </c>
      <c r="M2576" s="24">
        <f t="shared" si="409"/>
        <v>0</v>
      </c>
      <c r="N2576" s="23"/>
      <c r="O2576" s="23">
        <v>1.6</v>
      </c>
      <c r="P2576" s="23" t="s">
        <v>1552</v>
      </c>
      <c r="Q2576" s="23" t="s">
        <v>214</v>
      </c>
      <c r="R2576" s="25" t="s">
        <v>1499</v>
      </c>
      <c r="S2576" s="22" t="s">
        <v>913</v>
      </c>
      <c r="T2576" s="22"/>
      <c r="U2576" s="26"/>
      <c r="V2576" s="26"/>
      <c r="W2576" s="27">
        <f t="shared" si="400"/>
        <v>2020</v>
      </c>
      <c r="X2576" s="27">
        <f t="shared" si="401"/>
        <v>2050</v>
      </c>
      <c r="Y2576" s="28">
        <f t="shared" si="402"/>
        <v>0</v>
      </c>
      <c r="Z2576" s="29" t="str">
        <f t="shared" si="403"/>
        <v>CAISO</v>
      </c>
      <c r="AA2576" s="30">
        <f t="shared" si="404"/>
        <v>1.6</v>
      </c>
      <c r="AB2576" s="31">
        <f>IF(AND(ISNUMBER(MATCH($S2576,[3]Lists!$CU$8:$CU$37,0)),J2576&gt;=DATE(2018,12,31)),$AH$6,$AH$5)</f>
        <v>0.95</v>
      </c>
      <c r="AC2576" s="31">
        <f t="shared" si="405"/>
        <v>1</v>
      </c>
      <c r="AD2576" s="31">
        <f t="shared" si="406"/>
        <v>1</v>
      </c>
      <c r="AE2576" s="32" t="e">
        <f>MIN($K2576,IF(AND(S2576='[3]Resources - Baseline'!$C$25,$AH$3&gt;0),MIN(DATE(2050,12,31),MAX(DATE($AH$4,12,31),DATE(YEAR(J2576)+$AH$3,MONTH(J2576),DAY(J2576)))),IF(AND(COUNTIFS('[3]Resources - Baseline'!$C$26:$C$37,S2576)=1,$AH$2&gt;0),MIN(DATE($AH$4,12,31),DATE(YEAR(J2576)+$AH$2,MONTH(J2576),DAY(J2576))),DATE(2050,12,31))))</f>
        <v>#VALUE!</v>
      </c>
      <c r="AF2576" s="33">
        <f t="shared" si="407"/>
        <v>1</v>
      </c>
    </row>
    <row r="2577" spans="1:32">
      <c r="A2577" s="1">
        <v>2577</v>
      </c>
      <c r="B2577" s="21" t="s">
        <v>5306</v>
      </c>
      <c r="C2577" s="21"/>
      <c r="D2577" s="21" t="s">
        <v>163</v>
      </c>
      <c r="E2577" s="21" t="s">
        <v>752</v>
      </c>
      <c r="F2577" s="21" t="s">
        <v>752</v>
      </c>
      <c r="G2577" s="21" t="s">
        <v>753</v>
      </c>
      <c r="H2577" s="21" t="s">
        <v>754</v>
      </c>
      <c r="I2577" s="21" t="s">
        <v>212</v>
      </c>
      <c r="J2577" s="22">
        <v>18264</v>
      </c>
      <c r="K2577" s="22">
        <v>55153</v>
      </c>
      <c r="L2577" s="23">
        <f t="shared" si="408"/>
        <v>300.89999999999998</v>
      </c>
      <c r="M2577" s="24">
        <f t="shared" si="409"/>
        <v>1</v>
      </c>
      <c r="N2577" s="21">
        <v>300.89999999999998</v>
      </c>
      <c r="O2577" s="21">
        <v>300.89999999999998</v>
      </c>
      <c r="P2577" s="21" t="s">
        <v>196</v>
      </c>
      <c r="Q2577" s="21" t="s">
        <v>197</v>
      </c>
      <c r="R2577" s="25" t="s">
        <v>198</v>
      </c>
      <c r="S2577" s="21" t="s">
        <v>551</v>
      </c>
      <c r="T2577" s="21"/>
      <c r="U2577" s="26"/>
      <c r="V2577" s="26"/>
      <c r="W2577" s="27">
        <f t="shared" si="400"/>
        <v>1950</v>
      </c>
      <c r="X2577" s="27">
        <f t="shared" si="401"/>
        <v>2050</v>
      </c>
      <c r="Y2577" s="28">
        <f t="shared" si="402"/>
        <v>0</v>
      </c>
      <c r="Z2577" s="29" t="str">
        <f t="shared" si="403"/>
        <v>NW</v>
      </c>
      <c r="AA2577" s="30">
        <f t="shared" si="404"/>
        <v>300.89999999999998</v>
      </c>
      <c r="AB2577" s="31">
        <f>IF(AND(ISNUMBER(MATCH($S2577,[3]Lists!$CU$8:$CU$37,0)),J2577&gt;=DATE(2018,12,31)),$AH$6,$AH$5)</f>
        <v>1</v>
      </c>
      <c r="AC2577" s="31">
        <f t="shared" si="405"/>
        <v>1</v>
      </c>
      <c r="AD2577" s="31">
        <f t="shared" si="406"/>
        <v>1</v>
      </c>
      <c r="AE2577" s="32" t="e">
        <f>MIN($K2577,IF(AND(S2577='[3]Resources - Baseline'!$C$25,$AH$3&gt;0),MIN(DATE(2050,12,31),MAX(DATE($AH$4,12,31),DATE(YEAR(J2577)+$AH$3,MONTH(J2577),DAY(J2577)))),IF(AND(COUNTIFS('[3]Resources - Baseline'!$C$26:$C$37,S2577)=1,$AH$2&gt;0),MIN(DATE($AH$4,12,31),DATE(YEAR(J2577)+$AH$2,MONTH(J2577),DAY(J2577))),DATE(2050,12,31))))</f>
        <v>#VALUE!</v>
      </c>
      <c r="AF2577" s="33">
        <f t="shared" si="407"/>
        <v>1</v>
      </c>
    </row>
    <row r="2578" spans="1:32">
      <c r="A2578" s="1">
        <v>2578</v>
      </c>
      <c r="B2578" s="21" t="s">
        <v>5307</v>
      </c>
      <c r="C2578" s="21" t="s">
        <v>5308</v>
      </c>
      <c r="D2578" s="21" t="s">
        <v>185</v>
      </c>
      <c r="E2578" s="21" t="s">
        <v>175</v>
      </c>
      <c r="F2578" s="21" t="s">
        <v>175</v>
      </c>
      <c r="G2578" s="21" t="s">
        <v>186</v>
      </c>
      <c r="H2578" s="21" t="s">
        <v>175</v>
      </c>
      <c r="I2578" s="21" t="s">
        <v>178</v>
      </c>
      <c r="J2578" s="22">
        <v>41801</v>
      </c>
      <c r="K2578" s="22">
        <v>55153</v>
      </c>
      <c r="L2578" s="23">
        <f t="shared" si="408"/>
        <v>0.5</v>
      </c>
      <c r="M2578" s="24">
        <f t="shared" si="409"/>
        <v>1</v>
      </c>
      <c r="N2578" s="21">
        <v>0.5</v>
      </c>
      <c r="O2578" s="21">
        <v>0.5</v>
      </c>
      <c r="P2578" s="21" t="s">
        <v>187</v>
      </c>
      <c r="Q2578" s="21" t="s">
        <v>219</v>
      </c>
      <c r="R2578" s="25" t="s">
        <v>218</v>
      </c>
      <c r="S2578" s="21" t="s">
        <v>265</v>
      </c>
      <c r="T2578" s="21"/>
      <c r="U2578" s="26"/>
      <c r="V2578" s="26"/>
      <c r="W2578" s="27">
        <f t="shared" si="400"/>
        <v>2014</v>
      </c>
      <c r="X2578" s="27">
        <f t="shared" si="401"/>
        <v>2050</v>
      </c>
      <c r="Y2578" s="28">
        <f t="shared" si="402"/>
        <v>0</v>
      </c>
      <c r="Z2578" s="29" t="str">
        <f t="shared" si="403"/>
        <v>CAISO</v>
      </c>
      <c r="AA2578" s="30">
        <f t="shared" si="404"/>
        <v>0.5</v>
      </c>
      <c r="AB2578" s="31">
        <f>IF(AND(ISNUMBER(MATCH($S2578,[3]Lists!$CU$8:$CU$37,0)),J2578&gt;=DATE(2018,12,31)),$AH$6,$AH$5)</f>
        <v>1</v>
      </c>
      <c r="AC2578" s="31">
        <f t="shared" si="405"/>
        <v>1</v>
      </c>
      <c r="AD2578" s="31">
        <f t="shared" si="406"/>
        <v>1</v>
      </c>
      <c r="AE2578" s="32" t="e">
        <f>MIN($K2578,IF(AND(S2578='[3]Resources - Baseline'!$C$25,$AH$3&gt;0),MIN(DATE(2050,12,31),MAX(DATE($AH$4,12,31),DATE(YEAR(J2578)+$AH$3,MONTH(J2578),DAY(J2578)))),IF(AND(COUNTIFS('[3]Resources - Baseline'!$C$26:$C$37,S2578)=1,$AH$2&gt;0),MIN(DATE($AH$4,12,31),DATE(YEAR(J2578)+$AH$2,MONTH(J2578),DAY(J2578))),DATE(2050,12,31))))</f>
        <v>#VALUE!</v>
      </c>
      <c r="AF2578" s="33">
        <f t="shared" si="407"/>
        <v>1</v>
      </c>
    </row>
    <row r="2579" spans="1:32">
      <c r="A2579" s="1">
        <v>2579</v>
      </c>
      <c r="B2579" s="21" t="s">
        <v>5309</v>
      </c>
      <c r="C2579" s="21" t="s">
        <v>5310</v>
      </c>
      <c r="D2579" s="21" t="s">
        <v>185</v>
      </c>
      <c r="E2579" s="21" t="s">
        <v>175</v>
      </c>
      <c r="F2579" s="21" t="s">
        <v>175</v>
      </c>
      <c r="G2579" s="21" t="s">
        <v>186</v>
      </c>
      <c r="H2579" s="21" t="s">
        <v>175</v>
      </c>
      <c r="I2579" s="21" t="s">
        <v>178</v>
      </c>
      <c r="J2579" s="22">
        <v>42452</v>
      </c>
      <c r="K2579" s="22">
        <v>55153</v>
      </c>
      <c r="L2579" s="23">
        <f t="shared" si="408"/>
        <v>1.5</v>
      </c>
      <c r="M2579" s="24">
        <f t="shared" si="409"/>
        <v>1</v>
      </c>
      <c r="N2579" s="21">
        <v>1.5</v>
      </c>
      <c r="O2579" s="21">
        <v>1.5</v>
      </c>
      <c r="P2579" s="21" t="s">
        <v>187</v>
      </c>
      <c r="Q2579" s="21" t="s">
        <v>188</v>
      </c>
      <c r="R2579" s="25" t="s">
        <v>189</v>
      </c>
      <c r="S2579" s="21" t="s">
        <v>182</v>
      </c>
      <c r="T2579" s="21"/>
      <c r="U2579" s="26"/>
      <c r="V2579" s="26"/>
      <c r="W2579" s="27">
        <f t="shared" si="400"/>
        <v>2016</v>
      </c>
      <c r="X2579" s="27">
        <f t="shared" si="401"/>
        <v>2050</v>
      </c>
      <c r="Y2579" s="28">
        <f t="shared" si="402"/>
        <v>0</v>
      </c>
      <c r="Z2579" s="29" t="str">
        <f t="shared" si="403"/>
        <v>CAISO</v>
      </c>
      <c r="AA2579" s="30">
        <f t="shared" si="404"/>
        <v>1.5</v>
      </c>
      <c r="AB2579" s="31">
        <f>IF(AND(ISNUMBER(MATCH($S2579,[3]Lists!$CU$8:$CU$37,0)),J2579&gt;=DATE(2018,12,31)),$AH$6,$AH$5)</f>
        <v>1</v>
      </c>
      <c r="AC2579" s="31">
        <f t="shared" si="405"/>
        <v>1</v>
      </c>
      <c r="AD2579" s="31">
        <f t="shared" si="406"/>
        <v>1</v>
      </c>
      <c r="AE2579" s="32" t="e">
        <f>MIN($K2579,IF(AND(S2579='[3]Resources - Baseline'!$C$25,$AH$3&gt;0),MIN(DATE(2050,12,31),MAX(DATE($AH$4,12,31),DATE(YEAR(J2579)+$AH$3,MONTH(J2579),DAY(J2579)))),IF(AND(COUNTIFS('[3]Resources - Baseline'!$C$26:$C$37,S2579)=1,$AH$2&gt;0),MIN(DATE($AH$4,12,31),DATE(YEAR(J2579)+$AH$2,MONTH(J2579),DAY(J2579))),DATE(2050,12,31))))</f>
        <v>#VALUE!</v>
      </c>
      <c r="AF2579" s="33">
        <f t="shared" si="407"/>
        <v>1</v>
      </c>
    </row>
    <row r="2580" spans="1:32">
      <c r="A2580" s="1">
        <v>2580</v>
      </c>
      <c r="B2580" s="21" t="s">
        <v>5311</v>
      </c>
      <c r="C2580" s="21" t="s">
        <v>5312</v>
      </c>
      <c r="D2580" s="21" t="s">
        <v>163</v>
      </c>
      <c r="E2580" s="21" t="s">
        <v>202</v>
      </c>
      <c r="F2580" s="21" t="s">
        <v>202</v>
      </c>
      <c r="G2580" s="21" t="s">
        <v>1785</v>
      </c>
      <c r="H2580" s="21" t="s">
        <v>202</v>
      </c>
      <c r="I2580" s="21" t="s">
        <v>202</v>
      </c>
      <c r="J2580" s="22">
        <v>40283</v>
      </c>
      <c r="K2580" s="22">
        <v>55153</v>
      </c>
      <c r="L2580" s="23">
        <f t="shared" si="408"/>
        <v>12.9</v>
      </c>
      <c r="M2580" s="24">
        <f t="shared" si="409"/>
        <v>1</v>
      </c>
      <c r="N2580" s="21">
        <v>12.9</v>
      </c>
      <c r="O2580" s="21">
        <v>12.9</v>
      </c>
      <c r="P2580" s="21" t="s">
        <v>2203</v>
      </c>
      <c r="Q2580" s="21" t="s">
        <v>248</v>
      </c>
      <c r="R2580" s="25" t="s">
        <v>249</v>
      </c>
      <c r="S2580" s="21" t="s">
        <v>2204</v>
      </c>
      <c r="T2580" s="21"/>
      <c r="U2580" s="26"/>
      <c r="V2580" s="26"/>
      <c r="W2580" s="27">
        <f t="shared" si="400"/>
        <v>2010</v>
      </c>
      <c r="X2580" s="27">
        <f t="shared" si="401"/>
        <v>2050</v>
      </c>
      <c r="Y2580" s="28">
        <f t="shared" si="402"/>
        <v>0</v>
      </c>
      <c r="Z2580" s="29" t="str">
        <f t="shared" si="403"/>
        <v>IID</v>
      </c>
      <c r="AA2580" s="30">
        <f t="shared" si="404"/>
        <v>12.9</v>
      </c>
      <c r="AB2580" s="31">
        <f>IF(AND(ISNUMBER(MATCH($S2580,[3]Lists!$CU$8:$CU$37,0)),J2580&gt;=DATE(2018,12,31)),$AH$6,$AH$5)</f>
        <v>1</v>
      </c>
      <c r="AC2580" s="31">
        <f t="shared" si="405"/>
        <v>1</v>
      </c>
      <c r="AD2580" s="31">
        <f t="shared" si="406"/>
        <v>1</v>
      </c>
      <c r="AE2580" s="32" t="e">
        <f>MIN($K2580,IF(AND(S2580='[3]Resources - Baseline'!$C$25,$AH$3&gt;0),MIN(DATE(2050,12,31),MAX(DATE($AH$4,12,31),DATE(YEAR(J2580)+$AH$3,MONTH(J2580),DAY(J2580)))),IF(AND(COUNTIFS('[3]Resources - Baseline'!$C$26:$C$37,S2580)=1,$AH$2&gt;0),MIN(DATE($AH$4,12,31),DATE(YEAR(J2580)+$AH$2,MONTH(J2580),DAY(J2580))),DATE(2050,12,31))))</f>
        <v>#VALUE!</v>
      </c>
      <c r="AF2580" s="33">
        <f t="shared" si="407"/>
        <v>1</v>
      </c>
    </row>
    <row r="2581" spans="1:32">
      <c r="A2581" s="1">
        <v>2581</v>
      </c>
      <c r="B2581" s="21" t="s">
        <v>5313</v>
      </c>
      <c r="C2581" s="21" t="s">
        <v>5314</v>
      </c>
      <c r="D2581" s="21" t="s">
        <v>163</v>
      </c>
      <c r="E2581" s="21" t="s">
        <v>202</v>
      </c>
      <c r="F2581" s="21" t="s">
        <v>202</v>
      </c>
      <c r="G2581" s="21" t="s">
        <v>1785</v>
      </c>
      <c r="H2581" s="21" t="s">
        <v>202</v>
      </c>
      <c r="I2581" s="21" t="s">
        <v>202</v>
      </c>
      <c r="J2581" s="22">
        <v>40283</v>
      </c>
      <c r="K2581" s="22">
        <v>55153</v>
      </c>
      <c r="L2581" s="23">
        <f t="shared" si="408"/>
        <v>12.9</v>
      </c>
      <c r="M2581" s="24">
        <f t="shared" si="409"/>
        <v>1</v>
      </c>
      <c r="N2581" s="21">
        <v>12.9</v>
      </c>
      <c r="O2581" s="21">
        <v>12.9</v>
      </c>
      <c r="P2581" s="21" t="s">
        <v>2203</v>
      </c>
      <c r="Q2581" s="21" t="s">
        <v>248</v>
      </c>
      <c r="R2581" s="25" t="s">
        <v>249</v>
      </c>
      <c r="S2581" s="21" t="s">
        <v>2204</v>
      </c>
      <c r="T2581" s="21"/>
      <c r="U2581" s="26"/>
      <c r="V2581" s="26"/>
      <c r="W2581" s="27">
        <f t="shared" si="400"/>
        <v>2010</v>
      </c>
      <c r="X2581" s="27">
        <f t="shared" si="401"/>
        <v>2050</v>
      </c>
      <c r="Y2581" s="28">
        <f t="shared" si="402"/>
        <v>0</v>
      </c>
      <c r="Z2581" s="29" t="str">
        <f t="shared" si="403"/>
        <v>IID</v>
      </c>
      <c r="AA2581" s="30">
        <f t="shared" si="404"/>
        <v>12.9</v>
      </c>
      <c r="AB2581" s="31">
        <f>IF(AND(ISNUMBER(MATCH($S2581,[3]Lists!$CU$8:$CU$37,0)),J2581&gt;=DATE(2018,12,31)),$AH$6,$AH$5)</f>
        <v>1</v>
      </c>
      <c r="AC2581" s="31">
        <f t="shared" si="405"/>
        <v>1</v>
      </c>
      <c r="AD2581" s="31">
        <f t="shared" si="406"/>
        <v>1</v>
      </c>
      <c r="AE2581" s="32" t="e">
        <f>MIN($K2581,IF(AND(S2581='[3]Resources - Baseline'!$C$25,$AH$3&gt;0),MIN(DATE(2050,12,31),MAX(DATE($AH$4,12,31),DATE(YEAR(J2581)+$AH$3,MONTH(J2581),DAY(J2581)))),IF(AND(COUNTIFS('[3]Resources - Baseline'!$C$26:$C$37,S2581)=1,$AH$2&gt;0),MIN(DATE($AH$4,12,31),DATE(YEAR(J2581)+$AH$2,MONTH(J2581),DAY(J2581))),DATE(2050,12,31))))</f>
        <v>#VALUE!</v>
      </c>
      <c r="AF2581" s="33">
        <f t="shared" si="407"/>
        <v>1</v>
      </c>
    </row>
    <row r="2582" spans="1:32">
      <c r="A2582" s="1">
        <v>2582</v>
      </c>
      <c r="B2582" s="21" t="s">
        <v>5315</v>
      </c>
      <c r="C2582" s="21" t="s">
        <v>5316</v>
      </c>
      <c r="D2582" s="21" t="s">
        <v>163</v>
      </c>
      <c r="E2582" s="21" t="s">
        <v>202</v>
      </c>
      <c r="F2582" s="21" t="s">
        <v>202</v>
      </c>
      <c r="G2582" s="21" t="s">
        <v>1785</v>
      </c>
      <c r="H2582" s="21" t="s">
        <v>202</v>
      </c>
      <c r="I2582" s="21" t="s">
        <v>202</v>
      </c>
      <c r="J2582" s="22">
        <v>40283</v>
      </c>
      <c r="K2582" s="22">
        <v>55153</v>
      </c>
      <c r="L2582" s="23">
        <f t="shared" si="408"/>
        <v>33.5</v>
      </c>
      <c r="M2582" s="24">
        <f t="shared" si="409"/>
        <v>1</v>
      </c>
      <c r="N2582" s="21">
        <v>33.5</v>
      </c>
      <c r="O2582" s="21">
        <v>33.5</v>
      </c>
      <c r="P2582" s="21" t="s">
        <v>2203</v>
      </c>
      <c r="Q2582" s="21" t="s">
        <v>248</v>
      </c>
      <c r="R2582" s="25" t="s">
        <v>249</v>
      </c>
      <c r="S2582" s="21" t="s">
        <v>2204</v>
      </c>
      <c r="T2582" s="21"/>
      <c r="U2582" s="26"/>
      <c r="V2582" s="26"/>
      <c r="W2582" s="27">
        <f t="shared" si="400"/>
        <v>2010</v>
      </c>
      <c r="X2582" s="27">
        <f t="shared" si="401"/>
        <v>2050</v>
      </c>
      <c r="Y2582" s="28">
        <f t="shared" si="402"/>
        <v>0</v>
      </c>
      <c r="Z2582" s="29" t="str">
        <f t="shared" si="403"/>
        <v>IID</v>
      </c>
      <c r="AA2582" s="30">
        <f t="shared" si="404"/>
        <v>33.5</v>
      </c>
      <c r="AB2582" s="31">
        <f>IF(AND(ISNUMBER(MATCH($S2582,[3]Lists!$CU$8:$CU$37,0)),J2582&gt;=DATE(2018,12,31)),$AH$6,$AH$5)</f>
        <v>1</v>
      </c>
      <c r="AC2582" s="31">
        <f t="shared" si="405"/>
        <v>1</v>
      </c>
      <c r="AD2582" s="31">
        <f t="shared" si="406"/>
        <v>1</v>
      </c>
      <c r="AE2582" s="32" t="e">
        <f>MIN($K2582,IF(AND(S2582='[3]Resources - Baseline'!$C$25,$AH$3&gt;0),MIN(DATE(2050,12,31),MAX(DATE($AH$4,12,31),DATE(YEAR(J2582)+$AH$3,MONTH(J2582),DAY(J2582)))),IF(AND(COUNTIFS('[3]Resources - Baseline'!$C$26:$C$37,S2582)=1,$AH$2&gt;0),MIN(DATE($AH$4,12,31),DATE(YEAR(J2582)+$AH$2,MONTH(J2582),DAY(J2582))),DATE(2050,12,31))))</f>
        <v>#VALUE!</v>
      </c>
      <c r="AF2582" s="33">
        <f t="shared" si="407"/>
        <v>1</v>
      </c>
    </row>
    <row r="2583" spans="1:32">
      <c r="A2583" s="1">
        <v>2583</v>
      </c>
      <c r="B2583" s="21" t="s">
        <v>5317</v>
      </c>
      <c r="C2583" s="21" t="s">
        <v>5318</v>
      </c>
      <c r="D2583" s="21" t="s">
        <v>163</v>
      </c>
      <c r="E2583" s="21" t="s">
        <v>202</v>
      </c>
      <c r="F2583" s="21" t="s">
        <v>202</v>
      </c>
      <c r="G2583" s="21" t="s">
        <v>1785</v>
      </c>
      <c r="H2583" s="21" t="s">
        <v>202</v>
      </c>
      <c r="I2583" s="21" t="s">
        <v>202</v>
      </c>
      <c r="J2583" s="22">
        <v>40283</v>
      </c>
      <c r="K2583" s="22">
        <v>55153</v>
      </c>
      <c r="L2583" s="23">
        <f t="shared" si="408"/>
        <v>26</v>
      </c>
      <c r="M2583" s="24">
        <f t="shared" si="409"/>
        <v>1</v>
      </c>
      <c r="N2583" s="21">
        <v>26</v>
      </c>
      <c r="O2583" s="21">
        <v>26</v>
      </c>
      <c r="P2583" s="21" t="s">
        <v>5319</v>
      </c>
      <c r="Q2583" s="21" t="s">
        <v>5320</v>
      </c>
      <c r="R2583" s="25" t="s">
        <v>5320</v>
      </c>
      <c r="S2583" s="21" t="s">
        <v>5321</v>
      </c>
      <c r="T2583" s="21"/>
      <c r="U2583" s="26"/>
      <c r="V2583" s="26"/>
      <c r="W2583" s="27">
        <f t="shared" si="400"/>
        <v>2010</v>
      </c>
      <c r="X2583" s="27">
        <f t="shared" si="401"/>
        <v>2050</v>
      </c>
      <c r="Y2583" s="28">
        <f t="shared" si="402"/>
        <v>0</v>
      </c>
      <c r="Z2583" s="29" t="str">
        <f t="shared" si="403"/>
        <v>IID</v>
      </c>
      <c r="AA2583" s="30">
        <f t="shared" si="404"/>
        <v>26</v>
      </c>
      <c r="AB2583" s="31">
        <f>IF(AND(ISNUMBER(MATCH($S2583,[3]Lists!$CU$8:$CU$37,0)),J2583&gt;=DATE(2018,12,31)),$AH$6,$AH$5)</f>
        <v>1</v>
      </c>
      <c r="AC2583" s="31">
        <f t="shared" si="405"/>
        <v>1</v>
      </c>
      <c r="AD2583" s="31">
        <f t="shared" si="406"/>
        <v>1</v>
      </c>
      <c r="AE2583" s="32" t="e">
        <f>MIN($K2583,IF(AND(S2583='[3]Resources - Baseline'!$C$25,$AH$3&gt;0),MIN(DATE(2050,12,31),MAX(DATE($AH$4,12,31),DATE(YEAR(J2583)+$AH$3,MONTH(J2583),DAY(J2583)))),IF(AND(COUNTIFS('[3]Resources - Baseline'!$C$26:$C$37,S2583)=1,$AH$2&gt;0),MIN(DATE($AH$4,12,31),DATE(YEAR(J2583)+$AH$2,MONTH(J2583),DAY(J2583))),DATE(2050,12,31))))</f>
        <v>#VALUE!</v>
      </c>
      <c r="AF2583" s="33">
        <f t="shared" si="407"/>
        <v>1</v>
      </c>
    </row>
    <row r="2584" spans="1:32">
      <c r="A2584" s="1">
        <v>2584</v>
      </c>
      <c r="B2584" s="21" t="s">
        <v>5322</v>
      </c>
      <c r="C2584" s="21" t="s">
        <v>5323</v>
      </c>
      <c r="D2584" s="21" t="s">
        <v>163</v>
      </c>
      <c r="E2584" s="21" t="s">
        <v>202</v>
      </c>
      <c r="F2584" s="21" t="s">
        <v>202</v>
      </c>
      <c r="G2584" s="21" t="s">
        <v>1785</v>
      </c>
      <c r="H2584" s="21" t="s">
        <v>202</v>
      </c>
      <c r="I2584" s="21" t="s">
        <v>202</v>
      </c>
      <c r="J2584" s="22">
        <v>40283</v>
      </c>
      <c r="K2584" s="22">
        <v>55153</v>
      </c>
      <c r="L2584" s="23">
        <f t="shared" si="408"/>
        <v>12</v>
      </c>
      <c r="M2584" s="24">
        <f t="shared" si="409"/>
        <v>1</v>
      </c>
      <c r="N2584" s="21">
        <v>12</v>
      </c>
      <c r="O2584" s="21">
        <v>12</v>
      </c>
      <c r="P2584" s="21" t="s">
        <v>5319</v>
      </c>
      <c r="Q2584" s="21" t="s">
        <v>5320</v>
      </c>
      <c r="R2584" s="25" t="s">
        <v>5320</v>
      </c>
      <c r="S2584" s="21" t="s">
        <v>5321</v>
      </c>
      <c r="T2584" s="21"/>
      <c r="U2584" s="26"/>
      <c r="V2584" s="26"/>
      <c r="W2584" s="27">
        <f t="shared" si="400"/>
        <v>2010</v>
      </c>
      <c r="X2584" s="27">
        <f t="shared" si="401"/>
        <v>2050</v>
      </c>
      <c r="Y2584" s="28">
        <f t="shared" si="402"/>
        <v>0</v>
      </c>
      <c r="Z2584" s="29" t="str">
        <f t="shared" si="403"/>
        <v>IID</v>
      </c>
      <c r="AA2584" s="30">
        <f t="shared" si="404"/>
        <v>12</v>
      </c>
      <c r="AB2584" s="31">
        <f>IF(AND(ISNUMBER(MATCH($S2584,[3]Lists!$CU$8:$CU$37,0)),J2584&gt;=DATE(2018,12,31)),$AH$6,$AH$5)</f>
        <v>1</v>
      </c>
      <c r="AC2584" s="31">
        <f t="shared" si="405"/>
        <v>1</v>
      </c>
      <c r="AD2584" s="31">
        <f t="shared" si="406"/>
        <v>1</v>
      </c>
      <c r="AE2584" s="32" t="e">
        <f>MIN($K2584,IF(AND(S2584='[3]Resources - Baseline'!$C$25,$AH$3&gt;0),MIN(DATE(2050,12,31),MAX(DATE($AH$4,12,31),DATE(YEAR(J2584)+$AH$3,MONTH(J2584),DAY(J2584)))),IF(AND(COUNTIFS('[3]Resources - Baseline'!$C$26:$C$37,S2584)=1,$AH$2&gt;0),MIN(DATE($AH$4,12,31),DATE(YEAR(J2584)+$AH$2,MONTH(J2584),DAY(J2584))),DATE(2050,12,31))))</f>
        <v>#VALUE!</v>
      </c>
      <c r="AF2584" s="33">
        <f t="shared" si="407"/>
        <v>1</v>
      </c>
    </row>
    <row r="2585" spans="1:32">
      <c r="A2585" s="1">
        <v>2585</v>
      </c>
      <c r="B2585" s="21" t="s">
        <v>5324</v>
      </c>
      <c r="C2585" s="21" t="s">
        <v>5325</v>
      </c>
      <c r="D2585" s="21" t="s">
        <v>163</v>
      </c>
      <c r="E2585" s="21" t="s">
        <v>202</v>
      </c>
      <c r="F2585" s="21" t="s">
        <v>202</v>
      </c>
      <c r="G2585" s="21" t="s">
        <v>1785</v>
      </c>
      <c r="H2585" s="21" t="s">
        <v>202</v>
      </c>
      <c r="I2585" s="21" t="s">
        <v>202</v>
      </c>
      <c r="J2585" s="22">
        <v>40283</v>
      </c>
      <c r="K2585" s="22">
        <v>55153</v>
      </c>
      <c r="L2585" s="23">
        <f t="shared" si="408"/>
        <v>6.4</v>
      </c>
      <c r="M2585" s="24">
        <f t="shared" si="409"/>
        <v>1</v>
      </c>
      <c r="N2585" s="21">
        <v>6.4</v>
      </c>
      <c r="O2585" s="21">
        <v>6.4</v>
      </c>
      <c r="P2585" s="21" t="s">
        <v>5319</v>
      </c>
      <c r="Q2585" s="21" t="s">
        <v>5320</v>
      </c>
      <c r="R2585" s="25" t="s">
        <v>5320</v>
      </c>
      <c r="S2585" s="21" t="s">
        <v>5321</v>
      </c>
      <c r="T2585" s="21"/>
      <c r="U2585" s="26"/>
      <c r="V2585" s="26"/>
      <c r="W2585" s="27">
        <f t="shared" si="400"/>
        <v>2010</v>
      </c>
      <c r="X2585" s="27">
        <f t="shared" si="401"/>
        <v>2050</v>
      </c>
      <c r="Y2585" s="28">
        <f t="shared" si="402"/>
        <v>0</v>
      </c>
      <c r="Z2585" s="29" t="str">
        <f t="shared" si="403"/>
        <v>IID</v>
      </c>
      <c r="AA2585" s="30">
        <f t="shared" si="404"/>
        <v>6.4</v>
      </c>
      <c r="AB2585" s="31">
        <f>IF(AND(ISNUMBER(MATCH($S2585,[3]Lists!$CU$8:$CU$37,0)),J2585&gt;=DATE(2018,12,31)),$AH$6,$AH$5)</f>
        <v>1</v>
      </c>
      <c r="AC2585" s="31">
        <f t="shared" si="405"/>
        <v>1</v>
      </c>
      <c r="AD2585" s="31">
        <f t="shared" si="406"/>
        <v>1</v>
      </c>
      <c r="AE2585" s="32" t="e">
        <f>MIN($K2585,IF(AND(S2585='[3]Resources - Baseline'!$C$25,$AH$3&gt;0),MIN(DATE(2050,12,31),MAX(DATE($AH$4,12,31),DATE(YEAR(J2585)+$AH$3,MONTH(J2585),DAY(J2585)))),IF(AND(COUNTIFS('[3]Resources - Baseline'!$C$26:$C$37,S2585)=1,$AH$2&gt;0),MIN(DATE($AH$4,12,31),DATE(YEAR(J2585)+$AH$2,MONTH(J2585),DAY(J2585))),DATE(2050,12,31))))</f>
        <v>#VALUE!</v>
      </c>
      <c r="AF2585" s="33">
        <f t="shared" si="407"/>
        <v>1</v>
      </c>
    </row>
    <row r="2586" spans="1:32">
      <c r="A2586" s="1">
        <v>2586</v>
      </c>
      <c r="B2586" s="21" t="s">
        <v>5326</v>
      </c>
      <c r="C2586" s="21" t="s">
        <v>5327</v>
      </c>
      <c r="D2586" s="21" t="s">
        <v>163</v>
      </c>
      <c r="E2586" s="21" t="s">
        <v>202</v>
      </c>
      <c r="F2586" s="21" t="s">
        <v>202</v>
      </c>
      <c r="G2586" s="21" t="s">
        <v>1785</v>
      </c>
      <c r="H2586" s="21" t="s">
        <v>202</v>
      </c>
      <c r="I2586" s="21" t="s">
        <v>202</v>
      </c>
      <c r="J2586" s="22">
        <v>40283</v>
      </c>
      <c r="K2586" s="22">
        <v>55153</v>
      </c>
      <c r="L2586" s="23">
        <f t="shared" si="408"/>
        <v>15</v>
      </c>
      <c r="M2586" s="24">
        <f t="shared" si="409"/>
        <v>1</v>
      </c>
      <c r="N2586" s="21">
        <v>15</v>
      </c>
      <c r="O2586" s="21">
        <v>15</v>
      </c>
      <c r="P2586" s="21" t="s">
        <v>848</v>
      </c>
      <c r="Q2586" s="21" t="s">
        <v>248</v>
      </c>
      <c r="R2586" s="25" t="s">
        <v>249</v>
      </c>
      <c r="S2586" s="21" t="s">
        <v>2204</v>
      </c>
      <c r="T2586" s="21"/>
      <c r="U2586" s="26"/>
      <c r="V2586" s="26"/>
      <c r="W2586" s="27">
        <f t="shared" si="400"/>
        <v>2010</v>
      </c>
      <c r="X2586" s="27">
        <f t="shared" si="401"/>
        <v>2050</v>
      </c>
      <c r="Y2586" s="28">
        <f t="shared" si="402"/>
        <v>0</v>
      </c>
      <c r="Z2586" s="29" t="str">
        <f t="shared" si="403"/>
        <v>IID</v>
      </c>
      <c r="AA2586" s="30">
        <f t="shared" si="404"/>
        <v>15</v>
      </c>
      <c r="AB2586" s="31">
        <f>IF(AND(ISNUMBER(MATCH($S2586,[3]Lists!$CU$8:$CU$37,0)),J2586&gt;=DATE(2018,12,31)),$AH$6,$AH$5)</f>
        <v>1</v>
      </c>
      <c r="AC2586" s="31">
        <f t="shared" si="405"/>
        <v>1</v>
      </c>
      <c r="AD2586" s="31">
        <f t="shared" si="406"/>
        <v>1</v>
      </c>
      <c r="AE2586" s="32" t="e">
        <f>MIN($K2586,IF(AND(S2586='[3]Resources - Baseline'!$C$25,$AH$3&gt;0),MIN(DATE(2050,12,31),MAX(DATE($AH$4,12,31),DATE(YEAR(J2586)+$AH$3,MONTH(J2586),DAY(J2586)))),IF(AND(COUNTIFS('[3]Resources - Baseline'!$C$26:$C$37,S2586)=1,$AH$2&gt;0),MIN(DATE($AH$4,12,31),DATE(YEAR(J2586)+$AH$2,MONTH(J2586),DAY(J2586))),DATE(2050,12,31))))</f>
        <v>#VALUE!</v>
      </c>
      <c r="AF2586" s="33">
        <f t="shared" si="407"/>
        <v>1</v>
      </c>
    </row>
    <row r="2587" spans="1:32">
      <c r="A2587" s="1">
        <v>2587</v>
      </c>
      <c r="B2587" s="21" t="s">
        <v>5328</v>
      </c>
      <c r="C2587" s="21" t="s">
        <v>5329</v>
      </c>
      <c r="D2587" s="21" t="s">
        <v>163</v>
      </c>
      <c r="E2587" s="21" t="s">
        <v>202</v>
      </c>
      <c r="F2587" s="21" t="s">
        <v>202</v>
      </c>
      <c r="G2587" s="21" t="s">
        <v>1785</v>
      </c>
      <c r="H2587" s="21" t="s">
        <v>202</v>
      </c>
      <c r="I2587" s="21" t="s">
        <v>202</v>
      </c>
      <c r="J2587" s="22">
        <v>40283</v>
      </c>
      <c r="K2587" s="22">
        <v>55153</v>
      </c>
      <c r="L2587" s="23">
        <f t="shared" si="408"/>
        <v>15</v>
      </c>
      <c r="M2587" s="24">
        <f t="shared" si="409"/>
        <v>1</v>
      </c>
      <c r="N2587" s="21">
        <v>15</v>
      </c>
      <c r="O2587" s="21">
        <v>15</v>
      </c>
      <c r="P2587" s="21" t="s">
        <v>848</v>
      </c>
      <c r="Q2587" s="21" t="s">
        <v>248</v>
      </c>
      <c r="R2587" s="25" t="s">
        <v>249</v>
      </c>
      <c r="S2587" s="21" t="s">
        <v>2204</v>
      </c>
      <c r="T2587" s="21"/>
      <c r="U2587" s="26"/>
      <c r="V2587" s="26"/>
      <c r="W2587" s="27">
        <f t="shared" si="400"/>
        <v>2010</v>
      </c>
      <c r="X2587" s="27">
        <f t="shared" si="401"/>
        <v>2050</v>
      </c>
      <c r="Y2587" s="28">
        <f t="shared" si="402"/>
        <v>0</v>
      </c>
      <c r="Z2587" s="29" t="str">
        <f t="shared" si="403"/>
        <v>IID</v>
      </c>
      <c r="AA2587" s="30">
        <f t="shared" si="404"/>
        <v>15</v>
      </c>
      <c r="AB2587" s="31">
        <f>IF(AND(ISNUMBER(MATCH($S2587,[3]Lists!$CU$8:$CU$37,0)),J2587&gt;=DATE(2018,12,31)),$AH$6,$AH$5)</f>
        <v>1</v>
      </c>
      <c r="AC2587" s="31">
        <f t="shared" si="405"/>
        <v>1</v>
      </c>
      <c r="AD2587" s="31">
        <f t="shared" si="406"/>
        <v>1</v>
      </c>
      <c r="AE2587" s="32" t="e">
        <f>MIN($K2587,IF(AND(S2587='[3]Resources - Baseline'!$C$25,$AH$3&gt;0),MIN(DATE(2050,12,31),MAX(DATE($AH$4,12,31),DATE(YEAR(J2587)+$AH$3,MONTH(J2587),DAY(J2587)))),IF(AND(COUNTIFS('[3]Resources - Baseline'!$C$26:$C$37,S2587)=1,$AH$2&gt;0),MIN(DATE($AH$4,12,31),DATE(YEAR(J2587)+$AH$2,MONTH(J2587),DAY(J2587))),DATE(2050,12,31))))</f>
        <v>#VALUE!</v>
      </c>
      <c r="AF2587" s="33">
        <f t="shared" si="407"/>
        <v>1</v>
      </c>
    </row>
    <row r="2588" spans="1:32">
      <c r="A2588" s="1">
        <v>2588</v>
      </c>
      <c r="B2588" s="21" t="s">
        <v>5330</v>
      </c>
      <c r="C2588" s="21" t="s">
        <v>5331</v>
      </c>
      <c r="D2588" s="21" t="s">
        <v>185</v>
      </c>
      <c r="E2588" s="21" t="s">
        <v>176</v>
      </c>
      <c r="F2588" s="21" t="s">
        <v>176</v>
      </c>
      <c r="G2588" s="21" t="s">
        <v>177</v>
      </c>
      <c r="H2588" s="21" t="s">
        <v>176</v>
      </c>
      <c r="I2588" s="21" t="s">
        <v>178</v>
      </c>
      <c r="J2588" s="22">
        <v>25934</v>
      </c>
      <c r="K2588" s="22">
        <v>44196</v>
      </c>
      <c r="L2588" s="23">
        <f t="shared" si="408"/>
        <v>741.27</v>
      </c>
      <c r="M2588" s="24">
        <f t="shared" si="409"/>
        <v>1</v>
      </c>
      <c r="N2588" s="21">
        <v>741.27</v>
      </c>
      <c r="O2588" s="21">
        <v>741.27</v>
      </c>
      <c r="P2588" s="21" t="s">
        <v>279</v>
      </c>
      <c r="Q2588" s="21" t="s">
        <v>280</v>
      </c>
      <c r="R2588" s="25" t="s">
        <v>170</v>
      </c>
      <c r="S2588" s="21" t="s">
        <v>318</v>
      </c>
      <c r="T2588" s="21"/>
      <c r="U2588" s="26"/>
      <c r="V2588" s="26"/>
      <c r="W2588" s="27">
        <f t="shared" si="400"/>
        <v>1971</v>
      </c>
      <c r="X2588" s="27">
        <f t="shared" si="401"/>
        <v>2020</v>
      </c>
      <c r="Y2588" s="28">
        <f t="shared" si="402"/>
        <v>0</v>
      </c>
      <c r="Z2588" s="29" t="str">
        <f t="shared" si="403"/>
        <v>CAISO</v>
      </c>
      <c r="AA2588" s="30">
        <f t="shared" si="404"/>
        <v>741.27</v>
      </c>
      <c r="AB2588" s="31">
        <f>IF(AND(ISNUMBER(MATCH($S2588,[3]Lists!$CU$8:$CU$37,0)),J2588&gt;=DATE(2018,12,31)),$AH$6,$AH$5)</f>
        <v>1</v>
      </c>
      <c r="AC2588" s="31">
        <f t="shared" si="405"/>
        <v>1</v>
      </c>
      <c r="AD2588" s="31">
        <f t="shared" si="406"/>
        <v>1</v>
      </c>
      <c r="AE2588" s="32" t="e">
        <f>MIN($K2588,IF(AND(S2588='[3]Resources - Baseline'!$C$25,$AH$3&gt;0),MIN(DATE(2050,12,31),MAX(DATE($AH$4,12,31),DATE(YEAR(J2588)+$AH$3,MONTH(J2588),DAY(J2588)))),IF(AND(COUNTIFS('[3]Resources - Baseline'!$C$26:$C$37,S2588)=1,$AH$2&gt;0),MIN(DATE($AH$4,12,31),DATE(YEAR(J2588)+$AH$2,MONTH(J2588),DAY(J2588))),DATE(2050,12,31))))</f>
        <v>#VALUE!</v>
      </c>
      <c r="AF2588" s="33">
        <f t="shared" si="407"/>
        <v>1</v>
      </c>
    </row>
    <row r="2589" spans="1:32">
      <c r="A2589" s="1">
        <v>2589</v>
      </c>
      <c r="B2589" s="21" t="s">
        <v>5332</v>
      </c>
      <c r="C2589" s="21" t="s">
        <v>5333</v>
      </c>
      <c r="D2589" s="21" t="s">
        <v>185</v>
      </c>
      <c r="E2589" s="21" t="s">
        <v>176</v>
      </c>
      <c r="F2589" s="21" t="s">
        <v>176</v>
      </c>
      <c r="G2589" s="21" t="s">
        <v>177</v>
      </c>
      <c r="H2589" s="21" t="s">
        <v>176</v>
      </c>
      <c r="I2589" s="21" t="s">
        <v>178</v>
      </c>
      <c r="J2589" s="22">
        <v>25934</v>
      </c>
      <c r="K2589" s="22">
        <v>44196</v>
      </c>
      <c r="L2589" s="23">
        <f t="shared" si="408"/>
        <v>750</v>
      </c>
      <c r="M2589" s="24">
        <f t="shared" si="409"/>
        <v>1</v>
      </c>
      <c r="N2589" s="21">
        <v>750</v>
      </c>
      <c r="O2589" s="21">
        <v>750</v>
      </c>
      <c r="P2589" s="21" t="s">
        <v>279</v>
      </c>
      <c r="Q2589" s="21" t="s">
        <v>280</v>
      </c>
      <c r="R2589" s="25" t="s">
        <v>170</v>
      </c>
      <c r="S2589" s="21" t="s">
        <v>318</v>
      </c>
      <c r="T2589" s="21"/>
      <c r="U2589" s="26"/>
      <c r="V2589" s="26"/>
      <c r="W2589" s="27">
        <f t="shared" si="400"/>
        <v>1971</v>
      </c>
      <c r="X2589" s="27">
        <f t="shared" si="401"/>
        <v>2020</v>
      </c>
      <c r="Y2589" s="28">
        <f t="shared" si="402"/>
        <v>0</v>
      </c>
      <c r="Z2589" s="29" t="str">
        <f t="shared" si="403"/>
        <v>CAISO</v>
      </c>
      <c r="AA2589" s="30">
        <f t="shared" si="404"/>
        <v>750</v>
      </c>
      <c r="AB2589" s="31">
        <f>IF(AND(ISNUMBER(MATCH($S2589,[3]Lists!$CU$8:$CU$37,0)),J2589&gt;=DATE(2018,12,31)),$AH$6,$AH$5)</f>
        <v>1</v>
      </c>
      <c r="AC2589" s="31">
        <f t="shared" si="405"/>
        <v>1</v>
      </c>
      <c r="AD2589" s="31">
        <f t="shared" si="406"/>
        <v>1</v>
      </c>
      <c r="AE2589" s="32" t="e">
        <f>MIN($K2589,IF(AND(S2589='[3]Resources - Baseline'!$C$25,$AH$3&gt;0),MIN(DATE(2050,12,31),MAX(DATE($AH$4,12,31),DATE(YEAR(J2589)+$AH$3,MONTH(J2589),DAY(J2589)))),IF(AND(COUNTIFS('[3]Resources - Baseline'!$C$26:$C$37,S2589)=1,$AH$2&gt;0),MIN(DATE($AH$4,12,31),DATE(YEAR(J2589)+$AH$2,MONTH(J2589),DAY(J2589))),DATE(2050,12,31))))</f>
        <v>#VALUE!</v>
      </c>
      <c r="AF2589" s="33">
        <f t="shared" si="407"/>
        <v>1</v>
      </c>
    </row>
    <row r="2590" spans="1:32">
      <c r="A2590" s="1">
        <v>2590</v>
      </c>
      <c r="B2590" s="21" t="s">
        <v>5334</v>
      </c>
      <c r="C2590" s="21" t="s">
        <v>5335</v>
      </c>
      <c r="D2590" s="21" t="s">
        <v>174</v>
      </c>
      <c r="E2590" s="22" t="s">
        <v>202</v>
      </c>
      <c r="F2590" s="22" t="s">
        <v>203</v>
      </c>
      <c r="G2590" s="22" t="s">
        <v>204</v>
      </c>
      <c r="H2590" s="22" t="s">
        <v>205</v>
      </c>
      <c r="I2590" s="22" t="s">
        <v>178</v>
      </c>
      <c r="J2590" s="22">
        <v>43830</v>
      </c>
      <c r="K2590" s="22">
        <v>55153</v>
      </c>
      <c r="L2590" s="23">
        <f t="shared" si="408"/>
        <v>20</v>
      </c>
      <c r="M2590" s="24">
        <f t="shared" si="409"/>
        <v>1</v>
      </c>
      <c r="N2590" s="23">
        <v>20</v>
      </c>
      <c r="O2590" s="23">
        <v>20</v>
      </c>
      <c r="P2590" s="23" t="s">
        <v>206</v>
      </c>
      <c r="Q2590" s="23" t="s">
        <v>207</v>
      </c>
      <c r="R2590" s="25" t="s">
        <v>189</v>
      </c>
      <c r="S2590" s="22" t="s">
        <v>182</v>
      </c>
      <c r="T2590" s="22"/>
      <c r="U2590" s="26"/>
      <c r="V2590" s="26"/>
      <c r="W2590" s="27">
        <f t="shared" si="400"/>
        <v>2020</v>
      </c>
      <c r="X2590" s="27">
        <f t="shared" si="401"/>
        <v>2050</v>
      </c>
      <c r="Y2590" s="28">
        <f t="shared" si="402"/>
        <v>0</v>
      </c>
      <c r="Z2590" s="29" t="str">
        <f t="shared" si="403"/>
        <v>CAISO</v>
      </c>
      <c r="AA2590" s="30">
        <f t="shared" si="404"/>
        <v>20</v>
      </c>
      <c r="AB2590" s="31">
        <f>IF(AND(ISNUMBER(MATCH($S2590,[3]Lists!$CU$8:$CU$37,0)),J2590&gt;=DATE(2018,12,31)),$AH$6,$AH$5)</f>
        <v>0.95</v>
      </c>
      <c r="AC2590" s="31">
        <f t="shared" si="405"/>
        <v>1</v>
      </c>
      <c r="AD2590" s="31">
        <f t="shared" si="406"/>
        <v>1</v>
      </c>
      <c r="AE2590" s="32" t="e">
        <f>MIN($K2590,IF(AND(S2590='[3]Resources - Baseline'!$C$25,$AH$3&gt;0),MIN(DATE(2050,12,31),MAX(DATE($AH$4,12,31),DATE(YEAR(J2590)+$AH$3,MONTH(J2590),DAY(J2590)))),IF(AND(COUNTIFS('[3]Resources - Baseline'!$C$26:$C$37,S2590)=1,$AH$2&gt;0),MIN(DATE($AH$4,12,31),DATE(YEAR(J2590)+$AH$2,MONTH(J2590),DAY(J2590))),DATE(2050,12,31))))</f>
        <v>#VALUE!</v>
      </c>
      <c r="AF2590" s="33">
        <f t="shared" si="407"/>
        <v>1</v>
      </c>
    </row>
    <row r="2591" spans="1:32">
      <c r="A2591" s="1">
        <v>2591</v>
      </c>
      <c r="B2591" s="21" t="s">
        <v>5336</v>
      </c>
      <c r="C2591" s="21" t="s">
        <v>5337</v>
      </c>
      <c r="D2591" s="21" t="s">
        <v>185</v>
      </c>
      <c r="E2591" s="21" t="s">
        <v>175</v>
      </c>
      <c r="F2591" s="21" t="s">
        <v>175</v>
      </c>
      <c r="G2591" s="21" t="s">
        <v>186</v>
      </c>
      <c r="H2591" s="21" t="s">
        <v>175</v>
      </c>
      <c r="I2591" s="21" t="s">
        <v>178</v>
      </c>
      <c r="J2591" s="22"/>
      <c r="K2591" s="22">
        <v>55153</v>
      </c>
      <c r="L2591" s="23">
        <f t="shared" si="408"/>
        <v>10</v>
      </c>
      <c r="M2591" s="24">
        <f t="shared" si="409"/>
        <v>1</v>
      </c>
      <c r="N2591" s="21">
        <v>10</v>
      </c>
      <c r="O2591" s="21">
        <v>10</v>
      </c>
      <c r="P2591" s="21" t="s">
        <v>188</v>
      </c>
      <c r="Q2591" s="21" t="s">
        <v>188</v>
      </c>
      <c r="R2591" s="25" t="s">
        <v>189</v>
      </c>
      <c r="S2591" s="21" t="s">
        <v>182</v>
      </c>
      <c r="T2591" s="21"/>
      <c r="U2591" s="26"/>
      <c r="V2591" s="26"/>
      <c r="W2591" s="27">
        <f t="shared" si="400"/>
        <v>1900</v>
      </c>
      <c r="X2591" s="27">
        <f t="shared" si="401"/>
        <v>2050</v>
      </c>
      <c r="Y2591" s="28">
        <f t="shared" si="402"/>
        <v>0</v>
      </c>
      <c r="Z2591" s="29" t="str">
        <f t="shared" si="403"/>
        <v>CAISO</v>
      </c>
      <c r="AA2591" s="30">
        <f t="shared" si="404"/>
        <v>10</v>
      </c>
      <c r="AB2591" s="31">
        <f>IF(AND(ISNUMBER(MATCH($S2591,[3]Lists!$CU$8:$CU$37,0)),J2591&gt;=DATE(2018,12,31)),$AH$6,$AH$5)</f>
        <v>1</v>
      </c>
      <c r="AC2591" s="31">
        <f t="shared" si="405"/>
        <v>1</v>
      </c>
      <c r="AD2591" s="31">
        <f t="shared" si="406"/>
        <v>1</v>
      </c>
      <c r="AE2591" s="32" t="e">
        <f>MIN($K2591,IF(AND(S2591='[3]Resources - Baseline'!$C$25,$AH$3&gt;0),MIN(DATE(2050,12,31),MAX(DATE($AH$4,12,31),DATE(YEAR(J2591)+$AH$3,MONTH(J2591),DAY(J2591)))),IF(AND(COUNTIFS('[3]Resources - Baseline'!$C$26:$C$37,S2591)=1,$AH$2&gt;0),MIN(DATE($AH$4,12,31),DATE(YEAR(J2591)+$AH$2,MONTH(J2591),DAY(J2591))),DATE(2050,12,31))))</f>
        <v>#VALUE!</v>
      </c>
      <c r="AF2591" s="33">
        <f t="shared" si="407"/>
        <v>1</v>
      </c>
    </row>
    <row r="2592" spans="1:32">
      <c r="A2592" s="1">
        <v>2592</v>
      </c>
      <c r="B2592" s="21" t="s">
        <v>5338</v>
      </c>
      <c r="C2592" s="21" t="s">
        <v>5339</v>
      </c>
      <c r="D2592" s="21" t="s">
        <v>185</v>
      </c>
      <c r="E2592" s="21" t="s">
        <v>175</v>
      </c>
      <c r="F2592" s="21" t="s">
        <v>175</v>
      </c>
      <c r="G2592" s="21" t="s">
        <v>186</v>
      </c>
      <c r="H2592" s="21" t="s">
        <v>175</v>
      </c>
      <c r="I2592" s="21" t="s">
        <v>178</v>
      </c>
      <c r="J2592" s="22"/>
      <c r="K2592" s="22">
        <v>55153</v>
      </c>
      <c r="L2592" s="23">
        <f t="shared" si="408"/>
        <v>10</v>
      </c>
      <c r="M2592" s="24">
        <f t="shared" si="409"/>
        <v>1</v>
      </c>
      <c r="N2592" s="21">
        <v>10</v>
      </c>
      <c r="O2592" s="21">
        <v>10</v>
      </c>
      <c r="P2592" s="21" t="s">
        <v>188</v>
      </c>
      <c r="Q2592" s="21" t="s">
        <v>188</v>
      </c>
      <c r="R2592" s="25" t="s">
        <v>189</v>
      </c>
      <c r="S2592" s="21" t="s">
        <v>182</v>
      </c>
      <c r="T2592" s="21"/>
      <c r="U2592" s="26"/>
      <c r="V2592" s="26"/>
      <c r="W2592" s="27">
        <f t="shared" si="400"/>
        <v>1900</v>
      </c>
      <c r="X2592" s="27">
        <f t="shared" si="401"/>
        <v>2050</v>
      </c>
      <c r="Y2592" s="28">
        <f t="shared" si="402"/>
        <v>0</v>
      </c>
      <c r="Z2592" s="29" t="str">
        <f t="shared" si="403"/>
        <v>CAISO</v>
      </c>
      <c r="AA2592" s="30">
        <f t="shared" si="404"/>
        <v>10</v>
      </c>
      <c r="AB2592" s="31">
        <f>IF(AND(ISNUMBER(MATCH($S2592,[3]Lists!$CU$8:$CU$37,0)),J2592&gt;=DATE(2018,12,31)),$AH$6,$AH$5)</f>
        <v>1</v>
      </c>
      <c r="AC2592" s="31">
        <f t="shared" si="405"/>
        <v>1</v>
      </c>
      <c r="AD2592" s="31">
        <f t="shared" si="406"/>
        <v>1</v>
      </c>
      <c r="AE2592" s="32" t="e">
        <f>MIN($K2592,IF(AND(S2592='[3]Resources - Baseline'!$C$25,$AH$3&gt;0),MIN(DATE(2050,12,31),MAX(DATE($AH$4,12,31),DATE(YEAR(J2592)+$AH$3,MONTH(J2592),DAY(J2592)))),IF(AND(COUNTIFS('[3]Resources - Baseline'!$C$26:$C$37,S2592)=1,$AH$2&gt;0),MIN(DATE($AH$4,12,31),DATE(YEAR(J2592)+$AH$2,MONTH(J2592),DAY(J2592))),DATE(2050,12,31))))</f>
        <v>#VALUE!</v>
      </c>
      <c r="AF2592" s="33">
        <f t="shared" si="407"/>
        <v>1</v>
      </c>
    </row>
    <row r="2593" spans="1:32">
      <c r="A2593" s="1">
        <v>2593</v>
      </c>
      <c r="B2593" s="21" t="s">
        <v>5340</v>
      </c>
      <c r="C2593" s="21" t="s">
        <v>5341</v>
      </c>
      <c r="D2593" s="21" t="s">
        <v>185</v>
      </c>
      <c r="E2593" s="21" t="s">
        <v>175</v>
      </c>
      <c r="F2593" s="21" t="s">
        <v>175</v>
      </c>
      <c r="G2593" s="21" t="s">
        <v>186</v>
      </c>
      <c r="H2593" s="21" t="s">
        <v>175</v>
      </c>
      <c r="I2593" s="21" t="s">
        <v>178</v>
      </c>
      <c r="J2593" s="22">
        <v>32860</v>
      </c>
      <c r="K2593" s="22">
        <v>55153</v>
      </c>
      <c r="L2593" s="23">
        <f t="shared" si="408"/>
        <v>7.5</v>
      </c>
      <c r="M2593" s="24">
        <f t="shared" si="409"/>
        <v>1</v>
      </c>
      <c r="N2593" s="21">
        <v>7.5</v>
      </c>
      <c r="O2593" s="21">
        <v>7.5</v>
      </c>
      <c r="P2593" s="21" t="s">
        <v>461</v>
      </c>
      <c r="Q2593" s="21" t="s">
        <v>537</v>
      </c>
      <c r="R2593" s="25" t="s">
        <v>538</v>
      </c>
      <c r="S2593" s="21" t="s">
        <v>539</v>
      </c>
      <c r="T2593" s="21"/>
      <c r="U2593" s="26"/>
      <c r="V2593" s="26"/>
      <c r="W2593" s="27">
        <f t="shared" si="400"/>
        <v>1990</v>
      </c>
      <c r="X2593" s="27">
        <f t="shared" si="401"/>
        <v>2050</v>
      </c>
      <c r="Y2593" s="28">
        <f t="shared" si="402"/>
        <v>0</v>
      </c>
      <c r="Z2593" s="29" t="str">
        <f t="shared" si="403"/>
        <v>CAISO</v>
      </c>
      <c r="AA2593" s="30">
        <f t="shared" si="404"/>
        <v>7.5</v>
      </c>
      <c r="AB2593" s="31">
        <f>IF(AND(ISNUMBER(MATCH($S2593,[3]Lists!$CU$8:$CU$37,0)),J2593&gt;=DATE(2018,12,31)),$AH$6,$AH$5)</f>
        <v>1</v>
      </c>
      <c r="AC2593" s="31">
        <f t="shared" si="405"/>
        <v>1</v>
      </c>
      <c r="AD2593" s="31">
        <f t="shared" si="406"/>
        <v>1</v>
      </c>
      <c r="AE2593" s="32" t="e">
        <f>MIN($K2593,IF(AND(S2593='[3]Resources - Baseline'!$C$25,$AH$3&gt;0),MIN(DATE(2050,12,31),MAX(DATE($AH$4,12,31),DATE(YEAR(J2593)+$AH$3,MONTH(J2593),DAY(J2593)))),IF(AND(COUNTIFS('[3]Resources - Baseline'!$C$26:$C$37,S2593)=1,$AH$2&gt;0),MIN(DATE($AH$4,12,31),DATE(YEAR(J2593)+$AH$2,MONTH(J2593),DAY(J2593))),DATE(2050,12,31))))</f>
        <v>#VALUE!</v>
      </c>
      <c r="AF2593" s="33">
        <f t="shared" si="407"/>
        <v>1</v>
      </c>
    </row>
    <row r="2594" spans="1:32">
      <c r="A2594" s="1">
        <v>2594</v>
      </c>
      <c r="B2594" s="21" t="s">
        <v>5342</v>
      </c>
      <c r="C2594" s="21" t="s">
        <v>5343</v>
      </c>
      <c r="D2594" s="21" t="s">
        <v>185</v>
      </c>
      <c r="E2594" s="21" t="s">
        <v>175</v>
      </c>
      <c r="F2594" s="21" t="s">
        <v>175</v>
      </c>
      <c r="G2594" s="21" t="s">
        <v>186</v>
      </c>
      <c r="H2594" s="21" t="s">
        <v>175</v>
      </c>
      <c r="I2594" s="21" t="s">
        <v>178</v>
      </c>
      <c r="J2594" s="22"/>
      <c r="K2594" s="22">
        <v>55153</v>
      </c>
      <c r="L2594" s="23">
        <f t="shared" si="408"/>
        <v>3</v>
      </c>
      <c r="M2594" s="24">
        <f t="shared" si="409"/>
        <v>1</v>
      </c>
      <c r="N2594" s="21">
        <v>3</v>
      </c>
      <c r="O2594" s="21">
        <v>3</v>
      </c>
      <c r="P2594" s="21" t="s">
        <v>365</v>
      </c>
      <c r="Q2594" s="21" t="s">
        <v>188</v>
      </c>
      <c r="R2594" s="25" t="s">
        <v>189</v>
      </c>
      <c r="S2594" s="21" t="s">
        <v>182</v>
      </c>
      <c r="T2594" s="21"/>
      <c r="U2594" s="26"/>
      <c r="V2594" s="26"/>
      <c r="W2594" s="27">
        <f t="shared" si="400"/>
        <v>1900</v>
      </c>
      <c r="X2594" s="27">
        <f t="shared" si="401"/>
        <v>2050</v>
      </c>
      <c r="Y2594" s="28">
        <f t="shared" si="402"/>
        <v>0</v>
      </c>
      <c r="Z2594" s="29" t="str">
        <f t="shared" si="403"/>
        <v>CAISO</v>
      </c>
      <c r="AA2594" s="30">
        <f t="shared" si="404"/>
        <v>3</v>
      </c>
      <c r="AB2594" s="31">
        <f>IF(AND(ISNUMBER(MATCH($S2594,[3]Lists!$CU$8:$CU$37,0)),J2594&gt;=DATE(2018,12,31)),$AH$6,$AH$5)</f>
        <v>1</v>
      </c>
      <c r="AC2594" s="31">
        <f t="shared" si="405"/>
        <v>1</v>
      </c>
      <c r="AD2594" s="31">
        <f t="shared" si="406"/>
        <v>1</v>
      </c>
      <c r="AE2594" s="32" t="e">
        <f>MIN($K2594,IF(AND(S2594='[3]Resources - Baseline'!$C$25,$AH$3&gt;0),MIN(DATE(2050,12,31),MAX(DATE($AH$4,12,31),DATE(YEAR(J2594)+$AH$3,MONTH(J2594),DAY(J2594)))),IF(AND(COUNTIFS('[3]Resources - Baseline'!$C$26:$C$37,S2594)=1,$AH$2&gt;0),MIN(DATE($AH$4,12,31),DATE(YEAR(J2594)+$AH$2,MONTH(J2594),DAY(J2594))),DATE(2050,12,31))))</f>
        <v>#VALUE!</v>
      </c>
      <c r="AF2594" s="33">
        <f t="shared" si="407"/>
        <v>1</v>
      </c>
    </row>
    <row r="2595" spans="1:32">
      <c r="A2595" s="1">
        <v>2595</v>
      </c>
      <c r="B2595" s="21" t="s">
        <v>5344</v>
      </c>
      <c r="C2595" s="21" t="s">
        <v>5345</v>
      </c>
      <c r="D2595" s="21" t="s">
        <v>185</v>
      </c>
      <c r="E2595" s="21" t="s">
        <v>205</v>
      </c>
      <c r="F2595" s="21" t="s">
        <v>205</v>
      </c>
      <c r="G2595" s="21" t="s">
        <v>204</v>
      </c>
      <c r="H2595" s="21" t="s">
        <v>205</v>
      </c>
      <c r="I2595" s="21" t="s">
        <v>178</v>
      </c>
      <c r="J2595" s="22">
        <v>41712</v>
      </c>
      <c r="K2595" s="22">
        <v>55153</v>
      </c>
      <c r="L2595" s="23">
        <f t="shared" si="408"/>
        <v>0</v>
      </c>
      <c r="M2595" s="24">
        <f t="shared" si="409"/>
        <v>0</v>
      </c>
      <c r="N2595" s="21"/>
      <c r="O2595" s="21">
        <v>1.5</v>
      </c>
      <c r="P2595" s="21" t="s">
        <v>187</v>
      </c>
      <c r="Q2595" s="21" t="s">
        <v>1498</v>
      </c>
      <c r="R2595" s="25" t="s">
        <v>1499</v>
      </c>
      <c r="S2595" s="21" t="s">
        <v>913</v>
      </c>
      <c r="T2595" s="21"/>
      <c r="U2595" s="26"/>
      <c r="V2595" s="26"/>
      <c r="W2595" s="27">
        <f t="shared" si="400"/>
        <v>2014</v>
      </c>
      <c r="X2595" s="27">
        <f t="shared" si="401"/>
        <v>2050</v>
      </c>
      <c r="Y2595" s="28">
        <f t="shared" si="402"/>
        <v>0</v>
      </c>
      <c r="Z2595" s="29" t="str">
        <f t="shared" si="403"/>
        <v>CAISO</v>
      </c>
      <c r="AA2595" s="30">
        <f t="shared" si="404"/>
        <v>1.5</v>
      </c>
      <c r="AB2595" s="31">
        <f>IF(AND(ISNUMBER(MATCH($S2595,[3]Lists!$CU$8:$CU$37,0)),J2595&gt;=DATE(2018,12,31)),$AH$6,$AH$5)</f>
        <v>1</v>
      </c>
      <c r="AC2595" s="31">
        <f t="shared" si="405"/>
        <v>1</v>
      </c>
      <c r="AD2595" s="31">
        <f t="shared" si="406"/>
        <v>1</v>
      </c>
      <c r="AE2595" s="32" t="e">
        <f>MIN($K2595,IF(AND(S2595='[3]Resources - Baseline'!$C$25,$AH$3&gt;0),MIN(DATE(2050,12,31),MAX(DATE($AH$4,12,31),DATE(YEAR(J2595)+$AH$3,MONTH(J2595),DAY(J2595)))),IF(AND(COUNTIFS('[3]Resources - Baseline'!$C$26:$C$37,S2595)=1,$AH$2&gt;0),MIN(DATE($AH$4,12,31),DATE(YEAR(J2595)+$AH$2,MONTH(J2595),DAY(J2595))),DATE(2050,12,31))))</f>
        <v>#VALUE!</v>
      </c>
      <c r="AF2595" s="33">
        <f t="shared" si="407"/>
        <v>1</v>
      </c>
    </row>
    <row r="2596" spans="1:32">
      <c r="A2596" s="1">
        <v>2596</v>
      </c>
      <c r="B2596" s="21" t="s">
        <v>5346</v>
      </c>
      <c r="C2596" s="21" t="s">
        <v>5347</v>
      </c>
      <c r="D2596" s="21" t="s">
        <v>185</v>
      </c>
      <c r="E2596" s="21" t="s">
        <v>205</v>
      </c>
      <c r="F2596" s="21" t="s">
        <v>205</v>
      </c>
      <c r="G2596" s="21" t="s">
        <v>204</v>
      </c>
      <c r="H2596" s="21" t="s">
        <v>205</v>
      </c>
      <c r="I2596" s="21" t="s">
        <v>178</v>
      </c>
      <c r="J2596" s="22">
        <v>41712</v>
      </c>
      <c r="K2596" s="22">
        <v>55153</v>
      </c>
      <c r="L2596" s="23">
        <f t="shared" si="408"/>
        <v>0</v>
      </c>
      <c r="M2596" s="24">
        <f t="shared" si="409"/>
        <v>0</v>
      </c>
      <c r="N2596" s="21"/>
      <c r="O2596" s="21">
        <v>1.5</v>
      </c>
      <c r="P2596" s="21" t="s">
        <v>187</v>
      </c>
      <c r="Q2596" s="21" t="s">
        <v>1498</v>
      </c>
      <c r="R2596" s="25" t="s">
        <v>1499</v>
      </c>
      <c r="S2596" s="21" t="s">
        <v>913</v>
      </c>
      <c r="T2596" s="21"/>
      <c r="U2596" s="26"/>
      <c r="V2596" s="26"/>
      <c r="W2596" s="27">
        <f t="shared" si="400"/>
        <v>2014</v>
      </c>
      <c r="X2596" s="27">
        <f t="shared" si="401"/>
        <v>2050</v>
      </c>
      <c r="Y2596" s="28">
        <f t="shared" si="402"/>
        <v>0</v>
      </c>
      <c r="Z2596" s="29" t="str">
        <f t="shared" si="403"/>
        <v>CAISO</v>
      </c>
      <c r="AA2596" s="30">
        <f t="shared" si="404"/>
        <v>1.5</v>
      </c>
      <c r="AB2596" s="31">
        <f>IF(AND(ISNUMBER(MATCH($S2596,[3]Lists!$CU$8:$CU$37,0)),J2596&gt;=DATE(2018,12,31)),$AH$6,$AH$5)</f>
        <v>1</v>
      </c>
      <c r="AC2596" s="31">
        <f t="shared" si="405"/>
        <v>1</v>
      </c>
      <c r="AD2596" s="31">
        <f t="shared" si="406"/>
        <v>1</v>
      </c>
      <c r="AE2596" s="32" t="e">
        <f>MIN($K2596,IF(AND(S2596='[3]Resources - Baseline'!$C$25,$AH$3&gt;0),MIN(DATE(2050,12,31),MAX(DATE($AH$4,12,31),DATE(YEAR(J2596)+$AH$3,MONTH(J2596),DAY(J2596)))),IF(AND(COUNTIFS('[3]Resources - Baseline'!$C$26:$C$37,S2596)=1,$AH$2&gt;0),MIN(DATE($AH$4,12,31),DATE(YEAR(J2596)+$AH$2,MONTH(J2596),DAY(J2596))),DATE(2050,12,31))))</f>
        <v>#VALUE!</v>
      </c>
      <c r="AF2596" s="33">
        <f t="shared" si="407"/>
        <v>1</v>
      </c>
    </row>
    <row r="2597" spans="1:32">
      <c r="A2597" s="1">
        <v>2597</v>
      </c>
      <c r="B2597" s="21" t="s">
        <v>5348</v>
      </c>
      <c r="C2597" s="21" t="s">
        <v>5349</v>
      </c>
      <c r="D2597" s="21" t="s">
        <v>185</v>
      </c>
      <c r="E2597" s="21" t="s">
        <v>205</v>
      </c>
      <c r="F2597" s="21" t="s">
        <v>205</v>
      </c>
      <c r="G2597" s="21" t="s">
        <v>204</v>
      </c>
      <c r="H2597" s="21" t="s">
        <v>205</v>
      </c>
      <c r="I2597" s="21" t="s">
        <v>178</v>
      </c>
      <c r="J2597" s="22">
        <v>38876</v>
      </c>
      <c r="K2597" s="22">
        <v>55153</v>
      </c>
      <c r="L2597" s="23">
        <f t="shared" si="408"/>
        <v>35.5</v>
      </c>
      <c r="M2597" s="24">
        <f t="shared" si="409"/>
        <v>1</v>
      </c>
      <c r="N2597" s="21">
        <v>35.5</v>
      </c>
      <c r="O2597" s="21">
        <v>35.5</v>
      </c>
      <c r="P2597" s="21" t="s">
        <v>268</v>
      </c>
      <c r="Q2597" s="21" t="s">
        <v>269</v>
      </c>
      <c r="R2597" s="25" t="s">
        <v>270</v>
      </c>
      <c r="S2597" s="21" t="s">
        <v>271</v>
      </c>
      <c r="T2597" s="21"/>
      <c r="U2597" s="26"/>
      <c r="V2597" s="26"/>
      <c r="W2597" s="27">
        <f t="shared" si="400"/>
        <v>2006</v>
      </c>
      <c r="X2597" s="27">
        <f t="shared" si="401"/>
        <v>2050</v>
      </c>
      <c r="Y2597" s="28">
        <f t="shared" si="402"/>
        <v>0</v>
      </c>
      <c r="Z2597" s="29" t="str">
        <f t="shared" si="403"/>
        <v>CAISO</v>
      </c>
      <c r="AA2597" s="30">
        <f t="shared" si="404"/>
        <v>35.5</v>
      </c>
      <c r="AB2597" s="31">
        <f>IF(AND(ISNUMBER(MATCH($S2597,[3]Lists!$CU$8:$CU$37,0)),J2597&gt;=DATE(2018,12,31)),$AH$6,$AH$5)</f>
        <v>1</v>
      </c>
      <c r="AC2597" s="31">
        <f t="shared" si="405"/>
        <v>1</v>
      </c>
      <c r="AD2597" s="31">
        <f t="shared" si="406"/>
        <v>1</v>
      </c>
      <c r="AE2597" s="32" t="e">
        <f>MIN($K2597,IF(AND(S2597='[3]Resources - Baseline'!$C$25,$AH$3&gt;0),MIN(DATE(2050,12,31),MAX(DATE($AH$4,12,31),DATE(YEAR(J2597)+$AH$3,MONTH(J2597),DAY(J2597)))),IF(AND(COUNTIFS('[3]Resources - Baseline'!$C$26:$C$37,S2597)=1,$AH$2&gt;0),MIN(DATE($AH$4,12,31),DATE(YEAR(J2597)+$AH$2,MONTH(J2597),DAY(J2597))),DATE(2050,12,31))))</f>
        <v>#VALUE!</v>
      </c>
      <c r="AF2597" s="33">
        <f t="shared" si="407"/>
        <v>1</v>
      </c>
    </row>
    <row r="2598" spans="1:32">
      <c r="A2598" s="1">
        <v>2598</v>
      </c>
      <c r="B2598" s="21" t="s">
        <v>5350</v>
      </c>
      <c r="C2598" s="21" t="s">
        <v>5351</v>
      </c>
      <c r="D2598" s="21" t="s">
        <v>185</v>
      </c>
      <c r="E2598" s="21" t="s">
        <v>205</v>
      </c>
      <c r="F2598" s="21" t="s">
        <v>205</v>
      </c>
      <c r="G2598" s="21" t="s">
        <v>204</v>
      </c>
      <c r="H2598" s="21" t="s">
        <v>205</v>
      </c>
      <c r="I2598" s="21" t="s">
        <v>178</v>
      </c>
      <c r="J2598" s="22">
        <v>31778</v>
      </c>
      <c r="K2598" s="22">
        <v>55153</v>
      </c>
      <c r="L2598" s="23">
        <f t="shared" si="408"/>
        <v>2.21</v>
      </c>
      <c r="M2598" s="24">
        <f t="shared" si="409"/>
        <v>0.73666666666666669</v>
      </c>
      <c r="N2598" s="21">
        <v>2.21</v>
      </c>
      <c r="O2598" s="21">
        <v>3</v>
      </c>
      <c r="P2598" s="21" t="s">
        <v>187</v>
      </c>
      <c r="Q2598" s="21" t="s">
        <v>1498</v>
      </c>
      <c r="R2598" s="25" t="s">
        <v>1499</v>
      </c>
      <c r="S2598" s="21" t="s">
        <v>913</v>
      </c>
      <c r="T2598" s="21"/>
      <c r="U2598" s="26"/>
      <c r="V2598" s="26"/>
      <c r="W2598" s="27">
        <f t="shared" si="400"/>
        <v>1987</v>
      </c>
      <c r="X2598" s="27">
        <f t="shared" si="401"/>
        <v>2050</v>
      </c>
      <c r="Y2598" s="28">
        <f t="shared" si="402"/>
        <v>0</v>
      </c>
      <c r="Z2598" s="29" t="str">
        <f t="shared" si="403"/>
        <v>CAISO</v>
      </c>
      <c r="AA2598" s="30">
        <f t="shared" si="404"/>
        <v>3</v>
      </c>
      <c r="AB2598" s="31">
        <f>IF(AND(ISNUMBER(MATCH($S2598,[3]Lists!$CU$8:$CU$37,0)),J2598&gt;=DATE(2018,12,31)),$AH$6,$AH$5)</f>
        <v>1</v>
      </c>
      <c r="AC2598" s="31">
        <f t="shared" si="405"/>
        <v>1</v>
      </c>
      <c r="AD2598" s="31">
        <f t="shared" si="406"/>
        <v>1</v>
      </c>
      <c r="AE2598" s="32" t="e">
        <f>MIN($K2598,IF(AND(S2598='[3]Resources - Baseline'!$C$25,$AH$3&gt;0),MIN(DATE(2050,12,31),MAX(DATE($AH$4,12,31),DATE(YEAR(J2598)+$AH$3,MONTH(J2598),DAY(J2598)))),IF(AND(COUNTIFS('[3]Resources - Baseline'!$C$26:$C$37,S2598)=1,$AH$2&gt;0),MIN(DATE($AH$4,12,31),DATE(YEAR(J2598)+$AH$2,MONTH(J2598),DAY(J2598))),DATE(2050,12,31))))</f>
        <v>#VALUE!</v>
      </c>
      <c r="AF2598" s="33">
        <f t="shared" si="407"/>
        <v>1</v>
      </c>
    </row>
    <row r="2599" spans="1:32">
      <c r="A2599" s="1">
        <v>2599</v>
      </c>
      <c r="B2599" s="21" t="s">
        <v>5352</v>
      </c>
      <c r="C2599" s="21" t="s">
        <v>5353</v>
      </c>
      <c r="D2599" s="21" t="s">
        <v>163</v>
      </c>
      <c r="E2599" s="21" t="s">
        <v>331</v>
      </c>
      <c r="F2599" s="21" t="s">
        <v>331</v>
      </c>
      <c r="G2599" s="21" t="s">
        <v>177</v>
      </c>
      <c r="H2599" s="21" t="s">
        <v>176</v>
      </c>
      <c r="I2599" s="21" t="s">
        <v>178</v>
      </c>
      <c r="J2599" s="22">
        <v>31778</v>
      </c>
      <c r="K2599" s="22">
        <v>55153</v>
      </c>
      <c r="L2599" s="23">
        <f t="shared" si="408"/>
        <v>0</v>
      </c>
      <c r="M2599" s="24">
        <f t="shared" si="409"/>
        <v>0</v>
      </c>
      <c r="N2599" s="21"/>
      <c r="O2599" s="21">
        <v>1.88</v>
      </c>
      <c r="P2599" s="21" t="s">
        <v>911</v>
      </c>
      <c r="Q2599" s="21" t="s">
        <v>912</v>
      </c>
      <c r="R2599" s="25" t="s">
        <v>215</v>
      </c>
      <c r="S2599" s="21" t="s">
        <v>913</v>
      </c>
      <c r="T2599" s="21"/>
      <c r="U2599" s="26"/>
      <c r="V2599" s="26"/>
      <c r="W2599" s="27">
        <f t="shared" si="400"/>
        <v>1987</v>
      </c>
      <c r="X2599" s="27">
        <f t="shared" si="401"/>
        <v>2050</v>
      </c>
      <c r="Y2599" s="28">
        <f t="shared" si="402"/>
        <v>0</v>
      </c>
      <c r="Z2599" s="29" t="str">
        <f t="shared" si="403"/>
        <v>CAISO</v>
      </c>
      <c r="AA2599" s="30">
        <f t="shared" si="404"/>
        <v>1.88</v>
      </c>
      <c r="AB2599" s="31">
        <f>IF(AND(ISNUMBER(MATCH($S2599,[3]Lists!$CU$8:$CU$37,0)),J2599&gt;=DATE(2018,12,31)),$AH$6,$AH$5)</f>
        <v>1</v>
      </c>
      <c r="AC2599" s="31">
        <f t="shared" si="405"/>
        <v>1</v>
      </c>
      <c r="AD2599" s="31">
        <f t="shared" si="406"/>
        <v>1</v>
      </c>
      <c r="AE2599" s="32" t="e">
        <f>MIN($K2599,IF(AND(S2599='[3]Resources - Baseline'!$C$25,$AH$3&gt;0),MIN(DATE(2050,12,31),MAX(DATE($AH$4,12,31),DATE(YEAR(J2599)+$AH$3,MONTH(J2599),DAY(J2599)))),IF(AND(COUNTIFS('[3]Resources - Baseline'!$C$26:$C$37,S2599)=1,$AH$2&gt;0),MIN(DATE($AH$4,12,31),DATE(YEAR(J2599)+$AH$2,MONTH(J2599),DAY(J2599))),DATE(2050,12,31))))</f>
        <v>#VALUE!</v>
      </c>
      <c r="AF2599" s="33">
        <f t="shared" si="407"/>
        <v>1</v>
      </c>
    </row>
    <row r="2600" spans="1:32">
      <c r="A2600" s="1">
        <v>2600</v>
      </c>
      <c r="B2600" s="21" t="s">
        <v>5354</v>
      </c>
      <c r="C2600" s="21" t="s">
        <v>5355</v>
      </c>
      <c r="D2600" s="21" t="s">
        <v>163</v>
      </c>
      <c r="E2600" s="21" t="s">
        <v>331</v>
      </c>
      <c r="F2600" s="21" t="s">
        <v>331</v>
      </c>
      <c r="G2600" s="21" t="s">
        <v>177</v>
      </c>
      <c r="H2600" s="21" t="s">
        <v>176</v>
      </c>
      <c r="I2600" s="21" t="s">
        <v>178</v>
      </c>
      <c r="J2600" s="22">
        <v>39149</v>
      </c>
      <c r="K2600" s="22">
        <v>55153</v>
      </c>
      <c r="L2600" s="23">
        <f t="shared" si="408"/>
        <v>0</v>
      </c>
      <c r="M2600" s="24">
        <f t="shared" si="409"/>
        <v>0</v>
      </c>
      <c r="N2600" s="21"/>
      <c r="O2600" s="21">
        <v>3.75</v>
      </c>
      <c r="P2600" s="21" t="s">
        <v>911</v>
      </c>
      <c r="Q2600" s="21" t="s">
        <v>912</v>
      </c>
      <c r="R2600" s="25" t="s">
        <v>215</v>
      </c>
      <c r="S2600" s="21" t="s">
        <v>913</v>
      </c>
      <c r="T2600" s="21"/>
      <c r="U2600" s="26"/>
      <c r="V2600" s="26"/>
      <c r="W2600" s="27">
        <f t="shared" si="400"/>
        <v>2007</v>
      </c>
      <c r="X2600" s="27">
        <f t="shared" si="401"/>
        <v>2050</v>
      </c>
      <c r="Y2600" s="28">
        <f t="shared" si="402"/>
        <v>0</v>
      </c>
      <c r="Z2600" s="29" t="str">
        <f t="shared" si="403"/>
        <v>CAISO</v>
      </c>
      <c r="AA2600" s="30">
        <f t="shared" si="404"/>
        <v>3.75</v>
      </c>
      <c r="AB2600" s="31">
        <f>IF(AND(ISNUMBER(MATCH($S2600,[3]Lists!$CU$8:$CU$37,0)),J2600&gt;=DATE(2018,12,31)),$AH$6,$AH$5)</f>
        <v>1</v>
      </c>
      <c r="AC2600" s="31">
        <f t="shared" si="405"/>
        <v>1</v>
      </c>
      <c r="AD2600" s="31">
        <f t="shared" si="406"/>
        <v>1</v>
      </c>
      <c r="AE2600" s="32" t="e">
        <f>MIN($K2600,IF(AND(S2600='[3]Resources - Baseline'!$C$25,$AH$3&gt;0),MIN(DATE(2050,12,31),MAX(DATE($AH$4,12,31),DATE(YEAR(J2600)+$AH$3,MONTH(J2600),DAY(J2600)))),IF(AND(COUNTIFS('[3]Resources - Baseline'!$C$26:$C$37,S2600)=1,$AH$2&gt;0),MIN(DATE($AH$4,12,31),DATE(YEAR(J2600)+$AH$2,MONTH(J2600),DAY(J2600))),DATE(2050,12,31))))</f>
        <v>#VALUE!</v>
      </c>
      <c r="AF2600" s="33">
        <f t="shared" si="407"/>
        <v>1</v>
      </c>
    </row>
    <row r="2601" spans="1:32">
      <c r="A2601" s="1">
        <v>2601</v>
      </c>
      <c r="B2601" s="21" t="s">
        <v>5356</v>
      </c>
      <c r="C2601" s="21" t="s">
        <v>5357</v>
      </c>
      <c r="D2601" s="21" t="s">
        <v>163</v>
      </c>
      <c r="E2601" s="21" t="s">
        <v>192</v>
      </c>
      <c r="F2601" s="21" t="s">
        <v>192</v>
      </c>
      <c r="G2601" s="21" t="s">
        <v>193</v>
      </c>
      <c r="H2601" s="21" t="s">
        <v>194</v>
      </c>
      <c r="I2601" s="21" t="s">
        <v>195</v>
      </c>
      <c r="J2601" s="22">
        <v>40089</v>
      </c>
      <c r="K2601" s="22">
        <v>55153</v>
      </c>
      <c r="L2601" s="23">
        <f t="shared" si="408"/>
        <v>7.5</v>
      </c>
      <c r="M2601" s="24">
        <f t="shared" si="409"/>
        <v>1</v>
      </c>
      <c r="N2601" s="21">
        <v>7.5</v>
      </c>
      <c r="O2601" s="21">
        <v>7.5</v>
      </c>
      <c r="P2601" s="21" t="s">
        <v>240</v>
      </c>
      <c r="Q2601" s="21" t="s">
        <v>207</v>
      </c>
      <c r="R2601" s="25" t="s">
        <v>189</v>
      </c>
      <c r="S2601" s="21" t="s">
        <v>337</v>
      </c>
      <c r="T2601" s="21"/>
      <c r="U2601" s="26"/>
      <c r="V2601" s="26"/>
      <c r="W2601" s="27">
        <f t="shared" si="400"/>
        <v>2010</v>
      </c>
      <c r="X2601" s="27">
        <f t="shared" si="401"/>
        <v>2050</v>
      </c>
      <c r="Y2601" s="28">
        <f t="shared" si="402"/>
        <v>0</v>
      </c>
      <c r="Z2601" s="29" t="str">
        <f t="shared" si="403"/>
        <v>SW</v>
      </c>
      <c r="AA2601" s="30">
        <f t="shared" si="404"/>
        <v>7.5</v>
      </c>
      <c r="AB2601" s="31">
        <f>IF(AND(ISNUMBER(MATCH($S2601,[3]Lists!$CU$8:$CU$37,0)),J2601&gt;=DATE(2018,12,31)),$AH$6,$AH$5)</f>
        <v>1</v>
      </c>
      <c r="AC2601" s="31">
        <f t="shared" si="405"/>
        <v>1</v>
      </c>
      <c r="AD2601" s="31">
        <f t="shared" si="406"/>
        <v>1</v>
      </c>
      <c r="AE2601" s="32" t="e">
        <f>MIN($K2601,IF(AND(S2601='[3]Resources - Baseline'!$C$25,$AH$3&gt;0),MIN(DATE(2050,12,31),MAX(DATE($AH$4,12,31),DATE(YEAR(J2601)+$AH$3,MONTH(J2601),DAY(J2601)))),IF(AND(COUNTIFS('[3]Resources - Baseline'!$C$26:$C$37,S2601)=1,$AH$2&gt;0),MIN(DATE($AH$4,12,31),DATE(YEAR(J2601)+$AH$2,MONTH(J2601),DAY(J2601))),DATE(2050,12,31))))</f>
        <v>#VALUE!</v>
      </c>
      <c r="AF2601" s="33">
        <f t="shared" si="407"/>
        <v>1</v>
      </c>
    </row>
    <row r="2602" spans="1:32">
      <c r="A2602" s="1">
        <v>2602</v>
      </c>
      <c r="B2602" s="21" t="s">
        <v>5358</v>
      </c>
      <c r="C2602" s="21" t="s">
        <v>5359</v>
      </c>
      <c r="D2602" s="21" t="s">
        <v>185</v>
      </c>
      <c r="E2602" s="21" t="s">
        <v>205</v>
      </c>
      <c r="F2602" s="21" t="s">
        <v>205</v>
      </c>
      <c r="G2602" s="21" t="s">
        <v>204</v>
      </c>
      <c r="H2602" s="21" t="s">
        <v>205</v>
      </c>
      <c r="I2602" s="21" t="s">
        <v>178</v>
      </c>
      <c r="J2602" s="22">
        <v>40089</v>
      </c>
      <c r="K2602" s="22">
        <v>55153</v>
      </c>
      <c r="L2602" s="23">
        <f t="shared" si="408"/>
        <v>603.6</v>
      </c>
      <c r="M2602" s="24">
        <f t="shared" si="409"/>
        <v>0.99986747945931631</v>
      </c>
      <c r="N2602" s="21">
        <v>603.6</v>
      </c>
      <c r="O2602" s="21">
        <v>603.67999999999995</v>
      </c>
      <c r="P2602" s="21" t="s">
        <v>257</v>
      </c>
      <c r="Q2602" s="21" t="s">
        <v>258</v>
      </c>
      <c r="R2602" s="25" t="s">
        <v>259</v>
      </c>
      <c r="S2602" s="21" t="s">
        <v>332</v>
      </c>
      <c r="T2602" s="21"/>
      <c r="U2602" s="26"/>
      <c r="V2602" s="26"/>
      <c r="W2602" s="27">
        <f t="shared" si="400"/>
        <v>2010</v>
      </c>
      <c r="X2602" s="27">
        <f t="shared" si="401"/>
        <v>2050</v>
      </c>
      <c r="Y2602" s="28">
        <f t="shared" si="402"/>
        <v>0</v>
      </c>
      <c r="Z2602" s="29" t="str">
        <f t="shared" si="403"/>
        <v>CAISO</v>
      </c>
      <c r="AA2602" s="30">
        <f t="shared" si="404"/>
        <v>603.67999999999995</v>
      </c>
      <c r="AB2602" s="31">
        <f>IF(AND(ISNUMBER(MATCH($S2602,[3]Lists!$CU$8:$CU$37,0)),J2602&gt;=DATE(2018,12,31)),$AH$6,$AH$5)</f>
        <v>1</v>
      </c>
      <c r="AC2602" s="31">
        <f t="shared" si="405"/>
        <v>1</v>
      </c>
      <c r="AD2602" s="31">
        <f t="shared" si="406"/>
        <v>1</v>
      </c>
      <c r="AE2602" s="32" t="e">
        <f>MIN($K2602,IF(AND(S2602='[3]Resources - Baseline'!$C$25,$AH$3&gt;0),MIN(DATE(2050,12,31),MAX(DATE($AH$4,12,31),DATE(YEAR(J2602)+$AH$3,MONTH(J2602),DAY(J2602)))),IF(AND(COUNTIFS('[3]Resources - Baseline'!$C$26:$C$37,S2602)=1,$AH$2&gt;0),MIN(DATE($AH$4,12,31),DATE(YEAR(J2602)+$AH$2,MONTH(J2602),DAY(J2602))),DATE(2050,12,31))))</f>
        <v>#VALUE!</v>
      </c>
      <c r="AF2602" s="33">
        <f t="shared" si="407"/>
        <v>1</v>
      </c>
    </row>
    <row r="2603" spans="1:32">
      <c r="A2603" s="1">
        <v>2603</v>
      </c>
      <c r="B2603" s="21" t="s">
        <v>5360</v>
      </c>
      <c r="C2603" s="21" t="s">
        <v>5361</v>
      </c>
      <c r="D2603" s="21" t="s">
        <v>163</v>
      </c>
      <c r="E2603" s="21" t="s">
        <v>192</v>
      </c>
      <c r="F2603" s="21" t="s">
        <v>192</v>
      </c>
      <c r="G2603" s="21" t="s">
        <v>193</v>
      </c>
      <c r="H2603" s="21" t="s">
        <v>194</v>
      </c>
      <c r="I2603" s="21" t="s">
        <v>195</v>
      </c>
      <c r="J2603" s="22">
        <v>41194</v>
      </c>
      <c r="K2603" s="22">
        <v>55153</v>
      </c>
      <c r="L2603" s="23">
        <f t="shared" si="408"/>
        <v>5</v>
      </c>
      <c r="M2603" s="24">
        <f t="shared" si="409"/>
        <v>1</v>
      </c>
      <c r="N2603" s="21">
        <v>5</v>
      </c>
      <c r="O2603" s="21">
        <v>5</v>
      </c>
      <c r="P2603" s="21" t="s">
        <v>240</v>
      </c>
      <c r="Q2603" s="21" t="s">
        <v>207</v>
      </c>
      <c r="R2603" s="25" t="s">
        <v>189</v>
      </c>
      <c r="S2603" s="21" t="s">
        <v>337</v>
      </c>
      <c r="T2603" s="21"/>
      <c r="U2603" s="26"/>
      <c r="V2603" s="26"/>
      <c r="W2603" s="27">
        <f t="shared" si="400"/>
        <v>2013</v>
      </c>
      <c r="X2603" s="27">
        <f t="shared" si="401"/>
        <v>2050</v>
      </c>
      <c r="Y2603" s="28">
        <f t="shared" si="402"/>
        <v>0</v>
      </c>
      <c r="Z2603" s="29" t="str">
        <f t="shared" si="403"/>
        <v>SW</v>
      </c>
      <c r="AA2603" s="30">
        <f t="shared" si="404"/>
        <v>5</v>
      </c>
      <c r="AB2603" s="31">
        <f>IF(AND(ISNUMBER(MATCH($S2603,[3]Lists!$CU$8:$CU$37,0)),J2603&gt;=DATE(2018,12,31)),$AH$6,$AH$5)</f>
        <v>1</v>
      </c>
      <c r="AC2603" s="31">
        <f t="shared" si="405"/>
        <v>1</v>
      </c>
      <c r="AD2603" s="31">
        <f t="shared" si="406"/>
        <v>1</v>
      </c>
      <c r="AE2603" s="32" t="e">
        <f>MIN($K2603,IF(AND(S2603='[3]Resources - Baseline'!$C$25,$AH$3&gt;0),MIN(DATE(2050,12,31),MAX(DATE($AH$4,12,31),DATE(YEAR(J2603)+$AH$3,MONTH(J2603),DAY(J2603)))),IF(AND(COUNTIFS('[3]Resources - Baseline'!$C$26:$C$37,S2603)=1,$AH$2&gt;0),MIN(DATE($AH$4,12,31),DATE(YEAR(J2603)+$AH$2,MONTH(J2603),DAY(J2603))),DATE(2050,12,31))))</f>
        <v>#VALUE!</v>
      </c>
      <c r="AF2603" s="33">
        <f t="shared" si="407"/>
        <v>1</v>
      </c>
    </row>
    <row r="2604" spans="1:32">
      <c r="A2604" s="1">
        <v>2604</v>
      </c>
      <c r="B2604" s="21" t="s">
        <v>5362</v>
      </c>
      <c r="C2604" s="21" t="s">
        <v>5363</v>
      </c>
      <c r="D2604" s="21" t="s">
        <v>163</v>
      </c>
      <c r="E2604" s="21" t="s">
        <v>440</v>
      </c>
      <c r="F2604" s="21" t="s">
        <v>440</v>
      </c>
      <c r="G2604" s="21" t="s">
        <v>441</v>
      </c>
      <c r="H2604" s="21" t="s">
        <v>434</v>
      </c>
      <c r="I2604" s="21" t="s">
        <v>212</v>
      </c>
      <c r="J2604" s="22">
        <v>31269</v>
      </c>
      <c r="K2604" s="22">
        <v>55153</v>
      </c>
      <c r="L2604" s="23">
        <f t="shared" si="408"/>
        <v>5</v>
      </c>
      <c r="M2604" s="24">
        <f t="shared" si="409"/>
        <v>1</v>
      </c>
      <c r="N2604" s="21">
        <v>5</v>
      </c>
      <c r="O2604" s="21">
        <v>5</v>
      </c>
      <c r="P2604" s="21" t="s">
        <v>218</v>
      </c>
      <c r="Q2604" s="21" t="s">
        <v>219</v>
      </c>
      <c r="R2604" s="25" t="s">
        <v>218</v>
      </c>
      <c r="S2604" s="21" t="s">
        <v>344</v>
      </c>
      <c r="T2604" s="21"/>
      <c r="U2604" s="26"/>
      <c r="V2604" s="26"/>
      <c r="W2604" s="27">
        <f t="shared" si="400"/>
        <v>1986</v>
      </c>
      <c r="X2604" s="27">
        <f t="shared" si="401"/>
        <v>2050</v>
      </c>
      <c r="Y2604" s="28">
        <f t="shared" si="402"/>
        <v>0</v>
      </c>
      <c r="Z2604" s="29" t="str">
        <f t="shared" si="403"/>
        <v>NW</v>
      </c>
      <c r="AA2604" s="30">
        <f t="shared" si="404"/>
        <v>5</v>
      </c>
      <c r="AB2604" s="31">
        <f>IF(AND(ISNUMBER(MATCH($S2604,[3]Lists!$CU$8:$CU$37,0)),J2604&gt;=DATE(2018,12,31)),$AH$6,$AH$5)</f>
        <v>1</v>
      </c>
      <c r="AC2604" s="31">
        <f t="shared" si="405"/>
        <v>1</v>
      </c>
      <c r="AD2604" s="31">
        <f t="shared" si="406"/>
        <v>1</v>
      </c>
      <c r="AE2604" s="32" t="e">
        <f>MIN($K2604,IF(AND(S2604='[3]Resources - Baseline'!$C$25,$AH$3&gt;0),MIN(DATE(2050,12,31),MAX(DATE($AH$4,12,31),DATE(YEAR(J2604)+$AH$3,MONTH(J2604),DAY(J2604)))),IF(AND(COUNTIFS('[3]Resources - Baseline'!$C$26:$C$37,S2604)=1,$AH$2&gt;0),MIN(DATE($AH$4,12,31),DATE(YEAR(J2604)+$AH$2,MONTH(J2604),DAY(J2604))),DATE(2050,12,31))))</f>
        <v>#VALUE!</v>
      </c>
      <c r="AF2604" s="33">
        <f t="shared" si="407"/>
        <v>1</v>
      </c>
    </row>
    <row r="2605" spans="1:32">
      <c r="A2605" s="1">
        <v>2605</v>
      </c>
      <c r="B2605" s="21" t="s">
        <v>5364</v>
      </c>
      <c r="C2605" s="21" t="s">
        <v>5365</v>
      </c>
      <c r="D2605" s="21" t="s">
        <v>163</v>
      </c>
      <c r="E2605" s="21" t="s">
        <v>837</v>
      </c>
      <c r="F2605" s="21" t="s">
        <v>837</v>
      </c>
      <c r="G2605" s="21" t="s">
        <v>838</v>
      </c>
      <c r="H2605" s="21" t="s">
        <v>434</v>
      </c>
      <c r="I2605" s="21" t="s">
        <v>212</v>
      </c>
      <c r="J2605" s="22">
        <v>22463</v>
      </c>
      <c r="K2605" s="22">
        <v>55153</v>
      </c>
      <c r="L2605" s="23">
        <f t="shared" si="408"/>
        <v>55.4</v>
      </c>
      <c r="M2605" s="24">
        <f t="shared" si="409"/>
        <v>1</v>
      </c>
      <c r="N2605" s="21">
        <v>55.4</v>
      </c>
      <c r="O2605" s="21">
        <v>55.4</v>
      </c>
      <c r="P2605" s="21" t="s">
        <v>218</v>
      </c>
      <c r="Q2605" s="21" t="s">
        <v>219</v>
      </c>
      <c r="R2605" s="25" t="s">
        <v>218</v>
      </c>
      <c r="S2605" s="21" t="s">
        <v>344</v>
      </c>
      <c r="T2605" s="21"/>
      <c r="U2605" s="26"/>
      <c r="V2605" s="26"/>
      <c r="W2605" s="27">
        <f t="shared" si="400"/>
        <v>1962</v>
      </c>
      <c r="X2605" s="27">
        <f t="shared" si="401"/>
        <v>2050</v>
      </c>
      <c r="Y2605" s="28">
        <f t="shared" si="402"/>
        <v>0</v>
      </c>
      <c r="Z2605" s="29" t="str">
        <f t="shared" si="403"/>
        <v>NW</v>
      </c>
      <c r="AA2605" s="30">
        <f t="shared" si="404"/>
        <v>55.4</v>
      </c>
      <c r="AB2605" s="31">
        <f>IF(AND(ISNUMBER(MATCH($S2605,[3]Lists!$CU$8:$CU$37,0)),J2605&gt;=DATE(2018,12,31)),$AH$6,$AH$5)</f>
        <v>1</v>
      </c>
      <c r="AC2605" s="31">
        <f t="shared" si="405"/>
        <v>1</v>
      </c>
      <c r="AD2605" s="31">
        <f t="shared" si="406"/>
        <v>1</v>
      </c>
      <c r="AE2605" s="32" t="e">
        <f>MIN($K2605,IF(AND(S2605='[3]Resources - Baseline'!$C$25,$AH$3&gt;0),MIN(DATE(2050,12,31),MAX(DATE($AH$4,12,31),DATE(YEAR(J2605)+$AH$3,MONTH(J2605),DAY(J2605)))),IF(AND(COUNTIFS('[3]Resources - Baseline'!$C$26:$C$37,S2605)=1,$AH$2&gt;0),MIN(DATE($AH$4,12,31),DATE(YEAR(J2605)+$AH$2,MONTH(J2605),DAY(J2605))),DATE(2050,12,31))))</f>
        <v>#VALUE!</v>
      </c>
      <c r="AF2605" s="33">
        <f t="shared" si="407"/>
        <v>1</v>
      </c>
    </row>
    <row r="2606" spans="1:32">
      <c r="A2606" s="1">
        <v>2606</v>
      </c>
      <c r="B2606" s="21" t="s">
        <v>5366</v>
      </c>
      <c r="C2606" s="21" t="s">
        <v>5367</v>
      </c>
      <c r="D2606" s="21" t="s">
        <v>163</v>
      </c>
      <c r="E2606" s="21" t="s">
        <v>837</v>
      </c>
      <c r="F2606" s="21" t="s">
        <v>837</v>
      </c>
      <c r="G2606" s="21" t="s">
        <v>838</v>
      </c>
      <c r="H2606" s="21" t="s">
        <v>434</v>
      </c>
      <c r="I2606" s="21" t="s">
        <v>212</v>
      </c>
      <c r="J2606" s="22">
        <v>22463</v>
      </c>
      <c r="K2606" s="22">
        <v>55153</v>
      </c>
      <c r="L2606" s="23">
        <f t="shared" si="408"/>
        <v>55.4</v>
      </c>
      <c r="M2606" s="24">
        <f t="shared" si="409"/>
        <v>1</v>
      </c>
      <c r="N2606" s="21">
        <v>55.4</v>
      </c>
      <c r="O2606" s="21">
        <v>55.4</v>
      </c>
      <c r="P2606" s="21" t="s">
        <v>218</v>
      </c>
      <c r="Q2606" s="21" t="s">
        <v>219</v>
      </c>
      <c r="R2606" s="25" t="s">
        <v>218</v>
      </c>
      <c r="S2606" s="21" t="s">
        <v>344</v>
      </c>
      <c r="T2606" s="21"/>
      <c r="U2606" s="26"/>
      <c r="V2606" s="26"/>
      <c r="W2606" s="27">
        <f t="shared" si="400"/>
        <v>1962</v>
      </c>
      <c r="X2606" s="27">
        <f t="shared" si="401"/>
        <v>2050</v>
      </c>
      <c r="Y2606" s="28">
        <f t="shared" si="402"/>
        <v>0</v>
      </c>
      <c r="Z2606" s="29" t="str">
        <f t="shared" si="403"/>
        <v>NW</v>
      </c>
      <c r="AA2606" s="30">
        <f t="shared" si="404"/>
        <v>55.4</v>
      </c>
      <c r="AB2606" s="31">
        <f>IF(AND(ISNUMBER(MATCH($S2606,[3]Lists!$CU$8:$CU$37,0)),J2606&gt;=DATE(2018,12,31)),$AH$6,$AH$5)</f>
        <v>1</v>
      </c>
      <c r="AC2606" s="31">
        <f t="shared" si="405"/>
        <v>1</v>
      </c>
      <c r="AD2606" s="31">
        <f t="shared" si="406"/>
        <v>1</v>
      </c>
      <c r="AE2606" s="32" t="e">
        <f>MIN($K2606,IF(AND(S2606='[3]Resources - Baseline'!$C$25,$AH$3&gt;0),MIN(DATE(2050,12,31),MAX(DATE($AH$4,12,31),DATE(YEAR(J2606)+$AH$3,MONTH(J2606),DAY(J2606)))),IF(AND(COUNTIFS('[3]Resources - Baseline'!$C$26:$C$37,S2606)=1,$AH$2&gt;0),MIN(DATE($AH$4,12,31),DATE(YEAR(J2606)+$AH$2,MONTH(J2606),DAY(J2606))),DATE(2050,12,31))))</f>
        <v>#VALUE!</v>
      </c>
      <c r="AF2606" s="33">
        <f t="shared" si="407"/>
        <v>1</v>
      </c>
    </row>
    <row r="2607" spans="1:32">
      <c r="A2607" s="1">
        <v>2607</v>
      </c>
      <c r="B2607" s="21" t="s">
        <v>5368</v>
      </c>
      <c r="C2607" s="21" t="s">
        <v>5369</v>
      </c>
      <c r="D2607" s="21" t="s">
        <v>163</v>
      </c>
      <c r="E2607" s="21" t="s">
        <v>837</v>
      </c>
      <c r="F2607" s="21" t="s">
        <v>837</v>
      </c>
      <c r="G2607" s="21" t="s">
        <v>838</v>
      </c>
      <c r="H2607" s="21" t="s">
        <v>434</v>
      </c>
      <c r="I2607" s="21" t="s">
        <v>212</v>
      </c>
      <c r="J2607" s="22">
        <v>22525</v>
      </c>
      <c r="K2607" s="22">
        <v>55153</v>
      </c>
      <c r="L2607" s="23">
        <f t="shared" si="408"/>
        <v>55.4</v>
      </c>
      <c r="M2607" s="24">
        <f t="shared" si="409"/>
        <v>1</v>
      </c>
      <c r="N2607" s="21">
        <v>55.4</v>
      </c>
      <c r="O2607" s="21">
        <v>55.4</v>
      </c>
      <c r="P2607" s="21" t="s">
        <v>218</v>
      </c>
      <c r="Q2607" s="21" t="s">
        <v>219</v>
      </c>
      <c r="R2607" s="25" t="s">
        <v>218</v>
      </c>
      <c r="S2607" s="21" t="s">
        <v>344</v>
      </c>
      <c r="T2607" s="21"/>
      <c r="U2607" s="26"/>
      <c r="V2607" s="26"/>
      <c r="W2607" s="27">
        <f t="shared" si="400"/>
        <v>1962</v>
      </c>
      <c r="X2607" s="27">
        <f t="shared" si="401"/>
        <v>2050</v>
      </c>
      <c r="Y2607" s="28">
        <f t="shared" si="402"/>
        <v>0</v>
      </c>
      <c r="Z2607" s="29" t="str">
        <f t="shared" si="403"/>
        <v>NW</v>
      </c>
      <c r="AA2607" s="30">
        <f t="shared" si="404"/>
        <v>55.4</v>
      </c>
      <c r="AB2607" s="31">
        <f>IF(AND(ISNUMBER(MATCH($S2607,[3]Lists!$CU$8:$CU$37,0)),J2607&gt;=DATE(2018,12,31)),$AH$6,$AH$5)</f>
        <v>1</v>
      </c>
      <c r="AC2607" s="31">
        <f t="shared" si="405"/>
        <v>1</v>
      </c>
      <c r="AD2607" s="31">
        <f t="shared" si="406"/>
        <v>1</v>
      </c>
      <c r="AE2607" s="32" t="e">
        <f>MIN($K2607,IF(AND(S2607='[3]Resources - Baseline'!$C$25,$AH$3&gt;0),MIN(DATE(2050,12,31),MAX(DATE($AH$4,12,31),DATE(YEAR(J2607)+$AH$3,MONTH(J2607),DAY(J2607)))),IF(AND(COUNTIFS('[3]Resources - Baseline'!$C$26:$C$37,S2607)=1,$AH$2&gt;0),MIN(DATE($AH$4,12,31),DATE(YEAR(J2607)+$AH$2,MONTH(J2607),DAY(J2607))),DATE(2050,12,31))))</f>
        <v>#VALUE!</v>
      </c>
      <c r="AF2607" s="33">
        <f t="shared" si="407"/>
        <v>1</v>
      </c>
    </row>
    <row r="2608" spans="1:32">
      <c r="A2608" s="1">
        <v>2608</v>
      </c>
      <c r="B2608" s="21" t="s">
        <v>5370</v>
      </c>
      <c r="C2608" s="21" t="s">
        <v>5371</v>
      </c>
      <c r="D2608" s="21" t="s">
        <v>163</v>
      </c>
      <c r="E2608" s="21" t="s">
        <v>837</v>
      </c>
      <c r="F2608" s="21" t="s">
        <v>837</v>
      </c>
      <c r="G2608" s="21" t="s">
        <v>838</v>
      </c>
      <c r="H2608" s="21" t="s">
        <v>434</v>
      </c>
      <c r="I2608" s="21" t="s">
        <v>212</v>
      </c>
      <c r="J2608" s="22">
        <v>22586</v>
      </c>
      <c r="K2608" s="22">
        <v>55153</v>
      </c>
      <c r="L2608" s="23">
        <f t="shared" si="408"/>
        <v>55.4</v>
      </c>
      <c r="M2608" s="24">
        <f t="shared" si="409"/>
        <v>1</v>
      </c>
      <c r="N2608" s="21">
        <v>55.4</v>
      </c>
      <c r="O2608" s="21">
        <v>55.4</v>
      </c>
      <c r="P2608" s="21" t="s">
        <v>218</v>
      </c>
      <c r="Q2608" s="21" t="s">
        <v>219</v>
      </c>
      <c r="R2608" s="25" t="s">
        <v>218</v>
      </c>
      <c r="S2608" s="21" t="s">
        <v>344</v>
      </c>
      <c r="T2608" s="21"/>
      <c r="U2608" s="26"/>
      <c r="V2608" s="26"/>
      <c r="W2608" s="27">
        <f t="shared" si="400"/>
        <v>1962</v>
      </c>
      <c r="X2608" s="27">
        <f t="shared" si="401"/>
        <v>2050</v>
      </c>
      <c r="Y2608" s="28">
        <f t="shared" si="402"/>
        <v>0</v>
      </c>
      <c r="Z2608" s="29" t="str">
        <f t="shared" si="403"/>
        <v>NW</v>
      </c>
      <c r="AA2608" s="30">
        <f t="shared" si="404"/>
        <v>55.4</v>
      </c>
      <c r="AB2608" s="31">
        <f>IF(AND(ISNUMBER(MATCH($S2608,[3]Lists!$CU$8:$CU$37,0)),J2608&gt;=DATE(2018,12,31)),$AH$6,$AH$5)</f>
        <v>1</v>
      </c>
      <c r="AC2608" s="31">
        <f t="shared" si="405"/>
        <v>1</v>
      </c>
      <c r="AD2608" s="31">
        <f t="shared" si="406"/>
        <v>1</v>
      </c>
      <c r="AE2608" s="32" t="e">
        <f>MIN($K2608,IF(AND(S2608='[3]Resources - Baseline'!$C$25,$AH$3&gt;0),MIN(DATE(2050,12,31),MAX(DATE($AH$4,12,31),DATE(YEAR(J2608)+$AH$3,MONTH(J2608),DAY(J2608)))),IF(AND(COUNTIFS('[3]Resources - Baseline'!$C$26:$C$37,S2608)=1,$AH$2&gt;0),MIN(DATE($AH$4,12,31),DATE(YEAR(J2608)+$AH$2,MONTH(J2608),DAY(J2608))),DATE(2050,12,31))))</f>
        <v>#VALUE!</v>
      </c>
      <c r="AF2608" s="33">
        <f t="shared" si="407"/>
        <v>1</v>
      </c>
    </row>
    <row r="2609" spans="1:32">
      <c r="A2609" s="1">
        <v>2609</v>
      </c>
      <c r="B2609" s="21" t="s">
        <v>5372</v>
      </c>
      <c r="C2609" s="21" t="s">
        <v>5373</v>
      </c>
      <c r="D2609" s="21" t="s">
        <v>185</v>
      </c>
      <c r="E2609" s="21" t="s">
        <v>175</v>
      </c>
      <c r="F2609" s="21" t="s">
        <v>175</v>
      </c>
      <c r="G2609" s="21" t="s">
        <v>186</v>
      </c>
      <c r="H2609" s="21" t="s">
        <v>175</v>
      </c>
      <c r="I2609" s="21" t="s">
        <v>178</v>
      </c>
      <c r="J2609" s="22">
        <v>24108</v>
      </c>
      <c r="K2609" s="22">
        <v>55153</v>
      </c>
      <c r="L2609" s="23">
        <f t="shared" si="408"/>
        <v>5.8</v>
      </c>
      <c r="M2609" s="24">
        <f t="shared" si="409"/>
        <v>1</v>
      </c>
      <c r="N2609" s="21">
        <v>5.8</v>
      </c>
      <c r="O2609" s="21">
        <v>5.8</v>
      </c>
      <c r="P2609" s="21" t="s">
        <v>187</v>
      </c>
      <c r="Q2609" s="21" t="s">
        <v>219</v>
      </c>
      <c r="R2609" s="25" t="s">
        <v>218</v>
      </c>
      <c r="S2609" s="21" t="s">
        <v>265</v>
      </c>
      <c r="T2609" s="21"/>
      <c r="U2609" s="26"/>
      <c r="V2609" s="26"/>
      <c r="W2609" s="27">
        <f t="shared" si="400"/>
        <v>1966</v>
      </c>
      <c r="X2609" s="27">
        <f t="shared" si="401"/>
        <v>2050</v>
      </c>
      <c r="Y2609" s="28">
        <f t="shared" si="402"/>
        <v>0</v>
      </c>
      <c r="Z2609" s="29" t="str">
        <f t="shared" si="403"/>
        <v>CAISO</v>
      </c>
      <c r="AA2609" s="30">
        <f t="shared" si="404"/>
        <v>5.8</v>
      </c>
      <c r="AB2609" s="31">
        <f>IF(AND(ISNUMBER(MATCH($S2609,[3]Lists!$CU$8:$CU$37,0)),J2609&gt;=DATE(2018,12,31)),$AH$6,$AH$5)</f>
        <v>1</v>
      </c>
      <c r="AC2609" s="31">
        <f t="shared" si="405"/>
        <v>1</v>
      </c>
      <c r="AD2609" s="31">
        <f t="shared" si="406"/>
        <v>1</v>
      </c>
      <c r="AE2609" s="32" t="e">
        <f>MIN($K2609,IF(AND(S2609='[3]Resources - Baseline'!$C$25,$AH$3&gt;0),MIN(DATE(2050,12,31),MAX(DATE($AH$4,12,31),DATE(YEAR(J2609)+$AH$3,MONTH(J2609),DAY(J2609)))),IF(AND(COUNTIFS('[3]Resources - Baseline'!$C$26:$C$37,S2609)=1,$AH$2&gt;0),MIN(DATE($AH$4,12,31),DATE(YEAR(J2609)+$AH$2,MONTH(J2609),DAY(J2609))),DATE(2050,12,31))))</f>
        <v>#VALUE!</v>
      </c>
      <c r="AF2609" s="33">
        <f t="shared" si="407"/>
        <v>1</v>
      </c>
    </row>
    <row r="2610" spans="1:32">
      <c r="A2610" s="1">
        <v>2610</v>
      </c>
      <c r="B2610" s="21" t="s">
        <v>5374</v>
      </c>
      <c r="C2610" s="21" t="s">
        <v>5375</v>
      </c>
      <c r="D2610" s="21" t="s">
        <v>185</v>
      </c>
      <c r="E2610" s="21" t="s">
        <v>246</v>
      </c>
      <c r="F2610" s="21" t="s">
        <v>246</v>
      </c>
      <c r="G2610" s="21" t="s">
        <v>247</v>
      </c>
      <c r="H2610" s="21" t="s">
        <v>246</v>
      </c>
      <c r="I2610" s="21" t="s">
        <v>178</v>
      </c>
      <c r="J2610" s="22">
        <v>39904</v>
      </c>
      <c r="K2610" s="22">
        <v>55153</v>
      </c>
      <c r="L2610" s="23">
        <f t="shared" si="408"/>
        <v>10.14</v>
      </c>
      <c r="M2610" s="24">
        <f t="shared" si="409"/>
        <v>0.95480225988700573</v>
      </c>
      <c r="N2610" s="21">
        <v>10.14</v>
      </c>
      <c r="O2610" s="21">
        <v>10.62</v>
      </c>
      <c r="P2610" s="21" t="s">
        <v>187</v>
      </c>
      <c r="Q2610" s="21" t="s">
        <v>1498</v>
      </c>
      <c r="R2610" s="25" t="s">
        <v>1499</v>
      </c>
      <c r="S2610" s="21" t="s">
        <v>913</v>
      </c>
      <c r="T2610" s="21"/>
      <c r="U2610" s="26"/>
      <c r="V2610" s="26"/>
      <c r="W2610" s="27">
        <f t="shared" si="400"/>
        <v>2009</v>
      </c>
      <c r="X2610" s="27">
        <f t="shared" si="401"/>
        <v>2050</v>
      </c>
      <c r="Y2610" s="28">
        <f t="shared" si="402"/>
        <v>0</v>
      </c>
      <c r="Z2610" s="29" t="str">
        <f t="shared" si="403"/>
        <v>CAISO</v>
      </c>
      <c r="AA2610" s="30">
        <f t="shared" si="404"/>
        <v>10.62</v>
      </c>
      <c r="AB2610" s="31">
        <f>IF(AND(ISNUMBER(MATCH($S2610,[3]Lists!$CU$8:$CU$37,0)),J2610&gt;=DATE(2018,12,31)),$AH$6,$AH$5)</f>
        <v>1</v>
      </c>
      <c r="AC2610" s="31">
        <f t="shared" si="405"/>
        <v>1</v>
      </c>
      <c r="AD2610" s="31">
        <f t="shared" si="406"/>
        <v>1</v>
      </c>
      <c r="AE2610" s="32" t="e">
        <f>MIN($K2610,IF(AND(S2610='[3]Resources - Baseline'!$C$25,$AH$3&gt;0),MIN(DATE(2050,12,31),MAX(DATE($AH$4,12,31),DATE(YEAR(J2610)+$AH$3,MONTH(J2610),DAY(J2610)))),IF(AND(COUNTIFS('[3]Resources - Baseline'!$C$26:$C$37,S2610)=1,$AH$2&gt;0),MIN(DATE($AH$4,12,31),DATE(YEAR(J2610)+$AH$2,MONTH(J2610),DAY(J2610))),DATE(2050,12,31))))</f>
        <v>#VALUE!</v>
      </c>
      <c r="AF2610" s="33">
        <f t="shared" si="407"/>
        <v>1</v>
      </c>
    </row>
    <row r="2611" spans="1:32">
      <c r="A2611" s="1">
        <v>2611</v>
      </c>
      <c r="B2611" s="21" t="s">
        <v>5376</v>
      </c>
      <c r="C2611" s="21" t="s">
        <v>5377</v>
      </c>
      <c r="D2611" s="21" t="s">
        <v>163</v>
      </c>
      <c r="E2611" s="21" t="s">
        <v>210</v>
      </c>
      <c r="F2611" s="21" t="s">
        <v>210</v>
      </c>
      <c r="G2611" s="21" t="s">
        <v>211</v>
      </c>
      <c r="H2611" s="21" t="s">
        <v>210</v>
      </c>
      <c r="I2611" s="21" t="s">
        <v>212</v>
      </c>
      <c r="J2611" s="22">
        <v>23468</v>
      </c>
      <c r="K2611" s="22">
        <v>55153</v>
      </c>
      <c r="L2611" s="23">
        <f t="shared" si="408"/>
        <v>27.5</v>
      </c>
      <c r="M2611" s="24">
        <f t="shared" si="409"/>
        <v>1</v>
      </c>
      <c r="N2611" s="21">
        <v>27.5</v>
      </c>
      <c r="O2611" s="21">
        <v>27.5</v>
      </c>
      <c r="P2611" s="21" t="s">
        <v>218</v>
      </c>
      <c r="Q2611" s="21" t="s">
        <v>219</v>
      </c>
      <c r="R2611" s="25" t="s">
        <v>218</v>
      </c>
      <c r="S2611" s="21" t="s">
        <v>344</v>
      </c>
      <c r="T2611" s="21"/>
      <c r="U2611" s="26"/>
      <c r="V2611" s="26"/>
      <c r="W2611" s="27">
        <f t="shared" si="400"/>
        <v>1964</v>
      </c>
      <c r="X2611" s="27">
        <f t="shared" si="401"/>
        <v>2050</v>
      </c>
      <c r="Y2611" s="28">
        <f t="shared" si="402"/>
        <v>0</v>
      </c>
      <c r="Z2611" s="29" t="str">
        <f t="shared" si="403"/>
        <v>NW</v>
      </c>
      <c r="AA2611" s="30">
        <f t="shared" si="404"/>
        <v>27.5</v>
      </c>
      <c r="AB2611" s="31">
        <f>IF(AND(ISNUMBER(MATCH($S2611,[3]Lists!$CU$8:$CU$37,0)),J2611&gt;=DATE(2018,12,31)),$AH$6,$AH$5)</f>
        <v>1</v>
      </c>
      <c r="AC2611" s="31">
        <f t="shared" si="405"/>
        <v>1</v>
      </c>
      <c r="AD2611" s="31">
        <f t="shared" si="406"/>
        <v>1</v>
      </c>
      <c r="AE2611" s="32" t="e">
        <f>MIN($K2611,IF(AND(S2611='[3]Resources - Baseline'!$C$25,$AH$3&gt;0),MIN(DATE(2050,12,31),MAX(DATE($AH$4,12,31),DATE(YEAR(J2611)+$AH$3,MONTH(J2611),DAY(J2611)))),IF(AND(COUNTIFS('[3]Resources - Baseline'!$C$26:$C$37,S2611)=1,$AH$2&gt;0),MIN(DATE($AH$4,12,31),DATE(YEAR(J2611)+$AH$2,MONTH(J2611),DAY(J2611))),DATE(2050,12,31))))</f>
        <v>#VALUE!</v>
      </c>
      <c r="AF2611" s="33">
        <f t="shared" si="407"/>
        <v>1</v>
      </c>
    </row>
    <row r="2612" spans="1:32">
      <c r="A2612" s="1">
        <v>2612</v>
      </c>
      <c r="B2612" s="21" t="s">
        <v>5378</v>
      </c>
      <c r="C2612" s="21" t="s">
        <v>5379</v>
      </c>
      <c r="D2612" s="21" t="s">
        <v>185</v>
      </c>
      <c r="E2612" s="21" t="s">
        <v>246</v>
      </c>
      <c r="F2612" s="21" t="s">
        <v>246</v>
      </c>
      <c r="G2612" s="21" t="s">
        <v>247</v>
      </c>
      <c r="H2612" s="21" t="s">
        <v>246</v>
      </c>
      <c r="I2612" s="21" t="s">
        <v>178</v>
      </c>
      <c r="J2612" s="22">
        <v>31493</v>
      </c>
      <c r="K2612" s="22">
        <v>55153</v>
      </c>
      <c r="L2612" s="23">
        <f t="shared" si="408"/>
        <v>20.12</v>
      </c>
      <c r="M2612" s="24">
        <f t="shared" si="409"/>
        <v>0.69861111111111118</v>
      </c>
      <c r="N2612" s="21">
        <v>20.12</v>
      </c>
      <c r="O2612" s="21">
        <v>28.8</v>
      </c>
      <c r="P2612" s="21" t="s">
        <v>187</v>
      </c>
      <c r="Q2612" s="21" t="s">
        <v>214</v>
      </c>
      <c r="R2612" s="25" t="s">
        <v>215</v>
      </c>
      <c r="S2612" s="21" t="s">
        <v>913</v>
      </c>
      <c r="T2612" s="21"/>
      <c r="U2612" s="26"/>
      <c r="V2612" s="26"/>
      <c r="W2612" s="27">
        <f t="shared" si="400"/>
        <v>1986</v>
      </c>
      <c r="X2612" s="27">
        <f t="shared" si="401"/>
        <v>2050</v>
      </c>
      <c r="Y2612" s="28">
        <f t="shared" si="402"/>
        <v>0</v>
      </c>
      <c r="Z2612" s="29" t="str">
        <f t="shared" si="403"/>
        <v>CAISO</v>
      </c>
      <c r="AA2612" s="30">
        <f t="shared" si="404"/>
        <v>28.8</v>
      </c>
      <c r="AB2612" s="31">
        <f>IF(AND(ISNUMBER(MATCH($S2612,[3]Lists!$CU$8:$CU$37,0)),J2612&gt;=DATE(2018,12,31)),$AH$6,$AH$5)</f>
        <v>1</v>
      </c>
      <c r="AC2612" s="31">
        <f t="shared" si="405"/>
        <v>1</v>
      </c>
      <c r="AD2612" s="31">
        <f t="shared" si="406"/>
        <v>1</v>
      </c>
      <c r="AE2612" s="32" t="e">
        <f>MIN($K2612,IF(AND(S2612='[3]Resources - Baseline'!$C$25,$AH$3&gt;0),MIN(DATE(2050,12,31),MAX(DATE($AH$4,12,31),DATE(YEAR(J2612)+$AH$3,MONTH(J2612),DAY(J2612)))),IF(AND(COUNTIFS('[3]Resources - Baseline'!$C$26:$C$37,S2612)=1,$AH$2&gt;0),MIN(DATE($AH$4,12,31),DATE(YEAR(J2612)+$AH$2,MONTH(J2612),DAY(J2612))),DATE(2050,12,31))))</f>
        <v>#VALUE!</v>
      </c>
      <c r="AF2612" s="33">
        <f t="shared" si="407"/>
        <v>1</v>
      </c>
    </row>
    <row r="2613" spans="1:32">
      <c r="A2613" s="1">
        <v>2613</v>
      </c>
      <c r="B2613" s="21" t="s">
        <v>5380</v>
      </c>
      <c r="C2613" s="21"/>
      <c r="D2613" s="21" t="s">
        <v>163</v>
      </c>
      <c r="E2613" s="21" t="s">
        <v>829</v>
      </c>
      <c r="F2613" s="21" t="s">
        <v>829</v>
      </c>
      <c r="G2613" s="21" t="s">
        <v>830</v>
      </c>
      <c r="H2613" s="21" t="s">
        <v>829</v>
      </c>
      <c r="I2613" s="21" t="s">
        <v>212</v>
      </c>
      <c r="J2613" s="22">
        <v>18264</v>
      </c>
      <c r="K2613" s="22">
        <v>55153</v>
      </c>
      <c r="L2613" s="23">
        <f t="shared" si="408"/>
        <v>6.6</v>
      </c>
      <c r="M2613" s="24">
        <f t="shared" si="409"/>
        <v>1</v>
      </c>
      <c r="N2613" s="21">
        <v>6.6</v>
      </c>
      <c r="O2613" s="21">
        <v>6.6</v>
      </c>
      <c r="P2613" s="21" t="s">
        <v>1329</v>
      </c>
      <c r="Q2613" s="21" t="s">
        <v>188</v>
      </c>
      <c r="R2613" s="25" t="s">
        <v>189</v>
      </c>
      <c r="S2613" s="21" t="s">
        <v>435</v>
      </c>
      <c r="T2613" s="21"/>
      <c r="U2613" s="26"/>
      <c r="V2613" s="26"/>
      <c r="W2613" s="27">
        <f t="shared" si="400"/>
        <v>1950</v>
      </c>
      <c r="X2613" s="27">
        <f t="shared" si="401"/>
        <v>2050</v>
      </c>
      <c r="Y2613" s="28">
        <f t="shared" si="402"/>
        <v>0</v>
      </c>
      <c r="Z2613" s="29" t="str">
        <f t="shared" si="403"/>
        <v>NW</v>
      </c>
      <c r="AA2613" s="30">
        <f t="shared" si="404"/>
        <v>6.6</v>
      </c>
      <c r="AB2613" s="31">
        <f>IF(AND(ISNUMBER(MATCH($S2613,[3]Lists!$CU$8:$CU$37,0)),J2613&gt;=DATE(2018,12,31)),$AH$6,$AH$5)</f>
        <v>1</v>
      </c>
      <c r="AC2613" s="31">
        <f t="shared" si="405"/>
        <v>1</v>
      </c>
      <c r="AD2613" s="31">
        <f t="shared" si="406"/>
        <v>1</v>
      </c>
      <c r="AE2613" s="32" t="e">
        <f>MIN($K2613,IF(AND(S2613='[3]Resources - Baseline'!$C$25,$AH$3&gt;0),MIN(DATE(2050,12,31),MAX(DATE($AH$4,12,31),DATE(YEAR(J2613)+$AH$3,MONTH(J2613),DAY(J2613)))),IF(AND(COUNTIFS('[3]Resources - Baseline'!$C$26:$C$37,S2613)=1,$AH$2&gt;0),MIN(DATE($AH$4,12,31),DATE(YEAR(J2613)+$AH$2,MONTH(J2613),DAY(J2613))),DATE(2050,12,31))))</f>
        <v>#VALUE!</v>
      </c>
      <c r="AF2613" s="33">
        <f t="shared" si="407"/>
        <v>1</v>
      </c>
    </row>
    <row r="2614" spans="1:32">
      <c r="A2614" s="1">
        <v>2614</v>
      </c>
      <c r="B2614" s="21" t="s">
        <v>5381</v>
      </c>
      <c r="C2614" s="21"/>
      <c r="D2614" s="21" t="s">
        <v>163</v>
      </c>
      <c r="E2614" s="21" t="s">
        <v>829</v>
      </c>
      <c r="F2614" s="21" t="s">
        <v>829</v>
      </c>
      <c r="G2614" s="21" t="s">
        <v>830</v>
      </c>
      <c r="H2614" s="21" t="s">
        <v>829</v>
      </c>
      <c r="I2614" s="21" t="s">
        <v>212</v>
      </c>
      <c r="J2614" s="22">
        <v>18264</v>
      </c>
      <c r="K2614" s="22">
        <v>55153</v>
      </c>
      <c r="L2614" s="23">
        <f t="shared" si="408"/>
        <v>10</v>
      </c>
      <c r="M2614" s="24">
        <f t="shared" si="409"/>
        <v>1</v>
      </c>
      <c r="N2614" s="21">
        <v>10</v>
      </c>
      <c r="O2614" s="21">
        <v>10</v>
      </c>
      <c r="P2614" s="21" t="s">
        <v>1329</v>
      </c>
      <c r="Q2614" s="21" t="s">
        <v>188</v>
      </c>
      <c r="R2614" s="25" t="s">
        <v>189</v>
      </c>
      <c r="S2614" s="21" t="s">
        <v>435</v>
      </c>
      <c r="T2614" s="21"/>
      <c r="U2614" s="26"/>
      <c r="V2614" s="26"/>
      <c r="W2614" s="27">
        <f t="shared" si="400"/>
        <v>1950</v>
      </c>
      <c r="X2614" s="27">
        <f t="shared" si="401"/>
        <v>2050</v>
      </c>
      <c r="Y2614" s="28">
        <f t="shared" si="402"/>
        <v>0</v>
      </c>
      <c r="Z2614" s="29" t="str">
        <f t="shared" si="403"/>
        <v>NW</v>
      </c>
      <c r="AA2614" s="30">
        <f t="shared" si="404"/>
        <v>10</v>
      </c>
      <c r="AB2614" s="31">
        <f>IF(AND(ISNUMBER(MATCH($S2614,[3]Lists!$CU$8:$CU$37,0)),J2614&gt;=DATE(2018,12,31)),$AH$6,$AH$5)</f>
        <v>1</v>
      </c>
      <c r="AC2614" s="31">
        <f t="shared" si="405"/>
        <v>1</v>
      </c>
      <c r="AD2614" s="31">
        <f t="shared" si="406"/>
        <v>1</v>
      </c>
      <c r="AE2614" s="32" t="e">
        <f>MIN($K2614,IF(AND(S2614='[3]Resources - Baseline'!$C$25,$AH$3&gt;0),MIN(DATE(2050,12,31),MAX(DATE($AH$4,12,31),DATE(YEAR(J2614)+$AH$3,MONTH(J2614),DAY(J2614)))),IF(AND(COUNTIFS('[3]Resources - Baseline'!$C$26:$C$37,S2614)=1,$AH$2&gt;0),MIN(DATE($AH$4,12,31),DATE(YEAR(J2614)+$AH$2,MONTH(J2614),DAY(J2614))),DATE(2050,12,31))))</f>
        <v>#VALUE!</v>
      </c>
      <c r="AF2614" s="33">
        <f t="shared" si="407"/>
        <v>1</v>
      </c>
    </row>
    <row r="2615" spans="1:32">
      <c r="A2615" s="1">
        <v>2615</v>
      </c>
      <c r="B2615" s="21" t="s">
        <v>5382</v>
      </c>
      <c r="C2615" s="21"/>
      <c r="D2615" s="21" t="s">
        <v>163</v>
      </c>
      <c r="E2615" s="21" t="s">
        <v>829</v>
      </c>
      <c r="F2615" s="21" t="s">
        <v>829</v>
      </c>
      <c r="G2615" s="21" t="s">
        <v>830</v>
      </c>
      <c r="H2615" s="21" t="s">
        <v>829</v>
      </c>
      <c r="I2615" s="21" t="s">
        <v>212</v>
      </c>
      <c r="J2615" s="22">
        <v>18264</v>
      </c>
      <c r="K2615" s="22">
        <v>55153</v>
      </c>
      <c r="L2615" s="23">
        <f t="shared" si="408"/>
        <v>10</v>
      </c>
      <c r="M2615" s="24">
        <f t="shared" si="409"/>
        <v>1</v>
      </c>
      <c r="N2615" s="21">
        <v>10</v>
      </c>
      <c r="O2615" s="21">
        <v>10</v>
      </c>
      <c r="P2615" s="21" t="s">
        <v>1329</v>
      </c>
      <c r="Q2615" s="21" t="s">
        <v>188</v>
      </c>
      <c r="R2615" s="25" t="s">
        <v>189</v>
      </c>
      <c r="S2615" s="21" t="s">
        <v>435</v>
      </c>
      <c r="T2615" s="21"/>
      <c r="U2615" s="26"/>
      <c r="V2615" s="26"/>
      <c r="W2615" s="27">
        <f t="shared" si="400"/>
        <v>1950</v>
      </c>
      <c r="X2615" s="27">
        <f t="shared" si="401"/>
        <v>2050</v>
      </c>
      <c r="Y2615" s="28">
        <f t="shared" si="402"/>
        <v>0</v>
      </c>
      <c r="Z2615" s="29" t="str">
        <f t="shared" si="403"/>
        <v>NW</v>
      </c>
      <c r="AA2615" s="30">
        <f t="shared" si="404"/>
        <v>10</v>
      </c>
      <c r="AB2615" s="31">
        <f>IF(AND(ISNUMBER(MATCH($S2615,[3]Lists!$CU$8:$CU$37,0)),J2615&gt;=DATE(2018,12,31)),$AH$6,$AH$5)</f>
        <v>1</v>
      </c>
      <c r="AC2615" s="31">
        <f t="shared" si="405"/>
        <v>1</v>
      </c>
      <c r="AD2615" s="31">
        <f t="shared" si="406"/>
        <v>1</v>
      </c>
      <c r="AE2615" s="32" t="e">
        <f>MIN($K2615,IF(AND(S2615='[3]Resources - Baseline'!$C$25,$AH$3&gt;0),MIN(DATE(2050,12,31),MAX(DATE($AH$4,12,31),DATE(YEAR(J2615)+$AH$3,MONTH(J2615),DAY(J2615)))),IF(AND(COUNTIFS('[3]Resources - Baseline'!$C$26:$C$37,S2615)=1,$AH$2&gt;0),MIN(DATE($AH$4,12,31),DATE(YEAR(J2615)+$AH$2,MONTH(J2615),DAY(J2615))),DATE(2050,12,31))))</f>
        <v>#VALUE!</v>
      </c>
      <c r="AF2615" s="33">
        <f t="shared" si="407"/>
        <v>1</v>
      </c>
    </row>
    <row r="2616" spans="1:32">
      <c r="A2616" s="1">
        <v>2616</v>
      </c>
      <c r="B2616" s="21" t="s">
        <v>5383</v>
      </c>
      <c r="C2616" s="21"/>
      <c r="D2616" s="21" t="s">
        <v>163</v>
      </c>
      <c r="E2616" s="21" t="s">
        <v>829</v>
      </c>
      <c r="F2616" s="21" t="s">
        <v>829</v>
      </c>
      <c r="G2616" s="21" t="s">
        <v>830</v>
      </c>
      <c r="H2616" s="21" t="s">
        <v>829</v>
      </c>
      <c r="I2616" s="21" t="s">
        <v>212</v>
      </c>
      <c r="J2616" s="22">
        <v>18264</v>
      </c>
      <c r="K2616" s="22">
        <v>55153</v>
      </c>
      <c r="L2616" s="23">
        <f t="shared" si="408"/>
        <v>8</v>
      </c>
      <c r="M2616" s="24">
        <f t="shared" si="409"/>
        <v>1</v>
      </c>
      <c r="N2616" s="21">
        <v>8</v>
      </c>
      <c r="O2616" s="21">
        <v>8</v>
      </c>
      <c r="P2616" s="21" t="s">
        <v>1329</v>
      </c>
      <c r="Q2616" s="21" t="s">
        <v>188</v>
      </c>
      <c r="R2616" s="25" t="s">
        <v>189</v>
      </c>
      <c r="S2616" s="21" t="s">
        <v>435</v>
      </c>
      <c r="T2616" s="21"/>
      <c r="U2616" s="26"/>
      <c r="V2616" s="26"/>
      <c r="W2616" s="27">
        <f t="shared" si="400"/>
        <v>1950</v>
      </c>
      <c r="X2616" s="27">
        <f t="shared" si="401"/>
        <v>2050</v>
      </c>
      <c r="Y2616" s="28">
        <f t="shared" si="402"/>
        <v>0</v>
      </c>
      <c r="Z2616" s="29" t="str">
        <f t="shared" si="403"/>
        <v>NW</v>
      </c>
      <c r="AA2616" s="30">
        <f t="shared" si="404"/>
        <v>8</v>
      </c>
      <c r="AB2616" s="31">
        <f>IF(AND(ISNUMBER(MATCH($S2616,[3]Lists!$CU$8:$CU$37,0)),J2616&gt;=DATE(2018,12,31)),$AH$6,$AH$5)</f>
        <v>1</v>
      </c>
      <c r="AC2616" s="31">
        <f t="shared" si="405"/>
        <v>1</v>
      </c>
      <c r="AD2616" s="31">
        <f t="shared" si="406"/>
        <v>1</v>
      </c>
      <c r="AE2616" s="32" t="e">
        <f>MIN($K2616,IF(AND(S2616='[3]Resources - Baseline'!$C$25,$AH$3&gt;0),MIN(DATE(2050,12,31),MAX(DATE($AH$4,12,31),DATE(YEAR(J2616)+$AH$3,MONTH(J2616),DAY(J2616)))),IF(AND(COUNTIFS('[3]Resources - Baseline'!$C$26:$C$37,S2616)=1,$AH$2&gt;0),MIN(DATE($AH$4,12,31),DATE(YEAR(J2616)+$AH$2,MONTH(J2616),DAY(J2616))),DATE(2050,12,31))))</f>
        <v>#VALUE!</v>
      </c>
      <c r="AF2616" s="33">
        <f t="shared" si="407"/>
        <v>1</v>
      </c>
    </row>
    <row r="2617" spans="1:32">
      <c r="A2617" s="1">
        <v>2617</v>
      </c>
      <c r="B2617" s="21" t="s">
        <v>5384</v>
      </c>
      <c r="C2617" s="21"/>
      <c r="D2617" s="21" t="s">
        <v>163</v>
      </c>
      <c r="E2617" s="21" t="s">
        <v>829</v>
      </c>
      <c r="F2617" s="21" t="s">
        <v>829</v>
      </c>
      <c r="G2617" s="21" t="s">
        <v>830</v>
      </c>
      <c r="H2617" s="21" t="s">
        <v>829</v>
      </c>
      <c r="I2617" s="21" t="s">
        <v>212</v>
      </c>
      <c r="J2617" s="22">
        <v>18264</v>
      </c>
      <c r="K2617" s="22">
        <v>55153</v>
      </c>
      <c r="L2617" s="23">
        <f t="shared" si="408"/>
        <v>10</v>
      </c>
      <c r="M2617" s="24">
        <f t="shared" si="409"/>
        <v>1</v>
      </c>
      <c r="N2617" s="21">
        <v>10</v>
      </c>
      <c r="O2617" s="21">
        <v>10</v>
      </c>
      <c r="P2617" s="21" t="s">
        <v>1329</v>
      </c>
      <c r="Q2617" s="21" t="s">
        <v>188</v>
      </c>
      <c r="R2617" s="25" t="s">
        <v>189</v>
      </c>
      <c r="S2617" s="21" t="s">
        <v>435</v>
      </c>
      <c r="T2617" s="21"/>
      <c r="U2617" s="26"/>
      <c r="V2617" s="26"/>
      <c r="W2617" s="27">
        <f t="shared" si="400"/>
        <v>1950</v>
      </c>
      <c r="X2617" s="27">
        <f t="shared" si="401"/>
        <v>2050</v>
      </c>
      <c r="Y2617" s="28">
        <f t="shared" si="402"/>
        <v>0</v>
      </c>
      <c r="Z2617" s="29" t="str">
        <f t="shared" si="403"/>
        <v>NW</v>
      </c>
      <c r="AA2617" s="30">
        <f t="shared" si="404"/>
        <v>10</v>
      </c>
      <c r="AB2617" s="31">
        <f>IF(AND(ISNUMBER(MATCH($S2617,[3]Lists!$CU$8:$CU$37,0)),J2617&gt;=DATE(2018,12,31)),$AH$6,$AH$5)</f>
        <v>1</v>
      </c>
      <c r="AC2617" s="31">
        <f t="shared" si="405"/>
        <v>1</v>
      </c>
      <c r="AD2617" s="31">
        <f t="shared" si="406"/>
        <v>1</v>
      </c>
      <c r="AE2617" s="32" t="e">
        <f>MIN($K2617,IF(AND(S2617='[3]Resources - Baseline'!$C$25,$AH$3&gt;0),MIN(DATE(2050,12,31),MAX(DATE($AH$4,12,31),DATE(YEAR(J2617)+$AH$3,MONTH(J2617),DAY(J2617)))),IF(AND(COUNTIFS('[3]Resources - Baseline'!$C$26:$C$37,S2617)=1,$AH$2&gt;0),MIN(DATE($AH$4,12,31),DATE(YEAR(J2617)+$AH$2,MONTH(J2617),DAY(J2617))),DATE(2050,12,31))))</f>
        <v>#VALUE!</v>
      </c>
      <c r="AF2617" s="33">
        <f t="shared" si="407"/>
        <v>1</v>
      </c>
    </row>
    <row r="2618" spans="1:32">
      <c r="A2618" s="1">
        <v>2618</v>
      </c>
      <c r="B2618" s="21" t="s">
        <v>5385</v>
      </c>
      <c r="C2618" s="21"/>
      <c r="D2618" s="21" t="s">
        <v>163</v>
      </c>
      <c r="E2618" s="21" t="s">
        <v>829</v>
      </c>
      <c r="F2618" s="21" t="s">
        <v>829</v>
      </c>
      <c r="G2618" s="21" t="s">
        <v>830</v>
      </c>
      <c r="H2618" s="21" t="s">
        <v>829</v>
      </c>
      <c r="I2618" s="21" t="s">
        <v>212</v>
      </c>
      <c r="J2618" s="22">
        <v>18264</v>
      </c>
      <c r="K2618" s="22">
        <v>55153</v>
      </c>
      <c r="L2618" s="23">
        <f t="shared" si="408"/>
        <v>4.8</v>
      </c>
      <c r="M2618" s="24">
        <f t="shared" si="409"/>
        <v>1</v>
      </c>
      <c r="N2618" s="21">
        <v>4.8</v>
      </c>
      <c r="O2618" s="21">
        <v>4.8</v>
      </c>
      <c r="P2618" s="21" t="s">
        <v>1329</v>
      </c>
      <c r="Q2618" s="21" t="s">
        <v>188</v>
      </c>
      <c r="R2618" s="25" t="s">
        <v>189</v>
      </c>
      <c r="S2618" s="21" t="s">
        <v>435</v>
      </c>
      <c r="T2618" s="21"/>
      <c r="U2618" s="26"/>
      <c r="V2618" s="26"/>
      <c r="W2618" s="27">
        <f t="shared" si="400"/>
        <v>1950</v>
      </c>
      <c r="X2618" s="27">
        <f t="shared" si="401"/>
        <v>2050</v>
      </c>
      <c r="Y2618" s="28">
        <f t="shared" si="402"/>
        <v>0</v>
      </c>
      <c r="Z2618" s="29" t="str">
        <f t="shared" si="403"/>
        <v>NW</v>
      </c>
      <c r="AA2618" s="30">
        <f t="shared" si="404"/>
        <v>4.8</v>
      </c>
      <c r="AB2618" s="31">
        <f>IF(AND(ISNUMBER(MATCH($S2618,[3]Lists!$CU$8:$CU$37,0)),J2618&gt;=DATE(2018,12,31)),$AH$6,$AH$5)</f>
        <v>1</v>
      </c>
      <c r="AC2618" s="31">
        <f t="shared" si="405"/>
        <v>1</v>
      </c>
      <c r="AD2618" s="31">
        <f t="shared" si="406"/>
        <v>1</v>
      </c>
      <c r="AE2618" s="32" t="e">
        <f>MIN($K2618,IF(AND(S2618='[3]Resources - Baseline'!$C$25,$AH$3&gt;0),MIN(DATE(2050,12,31),MAX(DATE($AH$4,12,31),DATE(YEAR(J2618)+$AH$3,MONTH(J2618),DAY(J2618)))),IF(AND(COUNTIFS('[3]Resources - Baseline'!$C$26:$C$37,S2618)=1,$AH$2&gt;0),MIN(DATE($AH$4,12,31),DATE(YEAR(J2618)+$AH$2,MONTH(J2618),DAY(J2618))),DATE(2050,12,31))))</f>
        <v>#VALUE!</v>
      </c>
      <c r="AF2618" s="33">
        <f t="shared" si="407"/>
        <v>1</v>
      </c>
    </row>
    <row r="2619" spans="1:32">
      <c r="A2619" s="1">
        <v>2619</v>
      </c>
      <c r="B2619" s="21" t="s">
        <v>5386</v>
      </c>
      <c r="C2619" s="21"/>
      <c r="D2619" s="21" t="s">
        <v>163</v>
      </c>
      <c r="E2619" s="21" t="s">
        <v>829</v>
      </c>
      <c r="F2619" s="21" t="s">
        <v>829</v>
      </c>
      <c r="G2619" s="21" t="s">
        <v>830</v>
      </c>
      <c r="H2619" s="21" t="s">
        <v>829</v>
      </c>
      <c r="I2619" s="21" t="s">
        <v>212</v>
      </c>
      <c r="J2619" s="22">
        <v>18264</v>
      </c>
      <c r="K2619" s="22">
        <v>55153</v>
      </c>
      <c r="L2619" s="23">
        <f t="shared" si="408"/>
        <v>10</v>
      </c>
      <c r="M2619" s="24">
        <f t="shared" si="409"/>
        <v>1</v>
      </c>
      <c r="N2619" s="21">
        <v>10</v>
      </c>
      <c r="O2619" s="21">
        <v>10</v>
      </c>
      <c r="P2619" s="21" t="s">
        <v>1329</v>
      </c>
      <c r="Q2619" s="21" t="s">
        <v>188</v>
      </c>
      <c r="R2619" s="25" t="s">
        <v>189</v>
      </c>
      <c r="S2619" s="21" t="s">
        <v>435</v>
      </c>
      <c r="T2619" s="21"/>
      <c r="U2619" s="26"/>
      <c r="V2619" s="26"/>
      <c r="W2619" s="27">
        <f t="shared" si="400"/>
        <v>1950</v>
      </c>
      <c r="X2619" s="27">
        <f t="shared" si="401"/>
        <v>2050</v>
      </c>
      <c r="Y2619" s="28">
        <f t="shared" si="402"/>
        <v>0</v>
      </c>
      <c r="Z2619" s="29" t="str">
        <f t="shared" si="403"/>
        <v>NW</v>
      </c>
      <c r="AA2619" s="30">
        <f t="shared" si="404"/>
        <v>10</v>
      </c>
      <c r="AB2619" s="31">
        <f>IF(AND(ISNUMBER(MATCH($S2619,[3]Lists!$CU$8:$CU$37,0)),J2619&gt;=DATE(2018,12,31)),$AH$6,$AH$5)</f>
        <v>1</v>
      </c>
      <c r="AC2619" s="31">
        <f t="shared" si="405"/>
        <v>1</v>
      </c>
      <c r="AD2619" s="31">
        <f t="shared" si="406"/>
        <v>1</v>
      </c>
      <c r="AE2619" s="32" t="e">
        <f>MIN($K2619,IF(AND(S2619='[3]Resources - Baseline'!$C$25,$AH$3&gt;0),MIN(DATE(2050,12,31),MAX(DATE($AH$4,12,31),DATE(YEAR(J2619)+$AH$3,MONTH(J2619),DAY(J2619)))),IF(AND(COUNTIFS('[3]Resources - Baseline'!$C$26:$C$37,S2619)=1,$AH$2&gt;0),MIN(DATE($AH$4,12,31),DATE(YEAR(J2619)+$AH$2,MONTH(J2619),DAY(J2619))),DATE(2050,12,31))))</f>
        <v>#VALUE!</v>
      </c>
      <c r="AF2619" s="33">
        <f t="shared" si="407"/>
        <v>1</v>
      </c>
    </row>
    <row r="2620" spans="1:32">
      <c r="A2620" s="1">
        <v>2620</v>
      </c>
      <c r="B2620" s="21" t="s">
        <v>5387</v>
      </c>
      <c r="C2620" s="21"/>
      <c r="D2620" s="21" t="s">
        <v>163</v>
      </c>
      <c r="E2620" s="21" t="s">
        <v>829</v>
      </c>
      <c r="F2620" s="21" t="s">
        <v>829</v>
      </c>
      <c r="G2620" s="21" t="s">
        <v>830</v>
      </c>
      <c r="H2620" s="21" t="s">
        <v>829</v>
      </c>
      <c r="I2620" s="21" t="s">
        <v>212</v>
      </c>
      <c r="J2620" s="22">
        <v>18264</v>
      </c>
      <c r="K2620" s="22">
        <v>55153</v>
      </c>
      <c r="L2620" s="23">
        <f t="shared" si="408"/>
        <v>9.9</v>
      </c>
      <c r="M2620" s="24">
        <f t="shared" si="409"/>
        <v>1</v>
      </c>
      <c r="N2620" s="21">
        <v>9.9</v>
      </c>
      <c r="O2620" s="21">
        <v>9.9</v>
      </c>
      <c r="P2620" s="21" t="s">
        <v>1329</v>
      </c>
      <c r="Q2620" s="21" t="s">
        <v>188</v>
      </c>
      <c r="R2620" s="25" t="s">
        <v>189</v>
      </c>
      <c r="S2620" s="21" t="s">
        <v>435</v>
      </c>
      <c r="T2620" s="21"/>
      <c r="U2620" s="26"/>
      <c r="V2620" s="26"/>
      <c r="W2620" s="27">
        <f t="shared" si="400"/>
        <v>1950</v>
      </c>
      <c r="X2620" s="27">
        <f t="shared" si="401"/>
        <v>2050</v>
      </c>
      <c r="Y2620" s="28">
        <f t="shared" si="402"/>
        <v>0</v>
      </c>
      <c r="Z2620" s="29" t="str">
        <f t="shared" si="403"/>
        <v>NW</v>
      </c>
      <c r="AA2620" s="30">
        <f t="shared" si="404"/>
        <v>9.9</v>
      </c>
      <c r="AB2620" s="31">
        <f>IF(AND(ISNUMBER(MATCH($S2620,[3]Lists!$CU$8:$CU$37,0)),J2620&gt;=DATE(2018,12,31)),$AH$6,$AH$5)</f>
        <v>1</v>
      </c>
      <c r="AC2620" s="31">
        <f t="shared" si="405"/>
        <v>1</v>
      </c>
      <c r="AD2620" s="31">
        <f t="shared" si="406"/>
        <v>1</v>
      </c>
      <c r="AE2620" s="32" t="e">
        <f>MIN($K2620,IF(AND(S2620='[3]Resources - Baseline'!$C$25,$AH$3&gt;0),MIN(DATE(2050,12,31),MAX(DATE($AH$4,12,31),DATE(YEAR(J2620)+$AH$3,MONTH(J2620),DAY(J2620)))),IF(AND(COUNTIFS('[3]Resources - Baseline'!$C$26:$C$37,S2620)=1,$AH$2&gt;0),MIN(DATE($AH$4,12,31),DATE(YEAR(J2620)+$AH$2,MONTH(J2620),DAY(J2620))),DATE(2050,12,31))))</f>
        <v>#VALUE!</v>
      </c>
      <c r="AF2620" s="33">
        <f t="shared" si="407"/>
        <v>1</v>
      </c>
    </row>
    <row r="2621" spans="1:32">
      <c r="A2621" s="1">
        <v>2621</v>
      </c>
      <c r="B2621" s="21" t="s">
        <v>5388</v>
      </c>
      <c r="C2621" s="21"/>
      <c r="D2621" s="21" t="s">
        <v>163</v>
      </c>
      <c r="E2621" s="21" t="s">
        <v>829</v>
      </c>
      <c r="F2621" s="21" t="s">
        <v>829</v>
      </c>
      <c r="G2621" s="21" t="s">
        <v>830</v>
      </c>
      <c r="H2621" s="21" t="s">
        <v>829</v>
      </c>
      <c r="I2621" s="21" t="s">
        <v>212</v>
      </c>
      <c r="J2621" s="22">
        <v>18264</v>
      </c>
      <c r="K2621" s="22">
        <v>55153</v>
      </c>
      <c r="L2621" s="23">
        <f t="shared" si="408"/>
        <v>8.5</v>
      </c>
      <c r="M2621" s="24">
        <f t="shared" si="409"/>
        <v>1</v>
      </c>
      <c r="N2621" s="21">
        <v>8.5</v>
      </c>
      <c r="O2621" s="21">
        <v>8.5</v>
      </c>
      <c r="P2621" s="21" t="s">
        <v>1329</v>
      </c>
      <c r="Q2621" s="21" t="s">
        <v>188</v>
      </c>
      <c r="R2621" s="25" t="s">
        <v>189</v>
      </c>
      <c r="S2621" s="21" t="s">
        <v>435</v>
      </c>
      <c r="T2621" s="21"/>
      <c r="U2621" s="26"/>
      <c r="V2621" s="26"/>
      <c r="W2621" s="27">
        <f t="shared" si="400"/>
        <v>1950</v>
      </c>
      <c r="X2621" s="27">
        <f t="shared" si="401"/>
        <v>2050</v>
      </c>
      <c r="Y2621" s="28">
        <f t="shared" si="402"/>
        <v>0</v>
      </c>
      <c r="Z2621" s="29" t="str">
        <f t="shared" si="403"/>
        <v>NW</v>
      </c>
      <c r="AA2621" s="30">
        <f t="shared" si="404"/>
        <v>8.5</v>
      </c>
      <c r="AB2621" s="31">
        <f>IF(AND(ISNUMBER(MATCH($S2621,[3]Lists!$CU$8:$CU$37,0)),J2621&gt;=DATE(2018,12,31)),$AH$6,$AH$5)</f>
        <v>1</v>
      </c>
      <c r="AC2621" s="31">
        <f t="shared" si="405"/>
        <v>1</v>
      </c>
      <c r="AD2621" s="31">
        <f t="shared" si="406"/>
        <v>1</v>
      </c>
      <c r="AE2621" s="32" t="e">
        <f>MIN($K2621,IF(AND(S2621='[3]Resources - Baseline'!$C$25,$AH$3&gt;0),MIN(DATE(2050,12,31),MAX(DATE($AH$4,12,31),DATE(YEAR(J2621)+$AH$3,MONTH(J2621),DAY(J2621)))),IF(AND(COUNTIFS('[3]Resources - Baseline'!$C$26:$C$37,S2621)=1,$AH$2&gt;0),MIN(DATE($AH$4,12,31),DATE(YEAR(J2621)+$AH$2,MONTH(J2621),DAY(J2621))),DATE(2050,12,31))))</f>
        <v>#VALUE!</v>
      </c>
      <c r="AF2621" s="33">
        <f t="shared" si="407"/>
        <v>1</v>
      </c>
    </row>
    <row r="2622" spans="1:32">
      <c r="A2622" s="1">
        <v>2622</v>
      </c>
      <c r="B2622" s="21" t="s">
        <v>5389</v>
      </c>
      <c r="C2622" s="21"/>
      <c r="D2622" s="21" t="s">
        <v>163</v>
      </c>
      <c r="E2622" s="21" t="s">
        <v>829</v>
      </c>
      <c r="F2622" s="21" t="s">
        <v>829</v>
      </c>
      <c r="G2622" s="21" t="s">
        <v>830</v>
      </c>
      <c r="H2622" s="21" t="s">
        <v>829</v>
      </c>
      <c r="I2622" s="21" t="s">
        <v>212</v>
      </c>
      <c r="J2622" s="22">
        <v>18264</v>
      </c>
      <c r="K2622" s="22">
        <v>55153</v>
      </c>
      <c r="L2622" s="23">
        <f t="shared" si="408"/>
        <v>10</v>
      </c>
      <c r="M2622" s="24">
        <f t="shared" si="409"/>
        <v>1</v>
      </c>
      <c r="N2622" s="21">
        <v>10</v>
      </c>
      <c r="O2622" s="21">
        <v>10</v>
      </c>
      <c r="P2622" s="21" t="s">
        <v>1329</v>
      </c>
      <c r="Q2622" s="21" t="s">
        <v>188</v>
      </c>
      <c r="R2622" s="25" t="s">
        <v>189</v>
      </c>
      <c r="S2622" s="21" t="s">
        <v>435</v>
      </c>
      <c r="T2622" s="21"/>
      <c r="U2622" s="26"/>
      <c r="V2622" s="26"/>
      <c r="W2622" s="27">
        <f t="shared" si="400"/>
        <v>1950</v>
      </c>
      <c r="X2622" s="27">
        <f t="shared" si="401"/>
        <v>2050</v>
      </c>
      <c r="Y2622" s="28">
        <f t="shared" si="402"/>
        <v>0</v>
      </c>
      <c r="Z2622" s="29" t="str">
        <f t="shared" si="403"/>
        <v>NW</v>
      </c>
      <c r="AA2622" s="30">
        <f t="shared" si="404"/>
        <v>10</v>
      </c>
      <c r="AB2622" s="31">
        <f>IF(AND(ISNUMBER(MATCH($S2622,[3]Lists!$CU$8:$CU$37,0)),J2622&gt;=DATE(2018,12,31)),$AH$6,$AH$5)</f>
        <v>1</v>
      </c>
      <c r="AC2622" s="31">
        <f t="shared" si="405"/>
        <v>1</v>
      </c>
      <c r="AD2622" s="31">
        <f t="shared" si="406"/>
        <v>1</v>
      </c>
      <c r="AE2622" s="32" t="e">
        <f>MIN($K2622,IF(AND(S2622='[3]Resources - Baseline'!$C$25,$AH$3&gt;0),MIN(DATE(2050,12,31),MAX(DATE($AH$4,12,31),DATE(YEAR(J2622)+$AH$3,MONTH(J2622),DAY(J2622)))),IF(AND(COUNTIFS('[3]Resources - Baseline'!$C$26:$C$37,S2622)=1,$AH$2&gt;0),MIN(DATE($AH$4,12,31),DATE(YEAR(J2622)+$AH$2,MONTH(J2622),DAY(J2622))),DATE(2050,12,31))))</f>
        <v>#VALUE!</v>
      </c>
      <c r="AF2622" s="33">
        <f t="shared" si="407"/>
        <v>1</v>
      </c>
    </row>
    <row r="2623" spans="1:32">
      <c r="A2623" s="1">
        <v>2623</v>
      </c>
      <c r="B2623" s="21" t="s">
        <v>5390</v>
      </c>
      <c r="C2623" s="21"/>
      <c r="D2623" s="21" t="s">
        <v>163</v>
      </c>
      <c r="E2623" s="21" t="s">
        <v>829</v>
      </c>
      <c r="F2623" s="21" t="s">
        <v>829</v>
      </c>
      <c r="G2623" s="21" t="s">
        <v>830</v>
      </c>
      <c r="H2623" s="21" t="s">
        <v>829</v>
      </c>
      <c r="I2623" s="21" t="s">
        <v>212</v>
      </c>
      <c r="J2623" s="22">
        <v>18264</v>
      </c>
      <c r="K2623" s="22">
        <v>55153</v>
      </c>
      <c r="L2623" s="23">
        <f t="shared" si="408"/>
        <v>9.9</v>
      </c>
      <c r="M2623" s="24">
        <f t="shared" si="409"/>
        <v>1</v>
      </c>
      <c r="N2623" s="21">
        <v>9.9</v>
      </c>
      <c r="O2623" s="21">
        <v>9.9</v>
      </c>
      <c r="P2623" s="21" t="s">
        <v>1329</v>
      </c>
      <c r="Q2623" s="21" t="s">
        <v>188</v>
      </c>
      <c r="R2623" s="25" t="s">
        <v>189</v>
      </c>
      <c r="S2623" s="21" t="s">
        <v>435</v>
      </c>
      <c r="T2623" s="21"/>
      <c r="U2623" s="26"/>
      <c r="V2623" s="26"/>
      <c r="W2623" s="27">
        <f t="shared" si="400"/>
        <v>1950</v>
      </c>
      <c r="X2623" s="27">
        <f t="shared" si="401"/>
        <v>2050</v>
      </c>
      <c r="Y2623" s="28">
        <f t="shared" si="402"/>
        <v>0</v>
      </c>
      <c r="Z2623" s="29" t="str">
        <f t="shared" si="403"/>
        <v>NW</v>
      </c>
      <c r="AA2623" s="30">
        <f t="shared" si="404"/>
        <v>9.9</v>
      </c>
      <c r="AB2623" s="31">
        <f>IF(AND(ISNUMBER(MATCH($S2623,[3]Lists!$CU$8:$CU$37,0)),J2623&gt;=DATE(2018,12,31)),$AH$6,$AH$5)</f>
        <v>1</v>
      </c>
      <c r="AC2623" s="31">
        <f t="shared" si="405"/>
        <v>1</v>
      </c>
      <c r="AD2623" s="31">
        <f t="shared" si="406"/>
        <v>1</v>
      </c>
      <c r="AE2623" s="32" t="e">
        <f>MIN($K2623,IF(AND(S2623='[3]Resources - Baseline'!$C$25,$AH$3&gt;0),MIN(DATE(2050,12,31),MAX(DATE($AH$4,12,31),DATE(YEAR(J2623)+$AH$3,MONTH(J2623),DAY(J2623)))),IF(AND(COUNTIFS('[3]Resources - Baseline'!$C$26:$C$37,S2623)=1,$AH$2&gt;0),MIN(DATE($AH$4,12,31),DATE(YEAR(J2623)+$AH$2,MONTH(J2623),DAY(J2623))),DATE(2050,12,31))))</f>
        <v>#VALUE!</v>
      </c>
      <c r="AF2623" s="33">
        <f t="shared" si="407"/>
        <v>1</v>
      </c>
    </row>
    <row r="2624" spans="1:32">
      <c r="A2624" s="1">
        <v>2624</v>
      </c>
      <c r="B2624" s="21" t="s">
        <v>5391</v>
      </c>
      <c r="C2624" s="21"/>
      <c r="D2624" s="21" t="s">
        <v>163</v>
      </c>
      <c r="E2624" s="21" t="s">
        <v>829</v>
      </c>
      <c r="F2624" s="21" t="s">
        <v>829</v>
      </c>
      <c r="G2624" s="21" t="s">
        <v>830</v>
      </c>
      <c r="H2624" s="21" t="s">
        <v>829</v>
      </c>
      <c r="I2624" s="21" t="s">
        <v>212</v>
      </c>
      <c r="J2624" s="22">
        <v>18264</v>
      </c>
      <c r="K2624" s="22">
        <v>55153</v>
      </c>
      <c r="L2624" s="23">
        <f t="shared" si="408"/>
        <v>10</v>
      </c>
      <c r="M2624" s="24">
        <f t="shared" si="409"/>
        <v>1</v>
      </c>
      <c r="N2624" s="21">
        <v>10</v>
      </c>
      <c r="O2624" s="21">
        <v>10</v>
      </c>
      <c r="P2624" s="21" t="s">
        <v>1329</v>
      </c>
      <c r="Q2624" s="21" t="s">
        <v>188</v>
      </c>
      <c r="R2624" s="25" t="s">
        <v>189</v>
      </c>
      <c r="S2624" s="21" t="s">
        <v>435</v>
      </c>
      <c r="T2624" s="21"/>
      <c r="U2624" s="26"/>
      <c r="V2624" s="26"/>
      <c r="W2624" s="27">
        <f t="shared" si="400"/>
        <v>1950</v>
      </c>
      <c r="X2624" s="27">
        <f t="shared" si="401"/>
        <v>2050</v>
      </c>
      <c r="Y2624" s="28">
        <f t="shared" si="402"/>
        <v>0</v>
      </c>
      <c r="Z2624" s="29" t="str">
        <f t="shared" si="403"/>
        <v>NW</v>
      </c>
      <c r="AA2624" s="30">
        <f t="shared" si="404"/>
        <v>10</v>
      </c>
      <c r="AB2624" s="31">
        <f>IF(AND(ISNUMBER(MATCH($S2624,[3]Lists!$CU$8:$CU$37,0)),J2624&gt;=DATE(2018,12,31)),$AH$6,$AH$5)</f>
        <v>1</v>
      </c>
      <c r="AC2624" s="31">
        <f t="shared" si="405"/>
        <v>1</v>
      </c>
      <c r="AD2624" s="31">
        <f t="shared" si="406"/>
        <v>1</v>
      </c>
      <c r="AE2624" s="32" t="e">
        <f>MIN($K2624,IF(AND(S2624='[3]Resources - Baseline'!$C$25,$AH$3&gt;0),MIN(DATE(2050,12,31),MAX(DATE($AH$4,12,31),DATE(YEAR(J2624)+$AH$3,MONTH(J2624),DAY(J2624)))),IF(AND(COUNTIFS('[3]Resources - Baseline'!$C$26:$C$37,S2624)=1,$AH$2&gt;0),MIN(DATE($AH$4,12,31),DATE(YEAR(J2624)+$AH$2,MONTH(J2624),DAY(J2624))),DATE(2050,12,31))))</f>
        <v>#VALUE!</v>
      </c>
      <c r="AF2624" s="33">
        <f t="shared" si="407"/>
        <v>1</v>
      </c>
    </row>
    <row r="2625" spans="1:32">
      <c r="A2625" s="1">
        <v>2625</v>
      </c>
      <c r="B2625" s="21" t="s">
        <v>5392</v>
      </c>
      <c r="C2625" s="21"/>
      <c r="D2625" s="21" t="s">
        <v>163</v>
      </c>
      <c r="E2625" s="21" t="s">
        <v>829</v>
      </c>
      <c r="F2625" s="21" t="s">
        <v>829</v>
      </c>
      <c r="G2625" s="21" t="s">
        <v>830</v>
      </c>
      <c r="H2625" s="21" t="s">
        <v>829</v>
      </c>
      <c r="I2625" s="21" t="s">
        <v>212</v>
      </c>
      <c r="J2625" s="22">
        <v>18264</v>
      </c>
      <c r="K2625" s="22">
        <v>55153</v>
      </c>
      <c r="L2625" s="23">
        <f t="shared" si="408"/>
        <v>10</v>
      </c>
      <c r="M2625" s="24">
        <f t="shared" si="409"/>
        <v>1</v>
      </c>
      <c r="N2625" s="21">
        <v>10</v>
      </c>
      <c r="O2625" s="21">
        <v>10</v>
      </c>
      <c r="P2625" s="21" t="s">
        <v>1329</v>
      </c>
      <c r="Q2625" s="21" t="s">
        <v>188</v>
      </c>
      <c r="R2625" s="25" t="s">
        <v>189</v>
      </c>
      <c r="S2625" s="21" t="s">
        <v>435</v>
      </c>
      <c r="T2625" s="21"/>
      <c r="U2625" s="26"/>
      <c r="V2625" s="26"/>
      <c r="W2625" s="27">
        <f t="shared" si="400"/>
        <v>1950</v>
      </c>
      <c r="X2625" s="27">
        <f t="shared" si="401"/>
        <v>2050</v>
      </c>
      <c r="Y2625" s="28">
        <f t="shared" si="402"/>
        <v>0</v>
      </c>
      <c r="Z2625" s="29" t="str">
        <f t="shared" si="403"/>
        <v>NW</v>
      </c>
      <c r="AA2625" s="30">
        <f t="shared" si="404"/>
        <v>10</v>
      </c>
      <c r="AB2625" s="31">
        <f>IF(AND(ISNUMBER(MATCH($S2625,[3]Lists!$CU$8:$CU$37,0)),J2625&gt;=DATE(2018,12,31)),$AH$6,$AH$5)</f>
        <v>1</v>
      </c>
      <c r="AC2625" s="31">
        <f t="shared" si="405"/>
        <v>1</v>
      </c>
      <c r="AD2625" s="31">
        <f t="shared" si="406"/>
        <v>1</v>
      </c>
      <c r="AE2625" s="32" t="e">
        <f>MIN($K2625,IF(AND(S2625='[3]Resources - Baseline'!$C$25,$AH$3&gt;0),MIN(DATE(2050,12,31),MAX(DATE($AH$4,12,31),DATE(YEAR(J2625)+$AH$3,MONTH(J2625),DAY(J2625)))),IF(AND(COUNTIFS('[3]Resources - Baseline'!$C$26:$C$37,S2625)=1,$AH$2&gt;0),MIN(DATE($AH$4,12,31),DATE(YEAR(J2625)+$AH$2,MONTH(J2625),DAY(J2625))),DATE(2050,12,31))))</f>
        <v>#VALUE!</v>
      </c>
      <c r="AF2625" s="33">
        <f t="shared" si="407"/>
        <v>1</v>
      </c>
    </row>
    <row r="2626" spans="1:32">
      <c r="A2626" s="1">
        <v>2626</v>
      </c>
      <c r="B2626" s="21" t="s">
        <v>5393</v>
      </c>
      <c r="C2626" s="21" t="s">
        <v>5394</v>
      </c>
      <c r="D2626" s="21" t="s">
        <v>185</v>
      </c>
      <c r="E2626" s="21" t="s">
        <v>176</v>
      </c>
      <c r="F2626" s="21" t="s">
        <v>176</v>
      </c>
      <c r="G2626" s="21" t="s">
        <v>177</v>
      </c>
      <c r="H2626" s="21" t="s">
        <v>176</v>
      </c>
      <c r="I2626" s="21" t="s">
        <v>178</v>
      </c>
      <c r="J2626" s="22">
        <v>732</v>
      </c>
      <c r="K2626" s="22">
        <v>55153</v>
      </c>
      <c r="L2626" s="23">
        <f t="shared" si="408"/>
        <v>1.92</v>
      </c>
      <c r="M2626" s="24">
        <f t="shared" si="409"/>
        <v>1</v>
      </c>
      <c r="N2626" s="21">
        <v>1.92</v>
      </c>
      <c r="O2626" s="21">
        <v>1.92</v>
      </c>
      <c r="P2626" s="21" t="s">
        <v>187</v>
      </c>
      <c r="Q2626" s="21" t="s">
        <v>219</v>
      </c>
      <c r="R2626" s="25" t="s">
        <v>218</v>
      </c>
      <c r="S2626" s="21" t="s">
        <v>368</v>
      </c>
      <c r="T2626" s="21"/>
      <c r="U2626" s="26"/>
      <c r="V2626" s="26"/>
      <c r="W2626" s="27">
        <f t="shared" si="400"/>
        <v>1902</v>
      </c>
      <c r="X2626" s="27">
        <f t="shared" si="401"/>
        <v>2050</v>
      </c>
      <c r="Y2626" s="28">
        <f t="shared" si="402"/>
        <v>0</v>
      </c>
      <c r="Z2626" s="29" t="str">
        <f t="shared" si="403"/>
        <v>CAISO</v>
      </c>
      <c r="AA2626" s="30">
        <f t="shared" si="404"/>
        <v>1.92</v>
      </c>
      <c r="AB2626" s="31">
        <f>IF(AND(ISNUMBER(MATCH($S2626,[3]Lists!$CU$8:$CU$37,0)),J2626&gt;=DATE(2018,12,31)),$AH$6,$AH$5)</f>
        <v>1</v>
      </c>
      <c r="AC2626" s="31">
        <f t="shared" si="405"/>
        <v>1</v>
      </c>
      <c r="AD2626" s="31">
        <f t="shared" si="406"/>
        <v>1</v>
      </c>
      <c r="AE2626" s="32" t="e">
        <f>MIN($K2626,IF(AND(S2626='[3]Resources - Baseline'!$C$25,$AH$3&gt;0),MIN(DATE(2050,12,31),MAX(DATE($AH$4,12,31),DATE(YEAR(J2626)+$AH$3,MONTH(J2626),DAY(J2626)))),IF(AND(COUNTIFS('[3]Resources - Baseline'!$C$26:$C$37,S2626)=1,$AH$2&gt;0),MIN(DATE($AH$4,12,31),DATE(YEAR(J2626)+$AH$2,MONTH(J2626),DAY(J2626))),DATE(2050,12,31))))</f>
        <v>#VALUE!</v>
      </c>
      <c r="AF2626" s="33">
        <f t="shared" si="407"/>
        <v>1</v>
      </c>
    </row>
    <row r="2627" spans="1:32">
      <c r="A2627" s="1">
        <v>2627</v>
      </c>
      <c r="B2627" s="21" t="s">
        <v>5395</v>
      </c>
      <c r="C2627" s="21" t="s">
        <v>5396</v>
      </c>
      <c r="D2627" s="21" t="s">
        <v>185</v>
      </c>
      <c r="E2627" s="21" t="s">
        <v>176</v>
      </c>
      <c r="F2627" s="21" t="s">
        <v>176</v>
      </c>
      <c r="G2627" s="21" t="s">
        <v>177</v>
      </c>
      <c r="H2627" s="21" t="s">
        <v>176</v>
      </c>
      <c r="I2627" s="21" t="s">
        <v>178</v>
      </c>
      <c r="J2627" s="22">
        <v>42157</v>
      </c>
      <c r="K2627" s="22">
        <v>55153</v>
      </c>
      <c r="L2627" s="23">
        <f t="shared" si="408"/>
        <v>1.75</v>
      </c>
      <c r="M2627" s="24">
        <f t="shared" si="409"/>
        <v>1</v>
      </c>
      <c r="N2627" s="21">
        <v>1.75</v>
      </c>
      <c r="O2627" s="21">
        <v>1.75</v>
      </c>
      <c r="P2627" s="21" t="s">
        <v>187</v>
      </c>
      <c r="Q2627" s="21" t="s">
        <v>188</v>
      </c>
      <c r="R2627" s="25" t="s">
        <v>189</v>
      </c>
      <c r="S2627" s="21" t="s">
        <v>182</v>
      </c>
      <c r="T2627" s="21"/>
      <c r="U2627" s="26"/>
      <c r="V2627" s="26"/>
      <c r="W2627" s="27">
        <f t="shared" si="400"/>
        <v>2015</v>
      </c>
      <c r="X2627" s="27">
        <f t="shared" si="401"/>
        <v>2050</v>
      </c>
      <c r="Y2627" s="28">
        <f t="shared" si="402"/>
        <v>0</v>
      </c>
      <c r="Z2627" s="29" t="str">
        <f t="shared" si="403"/>
        <v>CAISO</v>
      </c>
      <c r="AA2627" s="30">
        <f t="shared" si="404"/>
        <v>1.75</v>
      </c>
      <c r="AB2627" s="31">
        <f>IF(AND(ISNUMBER(MATCH($S2627,[3]Lists!$CU$8:$CU$37,0)),J2627&gt;=DATE(2018,12,31)),$AH$6,$AH$5)</f>
        <v>1</v>
      </c>
      <c r="AC2627" s="31">
        <f t="shared" si="405"/>
        <v>1</v>
      </c>
      <c r="AD2627" s="31">
        <f t="shared" si="406"/>
        <v>1</v>
      </c>
      <c r="AE2627" s="32" t="e">
        <f>MIN($K2627,IF(AND(S2627='[3]Resources - Baseline'!$C$25,$AH$3&gt;0),MIN(DATE(2050,12,31),MAX(DATE($AH$4,12,31),DATE(YEAR(J2627)+$AH$3,MONTH(J2627),DAY(J2627)))),IF(AND(COUNTIFS('[3]Resources - Baseline'!$C$26:$C$37,S2627)=1,$AH$2&gt;0),MIN(DATE($AH$4,12,31),DATE(YEAR(J2627)+$AH$2,MONTH(J2627),DAY(J2627))),DATE(2050,12,31))))</f>
        <v>#VALUE!</v>
      </c>
      <c r="AF2627" s="33">
        <f t="shared" si="407"/>
        <v>1</v>
      </c>
    </row>
    <row r="2628" spans="1:32">
      <c r="A2628" s="1">
        <v>2628</v>
      </c>
      <c r="B2628" s="21" t="s">
        <v>5397</v>
      </c>
      <c r="C2628" s="21" t="s">
        <v>5398</v>
      </c>
      <c r="D2628" s="21" t="s">
        <v>185</v>
      </c>
      <c r="E2628" s="21" t="s">
        <v>176</v>
      </c>
      <c r="F2628" s="21" t="s">
        <v>176</v>
      </c>
      <c r="G2628" s="21" t="s">
        <v>177</v>
      </c>
      <c r="H2628" s="21" t="s">
        <v>176</v>
      </c>
      <c r="I2628" s="21" t="s">
        <v>178</v>
      </c>
      <c r="J2628" s="22">
        <v>29587</v>
      </c>
      <c r="K2628" s="22">
        <v>55153</v>
      </c>
      <c r="L2628" s="23">
        <f t="shared" si="408"/>
        <v>9.9</v>
      </c>
      <c r="M2628" s="24">
        <f t="shared" si="409"/>
        <v>1</v>
      </c>
      <c r="N2628" s="21">
        <v>9.9</v>
      </c>
      <c r="O2628" s="21">
        <v>9.9</v>
      </c>
      <c r="P2628" s="21" t="s">
        <v>187</v>
      </c>
      <c r="Q2628" s="21" t="s">
        <v>219</v>
      </c>
      <c r="R2628" s="25" t="s">
        <v>218</v>
      </c>
      <c r="S2628" s="21" t="s">
        <v>265</v>
      </c>
      <c r="T2628" s="21"/>
      <c r="U2628" s="26"/>
      <c r="V2628" s="26"/>
      <c r="W2628" s="27">
        <f t="shared" si="400"/>
        <v>1981</v>
      </c>
      <c r="X2628" s="27">
        <f t="shared" si="401"/>
        <v>2050</v>
      </c>
      <c r="Y2628" s="28">
        <f t="shared" si="402"/>
        <v>0</v>
      </c>
      <c r="Z2628" s="29" t="str">
        <f t="shared" si="403"/>
        <v>CAISO</v>
      </c>
      <c r="AA2628" s="30">
        <f t="shared" si="404"/>
        <v>9.9</v>
      </c>
      <c r="AB2628" s="31">
        <f>IF(AND(ISNUMBER(MATCH($S2628,[3]Lists!$CU$8:$CU$37,0)),J2628&gt;=DATE(2018,12,31)),$AH$6,$AH$5)</f>
        <v>1</v>
      </c>
      <c r="AC2628" s="31">
        <f t="shared" si="405"/>
        <v>1</v>
      </c>
      <c r="AD2628" s="31">
        <f t="shared" si="406"/>
        <v>1</v>
      </c>
      <c r="AE2628" s="32" t="e">
        <f>MIN($K2628,IF(AND(S2628='[3]Resources - Baseline'!$C$25,$AH$3&gt;0),MIN(DATE(2050,12,31),MAX(DATE($AH$4,12,31),DATE(YEAR(J2628)+$AH$3,MONTH(J2628),DAY(J2628)))),IF(AND(COUNTIFS('[3]Resources - Baseline'!$C$26:$C$37,S2628)=1,$AH$2&gt;0),MIN(DATE($AH$4,12,31),DATE(YEAR(J2628)+$AH$2,MONTH(J2628),DAY(J2628))),DATE(2050,12,31))))</f>
        <v>#VALUE!</v>
      </c>
      <c r="AF2628" s="33">
        <f t="shared" si="407"/>
        <v>1</v>
      </c>
    </row>
    <row r="2629" spans="1:32">
      <c r="A2629" s="1">
        <v>2629</v>
      </c>
      <c r="B2629" s="21" t="s">
        <v>5399</v>
      </c>
      <c r="C2629" s="21" t="s">
        <v>5400</v>
      </c>
      <c r="D2629" s="21" t="s">
        <v>185</v>
      </c>
      <c r="E2629" s="21" t="s">
        <v>176</v>
      </c>
      <c r="F2629" s="21" t="s">
        <v>176</v>
      </c>
      <c r="G2629" s="21" t="s">
        <v>177</v>
      </c>
      <c r="H2629" s="21" t="s">
        <v>176</v>
      </c>
      <c r="I2629" s="21" t="s">
        <v>178</v>
      </c>
      <c r="J2629" s="22">
        <v>30682</v>
      </c>
      <c r="K2629" s="22">
        <v>55153</v>
      </c>
      <c r="L2629" s="23">
        <f t="shared" si="408"/>
        <v>1.82</v>
      </c>
      <c r="M2629" s="24">
        <f t="shared" si="409"/>
        <v>1</v>
      </c>
      <c r="N2629" s="21">
        <v>1.82</v>
      </c>
      <c r="O2629" s="21">
        <v>1.82</v>
      </c>
      <c r="P2629" s="21" t="s">
        <v>187</v>
      </c>
      <c r="Q2629" s="21" t="s">
        <v>537</v>
      </c>
      <c r="R2629" s="25" t="s">
        <v>538</v>
      </c>
      <c r="S2629" s="21" t="s">
        <v>368</v>
      </c>
      <c r="T2629" s="21"/>
      <c r="U2629" s="26"/>
      <c r="V2629" s="26"/>
      <c r="W2629" s="27">
        <f t="shared" si="400"/>
        <v>1984</v>
      </c>
      <c r="X2629" s="27">
        <f t="shared" si="401"/>
        <v>2050</v>
      </c>
      <c r="Y2629" s="28">
        <f t="shared" si="402"/>
        <v>0</v>
      </c>
      <c r="Z2629" s="29" t="str">
        <f t="shared" si="403"/>
        <v>CAISO</v>
      </c>
      <c r="AA2629" s="30">
        <f t="shared" si="404"/>
        <v>1.82</v>
      </c>
      <c r="AB2629" s="31">
        <f>IF(AND(ISNUMBER(MATCH($S2629,[3]Lists!$CU$8:$CU$37,0)),J2629&gt;=DATE(2018,12,31)),$AH$6,$AH$5)</f>
        <v>1</v>
      </c>
      <c r="AC2629" s="31">
        <f t="shared" si="405"/>
        <v>1</v>
      </c>
      <c r="AD2629" s="31">
        <f t="shared" si="406"/>
        <v>1</v>
      </c>
      <c r="AE2629" s="32" t="e">
        <f>MIN($K2629,IF(AND(S2629='[3]Resources - Baseline'!$C$25,$AH$3&gt;0),MIN(DATE(2050,12,31),MAX(DATE($AH$4,12,31),DATE(YEAR(J2629)+$AH$3,MONTH(J2629),DAY(J2629)))),IF(AND(COUNTIFS('[3]Resources - Baseline'!$C$26:$C$37,S2629)=1,$AH$2&gt;0),MIN(DATE($AH$4,12,31),DATE(YEAR(J2629)+$AH$2,MONTH(J2629),DAY(J2629))),DATE(2050,12,31))))</f>
        <v>#VALUE!</v>
      </c>
      <c r="AF2629" s="33">
        <f t="shared" si="407"/>
        <v>1</v>
      </c>
    </row>
    <row r="2630" spans="1:32">
      <c r="A2630" s="1">
        <v>2630</v>
      </c>
      <c r="B2630" s="21" t="s">
        <v>5401</v>
      </c>
      <c r="C2630" s="21" t="s">
        <v>5402</v>
      </c>
      <c r="D2630" s="21" t="s">
        <v>185</v>
      </c>
      <c r="E2630" s="21" t="s">
        <v>176</v>
      </c>
      <c r="F2630" s="21" t="s">
        <v>176</v>
      </c>
      <c r="G2630" s="21" t="s">
        <v>177</v>
      </c>
      <c r="H2630" s="21" t="s">
        <v>176</v>
      </c>
      <c r="I2630" s="21" t="s">
        <v>178</v>
      </c>
      <c r="J2630" s="22">
        <v>31440</v>
      </c>
      <c r="K2630" s="22">
        <v>55153</v>
      </c>
      <c r="L2630" s="23">
        <f t="shared" si="408"/>
        <v>1.05</v>
      </c>
      <c r="M2630" s="24">
        <f t="shared" si="409"/>
        <v>1</v>
      </c>
      <c r="N2630" s="21">
        <v>1.05</v>
      </c>
      <c r="O2630" s="21">
        <v>1.05</v>
      </c>
      <c r="P2630" s="21" t="s">
        <v>187</v>
      </c>
      <c r="Q2630" s="21" t="s">
        <v>219</v>
      </c>
      <c r="R2630" s="25" t="s">
        <v>218</v>
      </c>
      <c r="S2630" s="21" t="s">
        <v>368</v>
      </c>
      <c r="T2630" s="21"/>
      <c r="U2630" s="26"/>
      <c r="V2630" s="26"/>
      <c r="W2630" s="27">
        <f t="shared" si="400"/>
        <v>1986</v>
      </c>
      <c r="X2630" s="27">
        <f t="shared" si="401"/>
        <v>2050</v>
      </c>
      <c r="Y2630" s="28">
        <f t="shared" si="402"/>
        <v>0</v>
      </c>
      <c r="Z2630" s="29" t="str">
        <f t="shared" si="403"/>
        <v>CAISO</v>
      </c>
      <c r="AA2630" s="30">
        <f t="shared" si="404"/>
        <v>1.05</v>
      </c>
      <c r="AB2630" s="31">
        <f>IF(AND(ISNUMBER(MATCH($S2630,[3]Lists!$CU$8:$CU$37,0)),J2630&gt;=DATE(2018,12,31)),$AH$6,$AH$5)</f>
        <v>1</v>
      </c>
      <c r="AC2630" s="31">
        <f t="shared" si="405"/>
        <v>1</v>
      </c>
      <c r="AD2630" s="31">
        <f t="shared" si="406"/>
        <v>1</v>
      </c>
      <c r="AE2630" s="32" t="e">
        <f>MIN($K2630,IF(AND(S2630='[3]Resources - Baseline'!$C$25,$AH$3&gt;0),MIN(DATE(2050,12,31),MAX(DATE($AH$4,12,31),DATE(YEAR(J2630)+$AH$3,MONTH(J2630),DAY(J2630)))),IF(AND(COUNTIFS('[3]Resources - Baseline'!$C$26:$C$37,S2630)=1,$AH$2&gt;0),MIN(DATE($AH$4,12,31),DATE(YEAR(J2630)+$AH$2,MONTH(J2630),DAY(J2630))),DATE(2050,12,31))))</f>
        <v>#VALUE!</v>
      </c>
      <c r="AF2630" s="33">
        <f t="shared" si="407"/>
        <v>1</v>
      </c>
    </row>
    <row r="2631" spans="1:32">
      <c r="A2631" s="1">
        <v>2631</v>
      </c>
      <c r="B2631" s="21" t="s">
        <v>5403</v>
      </c>
      <c r="C2631" s="21" t="s">
        <v>5404</v>
      </c>
      <c r="D2631" s="21" t="s">
        <v>185</v>
      </c>
      <c r="E2631" s="21" t="s">
        <v>175</v>
      </c>
      <c r="F2631" s="21" t="s">
        <v>175</v>
      </c>
      <c r="G2631" s="21" t="s">
        <v>186</v>
      </c>
      <c r="H2631" s="21" t="s">
        <v>175</v>
      </c>
      <c r="I2631" s="21" t="s">
        <v>178</v>
      </c>
      <c r="J2631" s="22"/>
      <c r="K2631" s="22">
        <v>55153</v>
      </c>
      <c r="L2631" s="23">
        <f t="shared" si="408"/>
        <v>20</v>
      </c>
      <c r="M2631" s="24">
        <f t="shared" si="409"/>
        <v>1</v>
      </c>
      <c r="N2631" s="21">
        <v>20</v>
      </c>
      <c r="O2631" s="21">
        <v>20</v>
      </c>
      <c r="P2631" s="21" t="s">
        <v>188</v>
      </c>
      <c r="Q2631" s="21" t="s">
        <v>188</v>
      </c>
      <c r="R2631" s="25" t="s">
        <v>189</v>
      </c>
      <c r="S2631" s="21" t="s">
        <v>182</v>
      </c>
      <c r="T2631" s="21"/>
      <c r="U2631" s="26"/>
      <c r="V2631" s="26"/>
      <c r="W2631" s="27">
        <f t="shared" si="400"/>
        <v>1900</v>
      </c>
      <c r="X2631" s="27">
        <f t="shared" si="401"/>
        <v>2050</v>
      </c>
      <c r="Y2631" s="28">
        <f t="shared" si="402"/>
        <v>0</v>
      </c>
      <c r="Z2631" s="29" t="str">
        <f t="shared" si="403"/>
        <v>CAISO</v>
      </c>
      <c r="AA2631" s="30">
        <f t="shared" si="404"/>
        <v>20</v>
      </c>
      <c r="AB2631" s="31">
        <f>IF(AND(ISNUMBER(MATCH($S2631,[3]Lists!$CU$8:$CU$37,0)),J2631&gt;=DATE(2018,12,31)),$AH$6,$AH$5)</f>
        <v>1</v>
      </c>
      <c r="AC2631" s="31">
        <f t="shared" si="405"/>
        <v>1</v>
      </c>
      <c r="AD2631" s="31">
        <f t="shared" si="406"/>
        <v>1</v>
      </c>
      <c r="AE2631" s="32" t="e">
        <f>MIN($K2631,IF(AND(S2631='[3]Resources - Baseline'!$C$25,$AH$3&gt;0),MIN(DATE(2050,12,31),MAX(DATE($AH$4,12,31),DATE(YEAR(J2631)+$AH$3,MONTH(J2631),DAY(J2631)))),IF(AND(COUNTIFS('[3]Resources - Baseline'!$C$26:$C$37,S2631)=1,$AH$2&gt;0),MIN(DATE($AH$4,12,31),DATE(YEAR(J2631)+$AH$2,MONTH(J2631),DAY(J2631))),DATE(2050,12,31))))</f>
        <v>#VALUE!</v>
      </c>
      <c r="AF2631" s="33">
        <f t="shared" si="407"/>
        <v>1</v>
      </c>
    </row>
    <row r="2632" spans="1:32">
      <c r="A2632" s="1">
        <v>2632</v>
      </c>
      <c r="B2632" s="21" t="s">
        <v>5405</v>
      </c>
      <c r="C2632" s="21" t="s">
        <v>5406</v>
      </c>
      <c r="D2632" s="21" t="s">
        <v>185</v>
      </c>
      <c r="E2632" s="21" t="s">
        <v>246</v>
      </c>
      <c r="F2632" s="21" t="s">
        <v>246</v>
      </c>
      <c r="G2632" s="21" t="s">
        <v>247</v>
      </c>
      <c r="H2632" s="21" t="s">
        <v>246</v>
      </c>
      <c r="I2632" s="21" t="s">
        <v>178</v>
      </c>
      <c r="J2632" s="22">
        <v>39370</v>
      </c>
      <c r="K2632" s="22">
        <v>55153</v>
      </c>
      <c r="L2632" s="23">
        <f t="shared" si="408"/>
        <v>4.5</v>
      </c>
      <c r="M2632" s="24">
        <f t="shared" si="409"/>
        <v>1</v>
      </c>
      <c r="N2632" s="21">
        <v>4.5</v>
      </c>
      <c r="O2632" s="21">
        <v>4.5</v>
      </c>
      <c r="P2632" s="21" t="s">
        <v>187</v>
      </c>
      <c r="Q2632" s="21" t="s">
        <v>269</v>
      </c>
      <c r="R2632" s="25" t="s">
        <v>270</v>
      </c>
      <c r="S2632" s="21" t="s">
        <v>271</v>
      </c>
      <c r="T2632" s="21"/>
      <c r="U2632" s="26"/>
      <c r="V2632" s="26"/>
      <c r="W2632" s="27">
        <f t="shared" si="400"/>
        <v>2008</v>
      </c>
      <c r="X2632" s="27">
        <f t="shared" si="401"/>
        <v>2050</v>
      </c>
      <c r="Y2632" s="28">
        <f t="shared" si="402"/>
        <v>0</v>
      </c>
      <c r="Z2632" s="29" t="str">
        <f t="shared" si="403"/>
        <v>CAISO</v>
      </c>
      <c r="AA2632" s="30">
        <f t="shared" si="404"/>
        <v>4.5</v>
      </c>
      <c r="AB2632" s="31">
        <f>IF(AND(ISNUMBER(MATCH($S2632,[3]Lists!$CU$8:$CU$37,0)),J2632&gt;=DATE(2018,12,31)),$AH$6,$AH$5)</f>
        <v>1</v>
      </c>
      <c r="AC2632" s="31">
        <f t="shared" si="405"/>
        <v>1</v>
      </c>
      <c r="AD2632" s="31">
        <f t="shared" si="406"/>
        <v>1</v>
      </c>
      <c r="AE2632" s="32" t="e">
        <f>MIN($K2632,IF(AND(S2632='[3]Resources - Baseline'!$C$25,$AH$3&gt;0),MIN(DATE(2050,12,31),MAX(DATE($AH$4,12,31),DATE(YEAR(J2632)+$AH$3,MONTH(J2632),DAY(J2632)))),IF(AND(COUNTIFS('[3]Resources - Baseline'!$C$26:$C$37,S2632)=1,$AH$2&gt;0),MIN(DATE($AH$4,12,31),DATE(YEAR(J2632)+$AH$2,MONTH(J2632),DAY(J2632))),DATE(2050,12,31))))</f>
        <v>#VALUE!</v>
      </c>
      <c r="AF2632" s="33">
        <f t="shared" si="407"/>
        <v>1</v>
      </c>
    </row>
    <row r="2633" spans="1:32">
      <c r="A2633" s="1">
        <v>2633</v>
      </c>
      <c r="B2633" s="21" t="s">
        <v>5407</v>
      </c>
      <c r="C2633" s="21" t="s">
        <v>5408</v>
      </c>
      <c r="D2633" s="21" t="s">
        <v>163</v>
      </c>
      <c r="E2633" s="21" t="s">
        <v>474</v>
      </c>
      <c r="F2633" s="21" t="s">
        <v>474</v>
      </c>
      <c r="G2633" s="21" t="s">
        <v>475</v>
      </c>
      <c r="H2633" s="21" t="s">
        <v>434</v>
      </c>
      <c r="I2633" s="21" t="s">
        <v>212</v>
      </c>
      <c r="J2633" s="22">
        <v>21033</v>
      </c>
      <c r="K2633" s="22">
        <v>55153</v>
      </c>
      <c r="L2633" s="23">
        <f t="shared" si="408"/>
        <v>44.1</v>
      </c>
      <c r="M2633" s="24">
        <f t="shared" si="409"/>
        <v>1</v>
      </c>
      <c r="N2633" s="21">
        <v>44.1</v>
      </c>
      <c r="O2633" s="21">
        <v>44.1</v>
      </c>
      <c r="P2633" s="21" t="s">
        <v>218</v>
      </c>
      <c r="Q2633" s="21" t="s">
        <v>219</v>
      </c>
      <c r="R2633" s="25" t="s">
        <v>218</v>
      </c>
      <c r="S2633" s="21" t="s">
        <v>344</v>
      </c>
      <c r="T2633" s="21"/>
      <c r="U2633" s="26"/>
      <c r="V2633" s="26"/>
      <c r="W2633" s="27">
        <f t="shared" si="400"/>
        <v>1958</v>
      </c>
      <c r="X2633" s="27">
        <f t="shared" si="401"/>
        <v>2050</v>
      </c>
      <c r="Y2633" s="28">
        <f t="shared" si="402"/>
        <v>0</v>
      </c>
      <c r="Z2633" s="29" t="str">
        <f t="shared" si="403"/>
        <v>NW</v>
      </c>
      <c r="AA2633" s="30">
        <f t="shared" si="404"/>
        <v>44.1</v>
      </c>
      <c r="AB2633" s="31">
        <f>IF(AND(ISNUMBER(MATCH($S2633,[3]Lists!$CU$8:$CU$37,0)),J2633&gt;=DATE(2018,12,31)),$AH$6,$AH$5)</f>
        <v>1</v>
      </c>
      <c r="AC2633" s="31">
        <f t="shared" si="405"/>
        <v>1</v>
      </c>
      <c r="AD2633" s="31">
        <f t="shared" si="406"/>
        <v>1</v>
      </c>
      <c r="AE2633" s="32" t="e">
        <f>MIN($K2633,IF(AND(S2633='[3]Resources - Baseline'!$C$25,$AH$3&gt;0),MIN(DATE(2050,12,31),MAX(DATE($AH$4,12,31),DATE(YEAR(J2633)+$AH$3,MONTH(J2633),DAY(J2633)))),IF(AND(COUNTIFS('[3]Resources - Baseline'!$C$26:$C$37,S2633)=1,$AH$2&gt;0),MIN(DATE($AH$4,12,31),DATE(YEAR(J2633)+$AH$2,MONTH(J2633),DAY(J2633))),DATE(2050,12,31))))</f>
        <v>#VALUE!</v>
      </c>
      <c r="AF2633" s="33">
        <f t="shared" si="407"/>
        <v>1</v>
      </c>
    </row>
    <row r="2634" spans="1:32">
      <c r="A2634" s="1">
        <v>2634</v>
      </c>
      <c r="B2634" s="21" t="s">
        <v>5409</v>
      </c>
      <c r="C2634" s="21" t="s">
        <v>5410</v>
      </c>
      <c r="D2634" s="21" t="s">
        <v>163</v>
      </c>
      <c r="E2634" s="21" t="s">
        <v>474</v>
      </c>
      <c r="F2634" s="21" t="s">
        <v>474</v>
      </c>
      <c r="G2634" s="21" t="s">
        <v>475</v>
      </c>
      <c r="H2634" s="21" t="s">
        <v>434</v>
      </c>
      <c r="I2634" s="21" t="s">
        <v>212</v>
      </c>
      <c r="J2634" s="22">
        <v>20941</v>
      </c>
      <c r="K2634" s="22">
        <v>55153</v>
      </c>
      <c r="L2634" s="23">
        <f t="shared" si="408"/>
        <v>44.1</v>
      </c>
      <c r="M2634" s="24">
        <f t="shared" si="409"/>
        <v>1</v>
      </c>
      <c r="N2634" s="21">
        <v>44.1</v>
      </c>
      <c r="O2634" s="21">
        <v>44.1</v>
      </c>
      <c r="P2634" s="21" t="s">
        <v>218</v>
      </c>
      <c r="Q2634" s="21" t="s">
        <v>219</v>
      </c>
      <c r="R2634" s="25" t="s">
        <v>218</v>
      </c>
      <c r="S2634" s="21" t="s">
        <v>344</v>
      </c>
      <c r="T2634" s="21"/>
      <c r="U2634" s="26"/>
      <c r="V2634" s="26"/>
      <c r="W2634" s="27">
        <f t="shared" ref="W2634:W2697" si="410">IF(J2634&lt;DATE(YEAR(J2634),7,1),YEAR(J2634),YEAR(J2634)+1)</f>
        <v>1957</v>
      </c>
      <c r="X2634" s="27">
        <f t="shared" ref="X2634:X2697" si="411">IF(K2634&gt;=DATE(YEAR(K2634),7,1),YEAR(K2634),YEAR(K2634)-1)</f>
        <v>2050</v>
      </c>
      <c r="Y2634" s="28">
        <f t="shared" ref="Y2634:Y2697" si="412">IF(ISBLANK(U2634),0,O2634-U2634)</f>
        <v>0</v>
      </c>
      <c r="Z2634" s="29" t="str">
        <f t="shared" ref="Z2634:Z2697" si="413">IF(ISBLANK(T2634),I2634,T2634)</f>
        <v>NW</v>
      </c>
      <c r="AA2634" s="30">
        <f t="shared" ref="AA2634:AA2697" si="414">IF(ISBLANK(U2634),O2634,U2634)</f>
        <v>44.1</v>
      </c>
      <c r="AB2634" s="31">
        <f>IF(AND(ISNUMBER(MATCH($S2634,[3]Lists!$CU$8:$CU$37,0)),J2634&gt;=DATE(2018,12,31)),$AH$6,$AH$5)</f>
        <v>1</v>
      </c>
      <c r="AC2634" s="31">
        <f t="shared" ref="AC2634:AC2697" si="415">IF(ISBLANK(S2634),0,1)</f>
        <v>1</v>
      </c>
      <c r="AD2634" s="31">
        <f t="shared" ref="AD2634:AD2697" si="416">AC2634</f>
        <v>1</v>
      </c>
      <c r="AE2634" s="32" t="e">
        <f>MIN($K2634,IF(AND(S2634='[3]Resources - Baseline'!$C$25,$AH$3&gt;0),MIN(DATE(2050,12,31),MAX(DATE($AH$4,12,31),DATE(YEAR(J2634)+$AH$3,MONTH(J2634),DAY(J2634)))),IF(AND(COUNTIFS('[3]Resources - Baseline'!$C$26:$C$37,S2634)=1,$AH$2&gt;0),MIN(DATE($AH$4,12,31),DATE(YEAR(J2634)+$AH$2,MONTH(J2634),DAY(J2634))),DATE(2050,12,31))))</f>
        <v>#VALUE!</v>
      </c>
      <c r="AF2634" s="33">
        <f t="shared" ref="AF2634:AF2697" si="417">SUMPRODUCT(($B$9:$B$3872=$B2634)*1)</f>
        <v>1</v>
      </c>
    </row>
    <row r="2635" spans="1:32">
      <c r="A2635" s="1">
        <v>2635</v>
      </c>
      <c r="B2635" s="21" t="s">
        <v>5411</v>
      </c>
      <c r="C2635" s="21" t="s">
        <v>5412</v>
      </c>
      <c r="D2635" s="21" t="s">
        <v>163</v>
      </c>
      <c r="E2635" s="21" t="s">
        <v>474</v>
      </c>
      <c r="F2635" s="21" t="s">
        <v>474</v>
      </c>
      <c r="G2635" s="21" t="s">
        <v>475</v>
      </c>
      <c r="H2635" s="21" t="s">
        <v>434</v>
      </c>
      <c r="I2635" s="21" t="s">
        <v>212</v>
      </c>
      <c r="J2635" s="22">
        <v>20852</v>
      </c>
      <c r="K2635" s="22">
        <v>55153</v>
      </c>
      <c r="L2635" s="23">
        <f t="shared" ref="L2635:L2698" si="418">IFERROR(M2635*O2635,0)</f>
        <v>44.1</v>
      </c>
      <c r="M2635" s="24">
        <f t="shared" ref="M2635:M2698" si="419">IFERROR(N2635/O2635,0)</f>
        <v>1</v>
      </c>
      <c r="N2635" s="21">
        <v>44.1</v>
      </c>
      <c r="O2635" s="21">
        <v>44.1</v>
      </c>
      <c r="P2635" s="21" t="s">
        <v>218</v>
      </c>
      <c r="Q2635" s="21" t="s">
        <v>219</v>
      </c>
      <c r="R2635" s="25" t="s">
        <v>218</v>
      </c>
      <c r="S2635" s="21" t="s">
        <v>344</v>
      </c>
      <c r="T2635" s="21"/>
      <c r="U2635" s="26"/>
      <c r="V2635" s="26"/>
      <c r="W2635" s="27">
        <f t="shared" si="410"/>
        <v>1957</v>
      </c>
      <c r="X2635" s="27">
        <f t="shared" si="411"/>
        <v>2050</v>
      </c>
      <c r="Y2635" s="28">
        <f t="shared" si="412"/>
        <v>0</v>
      </c>
      <c r="Z2635" s="29" t="str">
        <f t="shared" si="413"/>
        <v>NW</v>
      </c>
      <c r="AA2635" s="30">
        <f t="shared" si="414"/>
        <v>44.1</v>
      </c>
      <c r="AB2635" s="31">
        <f>IF(AND(ISNUMBER(MATCH($S2635,[3]Lists!$CU$8:$CU$37,0)),J2635&gt;=DATE(2018,12,31)),$AH$6,$AH$5)</f>
        <v>1</v>
      </c>
      <c r="AC2635" s="31">
        <f t="shared" si="415"/>
        <v>1</v>
      </c>
      <c r="AD2635" s="31">
        <f t="shared" si="416"/>
        <v>1</v>
      </c>
      <c r="AE2635" s="32" t="e">
        <f>MIN($K2635,IF(AND(S2635='[3]Resources - Baseline'!$C$25,$AH$3&gt;0),MIN(DATE(2050,12,31),MAX(DATE($AH$4,12,31),DATE(YEAR(J2635)+$AH$3,MONTH(J2635),DAY(J2635)))),IF(AND(COUNTIFS('[3]Resources - Baseline'!$C$26:$C$37,S2635)=1,$AH$2&gt;0),MIN(DATE($AH$4,12,31),DATE(YEAR(J2635)+$AH$2,MONTH(J2635),DAY(J2635))),DATE(2050,12,31))))</f>
        <v>#VALUE!</v>
      </c>
      <c r="AF2635" s="33">
        <f t="shared" si="417"/>
        <v>1</v>
      </c>
    </row>
    <row r="2636" spans="1:32">
      <c r="A2636" s="1">
        <v>2636</v>
      </c>
      <c r="B2636" s="21" t="s">
        <v>5413</v>
      </c>
      <c r="C2636" s="21" t="s">
        <v>5414</v>
      </c>
      <c r="D2636" s="21" t="s">
        <v>163</v>
      </c>
      <c r="E2636" s="21" t="s">
        <v>474</v>
      </c>
      <c r="F2636" s="21" t="s">
        <v>474</v>
      </c>
      <c r="G2636" s="21" t="s">
        <v>475</v>
      </c>
      <c r="H2636" s="21" t="s">
        <v>434</v>
      </c>
      <c r="I2636" s="21" t="s">
        <v>212</v>
      </c>
      <c r="J2636" s="22">
        <v>21306</v>
      </c>
      <c r="K2636" s="22">
        <v>55153</v>
      </c>
      <c r="L2636" s="23">
        <f t="shared" si="418"/>
        <v>44.1</v>
      </c>
      <c r="M2636" s="24">
        <f t="shared" si="419"/>
        <v>1</v>
      </c>
      <c r="N2636" s="21">
        <v>44.1</v>
      </c>
      <c r="O2636" s="21">
        <v>44.1</v>
      </c>
      <c r="P2636" s="21" t="s">
        <v>218</v>
      </c>
      <c r="Q2636" s="21" t="s">
        <v>219</v>
      </c>
      <c r="R2636" s="25" t="s">
        <v>218</v>
      </c>
      <c r="S2636" s="21" t="s">
        <v>344</v>
      </c>
      <c r="T2636" s="21"/>
      <c r="U2636" s="26"/>
      <c r="V2636" s="26"/>
      <c r="W2636" s="27">
        <f t="shared" si="410"/>
        <v>1958</v>
      </c>
      <c r="X2636" s="27">
        <f t="shared" si="411"/>
        <v>2050</v>
      </c>
      <c r="Y2636" s="28">
        <f t="shared" si="412"/>
        <v>0</v>
      </c>
      <c r="Z2636" s="29" t="str">
        <f t="shared" si="413"/>
        <v>NW</v>
      </c>
      <c r="AA2636" s="30">
        <f t="shared" si="414"/>
        <v>44.1</v>
      </c>
      <c r="AB2636" s="31">
        <f>IF(AND(ISNUMBER(MATCH($S2636,[3]Lists!$CU$8:$CU$37,0)),J2636&gt;=DATE(2018,12,31)),$AH$6,$AH$5)</f>
        <v>1</v>
      </c>
      <c r="AC2636" s="31">
        <f t="shared" si="415"/>
        <v>1</v>
      </c>
      <c r="AD2636" s="31">
        <f t="shared" si="416"/>
        <v>1</v>
      </c>
      <c r="AE2636" s="32" t="e">
        <f>MIN($K2636,IF(AND(S2636='[3]Resources - Baseline'!$C$25,$AH$3&gt;0),MIN(DATE(2050,12,31),MAX(DATE($AH$4,12,31),DATE(YEAR(J2636)+$AH$3,MONTH(J2636),DAY(J2636)))),IF(AND(COUNTIFS('[3]Resources - Baseline'!$C$26:$C$37,S2636)=1,$AH$2&gt;0),MIN(DATE($AH$4,12,31),DATE(YEAR(J2636)+$AH$2,MONTH(J2636),DAY(J2636))),DATE(2050,12,31))))</f>
        <v>#VALUE!</v>
      </c>
      <c r="AF2636" s="33">
        <f t="shared" si="417"/>
        <v>1</v>
      </c>
    </row>
    <row r="2637" spans="1:32">
      <c r="A2637" s="1">
        <v>2637</v>
      </c>
      <c r="B2637" s="21" t="s">
        <v>5415</v>
      </c>
      <c r="C2637" s="21" t="s">
        <v>5416</v>
      </c>
      <c r="D2637" s="21" t="s">
        <v>163</v>
      </c>
      <c r="E2637" s="21" t="s">
        <v>554</v>
      </c>
      <c r="F2637" s="21" t="s">
        <v>554</v>
      </c>
      <c r="G2637" s="21" t="s">
        <v>555</v>
      </c>
      <c r="H2637" s="21" t="s">
        <v>263</v>
      </c>
      <c r="I2637" s="21" t="s">
        <v>195</v>
      </c>
      <c r="J2637" s="22">
        <v>31413</v>
      </c>
      <c r="K2637" s="22">
        <v>53692</v>
      </c>
      <c r="L2637" s="23">
        <f t="shared" si="418"/>
        <v>1311</v>
      </c>
      <c r="M2637" s="24">
        <f t="shared" si="419"/>
        <v>1</v>
      </c>
      <c r="N2637" s="21">
        <v>1311</v>
      </c>
      <c r="O2637" s="21">
        <v>1311</v>
      </c>
      <c r="P2637" s="21" t="s">
        <v>476</v>
      </c>
      <c r="Q2637" s="21" t="s">
        <v>477</v>
      </c>
      <c r="R2637" s="25" t="s">
        <v>478</v>
      </c>
      <c r="S2637" s="21" t="s">
        <v>5417</v>
      </c>
      <c r="T2637" s="21"/>
      <c r="U2637" s="26"/>
      <c r="V2637" s="26"/>
      <c r="W2637" s="27">
        <f t="shared" si="410"/>
        <v>1986</v>
      </c>
      <c r="X2637" s="27">
        <f t="shared" si="411"/>
        <v>2046</v>
      </c>
      <c r="Y2637" s="28">
        <f t="shared" si="412"/>
        <v>0</v>
      </c>
      <c r="Z2637" s="29" t="str">
        <f t="shared" si="413"/>
        <v>SW</v>
      </c>
      <c r="AA2637" s="30">
        <f t="shared" si="414"/>
        <v>1311</v>
      </c>
      <c r="AB2637" s="31">
        <f>IF(AND(ISNUMBER(MATCH($S2637,[3]Lists!$CU$8:$CU$37,0)),J2637&gt;=DATE(2018,12,31)),$AH$6,$AH$5)</f>
        <v>1</v>
      </c>
      <c r="AC2637" s="31">
        <f t="shared" si="415"/>
        <v>1</v>
      </c>
      <c r="AD2637" s="31">
        <f t="shared" si="416"/>
        <v>1</v>
      </c>
      <c r="AE2637" s="32" t="e">
        <f>MIN($K2637,IF(AND(S2637='[3]Resources - Baseline'!$C$25,$AH$3&gt;0),MIN(DATE(2050,12,31),MAX(DATE($AH$4,12,31),DATE(YEAR(J2637)+$AH$3,MONTH(J2637),DAY(J2637)))),IF(AND(COUNTIFS('[3]Resources - Baseline'!$C$26:$C$37,S2637)=1,$AH$2&gt;0),MIN(DATE($AH$4,12,31),DATE(YEAR(J2637)+$AH$2,MONTH(J2637),DAY(J2637))),DATE(2050,12,31))))</f>
        <v>#VALUE!</v>
      </c>
      <c r="AF2637" s="33">
        <f t="shared" si="417"/>
        <v>1</v>
      </c>
    </row>
    <row r="2638" spans="1:32">
      <c r="A2638" s="1">
        <v>2638</v>
      </c>
      <c r="B2638" s="21" t="s">
        <v>5418</v>
      </c>
      <c r="C2638" s="21" t="s">
        <v>5419</v>
      </c>
      <c r="D2638" s="21" t="s">
        <v>163</v>
      </c>
      <c r="E2638" s="21" t="s">
        <v>554</v>
      </c>
      <c r="F2638" s="21" t="s">
        <v>554</v>
      </c>
      <c r="G2638" s="21" t="s">
        <v>555</v>
      </c>
      <c r="H2638" s="21" t="s">
        <v>263</v>
      </c>
      <c r="I2638" s="21" t="s">
        <v>195</v>
      </c>
      <c r="J2638" s="22">
        <v>31656</v>
      </c>
      <c r="K2638" s="22">
        <v>54057</v>
      </c>
      <c r="L2638" s="23">
        <f t="shared" si="418"/>
        <v>1314</v>
      </c>
      <c r="M2638" s="24">
        <f t="shared" si="419"/>
        <v>1</v>
      </c>
      <c r="N2638" s="21">
        <v>1314</v>
      </c>
      <c r="O2638" s="21">
        <v>1314</v>
      </c>
      <c r="P2638" s="21" t="s">
        <v>476</v>
      </c>
      <c r="Q2638" s="21" t="s">
        <v>477</v>
      </c>
      <c r="R2638" s="25" t="s">
        <v>478</v>
      </c>
      <c r="S2638" s="21" t="s">
        <v>5417</v>
      </c>
      <c r="T2638" s="21"/>
      <c r="U2638" s="26"/>
      <c r="V2638" s="26"/>
      <c r="W2638" s="27">
        <f t="shared" si="410"/>
        <v>1987</v>
      </c>
      <c r="X2638" s="27">
        <f t="shared" si="411"/>
        <v>2047</v>
      </c>
      <c r="Y2638" s="28">
        <f t="shared" si="412"/>
        <v>0</v>
      </c>
      <c r="Z2638" s="29" t="str">
        <f t="shared" si="413"/>
        <v>SW</v>
      </c>
      <c r="AA2638" s="30">
        <f t="shared" si="414"/>
        <v>1314</v>
      </c>
      <c r="AB2638" s="31">
        <f>IF(AND(ISNUMBER(MATCH($S2638,[3]Lists!$CU$8:$CU$37,0)),J2638&gt;=DATE(2018,12,31)),$AH$6,$AH$5)</f>
        <v>1</v>
      </c>
      <c r="AC2638" s="31">
        <f t="shared" si="415"/>
        <v>1</v>
      </c>
      <c r="AD2638" s="31">
        <f t="shared" si="416"/>
        <v>1</v>
      </c>
      <c r="AE2638" s="32" t="e">
        <f>MIN($K2638,IF(AND(S2638='[3]Resources - Baseline'!$C$25,$AH$3&gt;0),MIN(DATE(2050,12,31),MAX(DATE($AH$4,12,31),DATE(YEAR(J2638)+$AH$3,MONTH(J2638),DAY(J2638)))),IF(AND(COUNTIFS('[3]Resources - Baseline'!$C$26:$C$37,S2638)=1,$AH$2&gt;0),MIN(DATE($AH$4,12,31),DATE(YEAR(J2638)+$AH$2,MONTH(J2638),DAY(J2638))),DATE(2050,12,31))))</f>
        <v>#VALUE!</v>
      </c>
      <c r="AF2638" s="33">
        <f t="shared" si="417"/>
        <v>1</v>
      </c>
    </row>
    <row r="2639" spans="1:32">
      <c r="A2639" s="1">
        <v>2639</v>
      </c>
      <c r="B2639" s="21" t="s">
        <v>5420</v>
      </c>
      <c r="C2639" s="21" t="s">
        <v>5421</v>
      </c>
      <c r="D2639" s="21" t="s">
        <v>163</v>
      </c>
      <c r="E2639" s="21" t="s">
        <v>554</v>
      </c>
      <c r="F2639" s="21" t="s">
        <v>554</v>
      </c>
      <c r="G2639" s="21" t="s">
        <v>555</v>
      </c>
      <c r="H2639" s="21" t="s">
        <v>263</v>
      </c>
      <c r="I2639" s="21" t="s">
        <v>195</v>
      </c>
      <c r="J2639" s="22">
        <v>32143</v>
      </c>
      <c r="K2639" s="22">
        <v>54423</v>
      </c>
      <c r="L2639" s="23">
        <f t="shared" si="418"/>
        <v>373</v>
      </c>
      <c r="M2639" s="24">
        <f t="shared" si="419"/>
        <v>1</v>
      </c>
      <c r="N2639" s="21">
        <v>373</v>
      </c>
      <c r="O2639" s="21">
        <v>373</v>
      </c>
      <c r="P2639" s="21" t="s">
        <v>476</v>
      </c>
      <c r="Q2639" s="21" t="s">
        <v>477</v>
      </c>
      <c r="R2639" s="25" t="s">
        <v>478</v>
      </c>
      <c r="S2639" s="21" t="s">
        <v>5417</v>
      </c>
      <c r="T2639" s="21"/>
      <c r="U2639" s="26"/>
      <c r="V2639" s="26"/>
      <c r="W2639" s="27">
        <f t="shared" si="410"/>
        <v>1988</v>
      </c>
      <c r="X2639" s="27">
        <f t="shared" si="411"/>
        <v>2048</v>
      </c>
      <c r="Y2639" s="28">
        <f t="shared" si="412"/>
        <v>0</v>
      </c>
      <c r="Z2639" s="29" t="str">
        <f t="shared" si="413"/>
        <v>SW</v>
      </c>
      <c r="AA2639" s="30">
        <f t="shared" si="414"/>
        <v>373</v>
      </c>
      <c r="AB2639" s="31">
        <f>IF(AND(ISNUMBER(MATCH($S2639,[3]Lists!$CU$8:$CU$37,0)),J2639&gt;=DATE(2018,12,31)),$AH$6,$AH$5)</f>
        <v>1</v>
      </c>
      <c r="AC2639" s="31">
        <f t="shared" si="415"/>
        <v>1</v>
      </c>
      <c r="AD2639" s="31">
        <f t="shared" si="416"/>
        <v>1</v>
      </c>
      <c r="AE2639" s="32" t="e">
        <f>MIN($K2639,IF(AND(S2639='[3]Resources - Baseline'!$C$25,$AH$3&gt;0),MIN(DATE(2050,12,31),MAX(DATE($AH$4,12,31),DATE(YEAR(J2639)+$AH$3,MONTH(J2639),DAY(J2639)))),IF(AND(COUNTIFS('[3]Resources - Baseline'!$C$26:$C$37,S2639)=1,$AH$2&gt;0),MIN(DATE($AH$4,12,31),DATE(YEAR(J2639)+$AH$2,MONTH(J2639),DAY(J2639))),DATE(2050,12,31))))</f>
        <v>#VALUE!</v>
      </c>
      <c r="AF2639" s="33">
        <f t="shared" si="417"/>
        <v>1</v>
      </c>
    </row>
    <row r="2640" spans="1:32">
      <c r="A2640" s="1">
        <v>2640</v>
      </c>
      <c r="B2640" s="21" t="s">
        <v>5422</v>
      </c>
      <c r="C2640" s="21" t="s">
        <v>5421</v>
      </c>
      <c r="D2640" s="21" t="s">
        <v>163</v>
      </c>
      <c r="E2640" s="21" t="s">
        <v>554</v>
      </c>
      <c r="F2640" s="21" t="s">
        <v>554</v>
      </c>
      <c r="G2640" s="21" t="s">
        <v>555</v>
      </c>
      <c r="H2640" s="21" t="s">
        <v>263</v>
      </c>
      <c r="I2640" s="21" t="s">
        <v>232</v>
      </c>
      <c r="J2640" s="22">
        <v>32143</v>
      </c>
      <c r="K2640" s="22">
        <v>54423</v>
      </c>
      <c r="L2640" s="23">
        <f t="shared" si="418"/>
        <v>407</v>
      </c>
      <c r="M2640" s="24">
        <f t="shared" si="419"/>
        <v>1</v>
      </c>
      <c r="N2640" s="21">
        <v>407</v>
      </c>
      <c r="O2640" s="21">
        <v>407</v>
      </c>
      <c r="P2640" s="21" t="s">
        <v>476</v>
      </c>
      <c r="Q2640" s="21" t="s">
        <v>477</v>
      </c>
      <c r="R2640" s="25" t="s">
        <v>478</v>
      </c>
      <c r="S2640" s="21" t="s">
        <v>5423</v>
      </c>
      <c r="T2640" s="21"/>
      <c r="U2640" s="26"/>
      <c r="V2640" s="26"/>
      <c r="W2640" s="27">
        <f t="shared" si="410"/>
        <v>1988</v>
      </c>
      <c r="X2640" s="27">
        <f t="shared" si="411"/>
        <v>2048</v>
      </c>
      <c r="Y2640" s="28">
        <f t="shared" si="412"/>
        <v>0</v>
      </c>
      <c r="Z2640" s="29" t="str">
        <f t="shared" si="413"/>
        <v>LDWP</v>
      </c>
      <c r="AA2640" s="30">
        <f t="shared" si="414"/>
        <v>407</v>
      </c>
      <c r="AB2640" s="31">
        <f>IF(AND(ISNUMBER(MATCH($S2640,[3]Lists!$CU$8:$CU$37,0)),J2640&gt;=DATE(2018,12,31)),$AH$6,$AH$5)</f>
        <v>1</v>
      </c>
      <c r="AC2640" s="31">
        <f t="shared" si="415"/>
        <v>1</v>
      </c>
      <c r="AD2640" s="31">
        <f t="shared" si="416"/>
        <v>1</v>
      </c>
      <c r="AE2640" s="32" t="e">
        <f>MIN($K2640,IF(AND(S2640='[3]Resources - Baseline'!$C$25,$AH$3&gt;0),MIN(DATE(2050,12,31),MAX(DATE($AH$4,12,31),DATE(YEAR(J2640)+$AH$3,MONTH(J2640),DAY(J2640)))),IF(AND(COUNTIFS('[3]Resources - Baseline'!$C$26:$C$37,S2640)=1,$AH$2&gt;0),MIN(DATE($AH$4,12,31),DATE(YEAR(J2640)+$AH$2,MONTH(J2640),DAY(J2640))),DATE(2050,12,31))))</f>
        <v>#VALUE!</v>
      </c>
      <c r="AF2640" s="33">
        <f t="shared" si="417"/>
        <v>1</v>
      </c>
    </row>
    <row r="2641" spans="1:32">
      <c r="A2641" s="1">
        <v>2641</v>
      </c>
      <c r="B2641" s="21" t="s">
        <v>5424</v>
      </c>
      <c r="C2641" s="21" t="s">
        <v>5425</v>
      </c>
      <c r="D2641" s="21" t="s">
        <v>185</v>
      </c>
      <c r="E2641" s="21" t="s">
        <v>205</v>
      </c>
      <c r="F2641" s="21" t="s">
        <v>205</v>
      </c>
      <c r="G2641" s="21" t="s">
        <v>204</v>
      </c>
      <c r="H2641" s="21" t="s">
        <v>205</v>
      </c>
      <c r="I2641" s="21" t="s">
        <v>178</v>
      </c>
      <c r="J2641" s="22">
        <v>38807</v>
      </c>
      <c r="K2641" s="22">
        <v>55153</v>
      </c>
      <c r="L2641" s="23">
        <f t="shared" si="418"/>
        <v>565.61</v>
      </c>
      <c r="M2641" s="24">
        <f t="shared" si="419"/>
        <v>0.98366956521739135</v>
      </c>
      <c r="N2641" s="21">
        <v>565.61</v>
      </c>
      <c r="O2641" s="21">
        <v>575</v>
      </c>
      <c r="P2641" s="21" t="s">
        <v>257</v>
      </c>
      <c r="Q2641" s="21" t="s">
        <v>258</v>
      </c>
      <c r="R2641" s="25" t="s">
        <v>259</v>
      </c>
      <c r="S2641" s="21" t="s">
        <v>332</v>
      </c>
      <c r="T2641" s="21"/>
      <c r="U2641" s="26"/>
      <c r="V2641" s="26"/>
      <c r="W2641" s="27">
        <f t="shared" si="410"/>
        <v>2006</v>
      </c>
      <c r="X2641" s="27">
        <f t="shared" si="411"/>
        <v>2050</v>
      </c>
      <c r="Y2641" s="28">
        <f t="shared" si="412"/>
        <v>0</v>
      </c>
      <c r="Z2641" s="29" t="str">
        <f t="shared" si="413"/>
        <v>CAISO</v>
      </c>
      <c r="AA2641" s="30">
        <f t="shared" si="414"/>
        <v>575</v>
      </c>
      <c r="AB2641" s="31">
        <f>IF(AND(ISNUMBER(MATCH($S2641,[3]Lists!$CU$8:$CU$37,0)),J2641&gt;=DATE(2018,12,31)),$AH$6,$AH$5)</f>
        <v>1</v>
      </c>
      <c r="AC2641" s="31">
        <f t="shared" si="415"/>
        <v>1</v>
      </c>
      <c r="AD2641" s="31">
        <f t="shared" si="416"/>
        <v>1</v>
      </c>
      <c r="AE2641" s="32" t="e">
        <f>MIN($K2641,IF(AND(S2641='[3]Resources - Baseline'!$C$25,$AH$3&gt;0),MIN(DATE(2050,12,31),MAX(DATE($AH$4,12,31),DATE(YEAR(J2641)+$AH$3,MONTH(J2641),DAY(J2641)))),IF(AND(COUNTIFS('[3]Resources - Baseline'!$C$26:$C$37,S2641)=1,$AH$2&gt;0),MIN(DATE($AH$4,12,31),DATE(YEAR(J2641)+$AH$2,MONTH(J2641),DAY(J2641))),DATE(2050,12,31))))</f>
        <v>#VALUE!</v>
      </c>
      <c r="AF2641" s="33">
        <f t="shared" si="417"/>
        <v>1</v>
      </c>
    </row>
    <row r="2642" spans="1:32">
      <c r="A2642" s="1">
        <v>2642</v>
      </c>
      <c r="B2642" s="21" t="s">
        <v>5426</v>
      </c>
      <c r="C2642" s="21" t="s">
        <v>5427</v>
      </c>
      <c r="D2642" s="21" t="s">
        <v>163</v>
      </c>
      <c r="E2642" s="21" t="s">
        <v>1097</v>
      </c>
      <c r="F2642" s="21" t="s">
        <v>1097</v>
      </c>
      <c r="G2642" s="21" t="s">
        <v>1098</v>
      </c>
      <c r="H2642" s="21" t="s">
        <v>210</v>
      </c>
      <c r="I2642" s="21" t="s">
        <v>212</v>
      </c>
      <c r="J2642" s="22">
        <v>41256</v>
      </c>
      <c r="K2642" s="22">
        <v>55153</v>
      </c>
      <c r="L2642" s="23">
        <f t="shared" si="418"/>
        <v>105</v>
      </c>
      <c r="M2642" s="24">
        <f t="shared" si="419"/>
        <v>1</v>
      </c>
      <c r="N2642" s="21">
        <v>105</v>
      </c>
      <c r="O2642" s="21">
        <v>105</v>
      </c>
      <c r="P2642" s="21" t="s">
        <v>196</v>
      </c>
      <c r="Q2642" s="21" t="s">
        <v>197</v>
      </c>
      <c r="R2642" s="25" t="s">
        <v>198</v>
      </c>
      <c r="S2642" s="21" t="s">
        <v>551</v>
      </c>
      <c r="T2642" s="21"/>
      <c r="U2642" s="26"/>
      <c r="V2642" s="26"/>
      <c r="W2642" s="27">
        <f t="shared" si="410"/>
        <v>2013</v>
      </c>
      <c r="X2642" s="27">
        <f t="shared" si="411"/>
        <v>2050</v>
      </c>
      <c r="Y2642" s="28">
        <f t="shared" si="412"/>
        <v>0</v>
      </c>
      <c r="Z2642" s="29" t="str">
        <f t="shared" si="413"/>
        <v>NW</v>
      </c>
      <c r="AA2642" s="30">
        <f t="shared" si="414"/>
        <v>105</v>
      </c>
      <c r="AB2642" s="31">
        <f>IF(AND(ISNUMBER(MATCH($S2642,[3]Lists!$CU$8:$CU$37,0)),J2642&gt;=DATE(2018,12,31)),$AH$6,$AH$5)</f>
        <v>1</v>
      </c>
      <c r="AC2642" s="31">
        <f t="shared" si="415"/>
        <v>1</v>
      </c>
      <c r="AD2642" s="31">
        <f t="shared" si="416"/>
        <v>1</v>
      </c>
      <c r="AE2642" s="32" t="e">
        <f>MIN($K2642,IF(AND(S2642='[3]Resources - Baseline'!$C$25,$AH$3&gt;0),MIN(DATE(2050,12,31),MAX(DATE($AH$4,12,31),DATE(YEAR(J2642)+$AH$3,MONTH(J2642),DAY(J2642)))),IF(AND(COUNTIFS('[3]Resources - Baseline'!$C$26:$C$37,S2642)=1,$AH$2&gt;0),MIN(DATE($AH$4,12,31),DATE(YEAR(J2642)+$AH$2,MONTH(J2642),DAY(J2642))),DATE(2050,12,31))))</f>
        <v>#VALUE!</v>
      </c>
      <c r="AF2642" s="33">
        <f t="shared" si="417"/>
        <v>1</v>
      </c>
    </row>
    <row r="2643" spans="1:32">
      <c r="A2643" s="1">
        <v>2643</v>
      </c>
      <c r="B2643" s="21" t="s">
        <v>5428</v>
      </c>
      <c r="C2643" s="21" t="s">
        <v>5429</v>
      </c>
      <c r="D2643" s="21" t="s">
        <v>185</v>
      </c>
      <c r="E2643" s="21" t="s">
        <v>176</v>
      </c>
      <c r="F2643" s="21" t="s">
        <v>175</v>
      </c>
      <c r="G2643" s="21" t="s">
        <v>186</v>
      </c>
      <c r="H2643" s="21" t="s">
        <v>175</v>
      </c>
      <c r="I2643" s="21" t="s">
        <v>178</v>
      </c>
      <c r="J2643" s="22">
        <v>32874</v>
      </c>
      <c r="K2643" s="22">
        <v>55153</v>
      </c>
      <c r="L2643" s="23">
        <f>IFERROR(M2643*O2643,0)</f>
        <v>46.12</v>
      </c>
      <c r="M2643" s="24">
        <f t="shared" si="419"/>
        <v>0.94122448979591833</v>
      </c>
      <c r="N2643" s="21">
        <v>46.12</v>
      </c>
      <c r="O2643" s="21">
        <v>49</v>
      </c>
      <c r="P2643" s="21" t="s">
        <v>187</v>
      </c>
      <c r="Q2643" s="21" t="s">
        <v>214</v>
      </c>
      <c r="R2643" s="25" t="s">
        <v>215</v>
      </c>
      <c r="S2643" s="21" t="s">
        <v>913</v>
      </c>
      <c r="T2643" s="21"/>
      <c r="U2643" s="26"/>
      <c r="V2643" s="26"/>
      <c r="W2643" s="27">
        <f t="shared" si="410"/>
        <v>1990</v>
      </c>
      <c r="X2643" s="27">
        <f t="shared" si="411"/>
        <v>2050</v>
      </c>
      <c r="Y2643" s="28">
        <f t="shared" si="412"/>
        <v>0</v>
      </c>
      <c r="Z2643" s="29" t="str">
        <f t="shared" si="413"/>
        <v>CAISO</v>
      </c>
      <c r="AA2643" s="30">
        <f t="shared" si="414"/>
        <v>49</v>
      </c>
      <c r="AB2643" s="31">
        <f>IF(AND(ISNUMBER(MATCH($S2643,[3]Lists!$CU$8:$CU$37,0)),J2643&gt;=DATE(2018,12,31)),$AH$6,$AH$5)</f>
        <v>1</v>
      </c>
      <c r="AC2643" s="31">
        <f t="shared" si="415"/>
        <v>1</v>
      </c>
      <c r="AD2643" s="31">
        <f t="shared" si="416"/>
        <v>1</v>
      </c>
      <c r="AE2643" s="32" t="e">
        <f>MIN($K2643,IF(AND(S2643='[3]Resources - Baseline'!$C$25,$AH$3&gt;0),MIN(DATE(2050,12,31),MAX(DATE($AH$4,12,31),DATE(YEAR(J2643)+$AH$3,MONTH(J2643),DAY(J2643)))),IF(AND(COUNTIFS('[3]Resources - Baseline'!$C$26:$C$37,S2643)=1,$AH$2&gt;0),MIN(DATE($AH$4,12,31),DATE(YEAR(J2643)+$AH$2,MONTH(J2643),DAY(J2643))),DATE(2050,12,31))))</f>
        <v>#VALUE!</v>
      </c>
      <c r="AF2643" s="33">
        <f t="shared" si="417"/>
        <v>1</v>
      </c>
    </row>
    <row r="2644" spans="1:32">
      <c r="A2644" s="1">
        <v>2644</v>
      </c>
      <c r="B2644" s="21" t="s">
        <v>5430</v>
      </c>
      <c r="C2644" s="21"/>
      <c r="D2644" s="21" t="s">
        <v>185</v>
      </c>
      <c r="E2644" s="21" t="s">
        <v>176</v>
      </c>
      <c r="F2644" s="21" t="s">
        <v>176</v>
      </c>
      <c r="G2644" s="21" t="s">
        <v>177</v>
      </c>
      <c r="H2644" s="21" t="s">
        <v>176</v>
      </c>
      <c r="I2644" s="21" t="s">
        <v>178</v>
      </c>
      <c r="J2644" s="22">
        <v>36160</v>
      </c>
      <c r="K2644" s="22">
        <v>55153</v>
      </c>
      <c r="L2644" s="23">
        <f t="shared" si="418"/>
        <v>30</v>
      </c>
      <c r="M2644" s="24">
        <f t="shared" si="419"/>
        <v>1</v>
      </c>
      <c r="N2644" s="21">
        <v>30</v>
      </c>
      <c r="O2644" s="21">
        <v>30</v>
      </c>
      <c r="P2644" s="21" t="s">
        <v>187</v>
      </c>
      <c r="Q2644" s="21" t="s">
        <v>197</v>
      </c>
      <c r="R2644" s="25" t="s">
        <v>198</v>
      </c>
      <c r="S2644" s="21" t="s">
        <v>403</v>
      </c>
      <c r="T2644" s="21"/>
      <c r="U2644" s="26"/>
      <c r="V2644" s="26"/>
      <c r="W2644" s="27">
        <f t="shared" si="410"/>
        <v>1999</v>
      </c>
      <c r="X2644" s="27">
        <f t="shared" si="411"/>
        <v>2050</v>
      </c>
      <c r="Y2644" s="28">
        <f t="shared" si="412"/>
        <v>0</v>
      </c>
      <c r="Z2644" s="29" t="str">
        <f t="shared" si="413"/>
        <v>CAISO</v>
      </c>
      <c r="AA2644" s="30">
        <f t="shared" si="414"/>
        <v>30</v>
      </c>
      <c r="AB2644" s="31">
        <f>IF(AND(ISNUMBER(MATCH($S2644,[3]Lists!$CU$8:$CU$37,0)),J2644&gt;=DATE(2018,12,31)),$AH$6,$AH$5)</f>
        <v>1</v>
      </c>
      <c r="AC2644" s="31">
        <f t="shared" si="415"/>
        <v>1</v>
      </c>
      <c r="AD2644" s="31">
        <f t="shared" si="416"/>
        <v>1</v>
      </c>
      <c r="AE2644" s="32" t="e">
        <f>MIN($K2644,IF(AND(S2644='[3]Resources - Baseline'!$C$25,$AH$3&gt;0),MIN(DATE(2050,12,31),MAX(DATE($AH$4,12,31),DATE(YEAR(J2644)+$AH$3,MONTH(J2644),DAY(J2644)))),IF(AND(COUNTIFS('[3]Resources - Baseline'!$C$26:$C$37,S2644)=1,$AH$2&gt;0),MIN(DATE($AH$4,12,31),DATE(YEAR(J2644)+$AH$2,MONTH(J2644),DAY(J2644))),DATE(2050,12,31))))</f>
        <v>#VALUE!</v>
      </c>
      <c r="AF2644" s="33">
        <f t="shared" si="417"/>
        <v>1</v>
      </c>
    </row>
    <row r="2645" spans="1:32">
      <c r="A2645" s="1">
        <v>2645</v>
      </c>
      <c r="B2645" s="21" t="s">
        <v>5431</v>
      </c>
      <c r="C2645" s="21" t="s">
        <v>5432</v>
      </c>
      <c r="D2645" s="21" t="s">
        <v>185</v>
      </c>
      <c r="E2645" s="21" t="s">
        <v>246</v>
      </c>
      <c r="F2645" s="21" t="s">
        <v>246</v>
      </c>
      <c r="G2645" s="21" t="s">
        <v>247</v>
      </c>
      <c r="H2645" s="21" t="s">
        <v>246</v>
      </c>
      <c r="I2645" s="21" t="s">
        <v>178</v>
      </c>
      <c r="J2645" s="22">
        <v>10959</v>
      </c>
      <c r="K2645" s="22">
        <v>55153</v>
      </c>
      <c r="L2645" s="23">
        <f t="shared" si="418"/>
        <v>30</v>
      </c>
      <c r="M2645" s="24">
        <f t="shared" si="419"/>
        <v>1</v>
      </c>
      <c r="N2645" s="21">
        <v>30</v>
      </c>
      <c r="O2645" s="21">
        <v>30</v>
      </c>
      <c r="P2645" s="21" t="s">
        <v>187</v>
      </c>
      <c r="Q2645" s="21" t="s">
        <v>219</v>
      </c>
      <c r="R2645" s="25" t="s">
        <v>218</v>
      </c>
      <c r="S2645" s="21" t="s">
        <v>265</v>
      </c>
      <c r="T2645" s="21"/>
      <c r="U2645" s="26"/>
      <c r="V2645" s="26"/>
      <c r="W2645" s="27">
        <f t="shared" si="410"/>
        <v>1930</v>
      </c>
      <c r="X2645" s="27">
        <f t="shared" si="411"/>
        <v>2050</v>
      </c>
      <c r="Y2645" s="28">
        <f t="shared" si="412"/>
        <v>0</v>
      </c>
      <c r="Z2645" s="29" t="str">
        <f t="shared" si="413"/>
        <v>CAISO</v>
      </c>
      <c r="AA2645" s="30">
        <f t="shared" si="414"/>
        <v>30</v>
      </c>
      <c r="AB2645" s="31">
        <f>IF(AND(ISNUMBER(MATCH($S2645,[3]Lists!$CU$8:$CU$37,0)),J2645&gt;=DATE(2018,12,31)),$AH$6,$AH$5)</f>
        <v>1</v>
      </c>
      <c r="AC2645" s="31">
        <f t="shared" si="415"/>
        <v>1</v>
      </c>
      <c r="AD2645" s="31">
        <f t="shared" si="416"/>
        <v>1</v>
      </c>
      <c r="AE2645" s="32" t="e">
        <f>MIN($K2645,IF(AND(S2645='[3]Resources - Baseline'!$C$25,$AH$3&gt;0),MIN(DATE(2050,12,31),MAX(DATE($AH$4,12,31),DATE(YEAR(J2645)+$AH$3,MONTH(J2645),DAY(J2645)))),IF(AND(COUNTIFS('[3]Resources - Baseline'!$C$26:$C$37,S2645)=1,$AH$2&gt;0),MIN(DATE($AH$4,12,31),DATE(YEAR(J2645)+$AH$2,MONTH(J2645),DAY(J2645))),DATE(2050,12,31))))</f>
        <v>#VALUE!</v>
      </c>
      <c r="AF2645" s="33">
        <f t="shared" si="417"/>
        <v>1</v>
      </c>
    </row>
    <row r="2646" spans="1:32">
      <c r="A2646" s="1">
        <v>2646</v>
      </c>
      <c r="B2646" s="21" t="s">
        <v>5433</v>
      </c>
      <c r="C2646" s="21" t="s">
        <v>5434</v>
      </c>
      <c r="D2646" s="21" t="s">
        <v>163</v>
      </c>
      <c r="E2646" s="21" t="s">
        <v>497</v>
      </c>
      <c r="F2646" s="21" t="s">
        <v>497</v>
      </c>
      <c r="G2646" s="21" t="s">
        <v>498</v>
      </c>
      <c r="H2646" s="21" t="s">
        <v>497</v>
      </c>
      <c r="I2646" s="21" t="s">
        <v>195</v>
      </c>
      <c r="J2646" s="22">
        <v>15676</v>
      </c>
      <c r="K2646" s="22">
        <v>55153</v>
      </c>
      <c r="L2646" s="23">
        <f t="shared" si="418"/>
        <v>30</v>
      </c>
      <c r="M2646" s="24">
        <f t="shared" si="419"/>
        <v>1</v>
      </c>
      <c r="N2646" s="21">
        <v>30</v>
      </c>
      <c r="O2646" s="21">
        <v>30</v>
      </c>
      <c r="P2646" s="21" t="s">
        <v>218</v>
      </c>
      <c r="Q2646" s="21" t="s">
        <v>219</v>
      </c>
      <c r="R2646" s="25" t="s">
        <v>218</v>
      </c>
      <c r="S2646" s="21" t="s">
        <v>227</v>
      </c>
      <c r="T2646" s="21"/>
      <c r="U2646" s="26"/>
      <c r="V2646" s="26"/>
      <c r="W2646" s="27">
        <f t="shared" si="410"/>
        <v>1943</v>
      </c>
      <c r="X2646" s="27">
        <f t="shared" si="411"/>
        <v>2050</v>
      </c>
      <c r="Y2646" s="28">
        <f t="shared" si="412"/>
        <v>0</v>
      </c>
      <c r="Z2646" s="29" t="str">
        <f t="shared" si="413"/>
        <v>SW</v>
      </c>
      <c r="AA2646" s="30">
        <f t="shared" si="414"/>
        <v>30</v>
      </c>
      <c r="AB2646" s="31">
        <f>IF(AND(ISNUMBER(MATCH($S2646,[3]Lists!$CU$8:$CU$37,0)),J2646&gt;=DATE(2018,12,31)),$AH$6,$AH$5)</f>
        <v>1</v>
      </c>
      <c r="AC2646" s="31">
        <f t="shared" si="415"/>
        <v>1</v>
      </c>
      <c r="AD2646" s="31">
        <f t="shared" si="416"/>
        <v>1</v>
      </c>
      <c r="AE2646" s="32" t="e">
        <f>MIN($K2646,IF(AND(S2646='[3]Resources - Baseline'!$C$25,$AH$3&gt;0),MIN(DATE(2050,12,31),MAX(DATE($AH$4,12,31),DATE(YEAR(J2646)+$AH$3,MONTH(J2646),DAY(J2646)))),IF(AND(COUNTIFS('[3]Resources - Baseline'!$C$26:$C$37,S2646)=1,$AH$2&gt;0),MIN(DATE($AH$4,12,31),DATE(YEAR(J2646)+$AH$2,MONTH(J2646),DAY(J2646))),DATE(2050,12,31))))</f>
        <v>#VALUE!</v>
      </c>
      <c r="AF2646" s="33">
        <f t="shared" si="417"/>
        <v>1</v>
      </c>
    </row>
    <row r="2647" spans="1:32">
      <c r="A2647" s="1">
        <v>2647</v>
      </c>
      <c r="B2647" s="21" t="s">
        <v>5435</v>
      </c>
      <c r="C2647" s="21" t="s">
        <v>5436</v>
      </c>
      <c r="D2647" s="21" t="s">
        <v>163</v>
      </c>
      <c r="E2647" s="21" t="s">
        <v>497</v>
      </c>
      <c r="F2647" s="21" t="s">
        <v>497</v>
      </c>
      <c r="G2647" s="21" t="s">
        <v>498</v>
      </c>
      <c r="H2647" s="21" t="s">
        <v>497</v>
      </c>
      <c r="I2647" s="21" t="s">
        <v>195</v>
      </c>
      <c r="J2647" s="22">
        <v>29852</v>
      </c>
      <c r="K2647" s="22">
        <v>55153</v>
      </c>
      <c r="L2647" s="23">
        <f t="shared" si="418"/>
        <v>30</v>
      </c>
      <c r="M2647" s="24">
        <f t="shared" si="419"/>
        <v>1</v>
      </c>
      <c r="N2647" s="21">
        <v>30</v>
      </c>
      <c r="O2647" s="21">
        <v>30</v>
      </c>
      <c r="P2647" s="21" t="s">
        <v>218</v>
      </c>
      <c r="Q2647" s="21" t="s">
        <v>219</v>
      </c>
      <c r="R2647" s="25" t="s">
        <v>218</v>
      </c>
      <c r="S2647" s="21" t="s">
        <v>227</v>
      </c>
      <c r="T2647" s="21"/>
      <c r="U2647" s="26"/>
      <c r="V2647" s="26"/>
      <c r="W2647" s="27">
        <f t="shared" si="410"/>
        <v>1982</v>
      </c>
      <c r="X2647" s="27">
        <f t="shared" si="411"/>
        <v>2050</v>
      </c>
      <c r="Y2647" s="28">
        <f t="shared" si="412"/>
        <v>0</v>
      </c>
      <c r="Z2647" s="29" t="str">
        <f t="shared" si="413"/>
        <v>SW</v>
      </c>
      <c r="AA2647" s="30">
        <f t="shared" si="414"/>
        <v>30</v>
      </c>
      <c r="AB2647" s="31">
        <f>IF(AND(ISNUMBER(MATCH($S2647,[3]Lists!$CU$8:$CU$37,0)),J2647&gt;=DATE(2018,12,31)),$AH$6,$AH$5)</f>
        <v>1</v>
      </c>
      <c r="AC2647" s="31">
        <f t="shared" si="415"/>
        <v>1</v>
      </c>
      <c r="AD2647" s="31">
        <f t="shared" si="416"/>
        <v>1</v>
      </c>
      <c r="AE2647" s="32" t="e">
        <f>MIN($K2647,IF(AND(S2647='[3]Resources - Baseline'!$C$25,$AH$3&gt;0),MIN(DATE(2050,12,31),MAX(DATE($AH$4,12,31),DATE(YEAR(J2647)+$AH$3,MONTH(J2647),DAY(J2647)))),IF(AND(COUNTIFS('[3]Resources - Baseline'!$C$26:$C$37,S2647)=1,$AH$2&gt;0),MIN(DATE($AH$4,12,31),DATE(YEAR(J2647)+$AH$2,MONTH(J2647),DAY(J2647))),DATE(2050,12,31))))</f>
        <v>#VALUE!</v>
      </c>
      <c r="AF2647" s="33">
        <f t="shared" si="417"/>
        <v>1</v>
      </c>
    </row>
    <row r="2648" spans="1:32">
      <c r="A2648" s="1">
        <v>2648</v>
      </c>
      <c r="B2648" s="21" t="s">
        <v>5437</v>
      </c>
      <c r="C2648" s="21" t="s">
        <v>5438</v>
      </c>
      <c r="D2648" s="21" t="s">
        <v>163</v>
      </c>
      <c r="E2648" s="21" t="s">
        <v>497</v>
      </c>
      <c r="F2648" s="21" t="s">
        <v>497</v>
      </c>
      <c r="G2648" s="21" t="s">
        <v>498</v>
      </c>
      <c r="H2648" s="21" t="s">
        <v>497</v>
      </c>
      <c r="I2648" s="21" t="s">
        <v>195</v>
      </c>
      <c r="J2648" s="22">
        <v>15707</v>
      </c>
      <c r="K2648" s="22">
        <v>55153</v>
      </c>
      <c r="L2648" s="23">
        <f t="shared" si="418"/>
        <v>30</v>
      </c>
      <c r="M2648" s="24">
        <f t="shared" si="419"/>
        <v>1</v>
      </c>
      <c r="N2648" s="21">
        <v>30</v>
      </c>
      <c r="O2648" s="21">
        <v>30</v>
      </c>
      <c r="P2648" s="21" t="s">
        <v>218</v>
      </c>
      <c r="Q2648" s="21" t="s">
        <v>219</v>
      </c>
      <c r="R2648" s="25" t="s">
        <v>218</v>
      </c>
      <c r="S2648" s="21" t="s">
        <v>227</v>
      </c>
      <c r="T2648" s="21"/>
      <c r="U2648" s="26"/>
      <c r="V2648" s="26"/>
      <c r="W2648" s="27">
        <f t="shared" si="410"/>
        <v>1943</v>
      </c>
      <c r="X2648" s="27">
        <f t="shared" si="411"/>
        <v>2050</v>
      </c>
      <c r="Y2648" s="28">
        <f t="shared" si="412"/>
        <v>0</v>
      </c>
      <c r="Z2648" s="29" t="str">
        <f t="shared" si="413"/>
        <v>SW</v>
      </c>
      <c r="AA2648" s="30">
        <f t="shared" si="414"/>
        <v>30</v>
      </c>
      <c r="AB2648" s="31">
        <f>IF(AND(ISNUMBER(MATCH($S2648,[3]Lists!$CU$8:$CU$37,0)),J2648&gt;=DATE(2018,12,31)),$AH$6,$AH$5)</f>
        <v>1</v>
      </c>
      <c r="AC2648" s="31">
        <f t="shared" si="415"/>
        <v>1</v>
      </c>
      <c r="AD2648" s="31">
        <f t="shared" si="416"/>
        <v>1</v>
      </c>
      <c r="AE2648" s="32" t="e">
        <f>MIN($K2648,IF(AND(S2648='[3]Resources - Baseline'!$C$25,$AH$3&gt;0),MIN(DATE(2050,12,31),MAX(DATE($AH$4,12,31),DATE(YEAR(J2648)+$AH$3,MONTH(J2648),DAY(J2648)))),IF(AND(COUNTIFS('[3]Resources - Baseline'!$C$26:$C$37,S2648)=1,$AH$2&gt;0),MIN(DATE($AH$4,12,31),DATE(YEAR(J2648)+$AH$2,MONTH(J2648),DAY(J2648))),DATE(2050,12,31))))</f>
        <v>#VALUE!</v>
      </c>
      <c r="AF2648" s="33">
        <f t="shared" si="417"/>
        <v>1</v>
      </c>
    </row>
    <row r="2649" spans="1:32">
      <c r="A2649" s="1">
        <v>2649</v>
      </c>
      <c r="B2649" s="21" t="s">
        <v>5439</v>
      </c>
      <c r="C2649" s="21" t="s">
        <v>5440</v>
      </c>
      <c r="D2649" s="21" t="s">
        <v>163</v>
      </c>
      <c r="E2649" s="21" t="s">
        <v>497</v>
      </c>
      <c r="F2649" s="21" t="s">
        <v>497</v>
      </c>
      <c r="G2649" s="21" t="s">
        <v>498</v>
      </c>
      <c r="H2649" s="21" t="s">
        <v>497</v>
      </c>
      <c r="I2649" s="21" t="s">
        <v>195</v>
      </c>
      <c r="J2649" s="22">
        <v>15676</v>
      </c>
      <c r="K2649" s="22">
        <v>55153</v>
      </c>
      <c r="L2649" s="23">
        <f t="shared" si="418"/>
        <v>30</v>
      </c>
      <c r="M2649" s="24">
        <f t="shared" si="419"/>
        <v>1</v>
      </c>
      <c r="N2649" s="21">
        <v>30</v>
      </c>
      <c r="O2649" s="21">
        <v>30</v>
      </c>
      <c r="P2649" s="21" t="s">
        <v>218</v>
      </c>
      <c r="Q2649" s="21" t="s">
        <v>219</v>
      </c>
      <c r="R2649" s="25" t="s">
        <v>218</v>
      </c>
      <c r="S2649" s="21" t="s">
        <v>227</v>
      </c>
      <c r="T2649" s="21"/>
      <c r="U2649" s="26"/>
      <c r="V2649" s="26"/>
      <c r="W2649" s="27">
        <f t="shared" si="410"/>
        <v>1943</v>
      </c>
      <c r="X2649" s="27">
        <f t="shared" si="411"/>
        <v>2050</v>
      </c>
      <c r="Y2649" s="28">
        <f t="shared" si="412"/>
        <v>0</v>
      </c>
      <c r="Z2649" s="29" t="str">
        <f t="shared" si="413"/>
        <v>SW</v>
      </c>
      <c r="AA2649" s="30">
        <f t="shared" si="414"/>
        <v>30</v>
      </c>
      <c r="AB2649" s="31">
        <f>IF(AND(ISNUMBER(MATCH($S2649,[3]Lists!$CU$8:$CU$37,0)),J2649&gt;=DATE(2018,12,31)),$AH$6,$AH$5)</f>
        <v>1</v>
      </c>
      <c r="AC2649" s="31">
        <f t="shared" si="415"/>
        <v>1</v>
      </c>
      <c r="AD2649" s="31">
        <f t="shared" si="416"/>
        <v>1</v>
      </c>
      <c r="AE2649" s="32" t="e">
        <f>MIN($K2649,IF(AND(S2649='[3]Resources - Baseline'!$C$25,$AH$3&gt;0),MIN(DATE(2050,12,31),MAX(DATE($AH$4,12,31),DATE(YEAR(J2649)+$AH$3,MONTH(J2649),DAY(J2649)))),IF(AND(COUNTIFS('[3]Resources - Baseline'!$C$26:$C$37,S2649)=1,$AH$2&gt;0),MIN(DATE($AH$4,12,31),DATE(YEAR(J2649)+$AH$2,MONTH(J2649),DAY(J2649))),DATE(2050,12,31))))</f>
        <v>#VALUE!</v>
      </c>
      <c r="AF2649" s="33">
        <f t="shared" si="417"/>
        <v>1</v>
      </c>
    </row>
    <row r="2650" spans="1:32">
      <c r="A2650" s="1">
        <v>2650</v>
      </c>
      <c r="B2650" s="21" t="s">
        <v>5441</v>
      </c>
      <c r="C2650" s="21" t="s">
        <v>5442</v>
      </c>
      <c r="D2650" s="21" t="s">
        <v>163</v>
      </c>
      <c r="E2650" s="21" t="s">
        <v>331</v>
      </c>
      <c r="F2650" s="21" t="s">
        <v>331</v>
      </c>
      <c r="G2650" s="21" t="s">
        <v>177</v>
      </c>
      <c r="H2650" s="21" t="s">
        <v>176</v>
      </c>
      <c r="I2650" s="21" t="s">
        <v>178</v>
      </c>
      <c r="J2650" s="22">
        <v>40452</v>
      </c>
      <c r="K2650" s="22">
        <v>55123</v>
      </c>
      <c r="L2650" s="23">
        <f t="shared" si="418"/>
        <v>10</v>
      </c>
      <c r="M2650" s="24">
        <f t="shared" si="419"/>
        <v>1</v>
      </c>
      <c r="N2650" s="21">
        <v>10</v>
      </c>
      <c r="O2650" s="21">
        <v>10</v>
      </c>
      <c r="P2650" s="21" t="s">
        <v>196</v>
      </c>
      <c r="Q2650" s="21" t="s">
        <v>197</v>
      </c>
      <c r="R2650" s="25" t="s">
        <v>198</v>
      </c>
      <c r="S2650" s="21" t="s">
        <v>403</v>
      </c>
      <c r="T2650" s="21"/>
      <c r="U2650" s="26"/>
      <c r="V2650" s="26"/>
      <c r="W2650" s="27">
        <f t="shared" si="410"/>
        <v>2011</v>
      </c>
      <c r="X2650" s="27">
        <f t="shared" si="411"/>
        <v>2050</v>
      </c>
      <c r="Y2650" s="28">
        <f t="shared" si="412"/>
        <v>0</v>
      </c>
      <c r="Z2650" s="29" t="str">
        <f t="shared" si="413"/>
        <v>CAISO</v>
      </c>
      <c r="AA2650" s="30">
        <f t="shared" si="414"/>
        <v>10</v>
      </c>
      <c r="AB2650" s="31">
        <f>IF(AND(ISNUMBER(MATCH($S2650,[3]Lists!$CU$8:$CU$37,0)),J2650&gt;=DATE(2018,12,31)),$AH$6,$AH$5)</f>
        <v>1</v>
      </c>
      <c r="AC2650" s="31">
        <f t="shared" si="415"/>
        <v>1</v>
      </c>
      <c r="AD2650" s="31">
        <f t="shared" si="416"/>
        <v>1</v>
      </c>
      <c r="AE2650" s="32" t="e">
        <f>MIN($K2650,IF(AND(S2650='[3]Resources - Baseline'!$C$25,$AH$3&gt;0),MIN(DATE(2050,12,31),MAX(DATE($AH$4,12,31),DATE(YEAR(J2650)+$AH$3,MONTH(J2650),DAY(J2650)))),IF(AND(COUNTIFS('[3]Resources - Baseline'!$C$26:$C$37,S2650)=1,$AH$2&gt;0),MIN(DATE($AH$4,12,31),DATE(YEAR(J2650)+$AH$2,MONTH(J2650),DAY(J2650))),DATE(2050,12,31))))</f>
        <v>#VALUE!</v>
      </c>
      <c r="AF2650" s="33">
        <f t="shared" si="417"/>
        <v>1</v>
      </c>
    </row>
    <row r="2651" spans="1:32">
      <c r="A2651" s="1">
        <v>2651</v>
      </c>
      <c r="B2651" s="21" t="s">
        <v>5443</v>
      </c>
      <c r="C2651" s="21" t="s">
        <v>5444</v>
      </c>
      <c r="D2651" s="21" t="s">
        <v>163</v>
      </c>
      <c r="E2651" s="21" t="s">
        <v>527</v>
      </c>
      <c r="F2651" s="21" t="s">
        <v>527</v>
      </c>
      <c r="G2651" s="21" t="s">
        <v>528</v>
      </c>
      <c r="H2651" s="21" t="s">
        <v>194</v>
      </c>
      <c r="I2651" s="21" t="s">
        <v>195</v>
      </c>
      <c r="J2651" s="22">
        <v>42003</v>
      </c>
      <c r="K2651" s="22">
        <v>52962</v>
      </c>
      <c r="L2651" s="23">
        <f t="shared" si="418"/>
        <v>10</v>
      </c>
      <c r="M2651" s="24">
        <f t="shared" si="419"/>
        <v>1</v>
      </c>
      <c r="N2651" s="21">
        <v>10</v>
      </c>
      <c r="O2651" s="21">
        <v>10</v>
      </c>
      <c r="P2651" s="21" t="s">
        <v>408</v>
      </c>
      <c r="Q2651" s="21" t="s">
        <v>180</v>
      </c>
      <c r="R2651" s="25" t="s">
        <v>181</v>
      </c>
      <c r="S2651" s="21" t="s">
        <v>337</v>
      </c>
      <c r="T2651" s="21"/>
      <c r="U2651" s="26"/>
      <c r="V2651" s="26"/>
      <c r="W2651" s="27">
        <f t="shared" si="410"/>
        <v>2015</v>
      </c>
      <c r="X2651" s="27">
        <f t="shared" si="411"/>
        <v>2044</v>
      </c>
      <c r="Y2651" s="28">
        <f t="shared" si="412"/>
        <v>0</v>
      </c>
      <c r="Z2651" s="29" t="str">
        <f t="shared" si="413"/>
        <v>SW</v>
      </c>
      <c r="AA2651" s="30">
        <f t="shared" si="414"/>
        <v>10</v>
      </c>
      <c r="AB2651" s="31">
        <f>IF(AND(ISNUMBER(MATCH($S2651,[3]Lists!$CU$8:$CU$37,0)),J2651&gt;=DATE(2018,12,31)),$AH$6,$AH$5)</f>
        <v>1</v>
      </c>
      <c r="AC2651" s="31">
        <f t="shared" si="415"/>
        <v>1</v>
      </c>
      <c r="AD2651" s="31">
        <f t="shared" si="416"/>
        <v>1</v>
      </c>
      <c r="AE2651" s="32" t="e">
        <f>MIN($K2651,IF(AND(S2651='[3]Resources - Baseline'!$C$25,$AH$3&gt;0),MIN(DATE(2050,12,31),MAX(DATE($AH$4,12,31),DATE(YEAR(J2651)+$AH$3,MONTH(J2651),DAY(J2651)))),IF(AND(COUNTIFS('[3]Resources - Baseline'!$C$26:$C$37,S2651)=1,$AH$2&gt;0),MIN(DATE($AH$4,12,31),DATE(YEAR(J2651)+$AH$2,MONTH(J2651),DAY(J2651))),DATE(2050,12,31))))</f>
        <v>#VALUE!</v>
      </c>
      <c r="AF2651" s="33">
        <f t="shared" si="417"/>
        <v>1</v>
      </c>
    </row>
    <row r="2652" spans="1:32">
      <c r="A2652" s="1">
        <v>2652</v>
      </c>
      <c r="B2652" s="21" t="s">
        <v>5445</v>
      </c>
      <c r="C2652" s="21" t="s">
        <v>5446</v>
      </c>
      <c r="D2652" s="21" t="s">
        <v>163</v>
      </c>
      <c r="E2652" s="21" t="s">
        <v>359</v>
      </c>
      <c r="F2652" s="21" t="s">
        <v>359</v>
      </c>
      <c r="G2652" s="21" t="s">
        <v>360</v>
      </c>
      <c r="H2652" s="21" t="s">
        <v>210</v>
      </c>
      <c r="I2652" s="21" t="s">
        <v>212</v>
      </c>
      <c r="J2652" s="22">
        <v>40544</v>
      </c>
      <c r="K2652" s="22">
        <v>55153</v>
      </c>
      <c r="L2652" s="23">
        <f t="shared" si="418"/>
        <v>9</v>
      </c>
      <c r="M2652" s="24">
        <f t="shared" si="419"/>
        <v>1</v>
      </c>
      <c r="N2652" s="21">
        <v>9</v>
      </c>
      <c r="O2652" s="21">
        <v>9</v>
      </c>
      <c r="P2652" s="21" t="s">
        <v>196</v>
      </c>
      <c r="Q2652" s="21" t="s">
        <v>197</v>
      </c>
      <c r="R2652" s="25" t="s">
        <v>198</v>
      </c>
      <c r="S2652" s="21" t="s">
        <v>551</v>
      </c>
      <c r="T2652" s="21"/>
      <c r="U2652" s="26"/>
      <c r="V2652" s="26"/>
      <c r="W2652" s="27">
        <f t="shared" si="410"/>
        <v>2011</v>
      </c>
      <c r="X2652" s="27">
        <f t="shared" si="411"/>
        <v>2050</v>
      </c>
      <c r="Y2652" s="28">
        <f t="shared" si="412"/>
        <v>0</v>
      </c>
      <c r="Z2652" s="29" t="str">
        <f t="shared" si="413"/>
        <v>NW</v>
      </c>
      <c r="AA2652" s="30">
        <f t="shared" si="414"/>
        <v>9</v>
      </c>
      <c r="AB2652" s="31">
        <f>IF(AND(ISNUMBER(MATCH($S2652,[3]Lists!$CU$8:$CU$37,0)),J2652&gt;=DATE(2018,12,31)),$AH$6,$AH$5)</f>
        <v>1</v>
      </c>
      <c r="AC2652" s="31">
        <f t="shared" si="415"/>
        <v>1</v>
      </c>
      <c r="AD2652" s="31">
        <f t="shared" si="416"/>
        <v>1</v>
      </c>
      <c r="AE2652" s="32" t="e">
        <f>MIN($K2652,IF(AND(S2652='[3]Resources - Baseline'!$C$25,$AH$3&gt;0),MIN(DATE(2050,12,31),MAX(DATE($AH$4,12,31),DATE(YEAR(J2652)+$AH$3,MONTH(J2652),DAY(J2652)))),IF(AND(COUNTIFS('[3]Resources - Baseline'!$C$26:$C$37,S2652)=1,$AH$2&gt;0),MIN(DATE($AH$4,12,31),DATE(YEAR(J2652)+$AH$2,MONTH(J2652),DAY(J2652))),DATE(2050,12,31))))</f>
        <v>#VALUE!</v>
      </c>
      <c r="AF2652" s="33">
        <f t="shared" si="417"/>
        <v>1</v>
      </c>
    </row>
    <row r="2653" spans="1:32">
      <c r="A2653" s="1">
        <v>2653</v>
      </c>
      <c r="B2653" s="21" t="s">
        <v>5447</v>
      </c>
      <c r="C2653" s="21" t="s">
        <v>5448</v>
      </c>
      <c r="D2653" s="21" t="s">
        <v>163</v>
      </c>
      <c r="E2653" s="21" t="s">
        <v>524</v>
      </c>
      <c r="F2653" s="21" t="s">
        <v>524</v>
      </c>
      <c r="G2653" s="21" t="s">
        <v>519</v>
      </c>
      <c r="H2653" s="21" t="s">
        <v>518</v>
      </c>
      <c r="I2653" s="21" t="s">
        <v>195</v>
      </c>
      <c r="J2653" s="22">
        <v>41609</v>
      </c>
      <c r="K2653" s="22">
        <v>55153</v>
      </c>
      <c r="L2653" s="23">
        <f t="shared" si="418"/>
        <v>12</v>
      </c>
      <c r="M2653" s="24">
        <f t="shared" si="419"/>
        <v>1</v>
      </c>
      <c r="N2653" s="21">
        <v>12</v>
      </c>
      <c r="O2653" s="21">
        <v>12</v>
      </c>
      <c r="P2653" s="21" t="s">
        <v>848</v>
      </c>
      <c r="Q2653" s="21" t="s">
        <v>248</v>
      </c>
      <c r="R2653" s="25" t="s">
        <v>249</v>
      </c>
      <c r="S2653" s="21" t="s">
        <v>845</v>
      </c>
      <c r="T2653" s="21"/>
      <c r="U2653" s="26"/>
      <c r="V2653" s="26"/>
      <c r="W2653" s="27">
        <f t="shared" si="410"/>
        <v>2014</v>
      </c>
      <c r="X2653" s="27">
        <f t="shared" si="411"/>
        <v>2050</v>
      </c>
      <c r="Y2653" s="28">
        <f t="shared" si="412"/>
        <v>0</v>
      </c>
      <c r="Z2653" s="29" t="str">
        <f t="shared" si="413"/>
        <v>SW</v>
      </c>
      <c r="AA2653" s="30">
        <f t="shared" si="414"/>
        <v>12</v>
      </c>
      <c r="AB2653" s="31">
        <f>IF(AND(ISNUMBER(MATCH($S2653,[3]Lists!$CU$8:$CU$37,0)),J2653&gt;=DATE(2018,12,31)),$AH$6,$AH$5)</f>
        <v>1</v>
      </c>
      <c r="AC2653" s="31">
        <f t="shared" si="415"/>
        <v>1</v>
      </c>
      <c r="AD2653" s="31">
        <f t="shared" si="416"/>
        <v>1</v>
      </c>
      <c r="AE2653" s="32" t="e">
        <f>MIN($K2653,IF(AND(S2653='[3]Resources - Baseline'!$C$25,$AH$3&gt;0),MIN(DATE(2050,12,31),MAX(DATE($AH$4,12,31),DATE(YEAR(J2653)+$AH$3,MONTH(J2653),DAY(J2653)))),IF(AND(COUNTIFS('[3]Resources - Baseline'!$C$26:$C$37,S2653)=1,$AH$2&gt;0),MIN(DATE($AH$4,12,31),DATE(YEAR(J2653)+$AH$2,MONTH(J2653),DAY(J2653))),DATE(2050,12,31))))</f>
        <v>#VALUE!</v>
      </c>
      <c r="AF2653" s="33">
        <f t="shared" si="417"/>
        <v>1</v>
      </c>
    </row>
    <row r="2654" spans="1:32">
      <c r="A2654" s="1">
        <v>2654</v>
      </c>
      <c r="B2654" s="21" t="s">
        <v>5449</v>
      </c>
      <c r="C2654" s="21" t="s">
        <v>5450</v>
      </c>
      <c r="D2654" s="21" t="s">
        <v>163</v>
      </c>
      <c r="E2654" s="21" t="s">
        <v>524</v>
      </c>
      <c r="F2654" s="21" t="s">
        <v>524</v>
      </c>
      <c r="G2654" s="21" t="s">
        <v>519</v>
      </c>
      <c r="H2654" s="21" t="s">
        <v>518</v>
      </c>
      <c r="I2654" s="21" t="s">
        <v>195</v>
      </c>
      <c r="J2654" s="22">
        <v>41609</v>
      </c>
      <c r="K2654" s="22">
        <v>55153</v>
      </c>
      <c r="L2654" s="23">
        <f t="shared" si="418"/>
        <v>12</v>
      </c>
      <c r="M2654" s="24">
        <f t="shared" si="419"/>
        <v>1</v>
      </c>
      <c r="N2654" s="21">
        <v>12</v>
      </c>
      <c r="O2654" s="21">
        <v>12</v>
      </c>
      <c r="P2654" s="21" t="s">
        <v>848</v>
      </c>
      <c r="Q2654" s="21" t="s">
        <v>248</v>
      </c>
      <c r="R2654" s="25" t="s">
        <v>249</v>
      </c>
      <c r="S2654" s="21" t="s">
        <v>845</v>
      </c>
      <c r="T2654" s="21"/>
      <c r="U2654" s="26"/>
      <c r="V2654" s="26"/>
      <c r="W2654" s="27">
        <f t="shared" si="410"/>
        <v>2014</v>
      </c>
      <c r="X2654" s="27">
        <f t="shared" si="411"/>
        <v>2050</v>
      </c>
      <c r="Y2654" s="28">
        <f t="shared" si="412"/>
        <v>0</v>
      </c>
      <c r="Z2654" s="29" t="str">
        <f t="shared" si="413"/>
        <v>SW</v>
      </c>
      <c r="AA2654" s="30">
        <f t="shared" si="414"/>
        <v>12</v>
      </c>
      <c r="AB2654" s="31">
        <f>IF(AND(ISNUMBER(MATCH($S2654,[3]Lists!$CU$8:$CU$37,0)),J2654&gt;=DATE(2018,12,31)),$AH$6,$AH$5)</f>
        <v>1</v>
      </c>
      <c r="AC2654" s="31">
        <f t="shared" si="415"/>
        <v>1</v>
      </c>
      <c r="AD2654" s="31">
        <f t="shared" si="416"/>
        <v>1</v>
      </c>
      <c r="AE2654" s="32" t="e">
        <f>MIN($K2654,IF(AND(S2654='[3]Resources - Baseline'!$C$25,$AH$3&gt;0),MIN(DATE(2050,12,31),MAX(DATE($AH$4,12,31),DATE(YEAR(J2654)+$AH$3,MONTH(J2654),DAY(J2654)))),IF(AND(COUNTIFS('[3]Resources - Baseline'!$C$26:$C$37,S2654)=1,$AH$2&gt;0),MIN(DATE($AH$4,12,31),DATE(YEAR(J2654)+$AH$2,MONTH(J2654),DAY(J2654))),DATE(2050,12,31))))</f>
        <v>#VALUE!</v>
      </c>
      <c r="AF2654" s="33">
        <f t="shared" si="417"/>
        <v>1</v>
      </c>
    </row>
    <row r="2655" spans="1:32">
      <c r="A2655" s="1">
        <v>2655</v>
      </c>
      <c r="B2655" s="21" t="s">
        <v>5451</v>
      </c>
      <c r="C2655" s="21" t="s">
        <v>5452</v>
      </c>
      <c r="D2655" s="21" t="s">
        <v>163</v>
      </c>
      <c r="E2655" s="21" t="s">
        <v>524</v>
      </c>
      <c r="F2655" s="21" t="s">
        <v>524</v>
      </c>
      <c r="G2655" s="21" t="s">
        <v>519</v>
      </c>
      <c r="H2655" s="21" t="s">
        <v>518</v>
      </c>
      <c r="I2655" s="21" t="s">
        <v>195</v>
      </c>
      <c r="J2655" s="22">
        <v>41609</v>
      </c>
      <c r="K2655" s="22">
        <v>55153</v>
      </c>
      <c r="L2655" s="23">
        <f t="shared" si="418"/>
        <v>12</v>
      </c>
      <c r="M2655" s="24">
        <f t="shared" si="419"/>
        <v>1</v>
      </c>
      <c r="N2655" s="21">
        <v>12</v>
      </c>
      <c r="O2655" s="21">
        <v>12</v>
      </c>
      <c r="P2655" s="21" t="s">
        <v>848</v>
      </c>
      <c r="Q2655" s="21" t="s">
        <v>248</v>
      </c>
      <c r="R2655" s="25" t="s">
        <v>249</v>
      </c>
      <c r="S2655" s="21" t="s">
        <v>845</v>
      </c>
      <c r="T2655" s="21"/>
      <c r="U2655" s="26"/>
      <c r="V2655" s="26"/>
      <c r="W2655" s="27">
        <f t="shared" si="410"/>
        <v>2014</v>
      </c>
      <c r="X2655" s="27">
        <f t="shared" si="411"/>
        <v>2050</v>
      </c>
      <c r="Y2655" s="28">
        <f t="shared" si="412"/>
        <v>0</v>
      </c>
      <c r="Z2655" s="29" t="str">
        <f t="shared" si="413"/>
        <v>SW</v>
      </c>
      <c r="AA2655" s="30">
        <f t="shared" si="414"/>
        <v>12</v>
      </c>
      <c r="AB2655" s="31">
        <f>IF(AND(ISNUMBER(MATCH($S2655,[3]Lists!$CU$8:$CU$37,0)),J2655&gt;=DATE(2018,12,31)),$AH$6,$AH$5)</f>
        <v>1</v>
      </c>
      <c r="AC2655" s="31">
        <f t="shared" si="415"/>
        <v>1</v>
      </c>
      <c r="AD2655" s="31">
        <f t="shared" si="416"/>
        <v>1</v>
      </c>
      <c r="AE2655" s="32" t="e">
        <f>MIN($K2655,IF(AND(S2655='[3]Resources - Baseline'!$C$25,$AH$3&gt;0),MIN(DATE(2050,12,31),MAX(DATE($AH$4,12,31),DATE(YEAR(J2655)+$AH$3,MONTH(J2655),DAY(J2655)))),IF(AND(COUNTIFS('[3]Resources - Baseline'!$C$26:$C$37,S2655)=1,$AH$2&gt;0),MIN(DATE($AH$4,12,31),DATE(YEAR(J2655)+$AH$2,MONTH(J2655),DAY(J2655))),DATE(2050,12,31))))</f>
        <v>#VALUE!</v>
      </c>
      <c r="AF2655" s="33">
        <f t="shared" si="417"/>
        <v>1</v>
      </c>
    </row>
    <row r="2656" spans="1:32">
      <c r="A2656" s="1">
        <v>2656</v>
      </c>
      <c r="B2656" s="21" t="s">
        <v>5453</v>
      </c>
      <c r="C2656" s="21" t="s">
        <v>5454</v>
      </c>
      <c r="D2656" s="21" t="s">
        <v>163</v>
      </c>
      <c r="E2656" s="21" t="s">
        <v>302</v>
      </c>
      <c r="F2656" s="21" t="s">
        <v>302</v>
      </c>
      <c r="G2656" s="21" t="s">
        <v>303</v>
      </c>
      <c r="H2656" s="21" t="s">
        <v>302</v>
      </c>
      <c r="I2656" s="21" t="s">
        <v>167</v>
      </c>
      <c r="J2656" s="22">
        <v>29891</v>
      </c>
      <c r="K2656" s="22">
        <v>51866</v>
      </c>
      <c r="L2656" s="23">
        <f t="shared" si="418"/>
        <v>505</v>
      </c>
      <c r="M2656" s="24">
        <f t="shared" si="419"/>
        <v>1</v>
      </c>
      <c r="N2656" s="21">
        <v>505</v>
      </c>
      <c r="O2656" s="21">
        <v>505</v>
      </c>
      <c r="P2656" s="21" t="s">
        <v>507</v>
      </c>
      <c r="Q2656" s="21" t="s">
        <v>508</v>
      </c>
      <c r="R2656" s="25" t="s">
        <v>509</v>
      </c>
      <c r="S2656" s="21" t="s">
        <v>776</v>
      </c>
      <c r="T2656" s="21"/>
      <c r="U2656" s="26"/>
      <c r="V2656" s="26"/>
      <c r="W2656" s="27">
        <f t="shared" si="410"/>
        <v>1982</v>
      </c>
      <c r="X2656" s="27">
        <f t="shared" si="411"/>
        <v>2041</v>
      </c>
      <c r="Y2656" s="28">
        <f t="shared" si="412"/>
        <v>0</v>
      </c>
      <c r="Z2656" s="29" t="str">
        <f t="shared" si="413"/>
        <v>Excluded</v>
      </c>
      <c r="AA2656" s="30">
        <f t="shared" si="414"/>
        <v>505</v>
      </c>
      <c r="AB2656" s="31">
        <f>IF(AND(ISNUMBER(MATCH($S2656,[3]Lists!$CU$8:$CU$37,0)),J2656&gt;=DATE(2018,12,31)),$AH$6,$AH$5)</f>
        <v>1</v>
      </c>
      <c r="AC2656" s="31">
        <f t="shared" si="415"/>
        <v>1</v>
      </c>
      <c r="AD2656" s="31">
        <f t="shared" si="416"/>
        <v>1</v>
      </c>
      <c r="AE2656" s="32" t="e">
        <f>MIN($K2656,IF(AND(S2656='[3]Resources - Baseline'!$C$25,$AH$3&gt;0),MIN(DATE(2050,12,31),MAX(DATE($AH$4,12,31),DATE(YEAR(J2656)+$AH$3,MONTH(J2656),DAY(J2656)))),IF(AND(COUNTIFS('[3]Resources - Baseline'!$C$26:$C$37,S2656)=1,$AH$2&gt;0),MIN(DATE($AH$4,12,31),DATE(YEAR(J2656)+$AH$2,MONTH(J2656),DAY(J2656))),DATE(2050,12,31))))</f>
        <v>#VALUE!</v>
      </c>
      <c r="AF2656" s="33">
        <f t="shared" si="417"/>
        <v>1</v>
      </c>
    </row>
    <row r="2657" spans="1:32">
      <c r="A2657" s="1">
        <v>2657</v>
      </c>
      <c r="B2657" s="21" t="s">
        <v>5455</v>
      </c>
      <c r="C2657" s="21" t="s">
        <v>5456</v>
      </c>
      <c r="D2657" s="21" t="s">
        <v>163</v>
      </c>
      <c r="E2657" s="21" t="s">
        <v>302</v>
      </c>
      <c r="F2657" s="21" t="s">
        <v>302</v>
      </c>
      <c r="G2657" s="21" t="s">
        <v>303</v>
      </c>
      <c r="H2657" s="21" t="s">
        <v>302</v>
      </c>
      <c r="I2657" s="21" t="s">
        <v>167</v>
      </c>
      <c r="J2657" s="22">
        <v>45627</v>
      </c>
      <c r="K2657" s="22">
        <v>55153</v>
      </c>
      <c r="L2657" s="23">
        <f t="shared" si="418"/>
        <v>530</v>
      </c>
      <c r="M2657" s="24">
        <f t="shared" si="419"/>
        <v>1</v>
      </c>
      <c r="N2657" s="21">
        <v>530</v>
      </c>
      <c r="O2657" s="21">
        <v>530</v>
      </c>
      <c r="P2657" s="21" t="s">
        <v>2086</v>
      </c>
      <c r="Q2657" s="21" t="s">
        <v>258</v>
      </c>
      <c r="R2657" s="25" t="s">
        <v>259</v>
      </c>
      <c r="S2657" s="21" t="s">
        <v>534</v>
      </c>
      <c r="T2657" s="21"/>
      <c r="U2657" s="26"/>
      <c r="V2657" s="26"/>
      <c r="W2657" s="27">
        <f t="shared" si="410"/>
        <v>2025</v>
      </c>
      <c r="X2657" s="27">
        <f t="shared" si="411"/>
        <v>2050</v>
      </c>
      <c r="Y2657" s="28">
        <f t="shared" si="412"/>
        <v>0</v>
      </c>
      <c r="Z2657" s="29" t="str">
        <f t="shared" si="413"/>
        <v>Excluded</v>
      </c>
      <c r="AA2657" s="30">
        <f t="shared" si="414"/>
        <v>530</v>
      </c>
      <c r="AB2657" s="31">
        <f>IF(AND(ISNUMBER(MATCH($S2657,[3]Lists!$CU$8:$CU$37,0)),J2657&gt;=DATE(2018,12,31)),$AH$6,$AH$5)</f>
        <v>1</v>
      </c>
      <c r="AC2657" s="31">
        <f t="shared" si="415"/>
        <v>1</v>
      </c>
      <c r="AD2657" s="31">
        <f t="shared" si="416"/>
        <v>1</v>
      </c>
      <c r="AE2657" s="32" t="e">
        <f>MIN($K2657,IF(AND(S2657='[3]Resources - Baseline'!$C$25,$AH$3&gt;0),MIN(DATE(2050,12,31),MAX(DATE($AH$4,12,31),DATE(YEAR(J2657)+$AH$3,MONTH(J2657),DAY(J2657)))),IF(AND(COUNTIFS('[3]Resources - Baseline'!$C$26:$C$37,S2657)=1,$AH$2&gt;0),MIN(DATE($AH$4,12,31),DATE(YEAR(J2657)+$AH$2,MONTH(J2657),DAY(J2657))),DATE(2050,12,31))))</f>
        <v>#VALUE!</v>
      </c>
      <c r="AF2657" s="33">
        <f t="shared" si="417"/>
        <v>1</v>
      </c>
    </row>
    <row r="2658" spans="1:32">
      <c r="A2658" s="1">
        <v>2658</v>
      </c>
      <c r="B2658" s="21" t="s">
        <v>5457</v>
      </c>
      <c r="C2658" s="21" t="s">
        <v>5458</v>
      </c>
      <c r="D2658" s="21" t="s">
        <v>163</v>
      </c>
      <c r="E2658" s="21" t="s">
        <v>440</v>
      </c>
      <c r="F2658" s="21" t="s">
        <v>440</v>
      </c>
      <c r="G2658" s="21" t="s">
        <v>441</v>
      </c>
      <c r="H2658" s="21" t="s">
        <v>434</v>
      </c>
      <c r="I2658" s="21" t="s">
        <v>212</v>
      </c>
      <c r="J2658" s="22">
        <v>40533</v>
      </c>
      <c r="K2658" s="22">
        <v>55153</v>
      </c>
      <c r="L2658" s="23">
        <f t="shared" si="418"/>
        <v>21</v>
      </c>
      <c r="M2658" s="24">
        <f t="shared" si="419"/>
        <v>1</v>
      </c>
      <c r="N2658" s="21">
        <v>21</v>
      </c>
      <c r="O2658" s="21">
        <v>21</v>
      </c>
      <c r="P2658" s="21" t="s">
        <v>196</v>
      </c>
      <c r="Q2658" s="21" t="s">
        <v>197</v>
      </c>
      <c r="R2658" s="25" t="s">
        <v>198</v>
      </c>
      <c r="S2658" s="21" t="s">
        <v>551</v>
      </c>
      <c r="T2658" s="21"/>
      <c r="U2658" s="26"/>
      <c r="V2658" s="26"/>
      <c r="W2658" s="27">
        <f t="shared" si="410"/>
        <v>2011</v>
      </c>
      <c r="X2658" s="27">
        <f t="shared" si="411"/>
        <v>2050</v>
      </c>
      <c r="Y2658" s="28">
        <f t="shared" si="412"/>
        <v>0</v>
      </c>
      <c r="Z2658" s="29" t="str">
        <f t="shared" si="413"/>
        <v>NW</v>
      </c>
      <c r="AA2658" s="30">
        <f t="shared" si="414"/>
        <v>21</v>
      </c>
      <c r="AB2658" s="31">
        <f>IF(AND(ISNUMBER(MATCH($S2658,[3]Lists!$CU$8:$CU$37,0)),J2658&gt;=DATE(2018,12,31)),$AH$6,$AH$5)</f>
        <v>1</v>
      </c>
      <c r="AC2658" s="31">
        <f t="shared" si="415"/>
        <v>1</v>
      </c>
      <c r="AD2658" s="31">
        <f t="shared" si="416"/>
        <v>1</v>
      </c>
      <c r="AE2658" s="32" t="e">
        <f>MIN($K2658,IF(AND(S2658='[3]Resources - Baseline'!$C$25,$AH$3&gt;0),MIN(DATE(2050,12,31),MAX(DATE($AH$4,12,31),DATE(YEAR(J2658)+$AH$3,MONTH(J2658),DAY(J2658)))),IF(AND(COUNTIFS('[3]Resources - Baseline'!$C$26:$C$37,S2658)=1,$AH$2&gt;0),MIN(DATE($AH$4,12,31),DATE(YEAR(J2658)+$AH$2,MONTH(J2658),DAY(J2658))),DATE(2050,12,31))))</f>
        <v>#VALUE!</v>
      </c>
      <c r="AF2658" s="33">
        <f t="shared" si="417"/>
        <v>1</v>
      </c>
    </row>
    <row r="2659" spans="1:32">
      <c r="A2659" s="1">
        <v>2659</v>
      </c>
      <c r="B2659" s="21" t="s">
        <v>5459</v>
      </c>
      <c r="C2659" s="21" t="s">
        <v>5460</v>
      </c>
      <c r="D2659" s="21" t="s">
        <v>163</v>
      </c>
      <c r="E2659" s="21" t="s">
        <v>745</v>
      </c>
      <c r="F2659" s="21" t="s">
        <v>745</v>
      </c>
      <c r="G2659" s="21" t="s">
        <v>746</v>
      </c>
      <c r="H2659" s="21" t="s">
        <v>747</v>
      </c>
      <c r="I2659" s="21" t="s">
        <v>212</v>
      </c>
      <c r="J2659" s="22">
        <v>32295</v>
      </c>
      <c r="K2659" s="22">
        <v>55153</v>
      </c>
      <c r="L2659" s="23">
        <f t="shared" si="418"/>
        <v>2.65</v>
      </c>
      <c r="M2659" s="24">
        <f t="shared" si="419"/>
        <v>1</v>
      </c>
      <c r="N2659" s="21">
        <v>2.65</v>
      </c>
      <c r="O2659" s="21">
        <v>2.65</v>
      </c>
      <c r="P2659" s="21" t="s">
        <v>461</v>
      </c>
      <c r="Q2659" s="21" t="s">
        <v>462</v>
      </c>
      <c r="R2659" s="25" t="s">
        <v>309</v>
      </c>
      <c r="S2659" s="21" t="s">
        <v>755</v>
      </c>
      <c r="T2659" s="21"/>
      <c r="U2659" s="26"/>
      <c r="V2659" s="26"/>
      <c r="W2659" s="27">
        <f t="shared" si="410"/>
        <v>1988</v>
      </c>
      <c r="X2659" s="27">
        <f t="shared" si="411"/>
        <v>2050</v>
      </c>
      <c r="Y2659" s="28">
        <f t="shared" si="412"/>
        <v>0</v>
      </c>
      <c r="Z2659" s="29" t="str">
        <f t="shared" si="413"/>
        <v>NW</v>
      </c>
      <c r="AA2659" s="30">
        <f t="shared" si="414"/>
        <v>2.65</v>
      </c>
      <c r="AB2659" s="31">
        <f>IF(AND(ISNUMBER(MATCH($S2659,[3]Lists!$CU$8:$CU$37,0)),J2659&gt;=DATE(2018,12,31)),$AH$6,$AH$5)</f>
        <v>1</v>
      </c>
      <c r="AC2659" s="31">
        <f t="shared" si="415"/>
        <v>1</v>
      </c>
      <c r="AD2659" s="31">
        <f t="shared" si="416"/>
        <v>1</v>
      </c>
      <c r="AE2659" s="32" t="e">
        <f>MIN($K2659,IF(AND(S2659='[3]Resources - Baseline'!$C$25,$AH$3&gt;0),MIN(DATE(2050,12,31),MAX(DATE($AH$4,12,31),DATE(YEAR(J2659)+$AH$3,MONTH(J2659),DAY(J2659)))),IF(AND(COUNTIFS('[3]Resources - Baseline'!$C$26:$C$37,S2659)=1,$AH$2&gt;0),MIN(DATE($AH$4,12,31),DATE(YEAR(J2659)+$AH$2,MONTH(J2659),DAY(J2659))),DATE(2050,12,31))))</f>
        <v>#VALUE!</v>
      </c>
      <c r="AF2659" s="33">
        <f t="shared" si="417"/>
        <v>1</v>
      </c>
    </row>
    <row r="2660" spans="1:32">
      <c r="A2660" s="1">
        <v>2660</v>
      </c>
      <c r="B2660" s="21" t="s">
        <v>5461</v>
      </c>
      <c r="C2660" s="21" t="s">
        <v>5462</v>
      </c>
      <c r="D2660" s="21" t="s">
        <v>163</v>
      </c>
      <c r="E2660" s="21" t="s">
        <v>745</v>
      </c>
      <c r="F2660" s="21" t="s">
        <v>745</v>
      </c>
      <c r="G2660" s="21" t="s">
        <v>746</v>
      </c>
      <c r="H2660" s="21" t="s">
        <v>747</v>
      </c>
      <c r="I2660" s="21" t="s">
        <v>212</v>
      </c>
      <c r="J2660" s="22">
        <v>32295</v>
      </c>
      <c r="K2660" s="22">
        <v>55153</v>
      </c>
      <c r="L2660" s="23">
        <f t="shared" si="418"/>
        <v>2.65</v>
      </c>
      <c r="M2660" s="24">
        <f t="shared" si="419"/>
        <v>1</v>
      </c>
      <c r="N2660" s="21">
        <v>2.65</v>
      </c>
      <c r="O2660" s="21">
        <v>2.65</v>
      </c>
      <c r="P2660" s="21" t="s">
        <v>461</v>
      </c>
      <c r="Q2660" s="21" t="s">
        <v>462</v>
      </c>
      <c r="R2660" s="25" t="s">
        <v>309</v>
      </c>
      <c r="S2660" s="21" t="s">
        <v>755</v>
      </c>
      <c r="T2660" s="21"/>
      <c r="U2660" s="26"/>
      <c r="V2660" s="26"/>
      <c r="W2660" s="27">
        <f t="shared" si="410"/>
        <v>1988</v>
      </c>
      <c r="X2660" s="27">
        <f t="shared" si="411"/>
        <v>2050</v>
      </c>
      <c r="Y2660" s="28">
        <f t="shared" si="412"/>
        <v>0</v>
      </c>
      <c r="Z2660" s="29" t="str">
        <f t="shared" si="413"/>
        <v>NW</v>
      </c>
      <c r="AA2660" s="30">
        <f t="shared" si="414"/>
        <v>2.65</v>
      </c>
      <c r="AB2660" s="31">
        <f>IF(AND(ISNUMBER(MATCH($S2660,[3]Lists!$CU$8:$CU$37,0)),J2660&gt;=DATE(2018,12,31)),$AH$6,$AH$5)</f>
        <v>1</v>
      </c>
      <c r="AC2660" s="31">
        <f t="shared" si="415"/>
        <v>1</v>
      </c>
      <c r="AD2660" s="31">
        <f t="shared" si="416"/>
        <v>1</v>
      </c>
      <c r="AE2660" s="32" t="e">
        <f>MIN($K2660,IF(AND(S2660='[3]Resources - Baseline'!$C$25,$AH$3&gt;0),MIN(DATE(2050,12,31),MAX(DATE($AH$4,12,31),DATE(YEAR(J2660)+$AH$3,MONTH(J2660),DAY(J2660)))),IF(AND(COUNTIFS('[3]Resources - Baseline'!$C$26:$C$37,S2660)=1,$AH$2&gt;0),MIN(DATE($AH$4,12,31),DATE(YEAR(J2660)+$AH$2,MONTH(J2660),DAY(J2660))),DATE(2050,12,31))))</f>
        <v>#VALUE!</v>
      </c>
      <c r="AF2660" s="33">
        <f t="shared" si="417"/>
        <v>1</v>
      </c>
    </row>
    <row r="2661" spans="1:32">
      <c r="A2661" s="1">
        <v>2661</v>
      </c>
      <c r="B2661" s="21" t="s">
        <v>5463</v>
      </c>
      <c r="C2661" s="21" t="s">
        <v>5464</v>
      </c>
      <c r="D2661" s="21" t="s">
        <v>163</v>
      </c>
      <c r="E2661" s="21" t="s">
        <v>745</v>
      </c>
      <c r="F2661" s="21" t="s">
        <v>745</v>
      </c>
      <c r="G2661" s="21" t="s">
        <v>746</v>
      </c>
      <c r="H2661" s="21" t="s">
        <v>747</v>
      </c>
      <c r="I2661" s="21" t="s">
        <v>212</v>
      </c>
      <c r="J2661" s="22">
        <v>34912</v>
      </c>
      <c r="K2661" s="22">
        <v>55153</v>
      </c>
      <c r="L2661" s="23">
        <f t="shared" si="418"/>
        <v>2.5</v>
      </c>
      <c r="M2661" s="24">
        <f t="shared" si="419"/>
        <v>1</v>
      </c>
      <c r="N2661" s="21">
        <v>2.5</v>
      </c>
      <c r="O2661" s="21">
        <v>2.5</v>
      </c>
      <c r="P2661" s="21" t="s">
        <v>461</v>
      </c>
      <c r="Q2661" s="21" t="s">
        <v>462</v>
      </c>
      <c r="R2661" s="25" t="s">
        <v>309</v>
      </c>
      <c r="S2661" s="21" t="s">
        <v>755</v>
      </c>
      <c r="T2661" s="21"/>
      <c r="U2661" s="26"/>
      <c r="V2661" s="26"/>
      <c r="W2661" s="27">
        <f t="shared" si="410"/>
        <v>1996</v>
      </c>
      <c r="X2661" s="27">
        <f t="shared" si="411"/>
        <v>2050</v>
      </c>
      <c r="Y2661" s="28">
        <f t="shared" si="412"/>
        <v>0</v>
      </c>
      <c r="Z2661" s="29" t="str">
        <f t="shared" si="413"/>
        <v>NW</v>
      </c>
      <c r="AA2661" s="30">
        <f t="shared" si="414"/>
        <v>2.5</v>
      </c>
      <c r="AB2661" s="31">
        <f>IF(AND(ISNUMBER(MATCH($S2661,[3]Lists!$CU$8:$CU$37,0)),J2661&gt;=DATE(2018,12,31)),$AH$6,$AH$5)</f>
        <v>1</v>
      </c>
      <c r="AC2661" s="31">
        <f t="shared" si="415"/>
        <v>1</v>
      </c>
      <c r="AD2661" s="31">
        <f t="shared" si="416"/>
        <v>1</v>
      </c>
      <c r="AE2661" s="32" t="e">
        <f>MIN($K2661,IF(AND(S2661='[3]Resources - Baseline'!$C$25,$AH$3&gt;0),MIN(DATE(2050,12,31),MAX(DATE($AH$4,12,31),DATE(YEAR(J2661)+$AH$3,MONTH(J2661),DAY(J2661)))),IF(AND(COUNTIFS('[3]Resources - Baseline'!$C$26:$C$37,S2661)=1,$AH$2&gt;0),MIN(DATE($AH$4,12,31),DATE(YEAR(J2661)+$AH$2,MONTH(J2661),DAY(J2661))),DATE(2050,12,31))))</f>
        <v>#VALUE!</v>
      </c>
      <c r="AF2661" s="33">
        <f t="shared" si="417"/>
        <v>1</v>
      </c>
    </row>
    <row r="2662" spans="1:32">
      <c r="A2662" s="1">
        <v>2662</v>
      </c>
      <c r="B2662" s="21" t="s">
        <v>5465</v>
      </c>
      <c r="C2662" s="21" t="s">
        <v>5466</v>
      </c>
      <c r="D2662" s="21" t="s">
        <v>163</v>
      </c>
      <c r="E2662" s="21" t="s">
        <v>745</v>
      </c>
      <c r="F2662" s="21" t="s">
        <v>745</v>
      </c>
      <c r="G2662" s="21" t="s">
        <v>746</v>
      </c>
      <c r="H2662" s="21" t="s">
        <v>747</v>
      </c>
      <c r="I2662" s="21" t="s">
        <v>212</v>
      </c>
      <c r="J2662" s="22">
        <v>34790</v>
      </c>
      <c r="K2662" s="22">
        <v>55153</v>
      </c>
      <c r="L2662" s="23">
        <f t="shared" si="418"/>
        <v>2</v>
      </c>
      <c r="M2662" s="24">
        <f t="shared" si="419"/>
        <v>1</v>
      </c>
      <c r="N2662" s="21">
        <v>2</v>
      </c>
      <c r="O2662" s="21">
        <v>2</v>
      </c>
      <c r="P2662" s="21" t="s">
        <v>461</v>
      </c>
      <c r="Q2662" s="21" t="s">
        <v>462</v>
      </c>
      <c r="R2662" s="25" t="s">
        <v>309</v>
      </c>
      <c r="S2662" s="21" t="s">
        <v>755</v>
      </c>
      <c r="T2662" s="21"/>
      <c r="U2662" s="26"/>
      <c r="V2662" s="26"/>
      <c r="W2662" s="27">
        <f t="shared" si="410"/>
        <v>1995</v>
      </c>
      <c r="X2662" s="27">
        <f t="shared" si="411"/>
        <v>2050</v>
      </c>
      <c r="Y2662" s="28">
        <f t="shared" si="412"/>
        <v>0</v>
      </c>
      <c r="Z2662" s="29" t="str">
        <f t="shared" si="413"/>
        <v>NW</v>
      </c>
      <c r="AA2662" s="30">
        <f t="shared" si="414"/>
        <v>2</v>
      </c>
      <c r="AB2662" s="31">
        <f>IF(AND(ISNUMBER(MATCH($S2662,[3]Lists!$CU$8:$CU$37,0)),J2662&gt;=DATE(2018,12,31)),$AH$6,$AH$5)</f>
        <v>1</v>
      </c>
      <c r="AC2662" s="31">
        <f t="shared" si="415"/>
        <v>1</v>
      </c>
      <c r="AD2662" s="31">
        <f t="shared" si="416"/>
        <v>1</v>
      </c>
      <c r="AE2662" s="32" t="e">
        <f>MIN($K2662,IF(AND(S2662='[3]Resources - Baseline'!$C$25,$AH$3&gt;0),MIN(DATE(2050,12,31),MAX(DATE($AH$4,12,31),DATE(YEAR(J2662)+$AH$3,MONTH(J2662),DAY(J2662)))),IF(AND(COUNTIFS('[3]Resources - Baseline'!$C$26:$C$37,S2662)=1,$AH$2&gt;0),MIN(DATE($AH$4,12,31),DATE(YEAR(J2662)+$AH$2,MONTH(J2662),DAY(J2662))),DATE(2050,12,31))))</f>
        <v>#VALUE!</v>
      </c>
      <c r="AF2662" s="33">
        <f t="shared" si="417"/>
        <v>1</v>
      </c>
    </row>
    <row r="2663" spans="1:32">
      <c r="A2663" s="1">
        <v>2663</v>
      </c>
      <c r="B2663" s="21" t="s">
        <v>5467</v>
      </c>
      <c r="C2663" s="21" t="s">
        <v>5468</v>
      </c>
      <c r="D2663" s="21" t="s">
        <v>185</v>
      </c>
      <c r="E2663" s="21" t="s">
        <v>176</v>
      </c>
      <c r="F2663" s="21" t="s">
        <v>176</v>
      </c>
      <c r="G2663" s="21" t="s">
        <v>177</v>
      </c>
      <c r="H2663" s="21" t="s">
        <v>176</v>
      </c>
      <c r="I2663" s="21" t="s">
        <v>178</v>
      </c>
      <c r="J2663" s="22"/>
      <c r="K2663" s="22">
        <v>55153</v>
      </c>
      <c r="L2663" s="23">
        <f t="shared" si="418"/>
        <v>9.5</v>
      </c>
      <c r="M2663" s="24">
        <f t="shared" si="419"/>
        <v>1</v>
      </c>
      <c r="N2663" s="21">
        <v>9.5</v>
      </c>
      <c r="O2663" s="21">
        <v>9.5</v>
      </c>
      <c r="P2663" s="21" t="s">
        <v>188</v>
      </c>
      <c r="Q2663" s="21" t="s">
        <v>188</v>
      </c>
      <c r="R2663" s="25" t="s">
        <v>189</v>
      </c>
      <c r="S2663" s="21" t="s">
        <v>182</v>
      </c>
      <c r="T2663" s="21"/>
      <c r="U2663" s="26"/>
      <c r="V2663" s="26"/>
      <c r="W2663" s="27">
        <f t="shared" si="410"/>
        <v>1900</v>
      </c>
      <c r="X2663" s="27">
        <f t="shared" si="411"/>
        <v>2050</v>
      </c>
      <c r="Y2663" s="28">
        <f t="shared" si="412"/>
        <v>0</v>
      </c>
      <c r="Z2663" s="29" t="str">
        <f t="shared" si="413"/>
        <v>CAISO</v>
      </c>
      <c r="AA2663" s="30">
        <f t="shared" si="414"/>
        <v>9.5</v>
      </c>
      <c r="AB2663" s="31">
        <f>IF(AND(ISNUMBER(MATCH($S2663,[3]Lists!$CU$8:$CU$37,0)),J2663&gt;=DATE(2018,12,31)),$AH$6,$AH$5)</f>
        <v>1</v>
      </c>
      <c r="AC2663" s="31">
        <f t="shared" si="415"/>
        <v>1</v>
      </c>
      <c r="AD2663" s="31">
        <f t="shared" si="416"/>
        <v>1</v>
      </c>
      <c r="AE2663" s="32" t="e">
        <f>MIN($K2663,IF(AND(S2663='[3]Resources - Baseline'!$C$25,$AH$3&gt;0),MIN(DATE(2050,12,31),MAX(DATE($AH$4,12,31),DATE(YEAR(J2663)+$AH$3,MONTH(J2663),DAY(J2663)))),IF(AND(COUNTIFS('[3]Resources - Baseline'!$C$26:$C$37,S2663)=1,$AH$2&gt;0),MIN(DATE($AH$4,12,31),DATE(YEAR(J2663)+$AH$2,MONTH(J2663),DAY(J2663))),DATE(2050,12,31))))</f>
        <v>#VALUE!</v>
      </c>
      <c r="AF2663" s="33">
        <f t="shared" si="417"/>
        <v>1</v>
      </c>
    </row>
    <row r="2664" spans="1:32">
      <c r="A2664" s="1">
        <v>2664</v>
      </c>
      <c r="B2664" s="21" t="s">
        <v>5469</v>
      </c>
      <c r="C2664" s="21" t="s">
        <v>5470</v>
      </c>
      <c r="D2664" s="21" t="s">
        <v>163</v>
      </c>
      <c r="E2664" s="21" t="s">
        <v>611</v>
      </c>
      <c r="F2664" s="21" t="s">
        <v>611</v>
      </c>
      <c r="G2664" s="21" t="s">
        <v>612</v>
      </c>
      <c r="H2664" s="21" t="s">
        <v>611</v>
      </c>
      <c r="I2664" s="21" t="s">
        <v>167</v>
      </c>
      <c r="J2664" s="22">
        <v>33451</v>
      </c>
      <c r="K2664" s="22">
        <v>55153</v>
      </c>
      <c r="L2664" s="23">
        <f t="shared" si="418"/>
        <v>160</v>
      </c>
      <c r="M2664" s="24">
        <f t="shared" si="419"/>
        <v>1</v>
      </c>
      <c r="N2664" s="21">
        <v>160</v>
      </c>
      <c r="O2664" s="21">
        <v>160</v>
      </c>
      <c r="P2664" s="21" t="s">
        <v>279</v>
      </c>
      <c r="Q2664" s="21" t="s">
        <v>280</v>
      </c>
      <c r="R2664" s="25" t="s">
        <v>170</v>
      </c>
      <c r="S2664" s="21" t="s">
        <v>171</v>
      </c>
      <c r="T2664" s="21"/>
      <c r="U2664" s="26"/>
      <c r="V2664" s="26"/>
      <c r="W2664" s="27">
        <f t="shared" si="410"/>
        <v>1992</v>
      </c>
      <c r="X2664" s="27">
        <f t="shared" si="411"/>
        <v>2050</v>
      </c>
      <c r="Y2664" s="28">
        <f t="shared" si="412"/>
        <v>0</v>
      </c>
      <c r="Z2664" s="29" t="str">
        <f t="shared" si="413"/>
        <v>Excluded</v>
      </c>
      <c r="AA2664" s="30">
        <f t="shared" si="414"/>
        <v>160</v>
      </c>
      <c r="AB2664" s="31">
        <f>IF(AND(ISNUMBER(MATCH($S2664,[3]Lists!$CU$8:$CU$37,0)),J2664&gt;=DATE(2018,12,31)),$AH$6,$AH$5)</f>
        <v>1</v>
      </c>
      <c r="AC2664" s="31">
        <f t="shared" si="415"/>
        <v>1</v>
      </c>
      <c r="AD2664" s="31">
        <f t="shared" si="416"/>
        <v>1</v>
      </c>
      <c r="AE2664" s="32" t="e">
        <f>MIN($K2664,IF(AND(S2664='[3]Resources - Baseline'!$C$25,$AH$3&gt;0),MIN(DATE(2050,12,31),MAX(DATE($AH$4,12,31),DATE(YEAR(J2664)+$AH$3,MONTH(J2664),DAY(J2664)))),IF(AND(COUNTIFS('[3]Resources - Baseline'!$C$26:$C$37,S2664)=1,$AH$2&gt;0),MIN(DATE($AH$4,12,31),DATE(YEAR(J2664)+$AH$2,MONTH(J2664),DAY(J2664))),DATE(2050,12,31))))</f>
        <v>#VALUE!</v>
      </c>
      <c r="AF2664" s="33">
        <f t="shared" si="417"/>
        <v>1</v>
      </c>
    </row>
    <row r="2665" spans="1:32">
      <c r="A2665" s="1">
        <v>2665</v>
      </c>
      <c r="B2665" s="21" t="s">
        <v>5471</v>
      </c>
      <c r="C2665" s="21" t="s">
        <v>5472</v>
      </c>
      <c r="D2665" s="21" t="s">
        <v>163</v>
      </c>
      <c r="E2665" s="21" t="s">
        <v>611</v>
      </c>
      <c r="F2665" s="21" t="s">
        <v>611</v>
      </c>
      <c r="G2665" s="21" t="s">
        <v>612</v>
      </c>
      <c r="H2665" s="21" t="s">
        <v>611</v>
      </c>
      <c r="I2665" s="21" t="s">
        <v>167</v>
      </c>
      <c r="J2665" s="22">
        <v>33756</v>
      </c>
      <c r="K2665" s="22">
        <v>55153</v>
      </c>
      <c r="L2665" s="23">
        <f t="shared" si="418"/>
        <v>160</v>
      </c>
      <c r="M2665" s="24">
        <f t="shared" si="419"/>
        <v>1</v>
      </c>
      <c r="N2665" s="21">
        <v>160</v>
      </c>
      <c r="O2665" s="21">
        <v>160</v>
      </c>
      <c r="P2665" s="21" t="s">
        <v>279</v>
      </c>
      <c r="Q2665" s="21" t="s">
        <v>280</v>
      </c>
      <c r="R2665" s="25" t="s">
        <v>170</v>
      </c>
      <c r="S2665" s="21" t="s">
        <v>171</v>
      </c>
      <c r="T2665" s="21"/>
      <c r="U2665" s="26"/>
      <c r="V2665" s="26"/>
      <c r="W2665" s="27">
        <f t="shared" si="410"/>
        <v>1992</v>
      </c>
      <c r="X2665" s="27">
        <f t="shared" si="411"/>
        <v>2050</v>
      </c>
      <c r="Y2665" s="28">
        <f t="shared" si="412"/>
        <v>0</v>
      </c>
      <c r="Z2665" s="29" t="str">
        <f t="shared" si="413"/>
        <v>Excluded</v>
      </c>
      <c r="AA2665" s="30">
        <f t="shared" si="414"/>
        <v>160</v>
      </c>
      <c r="AB2665" s="31">
        <f>IF(AND(ISNUMBER(MATCH($S2665,[3]Lists!$CU$8:$CU$37,0)),J2665&gt;=DATE(2018,12,31)),$AH$6,$AH$5)</f>
        <v>1</v>
      </c>
      <c r="AC2665" s="31">
        <f t="shared" si="415"/>
        <v>1</v>
      </c>
      <c r="AD2665" s="31">
        <f t="shared" si="416"/>
        <v>1</v>
      </c>
      <c r="AE2665" s="32" t="e">
        <f>MIN($K2665,IF(AND(S2665='[3]Resources - Baseline'!$C$25,$AH$3&gt;0),MIN(DATE(2050,12,31),MAX(DATE($AH$4,12,31),DATE(YEAR(J2665)+$AH$3,MONTH(J2665),DAY(J2665)))),IF(AND(COUNTIFS('[3]Resources - Baseline'!$C$26:$C$37,S2665)=1,$AH$2&gt;0),MIN(DATE($AH$4,12,31),DATE(YEAR(J2665)+$AH$2,MONTH(J2665),DAY(J2665))),DATE(2050,12,31))))</f>
        <v>#VALUE!</v>
      </c>
      <c r="AF2665" s="33">
        <f t="shared" si="417"/>
        <v>1</v>
      </c>
    </row>
    <row r="2666" spans="1:32">
      <c r="A2666" s="1">
        <v>2666</v>
      </c>
      <c r="B2666" s="21" t="s">
        <v>5473</v>
      </c>
      <c r="C2666" s="21" t="s">
        <v>5474</v>
      </c>
      <c r="D2666" s="21" t="s">
        <v>163</v>
      </c>
      <c r="E2666" s="21" t="s">
        <v>611</v>
      </c>
      <c r="F2666" s="21" t="s">
        <v>611</v>
      </c>
      <c r="G2666" s="21" t="s">
        <v>612</v>
      </c>
      <c r="H2666" s="21" t="s">
        <v>611</v>
      </c>
      <c r="I2666" s="21" t="s">
        <v>167</v>
      </c>
      <c r="J2666" s="22">
        <v>36312</v>
      </c>
      <c r="K2666" s="22">
        <v>55153</v>
      </c>
      <c r="L2666" s="23">
        <f t="shared" si="418"/>
        <v>147.85</v>
      </c>
      <c r="M2666" s="24">
        <f t="shared" si="419"/>
        <v>1</v>
      </c>
      <c r="N2666" s="21">
        <v>147.85</v>
      </c>
      <c r="O2666" s="21">
        <v>147.85</v>
      </c>
      <c r="P2666" s="21" t="s">
        <v>288</v>
      </c>
      <c r="Q2666" s="21" t="s">
        <v>269</v>
      </c>
      <c r="R2666" s="25" t="s">
        <v>270</v>
      </c>
      <c r="S2666" s="21" t="s">
        <v>304</v>
      </c>
      <c r="T2666" s="21"/>
      <c r="U2666" s="26"/>
      <c r="V2666" s="26"/>
      <c r="W2666" s="27">
        <f t="shared" si="410"/>
        <v>1999</v>
      </c>
      <c r="X2666" s="27">
        <f t="shared" si="411"/>
        <v>2050</v>
      </c>
      <c r="Y2666" s="28">
        <f t="shared" si="412"/>
        <v>0</v>
      </c>
      <c r="Z2666" s="29" t="str">
        <f t="shared" si="413"/>
        <v>Excluded</v>
      </c>
      <c r="AA2666" s="30">
        <f t="shared" si="414"/>
        <v>147.85</v>
      </c>
      <c r="AB2666" s="31">
        <f>IF(AND(ISNUMBER(MATCH($S2666,[3]Lists!$CU$8:$CU$37,0)),J2666&gt;=DATE(2018,12,31)),$AH$6,$AH$5)</f>
        <v>1</v>
      </c>
      <c r="AC2666" s="31">
        <f t="shared" si="415"/>
        <v>1</v>
      </c>
      <c r="AD2666" s="31">
        <f t="shared" si="416"/>
        <v>1</v>
      </c>
      <c r="AE2666" s="32" t="e">
        <f>MIN($K2666,IF(AND(S2666='[3]Resources - Baseline'!$C$25,$AH$3&gt;0),MIN(DATE(2050,12,31),MAX(DATE($AH$4,12,31),DATE(YEAR(J2666)+$AH$3,MONTH(J2666),DAY(J2666)))),IF(AND(COUNTIFS('[3]Resources - Baseline'!$C$26:$C$37,S2666)=1,$AH$2&gt;0),MIN(DATE($AH$4,12,31),DATE(YEAR(J2666)+$AH$2,MONTH(J2666),DAY(J2666))),DATE(2050,12,31))))</f>
        <v>#VALUE!</v>
      </c>
      <c r="AF2666" s="33">
        <f t="shared" si="417"/>
        <v>1</v>
      </c>
    </row>
    <row r="2667" spans="1:32">
      <c r="A2667" s="1">
        <v>2667</v>
      </c>
      <c r="B2667" s="21" t="s">
        <v>5475</v>
      </c>
      <c r="C2667" s="21" t="s">
        <v>5476</v>
      </c>
      <c r="D2667" s="21" t="s">
        <v>163</v>
      </c>
      <c r="E2667" s="21" t="s">
        <v>611</v>
      </c>
      <c r="F2667" s="21" t="s">
        <v>611</v>
      </c>
      <c r="G2667" s="21" t="s">
        <v>612</v>
      </c>
      <c r="H2667" s="21" t="s">
        <v>611</v>
      </c>
      <c r="I2667" s="21" t="s">
        <v>167</v>
      </c>
      <c r="J2667" s="22">
        <v>37073</v>
      </c>
      <c r="K2667" s="22">
        <v>55153</v>
      </c>
      <c r="L2667" s="23">
        <f t="shared" si="418"/>
        <v>241.2</v>
      </c>
      <c r="M2667" s="24">
        <f t="shared" si="419"/>
        <v>1</v>
      </c>
      <c r="N2667" s="21">
        <v>241.2</v>
      </c>
      <c r="O2667" s="21">
        <v>241.2</v>
      </c>
      <c r="P2667" s="21" t="s">
        <v>2086</v>
      </c>
      <c r="Q2667" s="21" t="s">
        <v>258</v>
      </c>
      <c r="R2667" s="25" t="s">
        <v>259</v>
      </c>
      <c r="S2667" s="21" t="s">
        <v>534</v>
      </c>
      <c r="T2667" s="21"/>
      <c r="U2667" s="26"/>
      <c r="V2667" s="26"/>
      <c r="W2667" s="27">
        <f t="shared" si="410"/>
        <v>2002</v>
      </c>
      <c r="X2667" s="27">
        <f t="shared" si="411"/>
        <v>2050</v>
      </c>
      <c r="Y2667" s="28">
        <f t="shared" si="412"/>
        <v>0</v>
      </c>
      <c r="Z2667" s="29" t="str">
        <f t="shared" si="413"/>
        <v>Excluded</v>
      </c>
      <c r="AA2667" s="30">
        <f t="shared" si="414"/>
        <v>241.2</v>
      </c>
      <c r="AB2667" s="31">
        <f>IF(AND(ISNUMBER(MATCH($S2667,[3]Lists!$CU$8:$CU$37,0)),J2667&gt;=DATE(2018,12,31)),$AH$6,$AH$5)</f>
        <v>1</v>
      </c>
      <c r="AC2667" s="31">
        <f t="shared" si="415"/>
        <v>1</v>
      </c>
      <c r="AD2667" s="31">
        <f t="shared" si="416"/>
        <v>1</v>
      </c>
      <c r="AE2667" s="32" t="e">
        <f>MIN($K2667,IF(AND(S2667='[3]Resources - Baseline'!$C$25,$AH$3&gt;0),MIN(DATE(2050,12,31),MAX(DATE($AH$4,12,31),DATE(YEAR(J2667)+$AH$3,MONTH(J2667),DAY(J2667)))),IF(AND(COUNTIFS('[3]Resources - Baseline'!$C$26:$C$37,S2667)=1,$AH$2&gt;0),MIN(DATE($AH$4,12,31),DATE(YEAR(J2667)+$AH$2,MONTH(J2667),DAY(J2667))),DATE(2050,12,31))))</f>
        <v>#VALUE!</v>
      </c>
      <c r="AF2667" s="33">
        <f t="shared" si="417"/>
        <v>1</v>
      </c>
    </row>
    <row r="2668" spans="1:32">
      <c r="A2668" s="1">
        <v>2668</v>
      </c>
      <c r="B2668" s="21" t="s">
        <v>5477</v>
      </c>
      <c r="C2668" s="21" t="s">
        <v>5478</v>
      </c>
      <c r="D2668" s="21" t="s">
        <v>163</v>
      </c>
      <c r="E2668" s="21" t="s">
        <v>611</v>
      </c>
      <c r="F2668" s="21" t="s">
        <v>611</v>
      </c>
      <c r="G2668" s="21" t="s">
        <v>612</v>
      </c>
      <c r="H2668" s="21" t="s">
        <v>611</v>
      </c>
      <c r="I2668" s="21" t="s">
        <v>167</v>
      </c>
      <c r="J2668" s="22">
        <v>37073</v>
      </c>
      <c r="K2668" s="22">
        <v>55153</v>
      </c>
      <c r="L2668" s="23">
        <f t="shared" si="418"/>
        <v>241.2</v>
      </c>
      <c r="M2668" s="24">
        <f t="shared" si="419"/>
        <v>1</v>
      </c>
      <c r="N2668" s="21">
        <v>241.2</v>
      </c>
      <c r="O2668" s="21">
        <v>241.2</v>
      </c>
      <c r="P2668" s="21" t="s">
        <v>2086</v>
      </c>
      <c r="Q2668" s="21" t="s">
        <v>258</v>
      </c>
      <c r="R2668" s="25" t="s">
        <v>259</v>
      </c>
      <c r="S2668" s="21" t="s">
        <v>534</v>
      </c>
      <c r="T2668" s="21"/>
      <c r="U2668" s="26"/>
      <c r="V2668" s="26"/>
      <c r="W2668" s="27">
        <f t="shared" si="410"/>
        <v>2002</v>
      </c>
      <c r="X2668" s="27">
        <f t="shared" si="411"/>
        <v>2050</v>
      </c>
      <c r="Y2668" s="28">
        <f t="shared" si="412"/>
        <v>0</v>
      </c>
      <c r="Z2668" s="29" t="str">
        <f t="shared" si="413"/>
        <v>Excluded</v>
      </c>
      <c r="AA2668" s="30">
        <f t="shared" si="414"/>
        <v>241.2</v>
      </c>
      <c r="AB2668" s="31">
        <f>IF(AND(ISNUMBER(MATCH($S2668,[3]Lists!$CU$8:$CU$37,0)),J2668&gt;=DATE(2018,12,31)),$AH$6,$AH$5)</f>
        <v>1</v>
      </c>
      <c r="AC2668" s="31">
        <f t="shared" si="415"/>
        <v>1</v>
      </c>
      <c r="AD2668" s="31">
        <f t="shared" si="416"/>
        <v>1</v>
      </c>
      <c r="AE2668" s="32" t="e">
        <f>MIN($K2668,IF(AND(S2668='[3]Resources - Baseline'!$C$25,$AH$3&gt;0),MIN(DATE(2050,12,31),MAX(DATE($AH$4,12,31),DATE(YEAR(J2668)+$AH$3,MONTH(J2668),DAY(J2668)))),IF(AND(COUNTIFS('[3]Resources - Baseline'!$C$26:$C$37,S2668)=1,$AH$2&gt;0),MIN(DATE($AH$4,12,31),DATE(YEAR(J2668)+$AH$2,MONTH(J2668),DAY(J2668))),DATE(2050,12,31))))</f>
        <v>#VALUE!</v>
      </c>
      <c r="AF2668" s="33">
        <f t="shared" si="417"/>
        <v>1</v>
      </c>
    </row>
    <row r="2669" spans="1:32">
      <c r="A2669" s="1">
        <v>2669</v>
      </c>
      <c r="B2669" s="21" t="s">
        <v>5479</v>
      </c>
      <c r="C2669" s="21" t="s">
        <v>5480</v>
      </c>
      <c r="D2669" s="21" t="s">
        <v>163</v>
      </c>
      <c r="E2669" s="21" t="s">
        <v>611</v>
      </c>
      <c r="F2669" s="21" t="s">
        <v>611</v>
      </c>
      <c r="G2669" s="21" t="s">
        <v>612</v>
      </c>
      <c r="H2669" s="21" t="s">
        <v>611</v>
      </c>
      <c r="I2669" s="21" t="s">
        <v>167</v>
      </c>
      <c r="J2669" s="22">
        <v>39995</v>
      </c>
      <c r="K2669" s="22">
        <v>55123</v>
      </c>
      <c r="L2669" s="23">
        <f t="shared" si="418"/>
        <v>277</v>
      </c>
      <c r="M2669" s="24">
        <f t="shared" si="419"/>
        <v>1</v>
      </c>
      <c r="N2669" s="21">
        <v>277</v>
      </c>
      <c r="O2669" s="21">
        <v>277</v>
      </c>
      <c r="P2669" s="21" t="s">
        <v>257</v>
      </c>
      <c r="Q2669" s="21" t="s">
        <v>258</v>
      </c>
      <c r="R2669" s="25" t="s">
        <v>259</v>
      </c>
      <c r="S2669" s="21" t="s">
        <v>534</v>
      </c>
      <c r="T2669" s="21"/>
      <c r="U2669" s="26"/>
      <c r="V2669" s="26"/>
      <c r="W2669" s="27">
        <f t="shared" si="410"/>
        <v>2010</v>
      </c>
      <c r="X2669" s="27">
        <f t="shared" si="411"/>
        <v>2050</v>
      </c>
      <c r="Y2669" s="28">
        <f t="shared" si="412"/>
        <v>0</v>
      </c>
      <c r="Z2669" s="29" t="str">
        <f t="shared" si="413"/>
        <v>Excluded</v>
      </c>
      <c r="AA2669" s="30">
        <f t="shared" si="414"/>
        <v>277</v>
      </c>
      <c r="AB2669" s="31">
        <f>IF(AND(ISNUMBER(MATCH($S2669,[3]Lists!$CU$8:$CU$37,0)),J2669&gt;=DATE(2018,12,31)),$AH$6,$AH$5)</f>
        <v>1</v>
      </c>
      <c r="AC2669" s="31">
        <f t="shared" si="415"/>
        <v>1</v>
      </c>
      <c r="AD2669" s="31">
        <f t="shared" si="416"/>
        <v>1</v>
      </c>
      <c r="AE2669" s="32" t="e">
        <f>MIN($K2669,IF(AND(S2669='[3]Resources - Baseline'!$C$25,$AH$3&gt;0),MIN(DATE(2050,12,31),MAX(DATE($AH$4,12,31),DATE(YEAR(J2669)+$AH$3,MONTH(J2669),DAY(J2669)))),IF(AND(COUNTIFS('[3]Resources - Baseline'!$C$26:$C$37,S2669)=1,$AH$2&gt;0),MIN(DATE($AH$4,12,31),DATE(YEAR(J2669)+$AH$2,MONTH(J2669),DAY(J2669))),DATE(2050,12,31))))</f>
        <v>#VALUE!</v>
      </c>
      <c r="AF2669" s="33">
        <f t="shared" si="417"/>
        <v>1</v>
      </c>
    </row>
    <row r="2670" spans="1:32">
      <c r="A2670" s="1">
        <v>2670</v>
      </c>
      <c r="B2670" s="21" t="s">
        <v>5481</v>
      </c>
      <c r="C2670" s="21" t="s">
        <v>5482</v>
      </c>
      <c r="D2670" s="21" t="s">
        <v>163</v>
      </c>
      <c r="E2670" s="21" t="s">
        <v>611</v>
      </c>
      <c r="F2670" s="21" t="s">
        <v>611</v>
      </c>
      <c r="G2670" s="21" t="s">
        <v>612</v>
      </c>
      <c r="H2670" s="21" t="s">
        <v>611</v>
      </c>
      <c r="I2670" s="21" t="s">
        <v>167</v>
      </c>
      <c r="J2670" s="22">
        <v>30133</v>
      </c>
      <c r="K2670" s="22">
        <v>55153</v>
      </c>
      <c r="L2670" s="23">
        <f t="shared" si="418"/>
        <v>28</v>
      </c>
      <c r="M2670" s="24">
        <f t="shared" si="419"/>
        <v>1</v>
      </c>
      <c r="N2670" s="21">
        <v>28</v>
      </c>
      <c r="O2670" s="21">
        <v>28</v>
      </c>
      <c r="P2670" s="21" t="s">
        <v>288</v>
      </c>
      <c r="Q2670" s="21" t="s">
        <v>269</v>
      </c>
      <c r="R2670" s="25" t="s">
        <v>270</v>
      </c>
      <c r="S2670" s="21" t="s">
        <v>304</v>
      </c>
      <c r="T2670" s="21"/>
      <c r="U2670" s="26"/>
      <c r="V2670" s="26"/>
      <c r="W2670" s="27">
        <f t="shared" si="410"/>
        <v>1983</v>
      </c>
      <c r="X2670" s="27">
        <f t="shared" si="411"/>
        <v>2050</v>
      </c>
      <c r="Y2670" s="28">
        <f t="shared" si="412"/>
        <v>0</v>
      </c>
      <c r="Z2670" s="29" t="str">
        <f t="shared" si="413"/>
        <v>Excluded</v>
      </c>
      <c r="AA2670" s="30">
        <f t="shared" si="414"/>
        <v>28</v>
      </c>
      <c r="AB2670" s="31">
        <f>IF(AND(ISNUMBER(MATCH($S2670,[3]Lists!$CU$8:$CU$37,0)),J2670&gt;=DATE(2018,12,31)),$AH$6,$AH$5)</f>
        <v>1</v>
      </c>
      <c r="AC2670" s="31">
        <f t="shared" si="415"/>
        <v>1</v>
      </c>
      <c r="AD2670" s="31">
        <f t="shared" si="416"/>
        <v>1</v>
      </c>
      <c r="AE2670" s="32" t="e">
        <f>MIN($K2670,IF(AND(S2670='[3]Resources - Baseline'!$C$25,$AH$3&gt;0),MIN(DATE(2050,12,31),MAX(DATE($AH$4,12,31),DATE(YEAR(J2670)+$AH$3,MONTH(J2670),DAY(J2670)))),IF(AND(COUNTIFS('[3]Resources - Baseline'!$C$26:$C$37,S2670)=1,$AH$2&gt;0),MIN(DATE($AH$4,12,31),DATE(YEAR(J2670)+$AH$2,MONTH(J2670),DAY(J2670))),DATE(2050,12,31))))</f>
        <v>#VALUE!</v>
      </c>
      <c r="AF2670" s="33">
        <f t="shared" si="417"/>
        <v>1</v>
      </c>
    </row>
    <row r="2671" spans="1:32">
      <c r="A2671" s="1">
        <v>2671</v>
      </c>
      <c r="B2671" s="21" t="s">
        <v>5483</v>
      </c>
      <c r="C2671" s="21" t="s">
        <v>5484</v>
      </c>
      <c r="D2671" s="21" t="s">
        <v>163</v>
      </c>
      <c r="E2671" s="21" t="s">
        <v>611</v>
      </c>
      <c r="F2671" s="21" t="s">
        <v>611</v>
      </c>
      <c r="G2671" s="21" t="s">
        <v>612</v>
      </c>
      <c r="H2671" s="21" t="s">
        <v>611</v>
      </c>
      <c r="I2671" s="21" t="s">
        <v>167</v>
      </c>
      <c r="J2671" s="22">
        <v>30164</v>
      </c>
      <c r="K2671" s="22">
        <v>55153</v>
      </c>
      <c r="L2671" s="23">
        <f t="shared" si="418"/>
        <v>28</v>
      </c>
      <c r="M2671" s="24">
        <f t="shared" si="419"/>
        <v>1</v>
      </c>
      <c r="N2671" s="21">
        <v>28</v>
      </c>
      <c r="O2671" s="21">
        <v>28</v>
      </c>
      <c r="P2671" s="21" t="s">
        <v>288</v>
      </c>
      <c r="Q2671" s="21" t="s">
        <v>269</v>
      </c>
      <c r="R2671" s="25" t="s">
        <v>270</v>
      </c>
      <c r="S2671" s="21" t="s">
        <v>304</v>
      </c>
      <c r="T2671" s="21"/>
      <c r="U2671" s="26"/>
      <c r="V2671" s="26"/>
      <c r="W2671" s="27">
        <f t="shared" si="410"/>
        <v>1983</v>
      </c>
      <c r="X2671" s="27">
        <f t="shared" si="411"/>
        <v>2050</v>
      </c>
      <c r="Y2671" s="28">
        <f t="shared" si="412"/>
        <v>0</v>
      </c>
      <c r="Z2671" s="29" t="str">
        <f t="shared" si="413"/>
        <v>Excluded</v>
      </c>
      <c r="AA2671" s="30">
        <f t="shared" si="414"/>
        <v>28</v>
      </c>
      <c r="AB2671" s="31">
        <f>IF(AND(ISNUMBER(MATCH($S2671,[3]Lists!$CU$8:$CU$37,0)),J2671&gt;=DATE(2018,12,31)),$AH$6,$AH$5)</f>
        <v>1</v>
      </c>
      <c r="AC2671" s="31">
        <f t="shared" si="415"/>
        <v>1</v>
      </c>
      <c r="AD2671" s="31">
        <f t="shared" si="416"/>
        <v>1</v>
      </c>
      <c r="AE2671" s="32" t="e">
        <f>MIN($K2671,IF(AND(S2671='[3]Resources - Baseline'!$C$25,$AH$3&gt;0),MIN(DATE(2050,12,31),MAX(DATE($AH$4,12,31),DATE(YEAR(J2671)+$AH$3,MONTH(J2671),DAY(J2671)))),IF(AND(COUNTIFS('[3]Resources - Baseline'!$C$26:$C$37,S2671)=1,$AH$2&gt;0),MIN(DATE($AH$4,12,31),DATE(YEAR(J2671)+$AH$2,MONTH(J2671),DAY(J2671))),DATE(2050,12,31))))</f>
        <v>#VALUE!</v>
      </c>
      <c r="AF2671" s="33">
        <f t="shared" si="417"/>
        <v>1</v>
      </c>
    </row>
    <row r="2672" spans="1:32">
      <c r="A2672" s="1">
        <v>2672</v>
      </c>
      <c r="B2672" s="21" t="s">
        <v>5485</v>
      </c>
      <c r="C2672" s="21" t="s">
        <v>5486</v>
      </c>
      <c r="D2672" s="21" t="s">
        <v>185</v>
      </c>
      <c r="E2672" s="21" t="s">
        <v>175</v>
      </c>
      <c r="F2672" s="21" t="s">
        <v>175</v>
      </c>
      <c r="G2672" s="21" t="s">
        <v>186</v>
      </c>
      <c r="H2672" s="21" t="s">
        <v>175</v>
      </c>
      <c r="I2672" s="21" t="s">
        <v>178</v>
      </c>
      <c r="J2672" s="22">
        <v>41464</v>
      </c>
      <c r="K2672" s="22">
        <v>55153</v>
      </c>
      <c r="L2672" s="23">
        <f t="shared" si="418"/>
        <v>1.5</v>
      </c>
      <c r="M2672" s="24">
        <f t="shared" si="419"/>
        <v>0.9375</v>
      </c>
      <c r="N2672" s="21">
        <v>1.5</v>
      </c>
      <c r="O2672" s="21">
        <v>1.6</v>
      </c>
      <c r="P2672" s="21" t="s">
        <v>187</v>
      </c>
      <c r="Q2672" s="21" t="s">
        <v>1498</v>
      </c>
      <c r="R2672" s="25" t="s">
        <v>1499</v>
      </c>
      <c r="S2672" s="21" t="s">
        <v>913</v>
      </c>
      <c r="T2672" s="21"/>
      <c r="U2672" s="26"/>
      <c r="V2672" s="26"/>
      <c r="W2672" s="27">
        <f t="shared" si="410"/>
        <v>2014</v>
      </c>
      <c r="X2672" s="27">
        <f t="shared" si="411"/>
        <v>2050</v>
      </c>
      <c r="Y2672" s="28">
        <f t="shared" si="412"/>
        <v>0</v>
      </c>
      <c r="Z2672" s="29" t="str">
        <f t="shared" si="413"/>
        <v>CAISO</v>
      </c>
      <c r="AA2672" s="30">
        <f t="shared" si="414"/>
        <v>1.6</v>
      </c>
      <c r="AB2672" s="31">
        <f>IF(AND(ISNUMBER(MATCH($S2672,[3]Lists!$CU$8:$CU$37,0)),J2672&gt;=DATE(2018,12,31)),$AH$6,$AH$5)</f>
        <v>1</v>
      </c>
      <c r="AC2672" s="31">
        <f t="shared" si="415"/>
        <v>1</v>
      </c>
      <c r="AD2672" s="31">
        <f t="shared" si="416"/>
        <v>1</v>
      </c>
      <c r="AE2672" s="32" t="e">
        <f>MIN($K2672,IF(AND(S2672='[3]Resources - Baseline'!$C$25,$AH$3&gt;0),MIN(DATE(2050,12,31),MAX(DATE($AH$4,12,31),DATE(YEAR(J2672)+$AH$3,MONTH(J2672),DAY(J2672)))),IF(AND(COUNTIFS('[3]Resources - Baseline'!$C$26:$C$37,S2672)=1,$AH$2&gt;0),MIN(DATE($AH$4,12,31),DATE(YEAR(J2672)+$AH$2,MONTH(J2672),DAY(J2672))),DATE(2050,12,31))))</f>
        <v>#VALUE!</v>
      </c>
      <c r="AF2672" s="33">
        <f t="shared" si="417"/>
        <v>1</v>
      </c>
    </row>
    <row r="2673" spans="1:32">
      <c r="A2673" s="1">
        <v>2673</v>
      </c>
      <c r="B2673" s="21" t="s">
        <v>5487</v>
      </c>
      <c r="C2673" s="21" t="s">
        <v>5488</v>
      </c>
      <c r="D2673" s="21" t="s">
        <v>185</v>
      </c>
      <c r="E2673" s="21" t="s">
        <v>246</v>
      </c>
      <c r="F2673" s="21" t="s">
        <v>246</v>
      </c>
      <c r="G2673" s="21" t="s">
        <v>247</v>
      </c>
      <c r="H2673" s="21" t="s">
        <v>246</v>
      </c>
      <c r="I2673" s="21" t="s">
        <v>178</v>
      </c>
      <c r="J2673" s="22">
        <v>42467</v>
      </c>
      <c r="K2673" s="22">
        <v>55153</v>
      </c>
      <c r="L2673" s="23">
        <f t="shared" si="418"/>
        <v>6.65</v>
      </c>
      <c r="M2673" s="24">
        <f t="shared" si="419"/>
        <v>0.83125000000000004</v>
      </c>
      <c r="N2673" s="21">
        <v>6.65</v>
      </c>
      <c r="O2673" s="21">
        <v>8</v>
      </c>
      <c r="P2673" s="21" t="s">
        <v>187</v>
      </c>
      <c r="Q2673" s="21" t="s">
        <v>1498</v>
      </c>
      <c r="R2673" s="25" t="s">
        <v>1499</v>
      </c>
      <c r="S2673" s="21" t="s">
        <v>913</v>
      </c>
      <c r="T2673" s="21"/>
      <c r="U2673" s="26"/>
      <c r="V2673" s="26"/>
      <c r="W2673" s="27">
        <f t="shared" si="410"/>
        <v>2016</v>
      </c>
      <c r="X2673" s="27">
        <f t="shared" si="411"/>
        <v>2050</v>
      </c>
      <c r="Y2673" s="28">
        <f t="shared" si="412"/>
        <v>0</v>
      </c>
      <c r="Z2673" s="29" t="str">
        <f t="shared" si="413"/>
        <v>CAISO</v>
      </c>
      <c r="AA2673" s="30">
        <f t="shared" si="414"/>
        <v>8</v>
      </c>
      <c r="AB2673" s="31">
        <f>IF(AND(ISNUMBER(MATCH($S2673,[3]Lists!$CU$8:$CU$37,0)),J2673&gt;=DATE(2018,12,31)),$AH$6,$AH$5)</f>
        <v>1</v>
      </c>
      <c r="AC2673" s="31">
        <f t="shared" si="415"/>
        <v>1</v>
      </c>
      <c r="AD2673" s="31">
        <f t="shared" si="416"/>
        <v>1</v>
      </c>
      <c r="AE2673" s="32" t="e">
        <f>MIN($K2673,IF(AND(S2673='[3]Resources - Baseline'!$C$25,$AH$3&gt;0),MIN(DATE(2050,12,31),MAX(DATE($AH$4,12,31),DATE(YEAR(J2673)+$AH$3,MONTH(J2673),DAY(J2673)))),IF(AND(COUNTIFS('[3]Resources - Baseline'!$C$26:$C$37,S2673)=1,$AH$2&gt;0),MIN(DATE($AH$4,12,31),DATE(YEAR(J2673)+$AH$2,MONTH(J2673),DAY(J2673))),DATE(2050,12,31))))</f>
        <v>#VALUE!</v>
      </c>
      <c r="AF2673" s="33">
        <f t="shared" si="417"/>
        <v>1</v>
      </c>
    </row>
    <row r="2674" spans="1:32">
      <c r="A2674" s="1">
        <v>2674</v>
      </c>
      <c r="B2674" s="21" t="s">
        <v>5489</v>
      </c>
      <c r="C2674" s="21" t="s">
        <v>5490</v>
      </c>
      <c r="D2674" s="21" t="s">
        <v>163</v>
      </c>
      <c r="E2674" s="21" t="s">
        <v>164</v>
      </c>
      <c r="F2674" s="21" t="s">
        <v>164</v>
      </c>
      <c r="G2674" s="21" t="s">
        <v>165</v>
      </c>
      <c r="H2674" s="21" t="s">
        <v>166</v>
      </c>
      <c r="I2674" s="21" t="s">
        <v>167</v>
      </c>
      <c r="J2674" s="22">
        <v>29221</v>
      </c>
      <c r="K2674" s="22">
        <v>48669</v>
      </c>
      <c r="L2674" s="23">
        <f t="shared" si="418"/>
        <v>175</v>
      </c>
      <c r="M2674" s="24">
        <f t="shared" si="419"/>
        <v>1</v>
      </c>
      <c r="N2674" s="21">
        <v>175</v>
      </c>
      <c r="O2674" s="21">
        <v>175</v>
      </c>
      <c r="P2674" s="21" t="s">
        <v>218</v>
      </c>
      <c r="Q2674" s="21" t="s">
        <v>219</v>
      </c>
      <c r="R2674" s="25" t="s">
        <v>218</v>
      </c>
      <c r="S2674" s="21" t="s">
        <v>220</v>
      </c>
      <c r="T2674" s="21"/>
      <c r="U2674" s="26"/>
      <c r="V2674" s="26"/>
      <c r="W2674" s="27">
        <f t="shared" si="410"/>
        <v>1980</v>
      </c>
      <c r="X2674" s="27">
        <f t="shared" si="411"/>
        <v>2032</v>
      </c>
      <c r="Y2674" s="28">
        <f t="shared" si="412"/>
        <v>0</v>
      </c>
      <c r="Z2674" s="29" t="str">
        <f t="shared" si="413"/>
        <v>Excluded</v>
      </c>
      <c r="AA2674" s="30">
        <f t="shared" si="414"/>
        <v>175</v>
      </c>
      <c r="AB2674" s="31">
        <f>IF(AND(ISNUMBER(MATCH($S2674,[3]Lists!$CU$8:$CU$37,0)),J2674&gt;=DATE(2018,12,31)),$AH$6,$AH$5)</f>
        <v>1</v>
      </c>
      <c r="AC2674" s="31">
        <f t="shared" si="415"/>
        <v>1</v>
      </c>
      <c r="AD2674" s="31">
        <f t="shared" si="416"/>
        <v>1</v>
      </c>
      <c r="AE2674" s="32" t="e">
        <f>MIN($K2674,IF(AND(S2674='[3]Resources - Baseline'!$C$25,$AH$3&gt;0),MIN(DATE(2050,12,31),MAX(DATE($AH$4,12,31),DATE(YEAR(J2674)+$AH$3,MONTH(J2674),DAY(J2674)))),IF(AND(COUNTIFS('[3]Resources - Baseline'!$C$26:$C$37,S2674)=1,$AH$2&gt;0),MIN(DATE($AH$4,12,31),DATE(YEAR(J2674)+$AH$2,MONTH(J2674),DAY(J2674))),DATE(2050,12,31))))</f>
        <v>#VALUE!</v>
      </c>
      <c r="AF2674" s="33">
        <f t="shared" si="417"/>
        <v>1</v>
      </c>
    </row>
    <row r="2675" spans="1:32">
      <c r="A2675" s="1">
        <v>2675</v>
      </c>
      <c r="B2675" s="21" t="s">
        <v>5491</v>
      </c>
      <c r="C2675" s="21" t="s">
        <v>5492</v>
      </c>
      <c r="D2675" s="21" t="s">
        <v>163</v>
      </c>
      <c r="E2675" s="21" t="s">
        <v>164</v>
      </c>
      <c r="F2675" s="21" t="s">
        <v>164</v>
      </c>
      <c r="G2675" s="21" t="s">
        <v>165</v>
      </c>
      <c r="H2675" s="21" t="s">
        <v>166</v>
      </c>
      <c r="I2675" s="21" t="s">
        <v>167</v>
      </c>
      <c r="J2675" s="22">
        <v>29221</v>
      </c>
      <c r="K2675" s="22">
        <v>48669</v>
      </c>
      <c r="L2675" s="23">
        <f t="shared" si="418"/>
        <v>175</v>
      </c>
      <c r="M2675" s="24">
        <f t="shared" si="419"/>
        <v>1</v>
      </c>
      <c r="N2675" s="21">
        <v>175</v>
      </c>
      <c r="O2675" s="21">
        <v>175</v>
      </c>
      <c r="P2675" s="21" t="s">
        <v>218</v>
      </c>
      <c r="Q2675" s="21" t="s">
        <v>219</v>
      </c>
      <c r="R2675" s="25" t="s">
        <v>218</v>
      </c>
      <c r="S2675" s="21" t="s">
        <v>220</v>
      </c>
      <c r="T2675" s="21"/>
      <c r="U2675" s="26"/>
      <c r="V2675" s="26"/>
      <c r="W2675" s="27">
        <f t="shared" si="410"/>
        <v>1980</v>
      </c>
      <c r="X2675" s="27">
        <f t="shared" si="411"/>
        <v>2032</v>
      </c>
      <c r="Y2675" s="28">
        <f t="shared" si="412"/>
        <v>0</v>
      </c>
      <c r="Z2675" s="29" t="str">
        <f t="shared" si="413"/>
        <v>Excluded</v>
      </c>
      <c r="AA2675" s="30">
        <f t="shared" si="414"/>
        <v>175</v>
      </c>
      <c r="AB2675" s="31">
        <f>IF(AND(ISNUMBER(MATCH($S2675,[3]Lists!$CU$8:$CU$37,0)),J2675&gt;=DATE(2018,12,31)),$AH$6,$AH$5)</f>
        <v>1</v>
      </c>
      <c r="AC2675" s="31">
        <f t="shared" si="415"/>
        <v>1</v>
      </c>
      <c r="AD2675" s="31">
        <f t="shared" si="416"/>
        <v>1</v>
      </c>
      <c r="AE2675" s="32" t="e">
        <f>MIN($K2675,IF(AND(S2675='[3]Resources - Baseline'!$C$25,$AH$3&gt;0),MIN(DATE(2050,12,31),MAX(DATE($AH$4,12,31),DATE(YEAR(J2675)+$AH$3,MONTH(J2675),DAY(J2675)))),IF(AND(COUNTIFS('[3]Resources - Baseline'!$C$26:$C$37,S2675)=1,$AH$2&gt;0),MIN(DATE($AH$4,12,31),DATE(YEAR(J2675)+$AH$2,MONTH(J2675),DAY(J2675))),DATE(2050,12,31))))</f>
        <v>#VALUE!</v>
      </c>
      <c r="AF2675" s="33">
        <f t="shared" si="417"/>
        <v>1</v>
      </c>
    </row>
    <row r="2676" spans="1:32">
      <c r="A2676" s="1">
        <v>2676</v>
      </c>
      <c r="B2676" s="21" t="s">
        <v>5493</v>
      </c>
      <c r="C2676" s="21" t="s">
        <v>5494</v>
      </c>
      <c r="D2676" s="21" t="s">
        <v>163</v>
      </c>
      <c r="E2676" s="21" t="s">
        <v>164</v>
      </c>
      <c r="F2676" s="21" t="s">
        <v>164</v>
      </c>
      <c r="G2676" s="21" t="s">
        <v>165</v>
      </c>
      <c r="H2676" s="21" t="s">
        <v>166</v>
      </c>
      <c r="I2676" s="21" t="s">
        <v>167</v>
      </c>
      <c r="J2676" s="22">
        <v>29221</v>
      </c>
      <c r="K2676" s="22">
        <v>48669</v>
      </c>
      <c r="L2676" s="23">
        <f t="shared" si="418"/>
        <v>175</v>
      </c>
      <c r="M2676" s="24">
        <f t="shared" si="419"/>
        <v>1</v>
      </c>
      <c r="N2676" s="21">
        <v>175</v>
      </c>
      <c r="O2676" s="21">
        <v>175</v>
      </c>
      <c r="P2676" s="21" t="s">
        <v>218</v>
      </c>
      <c r="Q2676" s="21" t="s">
        <v>219</v>
      </c>
      <c r="R2676" s="25" t="s">
        <v>218</v>
      </c>
      <c r="S2676" s="21" t="s">
        <v>220</v>
      </c>
      <c r="T2676" s="21"/>
      <c r="U2676" s="26"/>
      <c r="V2676" s="26"/>
      <c r="W2676" s="27">
        <f t="shared" si="410"/>
        <v>1980</v>
      </c>
      <c r="X2676" s="27">
        <f t="shared" si="411"/>
        <v>2032</v>
      </c>
      <c r="Y2676" s="28">
        <f t="shared" si="412"/>
        <v>0</v>
      </c>
      <c r="Z2676" s="29" t="str">
        <f t="shared" si="413"/>
        <v>Excluded</v>
      </c>
      <c r="AA2676" s="30">
        <f t="shared" si="414"/>
        <v>175</v>
      </c>
      <c r="AB2676" s="31">
        <f>IF(AND(ISNUMBER(MATCH($S2676,[3]Lists!$CU$8:$CU$37,0)),J2676&gt;=DATE(2018,12,31)),$AH$6,$AH$5)</f>
        <v>1</v>
      </c>
      <c r="AC2676" s="31">
        <f t="shared" si="415"/>
        <v>1</v>
      </c>
      <c r="AD2676" s="31">
        <f t="shared" si="416"/>
        <v>1</v>
      </c>
      <c r="AE2676" s="32" t="e">
        <f>MIN($K2676,IF(AND(S2676='[3]Resources - Baseline'!$C$25,$AH$3&gt;0),MIN(DATE(2050,12,31),MAX(DATE($AH$4,12,31),DATE(YEAR(J2676)+$AH$3,MONTH(J2676),DAY(J2676)))),IF(AND(COUNTIFS('[3]Resources - Baseline'!$C$26:$C$37,S2676)=1,$AH$2&gt;0),MIN(DATE($AH$4,12,31),DATE(YEAR(J2676)+$AH$2,MONTH(J2676),DAY(J2676))),DATE(2050,12,31))))</f>
        <v>#VALUE!</v>
      </c>
      <c r="AF2676" s="33">
        <f t="shared" si="417"/>
        <v>1</v>
      </c>
    </row>
    <row r="2677" spans="1:32">
      <c r="A2677" s="1">
        <v>2677</v>
      </c>
      <c r="B2677" s="21" t="s">
        <v>5495</v>
      </c>
      <c r="C2677" s="21" t="s">
        <v>5496</v>
      </c>
      <c r="D2677" s="21" t="s">
        <v>163</v>
      </c>
      <c r="E2677" s="21" t="s">
        <v>164</v>
      </c>
      <c r="F2677" s="21" t="s">
        <v>164</v>
      </c>
      <c r="G2677" s="21" t="s">
        <v>165</v>
      </c>
      <c r="H2677" s="21" t="s">
        <v>166</v>
      </c>
      <c r="I2677" s="21" t="s">
        <v>167</v>
      </c>
      <c r="J2677" s="22">
        <v>29221</v>
      </c>
      <c r="K2677" s="22">
        <v>48669</v>
      </c>
      <c r="L2677" s="23">
        <f t="shared" si="418"/>
        <v>175</v>
      </c>
      <c r="M2677" s="24">
        <f t="shared" si="419"/>
        <v>1</v>
      </c>
      <c r="N2677" s="21">
        <v>175</v>
      </c>
      <c r="O2677" s="21">
        <v>175</v>
      </c>
      <c r="P2677" s="21" t="s">
        <v>218</v>
      </c>
      <c r="Q2677" s="21" t="s">
        <v>219</v>
      </c>
      <c r="R2677" s="25" t="s">
        <v>218</v>
      </c>
      <c r="S2677" s="21" t="s">
        <v>220</v>
      </c>
      <c r="T2677" s="21"/>
      <c r="U2677" s="26"/>
      <c r="V2677" s="26"/>
      <c r="W2677" s="27">
        <f t="shared" si="410"/>
        <v>1980</v>
      </c>
      <c r="X2677" s="27">
        <f t="shared" si="411"/>
        <v>2032</v>
      </c>
      <c r="Y2677" s="28">
        <f t="shared" si="412"/>
        <v>0</v>
      </c>
      <c r="Z2677" s="29" t="str">
        <f t="shared" si="413"/>
        <v>Excluded</v>
      </c>
      <c r="AA2677" s="30">
        <f t="shared" si="414"/>
        <v>175</v>
      </c>
      <c r="AB2677" s="31">
        <f>IF(AND(ISNUMBER(MATCH($S2677,[3]Lists!$CU$8:$CU$37,0)),J2677&gt;=DATE(2018,12,31)),$AH$6,$AH$5)</f>
        <v>1</v>
      </c>
      <c r="AC2677" s="31">
        <f t="shared" si="415"/>
        <v>1</v>
      </c>
      <c r="AD2677" s="31">
        <f t="shared" si="416"/>
        <v>1</v>
      </c>
      <c r="AE2677" s="32" t="e">
        <f>MIN($K2677,IF(AND(S2677='[3]Resources - Baseline'!$C$25,$AH$3&gt;0),MIN(DATE(2050,12,31),MAX(DATE($AH$4,12,31),DATE(YEAR(J2677)+$AH$3,MONTH(J2677),DAY(J2677)))),IF(AND(COUNTIFS('[3]Resources - Baseline'!$C$26:$C$37,S2677)=1,$AH$2&gt;0),MIN(DATE($AH$4,12,31),DATE(YEAR(J2677)+$AH$2,MONTH(J2677),DAY(J2677))),DATE(2050,12,31))))</f>
        <v>#VALUE!</v>
      </c>
      <c r="AF2677" s="33">
        <f t="shared" si="417"/>
        <v>1</v>
      </c>
    </row>
    <row r="2678" spans="1:32">
      <c r="A2678" s="1">
        <v>2678</v>
      </c>
      <c r="B2678" s="21" t="s">
        <v>5497</v>
      </c>
      <c r="C2678" s="21" t="s">
        <v>5498</v>
      </c>
      <c r="D2678" s="21" t="s">
        <v>163</v>
      </c>
      <c r="E2678" s="21" t="s">
        <v>302</v>
      </c>
      <c r="F2678" s="21" t="s">
        <v>302</v>
      </c>
      <c r="G2678" s="21" t="s">
        <v>303</v>
      </c>
      <c r="H2678" s="21" t="s">
        <v>302</v>
      </c>
      <c r="I2678" s="21" t="s">
        <v>167</v>
      </c>
      <c r="J2678" s="22">
        <v>42644</v>
      </c>
      <c r="K2678" s="22">
        <v>55153</v>
      </c>
      <c r="L2678" s="23">
        <f t="shared" si="418"/>
        <v>60</v>
      </c>
      <c r="M2678" s="24">
        <f t="shared" si="419"/>
        <v>1</v>
      </c>
      <c r="N2678" s="21">
        <v>60</v>
      </c>
      <c r="O2678" s="21">
        <v>60</v>
      </c>
      <c r="P2678" s="21" t="s">
        <v>196</v>
      </c>
      <c r="Q2678" s="21" t="s">
        <v>197</v>
      </c>
      <c r="R2678" s="25" t="s">
        <v>198</v>
      </c>
      <c r="S2678" s="21" t="s">
        <v>542</v>
      </c>
      <c r="T2678" s="21"/>
      <c r="U2678" s="26"/>
      <c r="V2678" s="26"/>
      <c r="W2678" s="27">
        <f t="shared" si="410"/>
        <v>2017</v>
      </c>
      <c r="X2678" s="27">
        <f t="shared" si="411"/>
        <v>2050</v>
      </c>
      <c r="Y2678" s="28">
        <f t="shared" si="412"/>
        <v>0</v>
      </c>
      <c r="Z2678" s="29" t="str">
        <f t="shared" si="413"/>
        <v>Excluded</v>
      </c>
      <c r="AA2678" s="30">
        <f t="shared" si="414"/>
        <v>60</v>
      </c>
      <c r="AB2678" s="31">
        <f>IF(AND(ISNUMBER(MATCH($S2678,[3]Lists!$CU$8:$CU$37,0)),J2678&gt;=DATE(2018,12,31)),$AH$6,$AH$5)</f>
        <v>1</v>
      </c>
      <c r="AC2678" s="31">
        <f t="shared" si="415"/>
        <v>1</v>
      </c>
      <c r="AD2678" s="31">
        <f t="shared" si="416"/>
        <v>1</v>
      </c>
      <c r="AE2678" s="32" t="e">
        <f>MIN($K2678,IF(AND(S2678='[3]Resources - Baseline'!$C$25,$AH$3&gt;0),MIN(DATE(2050,12,31),MAX(DATE($AH$4,12,31),DATE(YEAR(J2678)+$AH$3,MONTH(J2678),DAY(J2678)))),IF(AND(COUNTIFS('[3]Resources - Baseline'!$C$26:$C$37,S2678)=1,$AH$2&gt;0),MIN(DATE($AH$4,12,31),DATE(YEAR(J2678)+$AH$2,MONTH(J2678),DAY(J2678))),DATE(2050,12,31))))</f>
        <v>#VALUE!</v>
      </c>
      <c r="AF2678" s="33">
        <f t="shared" si="417"/>
        <v>1</v>
      </c>
    </row>
    <row r="2679" spans="1:32">
      <c r="A2679" s="1">
        <v>2679</v>
      </c>
      <c r="B2679" s="21" t="s">
        <v>5499</v>
      </c>
      <c r="C2679" s="21" t="s">
        <v>5500</v>
      </c>
      <c r="D2679" s="21" t="s">
        <v>163</v>
      </c>
      <c r="E2679" s="21" t="s">
        <v>359</v>
      </c>
      <c r="F2679" s="21" t="s">
        <v>359</v>
      </c>
      <c r="G2679" s="21" t="s">
        <v>360</v>
      </c>
      <c r="H2679" s="21" t="s">
        <v>210</v>
      </c>
      <c r="I2679" s="21" t="s">
        <v>212</v>
      </c>
      <c r="J2679" s="22">
        <v>39904</v>
      </c>
      <c r="K2679" s="22">
        <v>55153</v>
      </c>
      <c r="L2679" s="23">
        <f t="shared" si="418"/>
        <v>98.7</v>
      </c>
      <c r="M2679" s="24">
        <f t="shared" si="419"/>
        <v>1</v>
      </c>
      <c r="N2679" s="21">
        <v>98.7</v>
      </c>
      <c r="O2679" s="21">
        <v>98.7</v>
      </c>
      <c r="P2679" s="21" t="s">
        <v>196</v>
      </c>
      <c r="Q2679" s="21" t="s">
        <v>197</v>
      </c>
      <c r="R2679" s="25" t="s">
        <v>198</v>
      </c>
      <c r="S2679" s="21" t="s">
        <v>551</v>
      </c>
      <c r="T2679" s="21" t="s">
        <v>178</v>
      </c>
      <c r="U2679" s="26">
        <v>19.739999999999998</v>
      </c>
      <c r="V2679" s="26"/>
      <c r="W2679" s="27">
        <f t="shared" si="410"/>
        <v>2009</v>
      </c>
      <c r="X2679" s="27">
        <f t="shared" si="411"/>
        <v>2050</v>
      </c>
      <c r="Y2679" s="28">
        <f t="shared" si="412"/>
        <v>78.960000000000008</v>
      </c>
      <c r="Z2679" s="29" t="str">
        <f t="shared" si="413"/>
        <v>CAISO</v>
      </c>
      <c r="AA2679" s="30">
        <f t="shared" si="414"/>
        <v>19.739999999999998</v>
      </c>
      <c r="AB2679" s="31">
        <f>IF(AND(ISNUMBER(MATCH($S2679,[3]Lists!$CU$8:$CU$37,0)),J2679&gt;=DATE(2018,12,31)),$AH$6,$AH$5)</f>
        <v>1</v>
      </c>
      <c r="AC2679" s="31">
        <f t="shared" si="415"/>
        <v>1</v>
      </c>
      <c r="AD2679" s="31">
        <f t="shared" si="416"/>
        <v>1</v>
      </c>
      <c r="AE2679" s="32" t="e">
        <f>MIN($K2679,IF(AND(S2679='[3]Resources - Baseline'!$C$25,$AH$3&gt;0),MIN(DATE(2050,12,31),MAX(DATE($AH$4,12,31),DATE(YEAR(J2679)+$AH$3,MONTH(J2679),DAY(J2679)))),IF(AND(COUNTIFS('[3]Resources - Baseline'!$C$26:$C$37,S2679)=1,$AH$2&gt;0),MIN(DATE($AH$4,12,31),DATE(YEAR(J2679)+$AH$2,MONTH(J2679),DAY(J2679))),DATE(2050,12,31))))</f>
        <v>#VALUE!</v>
      </c>
      <c r="AF2679" s="33">
        <f t="shared" si="417"/>
        <v>1</v>
      </c>
    </row>
    <row r="2680" spans="1:32">
      <c r="A2680" s="1">
        <v>2680</v>
      </c>
      <c r="B2680" s="21" t="s">
        <v>5501</v>
      </c>
      <c r="C2680" s="21" t="s">
        <v>5502</v>
      </c>
      <c r="D2680" s="21" t="s">
        <v>163</v>
      </c>
      <c r="E2680" s="21" t="s">
        <v>5503</v>
      </c>
      <c r="F2680" s="21" t="s">
        <v>5503</v>
      </c>
      <c r="G2680" s="21" t="s">
        <v>5504</v>
      </c>
      <c r="H2680" s="21" t="s">
        <v>210</v>
      </c>
      <c r="I2680" s="21" t="s">
        <v>212</v>
      </c>
      <c r="J2680" s="22">
        <v>33117</v>
      </c>
      <c r="K2680" s="22">
        <v>55153</v>
      </c>
      <c r="L2680" s="23">
        <f t="shared" si="418"/>
        <v>6.6</v>
      </c>
      <c r="M2680" s="24">
        <f t="shared" si="419"/>
        <v>1</v>
      </c>
      <c r="N2680" s="21">
        <v>6.6</v>
      </c>
      <c r="O2680" s="21">
        <v>6.6</v>
      </c>
      <c r="P2680" s="21" t="s">
        <v>218</v>
      </c>
      <c r="Q2680" s="21" t="s">
        <v>219</v>
      </c>
      <c r="R2680" s="25" t="s">
        <v>218</v>
      </c>
      <c r="S2680" s="21" t="s">
        <v>344</v>
      </c>
      <c r="T2680" s="21"/>
      <c r="U2680" s="26"/>
      <c r="V2680" s="26"/>
      <c r="W2680" s="27">
        <f t="shared" si="410"/>
        <v>1991</v>
      </c>
      <c r="X2680" s="27">
        <f t="shared" si="411"/>
        <v>2050</v>
      </c>
      <c r="Y2680" s="28">
        <f t="shared" si="412"/>
        <v>0</v>
      </c>
      <c r="Z2680" s="29" t="str">
        <f t="shared" si="413"/>
        <v>NW</v>
      </c>
      <c r="AA2680" s="30">
        <f t="shared" si="414"/>
        <v>6.6</v>
      </c>
      <c r="AB2680" s="31">
        <f>IF(AND(ISNUMBER(MATCH($S2680,[3]Lists!$CU$8:$CU$37,0)),J2680&gt;=DATE(2018,12,31)),$AH$6,$AH$5)</f>
        <v>1</v>
      </c>
      <c r="AC2680" s="31">
        <f t="shared" si="415"/>
        <v>1</v>
      </c>
      <c r="AD2680" s="31">
        <f t="shared" si="416"/>
        <v>1</v>
      </c>
      <c r="AE2680" s="32" t="e">
        <f>MIN($K2680,IF(AND(S2680='[3]Resources - Baseline'!$C$25,$AH$3&gt;0),MIN(DATE(2050,12,31),MAX(DATE($AH$4,12,31),DATE(YEAR(J2680)+$AH$3,MONTH(J2680),DAY(J2680)))),IF(AND(COUNTIFS('[3]Resources - Baseline'!$C$26:$C$37,S2680)=1,$AH$2&gt;0),MIN(DATE($AH$4,12,31),DATE(YEAR(J2680)+$AH$2,MONTH(J2680),DAY(J2680))),DATE(2050,12,31))))</f>
        <v>#VALUE!</v>
      </c>
      <c r="AF2680" s="33">
        <f t="shared" si="417"/>
        <v>1</v>
      </c>
    </row>
    <row r="2681" spans="1:32">
      <c r="A2681" s="1">
        <v>2681</v>
      </c>
      <c r="B2681" s="21" t="s">
        <v>5505</v>
      </c>
      <c r="C2681" s="21" t="s">
        <v>5506</v>
      </c>
      <c r="D2681" s="21" t="s">
        <v>163</v>
      </c>
      <c r="E2681" s="21" t="s">
        <v>302</v>
      </c>
      <c r="F2681" s="21" t="s">
        <v>302</v>
      </c>
      <c r="G2681" s="21" t="s">
        <v>303</v>
      </c>
      <c r="H2681" s="21" t="s">
        <v>302</v>
      </c>
      <c r="I2681" s="21" t="s">
        <v>167</v>
      </c>
      <c r="J2681" s="22">
        <v>39448</v>
      </c>
      <c r="K2681" s="22">
        <v>55123</v>
      </c>
      <c r="L2681" s="23">
        <f t="shared" si="418"/>
        <v>120</v>
      </c>
      <c r="M2681" s="24">
        <f t="shared" si="419"/>
        <v>1</v>
      </c>
      <c r="N2681" s="21">
        <v>120</v>
      </c>
      <c r="O2681" s="21">
        <v>120</v>
      </c>
      <c r="P2681" s="21" t="s">
        <v>196</v>
      </c>
      <c r="Q2681" s="21" t="s">
        <v>197</v>
      </c>
      <c r="R2681" s="25" t="s">
        <v>198</v>
      </c>
      <c r="S2681" s="21" t="s">
        <v>542</v>
      </c>
      <c r="T2681" s="21"/>
      <c r="U2681" s="26"/>
      <c r="V2681" s="26"/>
      <c r="W2681" s="27">
        <f t="shared" si="410"/>
        <v>2008</v>
      </c>
      <c r="X2681" s="27">
        <f t="shared" si="411"/>
        <v>2050</v>
      </c>
      <c r="Y2681" s="28">
        <f t="shared" si="412"/>
        <v>0</v>
      </c>
      <c r="Z2681" s="29" t="str">
        <f t="shared" si="413"/>
        <v>Excluded</v>
      </c>
      <c r="AA2681" s="30">
        <f t="shared" si="414"/>
        <v>120</v>
      </c>
      <c r="AB2681" s="31">
        <f>IF(AND(ISNUMBER(MATCH($S2681,[3]Lists!$CU$8:$CU$37,0)),J2681&gt;=DATE(2018,12,31)),$AH$6,$AH$5)</f>
        <v>1</v>
      </c>
      <c r="AC2681" s="31">
        <f t="shared" si="415"/>
        <v>1</v>
      </c>
      <c r="AD2681" s="31">
        <f t="shared" si="416"/>
        <v>1</v>
      </c>
      <c r="AE2681" s="32" t="e">
        <f>MIN($K2681,IF(AND(S2681='[3]Resources - Baseline'!$C$25,$AH$3&gt;0),MIN(DATE(2050,12,31),MAX(DATE($AH$4,12,31),DATE(YEAR(J2681)+$AH$3,MONTH(J2681),DAY(J2681)))),IF(AND(COUNTIFS('[3]Resources - Baseline'!$C$26:$C$37,S2681)=1,$AH$2&gt;0),MIN(DATE($AH$4,12,31),DATE(YEAR(J2681)+$AH$2,MONTH(J2681),DAY(J2681))),DATE(2050,12,31))))</f>
        <v>#VALUE!</v>
      </c>
      <c r="AF2681" s="33">
        <f t="shared" si="417"/>
        <v>1</v>
      </c>
    </row>
    <row r="2682" spans="1:32">
      <c r="A2682" s="1">
        <v>2682</v>
      </c>
      <c r="B2682" s="21" t="s">
        <v>5507</v>
      </c>
      <c r="C2682" s="21" t="s">
        <v>5508</v>
      </c>
      <c r="D2682" s="21" t="s">
        <v>163</v>
      </c>
      <c r="E2682" s="21" t="s">
        <v>302</v>
      </c>
      <c r="F2682" s="21" t="s">
        <v>302</v>
      </c>
      <c r="G2682" s="21" t="s">
        <v>303</v>
      </c>
      <c r="H2682" s="21" t="s">
        <v>302</v>
      </c>
      <c r="I2682" s="21" t="s">
        <v>167</v>
      </c>
      <c r="J2682" s="22">
        <v>39448</v>
      </c>
      <c r="K2682" s="22">
        <v>55123</v>
      </c>
      <c r="L2682" s="23">
        <f t="shared" si="418"/>
        <v>79.5</v>
      </c>
      <c r="M2682" s="24">
        <f t="shared" si="419"/>
        <v>1</v>
      </c>
      <c r="N2682" s="21">
        <v>79.5</v>
      </c>
      <c r="O2682" s="21">
        <v>79.5</v>
      </c>
      <c r="P2682" s="21" t="s">
        <v>196</v>
      </c>
      <c r="Q2682" s="21" t="s">
        <v>197</v>
      </c>
      <c r="R2682" s="25" t="s">
        <v>198</v>
      </c>
      <c r="S2682" s="21" t="s">
        <v>542</v>
      </c>
      <c r="T2682" s="21"/>
      <c r="U2682" s="26"/>
      <c r="V2682" s="26"/>
      <c r="W2682" s="27">
        <f t="shared" si="410"/>
        <v>2008</v>
      </c>
      <c r="X2682" s="27">
        <f t="shared" si="411"/>
        <v>2050</v>
      </c>
      <c r="Y2682" s="28">
        <f t="shared" si="412"/>
        <v>0</v>
      </c>
      <c r="Z2682" s="29" t="str">
        <f t="shared" si="413"/>
        <v>Excluded</v>
      </c>
      <c r="AA2682" s="30">
        <f t="shared" si="414"/>
        <v>79.5</v>
      </c>
      <c r="AB2682" s="31">
        <f>IF(AND(ISNUMBER(MATCH($S2682,[3]Lists!$CU$8:$CU$37,0)),J2682&gt;=DATE(2018,12,31)),$AH$6,$AH$5)</f>
        <v>1</v>
      </c>
      <c r="AC2682" s="31">
        <f t="shared" si="415"/>
        <v>1</v>
      </c>
      <c r="AD2682" s="31">
        <f t="shared" si="416"/>
        <v>1</v>
      </c>
      <c r="AE2682" s="32" t="e">
        <f>MIN($K2682,IF(AND(S2682='[3]Resources - Baseline'!$C$25,$AH$3&gt;0),MIN(DATE(2050,12,31),MAX(DATE($AH$4,12,31),DATE(YEAR(J2682)+$AH$3,MONTH(J2682),DAY(J2682)))),IF(AND(COUNTIFS('[3]Resources - Baseline'!$C$26:$C$37,S2682)=1,$AH$2&gt;0),MIN(DATE($AH$4,12,31),DATE(YEAR(J2682)+$AH$2,MONTH(J2682),DAY(J2682))),DATE(2050,12,31))))</f>
        <v>#VALUE!</v>
      </c>
      <c r="AF2682" s="33">
        <f t="shared" si="417"/>
        <v>1</v>
      </c>
    </row>
    <row r="2683" spans="1:32">
      <c r="A2683" s="1">
        <v>2683</v>
      </c>
      <c r="B2683" s="21" t="s">
        <v>5509</v>
      </c>
      <c r="C2683" s="21" t="s">
        <v>5510</v>
      </c>
      <c r="D2683" s="21" t="s">
        <v>163</v>
      </c>
      <c r="E2683" s="21" t="s">
        <v>802</v>
      </c>
      <c r="F2683" s="21" t="s">
        <v>802</v>
      </c>
      <c r="G2683" s="21" t="s">
        <v>803</v>
      </c>
      <c r="H2683" s="21" t="s">
        <v>804</v>
      </c>
      <c r="I2683" s="21" t="s">
        <v>212</v>
      </c>
      <c r="J2683" s="22">
        <v>21155</v>
      </c>
      <c r="K2683" s="22">
        <v>55153</v>
      </c>
      <c r="L2683" s="23">
        <f t="shared" si="418"/>
        <v>45</v>
      </c>
      <c r="M2683" s="24">
        <f t="shared" si="419"/>
        <v>1</v>
      </c>
      <c r="N2683" s="21">
        <v>45</v>
      </c>
      <c r="O2683" s="21">
        <v>45</v>
      </c>
      <c r="P2683" s="21" t="s">
        <v>218</v>
      </c>
      <c r="Q2683" s="21" t="s">
        <v>219</v>
      </c>
      <c r="R2683" s="25" t="s">
        <v>218</v>
      </c>
      <c r="S2683" s="21" t="s">
        <v>344</v>
      </c>
      <c r="T2683" s="21"/>
      <c r="U2683" s="26"/>
      <c r="V2683" s="26"/>
      <c r="W2683" s="27">
        <f t="shared" si="410"/>
        <v>1958</v>
      </c>
      <c r="X2683" s="27">
        <f t="shared" si="411"/>
        <v>2050</v>
      </c>
      <c r="Y2683" s="28">
        <f t="shared" si="412"/>
        <v>0</v>
      </c>
      <c r="Z2683" s="29" t="str">
        <f t="shared" si="413"/>
        <v>NW</v>
      </c>
      <c r="AA2683" s="30">
        <f t="shared" si="414"/>
        <v>45</v>
      </c>
      <c r="AB2683" s="31">
        <f>IF(AND(ISNUMBER(MATCH($S2683,[3]Lists!$CU$8:$CU$37,0)),J2683&gt;=DATE(2018,12,31)),$AH$6,$AH$5)</f>
        <v>1</v>
      </c>
      <c r="AC2683" s="31">
        <f t="shared" si="415"/>
        <v>1</v>
      </c>
      <c r="AD2683" s="31">
        <f t="shared" si="416"/>
        <v>1</v>
      </c>
      <c r="AE2683" s="32" t="e">
        <f>MIN($K2683,IF(AND(S2683='[3]Resources - Baseline'!$C$25,$AH$3&gt;0),MIN(DATE(2050,12,31),MAX(DATE($AH$4,12,31),DATE(YEAR(J2683)+$AH$3,MONTH(J2683),DAY(J2683)))),IF(AND(COUNTIFS('[3]Resources - Baseline'!$C$26:$C$37,S2683)=1,$AH$2&gt;0),MIN(DATE($AH$4,12,31),DATE(YEAR(J2683)+$AH$2,MONTH(J2683),DAY(J2683))),DATE(2050,12,31))))</f>
        <v>#VALUE!</v>
      </c>
      <c r="AF2683" s="33">
        <f t="shared" si="417"/>
        <v>1</v>
      </c>
    </row>
    <row r="2684" spans="1:32">
      <c r="A2684" s="1">
        <v>2684</v>
      </c>
      <c r="B2684" s="21" t="s">
        <v>5511</v>
      </c>
      <c r="C2684" s="21" t="s">
        <v>5512</v>
      </c>
      <c r="D2684" s="21" t="s">
        <v>163</v>
      </c>
      <c r="E2684" s="21" t="s">
        <v>802</v>
      </c>
      <c r="F2684" s="21" t="s">
        <v>802</v>
      </c>
      <c r="G2684" s="21" t="s">
        <v>803</v>
      </c>
      <c r="H2684" s="21" t="s">
        <v>804</v>
      </c>
      <c r="I2684" s="21" t="s">
        <v>212</v>
      </c>
      <c r="J2684" s="22">
        <v>21245</v>
      </c>
      <c r="K2684" s="22">
        <v>55153</v>
      </c>
      <c r="L2684" s="23">
        <f t="shared" si="418"/>
        <v>32.4</v>
      </c>
      <c r="M2684" s="24">
        <f t="shared" si="419"/>
        <v>1</v>
      </c>
      <c r="N2684" s="21">
        <v>32.4</v>
      </c>
      <c r="O2684" s="21">
        <v>32.4</v>
      </c>
      <c r="P2684" s="21" t="s">
        <v>218</v>
      </c>
      <c r="Q2684" s="21" t="s">
        <v>219</v>
      </c>
      <c r="R2684" s="25" t="s">
        <v>218</v>
      </c>
      <c r="S2684" s="21" t="s">
        <v>344</v>
      </c>
      <c r="T2684" s="21"/>
      <c r="U2684" s="26"/>
      <c r="V2684" s="26"/>
      <c r="W2684" s="27">
        <f t="shared" si="410"/>
        <v>1958</v>
      </c>
      <c r="X2684" s="27">
        <f t="shared" si="411"/>
        <v>2050</v>
      </c>
      <c r="Y2684" s="28">
        <f t="shared" si="412"/>
        <v>0</v>
      </c>
      <c r="Z2684" s="29" t="str">
        <f t="shared" si="413"/>
        <v>NW</v>
      </c>
      <c r="AA2684" s="30">
        <f t="shared" si="414"/>
        <v>32.4</v>
      </c>
      <c r="AB2684" s="31">
        <f>IF(AND(ISNUMBER(MATCH($S2684,[3]Lists!$CU$8:$CU$37,0)),J2684&gt;=DATE(2018,12,31)),$AH$6,$AH$5)</f>
        <v>1</v>
      </c>
      <c r="AC2684" s="31">
        <f t="shared" si="415"/>
        <v>1</v>
      </c>
      <c r="AD2684" s="31">
        <f t="shared" si="416"/>
        <v>1</v>
      </c>
      <c r="AE2684" s="32" t="e">
        <f>MIN($K2684,IF(AND(S2684='[3]Resources - Baseline'!$C$25,$AH$3&gt;0),MIN(DATE(2050,12,31),MAX(DATE($AH$4,12,31),DATE(YEAR(J2684)+$AH$3,MONTH(J2684),DAY(J2684)))),IF(AND(COUNTIFS('[3]Resources - Baseline'!$C$26:$C$37,S2684)=1,$AH$2&gt;0),MIN(DATE($AH$4,12,31),DATE(YEAR(J2684)+$AH$2,MONTH(J2684),DAY(J2684))),DATE(2050,12,31))))</f>
        <v>#VALUE!</v>
      </c>
      <c r="AF2684" s="33">
        <f t="shared" si="417"/>
        <v>1</v>
      </c>
    </row>
    <row r="2685" spans="1:32">
      <c r="A2685" s="1">
        <v>2685</v>
      </c>
      <c r="B2685" s="21" t="s">
        <v>5513</v>
      </c>
      <c r="C2685" s="21" t="s">
        <v>5514</v>
      </c>
      <c r="D2685" s="21" t="s">
        <v>163</v>
      </c>
      <c r="E2685" s="21" t="s">
        <v>802</v>
      </c>
      <c r="F2685" s="21" t="s">
        <v>802</v>
      </c>
      <c r="G2685" s="21" t="s">
        <v>803</v>
      </c>
      <c r="H2685" s="21" t="s">
        <v>804</v>
      </c>
      <c r="I2685" s="21" t="s">
        <v>212</v>
      </c>
      <c r="J2685" s="22">
        <v>21276</v>
      </c>
      <c r="K2685" s="22">
        <v>55153</v>
      </c>
      <c r="L2685" s="23">
        <f t="shared" si="418"/>
        <v>32.4</v>
      </c>
      <c r="M2685" s="24">
        <f t="shared" si="419"/>
        <v>1</v>
      </c>
      <c r="N2685" s="21">
        <v>32.4</v>
      </c>
      <c r="O2685" s="21">
        <v>32.4</v>
      </c>
      <c r="P2685" s="21" t="s">
        <v>218</v>
      </c>
      <c r="Q2685" s="21" t="s">
        <v>219</v>
      </c>
      <c r="R2685" s="25" t="s">
        <v>218</v>
      </c>
      <c r="S2685" s="21" t="s">
        <v>344</v>
      </c>
      <c r="T2685" s="21"/>
      <c r="U2685" s="26"/>
      <c r="V2685" s="26"/>
      <c r="W2685" s="27">
        <f t="shared" si="410"/>
        <v>1958</v>
      </c>
      <c r="X2685" s="27">
        <f t="shared" si="411"/>
        <v>2050</v>
      </c>
      <c r="Y2685" s="28">
        <f t="shared" si="412"/>
        <v>0</v>
      </c>
      <c r="Z2685" s="29" t="str">
        <f t="shared" si="413"/>
        <v>NW</v>
      </c>
      <c r="AA2685" s="30">
        <f t="shared" si="414"/>
        <v>32.4</v>
      </c>
      <c r="AB2685" s="31">
        <f>IF(AND(ISNUMBER(MATCH($S2685,[3]Lists!$CU$8:$CU$37,0)),J2685&gt;=DATE(2018,12,31)),$AH$6,$AH$5)</f>
        <v>1</v>
      </c>
      <c r="AC2685" s="31">
        <f t="shared" si="415"/>
        <v>1</v>
      </c>
      <c r="AD2685" s="31">
        <f t="shared" si="416"/>
        <v>1</v>
      </c>
      <c r="AE2685" s="32" t="e">
        <f>MIN($K2685,IF(AND(S2685='[3]Resources - Baseline'!$C$25,$AH$3&gt;0),MIN(DATE(2050,12,31),MAX(DATE($AH$4,12,31),DATE(YEAR(J2685)+$AH$3,MONTH(J2685),DAY(J2685)))),IF(AND(COUNTIFS('[3]Resources - Baseline'!$C$26:$C$37,S2685)=1,$AH$2&gt;0),MIN(DATE($AH$4,12,31),DATE(YEAR(J2685)+$AH$2,MONTH(J2685),DAY(J2685))),DATE(2050,12,31))))</f>
        <v>#VALUE!</v>
      </c>
      <c r="AF2685" s="33">
        <f t="shared" si="417"/>
        <v>1</v>
      </c>
    </row>
    <row r="2686" spans="1:32">
      <c r="A2686" s="1">
        <v>2686</v>
      </c>
      <c r="B2686" s="21" t="s">
        <v>5515</v>
      </c>
      <c r="C2686" s="21" t="s">
        <v>5516</v>
      </c>
      <c r="D2686" s="21" t="s">
        <v>163</v>
      </c>
      <c r="E2686" s="21" t="s">
        <v>164</v>
      </c>
      <c r="F2686" s="21" t="s">
        <v>164</v>
      </c>
      <c r="G2686" s="21" t="s">
        <v>165</v>
      </c>
      <c r="H2686" s="21" t="s">
        <v>166</v>
      </c>
      <c r="I2686" s="21" t="s">
        <v>167</v>
      </c>
      <c r="J2686" s="22">
        <v>42186</v>
      </c>
      <c r="K2686" s="22">
        <v>55153</v>
      </c>
      <c r="L2686" s="23">
        <f t="shared" si="418"/>
        <v>46</v>
      </c>
      <c r="M2686" s="24">
        <f t="shared" si="419"/>
        <v>1</v>
      </c>
      <c r="N2686" s="21">
        <v>46</v>
      </c>
      <c r="O2686" s="21">
        <v>46</v>
      </c>
      <c r="P2686" s="21" t="s">
        <v>288</v>
      </c>
      <c r="Q2686" s="21" t="s">
        <v>269</v>
      </c>
      <c r="R2686" s="25" t="s">
        <v>270</v>
      </c>
      <c r="S2686" s="21" t="s">
        <v>304</v>
      </c>
      <c r="T2686" s="21"/>
      <c r="U2686" s="26"/>
      <c r="V2686" s="26"/>
      <c r="W2686" s="27">
        <f t="shared" si="410"/>
        <v>2016</v>
      </c>
      <c r="X2686" s="27">
        <f t="shared" si="411"/>
        <v>2050</v>
      </c>
      <c r="Y2686" s="28">
        <f t="shared" si="412"/>
        <v>0</v>
      </c>
      <c r="Z2686" s="29" t="str">
        <f t="shared" si="413"/>
        <v>Excluded</v>
      </c>
      <c r="AA2686" s="30">
        <f t="shared" si="414"/>
        <v>46</v>
      </c>
      <c r="AB2686" s="31">
        <f>IF(AND(ISNUMBER(MATCH($S2686,[3]Lists!$CU$8:$CU$37,0)),J2686&gt;=DATE(2018,12,31)),$AH$6,$AH$5)</f>
        <v>1</v>
      </c>
      <c r="AC2686" s="31">
        <f t="shared" si="415"/>
        <v>1</v>
      </c>
      <c r="AD2686" s="31">
        <f t="shared" si="416"/>
        <v>1</v>
      </c>
      <c r="AE2686" s="32" t="e">
        <f>MIN($K2686,IF(AND(S2686='[3]Resources - Baseline'!$C$25,$AH$3&gt;0),MIN(DATE(2050,12,31),MAX(DATE($AH$4,12,31),DATE(YEAR(J2686)+$AH$3,MONTH(J2686),DAY(J2686)))),IF(AND(COUNTIFS('[3]Resources - Baseline'!$C$26:$C$37,S2686)=1,$AH$2&gt;0),MIN(DATE($AH$4,12,31),DATE(YEAR(J2686)+$AH$2,MONTH(J2686),DAY(J2686))),DATE(2050,12,31))))</f>
        <v>#VALUE!</v>
      </c>
      <c r="AF2686" s="33">
        <f t="shared" si="417"/>
        <v>1</v>
      </c>
    </row>
    <row r="2687" spans="1:32">
      <c r="A2687" s="1">
        <v>2687</v>
      </c>
      <c r="B2687" s="21" t="s">
        <v>5517</v>
      </c>
      <c r="C2687" s="21" t="s">
        <v>5518</v>
      </c>
      <c r="D2687" s="21" t="s">
        <v>185</v>
      </c>
      <c r="E2687" s="21" t="s">
        <v>175</v>
      </c>
      <c r="F2687" s="21" t="s">
        <v>175</v>
      </c>
      <c r="G2687" s="21" t="s">
        <v>186</v>
      </c>
      <c r="H2687" s="21" t="s">
        <v>175</v>
      </c>
      <c r="I2687" s="21" t="s">
        <v>178</v>
      </c>
      <c r="J2687" s="22">
        <v>41631</v>
      </c>
      <c r="K2687" s="22">
        <v>55153</v>
      </c>
      <c r="L2687" s="23">
        <f t="shared" si="418"/>
        <v>1.5</v>
      </c>
      <c r="M2687" s="24">
        <f t="shared" si="419"/>
        <v>1</v>
      </c>
      <c r="N2687" s="21">
        <v>1.5</v>
      </c>
      <c r="O2687" s="21">
        <v>1.5</v>
      </c>
      <c r="P2687" s="21" t="s">
        <v>187</v>
      </c>
      <c r="Q2687" s="21" t="s">
        <v>188</v>
      </c>
      <c r="R2687" s="25" t="s">
        <v>189</v>
      </c>
      <c r="S2687" s="21" t="s">
        <v>182</v>
      </c>
      <c r="T2687" s="21"/>
      <c r="U2687" s="26"/>
      <c r="V2687" s="26"/>
      <c r="W2687" s="27">
        <f t="shared" si="410"/>
        <v>2014</v>
      </c>
      <c r="X2687" s="27">
        <f t="shared" si="411"/>
        <v>2050</v>
      </c>
      <c r="Y2687" s="28">
        <f t="shared" si="412"/>
        <v>0</v>
      </c>
      <c r="Z2687" s="29" t="str">
        <f t="shared" si="413"/>
        <v>CAISO</v>
      </c>
      <c r="AA2687" s="30">
        <f t="shared" si="414"/>
        <v>1.5</v>
      </c>
      <c r="AB2687" s="31">
        <f>IF(AND(ISNUMBER(MATCH($S2687,[3]Lists!$CU$8:$CU$37,0)),J2687&gt;=DATE(2018,12,31)),$AH$6,$AH$5)</f>
        <v>1</v>
      </c>
      <c r="AC2687" s="31">
        <f t="shared" si="415"/>
        <v>1</v>
      </c>
      <c r="AD2687" s="31">
        <f t="shared" si="416"/>
        <v>1</v>
      </c>
      <c r="AE2687" s="32" t="e">
        <f>MIN($K2687,IF(AND(S2687='[3]Resources - Baseline'!$C$25,$AH$3&gt;0),MIN(DATE(2050,12,31),MAX(DATE($AH$4,12,31),DATE(YEAR(J2687)+$AH$3,MONTH(J2687),DAY(J2687)))),IF(AND(COUNTIFS('[3]Resources - Baseline'!$C$26:$C$37,S2687)=1,$AH$2&gt;0),MIN(DATE($AH$4,12,31),DATE(YEAR(J2687)+$AH$2,MONTH(J2687),DAY(J2687))),DATE(2050,12,31))))</f>
        <v>#VALUE!</v>
      </c>
      <c r="AF2687" s="33">
        <f t="shared" si="417"/>
        <v>1</v>
      </c>
    </row>
    <row r="2688" spans="1:32">
      <c r="A2688" s="1">
        <v>2688</v>
      </c>
      <c r="B2688" s="21" t="s">
        <v>5519</v>
      </c>
      <c r="C2688" s="21" t="s">
        <v>5520</v>
      </c>
      <c r="D2688" s="21" t="s">
        <v>163</v>
      </c>
      <c r="E2688" s="21" t="s">
        <v>263</v>
      </c>
      <c r="F2688" s="21" t="s">
        <v>263</v>
      </c>
      <c r="G2688" s="21" t="s">
        <v>2353</v>
      </c>
      <c r="H2688" s="21" t="s">
        <v>263</v>
      </c>
      <c r="I2688" s="21" t="s">
        <v>195</v>
      </c>
      <c r="J2688" s="22">
        <v>40909</v>
      </c>
      <c r="K2688" s="22">
        <v>55153</v>
      </c>
      <c r="L2688" s="23">
        <f t="shared" si="418"/>
        <v>100.8</v>
      </c>
      <c r="M2688" s="24">
        <f t="shared" si="419"/>
        <v>1</v>
      </c>
      <c r="N2688" s="21">
        <v>100.8</v>
      </c>
      <c r="O2688" s="21">
        <v>100.8</v>
      </c>
      <c r="P2688" s="21" t="s">
        <v>196</v>
      </c>
      <c r="Q2688" s="21" t="s">
        <v>197</v>
      </c>
      <c r="R2688" s="25" t="s">
        <v>198</v>
      </c>
      <c r="S2688" s="21" t="s">
        <v>199</v>
      </c>
      <c r="T2688" s="21"/>
      <c r="U2688" s="26"/>
      <c r="V2688" s="26"/>
      <c r="W2688" s="27">
        <f t="shared" si="410"/>
        <v>2012</v>
      </c>
      <c r="X2688" s="27">
        <f t="shared" si="411"/>
        <v>2050</v>
      </c>
      <c r="Y2688" s="28">
        <f t="shared" si="412"/>
        <v>0</v>
      </c>
      <c r="Z2688" s="29" t="str">
        <f t="shared" si="413"/>
        <v>SW</v>
      </c>
      <c r="AA2688" s="30">
        <f t="shared" si="414"/>
        <v>100.8</v>
      </c>
      <c r="AB2688" s="31">
        <f>IF(AND(ISNUMBER(MATCH($S2688,[3]Lists!$CU$8:$CU$37,0)),J2688&gt;=DATE(2018,12,31)),$AH$6,$AH$5)</f>
        <v>1</v>
      </c>
      <c r="AC2688" s="31">
        <f t="shared" si="415"/>
        <v>1</v>
      </c>
      <c r="AD2688" s="31">
        <f t="shared" si="416"/>
        <v>1</v>
      </c>
      <c r="AE2688" s="32" t="e">
        <f>MIN($K2688,IF(AND(S2688='[3]Resources - Baseline'!$C$25,$AH$3&gt;0),MIN(DATE(2050,12,31),MAX(DATE($AH$4,12,31),DATE(YEAR(J2688)+$AH$3,MONTH(J2688),DAY(J2688)))),IF(AND(COUNTIFS('[3]Resources - Baseline'!$C$26:$C$37,S2688)=1,$AH$2&gt;0),MIN(DATE($AH$4,12,31),DATE(YEAR(J2688)+$AH$2,MONTH(J2688),DAY(J2688))),DATE(2050,12,31))))</f>
        <v>#VALUE!</v>
      </c>
      <c r="AF2688" s="33">
        <f t="shared" si="417"/>
        <v>1</v>
      </c>
    </row>
    <row r="2689" spans="1:32">
      <c r="A2689" s="1">
        <v>2689</v>
      </c>
      <c r="B2689" s="21" t="s">
        <v>5521</v>
      </c>
      <c r="C2689" s="21" t="s">
        <v>5522</v>
      </c>
      <c r="D2689" s="21" t="s">
        <v>163</v>
      </c>
      <c r="E2689" s="21" t="s">
        <v>164</v>
      </c>
      <c r="F2689" s="21" t="s">
        <v>164</v>
      </c>
      <c r="G2689" s="21" t="s">
        <v>165</v>
      </c>
      <c r="H2689" s="21" t="s">
        <v>166</v>
      </c>
      <c r="I2689" s="21" t="s">
        <v>167</v>
      </c>
      <c r="J2689" s="22">
        <v>40036</v>
      </c>
      <c r="K2689" s="22">
        <v>51393</v>
      </c>
      <c r="L2689" s="23">
        <f t="shared" si="418"/>
        <v>60.6</v>
      </c>
      <c r="M2689" s="24">
        <f t="shared" si="419"/>
        <v>1</v>
      </c>
      <c r="N2689" s="21">
        <v>60.6</v>
      </c>
      <c r="O2689" s="21">
        <v>60.6</v>
      </c>
      <c r="P2689" s="21" t="s">
        <v>213</v>
      </c>
      <c r="Q2689" s="21" t="s">
        <v>214</v>
      </c>
      <c r="R2689" s="25" t="s">
        <v>215</v>
      </c>
      <c r="S2689" s="21" t="s">
        <v>390</v>
      </c>
      <c r="T2689" s="21"/>
      <c r="U2689" s="26"/>
      <c r="V2689" s="26"/>
      <c r="W2689" s="27">
        <f t="shared" si="410"/>
        <v>2010</v>
      </c>
      <c r="X2689" s="27">
        <f t="shared" si="411"/>
        <v>2040</v>
      </c>
      <c r="Y2689" s="28">
        <f t="shared" si="412"/>
        <v>0</v>
      </c>
      <c r="Z2689" s="29" t="str">
        <f t="shared" si="413"/>
        <v>Excluded</v>
      </c>
      <c r="AA2689" s="30">
        <f t="shared" si="414"/>
        <v>60.6</v>
      </c>
      <c r="AB2689" s="31">
        <f>IF(AND(ISNUMBER(MATCH($S2689,[3]Lists!$CU$8:$CU$37,0)),J2689&gt;=DATE(2018,12,31)),$AH$6,$AH$5)</f>
        <v>1</v>
      </c>
      <c r="AC2689" s="31">
        <f t="shared" si="415"/>
        <v>1</v>
      </c>
      <c r="AD2689" s="31">
        <f t="shared" si="416"/>
        <v>1</v>
      </c>
      <c r="AE2689" s="32" t="e">
        <f>MIN($K2689,IF(AND(S2689='[3]Resources - Baseline'!$C$25,$AH$3&gt;0),MIN(DATE(2050,12,31),MAX(DATE($AH$4,12,31),DATE(YEAR(J2689)+$AH$3,MONTH(J2689),DAY(J2689)))),IF(AND(COUNTIFS('[3]Resources - Baseline'!$C$26:$C$37,S2689)=1,$AH$2&gt;0),MIN(DATE($AH$4,12,31),DATE(YEAR(J2689)+$AH$2,MONTH(J2689),DAY(J2689))),DATE(2050,12,31))))</f>
        <v>#VALUE!</v>
      </c>
      <c r="AF2689" s="33">
        <f t="shared" si="417"/>
        <v>1</v>
      </c>
    </row>
    <row r="2690" spans="1:32">
      <c r="A2690" s="1">
        <v>2690</v>
      </c>
      <c r="B2690" s="21" t="s">
        <v>5523</v>
      </c>
      <c r="C2690" s="21" t="s">
        <v>5524</v>
      </c>
      <c r="D2690" s="21" t="s">
        <v>185</v>
      </c>
      <c r="E2690" s="21" t="s">
        <v>175</v>
      </c>
      <c r="F2690" s="21" t="s">
        <v>175</v>
      </c>
      <c r="G2690" s="21" t="s">
        <v>186</v>
      </c>
      <c r="H2690" s="21" t="s">
        <v>175</v>
      </c>
      <c r="I2690" s="21" t="s">
        <v>178</v>
      </c>
      <c r="J2690" s="22">
        <v>14611</v>
      </c>
      <c r="K2690" s="22">
        <v>55153</v>
      </c>
      <c r="L2690" s="23">
        <f t="shared" si="418"/>
        <v>2</v>
      </c>
      <c r="M2690" s="24">
        <f t="shared" si="419"/>
        <v>1</v>
      </c>
      <c r="N2690" s="21">
        <v>2</v>
      </c>
      <c r="O2690" s="21">
        <v>2</v>
      </c>
      <c r="P2690" s="21" t="s">
        <v>187</v>
      </c>
      <c r="Q2690" s="21" t="s">
        <v>219</v>
      </c>
      <c r="R2690" s="25" t="s">
        <v>218</v>
      </c>
      <c r="S2690" s="21" t="s">
        <v>368</v>
      </c>
      <c r="T2690" s="21"/>
      <c r="U2690" s="26"/>
      <c r="V2690" s="26"/>
      <c r="W2690" s="27">
        <f t="shared" si="410"/>
        <v>1940</v>
      </c>
      <c r="X2690" s="27">
        <f t="shared" si="411"/>
        <v>2050</v>
      </c>
      <c r="Y2690" s="28">
        <f t="shared" si="412"/>
        <v>0</v>
      </c>
      <c r="Z2690" s="29" t="str">
        <f t="shared" si="413"/>
        <v>CAISO</v>
      </c>
      <c r="AA2690" s="30">
        <f t="shared" si="414"/>
        <v>2</v>
      </c>
      <c r="AB2690" s="31">
        <f>IF(AND(ISNUMBER(MATCH($S2690,[3]Lists!$CU$8:$CU$37,0)),J2690&gt;=DATE(2018,12,31)),$AH$6,$AH$5)</f>
        <v>1</v>
      </c>
      <c r="AC2690" s="31">
        <f t="shared" si="415"/>
        <v>1</v>
      </c>
      <c r="AD2690" s="31">
        <f t="shared" si="416"/>
        <v>1</v>
      </c>
      <c r="AE2690" s="32" t="e">
        <f>MIN($K2690,IF(AND(S2690='[3]Resources - Baseline'!$C$25,$AH$3&gt;0),MIN(DATE(2050,12,31),MAX(DATE($AH$4,12,31),DATE(YEAR(J2690)+$AH$3,MONTH(J2690),DAY(J2690)))),IF(AND(COUNTIFS('[3]Resources - Baseline'!$C$26:$C$37,S2690)=1,$AH$2&gt;0),MIN(DATE($AH$4,12,31),DATE(YEAR(J2690)+$AH$2,MONTH(J2690),DAY(J2690))),DATE(2050,12,31))))</f>
        <v>#VALUE!</v>
      </c>
      <c r="AF2690" s="33">
        <f t="shared" si="417"/>
        <v>1</v>
      </c>
    </row>
    <row r="2691" spans="1:32">
      <c r="A2691" s="1">
        <v>2691</v>
      </c>
      <c r="B2691" s="21" t="s">
        <v>5525</v>
      </c>
      <c r="C2691" s="21" t="s">
        <v>5526</v>
      </c>
      <c r="D2691" s="21" t="s">
        <v>163</v>
      </c>
      <c r="E2691" s="21" t="s">
        <v>802</v>
      </c>
      <c r="F2691" s="21" t="s">
        <v>802</v>
      </c>
      <c r="G2691" s="21" t="s">
        <v>803</v>
      </c>
      <c r="H2691" s="21" t="s">
        <v>804</v>
      </c>
      <c r="I2691" s="21" t="s">
        <v>212</v>
      </c>
      <c r="J2691" s="22">
        <v>29983</v>
      </c>
      <c r="K2691" s="22">
        <v>55153</v>
      </c>
      <c r="L2691" s="23">
        <f t="shared" si="418"/>
        <v>11.8</v>
      </c>
      <c r="M2691" s="24">
        <f t="shared" si="419"/>
        <v>1</v>
      </c>
      <c r="N2691" s="21">
        <v>11.8</v>
      </c>
      <c r="O2691" s="21">
        <v>11.8</v>
      </c>
      <c r="P2691" s="21" t="s">
        <v>218</v>
      </c>
      <c r="Q2691" s="21" t="s">
        <v>219</v>
      </c>
      <c r="R2691" s="25" t="s">
        <v>218</v>
      </c>
      <c r="S2691" s="21" t="s">
        <v>344</v>
      </c>
      <c r="T2691" s="21"/>
      <c r="U2691" s="26"/>
      <c r="V2691" s="26"/>
      <c r="W2691" s="27">
        <f t="shared" si="410"/>
        <v>1982</v>
      </c>
      <c r="X2691" s="27">
        <f t="shared" si="411"/>
        <v>2050</v>
      </c>
      <c r="Y2691" s="28">
        <f t="shared" si="412"/>
        <v>0</v>
      </c>
      <c r="Z2691" s="29" t="str">
        <f t="shared" si="413"/>
        <v>NW</v>
      </c>
      <c r="AA2691" s="30">
        <f t="shared" si="414"/>
        <v>11.8</v>
      </c>
      <c r="AB2691" s="31">
        <f>IF(AND(ISNUMBER(MATCH($S2691,[3]Lists!$CU$8:$CU$37,0)),J2691&gt;=DATE(2018,12,31)),$AH$6,$AH$5)</f>
        <v>1</v>
      </c>
      <c r="AC2691" s="31">
        <f t="shared" si="415"/>
        <v>1</v>
      </c>
      <c r="AD2691" s="31">
        <f t="shared" si="416"/>
        <v>1</v>
      </c>
      <c r="AE2691" s="32" t="e">
        <f>MIN($K2691,IF(AND(S2691='[3]Resources - Baseline'!$C$25,$AH$3&gt;0),MIN(DATE(2050,12,31),MAX(DATE($AH$4,12,31),DATE(YEAR(J2691)+$AH$3,MONTH(J2691),DAY(J2691)))),IF(AND(COUNTIFS('[3]Resources - Baseline'!$C$26:$C$37,S2691)=1,$AH$2&gt;0),MIN(DATE($AH$4,12,31),DATE(YEAR(J2691)+$AH$2,MONTH(J2691),DAY(J2691))),DATE(2050,12,31))))</f>
        <v>#VALUE!</v>
      </c>
      <c r="AF2691" s="33">
        <f t="shared" si="417"/>
        <v>1</v>
      </c>
    </row>
    <row r="2692" spans="1:32">
      <c r="A2692" s="1">
        <v>2692</v>
      </c>
      <c r="B2692" s="21" t="s">
        <v>5527</v>
      </c>
      <c r="C2692" s="21" t="s">
        <v>5528</v>
      </c>
      <c r="D2692" s="21" t="s">
        <v>163</v>
      </c>
      <c r="E2692" s="21" t="s">
        <v>802</v>
      </c>
      <c r="F2692" s="21" t="s">
        <v>802</v>
      </c>
      <c r="G2692" s="21" t="s">
        <v>803</v>
      </c>
      <c r="H2692" s="21" t="s">
        <v>804</v>
      </c>
      <c r="I2692" s="21" t="s">
        <v>212</v>
      </c>
      <c r="J2692" s="22">
        <v>29983</v>
      </c>
      <c r="K2692" s="22">
        <v>55153</v>
      </c>
      <c r="L2692" s="23">
        <f t="shared" si="418"/>
        <v>23.7</v>
      </c>
      <c r="M2692" s="24">
        <f t="shared" si="419"/>
        <v>1</v>
      </c>
      <c r="N2692" s="21">
        <v>23.7</v>
      </c>
      <c r="O2692" s="21">
        <v>23.7</v>
      </c>
      <c r="P2692" s="21" t="s">
        <v>218</v>
      </c>
      <c r="Q2692" s="21" t="s">
        <v>219</v>
      </c>
      <c r="R2692" s="25" t="s">
        <v>218</v>
      </c>
      <c r="S2692" s="21" t="s">
        <v>344</v>
      </c>
      <c r="T2692" s="21"/>
      <c r="U2692" s="26"/>
      <c r="V2692" s="26"/>
      <c r="W2692" s="27">
        <f t="shared" si="410"/>
        <v>1982</v>
      </c>
      <c r="X2692" s="27">
        <f t="shared" si="411"/>
        <v>2050</v>
      </c>
      <c r="Y2692" s="28">
        <f t="shared" si="412"/>
        <v>0</v>
      </c>
      <c r="Z2692" s="29" t="str">
        <f t="shared" si="413"/>
        <v>NW</v>
      </c>
      <c r="AA2692" s="30">
        <f t="shared" si="414"/>
        <v>23.7</v>
      </c>
      <c r="AB2692" s="31">
        <f>IF(AND(ISNUMBER(MATCH($S2692,[3]Lists!$CU$8:$CU$37,0)),J2692&gt;=DATE(2018,12,31)),$AH$6,$AH$5)</f>
        <v>1</v>
      </c>
      <c r="AC2692" s="31">
        <f t="shared" si="415"/>
        <v>1</v>
      </c>
      <c r="AD2692" s="31">
        <f t="shared" si="416"/>
        <v>1</v>
      </c>
      <c r="AE2692" s="32" t="e">
        <f>MIN($K2692,IF(AND(S2692='[3]Resources - Baseline'!$C$25,$AH$3&gt;0),MIN(DATE(2050,12,31),MAX(DATE($AH$4,12,31),DATE(YEAR(J2692)+$AH$3,MONTH(J2692),DAY(J2692)))),IF(AND(COUNTIFS('[3]Resources - Baseline'!$C$26:$C$37,S2692)=1,$AH$2&gt;0),MIN(DATE($AH$4,12,31),DATE(YEAR(J2692)+$AH$2,MONTH(J2692),DAY(J2692))),DATE(2050,12,31))))</f>
        <v>#VALUE!</v>
      </c>
      <c r="AF2692" s="33">
        <f t="shared" si="417"/>
        <v>1</v>
      </c>
    </row>
    <row r="2693" spans="1:32">
      <c r="A2693" s="1">
        <v>2693</v>
      </c>
      <c r="B2693" s="21" t="s">
        <v>5529</v>
      </c>
      <c r="C2693" s="21" t="s">
        <v>5530</v>
      </c>
      <c r="D2693" s="21" t="s">
        <v>163</v>
      </c>
      <c r="E2693" s="21" t="s">
        <v>440</v>
      </c>
      <c r="F2693" s="21" t="s">
        <v>440</v>
      </c>
      <c r="G2693" s="21" t="s">
        <v>441</v>
      </c>
      <c r="H2693" s="21" t="s">
        <v>434</v>
      </c>
      <c r="I2693" s="21" t="s">
        <v>212</v>
      </c>
      <c r="J2693" s="22">
        <v>30986</v>
      </c>
      <c r="K2693" s="22">
        <v>55153</v>
      </c>
      <c r="L2693" s="23">
        <f t="shared" si="418"/>
        <v>1.89</v>
      </c>
      <c r="M2693" s="24">
        <f t="shared" si="419"/>
        <v>1</v>
      </c>
      <c r="N2693" s="21">
        <v>1.89</v>
      </c>
      <c r="O2693" s="21">
        <v>1.89</v>
      </c>
      <c r="P2693" s="21" t="s">
        <v>218</v>
      </c>
      <c r="Q2693" s="21" t="s">
        <v>219</v>
      </c>
      <c r="R2693" s="25" t="s">
        <v>218</v>
      </c>
      <c r="S2693" s="21" t="s">
        <v>344</v>
      </c>
      <c r="T2693" s="21"/>
      <c r="U2693" s="26"/>
      <c r="V2693" s="26"/>
      <c r="W2693" s="27">
        <f t="shared" si="410"/>
        <v>1985</v>
      </c>
      <c r="X2693" s="27">
        <f t="shared" si="411"/>
        <v>2050</v>
      </c>
      <c r="Y2693" s="28">
        <f t="shared" si="412"/>
        <v>0</v>
      </c>
      <c r="Z2693" s="29" t="str">
        <f t="shared" si="413"/>
        <v>NW</v>
      </c>
      <c r="AA2693" s="30">
        <f t="shared" si="414"/>
        <v>1.89</v>
      </c>
      <c r="AB2693" s="31">
        <f>IF(AND(ISNUMBER(MATCH($S2693,[3]Lists!$CU$8:$CU$37,0)),J2693&gt;=DATE(2018,12,31)),$AH$6,$AH$5)</f>
        <v>1</v>
      </c>
      <c r="AC2693" s="31">
        <f t="shared" si="415"/>
        <v>1</v>
      </c>
      <c r="AD2693" s="31">
        <f t="shared" si="416"/>
        <v>1</v>
      </c>
      <c r="AE2693" s="32" t="e">
        <f>MIN($K2693,IF(AND(S2693='[3]Resources - Baseline'!$C$25,$AH$3&gt;0),MIN(DATE(2050,12,31),MAX(DATE($AH$4,12,31),DATE(YEAR(J2693)+$AH$3,MONTH(J2693),DAY(J2693)))),IF(AND(COUNTIFS('[3]Resources - Baseline'!$C$26:$C$37,S2693)=1,$AH$2&gt;0),MIN(DATE($AH$4,12,31),DATE(YEAR(J2693)+$AH$2,MONTH(J2693),DAY(J2693))),DATE(2050,12,31))))</f>
        <v>#VALUE!</v>
      </c>
      <c r="AF2693" s="33">
        <f t="shared" si="417"/>
        <v>1</v>
      </c>
    </row>
    <row r="2694" spans="1:32">
      <c r="A2694" s="1">
        <v>2694</v>
      </c>
      <c r="B2694" s="21" t="s">
        <v>5531</v>
      </c>
      <c r="C2694" s="21" t="s">
        <v>5532</v>
      </c>
      <c r="D2694" s="21" t="s">
        <v>163</v>
      </c>
      <c r="E2694" s="21" t="s">
        <v>432</v>
      </c>
      <c r="F2694" s="21" t="s">
        <v>432</v>
      </c>
      <c r="G2694" s="21" t="s">
        <v>433</v>
      </c>
      <c r="H2694" s="21" t="s">
        <v>434</v>
      </c>
      <c r="I2694" s="21" t="s">
        <v>212</v>
      </c>
      <c r="J2694" s="22">
        <v>40539</v>
      </c>
      <c r="K2694" s="22">
        <v>55153</v>
      </c>
      <c r="L2694" s="23">
        <f t="shared" si="418"/>
        <v>10.5</v>
      </c>
      <c r="M2694" s="24">
        <f t="shared" si="419"/>
        <v>1</v>
      </c>
      <c r="N2694" s="21">
        <v>10.5</v>
      </c>
      <c r="O2694" s="21">
        <v>10.5</v>
      </c>
      <c r="P2694" s="21" t="s">
        <v>196</v>
      </c>
      <c r="Q2694" s="21" t="s">
        <v>197</v>
      </c>
      <c r="R2694" s="25" t="s">
        <v>198</v>
      </c>
      <c r="S2694" s="21" t="s">
        <v>551</v>
      </c>
      <c r="T2694" s="21"/>
      <c r="U2694" s="26"/>
      <c r="V2694" s="26"/>
      <c r="W2694" s="27">
        <f t="shared" si="410"/>
        <v>2011</v>
      </c>
      <c r="X2694" s="27">
        <f t="shared" si="411"/>
        <v>2050</v>
      </c>
      <c r="Y2694" s="28">
        <f t="shared" si="412"/>
        <v>0</v>
      </c>
      <c r="Z2694" s="29" t="str">
        <f t="shared" si="413"/>
        <v>NW</v>
      </c>
      <c r="AA2694" s="30">
        <f t="shared" si="414"/>
        <v>10.5</v>
      </c>
      <c r="AB2694" s="31">
        <f>IF(AND(ISNUMBER(MATCH($S2694,[3]Lists!$CU$8:$CU$37,0)),J2694&gt;=DATE(2018,12,31)),$AH$6,$AH$5)</f>
        <v>1</v>
      </c>
      <c r="AC2694" s="31">
        <f t="shared" si="415"/>
        <v>1</v>
      </c>
      <c r="AD2694" s="31">
        <f t="shared" si="416"/>
        <v>1</v>
      </c>
      <c r="AE2694" s="32" t="e">
        <f>MIN($K2694,IF(AND(S2694='[3]Resources - Baseline'!$C$25,$AH$3&gt;0),MIN(DATE(2050,12,31),MAX(DATE($AH$4,12,31),DATE(YEAR(J2694)+$AH$3,MONTH(J2694),DAY(J2694)))),IF(AND(COUNTIFS('[3]Resources - Baseline'!$C$26:$C$37,S2694)=1,$AH$2&gt;0),MIN(DATE($AH$4,12,31),DATE(YEAR(J2694)+$AH$2,MONTH(J2694),DAY(J2694))),DATE(2050,12,31))))</f>
        <v>#VALUE!</v>
      </c>
      <c r="AF2694" s="33">
        <f t="shared" si="417"/>
        <v>1</v>
      </c>
    </row>
    <row r="2695" spans="1:32">
      <c r="A2695" s="1">
        <v>2695</v>
      </c>
      <c r="B2695" s="21" t="s">
        <v>5533</v>
      </c>
      <c r="C2695" s="21" t="s">
        <v>5534</v>
      </c>
      <c r="D2695" s="21" t="s">
        <v>163</v>
      </c>
      <c r="E2695" s="21" t="s">
        <v>202</v>
      </c>
      <c r="F2695" s="21" t="s">
        <v>202</v>
      </c>
      <c r="G2695" s="21" t="s">
        <v>1785</v>
      </c>
      <c r="H2695" s="21" t="s">
        <v>202</v>
      </c>
      <c r="I2695" s="21" t="s">
        <v>202</v>
      </c>
      <c r="J2695" s="22">
        <v>39600</v>
      </c>
      <c r="K2695" s="22">
        <v>55123</v>
      </c>
      <c r="L2695" s="23">
        <f t="shared" si="418"/>
        <v>16.5</v>
      </c>
      <c r="M2695" s="24">
        <f t="shared" si="419"/>
        <v>1</v>
      </c>
      <c r="N2695" s="21">
        <v>16.5</v>
      </c>
      <c r="O2695" s="21">
        <v>16.5</v>
      </c>
      <c r="P2695" s="21" t="s">
        <v>218</v>
      </c>
      <c r="Q2695" s="21" t="s">
        <v>219</v>
      </c>
      <c r="R2695" s="25" t="s">
        <v>218</v>
      </c>
      <c r="S2695" s="21" t="s">
        <v>2372</v>
      </c>
      <c r="T2695" s="21"/>
      <c r="U2695" s="26"/>
      <c r="V2695" s="26"/>
      <c r="W2695" s="27">
        <f t="shared" si="410"/>
        <v>2008</v>
      </c>
      <c r="X2695" s="27">
        <f t="shared" si="411"/>
        <v>2050</v>
      </c>
      <c r="Y2695" s="28">
        <f t="shared" si="412"/>
        <v>0</v>
      </c>
      <c r="Z2695" s="29" t="str">
        <f t="shared" si="413"/>
        <v>IID</v>
      </c>
      <c r="AA2695" s="30">
        <f t="shared" si="414"/>
        <v>16.5</v>
      </c>
      <c r="AB2695" s="31">
        <f>IF(AND(ISNUMBER(MATCH($S2695,[3]Lists!$CU$8:$CU$37,0)),J2695&gt;=DATE(2018,12,31)),$AH$6,$AH$5)</f>
        <v>1</v>
      </c>
      <c r="AC2695" s="31">
        <f t="shared" si="415"/>
        <v>1</v>
      </c>
      <c r="AD2695" s="31">
        <f t="shared" si="416"/>
        <v>1</v>
      </c>
      <c r="AE2695" s="32" t="e">
        <f>MIN($K2695,IF(AND(S2695='[3]Resources - Baseline'!$C$25,$AH$3&gt;0),MIN(DATE(2050,12,31),MAX(DATE($AH$4,12,31),DATE(YEAR(J2695)+$AH$3,MONTH(J2695),DAY(J2695)))),IF(AND(COUNTIFS('[3]Resources - Baseline'!$C$26:$C$37,S2695)=1,$AH$2&gt;0),MIN(DATE($AH$4,12,31),DATE(YEAR(J2695)+$AH$2,MONTH(J2695),DAY(J2695))),DATE(2050,12,31))))</f>
        <v>#VALUE!</v>
      </c>
      <c r="AF2695" s="33">
        <f t="shared" si="417"/>
        <v>1</v>
      </c>
    </row>
    <row r="2696" spans="1:32">
      <c r="A2696" s="1">
        <v>2696</v>
      </c>
      <c r="B2696" s="21" t="s">
        <v>5535</v>
      </c>
      <c r="C2696" s="21" t="s">
        <v>5536</v>
      </c>
      <c r="D2696" s="21" t="s">
        <v>163</v>
      </c>
      <c r="E2696" s="21" t="s">
        <v>202</v>
      </c>
      <c r="F2696" s="21" t="s">
        <v>202</v>
      </c>
      <c r="G2696" s="21" t="s">
        <v>1785</v>
      </c>
      <c r="H2696" s="21" t="s">
        <v>202</v>
      </c>
      <c r="I2696" s="21" t="s">
        <v>202</v>
      </c>
      <c r="J2696" s="22">
        <v>33573</v>
      </c>
      <c r="K2696" s="22">
        <v>55153</v>
      </c>
      <c r="L2696" s="23">
        <f t="shared" si="418"/>
        <v>16.5</v>
      </c>
      <c r="M2696" s="24">
        <f t="shared" si="419"/>
        <v>1</v>
      </c>
      <c r="N2696" s="21">
        <v>16.5</v>
      </c>
      <c r="O2696" s="21">
        <v>16.5</v>
      </c>
      <c r="P2696" s="21" t="s">
        <v>218</v>
      </c>
      <c r="Q2696" s="21" t="s">
        <v>219</v>
      </c>
      <c r="R2696" s="25" t="s">
        <v>218</v>
      </c>
      <c r="S2696" s="21" t="s">
        <v>2372</v>
      </c>
      <c r="T2696" s="21"/>
      <c r="U2696" s="26"/>
      <c r="V2696" s="26"/>
      <c r="W2696" s="27">
        <f t="shared" si="410"/>
        <v>1992</v>
      </c>
      <c r="X2696" s="27">
        <f t="shared" si="411"/>
        <v>2050</v>
      </c>
      <c r="Y2696" s="28">
        <f t="shared" si="412"/>
        <v>0</v>
      </c>
      <c r="Z2696" s="29" t="str">
        <f t="shared" si="413"/>
        <v>IID</v>
      </c>
      <c r="AA2696" s="30">
        <f t="shared" si="414"/>
        <v>16.5</v>
      </c>
      <c r="AB2696" s="31">
        <f>IF(AND(ISNUMBER(MATCH($S2696,[3]Lists!$CU$8:$CU$37,0)),J2696&gt;=DATE(2018,12,31)),$AH$6,$AH$5)</f>
        <v>1</v>
      </c>
      <c r="AC2696" s="31">
        <f t="shared" si="415"/>
        <v>1</v>
      </c>
      <c r="AD2696" s="31">
        <f t="shared" si="416"/>
        <v>1</v>
      </c>
      <c r="AE2696" s="32" t="e">
        <f>MIN($K2696,IF(AND(S2696='[3]Resources - Baseline'!$C$25,$AH$3&gt;0),MIN(DATE(2050,12,31),MAX(DATE($AH$4,12,31),DATE(YEAR(J2696)+$AH$3,MONTH(J2696),DAY(J2696)))),IF(AND(COUNTIFS('[3]Resources - Baseline'!$C$26:$C$37,S2696)=1,$AH$2&gt;0),MIN(DATE($AH$4,12,31),DATE(YEAR(J2696)+$AH$2,MONTH(J2696),DAY(J2696))),DATE(2050,12,31))))</f>
        <v>#VALUE!</v>
      </c>
      <c r="AF2696" s="33">
        <f t="shared" si="417"/>
        <v>1</v>
      </c>
    </row>
    <row r="2697" spans="1:32">
      <c r="A2697" s="1">
        <v>2697</v>
      </c>
      <c r="B2697" s="21" t="s">
        <v>5537</v>
      </c>
      <c r="C2697" s="21" t="s">
        <v>5538</v>
      </c>
      <c r="D2697" s="21" t="s">
        <v>163</v>
      </c>
      <c r="E2697" s="21" t="s">
        <v>232</v>
      </c>
      <c r="F2697" s="21" t="s">
        <v>232</v>
      </c>
      <c r="G2697" s="21" t="s">
        <v>233</v>
      </c>
      <c r="H2697" s="21" t="s">
        <v>234</v>
      </c>
      <c r="I2697" s="21" t="s">
        <v>232</v>
      </c>
      <c r="J2697" s="22">
        <v>41334</v>
      </c>
      <c r="K2697" s="22">
        <v>55153</v>
      </c>
      <c r="L2697" s="23">
        <f t="shared" si="418"/>
        <v>8.5</v>
      </c>
      <c r="M2697" s="24">
        <f t="shared" si="419"/>
        <v>1</v>
      </c>
      <c r="N2697" s="21">
        <v>8.5</v>
      </c>
      <c r="O2697" s="21">
        <v>8.5</v>
      </c>
      <c r="P2697" s="21" t="s">
        <v>240</v>
      </c>
      <c r="Q2697" s="21" t="s">
        <v>207</v>
      </c>
      <c r="R2697" s="25" t="s">
        <v>189</v>
      </c>
      <c r="S2697" s="21" t="s">
        <v>241</v>
      </c>
      <c r="T2697" s="21"/>
      <c r="U2697" s="26"/>
      <c r="V2697" s="26"/>
      <c r="W2697" s="27">
        <f t="shared" si="410"/>
        <v>2013</v>
      </c>
      <c r="X2697" s="27">
        <f t="shared" si="411"/>
        <v>2050</v>
      </c>
      <c r="Y2697" s="28">
        <f t="shared" si="412"/>
        <v>0</v>
      </c>
      <c r="Z2697" s="29" t="str">
        <f t="shared" si="413"/>
        <v>LDWP</v>
      </c>
      <c r="AA2697" s="30">
        <f t="shared" si="414"/>
        <v>8.5</v>
      </c>
      <c r="AB2697" s="31">
        <f>IF(AND(ISNUMBER(MATCH($S2697,[3]Lists!$CU$8:$CU$37,0)),J2697&gt;=DATE(2018,12,31)),$AH$6,$AH$5)</f>
        <v>1</v>
      </c>
      <c r="AC2697" s="31">
        <f t="shared" si="415"/>
        <v>1</v>
      </c>
      <c r="AD2697" s="31">
        <f t="shared" si="416"/>
        <v>1</v>
      </c>
      <c r="AE2697" s="32" t="e">
        <f>MIN($K2697,IF(AND(S2697='[3]Resources - Baseline'!$C$25,$AH$3&gt;0),MIN(DATE(2050,12,31),MAX(DATE($AH$4,12,31),DATE(YEAR(J2697)+$AH$3,MONTH(J2697),DAY(J2697)))),IF(AND(COUNTIFS('[3]Resources - Baseline'!$C$26:$C$37,S2697)=1,$AH$2&gt;0),MIN(DATE($AH$4,12,31),DATE(YEAR(J2697)+$AH$2,MONTH(J2697),DAY(J2697))),DATE(2050,12,31))))</f>
        <v>#VALUE!</v>
      </c>
      <c r="AF2697" s="33">
        <f t="shared" si="417"/>
        <v>1</v>
      </c>
    </row>
    <row r="2698" spans="1:32">
      <c r="A2698" s="1">
        <v>2698</v>
      </c>
      <c r="B2698" s="21" t="s">
        <v>5539</v>
      </c>
      <c r="C2698" s="21" t="s">
        <v>5540</v>
      </c>
      <c r="D2698" s="21" t="s">
        <v>163</v>
      </c>
      <c r="E2698" s="21" t="s">
        <v>232</v>
      </c>
      <c r="F2698" s="21" t="s">
        <v>232</v>
      </c>
      <c r="G2698" s="21" t="s">
        <v>233</v>
      </c>
      <c r="H2698" s="21" t="s">
        <v>234</v>
      </c>
      <c r="I2698" s="21" t="s">
        <v>232</v>
      </c>
      <c r="J2698" s="22">
        <v>39995</v>
      </c>
      <c r="K2698" s="22">
        <v>55153</v>
      </c>
      <c r="L2698" s="23">
        <f t="shared" si="418"/>
        <v>120</v>
      </c>
      <c r="M2698" s="24">
        <f t="shared" si="419"/>
        <v>1</v>
      </c>
      <c r="N2698" s="21">
        <v>120</v>
      </c>
      <c r="O2698" s="21">
        <v>120</v>
      </c>
      <c r="P2698" s="21" t="s">
        <v>196</v>
      </c>
      <c r="Q2698" s="21" t="s">
        <v>197</v>
      </c>
      <c r="R2698" s="25" t="s">
        <v>198</v>
      </c>
      <c r="S2698" s="21" t="s">
        <v>4700</v>
      </c>
      <c r="T2698" s="21"/>
      <c r="U2698" s="26"/>
      <c r="V2698" s="26"/>
      <c r="W2698" s="27">
        <f t="shared" ref="W2698:W2761" si="420">IF(J2698&lt;DATE(YEAR(J2698),7,1),YEAR(J2698),YEAR(J2698)+1)</f>
        <v>2010</v>
      </c>
      <c r="X2698" s="27">
        <f t="shared" ref="X2698:X2761" si="421">IF(K2698&gt;=DATE(YEAR(K2698),7,1),YEAR(K2698),YEAR(K2698)-1)</f>
        <v>2050</v>
      </c>
      <c r="Y2698" s="28">
        <f t="shared" ref="Y2698:Y2761" si="422">IF(ISBLANK(U2698),0,O2698-U2698)</f>
        <v>0</v>
      </c>
      <c r="Z2698" s="29" t="str">
        <f t="shared" ref="Z2698:Z2761" si="423">IF(ISBLANK(T2698),I2698,T2698)</f>
        <v>LDWP</v>
      </c>
      <c r="AA2698" s="30">
        <f t="shared" ref="AA2698:AA2761" si="424">IF(ISBLANK(U2698),O2698,U2698)</f>
        <v>120</v>
      </c>
      <c r="AB2698" s="31">
        <f>IF(AND(ISNUMBER(MATCH($S2698,[3]Lists!$CU$8:$CU$37,0)),J2698&gt;=DATE(2018,12,31)),$AH$6,$AH$5)</f>
        <v>1</v>
      </c>
      <c r="AC2698" s="31">
        <f t="shared" ref="AC2698:AC2761" si="425">IF(ISBLANK(S2698),0,1)</f>
        <v>1</v>
      </c>
      <c r="AD2698" s="31">
        <f t="shared" ref="AD2698:AD2761" si="426">AC2698</f>
        <v>1</v>
      </c>
      <c r="AE2698" s="32" t="e">
        <f>MIN($K2698,IF(AND(S2698='[3]Resources - Baseline'!$C$25,$AH$3&gt;0),MIN(DATE(2050,12,31),MAX(DATE($AH$4,12,31),DATE(YEAR(J2698)+$AH$3,MONTH(J2698),DAY(J2698)))),IF(AND(COUNTIFS('[3]Resources - Baseline'!$C$26:$C$37,S2698)=1,$AH$2&gt;0),MIN(DATE($AH$4,12,31),DATE(YEAR(J2698)+$AH$2,MONTH(J2698),DAY(J2698))),DATE(2050,12,31))))</f>
        <v>#VALUE!</v>
      </c>
      <c r="AF2698" s="33">
        <f t="shared" ref="AF2698:AF2761" si="427">SUMPRODUCT(($B$9:$B$3872=$B2698)*1)</f>
        <v>1</v>
      </c>
    </row>
    <row r="2699" spans="1:32">
      <c r="A2699" s="1">
        <v>2699</v>
      </c>
      <c r="B2699" s="21" t="s">
        <v>5541</v>
      </c>
      <c r="C2699" s="21" t="s">
        <v>5542</v>
      </c>
      <c r="D2699" s="21" t="s">
        <v>185</v>
      </c>
      <c r="E2699" s="21" t="s">
        <v>175</v>
      </c>
      <c r="F2699" s="21" t="s">
        <v>175</v>
      </c>
      <c r="G2699" s="21" t="s">
        <v>186</v>
      </c>
      <c r="H2699" s="21" t="s">
        <v>175</v>
      </c>
      <c r="I2699" s="21" t="s">
        <v>178</v>
      </c>
      <c r="J2699" s="22">
        <v>30682</v>
      </c>
      <c r="K2699" s="22">
        <v>55153</v>
      </c>
      <c r="L2699" s="23">
        <f t="shared" ref="L2699:L2762" si="428">IFERROR(M2699*O2699,0)</f>
        <v>210</v>
      </c>
      <c r="M2699" s="24">
        <f t="shared" ref="M2699:M2762" si="429">IFERROR(N2699/O2699,0)</f>
        <v>1</v>
      </c>
      <c r="N2699" s="21">
        <v>210</v>
      </c>
      <c r="O2699" s="21">
        <v>210</v>
      </c>
      <c r="P2699" s="21" t="s">
        <v>187</v>
      </c>
      <c r="Q2699" s="21" t="s">
        <v>219</v>
      </c>
      <c r="R2699" s="25" t="s">
        <v>218</v>
      </c>
      <c r="S2699" s="21" t="s">
        <v>265</v>
      </c>
      <c r="T2699" s="21"/>
      <c r="U2699" s="26"/>
      <c r="V2699" s="26"/>
      <c r="W2699" s="27">
        <f t="shared" si="420"/>
        <v>1984</v>
      </c>
      <c r="X2699" s="27">
        <f t="shared" si="421"/>
        <v>2050</v>
      </c>
      <c r="Y2699" s="28">
        <f t="shared" si="422"/>
        <v>0</v>
      </c>
      <c r="Z2699" s="29" t="str">
        <f t="shared" si="423"/>
        <v>CAISO</v>
      </c>
      <c r="AA2699" s="30">
        <f t="shared" si="424"/>
        <v>210</v>
      </c>
      <c r="AB2699" s="31">
        <f>IF(AND(ISNUMBER(MATCH($S2699,[3]Lists!$CU$8:$CU$37,0)),J2699&gt;=DATE(2018,12,31)),$AH$6,$AH$5)</f>
        <v>1</v>
      </c>
      <c r="AC2699" s="31">
        <f t="shared" si="425"/>
        <v>1</v>
      </c>
      <c r="AD2699" s="31">
        <f t="shared" si="426"/>
        <v>1</v>
      </c>
      <c r="AE2699" s="32" t="e">
        <f>MIN($K2699,IF(AND(S2699='[3]Resources - Baseline'!$C$25,$AH$3&gt;0),MIN(DATE(2050,12,31),MAX(DATE($AH$4,12,31),DATE(YEAR(J2699)+$AH$3,MONTH(J2699),DAY(J2699)))),IF(AND(COUNTIFS('[3]Resources - Baseline'!$C$26:$C$37,S2699)=1,$AH$2&gt;0),MIN(DATE($AH$4,12,31),DATE(YEAR(J2699)+$AH$2,MONTH(J2699),DAY(J2699))),DATE(2050,12,31))))</f>
        <v>#VALUE!</v>
      </c>
      <c r="AF2699" s="33">
        <f t="shared" si="427"/>
        <v>1</v>
      </c>
    </row>
    <row r="2700" spans="1:32">
      <c r="A2700" s="1">
        <v>2700</v>
      </c>
      <c r="B2700" s="21" t="s">
        <v>5543</v>
      </c>
      <c r="C2700" s="21" t="s">
        <v>5544</v>
      </c>
      <c r="D2700" s="21" t="s">
        <v>163</v>
      </c>
      <c r="E2700" s="21" t="s">
        <v>164</v>
      </c>
      <c r="F2700" s="21" t="s">
        <v>164</v>
      </c>
      <c r="G2700" s="21" t="s">
        <v>165</v>
      </c>
      <c r="H2700" s="21" t="s">
        <v>166</v>
      </c>
      <c r="I2700" s="21" t="s">
        <v>167</v>
      </c>
      <c r="J2700" s="22">
        <v>37749</v>
      </c>
      <c r="K2700" s="22">
        <v>52359</v>
      </c>
      <c r="L2700" s="23">
        <f t="shared" si="428"/>
        <v>15</v>
      </c>
      <c r="M2700" s="24">
        <f t="shared" si="429"/>
        <v>1</v>
      </c>
      <c r="N2700" s="21">
        <v>15</v>
      </c>
      <c r="O2700" s="21">
        <v>15</v>
      </c>
      <c r="P2700" s="21" t="s">
        <v>218</v>
      </c>
      <c r="Q2700" s="21" t="s">
        <v>219</v>
      </c>
      <c r="R2700" s="25" t="s">
        <v>218</v>
      </c>
      <c r="S2700" s="21" t="s">
        <v>220</v>
      </c>
      <c r="T2700" s="21"/>
      <c r="U2700" s="26"/>
      <c r="V2700" s="26"/>
      <c r="W2700" s="27">
        <f t="shared" si="420"/>
        <v>2003</v>
      </c>
      <c r="X2700" s="27">
        <f t="shared" si="421"/>
        <v>2042</v>
      </c>
      <c r="Y2700" s="28">
        <f t="shared" si="422"/>
        <v>0</v>
      </c>
      <c r="Z2700" s="29" t="str">
        <f t="shared" si="423"/>
        <v>Excluded</v>
      </c>
      <c r="AA2700" s="30">
        <f t="shared" si="424"/>
        <v>15</v>
      </c>
      <c r="AB2700" s="31">
        <f>IF(AND(ISNUMBER(MATCH($S2700,[3]Lists!$CU$8:$CU$37,0)),J2700&gt;=DATE(2018,12,31)),$AH$6,$AH$5)</f>
        <v>1</v>
      </c>
      <c r="AC2700" s="31">
        <f t="shared" si="425"/>
        <v>1</v>
      </c>
      <c r="AD2700" s="31">
        <f t="shared" si="426"/>
        <v>1</v>
      </c>
      <c r="AE2700" s="32" t="e">
        <f>MIN($K2700,IF(AND(S2700='[3]Resources - Baseline'!$C$25,$AH$3&gt;0),MIN(DATE(2050,12,31),MAX(DATE($AH$4,12,31),DATE(YEAR(J2700)+$AH$3,MONTH(J2700),DAY(J2700)))),IF(AND(COUNTIFS('[3]Resources - Baseline'!$C$26:$C$37,S2700)=1,$AH$2&gt;0),MIN(DATE($AH$4,12,31),DATE(YEAR(J2700)+$AH$2,MONTH(J2700),DAY(J2700))),DATE(2050,12,31))))</f>
        <v>#VALUE!</v>
      </c>
      <c r="AF2700" s="33">
        <f t="shared" si="427"/>
        <v>1</v>
      </c>
    </row>
    <row r="2701" spans="1:32">
      <c r="A2701" s="1">
        <v>2701</v>
      </c>
      <c r="B2701" s="21" t="s">
        <v>5545</v>
      </c>
      <c r="C2701" s="21" t="s">
        <v>5546</v>
      </c>
      <c r="D2701" s="21" t="s">
        <v>163</v>
      </c>
      <c r="E2701" s="21" t="s">
        <v>164</v>
      </c>
      <c r="F2701" s="21" t="s">
        <v>164</v>
      </c>
      <c r="G2701" s="21" t="s">
        <v>165</v>
      </c>
      <c r="H2701" s="21" t="s">
        <v>166</v>
      </c>
      <c r="I2701" s="21" t="s">
        <v>167</v>
      </c>
      <c r="J2701" s="22">
        <v>37749</v>
      </c>
      <c r="K2701" s="22">
        <v>52359</v>
      </c>
      <c r="L2701" s="23">
        <f t="shared" si="428"/>
        <v>15</v>
      </c>
      <c r="M2701" s="24">
        <f t="shared" si="429"/>
        <v>1</v>
      </c>
      <c r="N2701" s="21">
        <v>15</v>
      </c>
      <c r="O2701" s="21">
        <v>15</v>
      </c>
      <c r="P2701" s="21" t="s">
        <v>218</v>
      </c>
      <c r="Q2701" s="21" t="s">
        <v>219</v>
      </c>
      <c r="R2701" s="25" t="s">
        <v>218</v>
      </c>
      <c r="S2701" s="21" t="s">
        <v>220</v>
      </c>
      <c r="T2701" s="21"/>
      <c r="U2701" s="26"/>
      <c r="V2701" s="26"/>
      <c r="W2701" s="27">
        <f t="shared" si="420"/>
        <v>2003</v>
      </c>
      <c r="X2701" s="27">
        <f t="shared" si="421"/>
        <v>2042</v>
      </c>
      <c r="Y2701" s="28">
        <f t="shared" si="422"/>
        <v>0</v>
      </c>
      <c r="Z2701" s="29" t="str">
        <f t="shared" si="423"/>
        <v>Excluded</v>
      </c>
      <c r="AA2701" s="30">
        <f t="shared" si="424"/>
        <v>15</v>
      </c>
      <c r="AB2701" s="31">
        <f>IF(AND(ISNUMBER(MATCH($S2701,[3]Lists!$CU$8:$CU$37,0)),J2701&gt;=DATE(2018,12,31)),$AH$6,$AH$5)</f>
        <v>1</v>
      </c>
      <c r="AC2701" s="31">
        <f t="shared" si="425"/>
        <v>1</v>
      </c>
      <c r="AD2701" s="31">
        <f t="shared" si="426"/>
        <v>1</v>
      </c>
      <c r="AE2701" s="32" t="e">
        <f>MIN($K2701,IF(AND(S2701='[3]Resources - Baseline'!$C$25,$AH$3&gt;0),MIN(DATE(2050,12,31),MAX(DATE($AH$4,12,31),DATE(YEAR(J2701)+$AH$3,MONTH(J2701),DAY(J2701)))),IF(AND(COUNTIFS('[3]Resources - Baseline'!$C$26:$C$37,S2701)=1,$AH$2&gt;0),MIN(DATE($AH$4,12,31),DATE(YEAR(J2701)+$AH$2,MONTH(J2701),DAY(J2701))),DATE(2050,12,31))))</f>
        <v>#VALUE!</v>
      </c>
      <c r="AF2701" s="33">
        <f t="shared" si="427"/>
        <v>1</v>
      </c>
    </row>
    <row r="2702" spans="1:32">
      <c r="A2702" s="1">
        <v>2702</v>
      </c>
      <c r="B2702" s="21" t="s">
        <v>5547</v>
      </c>
      <c r="C2702" s="21" t="s">
        <v>5548</v>
      </c>
      <c r="D2702" s="21" t="s">
        <v>163</v>
      </c>
      <c r="E2702" s="21" t="s">
        <v>164</v>
      </c>
      <c r="F2702" s="21" t="s">
        <v>164</v>
      </c>
      <c r="G2702" s="21" t="s">
        <v>165</v>
      </c>
      <c r="H2702" s="21" t="s">
        <v>166</v>
      </c>
      <c r="I2702" s="21" t="s">
        <v>167</v>
      </c>
      <c r="J2702" s="22">
        <v>37749</v>
      </c>
      <c r="K2702" s="22">
        <v>52359</v>
      </c>
      <c r="L2702" s="23">
        <f t="shared" si="428"/>
        <v>15</v>
      </c>
      <c r="M2702" s="24">
        <f t="shared" si="429"/>
        <v>1</v>
      </c>
      <c r="N2702" s="21">
        <v>15</v>
      </c>
      <c r="O2702" s="21">
        <v>15</v>
      </c>
      <c r="P2702" s="21" t="s">
        <v>218</v>
      </c>
      <c r="Q2702" s="21" t="s">
        <v>219</v>
      </c>
      <c r="R2702" s="25" t="s">
        <v>218</v>
      </c>
      <c r="S2702" s="21" t="s">
        <v>220</v>
      </c>
      <c r="T2702" s="21"/>
      <c r="U2702" s="26"/>
      <c r="V2702" s="26"/>
      <c r="W2702" s="27">
        <f t="shared" si="420"/>
        <v>2003</v>
      </c>
      <c r="X2702" s="27">
        <f t="shared" si="421"/>
        <v>2042</v>
      </c>
      <c r="Y2702" s="28">
        <f t="shared" si="422"/>
        <v>0</v>
      </c>
      <c r="Z2702" s="29" t="str">
        <f t="shared" si="423"/>
        <v>Excluded</v>
      </c>
      <c r="AA2702" s="30">
        <f t="shared" si="424"/>
        <v>15</v>
      </c>
      <c r="AB2702" s="31">
        <f>IF(AND(ISNUMBER(MATCH($S2702,[3]Lists!$CU$8:$CU$37,0)),J2702&gt;=DATE(2018,12,31)),$AH$6,$AH$5)</f>
        <v>1</v>
      </c>
      <c r="AC2702" s="31">
        <f t="shared" si="425"/>
        <v>1</v>
      </c>
      <c r="AD2702" s="31">
        <f t="shared" si="426"/>
        <v>1</v>
      </c>
      <c r="AE2702" s="32" t="e">
        <f>MIN($K2702,IF(AND(S2702='[3]Resources - Baseline'!$C$25,$AH$3&gt;0),MIN(DATE(2050,12,31),MAX(DATE($AH$4,12,31),DATE(YEAR(J2702)+$AH$3,MONTH(J2702),DAY(J2702)))),IF(AND(COUNTIFS('[3]Resources - Baseline'!$C$26:$C$37,S2702)=1,$AH$2&gt;0),MIN(DATE($AH$4,12,31),DATE(YEAR(J2702)+$AH$2,MONTH(J2702),DAY(J2702))),DATE(2050,12,31))))</f>
        <v>#VALUE!</v>
      </c>
      <c r="AF2702" s="33">
        <f t="shared" si="427"/>
        <v>1</v>
      </c>
    </row>
    <row r="2703" spans="1:32">
      <c r="A2703" s="1">
        <v>2703</v>
      </c>
      <c r="B2703" s="21" t="s">
        <v>5549</v>
      </c>
      <c r="C2703" s="21"/>
      <c r="D2703" s="21" t="s">
        <v>185</v>
      </c>
      <c r="E2703" s="21" t="s">
        <v>205</v>
      </c>
      <c r="F2703" s="21" t="s">
        <v>205</v>
      </c>
      <c r="G2703" s="21" t="s">
        <v>204</v>
      </c>
      <c r="H2703" s="21" t="s">
        <v>205</v>
      </c>
      <c r="I2703" s="21" t="s">
        <v>178</v>
      </c>
      <c r="J2703" s="22">
        <v>41760</v>
      </c>
      <c r="K2703" s="22">
        <v>55153</v>
      </c>
      <c r="L2703" s="23">
        <f t="shared" si="428"/>
        <v>111.3</v>
      </c>
      <c r="M2703" s="24">
        <f t="shared" si="429"/>
        <v>1</v>
      </c>
      <c r="N2703" s="21">
        <v>111.3</v>
      </c>
      <c r="O2703" s="21">
        <v>111.3</v>
      </c>
      <c r="P2703" s="21" t="s">
        <v>268</v>
      </c>
      <c r="Q2703" s="21" t="s">
        <v>269</v>
      </c>
      <c r="R2703" s="25" t="s">
        <v>270</v>
      </c>
      <c r="S2703" s="21" t="s">
        <v>450</v>
      </c>
      <c r="T2703" s="21"/>
      <c r="U2703" s="26"/>
      <c r="V2703" s="26"/>
      <c r="W2703" s="27">
        <f t="shared" si="420"/>
        <v>2014</v>
      </c>
      <c r="X2703" s="27">
        <f t="shared" si="421"/>
        <v>2050</v>
      </c>
      <c r="Y2703" s="28">
        <f t="shared" si="422"/>
        <v>0</v>
      </c>
      <c r="Z2703" s="29" t="str">
        <f t="shared" si="423"/>
        <v>CAISO</v>
      </c>
      <c r="AA2703" s="30">
        <f t="shared" si="424"/>
        <v>111.3</v>
      </c>
      <c r="AB2703" s="31">
        <f>IF(AND(ISNUMBER(MATCH($S2703,[3]Lists!$CU$8:$CU$37,0)),J2703&gt;=DATE(2018,12,31)),$AH$6,$AH$5)</f>
        <v>1</v>
      </c>
      <c r="AC2703" s="31">
        <f t="shared" si="425"/>
        <v>1</v>
      </c>
      <c r="AD2703" s="31">
        <f t="shared" si="426"/>
        <v>1</v>
      </c>
      <c r="AE2703" s="32" t="e">
        <f>MIN($K2703,IF(AND(S2703='[3]Resources - Baseline'!$C$25,$AH$3&gt;0),MIN(DATE(2050,12,31),MAX(DATE($AH$4,12,31),DATE(YEAR(J2703)+$AH$3,MONTH(J2703),DAY(J2703)))),IF(AND(COUNTIFS('[3]Resources - Baseline'!$C$26:$C$37,S2703)=1,$AH$2&gt;0),MIN(DATE($AH$4,12,31),DATE(YEAR(J2703)+$AH$2,MONTH(J2703),DAY(J2703))),DATE(2050,12,31))))</f>
        <v>#VALUE!</v>
      </c>
      <c r="AF2703" s="33">
        <f t="shared" si="427"/>
        <v>1</v>
      </c>
    </row>
    <row r="2704" spans="1:32">
      <c r="A2704" s="1">
        <v>2704</v>
      </c>
      <c r="B2704" s="21" t="s">
        <v>5550</v>
      </c>
      <c r="C2704" s="21"/>
      <c r="D2704" s="21" t="s">
        <v>185</v>
      </c>
      <c r="E2704" s="21" t="s">
        <v>205</v>
      </c>
      <c r="F2704" s="21" t="s">
        <v>205</v>
      </c>
      <c r="G2704" s="21" t="s">
        <v>204</v>
      </c>
      <c r="H2704" s="21" t="s">
        <v>205</v>
      </c>
      <c r="I2704" s="21" t="s">
        <v>178</v>
      </c>
      <c r="J2704" s="22">
        <v>41760</v>
      </c>
      <c r="K2704" s="22">
        <v>55153</v>
      </c>
      <c r="L2704" s="23">
        <f t="shared" si="428"/>
        <v>112.7</v>
      </c>
      <c r="M2704" s="24">
        <f t="shared" si="429"/>
        <v>1</v>
      </c>
      <c r="N2704" s="21">
        <v>112.7</v>
      </c>
      <c r="O2704" s="21">
        <v>112.7</v>
      </c>
      <c r="P2704" s="21" t="s">
        <v>268</v>
      </c>
      <c r="Q2704" s="21" t="s">
        <v>269</v>
      </c>
      <c r="R2704" s="25" t="s">
        <v>270</v>
      </c>
      <c r="S2704" s="21" t="s">
        <v>450</v>
      </c>
      <c r="T2704" s="21"/>
      <c r="U2704" s="26"/>
      <c r="V2704" s="26"/>
      <c r="W2704" s="27">
        <f t="shared" si="420"/>
        <v>2014</v>
      </c>
      <c r="X2704" s="27">
        <f t="shared" si="421"/>
        <v>2050</v>
      </c>
      <c r="Y2704" s="28">
        <f t="shared" si="422"/>
        <v>0</v>
      </c>
      <c r="Z2704" s="29" t="str">
        <f t="shared" si="423"/>
        <v>CAISO</v>
      </c>
      <c r="AA2704" s="30">
        <f t="shared" si="424"/>
        <v>112.7</v>
      </c>
      <c r="AB2704" s="31">
        <f>IF(AND(ISNUMBER(MATCH($S2704,[3]Lists!$CU$8:$CU$37,0)),J2704&gt;=DATE(2018,12,31)),$AH$6,$AH$5)</f>
        <v>1</v>
      </c>
      <c r="AC2704" s="31">
        <f t="shared" si="425"/>
        <v>1</v>
      </c>
      <c r="AD2704" s="31">
        <f t="shared" si="426"/>
        <v>1</v>
      </c>
      <c r="AE2704" s="32" t="e">
        <f>MIN($K2704,IF(AND(S2704='[3]Resources - Baseline'!$C$25,$AH$3&gt;0),MIN(DATE(2050,12,31),MAX(DATE($AH$4,12,31),DATE(YEAR(J2704)+$AH$3,MONTH(J2704),DAY(J2704)))),IF(AND(COUNTIFS('[3]Resources - Baseline'!$C$26:$C$37,S2704)=1,$AH$2&gt;0),MIN(DATE($AH$4,12,31),DATE(YEAR(J2704)+$AH$2,MONTH(J2704),DAY(J2704))),DATE(2050,12,31))))</f>
        <v>#VALUE!</v>
      </c>
      <c r="AF2704" s="33">
        <f t="shared" si="427"/>
        <v>1</v>
      </c>
    </row>
    <row r="2705" spans="1:32">
      <c r="A2705" s="1">
        <v>2705</v>
      </c>
      <c r="B2705" s="21" t="s">
        <v>5551</v>
      </c>
      <c r="C2705" s="21"/>
      <c r="D2705" s="21" t="s">
        <v>185</v>
      </c>
      <c r="E2705" s="21" t="s">
        <v>205</v>
      </c>
      <c r="F2705" s="21" t="s">
        <v>205</v>
      </c>
      <c r="G2705" s="21" t="s">
        <v>204</v>
      </c>
      <c r="H2705" s="21" t="s">
        <v>205</v>
      </c>
      <c r="I2705" s="21" t="s">
        <v>178</v>
      </c>
      <c r="J2705" s="22">
        <v>41760</v>
      </c>
      <c r="K2705" s="22">
        <v>55153</v>
      </c>
      <c r="L2705" s="23">
        <f t="shared" si="428"/>
        <v>112</v>
      </c>
      <c r="M2705" s="24">
        <f t="shared" si="429"/>
        <v>1</v>
      </c>
      <c r="N2705" s="21">
        <v>112</v>
      </c>
      <c r="O2705" s="21">
        <v>112</v>
      </c>
      <c r="P2705" s="21" t="s">
        <v>268</v>
      </c>
      <c r="Q2705" s="21" t="s">
        <v>269</v>
      </c>
      <c r="R2705" s="25" t="s">
        <v>270</v>
      </c>
      <c r="S2705" s="21" t="s">
        <v>450</v>
      </c>
      <c r="T2705" s="21"/>
      <c r="U2705" s="26"/>
      <c r="V2705" s="26"/>
      <c r="W2705" s="27">
        <f t="shared" si="420"/>
        <v>2014</v>
      </c>
      <c r="X2705" s="27">
        <f t="shared" si="421"/>
        <v>2050</v>
      </c>
      <c r="Y2705" s="28">
        <f t="shared" si="422"/>
        <v>0</v>
      </c>
      <c r="Z2705" s="29" t="str">
        <f t="shared" si="423"/>
        <v>CAISO</v>
      </c>
      <c r="AA2705" s="30">
        <f t="shared" si="424"/>
        <v>112</v>
      </c>
      <c r="AB2705" s="31">
        <f>IF(AND(ISNUMBER(MATCH($S2705,[3]Lists!$CU$8:$CU$37,0)),J2705&gt;=DATE(2018,12,31)),$AH$6,$AH$5)</f>
        <v>1</v>
      </c>
      <c r="AC2705" s="31">
        <f t="shared" si="425"/>
        <v>1</v>
      </c>
      <c r="AD2705" s="31">
        <f t="shared" si="426"/>
        <v>1</v>
      </c>
      <c r="AE2705" s="32" t="e">
        <f>MIN($K2705,IF(AND(S2705='[3]Resources - Baseline'!$C$25,$AH$3&gt;0),MIN(DATE(2050,12,31),MAX(DATE($AH$4,12,31),DATE(YEAR(J2705)+$AH$3,MONTH(J2705),DAY(J2705)))),IF(AND(COUNTIFS('[3]Resources - Baseline'!$C$26:$C$37,S2705)=1,$AH$2&gt;0),MIN(DATE($AH$4,12,31),DATE(YEAR(J2705)+$AH$2,MONTH(J2705),DAY(J2705))),DATE(2050,12,31))))</f>
        <v>#VALUE!</v>
      </c>
      <c r="AF2705" s="33">
        <f t="shared" si="427"/>
        <v>1</v>
      </c>
    </row>
    <row r="2706" spans="1:32">
      <c r="A2706" s="1">
        <v>2706</v>
      </c>
      <c r="B2706" s="21" t="s">
        <v>5552</v>
      </c>
      <c r="C2706" s="21" t="s">
        <v>5553</v>
      </c>
      <c r="D2706" s="21" t="s">
        <v>185</v>
      </c>
      <c r="E2706" s="21" t="s">
        <v>175</v>
      </c>
      <c r="F2706" s="21" t="s">
        <v>175</v>
      </c>
      <c r="G2706" s="21" t="s">
        <v>186</v>
      </c>
      <c r="H2706" s="21" t="s">
        <v>175</v>
      </c>
      <c r="I2706" s="21" t="s">
        <v>178</v>
      </c>
      <c r="J2706" s="22">
        <v>41703</v>
      </c>
      <c r="K2706" s="22">
        <v>55153</v>
      </c>
      <c r="L2706" s="23">
        <f t="shared" si="428"/>
        <v>1.5</v>
      </c>
      <c r="M2706" s="24">
        <f t="shared" si="429"/>
        <v>1</v>
      </c>
      <c r="N2706" s="21">
        <v>1.5</v>
      </c>
      <c r="O2706" s="21">
        <v>1.5</v>
      </c>
      <c r="P2706" s="21" t="s">
        <v>187</v>
      </c>
      <c r="Q2706" s="21" t="s">
        <v>188</v>
      </c>
      <c r="R2706" s="25" t="s">
        <v>189</v>
      </c>
      <c r="S2706" s="21" t="s">
        <v>182</v>
      </c>
      <c r="T2706" s="21"/>
      <c r="U2706" s="26"/>
      <c r="V2706" s="26"/>
      <c r="W2706" s="27">
        <f t="shared" si="420"/>
        <v>2014</v>
      </c>
      <c r="X2706" s="27">
        <f t="shared" si="421"/>
        <v>2050</v>
      </c>
      <c r="Y2706" s="28">
        <f t="shared" si="422"/>
        <v>0</v>
      </c>
      <c r="Z2706" s="29" t="str">
        <f t="shared" si="423"/>
        <v>CAISO</v>
      </c>
      <c r="AA2706" s="30">
        <f t="shared" si="424"/>
        <v>1.5</v>
      </c>
      <c r="AB2706" s="31">
        <f>IF(AND(ISNUMBER(MATCH($S2706,[3]Lists!$CU$8:$CU$37,0)),J2706&gt;=DATE(2018,12,31)),$AH$6,$AH$5)</f>
        <v>1</v>
      </c>
      <c r="AC2706" s="31">
        <f t="shared" si="425"/>
        <v>1</v>
      </c>
      <c r="AD2706" s="31">
        <f t="shared" si="426"/>
        <v>1</v>
      </c>
      <c r="AE2706" s="32" t="e">
        <f>MIN($K2706,IF(AND(S2706='[3]Resources - Baseline'!$C$25,$AH$3&gt;0),MIN(DATE(2050,12,31),MAX(DATE($AH$4,12,31),DATE(YEAR(J2706)+$AH$3,MONTH(J2706),DAY(J2706)))),IF(AND(COUNTIFS('[3]Resources - Baseline'!$C$26:$C$37,S2706)=1,$AH$2&gt;0),MIN(DATE($AH$4,12,31),DATE(YEAR(J2706)+$AH$2,MONTH(J2706),DAY(J2706))),DATE(2050,12,31))))</f>
        <v>#VALUE!</v>
      </c>
      <c r="AF2706" s="33">
        <f t="shared" si="427"/>
        <v>1</v>
      </c>
    </row>
    <row r="2707" spans="1:32">
      <c r="A2707" s="1">
        <v>2707</v>
      </c>
      <c r="B2707" s="21" t="s">
        <v>5554</v>
      </c>
      <c r="C2707" s="21" t="s">
        <v>5555</v>
      </c>
      <c r="D2707" s="21" t="s">
        <v>185</v>
      </c>
      <c r="E2707" s="21" t="s">
        <v>175</v>
      </c>
      <c r="F2707" s="21" t="s">
        <v>175</v>
      </c>
      <c r="G2707" s="21" t="s">
        <v>186</v>
      </c>
      <c r="H2707" s="21" t="s">
        <v>175</v>
      </c>
      <c r="I2707" s="21" t="s">
        <v>178</v>
      </c>
      <c r="J2707" s="22">
        <v>8037</v>
      </c>
      <c r="K2707" s="22">
        <v>55153</v>
      </c>
      <c r="L2707" s="23">
        <f t="shared" si="428"/>
        <v>32</v>
      </c>
      <c r="M2707" s="24">
        <f t="shared" si="429"/>
        <v>1</v>
      </c>
      <c r="N2707" s="21">
        <v>32</v>
      </c>
      <c r="O2707" s="21">
        <v>32</v>
      </c>
      <c r="P2707" s="21" t="s">
        <v>187</v>
      </c>
      <c r="Q2707" s="21" t="s">
        <v>219</v>
      </c>
      <c r="R2707" s="25" t="s">
        <v>218</v>
      </c>
      <c r="S2707" s="21" t="s">
        <v>265</v>
      </c>
      <c r="T2707" s="21"/>
      <c r="U2707" s="26"/>
      <c r="V2707" s="26"/>
      <c r="W2707" s="27">
        <f t="shared" si="420"/>
        <v>1922</v>
      </c>
      <c r="X2707" s="27">
        <f t="shared" si="421"/>
        <v>2050</v>
      </c>
      <c r="Y2707" s="28">
        <f t="shared" si="422"/>
        <v>0</v>
      </c>
      <c r="Z2707" s="29" t="str">
        <f t="shared" si="423"/>
        <v>CAISO</v>
      </c>
      <c r="AA2707" s="30">
        <f t="shared" si="424"/>
        <v>32</v>
      </c>
      <c r="AB2707" s="31">
        <f>IF(AND(ISNUMBER(MATCH($S2707,[3]Lists!$CU$8:$CU$37,0)),J2707&gt;=DATE(2018,12,31)),$AH$6,$AH$5)</f>
        <v>1</v>
      </c>
      <c r="AC2707" s="31">
        <f t="shared" si="425"/>
        <v>1</v>
      </c>
      <c r="AD2707" s="31">
        <f t="shared" si="426"/>
        <v>1</v>
      </c>
      <c r="AE2707" s="32" t="e">
        <f>MIN($K2707,IF(AND(S2707='[3]Resources - Baseline'!$C$25,$AH$3&gt;0),MIN(DATE(2050,12,31),MAX(DATE($AH$4,12,31),DATE(YEAR(J2707)+$AH$3,MONTH(J2707),DAY(J2707)))),IF(AND(COUNTIFS('[3]Resources - Baseline'!$C$26:$C$37,S2707)=1,$AH$2&gt;0),MIN(DATE($AH$4,12,31),DATE(YEAR(J2707)+$AH$2,MONTH(J2707),DAY(J2707))),DATE(2050,12,31))))</f>
        <v>#VALUE!</v>
      </c>
      <c r="AF2707" s="33">
        <f t="shared" si="427"/>
        <v>1</v>
      </c>
    </row>
    <row r="2708" spans="1:32">
      <c r="A2708" s="1">
        <v>2708</v>
      </c>
      <c r="B2708" s="21" t="s">
        <v>5556</v>
      </c>
      <c r="C2708" s="21" t="s">
        <v>5557</v>
      </c>
      <c r="D2708" s="21" t="s">
        <v>185</v>
      </c>
      <c r="E2708" s="21" t="s">
        <v>175</v>
      </c>
      <c r="F2708" s="21" t="s">
        <v>175</v>
      </c>
      <c r="G2708" s="21" t="s">
        <v>186</v>
      </c>
      <c r="H2708" s="21" t="s">
        <v>175</v>
      </c>
      <c r="I2708" s="21" t="s">
        <v>178</v>
      </c>
      <c r="J2708" s="22">
        <v>8037</v>
      </c>
      <c r="K2708" s="22">
        <v>55153</v>
      </c>
      <c r="L2708" s="23">
        <f t="shared" si="428"/>
        <v>32</v>
      </c>
      <c r="M2708" s="24">
        <f t="shared" si="429"/>
        <v>1</v>
      </c>
      <c r="N2708" s="21">
        <v>32</v>
      </c>
      <c r="O2708" s="21">
        <v>32</v>
      </c>
      <c r="P2708" s="21" t="s">
        <v>187</v>
      </c>
      <c r="Q2708" s="21" t="s">
        <v>219</v>
      </c>
      <c r="R2708" s="25" t="s">
        <v>218</v>
      </c>
      <c r="S2708" s="21" t="s">
        <v>265</v>
      </c>
      <c r="T2708" s="21"/>
      <c r="U2708" s="26"/>
      <c r="V2708" s="26"/>
      <c r="W2708" s="27">
        <f t="shared" si="420"/>
        <v>1922</v>
      </c>
      <c r="X2708" s="27">
        <f t="shared" si="421"/>
        <v>2050</v>
      </c>
      <c r="Y2708" s="28">
        <f t="shared" si="422"/>
        <v>0</v>
      </c>
      <c r="Z2708" s="29" t="str">
        <f t="shared" si="423"/>
        <v>CAISO</v>
      </c>
      <c r="AA2708" s="30">
        <f t="shared" si="424"/>
        <v>32</v>
      </c>
      <c r="AB2708" s="31">
        <f>IF(AND(ISNUMBER(MATCH($S2708,[3]Lists!$CU$8:$CU$37,0)),J2708&gt;=DATE(2018,12,31)),$AH$6,$AH$5)</f>
        <v>1</v>
      </c>
      <c r="AC2708" s="31">
        <f t="shared" si="425"/>
        <v>1</v>
      </c>
      <c r="AD2708" s="31">
        <f t="shared" si="426"/>
        <v>1</v>
      </c>
      <c r="AE2708" s="32" t="e">
        <f>MIN($K2708,IF(AND(S2708='[3]Resources - Baseline'!$C$25,$AH$3&gt;0),MIN(DATE(2050,12,31),MAX(DATE($AH$4,12,31),DATE(YEAR(J2708)+$AH$3,MONTH(J2708),DAY(J2708)))),IF(AND(COUNTIFS('[3]Resources - Baseline'!$C$26:$C$37,S2708)=1,$AH$2&gt;0),MIN(DATE($AH$4,12,31),DATE(YEAR(J2708)+$AH$2,MONTH(J2708),DAY(J2708))),DATE(2050,12,31))))</f>
        <v>#VALUE!</v>
      </c>
      <c r="AF2708" s="33">
        <f t="shared" si="427"/>
        <v>1</v>
      </c>
    </row>
    <row r="2709" spans="1:32">
      <c r="A2709" s="1">
        <v>2709</v>
      </c>
      <c r="B2709" s="21" t="s">
        <v>5558</v>
      </c>
      <c r="C2709" s="21" t="s">
        <v>5559</v>
      </c>
      <c r="D2709" s="21" t="s">
        <v>185</v>
      </c>
      <c r="E2709" s="21" t="s">
        <v>175</v>
      </c>
      <c r="F2709" s="21" t="s">
        <v>175</v>
      </c>
      <c r="G2709" s="21" t="s">
        <v>186</v>
      </c>
      <c r="H2709" s="21" t="s">
        <v>175</v>
      </c>
      <c r="I2709" s="21" t="s">
        <v>178</v>
      </c>
      <c r="J2709" s="22">
        <v>9133</v>
      </c>
      <c r="K2709" s="22">
        <v>55153</v>
      </c>
      <c r="L2709" s="23">
        <f t="shared" si="428"/>
        <v>70.599999999999994</v>
      </c>
      <c r="M2709" s="24">
        <f t="shared" si="429"/>
        <v>1</v>
      </c>
      <c r="N2709" s="21">
        <v>70.599999999999994</v>
      </c>
      <c r="O2709" s="21">
        <v>70.599999999999994</v>
      </c>
      <c r="P2709" s="21" t="s">
        <v>187</v>
      </c>
      <c r="Q2709" s="21" t="s">
        <v>219</v>
      </c>
      <c r="R2709" s="25" t="s">
        <v>218</v>
      </c>
      <c r="S2709" s="21" t="s">
        <v>265</v>
      </c>
      <c r="T2709" s="21"/>
      <c r="U2709" s="26"/>
      <c r="V2709" s="26"/>
      <c r="W2709" s="27">
        <f t="shared" si="420"/>
        <v>1925</v>
      </c>
      <c r="X2709" s="27">
        <f t="shared" si="421"/>
        <v>2050</v>
      </c>
      <c r="Y2709" s="28">
        <f t="shared" si="422"/>
        <v>0</v>
      </c>
      <c r="Z2709" s="29" t="str">
        <f t="shared" si="423"/>
        <v>CAISO</v>
      </c>
      <c r="AA2709" s="30">
        <f t="shared" si="424"/>
        <v>70.599999999999994</v>
      </c>
      <c r="AB2709" s="31">
        <f>IF(AND(ISNUMBER(MATCH($S2709,[3]Lists!$CU$8:$CU$37,0)),J2709&gt;=DATE(2018,12,31)),$AH$6,$AH$5)</f>
        <v>1</v>
      </c>
      <c r="AC2709" s="31">
        <f t="shared" si="425"/>
        <v>1</v>
      </c>
      <c r="AD2709" s="31">
        <f t="shared" si="426"/>
        <v>1</v>
      </c>
      <c r="AE2709" s="32" t="e">
        <f>MIN($K2709,IF(AND(S2709='[3]Resources - Baseline'!$C$25,$AH$3&gt;0),MIN(DATE(2050,12,31),MAX(DATE($AH$4,12,31),DATE(YEAR(J2709)+$AH$3,MONTH(J2709),DAY(J2709)))),IF(AND(COUNTIFS('[3]Resources - Baseline'!$C$26:$C$37,S2709)=1,$AH$2&gt;0),MIN(DATE($AH$4,12,31),DATE(YEAR(J2709)+$AH$2,MONTH(J2709),DAY(J2709))),DATE(2050,12,31))))</f>
        <v>#VALUE!</v>
      </c>
      <c r="AF2709" s="33">
        <f t="shared" si="427"/>
        <v>1</v>
      </c>
    </row>
    <row r="2710" spans="1:32">
      <c r="A2710" s="1">
        <v>2710</v>
      </c>
      <c r="B2710" s="21" t="s">
        <v>5560</v>
      </c>
      <c r="C2710" s="21" t="s">
        <v>5561</v>
      </c>
      <c r="D2710" s="21" t="s">
        <v>185</v>
      </c>
      <c r="E2710" s="21" t="s">
        <v>175</v>
      </c>
      <c r="F2710" s="21" t="s">
        <v>175</v>
      </c>
      <c r="G2710" s="21" t="s">
        <v>186</v>
      </c>
      <c r="H2710" s="21" t="s">
        <v>175</v>
      </c>
      <c r="I2710" s="21" t="s">
        <v>178</v>
      </c>
      <c r="J2710" s="22">
        <v>20090</v>
      </c>
      <c r="K2710" s="22">
        <v>55153</v>
      </c>
      <c r="L2710" s="23">
        <f t="shared" si="428"/>
        <v>95</v>
      </c>
      <c r="M2710" s="24">
        <f t="shared" si="429"/>
        <v>1</v>
      </c>
      <c r="N2710" s="21">
        <v>95</v>
      </c>
      <c r="O2710" s="21">
        <v>95</v>
      </c>
      <c r="P2710" s="21" t="s">
        <v>187</v>
      </c>
      <c r="Q2710" s="21" t="s">
        <v>219</v>
      </c>
      <c r="R2710" s="25" t="s">
        <v>218</v>
      </c>
      <c r="S2710" s="21" t="s">
        <v>265</v>
      </c>
      <c r="T2710" s="21"/>
      <c r="U2710" s="26"/>
      <c r="V2710" s="26"/>
      <c r="W2710" s="27">
        <f t="shared" si="420"/>
        <v>1955</v>
      </c>
      <c r="X2710" s="27">
        <f t="shared" si="421"/>
        <v>2050</v>
      </c>
      <c r="Y2710" s="28">
        <f t="shared" si="422"/>
        <v>0</v>
      </c>
      <c r="Z2710" s="29" t="str">
        <f t="shared" si="423"/>
        <v>CAISO</v>
      </c>
      <c r="AA2710" s="30">
        <f t="shared" si="424"/>
        <v>95</v>
      </c>
      <c r="AB2710" s="31">
        <f>IF(AND(ISNUMBER(MATCH($S2710,[3]Lists!$CU$8:$CU$37,0)),J2710&gt;=DATE(2018,12,31)),$AH$6,$AH$5)</f>
        <v>1</v>
      </c>
      <c r="AC2710" s="31">
        <f t="shared" si="425"/>
        <v>1</v>
      </c>
      <c r="AD2710" s="31">
        <f t="shared" si="426"/>
        <v>1</v>
      </c>
      <c r="AE2710" s="32" t="e">
        <f>MIN($K2710,IF(AND(S2710='[3]Resources - Baseline'!$C$25,$AH$3&gt;0),MIN(DATE(2050,12,31),MAX(DATE($AH$4,12,31),DATE(YEAR(J2710)+$AH$3,MONTH(J2710),DAY(J2710)))),IF(AND(COUNTIFS('[3]Resources - Baseline'!$C$26:$C$37,S2710)=1,$AH$2&gt;0),MIN(DATE($AH$4,12,31),DATE(YEAR(J2710)+$AH$2,MONTH(J2710),DAY(J2710))),DATE(2050,12,31))))</f>
        <v>#VALUE!</v>
      </c>
      <c r="AF2710" s="33">
        <f t="shared" si="427"/>
        <v>1</v>
      </c>
    </row>
    <row r="2711" spans="1:32">
      <c r="A2711" s="1">
        <v>2711</v>
      </c>
      <c r="B2711" s="21" t="s">
        <v>5562</v>
      </c>
      <c r="C2711" s="21" t="s">
        <v>5563</v>
      </c>
      <c r="D2711" s="21" t="s">
        <v>185</v>
      </c>
      <c r="E2711" s="21" t="s">
        <v>175</v>
      </c>
      <c r="F2711" s="21" t="s">
        <v>175</v>
      </c>
      <c r="G2711" s="21" t="s">
        <v>186</v>
      </c>
      <c r="H2711" s="21" t="s">
        <v>175</v>
      </c>
      <c r="I2711" s="21" t="s">
        <v>178</v>
      </c>
      <c r="J2711" s="22">
        <v>16072</v>
      </c>
      <c r="K2711" s="22">
        <v>55153</v>
      </c>
      <c r="L2711" s="23">
        <f t="shared" si="428"/>
        <v>82</v>
      </c>
      <c r="M2711" s="24">
        <f t="shared" si="429"/>
        <v>1</v>
      </c>
      <c r="N2711" s="21">
        <v>82</v>
      </c>
      <c r="O2711" s="21">
        <v>82</v>
      </c>
      <c r="P2711" s="21" t="s">
        <v>187</v>
      </c>
      <c r="Q2711" s="21" t="s">
        <v>219</v>
      </c>
      <c r="R2711" s="25" t="s">
        <v>218</v>
      </c>
      <c r="S2711" s="21" t="s">
        <v>265</v>
      </c>
      <c r="T2711" s="21"/>
      <c r="U2711" s="26"/>
      <c r="V2711" s="26"/>
      <c r="W2711" s="27">
        <f t="shared" si="420"/>
        <v>1944</v>
      </c>
      <c r="X2711" s="27">
        <f t="shared" si="421"/>
        <v>2050</v>
      </c>
      <c r="Y2711" s="28">
        <f t="shared" si="422"/>
        <v>0</v>
      </c>
      <c r="Z2711" s="29" t="str">
        <f t="shared" si="423"/>
        <v>CAISO</v>
      </c>
      <c r="AA2711" s="30">
        <f t="shared" si="424"/>
        <v>82</v>
      </c>
      <c r="AB2711" s="31">
        <f>IF(AND(ISNUMBER(MATCH($S2711,[3]Lists!$CU$8:$CU$37,0)),J2711&gt;=DATE(2018,12,31)),$AH$6,$AH$5)</f>
        <v>1</v>
      </c>
      <c r="AC2711" s="31">
        <f t="shared" si="425"/>
        <v>1</v>
      </c>
      <c r="AD2711" s="31">
        <f t="shared" si="426"/>
        <v>1</v>
      </c>
      <c r="AE2711" s="32" t="e">
        <f>MIN($K2711,IF(AND(S2711='[3]Resources - Baseline'!$C$25,$AH$3&gt;0),MIN(DATE(2050,12,31),MAX(DATE($AH$4,12,31),DATE(YEAR(J2711)+$AH$3,MONTH(J2711),DAY(J2711)))),IF(AND(COUNTIFS('[3]Resources - Baseline'!$C$26:$C$37,S2711)=1,$AH$2&gt;0),MIN(DATE($AH$4,12,31),DATE(YEAR(J2711)+$AH$2,MONTH(J2711),DAY(J2711))),DATE(2050,12,31))))</f>
        <v>#VALUE!</v>
      </c>
      <c r="AF2711" s="33">
        <f t="shared" si="427"/>
        <v>1</v>
      </c>
    </row>
    <row r="2712" spans="1:32">
      <c r="A2712" s="1">
        <v>2712</v>
      </c>
      <c r="B2712" s="21" t="s">
        <v>5564</v>
      </c>
      <c r="C2712" s="21" t="s">
        <v>5565</v>
      </c>
      <c r="D2712" s="21" t="s">
        <v>185</v>
      </c>
      <c r="E2712" s="21" t="s">
        <v>175</v>
      </c>
      <c r="F2712" s="21" t="s">
        <v>175</v>
      </c>
      <c r="G2712" s="21" t="s">
        <v>186</v>
      </c>
      <c r="H2712" s="21" t="s">
        <v>175</v>
      </c>
      <c r="I2712" s="21" t="s">
        <v>178</v>
      </c>
      <c r="J2712" s="22">
        <v>16072</v>
      </c>
      <c r="K2712" s="22">
        <v>55153</v>
      </c>
      <c r="L2712" s="23">
        <f t="shared" si="428"/>
        <v>82</v>
      </c>
      <c r="M2712" s="24">
        <f t="shared" si="429"/>
        <v>1</v>
      </c>
      <c r="N2712" s="21">
        <v>82</v>
      </c>
      <c r="O2712" s="21">
        <v>82</v>
      </c>
      <c r="P2712" s="21" t="s">
        <v>187</v>
      </c>
      <c r="Q2712" s="21" t="s">
        <v>219</v>
      </c>
      <c r="R2712" s="25" t="s">
        <v>218</v>
      </c>
      <c r="S2712" s="21" t="s">
        <v>265</v>
      </c>
      <c r="T2712" s="21"/>
      <c r="U2712" s="26"/>
      <c r="V2712" s="26"/>
      <c r="W2712" s="27">
        <f t="shared" si="420"/>
        <v>1944</v>
      </c>
      <c r="X2712" s="27">
        <f t="shared" si="421"/>
        <v>2050</v>
      </c>
      <c r="Y2712" s="28">
        <f t="shared" si="422"/>
        <v>0</v>
      </c>
      <c r="Z2712" s="29" t="str">
        <f t="shared" si="423"/>
        <v>CAISO</v>
      </c>
      <c r="AA2712" s="30">
        <f t="shared" si="424"/>
        <v>82</v>
      </c>
      <c r="AB2712" s="31">
        <f>IF(AND(ISNUMBER(MATCH($S2712,[3]Lists!$CU$8:$CU$37,0)),J2712&gt;=DATE(2018,12,31)),$AH$6,$AH$5)</f>
        <v>1</v>
      </c>
      <c r="AC2712" s="31">
        <f t="shared" si="425"/>
        <v>1</v>
      </c>
      <c r="AD2712" s="31">
        <f t="shared" si="426"/>
        <v>1</v>
      </c>
      <c r="AE2712" s="32" t="e">
        <f>MIN($K2712,IF(AND(S2712='[3]Resources - Baseline'!$C$25,$AH$3&gt;0),MIN(DATE(2050,12,31),MAX(DATE($AH$4,12,31),DATE(YEAR(J2712)+$AH$3,MONTH(J2712),DAY(J2712)))),IF(AND(COUNTIFS('[3]Resources - Baseline'!$C$26:$C$37,S2712)=1,$AH$2&gt;0),MIN(DATE($AH$4,12,31),DATE(YEAR(J2712)+$AH$2,MONTH(J2712),DAY(J2712))),DATE(2050,12,31))))</f>
        <v>#VALUE!</v>
      </c>
      <c r="AF2712" s="33">
        <f t="shared" si="427"/>
        <v>1</v>
      </c>
    </row>
    <row r="2713" spans="1:32">
      <c r="A2713" s="1">
        <v>2713</v>
      </c>
      <c r="B2713" s="21" t="s">
        <v>5566</v>
      </c>
      <c r="C2713" s="21"/>
      <c r="D2713" s="21" t="s">
        <v>185</v>
      </c>
      <c r="E2713" s="21" t="s">
        <v>175</v>
      </c>
      <c r="F2713" s="21" t="s">
        <v>175</v>
      </c>
      <c r="G2713" s="21" t="s">
        <v>186</v>
      </c>
      <c r="H2713" s="21" t="s">
        <v>175</v>
      </c>
      <c r="I2713" s="21" t="s">
        <v>178</v>
      </c>
      <c r="J2713" s="22">
        <v>32004</v>
      </c>
      <c r="K2713" s="22">
        <v>55153</v>
      </c>
      <c r="L2713" s="23">
        <f t="shared" si="428"/>
        <v>1.1000000000000001</v>
      </c>
      <c r="M2713" s="24">
        <f t="shared" si="429"/>
        <v>1</v>
      </c>
      <c r="N2713" s="21">
        <v>1.1000000000000001</v>
      </c>
      <c r="O2713" s="21">
        <v>1.1000000000000001</v>
      </c>
      <c r="P2713" s="21" t="s">
        <v>187</v>
      </c>
      <c r="Q2713" s="21" t="s">
        <v>219</v>
      </c>
      <c r="R2713" s="25" t="s">
        <v>218</v>
      </c>
      <c r="S2713" s="21" t="s">
        <v>265</v>
      </c>
      <c r="T2713" s="21"/>
      <c r="U2713" s="26"/>
      <c r="V2713" s="26"/>
      <c r="W2713" s="27">
        <f t="shared" si="420"/>
        <v>1988</v>
      </c>
      <c r="X2713" s="27">
        <f t="shared" si="421"/>
        <v>2050</v>
      </c>
      <c r="Y2713" s="28">
        <f t="shared" si="422"/>
        <v>0</v>
      </c>
      <c r="Z2713" s="29" t="str">
        <f t="shared" si="423"/>
        <v>CAISO</v>
      </c>
      <c r="AA2713" s="30">
        <f t="shared" si="424"/>
        <v>1.1000000000000001</v>
      </c>
      <c r="AB2713" s="31">
        <f>IF(AND(ISNUMBER(MATCH($S2713,[3]Lists!$CU$8:$CU$37,0)),J2713&gt;=DATE(2018,12,31)),$AH$6,$AH$5)</f>
        <v>1</v>
      </c>
      <c r="AC2713" s="31">
        <f t="shared" si="425"/>
        <v>1</v>
      </c>
      <c r="AD2713" s="31">
        <f t="shared" si="426"/>
        <v>1</v>
      </c>
      <c r="AE2713" s="32" t="e">
        <f>MIN($K2713,IF(AND(S2713='[3]Resources - Baseline'!$C$25,$AH$3&gt;0),MIN(DATE(2050,12,31),MAX(DATE($AH$4,12,31),DATE(YEAR(J2713)+$AH$3,MONTH(J2713),DAY(J2713)))),IF(AND(COUNTIFS('[3]Resources - Baseline'!$C$26:$C$37,S2713)=1,$AH$2&gt;0),MIN(DATE($AH$4,12,31),DATE(YEAR(J2713)+$AH$2,MONTH(J2713),DAY(J2713))),DATE(2050,12,31))))</f>
        <v>#VALUE!</v>
      </c>
      <c r="AF2713" s="33">
        <f t="shared" si="427"/>
        <v>1</v>
      </c>
    </row>
    <row r="2714" spans="1:32">
      <c r="A2714" s="1">
        <v>2714</v>
      </c>
      <c r="B2714" s="21" t="s">
        <v>5567</v>
      </c>
      <c r="C2714" s="21" t="s">
        <v>5568</v>
      </c>
      <c r="D2714" s="21" t="s">
        <v>185</v>
      </c>
      <c r="E2714" s="21" t="s">
        <v>175</v>
      </c>
      <c r="F2714" s="21" t="s">
        <v>175</v>
      </c>
      <c r="G2714" s="21" t="s">
        <v>186</v>
      </c>
      <c r="H2714" s="21" t="s">
        <v>175</v>
      </c>
      <c r="I2714" s="21" t="s">
        <v>178</v>
      </c>
      <c r="J2714" s="22">
        <v>23743</v>
      </c>
      <c r="K2714" s="22">
        <v>55153</v>
      </c>
      <c r="L2714" s="23">
        <f t="shared" si="428"/>
        <v>39</v>
      </c>
      <c r="M2714" s="24">
        <f t="shared" si="429"/>
        <v>1</v>
      </c>
      <c r="N2714" s="21">
        <v>39</v>
      </c>
      <c r="O2714" s="21">
        <v>39</v>
      </c>
      <c r="P2714" s="21" t="s">
        <v>187</v>
      </c>
      <c r="Q2714" s="21" t="s">
        <v>219</v>
      </c>
      <c r="R2714" s="25" t="s">
        <v>218</v>
      </c>
      <c r="S2714" s="21" t="s">
        <v>265</v>
      </c>
      <c r="T2714" s="21"/>
      <c r="U2714" s="26"/>
      <c r="V2714" s="26"/>
      <c r="W2714" s="27">
        <f t="shared" si="420"/>
        <v>1965</v>
      </c>
      <c r="X2714" s="27">
        <f t="shared" si="421"/>
        <v>2050</v>
      </c>
      <c r="Y2714" s="28">
        <f t="shared" si="422"/>
        <v>0</v>
      </c>
      <c r="Z2714" s="29" t="str">
        <f t="shared" si="423"/>
        <v>CAISO</v>
      </c>
      <c r="AA2714" s="30">
        <f t="shared" si="424"/>
        <v>39</v>
      </c>
      <c r="AB2714" s="31">
        <f>IF(AND(ISNUMBER(MATCH($S2714,[3]Lists!$CU$8:$CU$37,0)),J2714&gt;=DATE(2018,12,31)),$AH$6,$AH$5)</f>
        <v>1</v>
      </c>
      <c r="AC2714" s="31">
        <f t="shared" si="425"/>
        <v>1</v>
      </c>
      <c r="AD2714" s="31">
        <f t="shared" si="426"/>
        <v>1</v>
      </c>
      <c r="AE2714" s="32" t="e">
        <f>MIN($K2714,IF(AND(S2714='[3]Resources - Baseline'!$C$25,$AH$3&gt;0),MIN(DATE(2050,12,31),MAX(DATE($AH$4,12,31),DATE(YEAR(J2714)+$AH$3,MONTH(J2714),DAY(J2714)))),IF(AND(COUNTIFS('[3]Resources - Baseline'!$C$26:$C$37,S2714)=1,$AH$2&gt;0),MIN(DATE($AH$4,12,31),DATE(YEAR(J2714)+$AH$2,MONTH(J2714),DAY(J2714))),DATE(2050,12,31))))</f>
        <v>#VALUE!</v>
      </c>
      <c r="AF2714" s="33">
        <f t="shared" si="427"/>
        <v>1</v>
      </c>
    </row>
    <row r="2715" spans="1:32">
      <c r="A2715" s="1">
        <v>2715</v>
      </c>
      <c r="B2715" s="21" t="s">
        <v>5569</v>
      </c>
      <c r="C2715" s="21" t="s">
        <v>5570</v>
      </c>
      <c r="D2715" s="21" t="s">
        <v>185</v>
      </c>
      <c r="E2715" s="21" t="s">
        <v>175</v>
      </c>
      <c r="F2715" s="21" t="s">
        <v>175</v>
      </c>
      <c r="G2715" s="21" t="s">
        <v>186</v>
      </c>
      <c r="H2715" s="21" t="s">
        <v>175</v>
      </c>
      <c r="I2715" s="21" t="s">
        <v>178</v>
      </c>
      <c r="J2715" s="22">
        <v>23743</v>
      </c>
      <c r="K2715" s="22">
        <v>55153</v>
      </c>
      <c r="L2715" s="23">
        <f t="shared" si="428"/>
        <v>40</v>
      </c>
      <c r="M2715" s="24">
        <f t="shared" si="429"/>
        <v>1</v>
      </c>
      <c r="N2715" s="21">
        <v>40</v>
      </c>
      <c r="O2715" s="21">
        <v>40</v>
      </c>
      <c r="P2715" s="21" t="s">
        <v>187</v>
      </c>
      <c r="Q2715" s="21" t="s">
        <v>219</v>
      </c>
      <c r="R2715" s="25" t="s">
        <v>218</v>
      </c>
      <c r="S2715" s="21" t="s">
        <v>265</v>
      </c>
      <c r="T2715" s="21"/>
      <c r="U2715" s="26"/>
      <c r="V2715" s="26"/>
      <c r="W2715" s="27">
        <f t="shared" si="420"/>
        <v>1965</v>
      </c>
      <c r="X2715" s="27">
        <f t="shared" si="421"/>
        <v>2050</v>
      </c>
      <c r="Y2715" s="28">
        <f t="shared" si="422"/>
        <v>0</v>
      </c>
      <c r="Z2715" s="29" t="str">
        <f t="shared" si="423"/>
        <v>CAISO</v>
      </c>
      <c r="AA2715" s="30">
        <f t="shared" si="424"/>
        <v>40</v>
      </c>
      <c r="AB2715" s="31">
        <f>IF(AND(ISNUMBER(MATCH($S2715,[3]Lists!$CU$8:$CU$37,0)),J2715&gt;=DATE(2018,12,31)),$AH$6,$AH$5)</f>
        <v>1</v>
      </c>
      <c r="AC2715" s="31">
        <f t="shared" si="425"/>
        <v>1</v>
      </c>
      <c r="AD2715" s="31">
        <f t="shared" si="426"/>
        <v>1</v>
      </c>
      <c r="AE2715" s="32" t="e">
        <f>MIN($K2715,IF(AND(S2715='[3]Resources - Baseline'!$C$25,$AH$3&gt;0),MIN(DATE(2050,12,31),MAX(DATE($AH$4,12,31),DATE(YEAR(J2715)+$AH$3,MONTH(J2715),DAY(J2715)))),IF(AND(COUNTIFS('[3]Resources - Baseline'!$C$26:$C$37,S2715)=1,$AH$2&gt;0),MIN(DATE($AH$4,12,31),DATE(YEAR(J2715)+$AH$2,MONTH(J2715),DAY(J2715))),DATE(2050,12,31))))</f>
        <v>#VALUE!</v>
      </c>
      <c r="AF2715" s="33">
        <f t="shared" si="427"/>
        <v>1</v>
      </c>
    </row>
    <row r="2716" spans="1:32">
      <c r="A2716" s="1">
        <v>2716</v>
      </c>
      <c r="B2716" s="21" t="s">
        <v>5571</v>
      </c>
      <c r="C2716" s="21" t="s">
        <v>5572</v>
      </c>
      <c r="D2716" s="21" t="s">
        <v>185</v>
      </c>
      <c r="E2716" s="21" t="s">
        <v>175</v>
      </c>
      <c r="F2716" s="21" t="s">
        <v>175</v>
      </c>
      <c r="G2716" s="21" t="s">
        <v>186</v>
      </c>
      <c r="H2716" s="21" t="s">
        <v>175</v>
      </c>
      <c r="I2716" s="21" t="s">
        <v>178</v>
      </c>
      <c r="J2716" s="22">
        <v>23743</v>
      </c>
      <c r="K2716" s="22">
        <v>55153</v>
      </c>
      <c r="L2716" s="23">
        <f t="shared" si="428"/>
        <v>55.7</v>
      </c>
      <c r="M2716" s="24">
        <f t="shared" si="429"/>
        <v>1</v>
      </c>
      <c r="N2716" s="21">
        <v>55.7</v>
      </c>
      <c r="O2716" s="21">
        <v>55.7</v>
      </c>
      <c r="P2716" s="21" t="s">
        <v>187</v>
      </c>
      <c r="Q2716" s="21" t="s">
        <v>219</v>
      </c>
      <c r="R2716" s="25" t="s">
        <v>218</v>
      </c>
      <c r="S2716" s="21" t="s">
        <v>265</v>
      </c>
      <c r="T2716" s="21"/>
      <c r="U2716" s="26"/>
      <c r="V2716" s="26"/>
      <c r="W2716" s="27">
        <f t="shared" si="420"/>
        <v>1965</v>
      </c>
      <c r="X2716" s="27">
        <f t="shared" si="421"/>
        <v>2050</v>
      </c>
      <c r="Y2716" s="28">
        <f t="shared" si="422"/>
        <v>0</v>
      </c>
      <c r="Z2716" s="29" t="str">
        <f t="shared" si="423"/>
        <v>CAISO</v>
      </c>
      <c r="AA2716" s="30">
        <f t="shared" si="424"/>
        <v>55.7</v>
      </c>
      <c r="AB2716" s="31">
        <f>IF(AND(ISNUMBER(MATCH($S2716,[3]Lists!$CU$8:$CU$37,0)),J2716&gt;=DATE(2018,12,31)),$AH$6,$AH$5)</f>
        <v>1</v>
      </c>
      <c r="AC2716" s="31">
        <f t="shared" si="425"/>
        <v>1</v>
      </c>
      <c r="AD2716" s="31">
        <f t="shared" si="426"/>
        <v>1</v>
      </c>
      <c r="AE2716" s="32" t="e">
        <f>MIN($K2716,IF(AND(S2716='[3]Resources - Baseline'!$C$25,$AH$3&gt;0),MIN(DATE(2050,12,31),MAX(DATE($AH$4,12,31),DATE(YEAR(J2716)+$AH$3,MONTH(J2716),DAY(J2716)))),IF(AND(COUNTIFS('[3]Resources - Baseline'!$C$26:$C$37,S2716)=1,$AH$2&gt;0),MIN(DATE($AH$4,12,31),DATE(YEAR(J2716)+$AH$2,MONTH(J2716),DAY(J2716))),DATE(2050,12,31))))</f>
        <v>#VALUE!</v>
      </c>
      <c r="AF2716" s="33">
        <f t="shared" si="427"/>
        <v>1</v>
      </c>
    </row>
    <row r="2717" spans="1:32">
      <c r="A2717" s="1">
        <v>2717</v>
      </c>
      <c r="B2717" s="21" t="s">
        <v>5573</v>
      </c>
      <c r="C2717" s="21" t="s">
        <v>5574</v>
      </c>
      <c r="D2717" s="21" t="s">
        <v>185</v>
      </c>
      <c r="E2717" s="21" t="s">
        <v>175</v>
      </c>
      <c r="F2717" s="21" t="s">
        <v>175</v>
      </c>
      <c r="G2717" s="21" t="s">
        <v>186</v>
      </c>
      <c r="H2717" s="21" t="s">
        <v>175</v>
      </c>
      <c r="I2717" s="21" t="s">
        <v>178</v>
      </c>
      <c r="J2717" s="22">
        <v>23743</v>
      </c>
      <c r="K2717" s="22">
        <v>55153</v>
      </c>
      <c r="L2717" s="23">
        <f t="shared" si="428"/>
        <v>54.6</v>
      </c>
      <c r="M2717" s="24">
        <f t="shared" si="429"/>
        <v>1</v>
      </c>
      <c r="N2717" s="21">
        <v>54.6</v>
      </c>
      <c r="O2717" s="21">
        <v>54.6</v>
      </c>
      <c r="P2717" s="21" t="s">
        <v>187</v>
      </c>
      <c r="Q2717" s="21" t="s">
        <v>219</v>
      </c>
      <c r="R2717" s="25" t="s">
        <v>218</v>
      </c>
      <c r="S2717" s="21" t="s">
        <v>265</v>
      </c>
      <c r="T2717" s="21"/>
      <c r="U2717" s="26"/>
      <c r="V2717" s="26"/>
      <c r="W2717" s="27">
        <f t="shared" si="420"/>
        <v>1965</v>
      </c>
      <c r="X2717" s="27">
        <f t="shared" si="421"/>
        <v>2050</v>
      </c>
      <c r="Y2717" s="28">
        <f t="shared" si="422"/>
        <v>0</v>
      </c>
      <c r="Z2717" s="29" t="str">
        <f t="shared" si="423"/>
        <v>CAISO</v>
      </c>
      <c r="AA2717" s="30">
        <f t="shared" si="424"/>
        <v>54.6</v>
      </c>
      <c r="AB2717" s="31">
        <f>IF(AND(ISNUMBER(MATCH($S2717,[3]Lists!$CU$8:$CU$37,0)),J2717&gt;=DATE(2018,12,31)),$AH$6,$AH$5)</f>
        <v>1</v>
      </c>
      <c r="AC2717" s="31">
        <f t="shared" si="425"/>
        <v>1</v>
      </c>
      <c r="AD2717" s="31">
        <f t="shared" si="426"/>
        <v>1</v>
      </c>
      <c r="AE2717" s="32" t="e">
        <f>MIN($K2717,IF(AND(S2717='[3]Resources - Baseline'!$C$25,$AH$3&gt;0),MIN(DATE(2050,12,31),MAX(DATE($AH$4,12,31),DATE(YEAR(J2717)+$AH$3,MONTH(J2717),DAY(J2717)))),IF(AND(COUNTIFS('[3]Resources - Baseline'!$C$26:$C$37,S2717)=1,$AH$2&gt;0),MIN(DATE($AH$4,12,31),DATE(YEAR(J2717)+$AH$2,MONTH(J2717),DAY(J2717))),DATE(2050,12,31))))</f>
        <v>#VALUE!</v>
      </c>
      <c r="AF2717" s="33">
        <f t="shared" si="427"/>
        <v>1</v>
      </c>
    </row>
    <row r="2718" spans="1:32">
      <c r="A2718" s="1">
        <v>2718</v>
      </c>
      <c r="B2718" s="21" t="s">
        <v>5575</v>
      </c>
      <c r="C2718" s="21"/>
      <c r="D2718" s="21" t="s">
        <v>185</v>
      </c>
      <c r="E2718" s="21" t="s">
        <v>176</v>
      </c>
      <c r="F2718" s="21" t="s">
        <v>176</v>
      </c>
      <c r="G2718" s="21" t="s">
        <v>177</v>
      </c>
      <c r="H2718" s="21" t="s">
        <v>176</v>
      </c>
      <c r="I2718" s="21" t="s">
        <v>178</v>
      </c>
      <c r="J2718" s="22"/>
      <c r="K2718" s="22">
        <v>55153</v>
      </c>
      <c r="L2718" s="23">
        <f t="shared" si="428"/>
        <v>3</v>
      </c>
      <c r="M2718" s="24">
        <f t="shared" si="429"/>
        <v>1</v>
      </c>
      <c r="N2718" s="21">
        <v>3</v>
      </c>
      <c r="O2718" s="21">
        <v>3</v>
      </c>
      <c r="P2718" s="21"/>
      <c r="Q2718" s="21"/>
      <c r="R2718" s="25"/>
      <c r="S2718" s="21">
        <v>0</v>
      </c>
      <c r="T2718" s="21"/>
      <c r="U2718" s="26"/>
      <c r="V2718" s="26"/>
      <c r="W2718" s="27">
        <f t="shared" si="420"/>
        <v>1900</v>
      </c>
      <c r="X2718" s="27">
        <f t="shared" si="421"/>
        <v>2050</v>
      </c>
      <c r="Y2718" s="28">
        <f t="shared" si="422"/>
        <v>0</v>
      </c>
      <c r="Z2718" s="29" t="str">
        <f t="shared" si="423"/>
        <v>CAISO</v>
      </c>
      <c r="AA2718" s="30">
        <f t="shared" si="424"/>
        <v>3</v>
      </c>
      <c r="AB2718" s="31">
        <f>IF(AND(ISNUMBER(MATCH($S2718,[3]Lists!$CU$8:$CU$37,0)),J2718&gt;=DATE(2018,12,31)),$AH$6,$AH$5)</f>
        <v>1</v>
      </c>
      <c r="AC2718" s="31">
        <f t="shared" si="425"/>
        <v>1</v>
      </c>
      <c r="AD2718" s="31">
        <f t="shared" si="426"/>
        <v>1</v>
      </c>
      <c r="AE2718" s="32" t="e">
        <f>MIN($K2718,IF(AND(S2718='[3]Resources - Baseline'!$C$25,$AH$3&gt;0),MIN(DATE(2050,12,31),MAX(DATE($AH$4,12,31),DATE(YEAR(J2718)+$AH$3,MONTH(J2718),DAY(J2718)))),IF(AND(COUNTIFS('[3]Resources - Baseline'!$C$26:$C$37,S2718)=1,$AH$2&gt;0),MIN(DATE($AH$4,12,31),DATE(YEAR(J2718)+$AH$2,MONTH(J2718),DAY(J2718))),DATE(2050,12,31))))</f>
        <v>#VALUE!</v>
      </c>
      <c r="AF2718" s="33">
        <f t="shared" si="427"/>
        <v>1</v>
      </c>
    </row>
    <row r="2719" spans="1:32">
      <c r="A2719" s="1">
        <v>2719</v>
      </c>
      <c r="B2719" s="21" t="s">
        <v>5576</v>
      </c>
      <c r="C2719" s="21" t="s">
        <v>5577</v>
      </c>
      <c r="D2719" s="21" t="s">
        <v>185</v>
      </c>
      <c r="E2719" s="21" t="s">
        <v>175</v>
      </c>
      <c r="F2719" s="21" t="s">
        <v>175</v>
      </c>
      <c r="G2719" s="21" t="s">
        <v>186</v>
      </c>
      <c r="H2719" s="21" t="s">
        <v>175</v>
      </c>
      <c r="I2719" s="21" t="s">
        <v>178</v>
      </c>
      <c r="J2719" s="22">
        <v>23743</v>
      </c>
      <c r="K2719" s="22">
        <v>55153</v>
      </c>
      <c r="L2719" s="23">
        <f t="shared" si="428"/>
        <v>8.4</v>
      </c>
      <c r="M2719" s="24">
        <f t="shared" si="429"/>
        <v>1</v>
      </c>
      <c r="N2719" s="21">
        <v>8.4</v>
      </c>
      <c r="O2719" s="21">
        <v>8.4</v>
      </c>
      <c r="P2719" s="21" t="s">
        <v>187</v>
      </c>
      <c r="Q2719" s="21" t="s">
        <v>219</v>
      </c>
      <c r="R2719" s="25" t="s">
        <v>218</v>
      </c>
      <c r="S2719" s="21" t="s">
        <v>368</v>
      </c>
      <c r="T2719" s="21"/>
      <c r="U2719" s="26"/>
      <c r="V2719" s="26"/>
      <c r="W2719" s="27">
        <f t="shared" si="420"/>
        <v>1965</v>
      </c>
      <c r="X2719" s="27">
        <f t="shared" si="421"/>
        <v>2050</v>
      </c>
      <c r="Y2719" s="28">
        <f t="shared" si="422"/>
        <v>0</v>
      </c>
      <c r="Z2719" s="29" t="str">
        <f t="shared" si="423"/>
        <v>CAISO</v>
      </c>
      <c r="AA2719" s="30">
        <f t="shared" si="424"/>
        <v>8.4</v>
      </c>
      <c r="AB2719" s="31">
        <f>IF(AND(ISNUMBER(MATCH($S2719,[3]Lists!$CU$8:$CU$37,0)),J2719&gt;=DATE(2018,12,31)),$AH$6,$AH$5)</f>
        <v>1</v>
      </c>
      <c r="AC2719" s="31">
        <f t="shared" si="425"/>
        <v>1</v>
      </c>
      <c r="AD2719" s="31">
        <f t="shared" si="426"/>
        <v>1</v>
      </c>
      <c r="AE2719" s="32" t="e">
        <f>MIN($K2719,IF(AND(S2719='[3]Resources - Baseline'!$C$25,$AH$3&gt;0),MIN(DATE(2050,12,31),MAX(DATE($AH$4,12,31),DATE(YEAR(J2719)+$AH$3,MONTH(J2719),DAY(J2719)))),IF(AND(COUNTIFS('[3]Resources - Baseline'!$C$26:$C$37,S2719)=1,$AH$2&gt;0),MIN(DATE($AH$4,12,31),DATE(YEAR(J2719)+$AH$2,MONTH(J2719),DAY(J2719))),DATE(2050,12,31))))</f>
        <v>#VALUE!</v>
      </c>
      <c r="AF2719" s="33">
        <f t="shared" si="427"/>
        <v>1</v>
      </c>
    </row>
    <row r="2720" spans="1:32">
      <c r="A2720" s="1">
        <v>2720</v>
      </c>
      <c r="B2720" s="21" t="s">
        <v>5578</v>
      </c>
      <c r="C2720" s="21" t="s">
        <v>5579</v>
      </c>
      <c r="D2720" s="21" t="s">
        <v>185</v>
      </c>
      <c r="E2720" s="21" t="s">
        <v>175</v>
      </c>
      <c r="F2720" s="21" t="s">
        <v>175</v>
      </c>
      <c r="G2720" s="21" t="s">
        <v>186</v>
      </c>
      <c r="H2720" s="21" t="s">
        <v>175</v>
      </c>
      <c r="I2720" s="21" t="s">
        <v>178</v>
      </c>
      <c r="J2720" s="22">
        <v>31526</v>
      </c>
      <c r="K2720" s="22">
        <v>55153</v>
      </c>
      <c r="L2720" s="23">
        <f t="shared" si="428"/>
        <v>5</v>
      </c>
      <c r="M2720" s="24">
        <f t="shared" si="429"/>
        <v>1</v>
      </c>
      <c r="N2720" s="21">
        <v>5</v>
      </c>
      <c r="O2720" s="21">
        <v>5</v>
      </c>
      <c r="P2720" s="21" t="s">
        <v>187</v>
      </c>
      <c r="Q2720" s="21" t="s">
        <v>219</v>
      </c>
      <c r="R2720" s="25" t="s">
        <v>218</v>
      </c>
      <c r="S2720" s="21" t="s">
        <v>368</v>
      </c>
      <c r="T2720" s="21"/>
      <c r="U2720" s="26"/>
      <c r="V2720" s="26"/>
      <c r="W2720" s="27">
        <f t="shared" si="420"/>
        <v>1986</v>
      </c>
      <c r="X2720" s="27">
        <f t="shared" si="421"/>
        <v>2050</v>
      </c>
      <c r="Y2720" s="28">
        <f t="shared" si="422"/>
        <v>0</v>
      </c>
      <c r="Z2720" s="29" t="str">
        <f t="shared" si="423"/>
        <v>CAISO</v>
      </c>
      <c r="AA2720" s="30">
        <f t="shared" si="424"/>
        <v>5</v>
      </c>
      <c r="AB2720" s="31">
        <f>IF(AND(ISNUMBER(MATCH($S2720,[3]Lists!$CU$8:$CU$37,0)),J2720&gt;=DATE(2018,12,31)),$AH$6,$AH$5)</f>
        <v>1</v>
      </c>
      <c r="AC2720" s="31">
        <f t="shared" si="425"/>
        <v>1</v>
      </c>
      <c r="AD2720" s="31">
        <f t="shared" si="426"/>
        <v>1</v>
      </c>
      <c r="AE2720" s="32" t="e">
        <f>MIN($K2720,IF(AND(S2720='[3]Resources - Baseline'!$C$25,$AH$3&gt;0),MIN(DATE(2050,12,31),MAX(DATE($AH$4,12,31),DATE(YEAR(J2720)+$AH$3,MONTH(J2720),DAY(J2720)))),IF(AND(COUNTIFS('[3]Resources - Baseline'!$C$26:$C$37,S2720)=1,$AH$2&gt;0),MIN(DATE($AH$4,12,31),DATE(YEAR(J2720)+$AH$2,MONTH(J2720),DAY(J2720))),DATE(2050,12,31))))</f>
        <v>#VALUE!</v>
      </c>
      <c r="AF2720" s="33">
        <f t="shared" si="427"/>
        <v>1</v>
      </c>
    </row>
    <row r="2721" spans="1:32">
      <c r="A2721" s="1">
        <v>2721</v>
      </c>
      <c r="B2721" s="21" t="s">
        <v>5580</v>
      </c>
      <c r="C2721" s="21" t="s">
        <v>5581</v>
      </c>
      <c r="D2721" s="21" t="s">
        <v>163</v>
      </c>
      <c r="E2721" s="21" t="s">
        <v>302</v>
      </c>
      <c r="F2721" s="21" t="s">
        <v>302</v>
      </c>
      <c r="G2721" s="21" t="s">
        <v>303</v>
      </c>
      <c r="H2721" s="21" t="s">
        <v>302</v>
      </c>
      <c r="I2721" s="21" t="s">
        <v>167</v>
      </c>
      <c r="J2721" s="22">
        <v>37377</v>
      </c>
      <c r="K2721" s="22">
        <v>55153</v>
      </c>
      <c r="L2721" s="23">
        <f t="shared" si="428"/>
        <v>5.5</v>
      </c>
      <c r="M2721" s="24">
        <f t="shared" si="429"/>
        <v>1</v>
      </c>
      <c r="N2721" s="21">
        <v>5.5</v>
      </c>
      <c r="O2721" s="21">
        <v>5.5</v>
      </c>
      <c r="P2721" s="21" t="s">
        <v>461</v>
      </c>
      <c r="Q2721" s="21" t="s">
        <v>462</v>
      </c>
      <c r="R2721" s="25" t="s">
        <v>309</v>
      </c>
      <c r="S2721" s="21" t="s">
        <v>310</v>
      </c>
      <c r="T2721" s="21"/>
      <c r="U2721" s="26"/>
      <c r="V2721" s="26"/>
      <c r="W2721" s="27">
        <f t="shared" si="420"/>
        <v>2002</v>
      </c>
      <c r="X2721" s="27">
        <f t="shared" si="421"/>
        <v>2050</v>
      </c>
      <c r="Y2721" s="28">
        <f t="shared" si="422"/>
        <v>0</v>
      </c>
      <c r="Z2721" s="29" t="str">
        <f t="shared" si="423"/>
        <v>Excluded</v>
      </c>
      <c r="AA2721" s="30">
        <f t="shared" si="424"/>
        <v>5.5</v>
      </c>
      <c r="AB2721" s="31">
        <f>IF(AND(ISNUMBER(MATCH($S2721,[3]Lists!$CU$8:$CU$37,0)),J2721&gt;=DATE(2018,12,31)),$AH$6,$AH$5)</f>
        <v>1</v>
      </c>
      <c r="AC2721" s="31">
        <f t="shared" si="425"/>
        <v>1</v>
      </c>
      <c r="AD2721" s="31">
        <f t="shared" si="426"/>
        <v>1</v>
      </c>
      <c r="AE2721" s="32" t="e">
        <f>MIN($K2721,IF(AND(S2721='[3]Resources - Baseline'!$C$25,$AH$3&gt;0),MIN(DATE(2050,12,31),MAX(DATE($AH$4,12,31),DATE(YEAR(J2721)+$AH$3,MONTH(J2721),DAY(J2721)))),IF(AND(COUNTIFS('[3]Resources - Baseline'!$C$26:$C$37,S2721)=1,$AH$2&gt;0),MIN(DATE($AH$4,12,31),DATE(YEAR(J2721)+$AH$2,MONTH(J2721),DAY(J2721))),DATE(2050,12,31))))</f>
        <v>#VALUE!</v>
      </c>
      <c r="AF2721" s="33">
        <f t="shared" si="427"/>
        <v>1</v>
      </c>
    </row>
    <row r="2722" spans="1:32">
      <c r="A2722" s="1">
        <v>2722</v>
      </c>
      <c r="B2722" s="21" t="s">
        <v>5582</v>
      </c>
      <c r="C2722" s="21" t="s">
        <v>5583</v>
      </c>
      <c r="D2722" s="21" t="s">
        <v>163</v>
      </c>
      <c r="E2722" s="21" t="s">
        <v>302</v>
      </c>
      <c r="F2722" s="21" t="s">
        <v>302</v>
      </c>
      <c r="G2722" s="21" t="s">
        <v>303</v>
      </c>
      <c r="H2722" s="21" t="s">
        <v>302</v>
      </c>
      <c r="I2722" s="21" t="s">
        <v>167</v>
      </c>
      <c r="J2722" s="22">
        <v>37377</v>
      </c>
      <c r="K2722" s="22">
        <v>55153</v>
      </c>
      <c r="L2722" s="23">
        <f t="shared" si="428"/>
        <v>5.5</v>
      </c>
      <c r="M2722" s="24">
        <f t="shared" si="429"/>
        <v>1</v>
      </c>
      <c r="N2722" s="21">
        <v>5.5</v>
      </c>
      <c r="O2722" s="21">
        <v>5.5</v>
      </c>
      <c r="P2722" s="21" t="s">
        <v>461</v>
      </c>
      <c r="Q2722" s="21" t="s">
        <v>462</v>
      </c>
      <c r="R2722" s="25" t="s">
        <v>309</v>
      </c>
      <c r="S2722" s="21" t="s">
        <v>310</v>
      </c>
      <c r="T2722" s="21"/>
      <c r="U2722" s="26"/>
      <c r="V2722" s="26"/>
      <c r="W2722" s="27">
        <f t="shared" si="420"/>
        <v>2002</v>
      </c>
      <c r="X2722" s="27">
        <f t="shared" si="421"/>
        <v>2050</v>
      </c>
      <c r="Y2722" s="28">
        <f t="shared" si="422"/>
        <v>0</v>
      </c>
      <c r="Z2722" s="29" t="str">
        <f t="shared" si="423"/>
        <v>Excluded</v>
      </c>
      <c r="AA2722" s="30">
        <f t="shared" si="424"/>
        <v>5.5</v>
      </c>
      <c r="AB2722" s="31">
        <f>IF(AND(ISNUMBER(MATCH($S2722,[3]Lists!$CU$8:$CU$37,0)),J2722&gt;=DATE(2018,12,31)),$AH$6,$AH$5)</f>
        <v>1</v>
      </c>
      <c r="AC2722" s="31">
        <f t="shared" si="425"/>
        <v>1</v>
      </c>
      <c r="AD2722" s="31">
        <f t="shared" si="426"/>
        <v>1</v>
      </c>
      <c r="AE2722" s="32" t="e">
        <f>MIN($K2722,IF(AND(S2722='[3]Resources - Baseline'!$C$25,$AH$3&gt;0),MIN(DATE(2050,12,31),MAX(DATE($AH$4,12,31),DATE(YEAR(J2722)+$AH$3,MONTH(J2722),DAY(J2722)))),IF(AND(COUNTIFS('[3]Resources - Baseline'!$C$26:$C$37,S2722)=1,$AH$2&gt;0),MIN(DATE($AH$4,12,31),DATE(YEAR(J2722)+$AH$2,MONTH(J2722),DAY(J2722))),DATE(2050,12,31))))</f>
        <v>#VALUE!</v>
      </c>
      <c r="AF2722" s="33">
        <f t="shared" si="427"/>
        <v>1</v>
      </c>
    </row>
    <row r="2723" spans="1:32">
      <c r="A2723" s="1">
        <v>2723</v>
      </c>
      <c r="B2723" s="21" t="s">
        <v>5584</v>
      </c>
      <c r="C2723" s="21" t="s">
        <v>5585</v>
      </c>
      <c r="D2723" s="21" t="s">
        <v>163</v>
      </c>
      <c r="E2723" s="21" t="s">
        <v>302</v>
      </c>
      <c r="F2723" s="21" t="s">
        <v>302</v>
      </c>
      <c r="G2723" s="21" t="s">
        <v>303</v>
      </c>
      <c r="H2723" s="21" t="s">
        <v>302</v>
      </c>
      <c r="I2723" s="21" t="s">
        <v>167</v>
      </c>
      <c r="J2723" s="22">
        <v>37377</v>
      </c>
      <c r="K2723" s="22">
        <v>55153</v>
      </c>
      <c r="L2723" s="23">
        <f t="shared" si="428"/>
        <v>5.5</v>
      </c>
      <c r="M2723" s="24">
        <f t="shared" si="429"/>
        <v>1</v>
      </c>
      <c r="N2723" s="21">
        <v>5.5</v>
      </c>
      <c r="O2723" s="21">
        <v>5.5</v>
      </c>
      <c r="P2723" s="21" t="s">
        <v>461</v>
      </c>
      <c r="Q2723" s="21" t="s">
        <v>462</v>
      </c>
      <c r="R2723" s="25" t="s">
        <v>309</v>
      </c>
      <c r="S2723" s="21" t="s">
        <v>310</v>
      </c>
      <c r="T2723" s="21"/>
      <c r="U2723" s="26"/>
      <c r="V2723" s="26"/>
      <c r="W2723" s="27">
        <f t="shared" si="420"/>
        <v>2002</v>
      </c>
      <c r="X2723" s="27">
        <f t="shared" si="421"/>
        <v>2050</v>
      </c>
      <c r="Y2723" s="28">
        <f t="shared" si="422"/>
        <v>0</v>
      </c>
      <c r="Z2723" s="29" t="str">
        <f t="shared" si="423"/>
        <v>Excluded</v>
      </c>
      <c r="AA2723" s="30">
        <f t="shared" si="424"/>
        <v>5.5</v>
      </c>
      <c r="AB2723" s="31">
        <f>IF(AND(ISNUMBER(MATCH($S2723,[3]Lists!$CU$8:$CU$37,0)),J2723&gt;=DATE(2018,12,31)),$AH$6,$AH$5)</f>
        <v>1</v>
      </c>
      <c r="AC2723" s="31">
        <f t="shared" si="425"/>
        <v>1</v>
      </c>
      <c r="AD2723" s="31">
        <f t="shared" si="426"/>
        <v>1</v>
      </c>
      <c r="AE2723" s="32" t="e">
        <f>MIN($K2723,IF(AND(S2723='[3]Resources - Baseline'!$C$25,$AH$3&gt;0),MIN(DATE(2050,12,31),MAX(DATE($AH$4,12,31),DATE(YEAR(J2723)+$AH$3,MONTH(J2723),DAY(J2723)))),IF(AND(COUNTIFS('[3]Resources - Baseline'!$C$26:$C$37,S2723)=1,$AH$2&gt;0),MIN(DATE($AH$4,12,31),DATE(YEAR(J2723)+$AH$2,MONTH(J2723),DAY(J2723))),DATE(2050,12,31))))</f>
        <v>#VALUE!</v>
      </c>
      <c r="AF2723" s="33">
        <f t="shared" si="427"/>
        <v>1</v>
      </c>
    </row>
    <row r="2724" spans="1:32">
      <c r="A2724" s="1">
        <v>2724</v>
      </c>
      <c r="B2724" s="21" t="s">
        <v>5586</v>
      </c>
      <c r="C2724" s="21" t="s">
        <v>5587</v>
      </c>
      <c r="D2724" s="21" t="s">
        <v>163</v>
      </c>
      <c r="E2724" s="21" t="s">
        <v>302</v>
      </c>
      <c r="F2724" s="21" t="s">
        <v>302</v>
      </c>
      <c r="G2724" s="21" t="s">
        <v>303</v>
      </c>
      <c r="H2724" s="21" t="s">
        <v>302</v>
      </c>
      <c r="I2724" s="21" t="s">
        <v>167</v>
      </c>
      <c r="J2724" s="22">
        <v>37377</v>
      </c>
      <c r="K2724" s="22">
        <v>55153</v>
      </c>
      <c r="L2724" s="23">
        <f t="shared" si="428"/>
        <v>5.5</v>
      </c>
      <c r="M2724" s="24">
        <f t="shared" si="429"/>
        <v>1</v>
      </c>
      <c r="N2724" s="21">
        <v>5.5</v>
      </c>
      <c r="O2724" s="21">
        <v>5.5</v>
      </c>
      <c r="P2724" s="21" t="s">
        <v>461</v>
      </c>
      <c r="Q2724" s="21" t="s">
        <v>462</v>
      </c>
      <c r="R2724" s="25" t="s">
        <v>309</v>
      </c>
      <c r="S2724" s="21" t="s">
        <v>310</v>
      </c>
      <c r="T2724" s="21"/>
      <c r="U2724" s="26"/>
      <c r="V2724" s="26"/>
      <c r="W2724" s="27">
        <f t="shared" si="420"/>
        <v>2002</v>
      </c>
      <c r="X2724" s="27">
        <f t="shared" si="421"/>
        <v>2050</v>
      </c>
      <c r="Y2724" s="28">
        <f t="shared" si="422"/>
        <v>0</v>
      </c>
      <c r="Z2724" s="29" t="str">
        <f t="shared" si="423"/>
        <v>Excluded</v>
      </c>
      <c r="AA2724" s="30">
        <f t="shared" si="424"/>
        <v>5.5</v>
      </c>
      <c r="AB2724" s="31">
        <f>IF(AND(ISNUMBER(MATCH($S2724,[3]Lists!$CU$8:$CU$37,0)),J2724&gt;=DATE(2018,12,31)),$AH$6,$AH$5)</f>
        <v>1</v>
      </c>
      <c r="AC2724" s="31">
        <f t="shared" si="425"/>
        <v>1</v>
      </c>
      <c r="AD2724" s="31">
        <f t="shared" si="426"/>
        <v>1</v>
      </c>
      <c r="AE2724" s="32" t="e">
        <f>MIN($K2724,IF(AND(S2724='[3]Resources - Baseline'!$C$25,$AH$3&gt;0),MIN(DATE(2050,12,31),MAX(DATE($AH$4,12,31),DATE(YEAR(J2724)+$AH$3,MONTH(J2724),DAY(J2724)))),IF(AND(COUNTIFS('[3]Resources - Baseline'!$C$26:$C$37,S2724)=1,$AH$2&gt;0),MIN(DATE($AH$4,12,31),DATE(YEAR(J2724)+$AH$2,MONTH(J2724),DAY(J2724))),DATE(2050,12,31))))</f>
        <v>#VALUE!</v>
      </c>
      <c r="AF2724" s="33">
        <f t="shared" si="427"/>
        <v>1</v>
      </c>
    </row>
    <row r="2725" spans="1:32">
      <c r="A2725" s="1">
        <v>2725</v>
      </c>
      <c r="B2725" s="21" t="s">
        <v>5588</v>
      </c>
      <c r="C2725" s="21" t="s">
        <v>5589</v>
      </c>
      <c r="D2725" s="21" t="s">
        <v>163</v>
      </c>
      <c r="E2725" s="21" t="s">
        <v>302</v>
      </c>
      <c r="F2725" s="21" t="s">
        <v>302</v>
      </c>
      <c r="G2725" s="21" t="s">
        <v>303</v>
      </c>
      <c r="H2725" s="21" t="s">
        <v>302</v>
      </c>
      <c r="I2725" s="21" t="s">
        <v>167</v>
      </c>
      <c r="J2725" s="22">
        <v>37377</v>
      </c>
      <c r="K2725" s="22">
        <v>55153</v>
      </c>
      <c r="L2725" s="23">
        <f t="shared" si="428"/>
        <v>5.5</v>
      </c>
      <c r="M2725" s="24">
        <f t="shared" si="429"/>
        <v>1</v>
      </c>
      <c r="N2725" s="21">
        <v>5.5</v>
      </c>
      <c r="O2725" s="21">
        <v>5.5</v>
      </c>
      <c r="P2725" s="21" t="s">
        <v>461</v>
      </c>
      <c r="Q2725" s="21" t="s">
        <v>462</v>
      </c>
      <c r="R2725" s="25" t="s">
        <v>309</v>
      </c>
      <c r="S2725" s="21" t="s">
        <v>310</v>
      </c>
      <c r="T2725" s="21"/>
      <c r="U2725" s="26"/>
      <c r="V2725" s="26"/>
      <c r="W2725" s="27">
        <f t="shared" si="420"/>
        <v>2002</v>
      </c>
      <c r="X2725" s="27">
        <f t="shared" si="421"/>
        <v>2050</v>
      </c>
      <c r="Y2725" s="28">
        <f t="shared" si="422"/>
        <v>0</v>
      </c>
      <c r="Z2725" s="29" t="str">
        <f t="shared" si="423"/>
        <v>Excluded</v>
      </c>
      <c r="AA2725" s="30">
        <f t="shared" si="424"/>
        <v>5.5</v>
      </c>
      <c r="AB2725" s="31">
        <f>IF(AND(ISNUMBER(MATCH($S2725,[3]Lists!$CU$8:$CU$37,0)),J2725&gt;=DATE(2018,12,31)),$AH$6,$AH$5)</f>
        <v>1</v>
      </c>
      <c r="AC2725" s="31">
        <f t="shared" si="425"/>
        <v>1</v>
      </c>
      <c r="AD2725" s="31">
        <f t="shared" si="426"/>
        <v>1</v>
      </c>
      <c r="AE2725" s="32" t="e">
        <f>MIN($K2725,IF(AND(S2725='[3]Resources - Baseline'!$C$25,$AH$3&gt;0),MIN(DATE(2050,12,31),MAX(DATE($AH$4,12,31),DATE(YEAR(J2725)+$AH$3,MONTH(J2725),DAY(J2725)))),IF(AND(COUNTIFS('[3]Resources - Baseline'!$C$26:$C$37,S2725)=1,$AH$2&gt;0),MIN(DATE($AH$4,12,31),DATE(YEAR(J2725)+$AH$2,MONTH(J2725),DAY(J2725))),DATE(2050,12,31))))</f>
        <v>#VALUE!</v>
      </c>
      <c r="AF2725" s="33">
        <f t="shared" si="427"/>
        <v>1</v>
      </c>
    </row>
    <row r="2726" spans="1:32">
      <c r="A2726" s="1">
        <v>2726</v>
      </c>
      <c r="B2726" s="21" t="s">
        <v>5590</v>
      </c>
      <c r="C2726" s="21" t="s">
        <v>5591</v>
      </c>
      <c r="D2726" s="21" t="s">
        <v>163</v>
      </c>
      <c r="E2726" s="21" t="s">
        <v>302</v>
      </c>
      <c r="F2726" s="21" t="s">
        <v>302</v>
      </c>
      <c r="G2726" s="21" t="s">
        <v>303</v>
      </c>
      <c r="H2726" s="21" t="s">
        <v>302</v>
      </c>
      <c r="I2726" s="21" t="s">
        <v>167</v>
      </c>
      <c r="J2726" s="22">
        <v>37377</v>
      </c>
      <c r="K2726" s="22">
        <v>55153</v>
      </c>
      <c r="L2726" s="23">
        <f t="shared" si="428"/>
        <v>5.5</v>
      </c>
      <c r="M2726" s="24">
        <f t="shared" si="429"/>
        <v>1</v>
      </c>
      <c r="N2726" s="21">
        <v>5.5</v>
      </c>
      <c r="O2726" s="21">
        <v>5.5</v>
      </c>
      <c r="P2726" s="21" t="s">
        <v>461</v>
      </c>
      <c r="Q2726" s="21" t="s">
        <v>462</v>
      </c>
      <c r="R2726" s="25" t="s">
        <v>309</v>
      </c>
      <c r="S2726" s="21" t="s">
        <v>310</v>
      </c>
      <c r="T2726" s="21"/>
      <c r="U2726" s="26"/>
      <c r="V2726" s="26"/>
      <c r="W2726" s="27">
        <f t="shared" si="420"/>
        <v>2002</v>
      </c>
      <c r="X2726" s="27">
        <f t="shared" si="421"/>
        <v>2050</v>
      </c>
      <c r="Y2726" s="28">
        <f t="shared" si="422"/>
        <v>0</v>
      </c>
      <c r="Z2726" s="29" t="str">
        <f t="shared" si="423"/>
        <v>Excluded</v>
      </c>
      <c r="AA2726" s="30">
        <f t="shared" si="424"/>
        <v>5.5</v>
      </c>
      <c r="AB2726" s="31">
        <f>IF(AND(ISNUMBER(MATCH($S2726,[3]Lists!$CU$8:$CU$37,0)),J2726&gt;=DATE(2018,12,31)),$AH$6,$AH$5)</f>
        <v>1</v>
      </c>
      <c r="AC2726" s="31">
        <f t="shared" si="425"/>
        <v>1</v>
      </c>
      <c r="AD2726" s="31">
        <f t="shared" si="426"/>
        <v>1</v>
      </c>
      <c r="AE2726" s="32" t="e">
        <f>MIN($K2726,IF(AND(S2726='[3]Resources - Baseline'!$C$25,$AH$3&gt;0),MIN(DATE(2050,12,31),MAX(DATE($AH$4,12,31),DATE(YEAR(J2726)+$AH$3,MONTH(J2726),DAY(J2726)))),IF(AND(COUNTIFS('[3]Resources - Baseline'!$C$26:$C$37,S2726)=1,$AH$2&gt;0),MIN(DATE($AH$4,12,31),DATE(YEAR(J2726)+$AH$2,MONTH(J2726),DAY(J2726))),DATE(2050,12,31))))</f>
        <v>#VALUE!</v>
      </c>
      <c r="AF2726" s="33">
        <f t="shared" si="427"/>
        <v>1</v>
      </c>
    </row>
    <row r="2727" spans="1:32">
      <c r="A2727" s="1">
        <v>2727</v>
      </c>
      <c r="B2727" s="21" t="s">
        <v>5592</v>
      </c>
      <c r="C2727" s="21" t="s">
        <v>5593</v>
      </c>
      <c r="D2727" s="21" t="s">
        <v>163</v>
      </c>
      <c r="E2727" s="21" t="s">
        <v>302</v>
      </c>
      <c r="F2727" s="21" t="s">
        <v>302</v>
      </c>
      <c r="G2727" s="21" t="s">
        <v>303</v>
      </c>
      <c r="H2727" s="21" t="s">
        <v>302</v>
      </c>
      <c r="I2727" s="21" t="s">
        <v>167</v>
      </c>
      <c r="J2727" s="22">
        <v>37377</v>
      </c>
      <c r="K2727" s="22">
        <v>55153</v>
      </c>
      <c r="L2727" s="23">
        <f t="shared" si="428"/>
        <v>5.5</v>
      </c>
      <c r="M2727" s="24">
        <f t="shared" si="429"/>
        <v>1</v>
      </c>
      <c r="N2727" s="21">
        <v>5.5</v>
      </c>
      <c r="O2727" s="21">
        <v>5.5</v>
      </c>
      <c r="P2727" s="21" t="s">
        <v>461</v>
      </c>
      <c r="Q2727" s="21" t="s">
        <v>462</v>
      </c>
      <c r="R2727" s="25" t="s">
        <v>309</v>
      </c>
      <c r="S2727" s="21" t="s">
        <v>310</v>
      </c>
      <c r="T2727" s="21"/>
      <c r="U2727" s="26"/>
      <c r="V2727" s="26"/>
      <c r="W2727" s="27">
        <f t="shared" si="420"/>
        <v>2002</v>
      </c>
      <c r="X2727" s="27">
        <f t="shared" si="421"/>
        <v>2050</v>
      </c>
      <c r="Y2727" s="28">
        <f t="shared" si="422"/>
        <v>0</v>
      </c>
      <c r="Z2727" s="29" t="str">
        <f t="shared" si="423"/>
        <v>Excluded</v>
      </c>
      <c r="AA2727" s="30">
        <f t="shared" si="424"/>
        <v>5.5</v>
      </c>
      <c r="AB2727" s="31">
        <f>IF(AND(ISNUMBER(MATCH($S2727,[3]Lists!$CU$8:$CU$37,0)),J2727&gt;=DATE(2018,12,31)),$AH$6,$AH$5)</f>
        <v>1</v>
      </c>
      <c r="AC2727" s="31">
        <f t="shared" si="425"/>
        <v>1</v>
      </c>
      <c r="AD2727" s="31">
        <f t="shared" si="426"/>
        <v>1</v>
      </c>
      <c r="AE2727" s="32" t="e">
        <f>MIN($K2727,IF(AND(S2727='[3]Resources - Baseline'!$C$25,$AH$3&gt;0),MIN(DATE(2050,12,31),MAX(DATE($AH$4,12,31),DATE(YEAR(J2727)+$AH$3,MONTH(J2727),DAY(J2727)))),IF(AND(COUNTIFS('[3]Resources - Baseline'!$C$26:$C$37,S2727)=1,$AH$2&gt;0),MIN(DATE($AH$4,12,31),DATE(YEAR(J2727)+$AH$2,MONTH(J2727),DAY(J2727))),DATE(2050,12,31))))</f>
        <v>#VALUE!</v>
      </c>
      <c r="AF2727" s="33">
        <f t="shared" si="427"/>
        <v>1</v>
      </c>
    </row>
    <row r="2728" spans="1:32">
      <c r="A2728" s="1">
        <v>2728</v>
      </c>
      <c r="B2728" s="21" t="s">
        <v>5594</v>
      </c>
      <c r="C2728" s="21" t="s">
        <v>5595</v>
      </c>
      <c r="D2728" s="21" t="s">
        <v>163</v>
      </c>
      <c r="E2728" s="21" t="s">
        <v>302</v>
      </c>
      <c r="F2728" s="21" t="s">
        <v>302</v>
      </c>
      <c r="G2728" s="21" t="s">
        <v>303</v>
      </c>
      <c r="H2728" s="21" t="s">
        <v>302</v>
      </c>
      <c r="I2728" s="21" t="s">
        <v>167</v>
      </c>
      <c r="J2728" s="22">
        <v>37377</v>
      </c>
      <c r="K2728" s="22">
        <v>55153</v>
      </c>
      <c r="L2728" s="23">
        <f t="shared" si="428"/>
        <v>5.5</v>
      </c>
      <c r="M2728" s="24">
        <f t="shared" si="429"/>
        <v>1</v>
      </c>
      <c r="N2728" s="21">
        <v>5.5</v>
      </c>
      <c r="O2728" s="21">
        <v>5.5</v>
      </c>
      <c r="P2728" s="21" t="s">
        <v>461</v>
      </c>
      <c r="Q2728" s="21" t="s">
        <v>462</v>
      </c>
      <c r="R2728" s="25" t="s">
        <v>309</v>
      </c>
      <c r="S2728" s="21" t="s">
        <v>310</v>
      </c>
      <c r="T2728" s="21"/>
      <c r="U2728" s="26"/>
      <c r="V2728" s="26"/>
      <c r="W2728" s="27">
        <f t="shared" si="420"/>
        <v>2002</v>
      </c>
      <c r="X2728" s="27">
        <f t="shared" si="421"/>
        <v>2050</v>
      </c>
      <c r="Y2728" s="28">
        <f t="shared" si="422"/>
        <v>0</v>
      </c>
      <c r="Z2728" s="29" t="str">
        <f t="shared" si="423"/>
        <v>Excluded</v>
      </c>
      <c r="AA2728" s="30">
        <f t="shared" si="424"/>
        <v>5.5</v>
      </c>
      <c r="AB2728" s="31">
        <f>IF(AND(ISNUMBER(MATCH($S2728,[3]Lists!$CU$8:$CU$37,0)),J2728&gt;=DATE(2018,12,31)),$AH$6,$AH$5)</f>
        <v>1</v>
      </c>
      <c r="AC2728" s="31">
        <f t="shared" si="425"/>
        <v>1</v>
      </c>
      <c r="AD2728" s="31">
        <f t="shared" si="426"/>
        <v>1</v>
      </c>
      <c r="AE2728" s="32" t="e">
        <f>MIN($K2728,IF(AND(S2728='[3]Resources - Baseline'!$C$25,$AH$3&gt;0),MIN(DATE(2050,12,31),MAX(DATE($AH$4,12,31),DATE(YEAR(J2728)+$AH$3,MONTH(J2728),DAY(J2728)))),IF(AND(COUNTIFS('[3]Resources - Baseline'!$C$26:$C$37,S2728)=1,$AH$2&gt;0),MIN(DATE($AH$4,12,31),DATE(YEAR(J2728)+$AH$2,MONTH(J2728),DAY(J2728))),DATE(2050,12,31))))</f>
        <v>#VALUE!</v>
      </c>
      <c r="AF2728" s="33">
        <f t="shared" si="427"/>
        <v>1</v>
      </c>
    </row>
    <row r="2729" spans="1:32">
      <c r="A2729" s="1">
        <v>2729</v>
      </c>
      <c r="B2729" s="21" t="s">
        <v>5596</v>
      </c>
      <c r="C2729" s="21" t="s">
        <v>5597</v>
      </c>
      <c r="D2729" s="21" t="s">
        <v>163</v>
      </c>
      <c r="E2729" s="21" t="s">
        <v>302</v>
      </c>
      <c r="F2729" s="21" t="s">
        <v>302</v>
      </c>
      <c r="G2729" s="21" t="s">
        <v>303</v>
      </c>
      <c r="H2729" s="21" t="s">
        <v>302</v>
      </c>
      <c r="I2729" s="21" t="s">
        <v>167</v>
      </c>
      <c r="J2729" s="22">
        <v>37377</v>
      </c>
      <c r="K2729" s="22">
        <v>55153</v>
      </c>
      <c r="L2729" s="23">
        <f t="shared" si="428"/>
        <v>5.5</v>
      </c>
      <c r="M2729" s="24">
        <f t="shared" si="429"/>
        <v>1</v>
      </c>
      <c r="N2729" s="21">
        <v>5.5</v>
      </c>
      <c r="O2729" s="21">
        <v>5.5</v>
      </c>
      <c r="P2729" s="21" t="s">
        <v>461</v>
      </c>
      <c r="Q2729" s="21" t="s">
        <v>462</v>
      </c>
      <c r="R2729" s="25" t="s">
        <v>309</v>
      </c>
      <c r="S2729" s="21" t="s">
        <v>310</v>
      </c>
      <c r="T2729" s="21"/>
      <c r="U2729" s="26"/>
      <c r="V2729" s="26"/>
      <c r="W2729" s="27">
        <f t="shared" si="420"/>
        <v>2002</v>
      </c>
      <c r="X2729" s="27">
        <f t="shared" si="421"/>
        <v>2050</v>
      </c>
      <c r="Y2729" s="28">
        <f t="shared" si="422"/>
        <v>0</v>
      </c>
      <c r="Z2729" s="29" t="str">
        <f t="shared" si="423"/>
        <v>Excluded</v>
      </c>
      <c r="AA2729" s="30">
        <f t="shared" si="424"/>
        <v>5.5</v>
      </c>
      <c r="AB2729" s="31">
        <f>IF(AND(ISNUMBER(MATCH($S2729,[3]Lists!$CU$8:$CU$37,0)),J2729&gt;=DATE(2018,12,31)),$AH$6,$AH$5)</f>
        <v>1</v>
      </c>
      <c r="AC2729" s="31">
        <f t="shared" si="425"/>
        <v>1</v>
      </c>
      <c r="AD2729" s="31">
        <f t="shared" si="426"/>
        <v>1</v>
      </c>
      <c r="AE2729" s="32" t="e">
        <f>MIN($K2729,IF(AND(S2729='[3]Resources - Baseline'!$C$25,$AH$3&gt;0),MIN(DATE(2050,12,31),MAX(DATE($AH$4,12,31),DATE(YEAR(J2729)+$AH$3,MONTH(J2729),DAY(J2729)))),IF(AND(COUNTIFS('[3]Resources - Baseline'!$C$26:$C$37,S2729)=1,$AH$2&gt;0),MIN(DATE($AH$4,12,31),DATE(YEAR(J2729)+$AH$2,MONTH(J2729),DAY(J2729))),DATE(2050,12,31))))</f>
        <v>#VALUE!</v>
      </c>
      <c r="AF2729" s="33">
        <f t="shared" si="427"/>
        <v>1</v>
      </c>
    </row>
    <row r="2730" spans="1:32">
      <c r="A2730" s="1">
        <v>2730</v>
      </c>
      <c r="B2730" s="21" t="s">
        <v>5598</v>
      </c>
      <c r="C2730" s="21" t="s">
        <v>5599</v>
      </c>
      <c r="D2730" s="21" t="s">
        <v>163</v>
      </c>
      <c r="E2730" s="21" t="s">
        <v>302</v>
      </c>
      <c r="F2730" s="21" t="s">
        <v>302</v>
      </c>
      <c r="G2730" s="21" t="s">
        <v>303</v>
      </c>
      <c r="H2730" s="21" t="s">
        <v>302</v>
      </c>
      <c r="I2730" s="21" t="s">
        <v>167</v>
      </c>
      <c r="J2730" s="22">
        <v>37377</v>
      </c>
      <c r="K2730" s="22">
        <v>55153</v>
      </c>
      <c r="L2730" s="23">
        <f t="shared" si="428"/>
        <v>5.5</v>
      </c>
      <c r="M2730" s="24">
        <f t="shared" si="429"/>
        <v>1</v>
      </c>
      <c r="N2730" s="21">
        <v>5.5</v>
      </c>
      <c r="O2730" s="21">
        <v>5.5</v>
      </c>
      <c r="P2730" s="21" t="s">
        <v>461</v>
      </c>
      <c r="Q2730" s="21" t="s">
        <v>462</v>
      </c>
      <c r="R2730" s="25" t="s">
        <v>309</v>
      </c>
      <c r="S2730" s="21" t="s">
        <v>310</v>
      </c>
      <c r="T2730" s="21"/>
      <c r="U2730" s="26"/>
      <c r="V2730" s="26"/>
      <c r="W2730" s="27">
        <f t="shared" si="420"/>
        <v>2002</v>
      </c>
      <c r="X2730" s="27">
        <f t="shared" si="421"/>
        <v>2050</v>
      </c>
      <c r="Y2730" s="28">
        <f t="shared" si="422"/>
        <v>0</v>
      </c>
      <c r="Z2730" s="29" t="str">
        <f t="shared" si="423"/>
        <v>Excluded</v>
      </c>
      <c r="AA2730" s="30">
        <f t="shared" si="424"/>
        <v>5.5</v>
      </c>
      <c r="AB2730" s="31">
        <f>IF(AND(ISNUMBER(MATCH($S2730,[3]Lists!$CU$8:$CU$37,0)),J2730&gt;=DATE(2018,12,31)),$AH$6,$AH$5)</f>
        <v>1</v>
      </c>
      <c r="AC2730" s="31">
        <f t="shared" si="425"/>
        <v>1</v>
      </c>
      <c r="AD2730" s="31">
        <f t="shared" si="426"/>
        <v>1</v>
      </c>
      <c r="AE2730" s="32" t="e">
        <f>MIN($K2730,IF(AND(S2730='[3]Resources - Baseline'!$C$25,$AH$3&gt;0),MIN(DATE(2050,12,31),MAX(DATE($AH$4,12,31),DATE(YEAR(J2730)+$AH$3,MONTH(J2730),DAY(J2730)))),IF(AND(COUNTIFS('[3]Resources - Baseline'!$C$26:$C$37,S2730)=1,$AH$2&gt;0),MIN(DATE($AH$4,12,31),DATE(YEAR(J2730)+$AH$2,MONTH(J2730),DAY(J2730))),DATE(2050,12,31))))</f>
        <v>#VALUE!</v>
      </c>
      <c r="AF2730" s="33">
        <f t="shared" si="427"/>
        <v>1</v>
      </c>
    </row>
    <row r="2731" spans="1:32">
      <c r="A2731" s="1">
        <v>2731</v>
      </c>
      <c r="B2731" s="21" t="s">
        <v>5600</v>
      </c>
      <c r="C2731" s="21" t="s">
        <v>5601</v>
      </c>
      <c r="D2731" s="21" t="s">
        <v>163</v>
      </c>
      <c r="E2731" s="21" t="s">
        <v>302</v>
      </c>
      <c r="F2731" s="21" t="s">
        <v>302</v>
      </c>
      <c r="G2731" s="21" t="s">
        <v>303</v>
      </c>
      <c r="H2731" s="21" t="s">
        <v>302</v>
      </c>
      <c r="I2731" s="21" t="s">
        <v>167</v>
      </c>
      <c r="J2731" s="22">
        <v>37377</v>
      </c>
      <c r="K2731" s="22">
        <v>55153</v>
      </c>
      <c r="L2731" s="23">
        <f t="shared" si="428"/>
        <v>5.5</v>
      </c>
      <c r="M2731" s="24">
        <f t="shared" si="429"/>
        <v>1</v>
      </c>
      <c r="N2731" s="21">
        <v>5.5</v>
      </c>
      <c r="O2731" s="21">
        <v>5.5</v>
      </c>
      <c r="P2731" s="21" t="s">
        <v>461</v>
      </c>
      <c r="Q2731" s="21" t="s">
        <v>462</v>
      </c>
      <c r="R2731" s="25" t="s">
        <v>309</v>
      </c>
      <c r="S2731" s="21" t="s">
        <v>310</v>
      </c>
      <c r="T2731" s="21"/>
      <c r="U2731" s="26"/>
      <c r="V2731" s="26"/>
      <c r="W2731" s="27">
        <f t="shared" si="420"/>
        <v>2002</v>
      </c>
      <c r="X2731" s="27">
        <f t="shared" si="421"/>
        <v>2050</v>
      </c>
      <c r="Y2731" s="28">
        <f t="shared" si="422"/>
        <v>0</v>
      </c>
      <c r="Z2731" s="29" t="str">
        <f t="shared" si="423"/>
        <v>Excluded</v>
      </c>
      <c r="AA2731" s="30">
        <f t="shared" si="424"/>
        <v>5.5</v>
      </c>
      <c r="AB2731" s="31">
        <f>IF(AND(ISNUMBER(MATCH($S2731,[3]Lists!$CU$8:$CU$37,0)),J2731&gt;=DATE(2018,12,31)),$AH$6,$AH$5)</f>
        <v>1</v>
      </c>
      <c r="AC2731" s="31">
        <f t="shared" si="425"/>
        <v>1</v>
      </c>
      <c r="AD2731" s="31">
        <f t="shared" si="426"/>
        <v>1</v>
      </c>
      <c r="AE2731" s="32" t="e">
        <f>MIN($K2731,IF(AND(S2731='[3]Resources - Baseline'!$C$25,$AH$3&gt;0),MIN(DATE(2050,12,31),MAX(DATE($AH$4,12,31),DATE(YEAR(J2731)+$AH$3,MONTH(J2731),DAY(J2731)))),IF(AND(COUNTIFS('[3]Resources - Baseline'!$C$26:$C$37,S2731)=1,$AH$2&gt;0),MIN(DATE($AH$4,12,31),DATE(YEAR(J2731)+$AH$2,MONTH(J2731),DAY(J2731))),DATE(2050,12,31))))</f>
        <v>#VALUE!</v>
      </c>
      <c r="AF2731" s="33">
        <f t="shared" si="427"/>
        <v>1</v>
      </c>
    </row>
    <row r="2732" spans="1:32">
      <c r="A2732" s="1">
        <v>2732</v>
      </c>
      <c r="B2732" s="21" t="s">
        <v>5602</v>
      </c>
      <c r="C2732" s="21" t="s">
        <v>5603</v>
      </c>
      <c r="D2732" s="21" t="s">
        <v>163</v>
      </c>
      <c r="E2732" s="21" t="s">
        <v>302</v>
      </c>
      <c r="F2732" s="21" t="s">
        <v>302</v>
      </c>
      <c r="G2732" s="21" t="s">
        <v>303</v>
      </c>
      <c r="H2732" s="21" t="s">
        <v>302</v>
      </c>
      <c r="I2732" s="21" t="s">
        <v>167</v>
      </c>
      <c r="J2732" s="22">
        <v>37377</v>
      </c>
      <c r="K2732" s="22">
        <v>55153</v>
      </c>
      <c r="L2732" s="23">
        <f t="shared" si="428"/>
        <v>5.5</v>
      </c>
      <c r="M2732" s="24">
        <f t="shared" si="429"/>
        <v>1</v>
      </c>
      <c r="N2732" s="21">
        <v>5.5</v>
      </c>
      <c r="O2732" s="21">
        <v>5.5</v>
      </c>
      <c r="P2732" s="21" t="s">
        <v>461</v>
      </c>
      <c r="Q2732" s="21" t="s">
        <v>462</v>
      </c>
      <c r="R2732" s="25" t="s">
        <v>309</v>
      </c>
      <c r="S2732" s="21" t="s">
        <v>310</v>
      </c>
      <c r="T2732" s="21"/>
      <c r="U2732" s="26"/>
      <c r="V2732" s="26"/>
      <c r="W2732" s="27">
        <f t="shared" si="420"/>
        <v>2002</v>
      </c>
      <c r="X2732" s="27">
        <f t="shared" si="421"/>
        <v>2050</v>
      </c>
      <c r="Y2732" s="28">
        <f t="shared" si="422"/>
        <v>0</v>
      </c>
      <c r="Z2732" s="29" t="str">
        <f t="shared" si="423"/>
        <v>Excluded</v>
      </c>
      <c r="AA2732" s="30">
        <f t="shared" si="424"/>
        <v>5.5</v>
      </c>
      <c r="AB2732" s="31">
        <f>IF(AND(ISNUMBER(MATCH($S2732,[3]Lists!$CU$8:$CU$37,0)),J2732&gt;=DATE(2018,12,31)),$AH$6,$AH$5)</f>
        <v>1</v>
      </c>
      <c r="AC2732" s="31">
        <f t="shared" si="425"/>
        <v>1</v>
      </c>
      <c r="AD2732" s="31">
        <f t="shared" si="426"/>
        <v>1</v>
      </c>
      <c r="AE2732" s="32" t="e">
        <f>MIN($K2732,IF(AND(S2732='[3]Resources - Baseline'!$C$25,$AH$3&gt;0),MIN(DATE(2050,12,31),MAX(DATE($AH$4,12,31),DATE(YEAR(J2732)+$AH$3,MONTH(J2732),DAY(J2732)))),IF(AND(COUNTIFS('[3]Resources - Baseline'!$C$26:$C$37,S2732)=1,$AH$2&gt;0),MIN(DATE($AH$4,12,31),DATE(YEAR(J2732)+$AH$2,MONTH(J2732),DAY(J2732))),DATE(2050,12,31))))</f>
        <v>#VALUE!</v>
      </c>
      <c r="AF2732" s="33">
        <f t="shared" si="427"/>
        <v>1</v>
      </c>
    </row>
    <row r="2733" spans="1:32">
      <c r="A2733" s="1">
        <v>2733</v>
      </c>
      <c r="B2733" s="21" t="s">
        <v>5604</v>
      </c>
      <c r="C2733" s="21" t="s">
        <v>5605</v>
      </c>
      <c r="D2733" s="21" t="s">
        <v>163</v>
      </c>
      <c r="E2733" s="21" t="s">
        <v>302</v>
      </c>
      <c r="F2733" s="21" t="s">
        <v>302</v>
      </c>
      <c r="G2733" s="21" t="s">
        <v>303</v>
      </c>
      <c r="H2733" s="21" t="s">
        <v>302</v>
      </c>
      <c r="I2733" s="21" t="s">
        <v>167</v>
      </c>
      <c r="J2733" s="22">
        <v>37377</v>
      </c>
      <c r="K2733" s="22">
        <v>55153</v>
      </c>
      <c r="L2733" s="23">
        <f t="shared" si="428"/>
        <v>5.5</v>
      </c>
      <c r="M2733" s="24">
        <f t="shared" si="429"/>
        <v>1</v>
      </c>
      <c r="N2733" s="21">
        <v>5.5</v>
      </c>
      <c r="O2733" s="21">
        <v>5.5</v>
      </c>
      <c r="P2733" s="21" t="s">
        <v>461</v>
      </c>
      <c r="Q2733" s="21" t="s">
        <v>462</v>
      </c>
      <c r="R2733" s="25" t="s">
        <v>309</v>
      </c>
      <c r="S2733" s="21" t="s">
        <v>310</v>
      </c>
      <c r="T2733" s="21"/>
      <c r="U2733" s="26"/>
      <c r="V2733" s="26"/>
      <c r="W2733" s="27">
        <f t="shared" si="420"/>
        <v>2002</v>
      </c>
      <c r="X2733" s="27">
        <f t="shared" si="421"/>
        <v>2050</v>
      </c>
      <c r="Y2733" s="28">
        <f t="shared" si="422"/>
        <v>0</v>
      </c>
      <c r="Z2733" s="29" t="str">
        <f t="shared" si="423"/>
        <v>Excluded</v>
      </c>
      <c r="AA2733" s="30">
        <f t="shared" si="424"/>
        <v>5.5</v>
      </c>
      <c r="AB2733" s="31">
        <f>IF(AND(ISNUMBER(MATCH($S2733,[3]Lists!$CU$8:$CU$37,0)),J2733&gt;=DATE(2018,12,31)),$AH$6,$AH$5)</f>
        <v>1</v>
      </c>
      <c r="AC2733" s="31">
        <f t="shared" si="425"/>
        <v>1</v>
      </c>
      <c r="AD2733" s="31">
        <f t="shared" si="426"/>
        <v>1</v>
      </c>
      <c r="AE2733" s="32" t="e">
        <f>MIN($K2733,IF(AND(S2733='[3]Resources - Baseline'!$C$25,$AH$3&gt;0),MIN(DATE(2050,12,31),MAX(DATE($AH$4,12,31),DATE(YEAR(J2733)+$AH$3,MONTH(J2733),DAY(J2733)))),IF(AND(COUNTIFS('[3]Resources - Baseline'!$C$26:$C$37,S2733)=1,$AH$2&gt;0),MIN(DATE($AH$4,12,31),DATE(YEAR(J2733)+$AH$2,MONTH(J2733),DAY(J2733))),DATE(2050,12,31))))</f>
        <v>#VALUE!</v>
      </c>
      <c r="AF2733" s="33">
        <f t="shared" si="427"/>
        <v>1</v>
      </c>
    </row>
    <row r="2734" spans="1:32">
      <c r="A2734" s="1">
        <v>2734</v>
      </c>
      <c r="B2734" s="21" t="s">
        <v>5606</v>
      </c>
      <c r="C2734" s="21" t="s">
        <v>5607</v>
      </c>
      <c r="D2734" s="21" t="s">
        <v>163</v>
      </c>
      <c r="E2734" s="21" t="s">
        <v>302</v>
      </c>
      <c r="F2734" s="21" t="s">
        <v>302</v>
      </c>
      <c r="G2734" s="21" t="s">
        <v>303</v>
      </c>
      <c r="H2734" s="21" t="s">
        <v>302</v>
      </c>
      <c r="I2734" s="21" t="s">
        <v>167</v>
      </c>
      <c r="J2734" s="22">
        <v>37377</v>
      </c>
      <c r="K2734" s="22">
        <v>55153</v>
      </c>
      <c r="L2734" s="23">
        <f t="shared" si="428"/>
        <v>5.5</v>
      </c>
      <c r="M2734" s="24">
        <f t="shared" si="429"/>
        <v>1</v>
      </c>
      <c r="N2734" s="21">
        <v>5.5</v>
      </c>
      <c r="O2734" s="21">
        <v>5.5</v>
      </c>
      <c r="P2734" s="21" t="s">
        <v>461</v>
      </c>
      <c r="Q2734" s="21" t="s">
        <v>462</v>
      </c>
      <c r="R2734" s="25" t="s">
        <v>309</v>
      </c>
      <c r="S2734" s="21" t="s">
        <v>310</v>
      </c>
      <c r="T2734" s="21"/>
      <c r="U2734" s="26"/>
      <c r="V2734" s="26"/>
      <c r="W2734" s="27">
        <f t="shared" si="420"/>
        <v>2002</v>
      </c>
      <c r="X2734" s="27">
        <f t="shared" si="421"/>
        <v>2050</v>
      </c>
      <c r="Y2734" s="28">
        <f t="shared" si="422"/>
        <v>0</v>
      </c>
      <c r="Z2734" s="29" t="str">
        <f t="shared" si="423"/>
        <v>Excluded</v>
      </c>
      <c r="AA2734" s="30">
        <f t="shared" si="424"/>
        <v>5.5</v>
      </c>
      <c r="AB2734" s="31">
        <f>IF(AND(ISNUMBER(MATCH($S2734,[3]Lists!$CU$8:$CU$37,0)),J2734&gt;=DATE(2018,12,31)),$AH$6,$AH$5)</f>
        <v>1</v>
      </c>
      <c r="AC2734" s="31">
        <f t="shared" si="425"/>
        <v>1</v>
      </c>
      <c r="AD2734" s="31">
        <f t="shared" si="426"/>
        <v>1</v>
      </c>
      <c r="AE2734" s="32" t="e">
        <f>MIN($K2734,IF(AND(S2734='[3]Resources - Baseline'!$C$25,$AH$3&gt;0),MIN(DATE(2050,12,31),MAX(DATE($AH$4,12,31),DATE(YEAR(J2734)+$AH$3,MONTH(J2734),DAY(J2734)))),IF(AND(COUNTIFS('[3]Resources - Baseline'!$C$26:$C$37,S2734)=1,$AH$2&gt;0),MIN(DATE($AH$4,12,31),DATE(YEAR(J2734)+$AH$2,MONTH(J2734),DAY(J2734))),DATE(2050,12,31))))</f>
        <v>#VALUE!</v>
      </c>
      <c r="AF2734" s="33">
        <f t="shared" si="427"/>
        <v>1</v>
      </c>
    </row>
    <row r="2735" spans="1:32">
      <c r="A2735" s="1">
        <v>2735</v>
      </c>
      <c r="B2735" s="21" t="s">
        <v>5608</v>
      </c>
      <c r="C2735" s="21" t="s">
        <v>5609</v>
      </c>
      <c r="D2735" s="21" t="s">
        <v>163</v>
      </c>
      <c r="E2735" s="21" t="s">
        <v>302</v>
      </c>
      <c r="F2735" s="21" t="s">
        <v>302</v>
      </c>
      <c r="G2735" s="21" t="s">
        <v>303</v>
      </c>
      <c r="H2735" s="21" t="s">
        <v>302</v>
      </c>
      <c r="I2735" s="21" t="s">
        <v>167</v>
      </c>
      <c r="J2735" s="22">
        <v>37377</v>
      </c>
      <c r="K2735" s="22">
        <v>55153</v>
      </c>
      <c r="L2735" s="23">
        <f t="shared" si="428"/>
        <v>5.5</v>
      </c>
      <c r="M2735" s="24">
        <f t="shared" si="429"/>
        <v>1</v>
      </c>
      <c r="N2735" s="21">
        <v>5.5</v>
      </c>
      <c r="O2735" s="21">
        <v>5.5</v>
      </c>
      <c r="P2735" s="21" t="s">
        <v>461</v>
      </c>
      <c r="Q2735" s="21" t="s">
        <v>462</v>
      </c>
      <c r="R2735" s="25" t="s">
        <v>309</v>
      </c>
      <c r="S2735" s="21" t="s">
        <v>310</v>
      </c>
      <c r="T2735" s="21"/>
      <c r="U2735" s="26"/>
      <c r="V2735" s="26"/>
      <c r="W2735" s="27">
        <f t="shared" si="420"/>
        <v>2002</v>
      </c>
      <c r="X2735" s="27">
        <f t="shared" si="421"/>
        <v>2050</v>
      </c>
      <c r="Y2735" s="28">
        <f t="shared" si="422"/>
        <v>0</v>
      </c>
      <c r="Z2735" s="29" t="str">
        <f t="shared" si="423"/>
        <v>Excluded</v>
      </c>
      <c r="AA2735" s="30">
        <f t="shared" si="424"/>
        <v>5.5</v>
      </c>
      <c r="AB2735" s="31">
        <f>IF(AND(ISNUMBER(MATCH($S2735,[3]Lists!$CU$8:$CU$37,0)),J2735&gt;=DATE(2018,12,31)),$AH$6,$AH$5)</f>
        <v>1</v>
      </c>
      <c r="AC2735" s="31">
        <f t="shared" si="425"/>
        <v>1</v>
      </c>
      <c r="AD2735" s="31">
        <f t="shared" si="426"/>
        <v>1</v>
      </c>
      <c r="AE2735" s="32" t="e">
        <f>MIN($K2735,IF(AND(S2735='[3]Resources - Baseline'!$C$25,$AH$3&gt;0),MIN(DATE(2050,12,31),MAX(DATE($AH$4,12,31),DATE(YEAR(J2735)+$AH$3,MONTH(J2735),DAY(J2735)))),IF(AND(COUNTIFS('[3]Resources - Baseline'!$C$26:$C$37,S2735)=1,$AH$2&gt;0),MIN(DATE($AH$4,12,31),DATE(YEAR(J2735)+$AH$2,MONTH(J2735),DAY(J2735))),DATE(2050,12,31))))</f>
        <v>#VALUE!</v>
      </c>
      <c r="AF2735" s="33">
        <f t="shared" si="427"/>
        <v>1</v>
      </c>
    </row>
    <row r="2736" spans="1:32">
      <c r="A2736" s="1">
        <v>2736</v>
      </c>
      <c r="B2736" s="21" t="s">
        <v>5610</v>
      </c>
      <c r="C2736" s="21" t="s">
        <v>5611</v>
      </c>
      <c r="D2736" s="21" t="s">
        <v>163</v>
      </c>
      <c r="E2736" s="21" t="s">
        <v>302</v>
      </c>
      <c r="F2736" s="21" t="s">
        <v>302</v>
      </c>
      <c r="G2736" s="21" t="s">
        <v>303</v>
      </c>
      <c r="H2736" s="21" t="s">
        <v>302</v>
      </c>
      <c r="I2736" s="21" t="s">
        <v>167</v>
      </c>
      <c r="J2736" s="22">
        <v>37377</v>
      </c>
      <c r="K2736" s="22">
        <v>55153</v>
      </c>
      <c r="L2736" s="23">
        <f t="shared" si="428"/>
        <v>5.5</v>
      </c>
      <c r="M2736" s="24">
        <f t="shared" si="429"/>
        <v>1</v>
      </c>
      <c r="N2736" s="21">
        <v>5.5</v>
      </c>
      <c r="O2736" s="21">
        <v>5.5</v>
      </c>
      <c r="P2736" s="21" t="s">
        <v>461</v>
      </c>
      <c r="Q2736" s="21" t="s">
        <v>462</v>
      </c>
      <c r="R2736" s="25" t="s">
        <v>309</v>
      </c>
      <c r="S2736" s="21" t="s">
        <v>310</v>
      </c>
      <c r="T2736" s="21"/>
      <c r="U2736" s="26"/>
      <c r="V2736" s="26"/>
      <c r="W2736" s="27">
        <f t="shared" si="420"/>
        <v>2002</v>
      </c>
      <c r="X2736" s="27">
        <f t="shared" si="421"/>
        <v>2050</v>
      </c>
      <c r="Y2736" s="28">
        <f t="shared" si="422"/>
        <v>0</v>
      </c>
      <c r="Z2736" s="29" t="str">
        <f t="shared" si="423"/>
        <v>Excluded</v>
      </c>
      <c r="AA2736" s="30">
        <f t="shared" si="424"/>
        <v>5.5</v>
      </c>
      <c r="AB2736" s="31">
        <f>IF(AND(ISNUMBER(MATCH($S2736,[3]Lists!$CU$8:$CU$37,0)),J2736&gt;=DATE(2018,12,31)),$AH$6,$AH$5)</f>
        <v>1</v>
      </c>
      <c r="AC2736" s="31">
        <f t="shared" si="425"/>
        <v>1</v>
      </c>
      <c r="AD2736" s="31">
        <f t="shared" si="426"/>
        <v>1</v>
      </c>
      <c r="AE2736" s="32" t="e">
        <f>MIN($K2736,IF(AND(S2736='[3]Resources - Baseline'!$C$25,$AH$3&gt;0),MIN(DATE(2050,12,31),MAX(DATE($AH$4,12,31),DATE(YEAR(J2736)+$AH$3,MONTH(J2736),DAY(J2736)))),IF(AND(COUNTIFS('[3]Resources - Baseline'!$C$26:$C$37,S2736)=1,$AH$2&gt;0),MIN(DATE($AH$4,12,31),DATE(YEAR(J2736)+$AH$2,MONTH(J2736),DAY(J2736))),DATE(2050,12,31))))</f>
        <v>#VALUE!</v>
      </c>
      <c r="AF2736" s="33">
        <f t="shared" si="427"/>
        <v>1</v>
      </c>
    </row>
    <row r="2737" spans="1:32">
      <c r="A2737" s="1">
        <v>2737</v>
      </c>
      <c r="B2737" s="21" t="s">
        <v>5612</v>
      </c>
      <c r="C2737" s="21" t="s">
        <v>5613</v>
      </c>
      <c r="D2737" s="21" t="s">
        <v>163</v>
      </c>
      <c r="E2737" s="21" t="s">
        <v>302</v>
      </c>
      <c r="F2737" s="21" t="s">
        <v>302</v>
      </c>
      <c r="G2737" s="21" t="s">
        <v>303</v>
      </c>
      <c r="H2737" s="21" t="s">
        <v>302</v>
      </c>
      <c r="I2737" s="21" t="s">
        <v>167</v>
      </c>
      <c r="J2737" s="22">
        <v>37377</v>
      </c>
      <c r="K2737" s="22">
        <v>55153</v>
      </c>
      <c r="L2737" s="23">
        <f t="shared" si="428"/>
        <v>5.5</v>
      </c>
      <c r="M2737" s="24">
        <f t="shared" si="429"/>
        <v>1</v>
      </c>
      <c r="N2737" s="21">
        <v>5.5</v>
      </c>
      <c r="O2737" s="21">
        <v>5.5</v>
      </c>
      <c r="P2737" s="21" t="s">
        <v>461</v>
      </c>
      <c r="Q2737" s="21" t="s">
        <v>462</v>
      </c>
      <c r="R2737" s="25" t="s">
        <v>309</v>
      </c>
      <c r="S2737" s="21" t="s">
        <v>310</v>
      </c>
      <c r="T2737" s="21"/>
      <c r="U2737" s="26"/>
      <c r="V2737" s="26"/>
      <c r="W2737" s="27">
        <f t="shared" si="420"/>
        <v>2002</v>
      </c>
      <c r="X2737" s="27">
        <f t="shared" si="421"/>
        <v>2050</v>
      </c>
      <c r="Y2737" s="28">
        <f t="shared" si="422"/>
        <v>0</v>
      </c>
      <c r="Z2737" s="29" t="str">
        <f t="shared" si="423"/>
        <v>Excluded</v>
      </c>
      <c r="AA2737" s="30">
        <f t="shared" si="424"/>
        <v>5.5</v>
      </c>
      <c r="AB2737" s="31">
        <f>IF(AND(ISNUMBER(MATCH($S2737,[3]Lists!$CU$8:$CU$37,0)),J2737&gt;=DATE(2018,12,31)),$AH$6,$AH$5)</f>
        <v>1</v>
      </c>
      <c r="AC2737" s="31">
        <f t="shared" si="425"/>
        <v>1</v>
      </c>
      <c r="AD2737" s="31">
        <f t="shared" si="426"/>
        <v>1</v>
      </c>
      <c r="AE2737" s="32" t="e">
        <f>MIN($K2737,IF(AND(S2737='[3]Resources - Baseline'!$C$25,$AH$3&gt;0),MIN(DATE(2050,12,31),MAX(DATE($AH$4,12,31),DATE(YEAR(J2737)+$AH$3,MONTH(J2737),DAY(J2737)))),IF(AND(COUNTIFS('[3]Resources - Baseline'!$C$26:$C$37,S2737)=1,$AH$2&gt;0),MIN(DATE($AH$4,12,31),DATE(YEAR(J2737)+$AH$2,MONTH(J2737),DAY(J2737))),DATE(2050,12,31))))</f>
        <v>#VALUE!</v>
      </c>
      <c r="AF2737" s="33">
        <f t="shared" si="427"/>
        <v>1</v>
      </c>
    </row>
    <row r="2738" spans="1:32">
      <c r="A2738" s="1">
        <v>2738</v>
      </c>
      <c r="B2738" s="21" t="s">
        <v>5614</v>
      </c>
      <c r="C2738" s="21" t="s">
        <v>5615</v>
      </c>
      <c r="D2738" s="21" t="s">
        <v>163</v>
      </c>
      <c r="E2738" s="21" t="s">
        <v>302</v>
      </c>
      <c r="F2738" s="21" t="s">
        <v>302</v>
      </c>
      <c r="G2738" s="21" t="s">
        <v>303</v>
      </c>
      <c r="H2738" s="21" t="s">
        <v>302</v>
      </c>
      <c r="I2738" s="21" t="s">
        <v>167</v>
      </c>
      <c r="J2738" s="22">
        <v>37377</v>
      </c>
      <c r="K2738" s="22">
        <v>55153</v>
      </c>
      <c r="L2738" s="23">
        <f t="shared" si="428"/>
        <v>5.5</v>
      </c>
      <c r="M2738" s="24">
        <f t="shared" si="429"/>
        <v>1</v>
      </c>
      <c r="N2738" s="21">
        <v>5.5</v>
      </c>
      <c r="O2738" s="21">
        <v>5.5</v>
      </c>
      <c r="P2738" s="21" t="s">
        <v>461</v>
      </c>
      <c r="Q2738" s="21" t="s">
        <v>462</v>
      </c>
      <c r="R2738" s="25" t="s">
        <v>309</v>
      </c>
      <c r="S2738" s="21" t="s">
        <v>310</v>
      </c>
      <c r="T2738" s="21"/>
      <c r="U2738" s="26"/>
      <c r="V2738" s="26"/>
      <c r="W2738" s="27">
        <f t="shared" si="420"/>
        <v>2002</v>
      </c>
      <c r="X2738" s="27">
        <f t="shared" si="421"/>
        <v>2050</v>
      </c>
      <c r="Y2738" s="28">
        <f t="shared" si="422"/>
        <v>0</v>
      </c>
      <c r="Z2738" s="29" t="str">
        <f t="shared" si="423"/>
        <v>Excluded</v>
      </c>
      <c r="AA2738" s="30">
        <f t="shared" si="424"/>
        <v>5.5</v>
      </c>
      <c r="AB2738" s="31">
        <f>IF(AND(ISNUMBER(MATCH($S2738,[3]Lists!$CU$8:$CU$37,0)),J2738&gt;=DATE(2018,12,31)),$AH$6,$AH$5)</f>
        <v>1</v>
      </c>
      <c r="AC2738" s="31">
        <f t="shared" si="425"/>
        <v>1</v>
      </c>
      <c r="AD2738" s="31">
        <f t="shared" si="426"/>
        <v>1</v>
      </c>
      <c r="AE2738" s="32" t="e">
        <f>MIN($K2738,IF(AND(S2738='[3]Resources - Baseline'!$C$25,$AH$3&gt;0),MIN(DATE(2050,12,31),MAX(DATE($AH$4,12,31),DATE(YEAR(J2738)+$AH$3,MONTH(J2738),DAY(J2738)))),IF(AND(COUNTIFS('[3]Resources - Baseline'!$C$26:$C$37,S2738)=1,$AH$2&gt;0),MIN(DATE($AH$4,12,31),DATE(YEAR(J2738)+$AH$2,MONTH(J2738),DAY(J2738))),DATE(2050,12,31))))</f>
        <v>#VALUE!</v>
      </c>
      <c r="AF2738" s="33">
        <f t="shared" si="427"/>
        <v>1</v>
      </c>
    </row>
    <row r="2739" spans="1:32">
      <c r="A2739" s="1">
        <v>2739</v>
      </c>
      <c r="B2739" s="21" t="s">
        <v>5616</v>
      </c>
      <c r="C2739" s="21" t="s">
        <v>5617</v>
      </c>
      <c r="D2739" s="21" t="s">
        <v>163</v>
      </c>
      <c r="E2739" s="21" t="s">
        <v>302</v>
      </c>
      <c r="F2739" s="21" t="s">
        <v>302</v>
      </c>
      <c r="G2739" s="21" t="s">
        <v>303</v>
      </c>
      <c r="H2739" s="21" t="s">
        <v>302</v>
      </c>
      <c r="I2739" s="21" t="s">
        <v>167</v>
      </c>
      <c r="J2739" s="22">
        <v>37377</v>
      </c>
      <c r="K2739" s="22">
        <v>55153</v>
      </c>
      <c r="L2739" s="23">
        <f t="shared" si="428"/>
        <v>5.5</v>
      </c>
      <c r="M2739" s="24">
        <f t="shared" si="429"/>
        <v>1</v>
      </c>
      <c r="N2739" s="21">
        <v>5.5</v>
      </c>
      <c r="O2739" s="21">
        <v>5.5</v>
      </c>
      <c r="P2739" s="21" t="s">
        <v>461</v>
      </c>
      <c r="Q2739" s="21" t="s">
        <v>462</v>
      </c>
      <c r="R2739" s="25" t="s">
        <v>309</v>
      </c>
      <c r="S2739" s="21" t="s">
        <v>310</v>
      </c>
      <c r="T2739" s="21"/>
      <c r="U2739" s="26"/>
      <c r="V2739" s="26"/>
      <c r="W2739" s="27">
        <f t="shared" si="420"/>
        <v>2002</v>
      </c>
      <c r="X2739" s="27">
        <f t="shared" si="421"/>
        <v>2050</v>
      </c>
      <c r="Y2739" s="28">
        <f t="shared" si="422"/>
        <v>0</v>
      </c>
      <c r="Z2739" s="29" t="str">
        <f t="shared" si="423"/>
        <v>Excluded</v>
      </c>
      <c r="AA2739" s="30">
        <f t="shared" si="424"/>
        <v>5.5</v>
      </c>
      <c r="AB2739" s="31">
        <f>IF(AND(ISNUMBER(MATCH($S2739,[3]Lists!$CU$8:$CU$37,0)),J2739&gt;=DATE(2018,12,31)),$AH$6,$AH$5)</f>
        <v>1</v>
      </c>
      <c r="AC2739" s="31">
        <f t="shared" si="425"/>
        <v>1</v>
      </c>
      <c r="AD2739" s="31">
        <f t="shared" si="426"/>
        <v>1</v>
      </c>
      <c r="AE2739" s="32" t="e">
        <f>MIN($K2739,IF(AND(S2739='[3]Resources - Baseline'!$C$25,$AH$3&gt;0),MIN(DATE(2050,12,31),MAX(DATE($AH$4,12,31),DATE(YEAR(J2739)+$AH$3,MONTH(J2739),DAY(J2739)))),IF(AND(COUNTIFS('[3]Resources - Baseline'!$C$26:$C$37,S2739)=1,$AH$2&gt;0),MIN(DATE($AH$4,12,31),DATE(YEAR(J2739)+$AH$2,MONTH(J2739),DAY(J2739))),DATE(2050,12,31))))</f>
        <v>#VALUE!</v>
      </c>
      <c r="AF2739" s="33">
        <f t="shared" si="427"/>
        <v>1</v>
      </c>
    </row>
    <row r="2740" spans="1:32">
      <c r="A2740" s="1">
        <v>2740</v>
      </c>
      <c r="B2740" s="21" t="s">
        <v>5618</v>
      </c>
      <c r="C2740" s="21" t="s">
        <v>5619</v>
      </c>
      <c r="D2740" s="21" t="s">
        <v>163</v>
      </c>
      <c r="E2740" s="21" t="s">
        <v>302</v>
      </c>
      <c r="F2740" s="21" t="s">
        <v>302</v>
      </c>
      <c r="G2740" s="21" t="s">
        <v>303</v>
      </c>
      <c r="H2740" s="21" t="s">
        <v>302</v>
      </c>
      <c r="I2740" s="21" t="s">
        <v>167</v>
      </c>
      <c r="J2740" s="22">
        <v>37377</v>
      </c>
      <c r="K2740" s="22">
        <v>55153</v>
      </c>
      <c r="L2740" s="23">
        <f t="shared" si="428"/>
        <v>5.5</v>
      </c>
      <c r="M2740" s="24">
        <f t="shared" si="429"/>
        <v>1</v>
      </c>
      <c r="N2740" s="21">
        <v>5.5</v>
      </c>
      <c r="O2740" s="21">
        <v>5.5</v>
      </c>
      <c r="P2740" s="21" t="s">
        <v>461</v>
      </c>
      <c r="Q2740" s="21" t="s">
        <v>462</v>
      </c>
      <c r="R2740" s="25" t="s">
        <v>309</v>
      </c>
      <c r="S2740" s="21" t="s">
        <v>310</v>
      </c>
      <c r="T2740" s="21"/>
      <c r="U2740" s="26"/>
      <c r="V2740" s="26"/>
      <c r="W2740" s="27">
        <f t="shared" si="420"/>
        <v>2002</v>
      </c>
      <c r="X2740" s="27">
        <f t="shared" si="421"/>
        <v>2050</v>
      </c>
      <c r="Y2740" s="28">
        <f t="shared" si="422"/>
        <v>0</v>
      </c>
      <c r="Z2740" s="29" t="str">
        <f t="shared" si="423"/>
        <v>Excluded</v>
      </c>
      <c r="AA2740" s="30">
        <f t="shared" si="424"/>
        <v>5.5</v>
      </c>
      <c r="AB2740" s="31">
        <f>IF(AND(ISNUMBER(MATCH($S2740,[3]Lists!$CU$8:$CU$37,0)),J2740&gt;=DATE(2018,12,31)),$AH$6,$AH$5)</f>
        <v>1</v>
      </c>
      <c r="AC2740" s="31">
        <f t="shared" si="425"/>
        <v>1</v>
      </c>
      <c r="AD2740" s="31">
        <f t="shared" si="426"/>
        <v>1</v>
      </c>
      <c r="AE2740" s="32" t="e">
        <f>MIN($K2740,IF(AND(S2740='[3]Resources - Baseline'!$C$25,$AH$3&gt;0),MIN(DATE(2050,12,31),MAX(DATE($AH$4,12,31),DATE(YEAR(J2740)+$AH$3,MONTH(J2740),DAY(J2740)))),IF(AND(COUNTIFS('[3]Resources - Baseline'!$C$26:$C$37,S2740)=1,$AH$2&gt;0),MIN(DATE($AH$4,12,31),DATE(YEAR(J2740)+$AH$2,MONTH(J2740),DAY(J2740))),DATE(2050,12,31))))</f>
        <v>#VALUE!</v>
      </c>
      <c r="AF2740" s="33">
        <f t="shared" si="427"/>
        <v>1</v>
      </c>
    </row>
    <row r="2741" spans="1:32">
      <c r="A2741" s="1">
        <v>2741</v>
      </c>
      <c r="B2741" s="21" t="s">
        <v>5620</v>
      </c>
      <c r="C2741" s="21" t="s">
        <v>5621</v>
      </c>
      <c r="D2741" s="21" t="s">
        <v>163</v>
      </c>
      <c r="E2741" s="21" t="s">
        <v>302</v>
      </c>
      <c r="F2741" s="21" t="s">
        <v>302</v>
      </c>
      <c r="G2741" s="21" t="s">
        <v>303</v>
      </c>
      <c r="H2741" s="21" t="s">
        <v>302</v>
      </c>
      <c r="I2741" s="21" t="s">
        <v>167</v>
      </c>
      <c r="J2741" s="22">
        <v>39569</v>
      </c>
      <c r="K2741" s="22">
        <v>55123</v>
      </c>
      <c r="L2741" s="23">
        <f t="shared" si="428"/>
        <v>8.4</v>
      </c>
      <c r="M2741" s="24">
        <f t="shared" si="429"/>
        <v>1</v>
      </c>
      <c r="N2741" s="21">
        <v>8.4</v>
      </c>
      <c r="O2741" s="21">
        <v>8.4</v>
      </c>
      <c r="P2741" s="21" t="s">
        <v>461</v>
      </c>
      <c r="Q2741" s="21" t="s">
        <v>462</v>
      </c>
      <c r="R2741" s="25" t="s">
        <v>309</v>
      </c>
      <c r="S2741" s="21" t="s">
        <v>310</v>
      </c>
      <c r="T2741" s="21"/>
      <c r="U2741" s="26"/>
      <c r="V2741" s="26"/>
      <c r="W2741" s="27">
        <f t="shared" si="420"/>
        <v>2008</v>
      </c>
      <c r="X2741" s="27">
        <f t="shared" si="421"/>
        <v>2050</v>
      </c>
      <c r="Y2741" s="28">
        <f t="shared" si="422"/>
        <v>0</v>
      </c>
      <c r="Z2741" s="29" t="str">
        <f t="shared" si="423"/>
        <v>Excluded</v>
      </c>
      <c r="AA2741" s="30">
        <f t="shared" si="424"/>
        <v>8.4</v>
      </c>
      <c r="AB2741" s="31">
        <f>IF(AND(ISNUMBER(MATCH($S2741,[3]Lists!$CU$8:$CU$37,0)),J2741&gt;=DATE(2018,12,31)),$AH$6,$AH$5)</f>
        <v>1</v>
      </c>
      <c r="AC2741" s="31">
        <f t="shared" si="425"/>
        <v>1</v>
      </c>
      <c r="AD2741" s="31">
        <f t="shared" si="426"/>
        <v>1</v>
      </c>
      <c r="AE2741" s="32" t="e">
        <f>MIN($K2741,IF(AND(S2741='[3]Resources - Baseline'!$C$25,$AH$3&gt;0),MIN(DATE(2050,12,31),MAX(DATE($AH$4,12,31),DATE(YEAR(J2741)+$AH$3,MONTH(J2741),DAY(J2741)))),IF(AND(COUNTIFS('[3]Resources - Baseline'!$C$26:$C$37,S2741)=1,$AH$2&gt;0),MIN(DATE($AH$4,12,31),DATE(YEAR(J2741)+$AH$2,MONTH(J2741),DAY(J2741))),DATE(2050,12,31))))</f>
        <v>#VALUE!</v>
      </c>
      <c r="AF2741" s="33">
        <f t="shared" si="427"/>
        <v>1</v>
      </c>
    </row>
    <row r="2742" spans="1:32">
      <c r="A2742" s="1">
        <v>2742</v>
      </c>
      <c r="B2742" s="21" t="s">
        <v>5622</v>
      </c>
      <c r="C2742" s="21" t="s">
        <v>5623</v>
      </c>
      <c r="D2742" s="21" t="s">
        <v>163</v>
      </c>
      <c r="E2742" s="21" t="s">
        <v>302</v>
      </c>
      <c r="F2742" s="21" t="s">
        <v>302</v>
      </c>
      <c r="G2742" s="21" t="s">
        <v>303</v>
      </c>
      <c r="H2742" s="21" t="s">
        <v>302</v>
      </c>
      <c r="I2742" s="21" t="s">
        <v>167</v>
      </c>
      <c r="J2742" s="22">
        <v>39569</v>
      </c>
      <c r="K2742" s="22">
        <v>55123</v>
      </c>
      <c r="L2742" s="23">
        <f t="shared" si="428"/>
        <v>8.4</v>
      </c>
      <c r="M2742" s="24">
        <f t="shared" si="429"/>
        <v>1</v>
      </c>
      <c r="N2742" s="21">
        <v>8.4</v>
      </c>
      <c r="O2742" s="21">
        <v>8.4</v>
      </c>
      <c r="P2742" s="21" t="s">
        <v>461</v>
      </c>
      <c r="Q2742" s="21" t="s">
        <v>462</v>
      </c>
      <c r="R2742" s="25" t="s">
        <v>309</v>
      </c>
      <c r="S2742" s="21" t="s">
        <v>310</v>
      </c>
      <c r="T2742" s="21"/>
      <c r="U2742" s="26"/>
      <c r="V2742" s="26"/>
      <c r="W2742" s="27">
        <f t="shared" si="420"/>
        <v>2008</v>
      </c>
      <c r="X2742" s="27">
        <f t="shared" si="421"/>
        <v>2050</v>
      </c>
      <c r="Y2742" s="28">
        <f t="shared" si="422"/>
        <v>0</v>
      </c>
      <c r="Z2742" s="29" t="str">
        <f t="shared" si="423"/>
        <v>Excluded</v>
      </c>
      <c r="AA2742" s="30">
        <f t="shared" si="424"/>
        <v>8.4</v>
      </c>
      <c r="AB2742" s="31">
        <f>IF(AND(ISNUMBER(MATCH($S2742,[3]Lists!$CU$8:$CU$37,0)),J2742&gt;=DATE(2018,12,31)),$AH$6,$AH$5)</f>
        <v>1</v>
      </c>
      <c r="AC2742" s="31">
        <f t="shared" si="425"/>
        <v>1</v>
      </c>
      <c r="AD2742" s="31">
        <f t="shared" si="426"/>
        <v>1</v>
      </c>
      <c r="AE2742" s="32" t="e">
        <f>MIN($K2742,IF(AND(S2742='[3]Resources - Baseline'!$C$25,$AH$3&gt;0),MIN(DATE(2050,12,31),MAX(DATE($AH$4,12,31),DATE(YEAR(J2742)+$AH$3,MONTH(J2742),DAY(J2742)))),IF(AND(COUNTIFS('[3]Resources - Baseline'!$C$26:$C$37,S2742)=1,$AH$2&gt;0),MIN(DATE($AH$4,12,31),DATE(YEAR(J2742)+$AH$2,MONTH(J2742),DAY(J2742))),DATE(2050,12,31))))</f>
        <v>#VALUE!</v>
      </c>
      <c r="AF2742" s="33">
        <f t="shared" si="427"/>
        <v>1</v>
      </c>
    </row>
    <row r="2743" spans="1:32">
      <c r="A2743" s="1">
        <v>2743</v>
      </c>
      <c r="B2743" s="21" t="s">
        <v>5624</v>
      </c>
      <c r="C2743" s="21" t="s">
        <v>5625</v>
      </c>
      <c r="D2743" s="21" t="s">
        <v>163</v>
      </c>
      <c r="E2743" s="21" t="s">
        <v>302</v>
      </c>
      <c r="F2743" s="21" t="s">
        <v>302</v>
      </c>
      <c r="G2743" s="21" t="s">
        <v>303</v>
      </c>
      <c r="H2743" s="21" t="s">
        <v>302</v>
      </c>
      <c r="I2743" s="21" t="s">
        <v>167</v>
      </c>
      <c r="J2743" s="22">
        <v>39569</v>
      </c>
      <c r="K2743" s="22">
        <v>55123</v>
      </c>
      <c r="L2743" s="23">
        <f t="shared" si="428"/>
        <v>8.4</v>
      </c>
      <c r="M2743" s="24">
        <f t="shared" si="429"/>
        <v>1</v>
      </c>
      <c r="N2743" s="21">
        <v>8.4</v>
      </c>
      <c r="O2743" s="21">
        <v>8.4</v>
      </c>
      <c r="P2743" s="21" t="s">
        <v>461</v>
      </c>
      <c r="Q2743" s="21" t="s">
        <v>462</v>
      </c>
      <c r="R2743" s="25" t="s">
        <v>309</v>
      </c>
      <c r="S2743" s="21" t="s">
        <v>310</v>
      </c>
      <c r="T2743" s="21"/>
      <c r="U2743" s="26"/>
      <c r="V2743" s="26"/>
      <c r="W2743" s="27">
        <f t="shared" si="420"/>
        <v>2008</v>
      </c>
      <c r="X2743" s="27">
        <f t="shared" si="421"/>
        <v>2050</v>
      </c>
      <c r="Y2743" s="28">
        <f t="shared" si="422"/>
        <v>0</v>
      </c>
      <c r="Z2743" s="29" t="str">
        <f t="shared" si="423"/>
        <v>Excluded</v>
      </c>
      <c r="AA2743" s="30">
        <f t="shared" si="424"/>
        <v>8.4</v>
      </c>
      <c r="AB2743" s="31">
        <f>IF(AND(ISNUMBER(MATCH($S2743,[3]Lists!$CU$8:$CU$37,0)),J2743&gt;=DATE(2018,12,31)),$AH$6,$AH$5)</f>
        <v>1</v>
      </c>
      <c r="AC2743" s="31">
        <f t="shared" si="425"/>
        <v>1</v>
      </c>
      <c r="AD2743" s="31">
        <f t="shared" si="426"/>
        <v>1</v>
      </c>
      <c r="AE2743" s="32" t="e">
        <f>MIN($K2743,IF(AND(S2743='[3]Resources - Baseline'!$C$25,$AH$3&gt;0),MIN(DATE(2050,12,31),MAX(DATE($AH$4,12,31),DATE(YEAR(J2743)+$AH$3,MONTH(J2743),DAY(J2743)))),IF(AND(COUNTIFS('[3]Resources - Baseline'!$C$26:$C$37,S2743)=1,$AH$2&gt;0),MIN(DATE($AH$4,12,31),DATE(YEAR(J2743)+$AH$2,MONTH(J2743),DAY(J2743))),DATE(2050,12,31))))</f>
        <v>#VALUE!</v>
      </c>
      <c r="AF2743" s="33">
        <f t="shared" si="427"/>
        <v>1</v>
      </c>
    </row>
    <row r="2744" spans="1:32">
      <c r="A2744" s="1">
        <v>2744</v>
      </c>
      <c r="B2744" s="21" t="s">
        <v>5626</v>
      </c>
      <c r="C2744" s="21" t="s">
        <v>5627</v>
      </c>
      <c r="D2744" s="21" t="s">
        <v>163</v>
      </c>
      <c r="E2744" s="21" t="s">
        <v>302</v>
      </c>
      <c r="F2744" s="21" t="s">
        <v>302</v>
      </c>
      <c r="G2744" s="21" t="s">
        <v>303</v>
      </c>
      <c r="H2744" s="21" t="s">
        <v>302</v>
      </c>
      <c r="I2744" s="21" t="s">
        <v>167</v>
      </c>
      <c r="J2744" s="22">
        <v>39569</v>
      </c>
      <c r="K2744" s="22">
        <v>55123</v>
      </c>
      <c r="L2744" s="23">
        <f t="shared" si="428"/>
        <v>8.4</v>
      </c>
      <c r="M2744" s="24">
        <f t="shared" si="429"/>
        <v>1</v>
      </c>
      <c r="N2744" s="21">
        <v>8.4</v>
      </c>
      <c r="O2744" s="21">
        <v>8.4</v>
      </c>
      <c r="P2744" s="21" t="s">
        <v>461</v>
      </c>
      <c r="Q2744" s="21" t="s">
        <v>462</v>
      </c>
      <c r="R2744" s="25" t="s">
        <v>309</v>
      </c>
      <c r="S2744" s="21" t="s">
        <v>310</v>
      </c>
      <c r="T2744" s="21"/>
      <c r="U2744" s="26"/>
      <c r="V2744" s="26"/>
      <c r="W2744" s="27">
        <f t="shared" si="420"/>
        <v>2008</v>
      </c>
      <c r="X2744" s="27">
        <f t="shared" si="421"/>
        <v>2050</v>
      </c>
      <c r="Y2744" s="28">
        <f t="shared" si="422"/>
        <v>0</v>
      </c>
      <c r="Z2744" s="29" t="str">
        <f t="shared" si="423"/>
        <v>Excluded</v>
      </c>
      <c r="AA2744" s="30">
        <f t="shared" si="424"/>
        <v>8.4</v>
      </c>
      <c r="AB2744" s="31">
        <f>IF(AND(ISNUMBER(MATCH($S2744,[3]Lists!$CU$8:$CU$37,0)),J2744&gt;=DATE(2018,12,31)),$AH$6,$AH$5)</f>
        <v>1</v>
      </c>
      <c r="AC2744" s="31">
        <f t="shared" si="425"/>
        <v>1</v>
      </c>
      <c r="AD2744" s="31">
        <f t="shared" si="426"/>
        <v>1</v>
      </c>
      <c r="AE2744" s="32" t="e">
        <f>MIN($K2744,IF(AND(S2744='[3]Resources - Baseline'!$C$25,$AH$3&gt;0),MIN(DATE(2050,12,31),MAX(DATE($AH$4,12,31),DATE(YEAR(J2744)+$AH$3,MONTH(J2744),DAY(J2744)))),IF(AND(COUNTIFS('[3]Resources - Baseline'!$C$26:$C$37,S2744)=1,$AH$2&gt;0),MIN(DATE($AH$4,12,31),DATE(YEAR(J2744)+$AH$2,MONTH(J2744),DAY(J2744))),DATE(2050,12,31))))</f>
        <v>#VALUE!</v>
      </c>
      <c r="AF2744" s="33">
        <f t="shared" si="427"/>
        <v>1</v>
      </c>
    </row>
    <row r="2745" spans="1:32">
      <c r="A2745" s="1">
        <v>2745</v>
      </c>
      <c r="B2745" s="21" t="s">
        <v>5628</v>
      </c>
      <c r="C2745" s="21" t="s">
        <v>5629</v>
      </c>
      <c r="D2745" s="21" t="s">
        <v>163</v>
      </c>
      <c r="E2745" s="21" t="s">
        <v>302</v>
      </c>
      <c r="F2745" s="21" t="s">
        <v>302</v>
      </c>
      <c r="G2745" s="21" t="s">
        <v>303</v>
      </c>
      <c r="H2745" s="21" t="s">
        <v>302</v>
      </c>
      <c r="I2745" s="21" t="s">
        <v>167</v>
      </c>
      <c r="J2745" s="22">
        <v>39569</v>
      </c>
      <c r="K2745" s="22">
        <v>55123</v>
      </c>
      <c r="L2745" s="23">
        <f t="shared" si="428"/>
        <v>8.4</v>
      </c>
      <c r="M2745" s="24">
        <f t="shared" si="429"/>
        <v>1</v>
      </c>
      <c r="N2745" s="21">
        <v>8.4</v>
      </c>
      <c r="O2745" s="21">
        <v>8.4</v>
      </c>
      <c r="P2745" s="21" t="s">
        <v>461</v>
      </c>
      <c r="Q2745" s="21" t="s">
        <v>462</v>
      </c>
      <c r="R2745" s="25" t="s">
        <v>309</v>
      </c>
      <c r="S2745" s="21" t="s">
        <v>310</v>
      </c>
      <c r="T2745" s="21"/>
      <c r="U2745" s="26"/>
      <c r="V2745" s="26"/>
      <c r="W2745" s="27">
        <f t="shared" si="420"/>
        <v>2008</v>
      </c>
      <c r="X2745" s="27">
        <f t="shared" si="421"/>
        <v>2050</v>
      </c>
      <c r="Y2745" s="28">
        <f t="shared" si="422"/>
        <v>0</v>
      </c>
      <c r="Z2745" s="29" t="str">
        <f t="shared" si="423"/>
        <v>Excluded</v>
      </c>
      <c r="AA2745" s="30">
        <f t="shared" si="424"/>
        <v>8.4</v>
      </c>
      <c r="AB2745" s="31">
        <f>IF(AND(ISNUMBER(MATCH($S2745,[3]Lists!$CU$8:$CU$37,0)),J2745&gt;=DATE(2018,12,31)),$AH$6,$AH$5)</f>
        <v>1</v>
      </c>
      <c r="AC2745" s="31">
        <f t="shared" si="425"/>
        <v>1</v>
      </c>
      <c r="AD2745" s="31">
        <f t="shared" si="426"/>
        <v>1</v>
      </c>
      <c r="AE2745" s="32" t="e">
        <f>MIN($K2745,IF(AND(S2745='[3]Resources - Baseline'!$C$25,$AH$3&gt;0),MIN(DATE(2050,12,31),MAX(DATE($AH$4,12,31),DATE(YEAR(J2745)+$AH$3,MONTH(J2745),DAY(J2745)))),IF(AND(COUNTIFS('[3]Resources - Baseline'!$C$26:$C$37,S2745)=1,$AH$2&gt;0),MIN(DATE($AH$4,12,31),DATE(YEAR(J2745)+$AH$2,MONTH(J2745),DAY(J2745))),DATE(2050,12,31))))</f>
        <v>#VALUE!</v>
      </c>
      <c r="AF2745" s="33">
        <f t="shared" si="427"/>
        <v>1</v>
      </c>
    </row>
    <row r="2746" spans="1:32">
      <c r="A2746" s="1">
        <v>2746</v>
      </c>
      <c r="B2746" s="21" t="s">
        <v>5630</v>
      </c>
      <c r="C2746" s="21" t="s">
        <v>5631</v>
      </c>
      <c r="D2746" s="21" t="s">
        <v>163</v>
      </c>
      <c r="E2746" s="21" t="s">
        <v>302</v>
      </c>
      <c r="F2746" s="21" t="s">
        <v>302</v>
      </c>
      <c r="G2746" s="21" t="s">
        <v>303</v>
      </c>
      <c r="H2746" s="21" t="s">
        <v>302</v>
      </c>
      <c r="I2746" s="21" t="s">
        <v>167</v>
      </c>
      <c r="J2746" s="22">
        <v>39569</v>
      </c>
      <c r="K2746" s="22">
        <v>55123</v>
      </c>
      <c r="L2746" s="23">
        <f t="shared" si="428"/>
        <v>8.4</v>
      </c>
      <c r="M2746" s="24">
        <f t="shared" si="429"/>
        <v>1</v>
      </c>
      <c r="N2746" s="21">
        <v>8.4</v>
      </c>
      <c r="O2746" s="21">
        <v>8.4</v>
      </c>
      <c r="P2746" s="21" t="s">
        <v>461</v>
      </c>
      <c r="Q2746" s="21" t="s">
        <v>462</v>
      </c>
      <c r="R2746" s="25" t="s">
        <v>309</v>
      </c>
      <c r="S2746" s="21" t="s">
        <v>310</v>
      </c>
      <c r="T2746" s="21"/>
      <c r="U2746" s="26"/>
      <c r="V2746" s="26"/>
      <c r="W2746" s="27">
        <f t="shared" si="420"/>
        <v>2008</v>
      </c>
      <c r="X2746" s="27">
        <f t="shared" si="421"/>
        <v>2050</v>
      </c>
      <c r="Y2746" s="28">
        <f t="shared" si="422"/>
        <v>0</v>
      </c>
      <c r="Z2746" s="29" t="str">
        <f t="shared" si="423"/>
        <v>Excluded</v>
      </c>
      <c r="AA2746" s="30">
        <f t="shared" si="424"/>
        <v>8.4</v>
      </c>
      <c r="AB2746" s="31">
        <f>IF(AND(ISNUMBER(MATCH($S2746,[3]Lists!$CU$8:$CU$37,0)),J2746&gt;=DATE(2018,12,31)),$AH$6,$AH$5)</f>
        <v>1</v>
      </c>
      <c r="AC2746" s="31">
        <f t="shared" si="425"/>
        <v>1</v>
      </c>
      <c r="AD2746" s="31">
        <f t="shared" si="426"/>
        <v>1</v>
      </c>
      <c r="AE2746" s="32" t="e">
        <f>MIN($K2746,IF(AND(S2746='[3]Resources - Baseline'!$C$25,$AH$3&gt;0),MIN(DATE(2050,12,31),MAX(DATE($AH$4,12,31),DATE(YEAR(J2746)+$AH$3,MONTH(J2746),DAY(J2746)))),IF(AND(COUNTIFS('[3]Resources - Baseline'!$C$26:$C$37,S2746)=1,$AH$2&gt;0),MIN(DATE($AH$4,12,31),DATE(YEAR(J2746)+$AH$2,MONTH(J2746),DAY(J2746))),DATE(2050,12,31))))</f>
        <v>#VALUE!</v>
      </c>
      <c r="AF2746" s="33">
        <f t="shared" si="427"/>
        <v>1</v>
      </c>
    </row>
    <row r="2747" spans="1:32">
      <c r="A2747" s="1">
        <v>2747</v>
      </c>
      <c r="B2747" s="21" t="s">
        <v>5632</v>
      </c>
      <c r="C2747" s="21" t="s">
        <v>5633</v>
      </c>
      <c r="D2747" s="21" t="s">
        <v>163</v>
      </c>
      <c r="E2747" s="21" t="s">
        <v>302</v>
      </c>
      <c r="F2747" s="21" t="s">
        <v>302</v>
      </c>
      <c r="G2747" s="21" t="s">
        <v>303</v>
      </c>
      <c r="H2747" s="21" t="s">
        <v>302</v>
      </c>
      <c r="I2747" s="21" t="s">
        <v>167</v>
      </c>
      <c r="J2747" s="22">
        <v>39569</v>
      </c>
      <c r="K2747" s="22">
        <v>55123</v>
      </c>
      <c r="L2747" s="23">
        <f t="shared" si="428"/>
        <v>8.4</v>
      </c>
      <c r="M2747" s="24">
        <f t="shared" si="429"/>
        <v>1</v>
      </c>
      <c r="N2747" s="21">
        <v>8.4</v>
      </c>
      <c r="O2747" s="21">
        <v>8.4</v>
      </c>
      <c r="P2747" s="21" t="s">
        <v>461</v>
      </c>
      <c r="Q2747" s="21" t="s">
        <v>462</v>
      </c>
      <c r="R2747" s="25" t="s">
        <v>309</v>
      </c>
      <c r="S2747" s="21" t="s">
        <v>310</v>
      </c>
      <c r="T2747" s="21"/>
      <c r="U2747" s="26"/>
      <c r="V2747" s="26"/>
      <c r="W2747" s="27">
        <f t="shared" si="420"/>
        <v>2008</v>
      </c>
      <c r="X2747" s="27">
        <f t="shared" si="421"/>
        <v>2050</v>
      </c>
      <c r="Y2747" s="28">
        <f t="shared" si="422"/>
        <v>0</v>
      </c>
      <c r="Z2747" s="29" t="str">
        <f t="shared" si="423"/>
        <v>Excluded</v>
      </c>
      <c r="AA2747" s="30">
        <f t="shared" si="424"/>
        <v>8.4</v>
      </c>
      <c r="AB2747" s="31">
        <f>IF(AND(ISNUMBER(MATCH($S2747,[3]Lists!$CU$8:$CU$37,0)),J2747&gt;=DATE(2018,12,31)),$AH$6,$AH$5)</f>
        <v>1</v>
      </c>
      <c r="AC2747" s="31">
        <f t="shared" si="425"/>
        <v>1</v>
      </c>
      <c r="AD2747" s="31">
        <f t="shared" si="426"/>
        <v>1</v>
      </c>
      <c r="AE2747" s="32" t="e">
        <f>MIN($K2747,IF(AND(S2747='[3]Resources - Baseline'!$C$25,$AH$3&gt;0),MIN(DATE(2050,12,31),MAX(DATE($AH$4,12,31),DATE(YEAR(J2747)+$AH$3,MONTH(J2747),DAY(J2747)))),IF(AND(COUNTIFS('[3]Resources - Baseline'!$C$26:$C$37,S2747)=1,$AH$2&gt;0),MIN(DATE($AH$4,12,31),DATE(YEAR(J2747)+$AH$2,MONTH(J2747),DAY(J2747))),DATE(2050,12,31))))</f>
        <v>#VALUE!</v>
      </c>
      <c r="AF2747" s="33">
        <f t="shared" si="427"/>
        <v>1</v>
      </c>
    </row>
    <row r="2748" spans="1:32">
      <c r="A2748" s="1">
        <v>2748</v>
      </c>
      <c r="B2748" s="21" t="s">
        <v>5634</v>
      </c>
      <c r="C2748" s="21" t="s">
        <v>5635</v>
      </c>
      <c r="D2748" s="21" t="s">
        <v>163</v>
      </c>
      <c r="E2748" s="21" t="s">
        <v>302</v>
      </c>
      <c r="F2748" s="21" t="s">
        <v>302</v>
      </c>
      <c r="G2748" s="21" t="s">
        <v>303</v>
      </c>
      <c r="H2748" s="21" t="s">
        <v>302</v>
      </c>
      <c r="I2748" s="21" t="s">
        <v>167</v>
      </c>
      <c r="J2748" s="22">
        <v>39569</v>
      </c>
      <c r="K2748" s="22">
        <v>55123</v>
      </c>
      <c r="L2748" s="23">
        <f t="shared" si="428"/>
        <v>8.4</v>
      </c>
      <c r="M2748" s="24">
        <f t="shared" si="429"/>
        <v>1</v>
      </c>
      <c r="N2748" s="21">
        <v>8.4</v>
      </c>
      <c r="O2748" s="21">
        <v>8.4</v>
      </c>
      <c r="P2748" s="21" t="s">
        <v>461</v>
      </c>
      <c r="Q2748" s="21" t="s">
        <v>462</v>
      </c>
      <c r="R2748" s="25" t="s">
        <v>309</v>
      </c>
      <c r="S2748" s="21" t="s">
        <v>310</v>
      </c>
      <c r="T2748" s="21"/>
      <c r="U2748" s="26"/>
      <c r="V2748" s="26"/>
      <c r="W2748" s="27">
        <f t="shared" si="420"/>
        <v>2008</v>
      </c>
      <c r="X2748" s="27">
        <f t="shared" si="421"/>
        <v>2050</v>
      </c>
      <c r="Y2748" s="28">
        <f t="shared" si="422"/>
        <v>0</v>
      </c>
      <c r="Z2748" s="29" t="str">
        <f t="shared" si="423"/>
        <v>Excluded</v>
      </c>
      <c r="AA2748" s="30">
        <f t="shared" si="424"/>
        <v>8.4</v>
      </c>
      <c r="AB2748" s="31">
        <f>IF(AND(ISNUMBER(MATCH($S2748,[3]Lists!$CU$8:$CU$37,0)),J2748&gt;=DATE(2018,12,31)),$AH$6,$AH$5)</f>
        <v>1</v>
      </c>
      <c r="AC2748" s="31">
        <f t="shared" si="425"/>
        <v>1</v>
      </c>
      <c r="AD2748" s="31">
        <f t="shared" si="426"/>
        <v>1</v>
      </c>
      <c r="AE2748" s="32" t="e">
        <f>MIN($K2748,IF(AND(S2748='[3]Resources - Baseline'!$C$25,$AH$3&gt;0),MIN(DATE(2050,12,31),MAX(DATE($AH$4,12,31),DATE(YEAR(J2748)+$AH$3,MONTH(J2748),DAY(J2748)))),IF(AND(COUNTIFS('[3]Resources - Baseline'!$C$26:$C$37,S2748)=1,$AH$2&gt;0),MIN(DATE($AH$4,12,31),DATE(YEAR(J2748)+$AH$2,MONTH(J2748),DAY(J2748))),DATE(2050,12,31))))</f>
        <v>#VALUE!</v>
      </c>
      <c r="AF2748" s="33">
        <f t="shared" si="427"/>
        <v>1</v>
      </c>
    </row>
    <row r="2749" spans="1:32">
      <c r="A2749" s="1">
        <v>2749</v>
      </c>
      <c r="B2749" s="21" t="s">
        <v>5636</v>
      </c>
      <c r="C2749" s="21" t="s">
        <v>5637</v>
      </c>
      <c r="D2749" s="21" t="s">
        <v>163</v>
      </c>
      <c r="E2749" s="21" t="s">
        <v>302</v>
      </c>
      <c r="F2749" s="21" t="s">
        <v>302</v>
      </c>
      <c r="G2749" s="21" t="s">
        <v>303</v>
      </c>
      <c r="H2749" s="21" t="s">
        <v>302</v>
      </c>
      <c r="I2749" s="21" t="s">
        <v>167</v>
      </c>
      <c r="J2749" s="22">
        <v>39569</v>
      </c>
      <c r="K2749" s="22">
        <v>55123</v>
      </c>
      <c r="L2749" s="23">
        <f t="shared" si="428"/>
        <v>8.4</v>
      </c>
      <c r="M2749" s="24">
        <f t="shared" si="429"/>
        <v>1</v>
      </c>
      <c r="N2749" s="21">
        <v>8.4</v>
      </c>
      <c r="O2749" s="21">
        <v>8.4</v>
      </c>
      <c r="P2749" s="21" t="s">
        <v>461</v>
      </c>
      <c r="Q2749" s="21" t="s">
        <v>462</v>
      </c>
      <c r="R2749" s="25" t="s">
        <v>309</v>
      </c>
      <c r="S2749" s="21" t="s">
        <v>310</v>
      </c>
      <c r="T2749" s="21"/>
      <c r="U2749" s="26"/>
      <c r="V2749" s="26"/>
      <c r="W2749" s="27">
        <f t="shared" si="420"/>
        <v>2008</v>
      </c>
      <c r="X2749" s="27">
        <f t="shared" si="421"/>
        <v>2050</v>
      </c>
      <c r="Y2749" s="28">
        <f t="shared" si="422"/>
        <v>0</v>
      </c>
      <c r="Z2749" s="29" t="str">
        <f t="shared" si="423"/>
        <v>Excluded</v>
      </c>
      <c r="AA2749" s="30">
        <f t="shared" si="424"/>
        <v>8.4</v>
      </c>
      <c r="AB2749" s="31">
        <f>IF(AND(ISNUMBER(MATCH($S2749,[3]Lists!$CU$8:$CU$37,0)),J2749&gt;=DATE(2018,12,31)),$AH$6,$AH$5)</f>
        <v>1</v>
      </c>
      <c r="AC2749" s="31">
        <f t="shared" si="425"/>
        <v>1</v>
      </c>
      <c r="AD2749" s="31">
        <f t="shared" si="426"/>
        <v>1</v>
      </c>
      <c r="AE2749" s="32" t="e">
        <f>MIN($K2749,IF(AND(S2749='[3]Resources - Baseline'!$C$25,$AH$3&gt;0),MIN(DATE(2050,12,31),MAX(DATE($AH$4,12,31),DATE(YEAR(J2749)+$AH$3,MONTH(J2749),DAY(J2749)))),IF(AND(COUNTIFS('[3]Resources - Baseline'!$C$26:$C$37,S2749)=1,$AH$2&gt;0),MIN(DATE($AH$4,12,31),DATE(YEAR(J2749)+$AH$2,MONTH(J2749),DAY(J2749))),DATE(2050,12,31))))</f>
        <v>#VALUE!</v>
      </c>
      <c r="AF2749" s="33">
        <f t="shared" si="427"/>
        <v>1</v>
      </c>
    </row>
    <row r="2750" spans="1:32">
      <c r="A2750" s="1">
        <v>2750</v>
      </c>
      <c r="B2750" s="21" t="s">
        <v>5638</v>
      </c>
      <c r="C2750" s="21" t="s">
        <v>5639</v>
      </c>
      <c r="D2750" s="21" t="s">
        <v>163</v>
      </c>
      <c r="E2750" s="21" t="s">
        <v>302</v>
      </c>
      <c r="F2750" s="21" t="s">
        <v>302</v>
      </c>
      <c r="G2750" s="21" t="s">
        <v>303</v>
      </c>
      <c r="H2750" s="21" t="s">
        <v>302</v>
      </c>
      <c r="I2750" s="21" t="s">
        <v>167</v>
      </c>
      <c r="J2750" s="22">
        <v>39569</v>
      </c>
      <c r="K2750" s="22">
        <v>55123</v>
      </c>
      <c r="L2750" s="23">
        <f t="shared" si="428"/>
        <v>8.4</v>
      </c>
      <c r="M2750" s="24">
        <f t="shared" si="429"/>
        <v>1</v>
      </c>
      <c r="N2750" s="21">
        <v>8.4</v>
      </c>
      <c r="O2750" s="21">
        <v>8.4</v>
      </c>
      <c r="P2750" s="21" t="s">
        <v>461</v>
      </c>
      <c r="Q2750" s="21" t="s">
        <v>462</v>
      </c>
      <c r="R2750" s="25" t="s">
        <v>309</v>
      </c>
      <c r="S2750" s="21" t="s">
        <v>310</v>
      </c>
      <c r="T2750" s="21"/>
      <c r="U2750" s="26"/>
      <c r="V2750" s="26"/>
      <c r="W2750" s="27">
        <f t="shared" si="420"/>
        <v>2008</v>
      </c>
      <c r="X2750" s="27">
        <f t="shared" si="421"/>
        <v>2050</v>
      </c>
      <c r="Y2750" s="28">
        <f t="shared" si="422"/>
        <v>0</v>
      </c>
      <c r="Z2750" s="29" t="str">
        <f t="shared" si="423"/>
        <v>Excluded</v>
      </c>
      <c r="AA2750" s="30">
        <f t="shared" si="424"/>
        <v>8.4</v>
      </c>
      <c r="AB2750" s="31">
        <f>IF(AND(ISNUMBER(MATCH($S2750,[3]Lists!$CU$8:$CU$37,0)),J2750&gt;=DATE(2018,12,31)),$AH$6,$AH$5)</f>
        <v>1</v>
      </c>
      <c r="AC2750" s="31">
        <f t="shared" si="425"/>
        <v>1</v>
      </c>
      <c r="AD2750" s="31">
        <f t="shared" si="426"/>
        <v>1</v>
      </c>
      <c r="AE2750" s="32" t="e">
        <f>MIN($K2750,IF(AND(S2750='[3]Resources - Baseline'!$C$25,$AH$3&gt;0),MIN(DATE(2050,12,31),MAX(DATE($AH$4,12,31),DATE(YEAR(J2750)+$AH$3,MONTH(J2750),DAY(J2750)))),IF(AND(COUNTIFS('[3]Resources - Baseline'!$C$26:$C$37,S2750)=1,$AH$2&gt;0),MIN(DATE($AH$4,12,31),DATE(YEAR(J2750)+$AH$2,MONTH(J2750),DAY(J2750))),DATE(2050,12,31))))</f>
        <v>#VALUE!</v>
      </c>
      <c r="AF2750" s="33">
        <f t="shared" si="427"/>
        <v>1</v>
      </c>
    </row>
    <row r="2751" spans="1:32">
      <c r="A2751" s="1">
        <v>2751</v>
      </c>
      <c r="B2751" s="21" t="s">
        <v>5640</v>
      </c>
      <c r="C2751" s="21" t="s">
        <v>5641</v>
      </c>
      <c r="D2751" s="21" t="s">
        <v>163</v>
      </c>
      <c r="E2751" s="21" t="s">
        <v>302</v>
      </c>
      <c r="F2751" s="21" t="s">
        <v>302</v>
      </c>
      <c r="G2751" s="21" t="s">
        <v>303</v>
      </c>
      <c r="H2751" s="21" t="s">
        <v>302</v>
      </c>
      <c r="I2751" s="21" t="s">
        <v>167</v>
      </c>
      <c r="J2751" s="22">
        <v>39569</v>
      </c>
      <c r="K2751" s="22">
        <v>55123</v>
      </c>
      <c r="L2751" s="23">
        <f t="shared" si="428"/>
        <v>8.4</v>
      </c>
      <c r="M2751" s="24">
        <f t="shared" si="429"/>
        <v>1</v>
      </c>
      <c r="N2751" s="21">
        <v>8.4</v>
      </c>
      <c r="O2751" s="21">
        <v>8.4</v>
      </c>
      <c r="P2751" s="21" t="s">
        <v>461</v>
      </c>
      <c r="Q2751" s="21" t="s">
        <v>462</v>
      </c>
      <c r="R2751" s="25" t="s">
        <v>309</v>
      </c>
      <c r="S2751" s="21" t="s">
        <v>310</v>
      </c>
      <c r="T2751" s="21"/>
      <c r="U2751" s="26"/>
      <c r="V2751" s="26"/>
      <c r="W2751" s="27">
        <f t="shared" si="420"/>
        <v>2008</v>
      </c>
      <c r="X2751" s="27">
        <f t="shared" si="421"/>
        <v>2050</v>
      </c>
      <c r="Y2751" s="28">
        <f t="shared" si="422"/>
        <v>0</v>
      </c>
      <c r="Z2751" s="29" t="str">
        <f t="shared" si="423"/>
        <v>Excluded</v>
      </c>
      <c r="AA2751" s="30">
        <f t="shared" si="424"/>
        <v>8.4</v>
      </c>
      <c r="AB2751" s="31">
        <f>IF(AND(ISNUMBER(MATCH($S2751,[3]Lists!$CU$8:$CU$37,0)),J2751&gt;=DATE(2018,12,31)),$AH$6,$AH$5)</f>
        <v>1</v>
      </c>
      <c r="AC2751" s="31">
        <f t="shared" si="425"/>
        <v>1</v>
      </c>
      <c r="AD2751" s="31">
        <f t="shared" si="426"/>
        <v>1</v>
      </c>
      <c r="AE2751" s="32" t="e">
        <f>MIN($K2751,IF(AND(S2751='[3]Resources - Baseline'!$C$25,$AH$3&gt;0),MIN(DATE(2050,12,31),MAX(DATE($AH$4,12,31),DATE(YEAR(J2751)+$AH$3,MONTH(J2751),DAY(J2751)))),IF(AND(COUNTIFS('[3]Resources - Baseline'!$C$26:$C$37,S2751)=1,$AH$2&gt;0),MIN(DATE($AH$4,12,31),DATE(YEAR(J2751)+$AH$2,MONTH(J2751),DAY(J2751))),DATE(2050,12,31))))</f>
        <v>#VALUE!</v>
      </c>
      <c r="AF2751" s="33">
        <f t="shared" si="427"/>
        <v>1</v>
      </c>
    </row>
    <row r="2752" spans="1:32">
      <c r="A2752" s="1">
        <v>2752</v>
      </c>
      <c r="B2752" s="21" t="s">
        <v>5642</v>
      </c>
      <c r="C2752" s="21" t="s">
        <v>5643</v>
      </c>
      <c r="D2752" s="21" t="s">
        <v>163</v>
      </c>
      <c r="E2752" s="21" t="s">
        <v>302</v>
      </c>
      <c r="F2752" s="21" t="s">
        <v>302</v>
      </c>
      <c r="G2752" s="21" t="s">
        <v>303</v>
      </c>
      <c r="H2752" s="21" t="s">
        <v>302</v>
      </c>
      <c r="I2752" s="21" t="s">
        <v>167</v>
      </c>
      <c r="J2752" s="22">
        <v>39569</v>
      </c>
      <c r="K2752" s="22">
        <v>55123</v>
      </c>
      <c r="L2752" s="23">
        <f t="shared" si="428"/>
        <v>8.4</v>
      </c>
      <c r="M2752" s="24">
        <f t="shared" si="429"/>
        <v>1</v>
      </c>
      <c r="N2752" s="21">
        <v>8.4</v>
      </c>
      <c r="O2752" s="21">
        <v>8.4</v>
      </c>
      <c r="P2752" s="21" t="s">
        <v>461</v>
      </c>
      <c r="Q2752" s="21" t="s">
        <v>462</v>
      </c>
      <c r="R2752" s="25" t="s">
        <v>309</v>
      </c>
      <c r="S2752" s="21" t="s">
        <v>310</v>
      </c>
      <c r="T2752" s="21"/>
      <c r="U2752" s="26"/>
      <c r="V2752" s="26"/>
      <c r="W2752" s="27">
        <f t="shared" si="420"/>
        <v>2008</v>
      </c>
      <c r="X2752" s="27">
        <f t="shared" si="421"/>
        <v>2050</v>
      </c>
      <c r="Y2752" s="28">
        <f t="shared" si="422"/>
        <v>0</v>
      </c>
      <c r="Z2752" s="29" t="str">
        <f t="shared" si="423"/>
        <v>Excluded</v>
      </c>
      <c r="AA2752" s="30">
        <f t="shared" si="424"/>
        <v>8.4</v>
      </c>
      <c r="AB2752" s="31">
        <f>IF(AND(ISNUMBER(MATCH($S2752,[3]Lists!$CU$8:$CU$37,0)),J2752&gt;=DATE(2018,12,31)),$AH$6,$AH$5)</f>
        <v>1</v>
      </c>
      <c r="AC2752" s="31">
        <f t="shared" si="425"/>
        <v>1</v>
      </c>
      <c r="AD2752" s="31">
        <f t="shared" si="426"/>
        <v>1</v>
      </c>
      <c r="AE2752" s="32" t="e">
        <f>MIN($K2752,IF(AND(S2752='[3]Resources - Baseline'!$C$25,$AH$3&gt;0),MIN(DATE(2050,12,31),MAX(DATE($AH$4,12,31),DATE(YEAR(J2752)+$AH$3,MONTH(J2752),DAY(J2752)))),IF(AND(COUNTIFS('[3]Resources - Baseline'!$C$26:$C$37,S2752)=1,$AH$2&gt;0),MIN(DATE($AH$4,12,31),DATE(YEAR(J2752)+$AH$2,MONTH(J2752),DAY(J2752))),DATE(2050,12,31))))</f>
        <v>#VALUE!</v>
      </c>
      <c r="AF2752" s="33">
        <f t="shared" si="427"/>
        <v>1</v>
      </c>
    </row>
    <row r="2753" spans="1:32">
      <c r="A2753" s="1">
        <v>2753</v>
      </c>
      <c r="B2753" s="21" t="s">
        <v>5644</v>
      </c>
      <c r="C2753" s="21" t="s">
        <v>5645</v>
      </c>
      <c r="D2753" s="21" t="s">
        <v>163</v>
      </c>
      <c r="E2753" s="21" t="s">
        <v>302</v>
      </c>
      <c r="F2753" s="21" t="s">
        <v>302</v>
      </c>
      <c r="G2753" s="21" t="s">
        <v>303</v>
      </c>
      <c r="H2753" s="21" t="s">
        <v>302</v>
      </c>
      <c r="I2753" s="21" t="s">
        <v>167</v>
      </c>
      <c r="J2753" s="22">
        <v>39569</v>
      </c>
      <c r="K2753" s="22">
        <v>55123</v>
      </c>
      <c r="L2753" s="23">
        <f t="shared" si="428"/>
        <v>8.4</v>
      </c>
      <c r="M2753" s="24">
        <f t="shared" si="429"/>
        <v>1</v>
      </c>
      <c r="N2753" s="21">
        <v>8.4</v>
      </c>
      <c r="O2753" s="21">
        <v>8.4</v>
      </c>
      <c r="P2753" s="21" t="s">
        <v>461</v>
      </c>
      <c r="Q2753" s="21" t="s">
        <v>462</v>
      </c>
      <c r="R2753" s="25" t="s">
        <v>309</v>
      </c>
      <c r="S2753" s="21" t="s">
        <v>310</v>
      </c>
      <c r="T2753" s="21"/>
      <c r="U2753" s="26"/>
      <c r="V2753" s="26"/>
      <c r="W2753" s="27">
        <f t="shared" si="420"/>
        <v>2008</v>
      </c>
      <c r="X2753" s="27">
        <f t="shared" si="421"/>
        <v>2050</v>
      </c>
      <c r="Y2753" s="28">
        <f t="shared" si="422"/>
        <v>0</v>
      </c>
      <c r="Z2753" s="29" t="str">
        <f t="shared" si="423"/>
        <v>Excluded</v>
      </c>
      <c r="AA2753" s="30">
        <f t="shared" si="424"/>
        <v>8.4</v>
      </c>
      <c r="AB2753" s="31">
        <f>IF(AND(ISNUMBER(MATCH($S2753,[3]Lists!$CU$8:$CU$37,0)),J2753&gt;=DATE(2018,12,31)),$AH$6,$AH$5)</f>
        <v>1</v>
      </c>
      <c r="AC2753" s="31">
        <f t="shared" si="425"/>
        <v>1</v>
      </c>
      <c r="AD2753" s="31">
        <f t="shared" si="426"/>
        <v>1</v>
      </c>
      <c r="AE2753" s="32" t="e">
        <f>MIN($K2753,IF(AND(S2753='[3]Resources - Baseline'!$C$25,$AH$3&gt;0),MIN(DATE(2050,12,31),MAX(DATE($AH$4,12,31),DATE(YEAR(J2753)+$AH$3,MONTH(J2753),DAY(J2753)))),IF(AND(COUNTIFS('[3]Resources - Baseline'!$C$26:$C$37,S2753)=1,$AH$2&gt;0),MIN(DATE($AH$4,12,31),DATE(YEAR(J2753)+$AH$2,MONTH(J2753),DAY(J2753))),DATE(2050,12,31))))</f>
        <v>#VALUE!</v>
      </c>
      <c r="AF2753" s="33">
        <f t="shared" si="427"/>
        <v>1</v>
      </c>
    </row>
    <row r="2754" spans="1:32">
      <c r="A2754" s="1">
        <v>2754</v>
      </c>
      <c r="B2754" s="21" t="s">
        <v>5646</v>
      </c>
      <c r="C2754" s="21" t="s">
        <v>5647</v>
      </c>
      <c r="D2754" s="21" t="s">
        <v>163</v>
      </c>
      <c r="E2754" s="21" t="s">
        <v>302</v>
      </c>
      <c r="F2754" s="21" t="s">
        <v>302</v>
      </c>
      <c r="G2754" s="21" t="s">
        <v>303</v>
      </c>
      <c r="H2754" s="21" t="s">
        <v>302</v>
      </c>
      <c r="I2754" s="21" t="s">
        <v>167</v>
      </c>
      <c r="J2754" s="22">
        <v>39569</v>
      </c>
      <c r="K2754" s="22">
        <v>55123</v>
      </c>
      <c r="L2754" s="23">
        <f t="shared" si="428"/>
        <v>8.4</v>
      </c>
      <c r="M2754" s="24">
        <f t="shared" si="429"/>
        <v>1</v>
      </c>
      <c r="N2754" s="21">
        <v>8.4</v>
      </c>
      <c r="O2754" s="21">
        <v>8.4</v>
      </c>
      <c r="P2754" s="21" t="s">
        <v>461</v>
      </c>
      <c r="Q2754" s="21" t="s">
        <v>462</v>
      </c>
      <c r="R2754" s="25" t="s">
        <v>309</v>
      </c>
      <c r="S2754" s="21" t="s">
        <v>310</v>
      </c>
      <c r="T2754" s="21"/>
      <c r="U2754" s="26"/>
      <c r="V2754" s="26"/>
      <c r="W2754" s="27">
        <f t="shared" si="420"/>
        <v>2008</v>
      </c>
      <c r="X2754" s="27">
        <f t="shared" si="421"/>
        <v>2050</v>
      </c>
      <c r="Y2754" s="28">
        <f t="shared" si="422"/>
        <v>0</v>
      </c>
      <c r="Z2754" s="29" t="str">
        <f t="shared" si="423"/>
        <v>Excluded</v>
      </c>
      <c r="AA2754" s="30">
        <f t="shared" si="424"/>
        <v>8.4</v>
      </c>
      <c r="AB2754" s="31">
        <f>IF(AND(ISNUMBER(MATCH($S2754,[3]Lists!$CU$8:$CU$37,0)),J2754&gt;=DATE(2018,12,31)),$AH$6,$AH$5)</f>
        <v>1</v>
      </c>
      <c r="AC2754" s="31">
        <f t="shared" si="425"/>
        <v>1</v>
      </c>
      <c r="AD2754" s="31">
        <f t="shared" si="426"/>
        <v>1</v>
      </c>
      <c r="AE2754" s="32" t="e">
        <f>MIN($K2754,IF(AND(S2754='[3]Resources - Baseline'!$C$25,$AH$3&gt;0),MIN(DATE(2050,12,31),MAX(DATE($AH$4,12,31),DATE(YEAR(J2754)+$AH$3,MONTH(J2754),DAY(J2754)))),IF(AND(COUNTIFS('[3]Resources - Baseline'!$C$26:$C$37,S2754)=1,$AH$2&gt;0),MIN(DATE($AH$4,12,31),DATE(YEAR(J2754)+$AH$2,MONTH(J2754),DAY(J2754))),DATE(2050,12,31))))</f>
        <v>#VALUE!</v>
      </c>
      <c r="AF2754" s="33">
        <f t="shared" si="427"/>
        <v>1</v>
      </c>
    </row>
    <row r="2755" spans="1:32">
      <c r="A2755" s="1">
        <v>2755</v>
      </c>
      <c r="B2755" s="21" t="s">
        <v>5648</v>
      </c>
      <c r="C2755" s="21" t="s">
        <v>5649</v>
      </c>
      <c r="D2755" s="21" t="s">
        <v>185</v>
      </c>
      <c r="E2755" s="21" t="s">
        <v>176</v>
      </c>
      <c r="F2755" s="21" t="s">
        <v>176</v>
      </c>
      <c r="G2755" s="21" t="s">
        <v>177</v>
      </c>
      <c r="H2755" s="21" t="s">
        <v>176</v>
      </c>
      <c r="I2755" s="21" t="s">
        <v>178</v>
      </c>
      <c r="J2755" s="22">
        <v>41950</v>
      </c>
      <c r="K2755" s="22">
        <v>55153</v>
      </c>
      <c r="L2755" s="23">
        <f t="shared" si="428"/>
        <v>20</v>
      </c>
      <c r="M2755" s="24">
        <f t="shared" si="429"/>
        <v>1</v>
      </c>
      <c r="N2755" s="21">
        <v>20</v>
      </c>
      <c r="O2755" s="21">
        <v>20</v>
      </c>
      <c r="P2755" s="21" t="s">
        <v>187</v>
      </c>
      <c r="Q2755" s="21" t="s">
        <v>188</v>
      </c>
      <c r="R2755" s="25" t="s">
        <v>189</v>
      </c>
      <c r="S2755" s="21" t="s">
        <v>182</v>
      </c>
      <c r="T2755" s="21"/>
      <c r="U2755" s="26"/>
      <c r="V2755" s="26"/>
      <c r="W2755" s="27">
        <f t="shared" si="420"/>
        <v>2015</v>
      </c>
      <c r="X2755" s="27">
        <f t="shared" si="421"/>
        <v>2050</v>
      </c>
      <c r="Y2755" s="28">
        <f t="shared" si="422"/>
        <v>0</v>
      </c>
      <c r="Z2755" s="29" t="str">
        <f t="shared" si="423"/>
        <v>CAISO</v>
      </c>
      <c r="AA2755" s="30">
        <f t="shared" si="424"/>
        <v>20</v>
      </c>
      <c r="AB2755" s="31">
        <f>IF(AND(ISNUMBER(MATCH($S2755,[3]Lists!$CU$8:$CU$37,0)),J2755&gt;=DATE(2018,12,31)),$AH$6,$AH$5)</f>
        <v>1</v>
      </c>
      <c r="AC2755" s="31">
        <f t="shared" si="425"/>
        <v>1</v>
      </c>
      <c r="AD2755" s="31">
        <f t="shared" si="426"/>
        <v>1</v>
      </c>
      <c r="AE2755" s="32" t="e">
        <f>MIN($K2755,IF(AND(S2755='[3]Resources - Baseline'!$C$25,$AH$3&gt;0),MIN(DATE(2050,12,31),MAX(DATE($AH$4,12,31),DATE(YEAR(J2755)+$AH$3,MONTH(J2755),DAY(J2755)))),IF(AND(COUNTIFS('[3]Resources - Baseline'!$C$26:$C$37,S2755)=1,$AH$2&gt;0),MIN(DATE($AH$4,12,31),DATE(YEAR(J2755)+$AH$2,MONTH(J2755),DAY(J2755))),DATE(2050,12,31))))</f>
        <v>#VALUE!</v>
      </c>
      <c r="AF2755" s="33">
        <f t="shared" si="427"/>
        <v>1</v>
      </c>
    </row>
    <row r="2756" spans="1:32">
      <c r="A2756" s="1">
        <v>2756</v>
      </c>
      <c r="B2756" s="21" t="s">
        <v>5650</v>
      </c>
      <c r="C2756" s="21" t="s">
        <v>5651</v>
      </c>
      <c r="D2756" s="21" t="s">
        <v>185</v>
      </c>
      <c r="E2756" s="21" t="s">
        <v>176</v>
      </c>
      <c r="F2756" s="21" t="s">
        <v>176</v>
      </c>
      <c r="G2756" s="21" t="s">
        <v>177</v>
      </c>
      <c r="H2756" s="21" t="s">
        <v>176</v>
      </c>
      <c r="I2756" s="21" t="s">
        <v>178</v>
      </c>
      <c r="J2756" s="22"/>
      <c r="K2756" s="22">
        <v>55153</v>
      </c>
      <c r="L2756" s="23">
        <f t="shared" si="428"/>
        <v>10</v>
      </c>
      <c r="M2756" s="24">
        <f t="shared" si="429"/>
        <v>1</v>
      </c>
      <c r="N2756" s="21">
        <v>10</v>
      </c>
      <c r="O2756" s="21">
        <v>10</v>
      </c>
      <c r="P2756" s="21" t="s">
        <v>188</v>
      </c>
      <c r="Q2756" s="21" t="s">
        <v>188</v>
      </c>
      <c r="R2756" s="25" t="s">
        <v>189</v>
      </c>
      <c r="S2756" s="21" t="s">
        <v>182</v>
      </c>
      <c r="T2756" s="21"/>
      <c r="U2756" s="26"/>
      <c r="V2756" s="26"/>
      <c r="W2756" s="27">
        <f t="shared" si="420"/>
        <v>1900</v>
      </c>
      <c r="X2756" s="27">
        <f t="shared" si="421"/>
        <v>2050</v>
      </c>
      <c r="Y2756" s="28">
        <f t="shared" si="422"/>
        <v>0</v>
      </c>
      <c r="Z2756" s="29" t="str">
        <f t="shared" si="423"/>
        <v>CAISO</v>
      </c>
      <c r="AA2756" s="30">
        <f t="shared" si="424"/>
        <v>10</v>
      </c>
      <c r="AB2756" s="31">
        <f>IF(AND(ISNUMBER(MATCH($S2756,[3]Lists!$CU$8:$CU$37,0)),J2756&gt;=DATE(2018,12,31)),$AH$6,$AH$5)</f>
        <v>1</v>
      </c>
      <c r="AC2756" s="31">
        <f t="shared" si="425"/>
        <v>1</v>
      </c>
      <c r="AD2756" s="31">
        <f t="shared" si="426"/>
        <v>1</v>
      </c>
      <c r="AE2756" s="32" t="e">
        <f>MIN($K2756,IF(AND(S2756='[3]Resources - Baseline'!$C$25,$AH$3&gt;0),MIN(DATE(2050,12,31),MAX(DATE($AH$4,12,31),DATE(YEAR(J2756)+$AH$3,MONTH(J2756),DAY(J2756)))),IF(AND(COUNTIFS('[3]Resources - Baseline'!$C$26:$C$37,S2756)=1,$AH$2&gt;0),MIN(DATE($AH$4,12,31),DATE(YEAR(J2756)+$AH$2,MONTH(J2756),DAY(J2756))),DATE(2050,12,31))))</f>
        <v>#VALUE!</v>
      </c>
      <c r="AF2756" s="33">
        <f t="shared" si="427"/>
        <v>1</v>
      </c>
    </row>
    <row r="2757" spans="1:32">
      <c r="A2757" s="1">
        <v>2757</v>
      </c>
      <c r="B2757" s="21" t="s">
        <v>5652</v>
      </c>
      <c r="C2757" s="21" t="s">
        <v>5653</v>
      </c>
      <c r="D2757" s="21" t="s">
        <v>185</v>
      </c>
      <c r="E2757" s="21" t="s">
        <v>176</v>
      </c>
      <c r="F2757" s="21" t="s">
        <v>176</v>
      </c>
      <c r="G2757" s="21" t="s">
        <v>177</v>
      </c>
      <c r="H2757" s="21" t="s">
        <v>176</v>
      </c>
      <c r="I2757" s="21" t="s">
        <v>178</v>
      </c>
      <c r="J2757" s="22"/>
      <c r="K2757" s="22">
        <v>55153</v>
      </c>
      <c r="L2757" s="23">
        <f t="shared" si="428"/>
        <v>20</v>
      </c>
      <c r="M2757" s="24">
        <f t="shared" si="429"/>
        <v>1</v>
      </c>
      <c r="N2757" s="21">
        <v>20</v>
      </c>
      <c r="O2757" s="21">
        <v>20</v>
      </c>
      <c r="P2757" s="21" t="s">
        <v>365</v>
      </c>
      <c r="Q2757" s="21" t="s">
        <v>188</v>
      </c>
      <c r="R2757" s="25" t="s">
        <v>189</v>
      </c>
      <c r="S2757" s="21" t="s">
        <v>182</v>
      </c>
      <c r="T2757" s="21"/>
      <c r="U2757" s="26"/>
      <c r="V2757" s="26"/>
      <c r="W2757" s="27">
        <f t="shared" si="420"/>
        <v>1900</v>
      </c>
      <c r="X2757" s="27">
        <f t="shared" si="421"/>
        <v>2050</v>
      </c>
      <c r="Y2757" s="28">
        <f t="shared" si="422"/>
        <v>0</v>
      </c>
      <c r="Z2757" s="29" t="str">
        <f t="shared" si="423"/>
        <v>CAISO</v>
      </c>
      <c r="AA2757" s="30">
        <f t="shared" si="424"/>
        <v>20</v>
      </c>
      <c r="AB2757" s="31">
        <f>IF(AND(ISNUMBER(MATCH($S2757,[3]Lists!$CU$8:$CU$37,0)),J2757&gt;=DATE(2018,12,31)),$AH$6,$AH$5)</f>
        <v>1</v>
      </c>
      <c r="AC2757" s="31">
        <f t="shared" si="425"/>
        <v>1</v>
      </c>
      <c r="AD2757" s="31">
        <f t="shared" si="426"/>
        <v>1</v>
      </c>
      <c r="AE2757" s="32" t="e">
        <f>MIN($K2757,IF(AND(S2757='[3]Resources - Baseline'!$C$25,$AH$3&gt;0),MIN(DATE(2050,12,31),MAX(DATE($AH$4,12,31),DATE(YEAR(J2757)+$AH$3,MONTH(J2757),DAY(J2757)))),IF(AND(COUNTIFS('[3]Resources - Baseline'!$C$26:$C$37,S2757)=1,$AH$2&gt;0),MIN(DATE($AH$4,12,31),DATE(YEAR(J2757)+$AH$2,MONTH(J2757),DAY(J2757))),DATE(2050,12,31))))</f>
        <v>#VALUE!</v>
      </c>
      <c r="AF2757" s="33">
        <f t="shared" si="427"/>
        <v>1</v>
      </c>
    </row>
    <row r="2758" spans="1:32">
      <c r="A2758" s="1">
        <v>2758</v>
      </c>
      <c r="B2758" s="21" t="s">
        <v>5654</v>
      </c>
      <c r="C2758" s="21" t="s">
        <v>5655</v>
      </c>
      <c r="D2758" s="21" t="s">
        <v>185</v>
      </c>
      <c r="E2758" s="21" t="s">
        <v>176</v>
      </c>
      <c r="F2758" s="21" t="s">
        <v>176</v>
      </c>
      <c r="G2758" s="21" t="s">
        <v>177</v>
      </c>
      <c r="H2758" s="21" t="s">
        <v>176</v>
      </c>
      <c r="I2758" s="21" t="s">
        <v>178</v>
      </c>
      <c r="J2758" s="22">
        <v>42338</v>
      </c>
      <c r="K2758" s="22">
        <v>55153</v>
      </c>
      <c r="L2758" s="23">
        <f t="shared" si="428"/>
        <v>20</v>
      </c>
      <c r="M2758" s="24">
        <f t="shared" si="429"/>
        <v>1</v>
      </c>
      <c r="N2758" s="21">
        <v>20</v>
      </c>
      <c r="O2758" s="21">
        <v>20</v>
      </c>
      <c r="P2758" s="21" t="s">
        <v>187</v>
      </c>
      <c r="Q2758" s="21" t="s">
        <v>188</v>
      </c>
      <c r="R2758" s="25" t="s">
        <v>189</v>
      </c>
      <c r="S2758" s="21" t="s">
        <v>182</v>
      </c>
      <c r="T2758" s="21"/>
      <c r="U2758" s="26"/>
      <c r="V2758" s="26"/>
      <c r="W2758" s="27">
        <f t="shared" si="420"/>
        <v>2016</v>
      </c>
      <c r="X2758" s="27">
        <f t="shared" si="421"/>
        <v>2050</v>
      </c>
      <c r="Y2758" s="28">
        <f t="shared" si="422"/>
        <v>0</v>
      </c>
      <c r="Z2758" s="29" t="str">
        <f t="shared" si="423"/>
        <v>CAISO</v>
      </c>
      <c r="AA2758" s="30">
        <f t="shared" si="424"/>
        <v>20</v>
      </c>
      <c r="AB2758" s="31">
        <f>IF(AND(ISNUMBER(MATCH($S2758,[3]Lists!$CU$8:$CU$37,0)),J2758&gt;=DATE(2018,12,31)),$AH$6,$AH$5)</f>
        <v>1</v>
      </c>
      <c r="AC2758" s="31">
        <f t="shared" si="425"/>
        <v>1</v>
      </c>
      <c r="AD2758" s="31">
        <f t="shared" si="426"/>
        <v>1</v>
      </c>
      <c r="AE2758" s="32" t="e">
        <f>MIN($K2758,IF(AND(S2758='[3]Resources - Baseline'!$C$25,$AH$3&gt;0),MIN(DATE(2050,12,31),MAX(DATE($AH$4,12,31),DATE(YEAR(J2758)+$AH$3,MONTH(J2758),DAY(J2758)))),IF(AND(COUNTIFS('[3]Resources - Baseline'!$C$26:$C$37,S2758)=1,$AH$2&gt;0),MIN(DATE($AH$4,12,31),DATE(YEAR(J2758)+$AH$2,MONTH(J2758),DAY(J2758))),DATE(2050,12,31))))</f>
        <v>#VALUE!</v>
      </c>
      <c r="AF2758" s="33">
        <f t="shared" si="427"/>
        <v>1</v>
      </c>
    </row>
    <row r="2759" spans="1:32">
      <c r="A2759" s="1">
        <v>2759</v>
      </c>
      <c r="B2759" s="21" t="s">
        <v>5656</v>
      </c>
      <c r="C2759" s="21" t="s">
        <v>5657</v>
      </c>
      <c r="D2759" s="21" t="s">
        <v>185</v>
      </c>
      <c r="E2759" s="21" t="s">
        <v>176</v>
      </c>
      <c r="F2759" s="21" t="s">
        <v>176</v>
      </c>
      <c r="G2759" s="21" t="s">
        <v>177</v>
      </c>
      <c r="H2759" s="21" t="s">
        <v>176</v>
      </c>
      <c r="I2759" s="21" t="s">
        <v>178</v>
      </c>
      <c r="J2759" s="22">
        <v>42496</v>
      </c>
      <c r="K2759" s="22">
        <v>55153</v>
      </c>
      <c r="L2759" s="23">
        <f t="shared" si="428"/>
        <v>20</v>
      </c>
      <c r="M2759" s="24">
        <f t="shared" si="429"/>
        <v>1</v>
      </c>
      <c r="N2759" s="21">
        <v>20</v>
      </c>
      <c r="O2759" s="21">
        <v>20</v>
      </c>
      <c r="P2759" s="21" t="s">
        <v>187</v>
      </c>
      <c r="Q2759" s="21" t="s">
        <v>188</v>
      </c>
      <c r="R2759" s="25" t="s">
        <v>189</v>
      </c>
      <c r="S2759" s="21" t="s">
        <v>182</v>
      </c>
      <c r="T2759" s="21"/>
      <c r="U2759" s="26"/>
      <c r="V2759" s="26"/>
      <c r="W2759" s="27">
        <f t="shared" si="420"/>
        <v>2016</v>
      </c>
      <c r="X2759" s="27">
        <f t="shared" si="421"/>
        <v>2050</v>
      </c>
      <c r="Y2759" s="28">
        <f t="shared" si="422"/>
        <v>0</v>
      </c>
      <c r="Z2759" s="29" t="str">
        <f t="shared" si="423"/>
        <v>CAISO</v>
      </c>
      <c r="AA2759" s="30">
        <f t="shared" si="424"/>
        <v>20</v>
      </c>
      <c r="AB2759" s="31">
        <f>IF(AND(ISNUMBER(MATCH($S2759,[3]Lists!$CU$8:$CU$37,0)),J2759&gt;=DATE(2018,12,31)),$AH$6,$AH$5)</f>
        <v>1</v>
      </c>
      <c r="AC2759" s="31">
        <f t="shared" si="425"/>
        <v>1</v>
      </c>
      <c r="AD2759" s="31">
        <f t="shared" si="426"/>
        <v>1</v>
      </c>
      <c r="AE2759" s="32" t="e">
        <f>MIN($K2759,IF(AND(S2759='[3]Resources - Baseline'!$C$25,$AH$3&gt;0),MIN(DATE(2050,12,31),MAX(DATE($AH$4,12,31),DATE(YEAR(J2759)+$AH$3,MONTH(J2759),DAY(J2759)))),IF(AND(COUNTIFS('[3]Resources - Baseline'!$C$26:$C$37,S2759)=1,$AH$2&gt;0),MIN(DATE($AH$4,12,31),DATE(YEAR(J2759)+$AH$2,MONTH(J2759),DAY(J2759))),DATE(2050,12,31))))</f>
        <v>#VALUE!</v>
      </c>
      <c r="AF2759" s="33">
        <f t="shared" si="427"/>
        <v>1</v>
      </c>
    </row>
    <row r="2760" spans="1:32">
      <c r="A2760" s="1">
        <v>2760</v>
      </c>
      <c r="B2760" s="21" t="s">
        <v>5658</v>
      </c>
      <c r="C2760" s="21" t="s">
        <v>5659</v>
      </c>
      <c r="D2760" s="21" t="s">
        <v>163</v>
      </c>
      <c r="E2760" s="21" t="s">
        <v>518</v>
      </c>
      <c r="F2760" s="21" t="s">
        <v>518</v>
      </c>
      <c r="G2760" s="21" t="s">
        <v>519</v>
      </c>
      <c r="H2760" s="21" t="s">
        <v>518</v>
      </c>
      <c r="I2760" s="21" t="s">
        <v>195</v>
      </c>
      <c r="J2760" s="22">
        <v>42736</v>
      </c>
      <c r="K2760" s="22">
        <v>55153</v>
      </c>
      <c r="L2760" s="23">
        <f t="shared" si="428"/>
        <v>79</v>
      </c>
      <c r="M2760" s="24">
        <f t="shared" si="429"/>
        <v>1</v>
      </c>
      <c r="N2760" s="21">
        <v>79</v>
      </c>
      <c r="O2760" s="21">
        <v>79</v>
      </c>
      <c r="P2760" s="21" t="s">
        <v>240</v>
      </c>
      <c r="Q2760" s="21" t="s">
        <v>207</v>
      </c>
      <c r="R2760" s="25" t="s">
        <v>189</v>
      </c>
      <c r="S2760" s="21" t="s">
        <v>337</v>
      </c>
      <c r="T2760" s="21"/>
      <c r="U2760" s="26"/>
      <c r="V2760" s="26"/>
      <c r="W2760" s="27">
        <f t="shared" si="420"/>
        <v>2017</v>
      </c>
      <c r="X2760" s="27">
        <f t="shared" si="421"/>
        <v>2050</v>
      </c>
      <c r="Y2760" s="28">
        <f t="shared" si="422"/>
        <v>0</v>
      </c>
      <c r="Z2760" s="29" t="str">
        <f t="shared" si="423"/>
        <v>SW</v>
      </c>
      <c r="AA2760" s="30">
        <f t="shared" si="424"/>
        <v>79</v>
      </c>
      <c r="AB2760" s="31">
        <f>IF(AND(ISNUMBER(MATCH($S2760,[3]Lists!$CU$8:$CU$37,0)),J2760&gt;=DATE(2018,12,31)),$AH$6,$AH$5)</f>
        <v>1</v>
      </c>
      <c r="AC2760" s="31">
        <f t="shared" si="425"/>
        <v>1</v>
      </c>
      <c r="AD2760" s="31">
        <f t="shared" si="426"/>
        <v>1</v>
      </c>
      <c r="AE2760" s="32" t="e">
        <f>MIN($K2760,IF(AND(S2760='[3]Resources - Baseline'!$C$25,$AH$3&gt;0),MIN(DATE(2050,12,31),MAX(DATE($AH$4,12,31),DATE(YEAR(J2760)+$AH$3,MONTH(J2760),DAY(J2760)))),IF(AND(COUNTIFS('[3]Resources - Baseline'!$C$26:$C$37,S2760)=1,$AH$2&gt;0),MIN(DATE($AH$4,12,31),DATE(YEAR(J2760)+$AH$2,MONTH(J2760),DAY(J2760))),DATE(2050,12,31))))</f>
        <v>#VALUE!</v>
      </c>
      <c r="AF2760" s="33">
        <f t="shared" si="427"/>
        <v>1</v>
      </c>
    </row>
    <row r="2761" spans="1:32">
      <c r="A2761" s="1">
        <v>2761</v>
      </c>
      <c r="B2761" s="21" t="s">
        <v>5660</v>
      </c>
      <c r="C2761" s="21" t="s">
        <v>5661</v>
      </c>
      <c r="D2761" s="21" t="s">
        <v>163</v>
      </c>
      <c r="E2761" s="21" t="s">
        <v>232</v>
      </c>
      <c r="F2761" s="21" t="s">
        <v>232</v>
      </c>
      <c r="G2761" s="21" t="s">
        <v>233</v>
      </c>
      <c r="H2761" s="21" t="s">
        <v>234</v>
      </c>
      <c r="I2761" s="21" t="s">
        <v>232</v>
      </c>
      <c r="J2761" s="22">
        <v>21217</v>
      </c>
      <c r="K2761" s="22">
        <v>55153</v>
      </c>
      <c r="L2761" s="23">
        <f t="shared" si="428"/>
        <v>3.2</v>
      </c>
      <c r="M2761" s="24">
        <f t="shared" si="429"/>
        <v>1</v>
      </c>
      <c r="N2761" s="21">
        <v>3.2</v>
      </c>
      <c r="O2761" s="21">
        <v>3.2</v>
      </c>
      <c r="P2761" s="21" t="s">
        <v>218</v>
      </c>
      <c r="Q2761" s="21" t="s">
        <v>219</v>
      </c>
      <c r="R2761" s="25" t="s">
        <v>218</v>
      </c>
      <c r="S2761" s="21" t="s">
        <v>858</v>
      </c>
      <c r="T2761" s="21"/>
      <c r="U2761" s="26"/>
      <c r="V2761" s="26"/>
      <c r="W2761" s="27">
        <f t="shared" si="420"/>
        <v>1958</v>
      </c>
      <c r="X2761" s="27">
        <f t="shared" si="421"/>
        <v>2050</v>
      </c>
      <c r="Y2761" s="28">
        <f t="shared" si="422"/>
        <v>0</v>
      </c>
      <c r="Z2761" s="29" t="str">
        <f t="shared" si="423"/>
        <v>LDWP</v>
      </c>
      <c r="AA2761" s="30">
        <f t="shared" si="424"/>
        <v>3.2</v>
      </c>
      <c r="AB2761" s="31">
        <f>IF(AND(ISNUMBER(MATCH($S2761,[3]Lists!$CU$8:$CU$37,0)),J2761&gt;=DATE(2018,12,31)),$AH$6,$AH$5)</f>
        <v>1</v>
      </c>
      <c r="AC2761" s="31">
        <f t="shared" si="425"/>
        <v>1</v>
      </c>
      <c r="AD2761" s="31">
        <f t="shared" si="426"/>
        <v>1</v>
      </c>
      <c r="AE2761" s="32" t="e">
        <f>MIN($K2761,IF(AND(S2761='[3]Resources - Baseline'!$C$25,$AH$3&gt;0),MIN(DATE(2050,12,31),MAX(DATE($AH$4,12,31),DATE(YEAR(J2761)+$AH$3,MONTH(J2761),DAY(J2761)))),IF(AND(COUNTIFS('[3]Resources - Baseline'!$C$26:$C$37,S2761)=1,$AH$2&gt;0),MIN(DATE($AH$4,12,31),DATE(YEAR(J2761)+$AH$2,MONTH(J2761),DAY(J2761))),DATE(2050,12,31))))</f>
        <v>#VALUE!</v>
      </c>
      <c r="AF2761" s="33">
        <f t="shared" si="427"/>
        <v>1</v>
      </c>
    </row>
    <row r="2762" spans="1:32">
      <c r="A2762" s="1">
        <v>2762</v>
      </c>
      <c r="B2762" s="21" t="s">
        <v>5662</v>
      </c>
      <c r="C2762" s="21" t="s">
        <v>5663</v>
      </c>
      <c r="D2762" s="21" t="s">
        <v>185</v>
      </c>
      <c r="E2762" s="21" t="s">
        <v>175</v>
      </c>
      <c r="F2762" s="21" t="s">
        <v>175</v>
      </c>
      <c r="G2762" s="21" t="s">
        <v>186</v>
      </c>
      <c r="H2762" s="21" t="s">
        <v>175</v>
      </c>
      <c r="I2762" s="21" t="s">
        <v>178</v>
      </c>
      <c r="J2762" s="22">
        <v>40290</v>
      </c>
      <c r="K2762" s="22">
        <v>55153</v>
      </c>
      <c r="L2762" s="23">
        <f t="shared" si="428"/>
        <v>0</v>
      </c>
      <c r="M2762" s="24">
        <f t="shared" si="429"/>
        <v>0</v>
      </c>
      <c r="N2762" s="21"/>
      <c r="O2762" s="21">
        <v>6</v>
      </c>
      <c r="P2762" s="21" t="s">
        <v>1547</v>
      </c>
      <c r="Q2762" s="21" t="s">
        <v>537</v>
      </c>
      <c r="R2762" s="25" t="s">
        <v>538</v>
      </c>
      <c r="S2762" s="21" t="s">
        <v>539</v>
      </c>
      <c r="T2762" s="21"/>
      <c r="U2762" s="26"/>
      <c r="V2762" s="26"/>
      <c r="W2762" s="27">
        <f t="shared" ref="W2762:W2825" si="430">IF(J2762&lt;DATE(YEAR(J2762),7,1),YEAR(J2762),YEAR(J2762)+1)</f>
        <v>2010</v>
      </c>
      <c r="X2762" s="27">
        <f t="shared" ref="X2762:X2825" si="431">IF(K2762&gt;=DATE(YEAR(K2762),7,1),YEAR(K2762),YEAR(K2762)-1)</f>
        <v>2050</v>
      </c>
      <c r="Y2762" s="28">
        <f t="shared" ref="Y2762:Y2825" si="432">IF(ISBLANK(U2762),0,O2762-U2762)</f>
        <v>0</v>
      </c>
      <c r="Z2762" s="29" t="str">
        <f t="shared" ref="Z2762:Z2825" si="433">IF(ISBLANK(T2762),I2762,T2762)</f>
        <v>CAISO</v>
      </c>
      <c r="AA2762" s="30">
        <f t="shared" ref="AA2762:AA2825" si="434">IF(ISBLANK(U2762),O2762,U2762)</f>
        <v>6</v>
      </c>
      <c r="AB2762" s="31">
        <f>IF(AND(ISNUMBER(MATCH($S2762,[3]Lists!$CU$8:$CU$37,0)),J2762&gt;=DATE(2018,12,31)),$AH$6,$AH$5)</f>
        <v>1</v>
      </c>
      <c r="AC2762" s="31">
        <f t="shared" ref="AC2762:AC2825" si="435">IF(ISBLANK(S2762),0,1)</f>
        <v>1</v>
      </c>
      <c r="AD2762" s="31">
        <f t="shared" ref="AD2762:AD2825" si="436">AC2762</f>
        <v>1</v>
      </c>
      <c r="AE2762" s="32" t="e">
        <f>MIN($K2762,IF(AND(S2762='[3]Resources - Baseline'!$C$25,$AH$3&gt;0),MIN(DATE(2050,12,31),MAX(DATE($AH$4,12,31),DATE(YEAR(J2762)+$AH$3,MONTH(J2762),DAY(J2762)))),IF(AND(COUNTIFS('[3]Resources - Baseline'!$C$26:$C$37,S2762)=1,$AH$2&gt;0),MIN(DATE($AH$4,12,31),DATE(YEAR(J2762)+$AH$2,MONTH(J2762),DAY(J2762))),DATE(2050,12,31))))</f>
        <v>#VALUE!</v>
      </c>
      <c r="AF2762" s="33">
        <f t="shared" ref="AF2762:AF2825" si="437">SUMPRODUCT(($B$9:$B$3872=$B2762)*1)</f>
        <v>1</v>
      </c>
    </row>
    <row r="2763" spans="1:32">
      <c r="A2763" s="1">
        <v>2763</v>
      </c>
      <c r="B2763" s="21" t="s">
        <v>5664</v>
      </c>
      <c r="C2763" s="21" t="s">
        <v>5665</v>
      </c>
      <c r="D2763" s="21" t="s">
        <v>185</v>
      </c>
      <c r="E2763" s="21" t="s">
        <v>175</v>
      </c>
      <c r="F2763" s="21" t="s">
        <v>175</v>
      </c>
      <c r="G2763" s="21" t="s">
        <v>186</v>
      </c>
      <c r="H2763" s="21" t="s">
        <v>175</v>
      </c>
      <c r="I2763" s="21" t="s">
        <v>178</v>
      </c>
      <c r="J2763" s="22">
        <v>31048</v>
      </c>
      <c r="K2763" s="22">
        <v>55153</v>
      </c>
      <c r="L2763" s="23">
        <f t="shared" ref="L2763:L2826" si="438">IFERROR(M2763*O2763,0)</f>
        <v>2.9500000000000006</v>
      </c>
      <c r="M2763" s="24">
        <f t="shared" ref="M2763:M2826" si="439">IFERROR(N2763/O2763,0)</f>
        <v>0.59236947791164662</v>
      </c>
      <c r="N2763" s="21">
        <v>2.95</v>
      </c>
      <c r="O2763" s="21">
        <v>4.9800000000000004</v>
      </c>
      <c r="P2763" s="21" t="s">
        <v>187</v>
      </c>
      <c r="Q2763" s="21" t="s">
        <v>1498</v>
      </c>
      <c r="R2763" s="25" t="s">
        <v>1499</v>
      </c>
      <c r="S2763" s="21" t="s">
        <v>913</v>
      </c>
      <c r="T2763" s="21"/>
      <c r="U2763" s="26"/>
      <c r="V2763" s="26"/>
      <c r="W2763" s="27">
        <f t="shared" si="430"/>
        <v>1985</v>
      </c>
      <c r="X2763" s="27">
        <f t="shared" si="431"/>
        <v>2050</v>
      </c>
      <c r="Y2763" s="28">
        <f t="shared" si="432"/>
        <v>0</v>
      </c>
      <c r="Z2763" s="29" t="str">
        <f t="shared" si="433"/>
        <v>CAISO</v>
      </c>
      <c r="AA2763" s="30">
        <f t="shared" si="434"/>
        <v>4.9800000000000004</v>
      </c>
      <c r="AB2763" s="31">
        <f>IF(AND(ISNUMBER(MATCH($S2763,[3]Lists!$CU$8:$CU$37,0)),J2763&gt;=DATE(2018,12,31)),$AH$6,$AH$5)</f>
        <v>1</v>
      </c>
      <c r="AC2763" s="31">
        <f t="shared" si="435"/>
        <v>1</v>
      </c>
      <c r="AD2763" s="31">
        <f t="shared" si="436"/>
        <v>1</v>
      </c>
      <c r="AE2763" s="32" t="e">
        <f>MIN($K2763,IF(AND(S2763='[3]Resources - Baseline'!$C$25,$AH$3&gt;0),MIN(DATE(2050,12,31),MAX(DATE($AH$4,12,31),DATE(YEAR(J2763)+$AH$3,MONTH(J2763),DAY(J2763)))),IF(AND(COUNTIFS('[3]Resources - Baseline'!$C$26:$C$37,S2763)=1,$AH$2&gt;0),MIN(DATE($AH$4,12,31),DATE(YEAR(J2763)+$AH$2,MONTH(J2763),DAY(J2763))),DATE(2050,12,31))))</f>
        <v>#VALUE!</v>
      </c>
      <c r="AF2763" s="33">
        <f t="shared" si="437"/>
        <v>1</v>
      </c>
    </row>
    <row r="2764" spans="1:32">
      <c r="A2764" s="1">
        <v>2764</v>
      </c>
      <c r="B2764" s="21" t="s">
        <v>5666</v>
      </c>
      <c r="C2764" s="21" t="s">
        <v>5667</v>
      </c>
      <c r="D2764" s="21" t="s">
        <v>163</v>
      </c>
      <c r="E2764" s="21" t="s">
        <v>1097</v>
      </c>
      <c r="F2764" s="21" t="s">
        <v>1097</v>
      </c>
      <c r="G2764" s="21" t="s">
        <v>1098</v>
      </c>
      <c r="H2764" s="21" t="s">
        <v>210</v>
      </c>
      <c r="I2764" s="21" t="s">
        <v>212</v>
      </c>
      <c r="J2764" s="22">
        <v>30286</v>
      </c>
      <c r="K2764" s="22">
        <v>55153</v>
      </c>
      <c r="L2764" s="23">
        <f t="shared" si="438"/>
        <v>6.2</v>
      </c>
      <c r="M2764" s="24">
        <f t="shared" si="439"/>
        <v>1</v>
      </c>
      <c r="N2764" s="21">
        <v>6.2</v>
      </c>
      <c r="O2764" s="21">
        <v>6.2</v>
      </c>
      <c r="P2764" s="21" t="s">
        <v>213</v>
      </c>
      <c r="Q2764" s="21" t="s">
        <v>214</v>
      </c>
      <c r="R2764" s="25" t="s">
        <v>215</v>
      </c>
      <c r="S2764" s="21" t="s">
        <v>120</v>
      </c>
      <c r="T2764" s="21"/>
      <c r="U2764" s="26"/>
      <c r="V2764" s="26"/>
      <c r="W2764" s="27">
        <f t="shared" si="430"/>
        <v>1983</v>
      </c>
      <c r="X2764" s="27">
        <f t="shared" si="431"/>
        <v>2050</v>
      </c>
      <c r="Y2764" s="28">
        <f t="shared" si="432"/>
        <v>0</v>
      </c>
      <c r="Z2764" s="29" t="str">
        <f t="shared" si="433"/>
        <v>NW</v>
      </c>
      <c r="AA2764" s="30">
        <f t="shared" si="434"/>
        <v>6.2</v>
      </c>
      <c r="AB2764" s="31">
        <f>IF(AND(ISNUMBER(MATCH($S2764,[3]Lists!$CU$8:$CU$37,0)),J2764&gt;=DATE(2018,12,31)),$AH$6,$AH$5)</f>
        <v>1</v>
      </c>
      <c r="AC2764" s="31">
        <f t="shared" si="435"/>
        <v>1</v>
      </c>
      <c r="AD2764" s="31">
        <f t="shared" si="436"/>
        <v>1</v>
      </c>
      <c r="AE2764" s="32" t="e">
        <f>MIN($K2764,IF(AND(S2764='[3]Resources - Baseline'!$C$25,$AH$3&gt;0),MIN(DATE(2050,12,31),MAX(DATE($AH$4,12,31),DATE(YEAR(J2764)+$AH$3,MONTH(J2764),DAY(J2764)))),IF(AND(COUNTIFS('[3]Resources - Baseline'!$C$26:$C$37,S2764)=1,$AH$2&gt;0),MIN(DATE($AH$4,12,31),DATE(YEAR(J2764)+$AH$2,MONTH(J2764),DAY(J2764))),DATE(2050,12,31))))</f>
        <v>#VALUE!</v>
      </c>
      <c r="AF2764" s="33">
        <f t="shared" si="437"/>
        <v>1</v>
      </c>
    </row>
    <row r="2765" spans="1:32">
      <c r="A2765" s="1">
        <v>2765</v>
      </c>
      <c r="B2765" s="21" t="s">
        <v>5668</v>
      </c>
      <c r="C2765" s="21" t="s">
        <v>5669</v>
      </c>
      <c r="D2765" s="21" t="s">
        <v>185</v>
      </c>
      <c r="E2765" s="21" t="s">
        <v>176</v>
      </c>
      <c r="F2765" s="21" t="s">
        <v>176</v>
      </c>
      <c r="G2765" s="21" t="s">
        <v>177</v>
      </c>
      <c r="H2765" s="21" t="s">
        <v>176</v>
      </c>
      <c r="I2765" s="21" t="s">
        <v>178</v>
      </c>
      <c r="J2765" s="22">
        <v>42216</v>
      </c>
      <c r="K2765" s="22">
        <v>55153</v>
      </c>
      <c r="L2765" s="23">
        <f t="shared" si="438"/>
        <v>10</v>
      </c>
      <c r="M2765" s="24">
        <f t="shared" si="439"/>
        <v>1</v>
      </c>
      <c r="N2765" s="21">
        <v>10</v>
      </c>
      <c r="O2765" s="21">
        <v>10</v>
      </c>
      <c r="P2765" s="21" t="s">
        <v>187</v>
      </c>
      <c r="Q2765" s="21" t="s">
        <v>188</v>
      </c>
      <c r="R2765" s="25" t="s">
        <v>189</v>
      </c>
      <c r="S2765" s="21" t="s">
        <v>182</v>
      </c>
      <c r="T2765" s="21"/>
      <c r="U2765" s="26"/>
      <c r="V2765" s="26"/>
      <c r="W2765" s="27">
        <f t="shared" si="430"/>
        <v>2016</v>
      </c>
      <c r="X2765" s="27">
        <f t="shared" si="431"/>
        <v>2050</v>
      </c>
      <c r="Y2765" s="28">
        <f t="shared" si="432"/>
        <v>0</v>
      </c>
      <c r="Z2765" s="29" t="str">
        <f t="shared" si="433"/>
        <v>CAISO</v>
      </c>
      <c r="AA2765" s="30">
        <f t="shared" si="434"/>
        <v>10</v>
      </c>
      <c r="AB2765" s="31">
        <f>IF(AND(ISNUMBER(MATCH($S2765,[3]Lists!$CU$8:$CU$37,0)),J2765&gt;=DATE(2018,12,31)),$AH$6,$AH$5)</f>
        <v>1</v>
      </c>
      <c r="AC2765" s="31">
        <f t="shared" si="435"/>
        <v>1</v>
      </c>
      <c r="AD2765" s="31">
        <f t="shared" si="436"/>
        <v>1</v>
      </c>
      <c r="AE2765" s="32" t="e">
        <f>MIN($K2765,IF(AND(S2765='[3]Resources - Baseline'!$C$25,$AH$3&gt;0),MIN(DATE(2050,12,31),MAX(DATE($AH$4,12,31),DATE(YEAR(J2765)+$AH$3,MONTH(J2765),DAY(J2765)))),IF(AND(COUNTIFS('[3]Resources - Baseline'!$C$26:$C$37,S2765)=1,$AH$2&gt;0),MIN(DATE($AH$4,12,31),DATE(YEAR(J2765)+$AH$2,MONTH(J2765),DAY(J2765))),DATE(2050,12,31))))</f>
        <v>#VALUE!</v>
      </c>
      <c r="AF2765" s="33">
        <f t="shared" si="437"/>
        <v>1</v>
      </c>
    </row>
    <row r="2766" spans="1:32">
      <c r="A2766" s="1">
        <v>2766</v>
      </c>
      <c r="B2766" s="21" t="s">
        <v>5670</v>
      </c>
      <c r="C2766" s="21" t="s">
        <v>5671</v>
      </c>
      <c r="D2766" s="21" t="s">
        <v>185</v>
      </c>
      <c r="E2766" s="21" t="s">
        <v>176</v>
      </c>
      <c r="F2766" s="21" t="s">
        <v>176</v>
      </c>
      <c r="G2766" s="21" t="s">
        <v>177</v>
      </c>
      <c r="H2766" s="21" t="s">
        <v>176</v>
      </c>
      <c r="I2766" s="21" t="s">
        <v>178</v>
      </c>
      <c r="J2766" s="22"/>
      <c r="K2766" s="22">
        <v>55153</v>
      </c>
      <c r="L2766" s="23">
        <f t="shared" si="438"/>
        <v>20</v>
      </c>
      <c r="M2766" s="24">
        <f t="shared" si="439"/>
        <v>1</v>
      </c>
      <c r="N2766" s="21">
        <v>20</v>
      </c>
      <c r="O2766" s="21">
        <v>20</v>
      </c>
      <c r="P2766" s="21" t="s">
        <v>365</v>
      </c>
      <c r="Q2766" s="21" t="s">
        <v>188</v>
      </c>
      <c r="R2766" s="25" t="s">
        <v>189</v>
      </c>
      <c r="S2766" s="21" t="s">
        <v>182</v>
      </c>
      <c r="T2766" s="21"/>
      <c r="U2766" s="26"/>
      <c r="V2766" s="26"/>
      <c r="W2766" s="27">
        <f t="shared" si="430"/>
        <v>1900</v>
      </c>
      <c r="X2766" s="27">
        <f t="shared" si="431"/>
        <v>2050</v>
      </c>
      <c r="Y2766" s="28">
        <f t="shared" si="432"/>
        <v>0</v>
      </c>
      <c r="Z2766" s="29" t="str">
        <f t="shared" si="433"/>
        <v>CAISO</v>
      </c>
      <c r="AA2766" s="30">
        <f t="shared" si="434"/>
        <v>20</v>
      </c>
      <c r="AB2766" s="31">
        <f>IF(AND(ISNUMBER(MATCH($S2766,[3]Lists!$CU$8:$CU$37,0)),J2766&gt;=DATE(2018,12,31)),$AH$6,$AH$5)</f>
        <v>1</v>
      </c>
      <c r="AC2766" s="31">
        <f t="shared" si="435"/>
        <v>1</v>
      </c>
      <c r="AD2766" s="31">
        <f t="shared" si="436"/>
        <v>1</v>
      </c>
      <c r="AE2766" s="32" t="e">
        <f>MIN($K2766,IF(AND(S2766='[3]Resources - Baseline'!$C$25,$AH$3&gt;0),MIN(DATE(2050,12,31),MAX(DATE($AH$4,12,31),DATE(YEAR(J2766)+$AH$3,MONTH(J2766),DAY(J2766)))),IF(AND(COUNTIFS('[3]Resources - Baseline'!$C$26:$C$37,S2766)=1,$AH$2&gt;0),MIN(DATE($AH$4,12,31),DATE(YEAR(J2766)+$AH$2,MONTH(J2766),DAY(J2766))),DATE(2050,12,31))))</f>
        <v>#VALUE!</v>
      </c>
      <c r="AF2766" s="33">
        <f t="shared" si="437"/>
        <v>1</v>
      </c>
    </row>
    <row r="2767" spans="1:32">
      <c r="A2767" s="1">
        <v>2767</v>
      </c>
      <c r="B2767" s="21" t="s">
        <v>5672</v>
      </c>
      <c r="C2767" s="21" t="s">
        <v>5673</v>
      </c>
      <c r="D2767" s="21" t="s">
        <v>185</v>
      </c>
      <c r="E2767" s="21" t="s">
        <v>176</v>
      </c>
      <c r="F2767" s="21" t="s">
        <v>176</v>
      </c>
      <c r="G2767" s="21" t="s">
        <v>177</v>
      </c>
      <c r="H2767" s="21" t="s">
        <v>176</v>
      </c>
      <c r="I2767" s="21" t="s">
        <v>178</v>
      </c>
      <c r="J2767" s="22">
        <v>42031</v>
      </c>
      <c r="K2767" s="22">
        <v>55153</v>
      </c>
      <c r="L2767" s="23">
        <f t="shared" si="438"/>
        <v>19.48</v>
      </c>
      <c r="M2767" s="24">
        <f t="shared" si="439"/>
        <v>1</v>
      </c>
      <c r="N2767" s="21">
        <v>19.48</v>
      </c>
      <c r="O2767" s="21">
        <v>19.48</v>
      </c>
      <c r="P2767" s="21" t="s">
        <v>187</v>
      </c>
      <c r="Q2767" s="21" t="s">
        <v>188</v>
      </c>
      <c r="R2767" s="25" t="s">
        <v>189</v>
      </c>
      <c r="S2767" s="21" t="s">
        <v>182</v>
      </c>
      <c r="T2767" s="21"/>
      <c r="U2767" s="26"/>
      <c r="V2767" s="26"/>
      <c r="W2767" s="27">
        <f t="shared" si="430"/>
        <v>2015</v>
      </c>
      <c r="X2767" s="27">
        <f t="shared" si="431"/>
        <v>2050</v>
      </c>
      <c r="Y2767" s="28">
        <f t="shared" si="432"/>
        <v>0</v>
      </c>
      <c r="Z2767" s="29" t="str">
        <f t="shared" si="433"/>
        <v>CAISO</v>
      </c>
      <c r="AA2767" s="30">
        <f t="shared" si="434"/>
        <v>19.48</v>
      </c>
      <c r="AB2767" s="31">
        <f>IF(AND(ISNUMBER(MATCH($S2767,[3]Lists!$CU$8:$CU$37,0)),J2767&gt;=DATE(2018,12,31)),$AH$6,$AH$5)</f>
        <v>1</v>
      </c>
      <c r="AC2767" s="31">
        <f t="shared" si="435"/>
        <v>1</v>
      </c>
      <c r="AD2767" s="31">
        <f t="shared" si="436"/>
        <v>1</v>
      </c>
      <c r="AE2767" s="32" t="e">
        <f>MIN($K2767,IF(AND(S2767='[3]Resources - Baseline'!$C$25,$AH$3&gt;0),MIN(DATE(2050,12,31),MAX(DATE($AH$4,12,31),DATE(YEAR(J2767)+$AH$3,MONTH(J2767),DAY(J2767)))),IF(AND(COUNTIFS('[3]Resources - Baseline'!$C$26:$C$37,S2767)=1,$AH$2&gt;0),MIN(DATE($AH$4,12,31),DATE(YEAR(J2767)+$AH$2,MONTH(J2767),DAY(J2767))),DATE(2050,12,31))))</f>
        <v>#VALUE!</v>
      </c>
      <c r="AF2767" s="33">
        <f t="shared" si="437"/>
        <v>1</v>
      </c>
    </row>
    <row r="2768" spans="1:32">
      <c r="A2768" s="1">
        <v>2768</v>
      </c>
      <c r="B2768" s="21" t="s">
        <v>5674</v>
      </c>
      <c r="C2768" s="21" t="s">
        <v>5675</v>
      </c>
      <c r="D2768" s="21" t="s">
        <v>185</v>
      </c>
      <c r="E2768" s="21" t="s">
        <v>176</v>
      </c>
      <c r="F2768" s="21" t="s">
        <v>176</v>
      </c>
      <c r="G2768" s="21" t="s">
        <v>177</v>
      </c>
      <c r="H2768" s="21" t="s">
        <v>176</v>
      </c>
      <c r="I2768" s="21" t="s">
        <v>178</v>
      </c>
      <c r="J2768" s="22"/>
      <c r="K2768" s="22">
        <v>55153</v>
      </c>
      <c r="L2768" s="23">
        <f t="shared" si="438"/>
        <v>20</v>
      </c>
      <c r="M2768" s="24">
        <f t="shared" si="439"/>
        <v>1</v>
      </c>
      <c r="N2768" s="21">
        <v>20</v>
      </c>
      <c r="O2768" s="21">
        <v>20</v>
      </c>
      <c r="P2768" s="21" t="s">
        <v>188</v>
      </c>
      <c r="Q2768" s="21" t="s">
        <v>188</v>
      </c>
      <c r="R2768" s="25" t="s">
        <v>189</v>
      </c>
      <c r="S2768" s="21" t="s">
        <v>182</v>
      </c>
      <c r="T2768" s="21"/>
      <c r="U2768" s="26"/>
      <c r="V2768" s="26"/>
      <c r="W2768" s="27">
        <f t="shared" si="430"/>
        <v>1900</v>
      </c>
      <c r="X2768" s="27">
        <f t="shared" si="431"/>
        <v>2050</v>
      </c>
      <c r="Y2768" s="28">
        <f t="shared" si="432"/>
        <v>0</v>
      </c>
      <c r="Z2768" s="29" t="str">
        <f t="shared" si="433"/>
        <v>CAISO</v>
      </c>
      <c r="AA2768" s="30">
        <f t="shared" si="434"/>
        <v>20</v>
      </c>
      <c r="AB2768" s="31">
        <f>IF(AND(ISNUMBER(MATCH($S2768,[3]Lists!$CU$8:$CU$37,0)),J2768&gt;=DATE(2018,12,31)),$AH$6,$AH$5)</f>
        <v>1</v>
      </c>
      <c r="AC2768" s="31">
        <f t="shared" si="435"/>
        <v>1</v>
      </c>
      <c r="AD2768" s="31">
        <f t="shared" si="436"/>
        <v>1</v>
      </c>
      <c r="AE2768" s="32" t="e">
        <f>MIN($K2768,IF(AND(S2768='[3]Resources - Baseline'!$C$25,$AH$3&gt;0),MIN(DATE(2050,12,31),MAX(DATE($AH$4,12,31),DATE(YEAR(J2768)+$AH$3,MONTH(J2768),DAY(J2768)))),IF(AND(COUNTIFS('[3]Resources - Baseline'!$C$26:$C$37,S2768)=1,$AH$2&gt;0),MIN(DATE($AH$4,12,31),DATE(YEAR(J2768)+$AH$2,MONTH(J2768),DAY(J2768))),DATE(2050,12,31))))</f>
        <v>#VALUE!</v>
      </c>
      <c r="AF2768" s="33">
        <f t="shared" si="437"/>
        <v>1</v>
      </c>
    </row>
    <row r="2769" spans="1:32">
      <c r="A2769" s="1">
        <v>2769</v>
      </c>
      <c r="B2769" s="21" t="s">
        <v>5676</v>
      </c>
      <c r="C2769" s="21" t="s">
        <v>5677</v>
      </c>
      <c r="D2769" s="21" t="s">
        <v>185</v>
      </c>
      <c r="E2769" s="21" t="s">
        <v>175</v>
      </c>
      <c r="F2769" s="21" t="s">
        <v>175</v>
      </c>
      <c r="G2769" s="21" t="s">
        <v>186</v>
      </c>
      <c r="H2769" s="21" t="s">
        <v>175</v>
      </c>
      <c r="I2769" s="21" t="s">
        <v>178</v>
      </c>
      <c r="J2769" s="22">
        <v>39961</v>
      </c>
      <c r="K2769" s="22">
        <v>55153</v>
      </c>
      <c r="L2769" s="23">
        <f t="shared" si="438"/>
        <v>401</v>
      </c>
      <c r="M2769" s="24">
        <f t="shared" si="439"/>
        <v>1</v>
      </c>
      <c r="N2769" s="21">
        <v>401</v>
      </c>
      <c r="O2769" s="21">
        <v>401</v>
      </c>
      <c r="P2769" s="21" t="s">
        <v>268</v>
      </c>
      <c r="Q2769" s="21" t="s">
        <v>269</v>
      </c>
      <c r="R2769" s="25" t="s">
        <v>270</v>
      </c>
      <c r="S2769" s="21" t="s">
        <v>450</v>
      </c>
      <c r="T2769" s="21"/>
      <c r="U2769" s="26"/>
      <c r="V2769" s="26"/>
      <c r="W2769" s="27">
        <f t="shared" si="430"/>
        <v>2009</v>
      </c>
      <c r="X2769" s="27">
        <f t="shared" si="431"/>
        <v>2050</v>
      </c>
      <c r="Y2769" s="28">
        <f t="shared" si="432"/>
        <v>0</v>
      </c>
      <c r="Z2769" s="29" t="str">
        <f t="shared" si="433"/>
        <v>CAISO</v>
      </c>
      <c r="AA2769" s="30">
        <f t="shared" si="434"/>
        <v>401</v>
      </c>
      <c r="AB2769" s="31">
        <f>IF(AND(ISNUMBER(MATCH($S2769,[3]Lists!$CU$8:$CU$37,0)),J2769&gt;=DATE(2018,12,31)),$AH$6,$AH$5)</f>
        <v>1</v>
      </c>
      <c r="AC2769" s="31">
        <f t="shared" si="435"/>
        <v>1</v>
      </c>
      <c r="AD2769" s="31">
        <f t="shared" si="436"/>
        <v>1</v>
      </c>
      <c r="AE2769" s="32" t="e">
        <f>MIN($K2769,IF(AND(S2769='[3]Resources - Baseline'!$C$25,$AH$3&gt;0),MIN(DATE(2050,12,31),MAX(DATE($AH$4,12,31),DATE(YEAR(J2769)+$AH$3,MONTH(J2769),DAY(J2769)))),IF(AND(COUNTIFS('[3]Resources - Baseline'!$C$26:$C$37,S2769)=1,$AH$2&gt;0),MIN(DATE($AH$4,12,31),DATE(YEAR(J2769)+$AH$2,MONTH(J2769),DAY(J2769))),DATE(2050,12,31))))</f>
        <v>#VALUE!</v>
      </c>
      <c r="AF2769" s="33">
        <f t="shared" si="437"/>
        <v>1</v>
      </c>
    </row>
    <row r="2770" spans="1:32">
      <c r="A2770" s="1">
        <v>2770</v>
      </c>
      <c r="B2770" s="21" t="s">
        <v>5678</v>
      </c>
      <c r="C2770" s="21" t="s">
        <v>5679</v>
      </c>
      <c r="D2770" s="21" t="s">
        <v>185</v>
      </c>
      <c r="E2770" s="21" t="s">
        <v>175</v>
      </c>
      <c r="F2770" s="21" t="s">
        <v>175</v>
      </c>
      <c r="G2770" s="21" t="s">
        <v>186</v>
      </c>
      <c r="H2770" s="21" t="s">
        <v>175</v>
      </c>
      <c r="I2770" s="21" t="s">
        <v>178</v>
      </c>
      <c r="J2770" s="22">
        <v>39937</v>
      </c>
      <c r="K2770" s="22">
        <v>55153</v>
      </c>
      <c r="L2770" s="23">
        <f t="shared" si="438"/>
        <v>119.91</v>
      </c>
      <c r="M2770" s="24">
        <f t="shared" si="439"/>
        <v>1</v>
      </c>
      <c r="N2770" s="21">
        <v>119.91</v>
      </c>
      <c r="O2770" s="21">
        <v>119.91</v>
      </c>
      <c r="P2770" s="21" t="s">
        <v>268</v>
      </c>
      <c r="Q2770" s="21" t="s">
        <v>269</v>
      </c>
      <c r="R2770" s="25" t="s">
        <v>270</v>
      </c>
      <c r="S2770" s="21" t="s">
        <v>271</v>
      </c>
      <c r="T2770" s="21"/>
      <c r="U2770" s="26"/>
      <c r="V2770" s="26"/>
      <c r="W2770" s="27">
        <f t="shared" si="430"/>
        <v>2009</v>
      </c>
      <c r="X2770" s="27">
        <f t="shared" si="431"/>
        <v>2050</v>
      </c>
      <c r="Y2770" s="28">
        <f t="shared" si="432"/>
        <v>0</v>
      </c>
      <c r="Z2770" s="29" t="str">
        <f t="shared" si="433"/>
        <v>CAISO</v>
      </c>
      <c r="AA2770" s="30">
        <f t="shared" si="434"/>
        <v>119.91</v>
      </c>
      <c r="AB2770" s="31">
        <f>IF(AND(ISNUMBER(MATCH($S2770,[3]Lists!$CU$8:$CU$37,0)),J2770&gt;=DATE(2018,12,31)),$AH$6,$AH$5)</f>
        <v>1</v>
      </c>
      <c r="AC2770" s="31">
        <f t="shared" si="435"/>
        <v>1</v>
      </c>
      <c r="AD2770" s="31">
        <f t="shared" si="436"/>
        <v>1</v>
      </c>
      <c r="AE2770" s="32" t="e">
        <f>MIN($K2770,IF(AND(S2770='[3]Resources - Baseline'!$C$25,$AH$3&gt;0),MIN(DATE(2050,12,31),MAX(DATE($AH$4,12,31),DATE(YEAR(J2770)+$AH$3,MONTH(J2770),DAY(J2770)))),IF(AND(COUNTIFS('[3]Resources - Baseline'!$C$26:$C$37,S2770)=1,$AH$2&gt;0),MIN(DATE($AH$4,12,31),DATE(YEAR(J2770)+$AH$2,MONTH(J2770),DAY(J2770))),DATE(2050,12,31))))</f>
        <v>#VALUE!</v>
      </c>
      <c r="AF2770" s="33">
        <f t="shared" si="437"/>
        <v>1</v>
      </c>
    </row>
    <row r="2771" spans="1:32">
      <c r="A2771" s="1">
        <v>2771</v>
      </c>
      <c r="B2771" s="21" t="s">
        <v>5680</v>
      </c>
      <c r="C2771" s="21" t="s">
        <v>5681</v>
      </c>
      <c r="D2771" s="21" t="s">
        <v>185</v>
      </c>
      <c r="E2771" s="21" t="s">
        <v>175</v>
      </c>
      <c r="F2771" s="21" t="s">
        <v>175</v>
      </c>
      <c r="G2771" s="21" t="s">
        <v>186</v>
      </c>
      <c r="H2771" s="21" t="s">
        <v>175</v>
      </c>
      <c r="I2771" s="21" t="s">
        <v>178</v>
      </c>
      <c r="J2771" s="22"/>
      <c r="K2771" s="22">
        <v>55153</v>
      </c>
      <c r="L2771" s="23">
        <f t="shared" si="438"/>
        <v>140</v>
      </c>
      <c r="M2771" s="24">
        <f t="shared" si="439"/>
        <v>1</v>
      </c>
      <c r="N2771" s="21">
        <v>140</v>
      </c>
      <c r="O2771" s="21">
        <v>140</v>
      </c>
      <c r="P2771" s="21" t="s">
        <v>188</v>
      </c>
      <c r="Q2771" s="21" t="s">
        <v>188</v>
      </c>
      <c r="R2771" s="25" t="s">
        <v>189</v>
      </c>
      <c r="S2771" s="21" t="s">
        <v>182</v>
      </c>
      <c r="T2771" s="21"/>
      <c r="U2771" s="26"/>
      <c r="V2771" s="26"/>
      <c r="W2771" s="27">
        <f t="shared" si="430"/>
        <v>1900</v>
      </c>
      <c r="X2771" s="27">
        <f t="shared" si="431"/>
        <v>2050</v>
      </c>
      <c r="Y2771" s="28">
        <f t="shared" si="432"/>
        <v>0</v>
      </c>
      <c r="Z2771" s="29" t="str">
        <f t="shared" si="433"/>
        <v>CAISO</v>
      </c>
      <c r="AA2771" s="30">
        <f t="shared" si="434"/>
        <v>140</v>
      </c>
      <c r="AB2771" s="31">
        <f>IF(AND(ISNUMBER(MATCH($S2771,[3]Lists!$CU$8:$CU$37,0)),J2771&gt;=DATE(2018,12,31)),$AH$6,$AH$5)</f>
        <v>1</v>
      </c>
      <c r="AC2771" s="31">
        <f t="shared" si="435"/>
        <v>1</v>
      </c>
      <c r="AD2771" s="31">
        <f t="shared" si="436"/>
        <v>1</v>
      </c>
      <c r="AE2771" s="32" t="e">
        <f>MIN($K2771,IF(AND(S2771='[3]Resources - Baseline'!$C$25,$AH$3&gt;0),MIN(DATE(2050,12,31),MAX(DATE($AH$4,12,31),DATE(YEAR(J2771)+$AH$3,MONTH(J2771),DAY(J2771)))),IF(AND(COUNTIFS('[3]Resources - Baseline'!$C$26:$C$37,S2771)=1,$AH$2&gt;0),MIN(DATE($AH$4,12,31),DATE(YEAR(J2771)+$AH$2,MONTH(J2771),DAY(J2771))),DATE(2050,12,31))))</f>
        <v>#VALUE!</v>
      </c>
      <c r="AF2771" s="33">
        <f t="shared" si="437"/>
        <v>1</v>
      </c>
    </row>
    <row r="2772" spans="1:32">
      <c r="A2772" s="1">
        <v>2772</v>
      </c>
      <c r="B2772" s="21" t="s">
        <v>5682</v>
      </c>
      <c r="C2772" s="21" t="s">
        <v>5683</v>
      </c>
      <c r="D2772" s="21" t="s">
        <v>163</v>
      </c>
      <c r="E2772" s="21" t="s">
        <v>192</v>
      </c>
      <c r="F2772" s="21" t="s">
        <v>192</v>
      </c>
      <c r="G2772" s="21" t="s">
        <v>193</v>
      </c>
      <c r="H2772" s="21" t="s">
        <v>194</v>
      </c>
      <c r="I2772" s="21" t="s">
        <v>195</v>
      </c>
      <c r="J2772" s="22">
        <v>45658</v>
      </c>
      <c r="K2772" s="22">
        <v>55153</v>
      </c>
      <c r="L2772" s="23">
        <f t="shared" si="438"/>
        <v>192.6</v>
      </c>
      <c r="M2772" s="24">
        <f t="shared" si="439"/>
        <v>1</v>
      </c>
      <c r="N2772" s="21">
        <v>192.6</v>
      </c>
      <c r="O2772" s="21">
        <v>192.6</v>
      </c>
      <c r="P2772" s="21" t="s">
        <v>408</v>
      </c>
      <c r="Q2772" s="21" t="s">
        <v>180</v>
      </c>
      <c r="R2772" s="25" t="s">
        <v>181</v>
      </c>
      <c r="S2772" s="21" t="s">
        <v>337</v>
      </c>
      <c r="T2772" s="21"/>
      <c r="U2772" s="26"/>
      <c r="V2772" s="26"/>
      <c r="W2772" s="27">
        <f t="shared" si="430"/>
        <v>2025</v>
      </c>
      <c r="X2772" s="27">
        <f t="shared" si="431"/>
        <v>2050</v>
      </c>
      <c r="Y2772" s="28">
        <f t="shared" si="432"/>
        <v>0</v>
      </c>
      <c r="Z2772" s="29" t="str">
        <f t="shared" si="433"/>
        <v>SW</v>
      </c>
      <c r="AA2772" s="30">
        <f t="shared" si="434"/>
        <v>192.6</v>
      </c>
      <c r="AB2772" s="31">
        <f>IF(AND(ISNUMBER(MATCH($S2772,[3]Lists!$CU$8:$CU$37,0)),J2772&gt;=DATE(2018,12,31)),$AH$6,$AH$5)</f>
        <v>0.95</v>
      </c>
      <c r="AC2772" s="31">
        <f t="shared" si="435"/>
        <v>1</v>
      </c>
      <c r="AD2772" s="31">
        <f t="shared" si="436"/>
        <v>1</v>
      </c>
      <c r="AE2772" s="32" t="e">
        <f>MIN($K2772,IF(AND(S2772='[3]Resources - Baseline'!$C$25,$AH$3&gt;0),MIN(DATE(2050,12,31),MAX(DATE($AH$4,12,31),DATE(YEAR(J2772)+$AH$3,MONTH(J2772),DAY(J2772)))),IF(AND(COUNTIFS('[3]Resources - Baseline'!$C$26:$C$37,S2772)=1,$AH$2&gt;0),MIN(DATE($AH$4,12,31),DATE(YEAR(J2772)+$AH$2,MONTH(J2772),DAY(J2772))),DATE(2050,12,31))))</f>
        <v>#VALUE!</v>
      </c>
      <c r="AF2772" s="33">
        <f t="shared" si="437"/>
        <v>1</v>
      </c>
    </row>
    <row r="2773" spans="1:32">
      <c r="A2773" s="1">
        <v>2773</v>
      </c>
      <c r="B2773" s="21" t="s">
        <v>5684</v>
      </c>
      <c r="C2773" s="21" t="s">
        <v>5685</v>
      </c>
      <c r="D2773" s="21" t="s">
        <v>185</v>
      </c>
      <c r="E2773" s="21" t="s">
        <v>175</v>
      </c>
      <c r="F2773" s="21" t="s">
        <v>175</v>
      </c>
      <c r="G2773" s="21" t="s">
        <v>186</v>
      </c>
      <c r="H2773" s="21" t="s">
        <v>175</v>
      </c>
      <c r="I2773" s="21" t="s">
        <v>178</v>
      </c>
      <c r="J2773" s="22">
        <v>38517</v>
      </c>
      <c r="K2773" s="22">
        <v>55153</v>
      </c>
      <c r="L2773" s="23">
        <f t="shared" si="438"/>
        <v>49.97</v>
      </c>
      <c r="M2773" s="24">
        <f t="shared" si="439"/>
        <v>1</v>
      </c>
      <c r="N2773" s="21">
        <v>49.97</v>
      </c>
      <c r="O2773" s="21">
        <v>49.97</v>
      </c>
      <c r="P2773" s="21" t="s">
        <v>268</v>
      </c>
      <c r="Q2773" s="21" t="s">
        <v>269</v>
      </c>
      <c r="R2773" s="25" t="s">
        <v>270</v>
      </c>
      <c r="S2773" s="21" t="s">
        <v>271</v>
      </c>
      <c r="T2773" s="21"/>
      <c r="U2773" s="26"/>
      <c r="V2773" s="26"/>
      <c r="W2773" s="27">
        <f t="shared" si="430"/>
        <v>2005</v>
      </c>
      <c r="X2773" s="27">
        <f t="shared" si="431"/>
        <v>2050</v>
      </c>
      <c r="Y2773" s="28">
        <f t="shared" si="432"/>
        <v>0</v>
      </c>
      <c r="Z2773" s="29" t="str">
        <f t="shared" si="433"/>
        <v>CAISO</v>
      </c>
      <c r="AA2773" s="30">
        <f t="shared" si="434"/>
        <v>49.97</v>
      </c>
      <c r="AB2773" s="31">
        <f>IF(AND(ISNUMBER(MATCH($S2773,[3]Lists!$CU$8:$CU$37,0)),J2773&gt;=DATE(2018,12,31)),$AH$6,$AH$5)</f>
        <v>1</v>
      </c>
      <c r="AC2773" s="31">
        <f t="shared" si="435"/>
        <v>1</v>
      </c>
      <c r="AD2773" s="31">
        <f t="shared" si="436"/>
        <v>1</v>
      </c>
      <c r="AE2773" s="32" t="e">
        <f>MIN($K2773,IF(AND(S2773='[3]Resources - Baseline'!$C$25,$AH$3&gt;0),MIN(DATE(2050,12,31),MAX(DATE($AH$4,12,31),DATE(YEAR(J2773)+$AH$3,MONTH(J2773),DAY(J2773)))),IF(AND(COUNTIFS('[3]Resources - Baseline'!$C$26:$C$37,S2773)=1,$AH$2&gt;0),MIN(DATE($AH$4,12,31),DATE(YEAR(J2773)+$AH$2,MONTH(J2773),DAY(J2773))),DATE(2050,12,31))))</f>
        <v>#VALUE!</v>
      </c>
      <c r="AF2773" s="33">
        <f t="shared" si="437"/>
        <v>1</v>
      </c>
    </row>
    <row r="2774" spans="1:32">
      <c r="A2774" s="1">
        <v>2774</v>
      </c>
      <c r="B2774" s="21" t="s">
        <v>5686</v>
      </c>
      <c r="C2774" s="21" t="s">
        <v>5687</v>
      </c>
      <c r="D2774" s="21" t="s">
        <v>185</v>
      </c>
      <c r="E2774" s="21" t="s">
        <v>175</v>
      </c>
      <c r="F2774" s="21" t="s">
        <v>175</v>
      </c>
      <c r="G2774" s="21" t="s">
        <v>186</v>
      </c>
      <c r="H2774" s="21" t="s">
        <v>175</v>
      </c>
      <c r="I2774" s="21" t="s">
        <v>178</v>
      </c>
      <c r="J2774" s="22">
        <v>37252</v>
      </c>
      <c r="K2774" s="22">
        <v>55153</v>
      </c>
      <c r="L2774" s="23">
        <f t="shared" si="438"/>
        <v>48</v>
      </c>
      <c r="M2774" s="24">
        <f t="shared" si="439"/>
        <v>0.92289944241492028</v>
      </c>
      <c r="N2774" s="21">
        <v>48</v>
      </c>
      <c r="O2774" s="21">
        <v>52.01</v>
      </c>
      <c r="P2774" s="21" t="s">
        <v>268</v>
      </c>
      <c r="Q2774" s="21" t="s">
        <v>269</v>
      </c>
      <c r="R2774" s="25" t="s">
        <v>270</v>
      </c>
      <c r="S2774" s="21" t="s">
        <v>271</v>
      </c>
      <c r="T2774" s="21"/>
      <c r="U2774" s="26"/>
      <c r="V2774" s="26"/>
      <c r="W2774" s="27">
        <f t="shared" si="430"/>
        <v>2002</v>
      </c>
      <c r="X2774" s="27">
        <f t="shared" si="431"/>
        <v>2050</v>
      </c>
      <c r="Y2774" s="28">
        <f t="shared" si="432"/>
        <v>0</v>
      </c>
      <c r="Z2774" s="29" t="str">
        <f t="shared" si="433"/>
        <v>CAISO</v>
      </c>
      <c r="AA2774" s="30">
        <f t="shared" si="434"/>
        <v>52.01</v>
      </c>
      <c r="AB2774" s="31">
        <f>IF(AND(ISNUMBER(MATCH($S2774,[3]Lists!$CU$8:$CU$37,0)),J2774&gt;=DATE(2018,12,31)),$AH$6,$AH$5)</f>
        <v>1</v>
      </c>
      <c r="AC2774" s="31">
        <f t="shared" si="435"/>
        <v>1</v>
      </c>
      <c r="AD2774" s="31">
        <f t="shared" si="436"/>
        <v>1</v>
      </c>
      <c r="AE2774" s="32" t="e">
        <f>MIN($K2774,IF(AND(S2774='[3]Resources - Baseline'!$C$25,$AH$3&gt;0),MIN(DATE(2050,12,31),MAX(DATE($AH$4,12,31),DATE(YEAR(J2774)+$AH$3,MONTH(J2774),DAY(J2774)))),IF(AND(COUNTIFS('[3]Resources - Baseline'!$C$26:$C$37,S2774)=1,$AH$2&gt;0),MIN(DATE($AH$4,12,31),DATE(YEAR(J2774)+$AH$2,MONTH(J2774),DAY(J2774))),DATE(2050,12,31))))</f>
        <v>#VALUE!</v>
      </c>
      <c r="AF2774" s="33">
        <f t="shared" si="437"/>
        <v>1</v>
      </c>
    </row>
    <row r="2775" spans="1:32">
      <c r="A2775" s="1">
        <v>2775</v>
      </c>
      <c r="B2775" s="21" t="s">
        <v>5688</v>
      </c>
      <c r="C2775" s="21"/>
      <c r="D2775" s="21" t="s">
        <v>163</v>
      </c>
      <c r="E2775" s="21" t="s">
        <v>331</v>
      </c>
      <c r="F2775" s="21" t="s">
        <v>331</v>
      </c>
      <c r="G2775" s="21" t="s">
        <v>177</v>
      </c>
      <c r="H2775" s="21" t="s">
        <v>176</v>
      </c>
      <c r="I2775" s="21" t="s">
        <v>178</v>
      </c>
      <c r="J2775" s="22">
        <v>42735</v>
      </c>
      <c r="K2775" s="22">
        <v>55153</v>
      </c>
      <c r="L2775" s="23">
        <f t="shared" si="438"/>
        <v>140</v>
      </c>
      <c r="M2775" s="24">
        <f t="shared" si="439"/>
        <v>1</v>
      </c>
      <c r="N2775" s="21">
        <v>140</v>
      </c>
      <c r="O2775" s="21">
        <v>140</v>
      </c>
      <c r="P2775" s="21" t="s">
        <v>408</v>
      </c>
      <c r="Q2775" s="21" t="s">
        <v>180</v>
      </c>
      <c r="R2775" s="25" t="s">
        <v>181</v>
      </c>
      <c r="S2775" s="21" t="s">
        <v>182</v>
      </c>
      <c r="T2775" s="21"/>
      <c r="U2775" s="26"/>
      <c r="V2775" s="26"/>
      <c r="W2775" s="27">
        <f t="shared" si="430"/>
        <v>2017</v>
      </c>
      <c r="X2775" s="27">
        <f t="shared" si="431"/>
        <v>2050</v>
      </c>
      <c r="Y2775" s="28">
        <f t="shared" si="432"/>
        <v>0</v>
      </c>
      <c r="Z2775" s="29" t="str">
        <f t="shared" si="433"/>
        <v>CAISO</v>
      </c>
      <c r="AA2775" s="30">
        <f t="shared" si="434"/>
        <v>140</v>
      </c>
      <c r="AB2775" s="31">
        <f>IF(AND(ISNUMBER(MATCH($S2775,[3]Lists!$CU$8:$CU$37,0)),J2775&gt;=DATE(2018,12,31)),$AH$6,$AH$5)</f>
        <v>1</v>
      </c>
      <c r="AC2775" s="31">
        <f t="shared" si="435"/>
        <v>1</v>
      </c>
      <c r="AD2775" s="31">
        <f t="shared" si="436"/>
        <v>1</v>
      </c>
      <c r="AE2775" s="32" t="e">
        <f>MIN($K2775,IF(AND(S2775='[3]Resources - Baseline'!$C$25,$AH$3&gt;0),MIN(DATE(2050,12,31),MAX(DATE($AH$4,12,31),DATE(YEAR(J2775)+$AH$3,MONTH(J2775),DAY(J2775)))),IF(AND(COUNTIFS('[3]Resources - Baseline'!$C$26:$C$37,S2775)=1,$AH$2&gt;0),MIN(DATE($AH$4,12,31),DATE(YEAR(J2775)+$AH$2,MONTH(J2775),DAY(J2775))),DATE(2050,12,31))))</f>
        <v>#VALUE!</v>
      </c>
      <c r="AF2775" s="33">
        <f t="shared" si="437"/>
        <v>1</v>
      </c>
    </row>
    <row r="2776" spans="1:32">
      <c r="A2776" s="1">
        <v>2776</v>
      </c>
      <c r="B2776" s="21" t="s">
        <v>5689</v>
      </c>
      <c r="C2776" s="21" t="s">
        <v>5690</v>
      </c>
      <c r="D2776" s="21" t="s">
        <v>163</v>
      </c>
      <c r="E2776" s="21" t="s">
        <v>331</v>
      </c>
      <c r="F2776" s="21" t="s">
        <v>331</v>
      </c>
      <c r="G2776" s="21" t="s">
        <v>177</v>
      </c>
      <c r="H2776" s="21" t="s">
        <v>176</v>
      </c>
      <c r="I2776" s="21" t="s">
        <v>178</v>
      </c>
      <c r="J2776" s="22">
        <v>31017</v>
      </c>
      <c r="K2776" s="22">
        <v>55153</v>
      </c>
      <c r="L2776" s="23">
        <f t="shared" si="438"/>
        <v>0</v>
      </c>
      <c r="M2776" s="24">
        <f t="shared" si="439"/>
        <v>0</v>
      </c>
      <c r="N2776" s="21"/>
      <c r="O2776" s="21">
        <v>0.46</v>
      </c>
      <c r="P2776" s="21" t="s">
        <v>911</v>
      </c>
      <c r="Q2776" s="21" t="s">
        <v>912</v>
      </c>
      <c r="R2776" s="25" t="s">
        <v>215</v>
      </c>
      <c r="S2776" s="21" t="s">
        <v>913</v>
      </c>
      <c r="T2776" s="21"/>
      <c r="U2776" s="26"/>
      <c r="V2776" s="26"/>
      <c r="W2776" s="27">
        <f t="shared" si="430"/>
        <v>1985</v>
      </c>
      <c r="X2776" s="27">
        <f t="shared" si="431"/>
        <v>2050</v>
      </c>
      <c r="Y2776" s="28">
        <f t="shared" si="432"/>
        <v>0</v>
      </c>
      <c r="Z2776" s="29" t="str">
        <f t="shared" si="433"/>
        <v>CAISO</v>
      </c>
      <c r="AA2776" s="30">
        <f t="shared" si="434"/>
        <v>0.46</v>
      </c>
      <c r="AB2776" s="31">
        <f>IF(AND(ISNUMBER(MATCH($S2776,[3]Lists!$CU$8:$CU$37,0)),J2776&gt;=DATE(2018,12,31)),$AH$6,$AH$5)</f>
        <v>1</v>
      </c>
      <c r="AC2776" s="31">
        <f t="shared" si="435"/>
        <v>1</v>
      </c>
      <c r="AD2776" s="31">
        <f t="shared" si="436"/>
        <v>1</v>
      </c>
      <c r="AE2776" s="32" t="e">
        <f>MIN($K2776,IF(AND(S2776='[3]Resources - Baseline'!$C$25,$AH$3&gt;0),MIN(DATE(2050,12,31),MAX(DATE($AH$4,12,31),DATE(YEAR(J2776)+$AH$3,MONTH(J2776),DAY(J2776)))),IF(AND(COUNTIFS('[3]Resources - Baseline'!$C$26:$C$37,S2776)=1,$AH$2&gt;0),MIN(DATE($AH$4,12,31),DATE(YEAR(J2776)+$AH$2,MONTH(J2776),DAY(J2776))),DATE(2050,12,31))))</f>
        <v>#VALUE!</v>
      </c>
      <c r="AF2776" s="33">
        <f t="shared" si="437"/>
        <v>1</v>
      </c>
    </row>
    <row r="2777" spans="1:32">
      <c r="A2777" s="1">
        <v>2777</v>
      </c>
      <c r="B2777" s="21" t="s">
        <v>5691</v>
      </c>
      <c r="C2777" s="21" t="s">
        <v>5692</v>
      </c>
      <c r="D2777" s="21" t="s">
        <v>163</v>
      </c>
      <c r="E2777" s="21" t="s">
        <v>298</v>
      </c>
      <c r="F2777" s="21" t="s">
        <v>298</v>
      </c>
      <c r="G2777" s="21" t="s">
        <v>299</v>
      </c>
      <c r="H2777" s="21" t="s">
        <v>166</v>
      </c>
      <c r="I2777" s="21" t="s">
        <v>167</v>
      </c>
      <c r="J2777" s="22">
        <v>20090</v>
      </c>
      <c r="K2777" s="22">
        <v>55123</v>
      </c>
      <c r="L2777" s="23">
        <f t="shared" si="438"/>
        <v>12</v>
      </c>
      <c r="M2777" s="24">
        <f t="shared" si="439"/>
        <v>1</v>
      </c>
      <c r="N2777" s="21">
        <v>12</v>
      </c>
      <c r="O2777" s="21">
        <v>12</v>
      </c>
      <c r="P2777" s="21" t="s">
        <v>218</v>
      </c>
      <c r="Q2777" s="21" t="s">
        <v>219</v>
      </c>
      <c r="R2777" s="25" t="s">
        <v>218</v>
      </c>
      <c r="S2777" s="21" t="s">
        <v>220</v>
      </c>
      <c r="T2777" s="21"/>
      <c r="U2777" s="26"/>
      <c r="V2777" s="26"/>
      <c r="W2777" s="27">
        <f t="shared" si="430"/>
        <v>1955</v>
      </c>
      <c r="X2777" s="27">
        <f t="shared" si="431"/>
        <v>2050</v>
      </c>
      <c r="Y2777" s="28">
        <f t="shared" si="432"/>
        <v>0</v>
      </c>
      <c r="Z2777" s="29" t="str">
        <f t="shared" si="433"/>
        <v>Excluded</v>
      </c>
      <c r="AA2777" s="30">
        <f t="shared" si="434"/>
        <v>12</v>
      </c>
      <c r="AB2777" s="31">
        <f>IF(AND(ISNUMBER(MATCH($S2777,[3]Lists!$CU$8:$CU$37,0)),J2777&gt;=DATE(2018,12,31)),$AH$6,$AH$5)</f>
        <v>1</v>
      </c>
      <c r="AC2777" s="31">
        <f t="shared" si="435"/>
        <v>1</v>
      </c>
      <c r="AD2777" s="31">
        <f t="shared" si="436"/>
        <v>1</v>
      </c>
      <c r="AE2777" s="32" t="e">
        <f>MIN($K2777,IF(AND(S2777='[3]Resources - Baseline'!$C$25,$AH$3&gt;0),MIN(DATE(2050,12,31),MAX(DATE($AH$4,12,31),DATE(YEAR(J2777)+$AH$3,MONTH(J2777),DAY(J2777)))),IF(AND(COUNTIFS('[3]Resources - Baseline'!$C$26:$C$37,S2777)=1,$AH$2&gt;0),MIN(DATE($AH$4,12,31),DATE(YEAR(J2777)+$AH$2,MONTH(J2777),DAY(J2777))),DATE(2050,12,31))))</f>
        <v>#VALUE!</v>
      </c>
      <c r="AF2777" s="33">
        <f t="shared" si="437"/>
        <v>1</v>
      </c>
    </row>
    <row r="2778" spans="1:32">
      <c r="A2778" s="1">
        <v>2778</v>
      </c>
      <c r="B2778" s="21" t="s">
        <v>5693</v>
      </c>
      <c r="C2778" s="21" t="s">
        <v>5694</v>
      </c>
      <c r="D2778" s="21" t="s">
        <v>185</v>
      </c>
      <c r="E2778" s="21" t="s">
        <v>175</v>
      </c>
      <c r="F2778" s="21" t="s">
        <v>175</v>
      </c>
      <c r="G2778" s="21" t="s">
        <v>186</v>
      </c>
      <c r="H2778" s="21" t="s">
        <v>175</v>
      </c>
      <c r="I2778" s="21" t="s">
        <v>178</v>
      </c>
      <c r="J2778" s="22">
        <v>21186</v>
      </c>
      <c r="K2778" s="22">
        <v>55153</v>
      </c>
      <c r="L2778" s="23">
        <f t="shared" si="438"/>
        <v>69</v>
      </c>
      <c r="M2778" s="24">
        <f t="shared" si="439"/>
        <v>1</v>
      </c>
      <c r="N2778" s="21">
        <v>69</v>
      </c>
      <c r="O2778" s="21">
        <v>69</v>
      </c>
      <c r="P2778" s="21" t="s">
        <v>187</v>
      </c>
      <c r="Q2778" s="21" t="s">
        <v>219</v>
      </c>
      <c r="R2778" s="25" t="s">
        <v>218</v>
      </c>
      <c r="S2778" s="21" t="s">
        <v>265</v>
      </c>
      <c r="T2778" s="21"/>
      <c r="U2778" s="26"/>
      <c r="V2778" s="26"/>
      <c r="W2778" s="27">
        <f t="shared" si="430"/>
        <v>1958</v>
      </c>
      <c r="X2778" s="27">
        <f t="shared" si="431"/>
        <v>2050</v>
      </c>
      <c r="Y2778" s="28">
        <f t="shared" si="432"/>
        <v>0</v>
      </c>
      <c r="Z2778" s="29" t="str">
        <f t="shared" si="433"/>
        <v>CAISO</v>
      </c>
      <c r="AA2778" s="30">
        <f t="shared" si="434"/>
        <v>69</v>
      </c>
      <c r="AB2778" s="31">
        <f>IF(AND(ISNUMBER(MATCH($S2778,[3]Lists!$CU$8:$CU$37,0)),J2778&gt;=DATE(2018,12,31)),$AH$6,$AH$5)</f>
        <v>1</v>
      </c>
      <c r="AC2778" s="31">
        <f t="shared" si="435"/>
        <v>1</v>
      </c>
      <c r="AD2778" s="31">
        <f t="shared" si="436"/>
        <v>1</v>
      </c>
      <c r="AE2778" s="32" t="e">
        <f>MIN($K2778,IF(AND(S2778='[3]Resources - Baseline'!$C$25,$AH$3&gt;0),MIN(DATE(2050,12,31),MAX(DATE($AH$4,12,31),DATE(YEAR(J2778)+$AH$3,MONTH(J2778),DAY(J2778)))),IF(AND(COUNTIFS('[3]Resources - Baseline'!$C$26:$C$37,S2778)=1,$AH$2&gt;0),MIN(DATE($AH$4,12,31),DATE(YEAR(J2778)+$AH$2,MONTH(J2778),DAY(J2778))),DATE(2050,12,31))))</f>
        <v>#VALUE!</v>
      </c>
      <c r="AF2778" s="33">
        <f t="shared" si="437"/>
        <v>1</v>
      </c>
    </row>
    <row r="2779" spans="1:32">
      <c r="A2779" s="1">
        <v>2779</v>
      </c>
      <c r="B2779" s="21" t="s">
        <v>5695</v>
      </c>
      <c r="C2779" s="21" t="s">
        <v>5696</v>
      </c>
      <c r="D2779" s="21" t="s">
        <v>185</v>
      </c>
      <c r="E2779" s="21" t="s">
        <v>175</v>
      </c>
      <c r="F2779" s="21" t="s">
        <v>175</v>
      </c>
      <c r="G2779" s="21" t="s">
        <v>186</v>
      </c>
      <c r="H2779" s="21" t="s">
        <v>175</v>
      </c>
      <c r="I2779" s="21" t="s">
        <v>178</v>
      </c>
      <c r="J2779" s="22">
        <v>21186</v>
      </c>
      <c r="K2779" s="22">
        <v>55153</v>
      </c>
      <c r="L2779" s="23">
        <f t="shared" si="438"/>
        <v>68.5</v>
      </c>
      <c r="M2779" s="24">
        <f t="shared" si="439"/>
        <v>1</v>
      </c>
      <c r="N2779" s="21">
        <v>68.5</v>
      </c>
      <c r="O2779" s="21">
        <v>68.5</v>
      </c>
      <c r="P2779" s="21" t="s">
        <v>187</v>
      </c>
      <c r="Q2779" s="21" t="s">
        <v>219</v>
      </c>
      <c r="R2779" s="25" t="s">
        <v>218</v>
      </c>
      <c r="S2779" s="21" t="s">
        <v>265</v>
      </c>
      <c r="T2779" s="21"/>
      <c r="U2779" s="26"/>
      <c r="V2779" s="26"/>
      <c r="W2779" s="27">
        <f t="shared" si="430"/>
        <v>1958</v>
      </c>
      <c r="X2779" s="27">
        <f t="shared" si="431"/>
        <v>2050</v>
      </c>
      <c r="Y2779" s="28">
        <f t="shared" si="432"/>
        <v>0</v>
      </c>
      <c r="Z2779" s="29" t="str">
        <f t="shared" si="433"/>
        <v>CAISO</v>
      </c>
      <c r="AA2779" s="30">
        <f t="shared" si="434"/>
        <v>68.5</v>
      </c>
      <c r="AB2779" s="31">
        <f>IF(AND(ISNUMBER(MATCH($S2779,[3]Lists!$CU$8:$CU$37,0)),J2779&gt;=DATE(2018,12,31)),$AH$6,$AH$5)</f>
        <v>1</v>
      </c>
      <c r="AC2779" s="31">
        <f t="shared" si="435"/>
        <v>1</v>
      </c>
      <c r="AD2779" s="31">
        <f t="shared" si="436"/>
        <v>1</v>
      </c>
      <c r="AE2779" s="32" t="e">
        <f>MIN($K2779,IF(AND(S2779='[3]Resources - Baseline'!$C$25,$AH$3&gt;0),MIN(DATE(2050,12,31),MAX(DATE($AH$4,12,31),DATE(YEAR(J2779)+$AH$3,MONTH(J2779),DAY(J2779)))),IF(AND(COUNTIFS('[3]Resources - Baseline'!$C$26:$C$37,S2779)=1,$AH$2&gt;0),MIN(DATE($AH$4,12,31),DATE(YEAR(J2779)+$AH$2,MONTH(J2779),DAY(J2779))),DATE(2050,12,31))))</f>
        <v>#VALUE!</v>
      </c>
      <c r="AF2779" s="33">
        <f t="shared" si="437"/>
        <v>1</v>
      </c>
    </row>
    <row r="2780" spans="1:32">
      <c r="A2780" s="1">
        <v>2780</v>
      </c>
      <c r="B2780" s="21" t="s">
        <v>5697</v>
      </c>
      <c r="C2780" s="21" t="s">
        <v>5698</v>
      </c>
      <c r="D2780" s="21" t="s">
        <v>163</v>
      </c>
      <c r="E2780" s="21" t="s">
        <v>331</v>
      </c>
      <c r="F2780" s="21" t="s">
        <v>331</v>
      </c>
      <c r="G2780" s="21" t="s">
        <v>177</v>
      </c>
      <c r="H2780" s="21" t="s">
        <v>176</v>
      </c>
      <c r="I2780" s="21" t="s">
        <v>178</v>
      </c>
      <c r="J2780" s="22">
        <v>31048</v>
      </c>
      <c r="K2780" s="22">
        <v>55153</v>
      </c>
      <c r="L2780" s="23">
        <f t="shared" si="438"/>
        <v>0</v>
      </c>
      <c r="M2780" s="24">
        <f t="shared" si="439"/>
        <v>0</v>
      </c>
      <c r="N2780" s="21"/>
      <c r="O2780" s="21">
        <v>2.29</v>
      </c>
      <c r="P2780" s="21" t="s">
        <v>911</v>
      </c>
      <c r="Q2780" s="21" t="s">
        <v>912</v>
      </c>
      <c r="R2780" s="25" t="s">
        <v>215</v>
      </c>
      <c r="S2780" s="21" t="s">
        <v>913</v>
      </c>
      <c r="T2780" s="21"/>
      <c r="U2780" s="26"/>
      <c r="V2780" s="26"/>
      <c r="W2780" s="27">
        <f t="shared" si="430"/>
        <v>1985</v>
      </c>
      <c r="X2780" s="27">
        <f t="shared" si="431"/>
        <v>2050</v>
      </c>
      <c r="Y2780" s="28">
        <f t="shared" si="432"/>
        <v>0</v>
      </c>
      <c r="Z2780" s="29" t="str">
        <f t="shared" si="433"/>
        <v>CAISO</v>
      </c>
      <c r="AA2780" s="30">
        <f t="shared" si="434"/>
        <v>2.29</v>
      </c>
      <c r="AB2780" s="31">
        <f>IF(AND(ISNUMBER(MATCH($S2780,[3]Lists!$CU$8:$CU$37,0)),J2780&gt;=DATE(2018,12,31)),$AH$6,$AH$5)</f>
        <v>1</v>
      </c>
      <c r="AC2780" s="31">
        <f t="shared" si="435"/>
        <v>1</v>
      </c>
      <c r="AD2780" s="31">
        <f t="shared" si="436"/>
        <v>1</v>
      </c>
      <c r="AE2780" s="32" t="e">
        <f>MIN($K2780,IF(AND(S2780='[3]Resources - Baseline'!$C$25,$AH$3&gt;0),MIN(DATE(2050,12,31),MAX(DATE($AH$4,12,31),DATE(YEAR(J2780)+$AH$3,MONTH(J2780),DAY(J2780)))),IF(AND(COUNTIFS('[3]Resources - Baseline'!$C$26:$C$37,S2780)=1,$AH$2&gt;0),MIN(DATE($AH$4,12,31),DATE(YEAR(J2780)+$AH$2,MONTH(J2780),DAY(J2780))),DATE(2050,12,31))))</f>
        <v>#VALUE!</v>
      </c>
      <c r="AF2780" s="33">
        <f t="shared" si="437"/>
        <v>1</v>
      </c>
    </row>
    <row r="2781" spans="1:32">
      <c r="A2781" s="1">
        <v>2781</v>
      </c>
      <c r="B2781" s="21" t="s">
        <v>5699</v>
      </c>
      <c r="C2781" s="21" t="s">
        <v>5700</v>
      </c>
      <c r="D2781" s="21" t="s">
        <v>163</v>
      </c>
      <c r="E2781" s="21" t="s">
        <v>331</v>
      </c>
      <c r="F2781" s="21" t="s">
        <v>331</v>
      </c>
      <c r="G2781" s="21" t="s">
        <v>177</v>
      </c>
      <c r="H2781" s="21" t="s">
        <v>176</v>
      </c>
      <c r="I2781" s="21" t="s">
        <v>178</v>
      </c>
      <c r="J2781" s="22">
        <v>31048</v>
      </c>
      <c r="K2781" s="22">
        <v>55153</v>
      </c>
      <c r="L2781" s="23">
        <f t="shared" si="438"/>
        <v>0</v>
      </c>
      <c r="M2781" s="24">
        <f t="shared" si="439"/>
        <v>0</v>
      </c>
      <c r="N2781" s="21"/>
      <c r="O2781" s="21">
        <v>2.29</v>
      </c>
      <c r="P2781" s="21" t="s">
        <v>911</v>
      </c>
      <c r="Q2781" s="21" t="s">
        <v>912</v>
      </c>
      <c r="R2781" s="25" t="s">
        <v>215</v>
      </c>
      <c r="S2781" s="21" t="s">
        <v>913</v>
      </c>
      <c r="T2781" s="21"/>
      <c r="U2781" s="26"/>
      <c r="V2781" s="26"/>
      <c r="W2781" s="27">
        <f t="shared" si="430"/>
        <v>1985</v>
      </c>
      <c r="X2781" s="27">
        <f t="shared" si="431"/>
        <v>2050</v>
      </c>
      <c r="Y2781" s="28">
        <f t="shared" si="432"/>
        <v>0</v>
      </c>
      <c r="Z2781" s="29" t="str">
        <f t="shared" si="433"/>
        <v>CAISO</v>
      </c>
      <c r="AA2781" s="30">
        <f t="shared" si="434"/>
        <v>2.29</v>
      </c>
      <c r="AB2781" s="31">
        <f>IF(AND(ISNUMBER(MATCH($S2781,[3]Lists!$CU$8:$CU$37,0)),J2781&gt;=DATE(2018,12,31)),$AH$6,$AH$5)</f>
        <v>1</v>
      </c>
      <c r="AC2781" s="31">
        <f t="shared" si="435"/>
        <v>1</v>
      </c>
      <c r="AD2781" s="31">
        <f t="shared" si="436"/>
        <v>1</v>
      </c>
      <c r="AE2781" s="32" t="e">
        <f>MIN($K2781,IF(AND(S2781='[3]Resources - Baseline'!$C$25,$AH$3&gt;0),MIN(DATE(2050,12,31),MAX(DATE($AH$4,12,31),DATE(YEAR(J2781)+$AH$3,MONTH(J2781),DAY(J2781)))),IF(AND(COUNTIFS('[3]Resources - Baseline'!$C$26:$C$37,S2781)=1,$AH$2&gt;0),MIN(DATE($AH$4,12,31),DATE(YEAR(J2781)+$AH$2,MONTH(J2781),DAY(J2781))),DATE(2050,12,31))))</f>
        <v>#VALUE!</v>
      </c>
      <c r="AF2781" s="33">
        <f t="shared" si="437"/>
        <v>1</v>
      </c>
    </row>
    <row r="2782" spans="1:32">
      <c r="A2782" s="1">
        <v>2782</v>
      </c>
      <c r="B2782" s="21" t="s">
        <v>5701</v>
      </c>
      <c r="C2782" s="21" t="s">
        <v>5702</v>
      </c>
      <c r="D2782" s="21" t="s">
        <v>163</v>
      </c>
      <c r="E2782" s="21" t="s">
        <v>331</v>
      </c>
      <c r="F2782" s="21" t="s">
        <v>331</v>
      </c>
      <c r="G2782" s="21" t="s">
        <v>177</v>
      </c>
      <c r="H2782" s="21" t="s">
        <v>176</v>
      </c>
      <c r="I2782" s="21" t="s">
        <v>178</v>
      </c>
      <c r="J2782" s="22">
        <v>31048</v>
      </c>
      <c r="K2782" s="22">
        <v>55153</v>
      </c>
      <c r="L2782" s="23">
        <f t="shared" si="438"/>
        <v>1.35</v>
      </c>
      <c r="M2782" s="24">
        <f t="shared" si="439"/>
        <v>1</v>
      </c>
      <c r="N2782" s="21">
        <v>1.35</v>
      </c>
      <c r="O2782" s="21">
        <v>1.35</v>
      </c>
      <c r="P2782" s="21" t="s">
        <v>218</v>
      </c>
      <c r="Q2782" s="21" t="s">
        <v>219</v>
      </c>
      <c r="R2782" s="25" t="s">
        <v>218</v>
      </c>
      <c r="S2782" s="21" t="s">
        <v>265</v>
      </c>
      <c r="T2782" s="21"/>
      <c r="U2782" s="26"/>
      <c r="V2782" s="26"/>
      <c r="W2782" s="27">
        <f t="shared" si="430"/>
        <v>1985</v>
      </c>
      <c r="X2782" s="27">
        <f t="shared" si="431"/>
        <v>2050</v>
      </c>
      <c r="Y2782" s="28">
        <f t="shared" si="432"/>
        <v>0</v>
      </c>
      <c r="Z2782" s="29" t="str">
        <f t="shared" si="433"/>
        <v>CAISO</v>
      </c>
      <c r="AA2782" s="30">
        <f t="shared" si="434"/>
        <v>1.35</v>
      </c>
      <c r="AB2782" s="31">
        <f>IF(AND(ISNUMBER(MATCH($S2782,[3]Lists!$CU$8:$CU$37,0)),J2782&gt;=DATE(2018,12,31)),$AH$6,$AH$5)</f>
        <v>1</v>
      </c>
      <c r="AC2782" s="31">
        <f t="shared" si="435"/>
        <v>1</v>
      </c>
      <c r="AD2782" s="31">
        <f t="shared" si="436"/>
        <v>1</v>
      </c>
      <c r="AE2782" s="32" t="e">
        <f>MIN($K2782,IF(AND(S2782='[3]Resources - Baseline'!$C$25,$AH$3&gt;0),MIN(DATE(2050,12,31),MAX(DATE($AH$4,12,31),DATE(YEAR(J2782)+$AH$3,MONTH(J2782),DAY(J2782)))),IF(AND(COUNTIFS('[3]Resources - Baseline'!$C$26:$C$37,S2782)=1,$AH$2&gt;0),MIN(DATE($AH$4,12,31),DATE(YEAR(J2782)+$AH$2,MONTH(J2782),DAY(J2782))),DATE(2050,12,31))))</f>
        <v>#VALUE!</v>
      </c>
      <c r="AF2782" s="33">
        <f t="shared" si="437"/>
        <v>1</v>
      </c>
    </row>
    <row r="2783" spans="1:32">
      <c r="A2783" s="1">
        <v>2783</v>
      </c>
      <c r="B2783" s="21" t="s">
        <v>5703</v>
      </c>
      <c r="C2783" s="21" t="s">
        <v>5704</v>
      </c>
      <c r="D2783" s="21" t="s">
        <v>163</v>
      </c>
      <c r="E2783" s="21" t="s">
        <v>353</v>
      </c>
      <c r="F2783" s="21" t="s">
        <v>353</v>
      </c>
      <c r="G2783" s="21" t="s">
        <v>354</v>
      </c>
      <c r="H2783" s="21" t="s">
        <v>353</v>
      </c>
      <c r="I2783" s="21" t="s">
        <v>167</v>
      </c>
      <c r="J2783" s="22">
        <v>19725</v>
      </c>
      <c r="K2783" s="22">
        <v>55153</v>
      </c>
      <c r="L2783" s="23">
        <f t="shared" si="438"/>
        <v>40.25</v>
      </c>
      <c r="M2783" s="24">
        <f t="shared" si="439"/>
        <v>1</v>
      </c>
      <c r="N2783" s="21">
        <v>40.25</v>
      </c>
      <c r="O2783" s="21">
        <v>40.25</v>
      </c>
      <c r="P2783" s="21" t="s">
        <v>218</v>
      </c>
      <c r="Q2783" s="21" t="s">
        <v>219</v>
      </c>
      <c r="R2783" s="25" t="s">
        <v>218</v>
      </c>
      <c r="S2783" s="21" t="s">
        <v>220</v>
      </c>
      <c r="T2783" s="21"/>
      <c r="U2783" s="26"/>
      <c r="V2783" s="26"/>
      <c r="W2783" s="27">
        <f t="shared" si="430"/>
        <v>1954</v>
      </c>
      <c r="X2783" s="27">
        <f t="shared" si="431"/>
        <v>2050</v>
      </c>
      <c r="Y2783" s="28">
        <f t="shared" si="432"/>
        <v>0</v>
      </c>
      <c r="Z2783" s="29" t="str">
        <f t="shared" si="433"/>
        <v>Excluded</v>
      </c>
      <c r="AA2783" s="30">
        <f t="shared" si="434"/>
        <v>40.25</v>
      </c>
      <c r="AB2783" s="31">
        <f>IF(AND(ISNUMBER(MATCH($S2783,[3]Lists!$CU$8:$CU$37,0)),J2783&gt;=DATE(2018,12,31)),$AH$6,$AH$5)</f>
        <v>1</v>
      </c>
      <c r="AC2783" s="31">
        <f t="shared" si="435"/>
        <v>1</v>
      </c>
      <c r="AD2783" s="31">
        <f t="shared" si="436"/>
        <v>1</v>
      </c>
      <c r="AE2783" s="32" t="e">
        <f>MIN($K2783,IF(AND(S2783='[3]Resources - Baseline'!$C$25,$AH$3&gt;0),MIN(DATE(2050,12,31),MAX(DATE($AH$4,12,31),DATE(YEAR(J2783)+$AH$3,MONTH(J2783),DAY(J2783)))),IF(AND(COUNTIFS('[3]Resources - Baseline'!$C$26:$C$37,S2783)=1,$AH$2&gt;0),MIN(DATE($AH$4,12,31),DATE(YEAR(J2783)+$AH$2,MONTH(J2783),DAY(J2783))),DATE(2050,12,31))))</f>
        <v>#VALUE!</v>
      </c>
      <c r="AF2783" s="33">
        <f t="shared" si="437"/>
        <v>1</v>
      </c>
    </row>
    <row r="2784" spans="1:32">
      <c r="A2784" s="1">
        <v>2784</v>
      </c>
      <c r="B2784" s="21" t="s">
        <v>5705</v>
      </c>
      <c r="C2784" s="21" t="s">
        <v>5706</v>
      </c>
      <c r="D2784" s="21" t="s">
        <v>163</v>
      </c>
      <c r="E2784" s="21" t="s">
        <v>298</v>
      </c>
      <c r="F2784" s="21" t="s">
        <v>298</v>
      </c>
      <c r="G2784" s="21" t="s">
        <v>299</v>
      </c>
      <c r="H2784" s="21" t="s">
        <v>166</v>
      </c>
      <c r="I2784" s="21" t="s">
        <v>167</v>
      </c>
      <c r="J2784" s="22">
        <v>36100</v>
      </c>
      <c r="K2784" s="22">
        <v>55123</v>
      </c>
      <c r="L2784" s="23">
        <f t="shared" si="438"/>
        <v>48</v>
      </c>
      <c r="M2784" s="24">
        <f t="shared" si="439"/>
        <v>1</v>
      </c>
      <c r="N2784" s="21">
        <v>48</v>
      </c>
      <c r="O2784" s="21">
        <v>48</v>
      </c>
      <c r="P2784" s="21" t="s">
        <v>288</v>
      </c>
      <c r="Q2784" s="21" t="s">
        <v>269</v>
      </c>
      <c r="R2784" s="25" t="s">
        <v>270</v>
      </c>
      <c r="S2784" s="21" t="s">
        <v>304</v>
      </c>
      <c r="T2784" s="21"/>
      <c r="U2784" s="26"/>
      <c r="V2784" s="26"/>
      <c r="W2784" s="27">
        <f t="shared" si="430"/>
        <v>1999</v>
      </c>
      <c r="X2784" s="27">
        <f t="shared" si="431"/>
        <v>2050</v>
      </c>
      <c r="Y2784" s="28">
        <f t="shared" si="432"/>
        <v>0</v>
      </c>
      <c r="Z2784" s="29" t="str">
        <f t="shared" si="433"/>
        <v>Excluded</v>
      </c>
      <c r="AA2784" s="30">
        <f t="shared" si="434"/>
        <v>48</v>
      </c>
      <c r="AB2784" s="31">
        <f>IF(AND(ISNUMBER(MATCH($S2784,[3]Lists!$CU$8:$CU$37,0)),J2784&gt;=DATE(2018,12,31)),$AH$6,$AH$5)</f>
        <v>1</v>
      </c>
      <c r="AC2784" s="31">
        <f t="shared" si="435"/>
        <v>1</v>
      </c>
      <c r="AD2784" s="31">
        <f t="shared" si="436"/>
        <v>1</v>
      </c>
      <c r="AE2784" s="32" t="e">
        <f>MIN($K2784,IF(AND(S2784='[3]Resources - Baseline'!$C$25,$AH$3&gt;0),MIN(DATE(2050,12,31),MAX(DATE($AH$4,12,31),DATE(YEAR(J2784)+$AH$3,MONTH(J2784),DAY(J2784)))),IF(AND(COUNTIFS('[3]Resources - Baseline'!$C$26:$C$37,S2784)=1,$AH$2&gt;0),MIN(DATE($AH$4,12,31),DATE(YEAR(J2784)+$AH$2,MONTH(J2784),DAY(J2784))),DATE(2050,12,31))))</f>
        <v>#VALUE!</v>
      </c>
      <c r="AF2784" s="33">
        <f t="shared" si="437"/>
        <v>1</v>
      </c>
    </row>
    <row r="2785" spans="1:32">
      <c r="A2785" s="1">
        <v>2785</v>
      </c>
      <c r="B2785" s="21" t="s">
        <v>5707</v>
      </c>
      <c r="C2785" s="21" t="s">
        <v>5708</v>
      </c>
      <c r="D2785" s="21" t="s">
        <v>163</v>
      </c>
      <c r="E2785" s="21" t="s">
        <v>192</v>
      </c>
      <c r="F2785" s="21" t="s">
        <v>192</v>
      </c>
      <c r="G2785" s="21" t="s">
        <v>193</v>
      </c>
      <c r="H2785" s="21" t="s">
        <v>194</v>
      </c>
      <c r="I2785" s="21" t="s">
        <v>195</v>
      </c>
      <c r="J2785" s="22">
        <v>10594</v>
      </c>
      <c r="K2785" s="22">
        <v>55153</v>
      </c>
      <c r="L2785" s="23">
        <f t="shared" si="438"/>
        <v>3</v>
      </c>
      <c r="M2785" s="24">
        <f t="shared" si="439"/>
        <v>1</v>
      </c>
      <c r="N2785" s="21">
        <v>3</v>
      </c>
      <c r="O2785" s="21">
        <v>3</v>
      </c>
      <c r="P2785" s="21" t="s">
        <v>213</v>
      </c>
      <c r="Q2785" s="21" t="s">
        <v>214</v>
      </c>
      <c r="R2785" s="25" t="s">
        <v>215</v>
      </c>
      <c r="S2785" s="21" t="s">
        <v>119</v>
      </c>
      <c r="T2785" s="21"/>
      <c r="U2785" s="26"/>
      <c r="V2785" s="26"/>
      <c r="W2785" s="27">
        <f t="shared" si="430"/>
        <v>1929</v>
      </c>
      <c r="X2785" s="27">
        <f t="shared" si="431"/>
        <v>2050</v>
      </c>
      <c r="Y2785" s="28">
        <f t="shared" si="432"/>
        <v>0</v>
      </c>
      <c r="Z2785" s="29" t="str">
        <f t="shared" si="433"/>
        <v>SW</v>
      </c>
      <c r="AA2785" s="30">
        <f t="shared" si="434"/>
        <v>3</v>
      </c>
      <c r="AB2785" s="31">
        <f>IF(AND(ISNUMBER(MATCH($S2785,[3]Lists!$CU$8:$CU$37,0)),J2785&gt;=DATE(2018,12,31)),$AH$6,$AH$5)</f>
        <v>1</v>
      </c>
      <c r="AC2785" s="31">
        <f t="shared" si="435"/>
        <v>1</v>
      </c>
      <c r="AD2785" s="31">
        <f t="shared" si="436"/>
        <v>1</v>
      </c>
      <c r="AE2785" s="32" t="e">
        <f>MIN($K2785,IF(AND(S2785='[3]Resources - Baseline'!$C$25,$AH$3&gt;0),MIN(DATE(2050,12,31),MAX(DATE($AH$4,12,31),DATE(YEAR(J2785)+$AH$3,MONTH(J2785),DAY(J2785)))),IF(AND(COUNTIFS('[3]Resources - Baseline'!$C$26:$C$37,S2785)=1,$AH$2&gt;0),MIN(DATE($AH$4,12,31),DATE(YEAR(J2785)+$AH$2,MONTH(J2785),DAY(J2785))),DATE(2050,12,31))))</f>
        <v>#VALUE!</v>
      </c>
      <c r="AF2785" s="33">
        <f t="shared" si="437"/>
        <v>1</v>
      </c>
    </row>
    <row r="2786" spans="1:32">
      <c r="A2786" s="1">
        <v>2786</v>
      </c>
      <c r="B2786" s="21" t="s">
        <v>5709</v>
      </c>
      <c r="C2786" s="21" t="s">
        <v>5710</v>
      </c>
      <c r="D2786" s="21" t="s">
        <v>163</v>
      </c>
      <c r="E2786" s="21" t="s">
        <v>192</v>
      </c>
      <c r="F2786" s="21" t="s">
        <v>192</v>
      </c>
      <c r="G2786" s="21" t="s">
        <v>193</v>
      </c>
      <c r="H2786" s="21" t="s">
        <v>194</v>
      </c>
      <c r="I2786" s="21" t="s">
        <v>195</v>
      </c>
      <c r="J2786" s="22">
        <v>31413</v>
      </c>
      <c r="K2786" s="22">
        <v>55153</v>
      </c>
      <c r="L2786" s="23">
        <f t="shared" si="438"/>
        <v>7.5</v>
      </c>
      <c r="M2786" s="24">
        <f t="shared" si="439"/>
        <v>1</v>
      </c>
      <c r="N2786" s="21">
        <v>7.5</v>
      </c>
      <c r="O2786" s="21">
        <v>7.5</v>
      </c>
      <c r="P2786" s="21" t="s">
        <v>213</v>
      </c>
      <c r="Q2786" s="21" t="s">
        <v>214</v>
      </c>
      <c r="R2786" s="25" t="s">
        <v>215</v>
      </c>
      <c r="S2786" s="21" t="s">
        <v>119</v>
      </c>
      <c r="T2786" s="21"/>
      <c r="U2786" s="26"/>
      <c r="V2786" s="26"/>
      <c r="W2786" s="27">
        <f t="shared" si="430"/>
        <v>1986</v>
      </c>
      <c r="X2786" s="27">
        <f t="shared" si="431"/>
        <v>2050</v>
      </c>
      <c r="Y2786" s="28">
        <f t="shared" si="432"/>
        <v>0</v>
      </c>
      <c r="Z2786" s="29" t="str">
        <f t="shared" si="433"/>
        <v>SW</v>
      </c>
      <c r="AA2786" s="30">
        <f t="shared" si="434"/>
        <v>7.5</v>
      </c>
      <c r="AB2786" s="31">
        <f>IF(AND(ISNUMBER(MATCH($S2786,[3]Lists!$CU$8:$CU$37,0)),J2786&gt;=DATE(2018,12,31)),$AH$6,$AH$5)</f>
        <v>1</v>
      </c>
      <c r="AC2786" s="31">
        <f t="shared" si="435"/>
        <v>1</v>
      </c>
      <c r="AD2786" s="31">
        <f t="shared" si="436"/>
        <v>1</v>
      </c>
      <c r="AE2786" s="32" t="e">
        <f>MIN($K2786,IF(AND(S2786='[3]Resources - Baseline'!$C$25,$AH$3&gt;0),MIN(DATE(2050,12,31),MAX(DATE($AH$4,12,31),DATE(YEAR(J2786)+$AH$3,MONTH(J2786),DAY(J2786)))),IF(AND(COUNTIFS('[3]Resources - Baseline'!$C$26:$C$37,S2786)=1,$AH$2&gt;0),MIN(DATE($AH$4,12,31),DATE(YEAR(J2786)+$AH$2,MONTH(J2786),DAY(J2786))),DATE(2050,12,31))))</f>
        <v>#VALUE!</v>
      </c>
      <c r="AF2786" s="33">
        <f t="shared" si="437"/>
        <v>1</v>
      </c>
    </row>
    <row r="2787" spans="1:32">
      <c r="A2787" s="1">
        <v>2787</v>
      </c>
      <c r="B2787" s="21" t="s">
        <v>5711</v>
      </c>
      <c r="C2787" s="21" t="s">
        <v>5712</v>
      </c>
      <c r="D2787" s="21" t="s">
        <v>163</v>
      </c>
      <c r="E2787" s="21" t="s">
        <v>192</v>
      </c>
      <c r="F2787" s="21" t="s">
        <v>192</v>
      </c>
      <c r="G2787" s="21" t="s">
        <v>193</v>
      </c>
      <c r="H2787" s="21" t="s">
        <v>194</v>
      </c>
      <c r="I2787" s="21" t="s">
        <v>195</v>
      </c>
      <c r="J2787" s="22">
        <v>30164</v>
      </c>
      <c r="K2787" s="22">
        <v>55153</v>
      </c>
      <c r="L2787" s="23">
        <f t="shared" si="438"/>
        <v>0.4</v>
      </c>
      <c r="M2787" s="24">
        <f t="shared" si="439"/>
        <v>1</v>
      </c>
      <c r="N2787" s="21">
        <v>0.4</v>
      </c>
      <c r="O2787" s="21">
        <v>0.4</v>
      </c>
      <c r="P2787" s="21" t="s">
        <v>218</v>
      </c>
      <c r="Q2787" s="21" t="s">
        <v>219</v>
      </c>
      <c r="R2787" s="25" t="s">
        <v>218</v>
      </c>
      <c r="S2787" s="21" t="s">
        <v>227</v>
      </c>
      <c r="T2787" s="21"/>
      <c r="U2787" s="26"/>
      <c r="V2787" s="26"/>
      <c r="W2787" s="27">
        <f t="shared" si="430"/>
        <v>1983</v>
      </c>
      <c r="X2787" s="27">
        <f t="shared" si="431"/>
        <v>2050</v>
      </c>
      <c r="Y2787" s="28">
        <f t="shared" si="432"/>
        <v>0</v>
      </c>
      <c r="Z2787" s="29" t="str">
        <f t="shared" si="433"/>
        <v>SW</v>
      </c>
      <c r="AA2787" s="30">
        <f t="shared" si="434"/>
        <v>0.4</v>
      </c>
      <c r="AB2787" s="31">
        <f>IF(AND(ISNUMBER(MATCH($S2787,[3]Lists!$CU$8:$CU$37,0)),J2787&gt;=DATE(2018,12,31)),$AH$6,$AH$5)</f>
        <v>1</v>
      </c>
      <c r="AC2787" s="31">
        <f t="shared" si="435"/>
        <v>1</v>
      </c>
      <c r="AD2787" s="31">
        <f t="shared" si="436"/>
        <v>1</v>
      </c>
      <c r="AE2787" s="32" t="e">
        <f>MIN($K2787,IF(AND(S2787='[3]Resources - Baseline'!$C$25,$AH$3&gt;0),MIN(DATE(2050,12,31),MAX(DATE($AH$4,12,31),DATE(YEAR(J2787)+$AH$3,MONTH(J2787),DAY(J2787)))),IF(AND(COUNTIFS('[3]Resources - Baseline'!$C$26:$C$37,S2787)=1,$AH$2&gt;0),MIN(DATE($AH$4,12,31),DATE(YEAR(J2787)+$AH$2,MONTH(J2787),DAY(J2787))),DATE(2050,12,31))))</f>
        <v>#VALUE!</v>
      </c>
      <c r="AF2787" s="33">
        <f t="shared" si="437"/>
        <v>1</v>
      </c>
    </row>
    <row r="2788" spans="1:32">
      <c r="A2788" s="1">
        <v>2788</v>
      </c>
      <c r="B2788" s="21" t="s">
        <v>5713</v>
      </c>
      <c r="C2788" s="21" t="s">
        <v>5713</v>
      </c>
      <c r="D2788" s="21" t="s">
        <v>163</v>
      </c>
      <c r="E2788" s="21" t="s">
        <v>210</v>
      </c>
      <c r="F2788" s="21" t="s">
        <v>210</v>
      </c>
      <c r="G2788" s="21" t="s">
        <v>211</v>
      </c>
      <c r="H2788" s="21" t="s">
        <v>210</v>
      </c>
      <c r="I2788" s="21" t="s">
        <v>212</v>
      </c>
      <c r="J2788" s="22">
        <v>18264</v>
      </c>
      <c r="K2788" s="22">
        <v>55153</v>
      </c>
      <c r="L2788" s="23">
        <f t="shared" si="438"/>
        <v>19.3</v>
      </c>
      <c r="M2788" s="24">
        <f t="shared" si="439"/>
        <v>1</v>
      </c>
      <c r="N2788" s="21">
        <v>19.3</v>
      </c>
      <c r="O2788" s="21">
        <v>19.3</v>
      </c>
      <c r="P2788" s="21">
        <v>0</v>
      </c>
      <c r="Q2788" s="21" t="s">
        <v>4903</v>
      </c>
      <c r="R2788" s="25" t="s">
        <v>4903</v>
      </c>
      <c r="S2788" s="21" t="s">
        <v>5714</v>
      </c>
      <c r="T2788" s="21"/>
      <c r="U2788" s="26"/>
      <c r="V2788" s="26"/>
      <c r="W2788" s="27">
        <f t="shared" si="430"/>
        <v>1950</v>
      </c>
      <c r="X2788" s="27">
        <f t="shared" si="431"/>
        <v>2050</v>
      </c>
      <c r="Y2788" s="28">
        <f t="shared" si="432"/>
        <v>0</v>
      </c>
      <c r="Z2788" s="29" t="str">
        <f t="shared" si="433"/>
        <v>NW</v>
      </c>
      <c r="AA2788" s="30">
        <f t="shared" si="434"/>
        <v>19.3</v>
      </c>
      <c r="AB2788" s="31">
        <f>IF(AND(ISNUMBER(MATCH($S2788,[3]Lists!$CU$8:$CU$37,0)),J2788&gt;=DATE(2018,12,31)),$AH$6,$AH$5)</f>
        <v>1</v>
      </c>
      <c r="AC2788" s="31">
        <f t="shared" si="435"/>
        <v>1</v>
      </c>
      <c r="AD2788" s="31">
        <f t="shared" si="436"/>
        <v>1</v>
      </c>
      <c r="AE2788" s="32" t="e">
        <f>MIN($K2788,IF(AND(S2788='[3]Resources - Baseline'!$C$25,$AH$3&gt;0),MIN(DATE(2050,12,31),MAX(DATE($AH$4,12,31),DATE(YEAR(J2788)+$AH$3,MONTH(J2788),DAY(J2788)))),IF(AND(COUNTIFS('[3]Resources - Baseline'!$C$26:$C$37,S2788)=1,$AH$2&gt;0),MIN(DATE($AH$4,12,31),DATE(YEAR(J2788)+$AH$2,MONTH(J2788),DAY(J2788))),DATE(2050,12,31))))</f>
        <v>#VALUE!</v>
      </c>
      <c r="AF2788" s="33">
        <f t="shared" si="437"/>
        <v>1</v>
      </c>
    </row>
    <row r="2789" spans="1:32">
      <c r="A2789" s="1">
        <v>2789</v>
      </c>
      <c r="B2789" s="21" t="s">
        <v>5715</v>
      </c>
      <c r="C2789" s="21" t="s">
        <v>5716</v>
      </c>
      <c r="D2789" s="21" t="s">
        <v>163</v>
      </c>
      <c r="E2789" s="21" t="s">
        <v>802</v>
      </c>
      <c r="F2789" s="21" t="s">
        <v>802</v>
      </c>
      <c r="G2789" s="21" t="s">
        <v>803</v>
      </c>
      <c r="H2789" s="21" t="s">
        <v>804</v>
      </c>
      <c r="I2789" s="21" t="s">
        <v>212</v>
      </c>
      <c r="J2789" s="22">
        <v>39264</v>
      </c>
      <c r="K2789" s="22">
        <v>55153</v>
      </c>
      <c r="L2789" s="23">
        <f t="shared" si="438"/>
        <v>430</v>
      </c>
      <c r="M2789" s="24">
        <f t="shared" si="439"/>
        <v>1</v>
      </c>
      <c r="N2789" s="21">
        <v>430</v>
      </c>
      <c r="O2789" s="21">
        <v>430</v>
      </c>
      <c r="P2789" s="21" t="s">
        <v>257</v>
      </c>
      <c r="Q2789" s="21" t="s">
        <v>258</v>
      </c>
      <c r="R2789" s="25" t="s">
        <v>259</v>
      </c>
      <c r="S2789" s="21" t="s">
        <v>807</v>
      </c>
      <c r="T2789" s="21"/>
      <c r="U2789" s="26"/>
      <c r="V2789" s="26"/>
      <c r="W2789" s="27">
        <f t="shared" si="430"/>
        <v>2008</v>
      </c>
      <c r="X2789" s="27">
        <f t="shared" si="431"/>
        <v>2050</v>
      </c>
      <c r="Y2789" s="28">
        <f t="shared" si="432"/>
        <v>0</v>
      </c>
      <c r="Z2789" s="29" t="str">
        <f t="shared" si="433"/>
        <v>NW</v>
      </c>
      <c r="AA2789" s="30">
        <f t="shared" si="434"/>
        <v>430</v>
      </c>
      <c r="AB2789" s="31">
        <f>IF(AND(ISNUMBER(MATCH($S2789,[3]Lists!$CU$8:$CU$37,0)),J2789&gt;=DATE(2018,12,31)),$AH$6,$AH$5)</f>
        <v>1</v>
      </c>
      <c r="AC2789" s="31">
        <f t="shared" si="435"/>
        <v>1</v>
      </c>
      <c r="AD2789" s="31">
        <f t="shared" si="436"/>
        <v>1</v>
      </c>
      <c r="AE2789" s="32" t="e">
        <f>MIN($K2789,IF(AND(S2789='[3]Resources - Baseline'!$C$25,$AH$3&gt;0),MIN(DATE(2050,12,31),MAX(DATE($AH$4,12,31),DATE(YEAR(J2789)+$AH$3,MONTH(J2789),DAY(J2789)))),IF(AND(COUNTIFS('[3]Resources - Baseline'!$C$26:$C$37,S2789)=1,$AH$2&gt;0),MIN(DATE($AH$4,12,31),DATE(YEAR(J2789)+$AH$2,MONTH(J2789),DAY(J2789))),DATE(2050,12,31))))</f>
        <v>#VALUE!</v>
      </c>
      <c r="AF2789" s="33">
        <f t="shared" si="437"/>
        <v>1</v>
      </c>
    </row>
    <row r="2790" spans="1:32">
      <c r="A2790" s="1">
        <v>2790</v>
      </c>
      <c r="B2790" s="21" t="s">
        <v>5717</v>
      </c>
      <c r="C2790" s="21" t="s">
        <v>5716</v>
      </c>
      <c r="D2790" s="21" t="s">
        <v>163</v>
      </c>
      <c r="E2790" s="21" t="s">
        <v>802</v>
      </c>
      <c r="F2790" s="21" t="s">
        <v>802</v>
      </c>
      <c r="G2790" s="21" t="s">
        <v>803</v>
      </c>
      <c r="H2790" s="21" t="s">
        <v>804</v>
      </c>
      <c r="I2790" s="21" t="s">
        <v>212</v>
      </c>
      <c r="J2790" s="22">
        <v>39264</v>
      </c>
      <c r="K2790" s="22">
        <v>55153</v>
      </c>
      <c r="L2790" s="23">
        <f t="shared" si="438"/>
        <v>18.7</v>
      </c>
      <c r="M2790" s="24">
        <f t="shared" si="439"/>
        <v>1</v>
      </c>
      <c r="N2790" s="21">
        <v>18.7</v>
      </c>
      <c r="O2790" s="21">
        <v>18.7</v>
      </c>
      <c r="P2790" s="21" t="s">
        <v>461</v>
      </c>
      <c r="Q2790" s="21" t="s">
        <v>462</v>
      </c>
      <c r="R2790" s="25" t="s">
        <v>309</v>
      </c>
      <c r="S2790" s="21" t="s">
        <v>755</v>
      </c>
      <c r="T2790" s="21"/>
      <c r="U2790" s="26"/>
      <c r="V2790" s="26"/>
      <c r="W2790" s="27">
        <f t="shared" si="430"/>
        <v>2008</v>
      </c>
      <c r="X2790" s="27">
        <f t="shared" si="431"/>
        <v>2050</v>
      </c>
      <c r="Y2790" s="28">
        <f t="shared" si="432"/>
        <v>0</v>
      </c>
      <c r="Z2790" s="29" t="str">
        <f t="shared" si="433"/>
        <v>NW</v>
      </c>
      <c r="AA2790" s="30">
        <f t="shared" si="434"/>
        <v>18.7</v>
      </c>
      <c r="AB2790" s="31">
        <f>IF(AND(ISNUMBER(MATCH($S2790,[3]Lists!$CU$8:$CU$37,0)),J2790&gt;=DATE(2018,12,31)),$AH$6,$AH$5)</f>
        <v>1</v>
      </c>
      <c r="AC2790" s="31">
        <f t="shared" si="435"/>
        <v>1</v>
      </c>
      <c r="AD2790" s="31">
        <f t="shared" si="436"/>
        <v>1</v>
      </c>
      <c r="AE2790" s="32" t="e">
        <f>MIN($K2790,IF(AND(S2790='[3]Resources - Baseline'!$C$25,$AH$3&gt;0),MIN(DATE(2050,12,31),MAX(DATE($AH$4,12,31),DATE(YEAR(J2790)+$AH$3,MONTH(J2790),DAY(J2790)))),IF(AND(COUNTIFS('[3]Resources - Baseline'!$C$26:$C$37,S2790)=1,$AH$2&gt;0),MIN(DATE($AH$4,12,31),DATE(YEAR(J2790)+$AH$2,MONTH(J2790),DAY(J2790))),DATE(2050,12,31))))</f>
        <v>#VALUE!</v>
      </c>
      <c r="AF2790" s="33">
        <f t="shared" si="437"/>
        <v>1</v>
      </c>
    </row>
    <row r="2791" spans="1:32">
      <c r="A2791" s="1">
        <v>2791</v>
      </c>
      <c r="B2791" s="21" t="s">
        <v>5718</v>
      </c>
      <c r="C2791" s="21" t="s">
        <v>5719</v>
      </c>
      <c r="D2791" s="21" t="s">
        <v>163</v>
      </c>
      <c r="E2791" s="21" t="s">
        <v>802</v>
      </c>
      <c r="F2791" s="21" t="s">
        <v>802</v>
      </c>
      <c r="G2791" s="21" t="s">
        <v>803</v>
      </c>
      <c r="H2791" s="21" t="s">
        <v>804</v>
      </c>
      <c r="I2791" s="21" t="s">
        <v>212</v>
      </c>
      <c r="J2791" s="22">
        <v>42036</v>
      </c>
      <c r="K2791" s="22">
        <v>55153</v>
      </c>
      <c r="L2791" s="23">
        <f t="shared" si="438"/>
        <v>18.7</v>
      </c>
      <c r="M2791" s="24">
        <f t="shared" si="439"/>
        <v>1</v>
      </c>
      <c r="N2791" s="21">
        <v>18.7</v>
      </c>
      <c r="O2791" s="21">
        <v>18.7</v>
      </c>
      <c r="P2791" s="21" t="s">
        <v>461</v>
      </c>
      <c r="Q2791" s="21" t="s">
        <v>462</v>
      </c>
      <c r="R2791" s="25" t="s">
        <v>309</v>
      </c>
      <c r="S2791" s="21" t="s">
        <v>755</v>
      </c>
      <c r="T2791" s="21"/>
      <c r="U2791" s="26"/>
      <c r="V2791" s="26"/>
      <c r="W2791" s="27">
        <f t="shared" si="430"/>
        <v>2015</v>
      </c>
      <c r="X2791" s="27">
        <f t="shared" si="431"/>
        <v>2050</v>
      </c>
      <c r="Y2791" s="28">
        <f t="shared" si="432"/>
        <v>0</v>
      </c>
      <c r="Z2791" s="29" t="str">
        <f t="shared" si="433"/>
        <v>NW</v>
      </c>
      <c r="AA2791" s="30">
        <f t="shared" si="434"/>
        <v>18.7</v>
      </c>
      <c r="AB2791" s="31">
        <f>IF(AND(ISNUMBER(MATCH($S2791,[3]Lists!$CU$8:$CU$37,0)),J2791&gt;=DATE(2018,12,31)),$AH$6,$AH$5)</f>
        <v>1</v>
      </c>
      <c r="AC2791" s="31">
        <f t="shared" si="435"/>
        <v>1</v>
      </c>
      <c r="AD2791" s="31">
        <f t="shared" si="436"/>
        <v>1</v>
      </c>
      <c r="AE2791" s="32" t="e">
        <f>MIN($K2791,IF(AND(S2791='[3]Resources - Baseline'!$C$25,$AH$3&gt;0),MIN(DATE(2050,12,31),MAX(DATE($AH$4,12,31),DATE(YEAR(J2791)+$AH$3,MONTH(J2791),DAY(J2791)))),IF(AND(COUNTIFS('[3]Resources - Baseline'!$C$26:$C$37,S2791)=1,$AH$2&gt;0),MIN(DATE($AH$4,12,31),DATE(YEAR(J2791)+$AH$2,MONTH(J2791),DAY(J2791))),DATE(2050,12,31))))</f>
        <v>#VALUE!</v>
      </c>
      <c r="AF2791" s="33">
        <f t="shared" si="437"/>
        <v>1</v>
      </c>
    </row>
    <row r="2792" spans="1:32">
      <c r="A2792" s="1">
        <v>2792</v>
      </c>
      <c r="B2792" s="21" t="s">
        <v>5720</v>
      </c>
      <c r="C2792" s="21" t="s">
        <v>5721</v>
      </c>
      <c r="D2792" s="21" t="s">
        <v>163</v>
      </c>
      <c r="E2792" s="21" t="s">
        <v>802</v>
      </c>
      <c r="F2792" s="21" t="s">
        <v>802</v>
      </c>
      <c r="G2792" s="21" t="s">
        <v>803</v>
      </c>
      <c r="H2792" s="21" t="s">
        <v>804</v>
      </c>
      <c r="I2792" s="21" t="s">
        <v>212</v>
      </c>
      <c r="J2792" s="22">
        <v>42036</v>
      </c>
      <c r="K2792" s="22">
        <v>55153</v>
      </c>
      <c r="L2792" s="23">
        <f t="shared" si="438"/>
        <v>18.7</v>
      </c>
      <c r="M2792" s="24">
        <f t="shared" si="439"/>
        <v>1</v>
      </c>
      <c r="N2792" s="21">
        <v>18.7</v>
      </c>
      <c r="O2792" s="21">
        <v>18.7</v>
      </c>
      <c r="P2792" s="21" t="s">
        <v>461</v>
      </c>
      <c r="Q2792" s="21" t="s">
        <v>462</v>
      </c>
      <c r="R2792" s="25" t="s">
        <v>309</v>
      </c>
      <c r="S2792" s="21" t="s">
        <v>755</v>
      </c>
      <c r="T2792" s="21"/>
      <c r="U2792" s="26"/>
      <c r="V2792" s="26"/>
      <c r="W2792" s="27">
        <f t="shared" si="430"/>
        <v>2015</v>
      </c>
      <c r="X2792" s="27">
        <f t="shared" si="431"/>
        <v>2050</v>
      </c>
      <c r="Y2792" s="28">
        <f t="shared" si="432"/>
        <v>0</v>
      </c>
      <c r="Z2792" s="29" t="str">
        <f t="shared" si="433"/>
        <v>NW</v>
      </c>
      <c r="AA2792" s="30">
        <f t="shared" si="434"/>
        <v>18.7</v>
      </c>
      <c r="AB2792" s="31">
        <f>IF(AND(ISNUMBER(MATCH($S2792,[3]Lists!$CU$8:$CU$37,0)),J2792&gt;=DATE(2018,12,31)),$AH$6,$AH$5)</f>
        <v>1</v>
      </c>
      <c r="AC2792" s="31">
        <f t="shared" si="435"/>
        <v>1</v>
      </c>
      <c r="AD2792" s="31">
        <f t="shared" si="436"/>
        <v>1</v>
      </c>
      <c r="AE2792" s="32" t="e">
        <f>MIN($K2792,IF(AND(S2792='[3]Resources - Baseline'!$C$25,$AH$3&gt;0),MIN(DATE(2050,12,31),MAX(DATE($AH$4,12,31),DATE(YEAR(J2792)+$AH$3,MONTH(J2792),DAY(J2792)))),IF(AND(COUNTIFS('[3]Resources - Baseline'!$C$26:$C$37,S2792)=1,$AH$2&gt;0),MIN(DATE($AH$4,12,31),DATE(YEAR(J2792)+$AH$2,MONTH(J2792),DAY(J2792))),DATE(2050,12,31))))</f>
        <v>#VALUE!</v>
      </c>
      <c r="AF2792" s="33">
        <f t="shared" si="437"/>
        <v>1</v>
      </c>
    </row>
    <row r="2793" spans="1:32">
      <c r="A2793" s="1">
        <v>2793</v>
      </c>
      <c r="B2793" s="21" t="s">
        <v>5722</v>
      </c>
      <c r="C2793" s="21" t="s">
        <v>5723</v>
      </c>
      <c r="D2793" s="21" t="s">
        <v>163</v>
      </c>
      <c r="E2793" s="21" t="s">
        <v>802</v>
      </c>
      <c r="F2793" s="21" t="s">
        <v>802</v>
      </c>
      <c r="G2793" s="21" t="s">
        <v>803</v>
      </c>
      <c r="H2793" s="21" t="s">
        <v>804</v>
      </c>
      <c r="I2793" s="21" t="s">
        <v>212</v>
      </c>
      <c r="J2793" s="22">
        <v>42036</v>
      </c>
      <c r="K2793" s="22">
        <v>55153</v>
      </c>
      <c r="L2793" s="23">
        <f t="shared" si="438"/>
        <v>18.7</v>
      </c>
      <c r="M2793" s="24">
        <f t="shared" si="439"/>
        <v>1</v>
      </c>
      <c r="N2793" s="21">
        <v>18.7</v>
      </c>
      <c r="O2793" s="21">
        <v>18.7</v>
      </c>
      <c r="P2793" s="21" t="s">
        <v>461</v>
      </c>
      <c r="Q2793" s="21" t="s">
        <v>462</v>
      </c>
      <c r="R2793" s="25" t="s">
        <v>309</v>
      </c>
      <c r="S2793" s="21" t="s">
        <v>755</v>
      </c>
      <c r="T2793" s="21"/>
      <c r="U2793" s="26"/>
      <c r="V2793" s="26"/>
      <c r="W2793" s="27">
        <f t="shared" si="430"/>
        <v>2015</v>
      </c>
      <c r="X2793" s="27">
        <f t="shared" si="431"/>
        <v>2050</v>
      </c>
      <c r="Y2793" s="28">
        <f t="shared" si="432"/>
        <v>0</v>
      </c>
      <c r="Z2793" s="29" t="str">
        <f t="shared" si="433"/>
        <v>NW</v>
      </c>
      <c r="AA2793" s="30">
        <f t="shared" si="434"/>
        <v>18.7</v>
      </c>
      <c r="AB2793" s="31">
        <f>IF(AND(ISNUMBER(MATCH($S2793,[3]Lists!$CU$8:$CU$37,0)),J2793&gt;=DATE(2018,12,31)),$AH$6,$AH$5)</f>
        <v>1</v>
      </c>
      <c r="AC2793" s="31">
        <f t="shared" si="435"/>
        <v>1</v>
      </c>
      <c r="AD2793" s="31">
        <f t="shared" si="436"/>
        <v>1</v>
      </c>
      <c r="AE2793" s="32" t="e">
        <f>MIN($K2793,IF(AND(S2793='[3]Resources - Baseline'!$C$25,$AH$3&gt;0),MIN(DATE(2050,12,31),MAX(DATE($AH$4,12,31),DATE(YEAR(J2793)+$AH$3,MONTH(J2793),DAY(J2793)))),IF(AND(COUNTIFS('[3]Resources - Baseline'!$C$26:$C$37,S2793)=1,$AH$2&gt;0),MIN(DATE($AH$4,12,31),DATE(YEAR(J2793)+$AH$2,MONTH(J2793),DAY(J2793))),DATE(2050,12,31))))</f>
        <v>#VALUE!</v>
      </c>
      <c r="AF2793" s="33">
        <f t="shared" si="437"/>
        <v>1</v>
      </c>
    </row>
    <row r="2794" spans="1:32">
      <c r="A2794" s="1">
        <v>2794</v>
      </c>
      <c r="B2794" s="21" t="s">
        <v>5724</v>
      </c>
      <c r="C2794" s="21" t="s">
        <v>5725</v>
      </c>
      <c r="D2794" s="21" t="s">
        <v>163</v>
      </c>
      <c r="E2794" s="21" t="s">
        <v>802</v>
      </c>
      <c r="F2794" s="21" t="s">
        <v>802</v>
      </c>
      <c r="G2794" s="21" t="s">
        <v>803</v>
      </c>
      <c r="H2794" s="21" t="s">
        <v>804</v>
      </c>
      <c r="I2794" s="21" t="s">
        <v>212</v>
      </c>
      <c r="J2794" s="22">
        <v>42036</v>
      </c>
      <c r="K2794" s="22">
        <v>55153</v>
      </c>
      <c r="L2794" s="23">
        <f t="shared" si="438"/>
        <v>18.7</v>
      </c>
      <c r="M2794" s="24">
        <f t="shared" si="439"/>
        <v>1</v>
      </c>
      <c r="N2794" s="21">
        <v>18.7</v>
      </c>
      <c r="O2794" s="21">
        <v>18.7</v>
      </c>
      <c r="P2794" s="21" t="s">
        <v>461</v>
      </c>
      <c r="Q2794" s="21" t="s">
        <v>462</v>
      </c>
      <c r="R2794" s="25" t="s">
        <v>309</v>
      </c>
      <c r="S2794" s="21" t="s">
        <v>755</v>
      </c>
      <c r="T2794" s="21"/>
      <c r="U2794" s="26"/>
      <c r="V2794" s="26"/>
      <c r="W2794" s="27">
        <f t="shared" si="430"/>
        <v>2015</v>
      </c>
      <c r="X2794" s="27">
        <f t="shared" si="431"/>
        <v>2050</v>
      </c>
      <c r="Y2794" s="28">
        <f t="shared" si="432"/>
        <v>0</v>
      </c>
      <c r="Z2794" s="29" t="str">
        <f t="shared" si="433"/>
        <v>NW</v>
      </c>
      <c r="AA2794" s="30">
        <f t="shared" si="434"/>
        <v>18.7</v>
      </c>
      <c r="AB2794" s="31">
        <f>IF(AND(ISNUMBER(MATCH($S2794,[3]Lists!$CU$8:$CU$37,0)),J2794&gt;=DATE(2018,12,31)),$AH$6,$AH$5)</f>
        <v>1</v>
      </c>
      <c r="AC2794" s="31">
        <f t="shared" si="435"/>
        <v>1</v>
      </c>
      <c r="AD2794" s="31">
        <f t="shared" si="436"/>
        <v>1</v>
      </c>
      <c r="AE2794" s="32" t="e">
        <f>MIN($K2794,IF(AND(S2794='[3]Resources - Baseline'!$C$25,$AH$3&gt;0),MIN(DATE(2050,12,31),MAX(DATE($AH$4,12,31),DATE(YEAR(J2794)+$AH$3,MONTH(J2794),DAY(J2794)))),IF(AND(COUNTIFS('[3]Resources - Baseline'!$C$26:$C$37,S2794)=1,$AH$2&gt;0),MIN(DATE($AH$4,12,31),DATE(YEAR(J2794)+$AH$2,MONTH(J2794),DAY(J2794))),DATE(2050,12,31))))</f>
        <v>#VALUE!</v>
      </c>
      <c r="AF2794" s="33">
        <f t="shared" si="437"/>
        <v>1</v>
      </c>
    </row>
    <row r="2795" spans="1:32">
      <c r="A2795" s="1">
        <v>2795</v>
      </c>
      <c r="B2795" s="21" t="s">
        <v>5726</v>
      </c>
      <c r="C2795" s="21" t="s">
        <v>5727</v>
      </c>
      <c r="D2795" s="21" t="s">
        <v>163</v>
      </c>
      <c r="E2795" s="21" t="s">
        <v>802</v>
      </c>
      <c r="F2795" s="21" t="s">
        <v>802</v>
      </c>
      <c r="G2795" s="21" t="s">
        <v>803</v>
      </c>
      <c r="H2795" s="21" t="s">
        <v>804</v>
      </c>
      <c r="I2795" s="21" t="s">
        <v>212</v>
      </c>
      <c r="J2795" s="22">
        <v>42036</v>
      </c>
      <c r="K2795" s="22">
        <v>55153</v>
      </c>
      <c r="L2795" s="23">
        <f t="shared" si="438"/>
        <v>18.7</v>
      </c>
      <c r="M2795" s="24">
        <f t="shared" si="439"/>
        <v>1</v>
      </c>
      <c r="N2795" s="21">
        <v>18.7</v>
      </c>
      <c r="O2795" s="21">
        <v>18.7</v>
      </c>
      <c r="P2795" s="21" t="s">
        <v>461</v>
      </c>
      <c r="Q2795" s="21" t="s">
        <v>462</v>
      </c>
      <c r="R2795" s="25" t="s">
        <v>309</v>
      </c>
      <c r="S2795" s="21" t="s">
        <v>755</v>
      </c>
      <c r="T2795" s="21"/>
      <c r="U2795" s="26"/>
      <c r="V2795" s="26"/>
      <c r="W2795" s="27">
        <f t="shared" si="430"/>
        <v>2015</v>
      </c>
      <c r="X2795" s="27">
        <f t="shared" si="431"/>
        <v>2050</v>
      </c>
      <c r="Y2795" s="28">
        <f t="shared" si="432"/>
        <v>0</v>
      </c>
      <c r="Z2795" s="29" t="str">
        <f t="shared" si="433"/>
        <v>NW</v>
      </c>
      <c r="AA2795" s="30">
        <f t="shared" si="434"/>
        <v>18.7</v>
      </c>
      <c r="AB2795" s="31">
        <f>IF(AND(ISNUMBER(MATCH($S2795,[3]Lists!$CU$8:$CU$37,0)),J2795&gt;=DATE(2018,12,31)),$AH$6,$AH$5)</f>
        <v>1</v>
      </c>
      <c r="AC2795" s="31">
        <f t="shared" si="435"/>
        <v>1</v>
      </c>
      <c r="AD2795" s="31">
        <f t="shared" si="436"/>
        <v>1</v>
      </c>
      <c r="AE2795" s="32" t="e">
        <f>MIN($K2795,IF(AND(S2795='[3]Resources - Baseline'!$C$25,$AH$3&gt;0),MIN(DATE(2050,12,31),MAX(DATE($AH$4,12,31),DATE(YEAR(J2795)+$AH$3,MONTH(J2795),DAY(J2795)))),IF(AND(COUNTIFS('[3]Resources - Baseline'!$C$26:$C$37,S2795)=1,$AH$2&gt;0),MIN(DATE($AH$4,12,31),DATE(YEAR(J2795)+$AH$2,MONTH(J2795),DAY(J2795))),DATE(2050,12,31))))</f>
        <v>#VALUE!</v>
      </c>
      <c r="AF2795" s="33">
        <f t="shared" si="437"/>
        <v>1</v>
      </c>
    </row>
    <row r="2796" spans="1:32">
      <c r="A2796" s="1">
        <v>2796</v>
      </c>
      <c r="B2796" s="21" t="s">
        <v>5728</v>
      </c>
      <c r="C2796" s="21" t="s">
        <v>5729</v>
      </c>
      <c r="D2796" s="21" t="s">
        <v>163</v>
      </c>
      <c r="E2796" s="21" t="s">
        <v>802</v>
      </c>
      <c r="F2796" s="21" t="s">
        <v>802</v>
      </c>
      <c r="G2796" s="21" t="s">
        <v>803</v>
      </c>
      <c r="H2796" s="21" t="s">
        <v>804</v>
      </c>
      <c r="I2796" s="21" t="s">
        <v>212</v>
      </c>
      <c r="J2796" s="22">
        <v>42036</v>
      </c>
      <c r="K2796" s="22">
        <v>55153</v>
      </c>
      <c r="L2796" s="23">
        <f t="shared" si="438"/>
        <v>18.7</v>
      </c>
      <c r="M2796" s="24">
        <f t="shared" si="439"/>
        <v>1</v>
      </c>
      <c r="N2796" s="21">
        <v>18.7</v>
      </c>
      <c r="O2796" s="21">
        <v>18.7</v>
      </c>
      <c r="P2796" s="21" t="s">
        <v>461</v>
      </c>
      <c r="Q2796" s="21" t="s">
        <v>462</v>
      </c>
      <c r="R2796" s="25" t="s">
        <v>309</v>
      </c>
      <c r="S2796" s="21" t="s">
        <v>755</v>
      </c>
      <c r="T2796" s="21"/>
      <c r="U2796" s="26"/>
      <c r="V2796" s="26"/>
      <c r="W2796" s="27">
        <f t="shared" si="430"/>
        <v>2015</v>
      </c>
      <c r="X2796" s="27">
        <f t="shared" si="431"/>
        <v>2050</v>
      </c>
      <c r="Y2796" s="28">
        <f t="shared" si="432"/>
        <v>0</v>
      </c>
      <c r="Z2796" s="29" t="str">
        <f t="shared" si="433"/>
        <v>NW</v>
      </c>
      <c r="AA2796" s="30">
        <f t="shared" si="434"/>
        <v>18.7</v>
      </c>
      <c r="AB2796" s="31">
        <f>IF(AND(ISNUMBER(MATCH($S2796,[3]Lists!$CU$8:$CU$37,0)),J2796&gt;=DATE(2018,12,31)),$AH$6,$AH$5)</f>
        <v>1</v>
      </c>
      <c r="AC2796" s="31">
        <f t="shared" si="435"/>
        <v>1</v>
      </c>
      <c r="AD2796" s="31">
        <f t="shared" si="436"/>
        <v>1</v>
      </c>
      <c r="AE2796" s="32" t="e">
        <f>MIN($K2796,IF(AND(S2796='[3]Resources - Baseline'!$C$25,$AH$3&gt;0),MIN(DATE(2050,12,31),MAX(DATE($AH$4,12,31),DATE(YEAR(J2796)+$AH$3,MONTH(J2796),DAY(J2796)))),IF(AND(COUNTIFS('[3]Resources - Baseline'!$C$26:$C$37,S2796)=1,$AH$2&gt;0),MIN(DATE($AH$4,12,31),DATE(YEAR(J2796)+$AH$2,MONTH(J2796),DAY(J2796))),DATE(2050,12,31))))</f>
        <v>#VALUE!</v>
      </c>
      <c r="AF2796" s="33">
        <f t="shared" si="437"/>
        <v>1</v>
      </c>
    </row>
    <row r="2797" spans="1:32">
      <c r="A2797" s="1">
        <v>2797</v>
      </c>
      <c r="B2797" s="21" t="s">
        <v>5730</v>
      </c>
      <c r="C2797" s="21" t="s">
        <v>5731</v>
      </c>
      <c r="D2797" s="21" t="s">
        <v>163</v>
      </c>
      <c r="E2797" s="21" t="s">
        <v>802</v>
      </c>
      <c r="F2797" s="21" t="s">
        <v>802</v>
      </c>
      <c r="G2797" s="21" t="s">
        <v>803</v>
      </c>
      <c r="H2797" s="21" t="s">
        <v>804</v>
      </c>
      <c r="I2797" s="21" t="s">
        <v>212</v>
      </c>
      <c r="J2797" s="22">
        <v>42036</v>
      </c>
      <c r="K2797" s="22">
        <v>55153</v>
      </c>
      <c r="L2797" s="23">
        <f t="shared" si="438"/>
        <v>18.7</v>
      </c>
      <c r="M2797" s="24">
        <f t="shared" si="439"/>
        <v>1</v>
      </c>
      <c r="N2797" s="21">
        <v>18.7</v>
      </c>
      <c r="O2797" s="21">
        <v>18.7</v>
      </c>
      <c r="P2797" s="21" t="s">
        <v>461</v>
      </c>
      <c r="Q2797" s="21" t="s">
        <v>462</v>
      </c>
      <c r="R2797" s="25" t="s">
        <v>309</v>
      </c>
      <c r="S2797" s="21" t="s">
        <v>755</v>
      </c>
      <c r="T2797" s="21"/>
      <c r="U2797" s="26"/>
      <c r="V2797" s="26"/>
      <c r="W2797" s="27">
        <f t="shared" si="430"/>
        <v>2015</v>
      </c>
      <c r="X2797" s="27">
        <f t="shared" si="431"/>
        <v>2050</v>
      </c>
      <c r="Y2797" s="28">
        <f t="shared" si="432"/>
        <v>0</v>
      </c>
      <c r="Z2797" s="29" t="str">
        <f t="shared" si="433"/>
        <v>NW</v>
      </c>
      <c r="AA2797" s="30">
        <f t="shared" si="434"/>
        <v>18.7</v>
      </c>
      <c r="AB2797" s="31">
        <f>IF(AND(ISNUMBER(MATCH($S2797,[3]Lists!$CU$8:$CU$37,0)),J2797&gt;=DATE(2018,12,31)),$AH$6,$AH$5)</f>
        <v>1</v>
      </c>
      <c r="AC2797" s="31">
        <f t="shared" si="435"/>
        <v>1</v>
      </c>
      <c r="AD2797" s="31">
        <f t="shared" si="436"/>
        <v>1</v>
      </c>
      <c r="AE2797" s="32" t="e">
        <f>MIN($K2797,IF(AND(S2797='[3]Resources - Baseline'!$C$25,$AH$3&gt;0),MIN(DATE(2050,12,31),MAX(DATE($AH$4,12,31),DATE(YEAR(J2797)+$AH$3,MONTH(J2797),DAY(J2797)))),IF(AND(COUNTIFS('[3]Resources - Baseline'!$C$26:$C$37,S2797)=1,$AH$2&gt;0),MIN(DATE($AH$4,12,31),DATE(YEAR(J2797)+$AH$2,MONTH(J2797),DAY(J2797))),DATE(2050,12,31))))</f>
        <v>#VALUE!</v>
      </c>
      <c r="AF2797" s="33">
        <f t="shared" si="437"/>
        <v>1</v>
      </c>
    </row>
    <row r="2798" spans="1:32">
      <c r="A2798" s="1">
        <v>2798</v>
      </c>
      <c r="B2798" s="21" t="s">
        <v>5732</v>
      </c>
      <c r="C2798" s="21" t="s">
        <v>5733</v>
      </c>
      <c r="D2798" s="21" t="s">
        <v>163</v>
      </c>
      <c r="E2798" s="21" t="s">
        <v>802</v>
      </c>
      <c r="F2798" s="21" t="s">
        <v>802</v>
      </c>
      <c r="G2798" s="21" t="s">
        <v>803</v>
      </c>
      <c r="H2798" s="21" t="s">
        <v>804</v>
      </c>
      <c r="I2798" s="21" t="s">
        <v>212</v>
      </c>
      <c r="J2798" s="22">
        <v>42036</v>
      </c>
      <c r="K2798" s="22">
        <v>55153</v>
      </c>
      <c r="L2798" s="23">
        <f t="shared" si="438"/>
        <v>18.7</v>
      </c>
      <c r="M2798" s="24">
        <f t="shared" si="439"/>
        <v>1</v>
      </c>
      <c r="N2798" s="21">
        <v>18.7</v>
      </c>
      <c r="O2798" s="21">
        <v>18.7</v>
      </c>
      <c r="P2798" s="21" t="s">
        <v>461</v>
      </c>
      <c r="Q2798" s="21" t="s">
        <v>462</v>
      </c>
      <c r="R2798" s="25" t="s">
        <v>309</v>
      </c>
      <c r="S2798" s="21" t="s">
        <v>755</v>
      </c>
      <c r="T2798" s="21"/>
      <c r="U2798" s="26"/>
      <c r="V2798" s="26"/>
      <c r="W2798" s="27">
        <f t="shared" si="430"/>
        <v>2015</v>
      </c>
      <c r="X2798" s="27">
        <f t="shared" si="431"/>
        <v>2050</v>
      </c>
      <c r="Y2798" s="28">
        <f t="shared" si="432"/>
        <v>0</v>
      </c>
      <c r="Z2798" s="29" t="str">
        <f t="shared" si="433"/>
        <v>NW</v>
      </c>
      <c r="AA2798" s="30">
        <f t="shared" si="434"/>
        <v>18.7</v>
      </c>
      <c r="AB2798" s="31">
        <f>IF(AND(ISNUMBER(MATCH($S2798,[3]Lists!$CU$8:$CU$37,0)),J2798&gt;=DATE(2018,12,31)),$AH$6,$AH$5)</f>
        <v>1</v>
      </c>
      <c r="AC2798" s="31">
        <f t="shared" si="435"/>
        <v>1</v>
      </c>
      <c r="AD2798" s="31">
        <f t="shared" si="436"/>
        <v>1</v>
      </c>
      <c r="AE2798" s="32" t="e">
        <f>MIN($K2798,IF(AND(S2798='[3]Resources - Baseline'!$C$25,$AH$3&gt;0),MIN(DATE(2050,12,31),MAX(DATE($AH$4,12,31),DATE(YEAR(J2798)+$AH$3,MONTH(J2798),DAY(J2798)))),IF(AND(COUNTIFS('[3]Resources - Baseline'!$C$26:$C$37,S2798)=1,$AH$2&gt;0),MIN(DATE($AH$4,12,31),DATE(YEAR(J2798)+$AH$2,MONTH(J2798),DAY(J2798))),DATE(2050,12,31))))</f>
        <v>#VALUE!</v>
      </c>
      <c r="AF2798" s="33">
        <f t="shared" si="437"/>
        <v>1</v>
      </c>
    </row>
    <row r="2799" spans="1:32">
      <c r="A2799" s="1">
        <v>2799</v>
      </c>
      <c r="B2799" s="21" t="s">
        <v>5734</v>
      </c>
      <c r="C2799" s="21" t="s">
        <v>5735</v>
      </c>
      <c r="D2799" s="21" t="s">
        <v>163</v>
      </c>
      <c r="E2799" s="21" t="s">
        <v>802</v>
      </c>
      <c r="F2799" s="21" t="s">
        <v>802</v>
      </c>
      <c r="G2799" s="21" t="s">
        <v>803</v>
      </c>
      <c r="H2799" s="21" t="s">
        <v>804</v>
      </c>
      <c r="I2799" s="21" t="s">
        <v>212</v>
      </c>
      <c r="J2799" s="22">
        <v>42036</v>
      </c>
      <c r="K2799" s="22">
        <v>55153</v>
      </c>
      <c r="L2799" s="23">
        <f t="shared" si="438"/>
        <v>18.7</v>
      </c>
      <c r="M2799" s="24">
        <f t="shared" si="439"/>
        <v>1</v>
      </c>
      <c r="N2799" s="21">
        <v>18.7</v>
      </c>
      <c r="O2799" s="21">
        <v>18.7</v>
      </c>
      <c r="P2799" s="21" t="s">
        <v>461</v>
      </c>
      <c r="Q2799" s="21" t="s">
        <v>462</v>
      </c>
      <c r="R2799" s="25" t="s">
        <v>309</v>
      </c>
      <c r="S2799" s="21" t="s">
        <v>755</v>
      </c>
      <c r="T2799" s="21"/>
      <c r="U2799" s="26"/>
      <c r="V2799" s="26"/>
      <c r="W2799" s="27">
        <f t="shared" si="430"/>
        <v>2015</v>
      </c>
      <c r="X2799" s="27">
        <f t="shared" si="431"/>
        <v>2050</v>
      </c>
      <c r="Y2799" s="28">
        <f t="shared" si="432"/>
        <v>0</v>
      </c>
      <c r="Z2799" s="29" t="str">
        <f t="shared" si="433"/>
        <v>NW</v>
      </c>
      <c r="AA2799" s="30">
        <f t="shared" si="434"/>
        <v>18.7</v>
      </c>
      <c r="AB2799" s="31">
        <f>IF(AND(ISNUMBER(MATCH($S2799,[3]Lists!$CU$8:$CU$37,0)),J2799&gt;=DATE(2018,12,31)),$AH$6,$AH$5)</f>
        <v>1</v>
      </c>
      <c r="AC2799" s="31">
        <f t="shared" si="435"/>
        <v>1</v>
      </c>
      <c r="AD2799" s="31">
        <f t="shared" si="436"/>
        <v>1</v>
      </c>
      <c r="AE2799" s="32" t="e">
        <f>MIN($K2799,IF(AND(S2799='[3]Resources - Baseline'!$C$25,$AH$3&gt;0),MIN(DATE(2050,12,31),MAX(DATE($AH$4,12,31),DATE(YEAR(J2799)+$AH$3,MONTH(J2799),DAY(J2799)))),IF(AND(COUNTIFS('[3]Resources - Baseline'!$C$26:$C$37,S2799)=1,$AH$2&gt;0),MIN(DATE($AH$4,12,31),DATE(YEAR(J2799)+$AH$2,MONTH(J2799),DAY(J2799))),DATE(2050,12,31))))</f>
        <v>#VALUE!</v>
      </c>
      <c r="AF2799" s="33">
        <f t="shared" si="437"/>
        <v>1</v>
      </c>
    </row>
    <row r="2800" spans="1:32">
      <c r="A2800" s="1">
        <v>2800</v>
      </c>
      <c r="B2800" s="21" t="s">
        <v>5736</v>
      </c>
      <c r="C2800" s="21" t="s">
        <v>5737</v>
      </c>
      <c r="D2800" s="21" t="s">
        <v>163</v>
      </c>
      <c r="E2800" s="21" t="s">
        <v>802</v>
      </c>
      <c r="F2800" s="21" t="s">
        <v>802</v>
      </c>
      <c r="G2800" s="21" t="s">
        <v>803</v>
      </c>
      <c r="H2800" s="21" t="s">
        <v>804</v>
      </c>
      <c r="I2800" s="21" t="s">
        <v>212</v>
      </c>
      <c r="J2800" s="22">
        <v>42036</v>
      </c>
      <c r="K2800" s="22">
        <v>55153</v>
      </c>
      <c r="L2800" s="23">
        <f t="shared" si="438"/>
        <v>18.7</v>
      </c>
      <c r="M2800" s="24">
        <f t="shared" si="439"/>
        <v>1</v>
      </c>
      <c r="N2800" s="21">
        <v>18.7</v>
      </c>
      <c r="O2800" s="21">
        <v>18.7</v>
      </c>
      <c r="P2800" s="21" t="s">
        <v>461</v>
      </c>
      <c r="Q2800" s="21" t="s">
        <v>462</v>
      </c>
      <c r="R2800" s="25" t="s">
        <v>309</v>
      </c>
      <c r="S2800" s="21" t="s">
        <v>755</v>
      </c>
      <c r="T2800" s="21"/>
      <c r="U2800" s="26"/>
      <c r="V2800" s="26"/>
      <c r="W2800" s="27">
        <f t="shared" si="430"/>
        <v>2015</v>
      </c>
      <c r="X2800" s="27">
        <f t="shared" si="431"/>
        <v>2050</v>
      </c>
      <c r="Y2800" s="28">
        <f t="shared" si="432"/>
        <v>0</v>
      </c>
      <c r="Z2800" s="29" t="str">
        <f t="shared" si="433"/>
        <v>NW</v>
      </c>
      <c r="AA2800" s="30">
        <f t="shared" si="434"/>
        <v>18.7</v>
      </c>
      <c r="AB2800" s="31">
        <f>IF(AND(ISNUMBER(MATCH($S2800,[3]Lists!$CU$8:$CU$37,0)),J2800&gt;=DATE(2018,12,31)),$AH$6,$AH$5)</f>
        <v>1</v>
      </c>
      <c r="AC2800" s="31">
        <f t="shared" si="435"/>
        <v>1</v>
      </c>
      <c r="AD2800" s="31">
        <f t="shared" si="436"/>
        <v>1</v>
      </c>
      <c r="AE2800" s="32" t="e">
        <f>MIN($K2800,IF(AND(S2800='[3]Resources - Baseline'!$C$25,$AH$3&gt;0),MIN(DATE(2050,12,31),MAX(DATE($AH$4,12,31),DATE(YEAR(J2800)+$AH$3,MONTH(J2800),DAY(J2800)))),IF(AND(COUNTIFS('[3]Resources - Baseline'!$C$26:$C$37,S2800)=1,$AH$2&gt;0),MIN(DATE($AH$4,12,31),DATE(YEAR(J2800)+$AH$2,MONTH(J2800),DAY(J2800))),DATE(2050,12,31))))</f>
        <v>#VALUE!</v>
      </c>
      <c r="AF2800" s="33">
        <f t="shared" si="437"/>
        <v>1</v>
      </c>
    </row>
    <row r="2801" spans="1:32">
      <c r="A2801" s="1">
        <v>2801</v>
      </c>
      <c r="B2801" s="21" t="s">
        <v>5738</v>
      </c>
      <c r="C2801" s="21" t="s">
        <v>5739</v>
      </c>
      <c r="D2801" s="21" t="s">
        <v>163</v>
      </c>
      <c r="E2801" s="21" t="s">
        <v>802</v>
      </c>
      <c r="F2801" s="21" t="s">
        <v>802</v>
      </c>
      <c r="G2801" s="21" t="s">
        <v>803</v>
      </c>
      <c r="H2801" s="21" t="s">
        <v>804</v>
      </c>
      <c r="I2801" s="21" t="s">
        <v>212</v>
      </c>
      <c r="J2801" s="22">
        <v>42036</v>
      </c>
      <c r="K2801" s="22">
        <v>55153</v>
      </c>
      <c r="L2801" s="23">
        <f t="shared" si="438"/>
        <v>18.7</v>
      </c>
      <c r="M2801" s="24">
        <f t="shared" si="439"/>
        <v>1</v>
      </c>
      <c r="N2801" s="21">
        <v>18.7</v>
      </c>
      <c r="O2801" s="21">
        <v>18.7</v>
      </c>
      <c r="P2801" s="21" t="s">
        <v>461</v>
      </c>
      <c r="Q2801" s="21" t="s">
        <v>462</v>
      </c>
      <c r="R2801" s="25" t="s">
        <v>309</v>
      </c>
      <c r="S2801" s="21" t="s">
        <v>755</v>
      </c>
      <c r="T2801" s="21"/>
      <c r="U2801" s="26"/>
      <c r="V2801" s="26"/>
      <c r="W2801" s="27">
        <f t="shared" si="430"/>
        <v>2015</v>
      </c>
      <c r="X2801" s="27">
        <f t="shared" si="431"/>
        <v>2050</v>
      </c>
      <c r="Y2801" s="28">
        <f t="shared" si="432"/>
        <v>0</v>
      </c>
      <c r="Z2801" s="29" t="str">
        <f t="shared" si="433"/>
        <v>NW</v>
      </c>
      <c r="AA2801" s="30">
        <f t="shared" si="434"/>
        <v>18.7</v>
      </c>
      <c r="AB2801" s="31">
        <f>IF(AND(ISNUMBER(MATCH($S2801,[3]Lists!$CU$8:$CU$37,0)),J2801&gt;=DATE(2018,12,31)),$AH$6,$AH$5)</f>
        <v>1</v>
      </c>
      <c r="AC2801" s="31">
        <f t="shared" si="435"/>
        <v>1</v>
      </c>
      <c r="AD2801" s="31">
        <f t="shared" si="436"/>
        <v>1</v>
      </c>
      <c r="AE2801" s="32" t="e">
        <f>MIN($K2801,IF(AND(S2801='[3]Resources - Baseline'!$C$25,$AH$3&gt;0),MIN(DATE(2050,12,31),MAX(DATE($AH$4,12,31),DATE(YEAR(J2801)+$AH$3,MONTH(J2801),DAY(J2801)))),IF(AND(COUNTIFS('[3]Resources - Baseline'!$C$26:$C$37,S2801)=1,$AH$2&gt;0),MIN(DATE($AH$4,12,31),DATE(YEAR(J2801)+$AH$2,MONTH(J2801),DAY(J2801))),DATE(2050,12,31))))</f>
        <v>#VALUE!</v>
      </c>
      <c r="AF2801" s="33">
        <f t="shared" si="437"/>
        <v>1</v>
      </c>
    </row>
    <row r="2802" spans="1:32">
      <c r="A2802" s="1">
        <v>2802</v>
      </c>
      <c r="B2802" s="21" t="s">
        <v>5740</v>
      </c>
      <c r="C2802" s="21" t="s">
        <v>5741</v>
      </c>
      <c r="D2802" s="21" t="s">
        <v>163</v>
      </c>
      <c r="E2802" s="21" t="s">
        <v>1097</v>
      </c>
      <c r="F2802" s="21" t="s">
        <v>1097</v>
      </c>
      <c r="G2802" s="21" t="s">
        <v>1098</v>
      </c>
      <c r="H2802" s="21" t="s">
        <v>210</v>
      </c>
      <c r="I2802" s="21" t="s">
        <v>212</v>
      </c>
      <c r="J2802" s="22">
        <v>2892</v>
      </c>
      <c r="K2802" s="22">
        <v>55153</v>
      </c>
      <c r="L2802" s="23">
        <f t="shared" si="438"/>
        <v>2.2000000000000002</v>
      </c>
      <c r="M2802" s="24">
        <f t="shared" si="439"/>
        <v>1</v>
      </c>
      <c r="N2802" s="21">
        <v>2.2000000000000002</v>
      </c>
      <c r="O2802" s="21">
        <v>2.2000000000000002</v>
      </c>
      <c r="P2802" s="21" t="s">
        <v>218</v>
      </c>
      <c r="Q2802" s="21" t="s">
        <v>219</v>
      </c>
      <c r="R2802" s="25" t="s">
        <v>218</v>
      </c>
      <c r="S2802" s="21" t="s">
        <v>344</v>
      </c>
      <c r="T2802" s="21"/>
      <c r="U2802" s="26"/>
      <c r="V2802" s="26"/>
      <c r="W2802" s="27">
        <f t="shared" si="430"/>
        <v>1908</v>
      </c>
      <c r="X2802" s="27">
        <f t="shared" si="431"/>
        <v>2050</v>
      </c>
      <c r="Y2802" s="28">
        <f t="shared" si="432"/>
        <v>0</v>
      </c>
      <c r="Z2802" s="29" t="str">
        <f t="shared" si="433"/>
        <v>NW</v>
      </c>
      <c r="AA2802" s="30">
        <f t="shared" si="434"/>
        <v>2.2000000000000002</v>
      </c>
      <c r="AB2802" s="31">
        <f>IF(AND(ISNUMBER(MATCH($S2802,[3]Lists!$CU$8:$CU$37,0)),J2802&gt;=DATE(2018,12,31)),$AH$6,$AH$5)</f>
        <v>1</v>
      </c>
      <c r="AC2802" s="31">
        <f t="shared" si="435"/>
        <v>1</v>
      </c>
      <c r="AD2802" s="31">
        <f t="shared" si="436"/>
        <v>1</v>
      </c>
      <c r="AE2802" s="32" t="e">
        <f>MIN($K2802,IF(AND(S2802='[3]Resources - Baseline'!$C$25,$AH$3&gt;0),MIN(DATE(2050,12,31),MAX(DATE($AH$4,12,31),DATE(YEAR(J2802)+$AH$3,MONTH(J2802),DAY(J2802)))),IF(AND(COUNTIFS('[3]Resources - Baseline'!$C$26:$C$37,S2802)=1,$AH$2&gt;0),MIN(DATE($AH$4,12,31),DATE(YEAR(J2802)+$AH$2,MONTH(J2802),DAY(J2802))),DATE(2050,12,31))))</f>
        <v>#VALUE!</v>
      </c>
      <c r="AF2802" s="33">
        <f t="shared" si="437"/>
        <v>1</v>
      </c>
    </row>
    <row r="2803" spans="1:32">
      <c r="A2803" s="1">
        <v>2803</v>
      </c>
      <c r="B2803" s="21" t="s">
        <v>5742</v>
      </c>
      <c r="C2803" s="21" t="s">
        <v>5743</v>
      </c>
      <c r="D2803" s="21" t="s">
        <v>163</v>
      </c>
      <c r="E2803" s="21" t="s">
        <v>1097</v>
      </c>
      <c r="F2803" s="21" t="s">
        <v>1097</v>
      </c>
      <c r="G2803" s="21" t="s">
        <v>1098</v>
      </c>
      <c r="H2803" s="21" t="s">
        <v>210</v>
      </c>
      <c r="I2803" s="21" t="s">
        <v>212</v>
      </c>
      <c r="J2803" s="22">
        <v>2374</v>
      </c>
      <c r="K2803" s="22">
        <v>55153</v>
      </c>
      <c r="L2803" s="23">
        <f t="shared" si="438"/>
        <v>2.2000000000000002</v>
      </c>
      <c r="M2803" s="24">
        <f t="shared" si="439"/>
        <v>1</v>
      </c>
      <c r="N2803" s="21">
        <v>2.2000000000000002</v>
      </c>
      <c r="O2803" s="21">
        <v>2.2000000000000002</v>
      </c>
      <c r="P2803" s="21" t="s">
        <v>218</v>
      </c>
      <c r="Q2803" s="21" t="s">
        <v>219</v>
      </c>
      <c r="R2803" s="25" t="s">
        <v>218</v>
      </c>
      <c r="S2803" s="21" t="s">
        <v>344</v>
      </c>
      <c r="T2803" s="21"/>
      <c r="U2803" s="26"/>
      <c r="V2803" s="26"/>
      <c r="W2803" s="27">
        <f t="shared" si="430"/>
        <v>1907</v>
      </c>
      <c r="X2803" s="27">
        <f t="shared" si="431"/>
        <v>2050</v>
      </c>
      <c r="Y2803" s="28">
        <f t="shared" si="432"/>
        <v>0</v>
      </c>
      <c r="Z2803" s="29" t="str">
        <f t="shared" si="433"/>
        <v>NW</v>
      </c>
      <c r="AA2803" s="30">
        <f t="shared" si="434"/>
        <v>2.2000000000000002</v>
      </c>
      <c r="AB2803" s="31">
        <f>IF(AND(ISNUMBER(MATCH($S2803,[3]Lists!$CU$8:$CU$37,0)),J2803&gt;=DATE(2018,12,31)),$AH$6,$AH$5)</f>
        <v>1</v>
      </c>
      <c r="AC2803" s="31">
        <f t="shared" si="435"/>
        <v>1</v>
      </c>
      <c r="AD2803" s="31">
        <f t="shared" si="436"/>
        <v>1</v>
      </c>
      <c r="AE2803" s="32" t="e">
        <f>MIN($K2803,IF(AND(S2803='[3]Resources - Baseline'!$C$25,$AH$3&gt;0),MIN(DATE(2050,12,31),MAX(DATE($AH$4,12,31),DATE(YEAR(J2803)+$AH$3,MONTH(J2803),DAY(J2803)))),IF(AND(COUNTIFS('[3]Resources - Baseline'!$C$26:$C$37,S2803)=1,$AH$2&gt;0),MIN(DATE($AH$4,12,31),DATE(YEAR(J2803)+$AH$2,MONTH(J2803),DAY(J2803))),DATE(2050,12,31))))</f>
        <v>#VALUE!</v>
      </c>
      <c r="AF2803" s="33">
        <f t="shared" si="437"/>
        <v>1</v>
      </c>
    </row>
    <row r="2804" spans="1:32">
      <c r="A2804" s="1">
        <v>2804</v>
      </c>
      <c r="B2804" s="21" t="s">
        <v>5744</v>
      </c>
      <c r="C2804" s="21" t="s">
        <v>5745</v>
      </c>
      <c r="D2804" s="21" t="s">
        <v>163</v>
      </c>
      <c r="E2804" s="21" t="s">
        <v>1097</v>
      </c>
      <c r="F2804" s="21" t="s">
        <v>1097</v>
      </c>
      <c r="G2804" s="21" t="s">
        <v>1098</v>
      </c>
      <c r="H2804" s="21" t="s">
        <v>210</v>
      </c>
      <c r="I2804" s="21" t="s">
        <v>212</v>
      </c>
      <c r="J2804" s="22">
        <v>2405</v>
      </c>
      <c r="K2804" s="22">
        <v>55153</v>
      </c>
      <c r="L2804" s="23">
        <f t="shared" si="438"/>
        <v>2.2000000000000002</v>
      </c>
      <c r="M2804" s="24">
        <f t="shared" si="439"/>
        <v>1</v>
      </c>
      <c r="N2804" s="21">
        <v>2.2000000000000002</v>
      </c>
      <c r="O2804" s="21">
        <v>2.2000000000000002</v>
      </c>
      <c r="P2804" s="21" t="s">
        <v>218</v>
      </c>
      <c r="Q2804" s="21" t="s">
        <v>219</v>
      </c>
      <c r="R2804" s="25" t="s">
        <v>218</v>
      </c>
      <c r="S2804" s="21" t="s">
        <v>344</v>
      </c>
      <c r="T2804" s="21"/>
      <c r="U2804" s="26"/>
      <c r="V2804" s="26"/>
      <c r="W2804" s="27">
        <f t="shared" si="430"/>
        <v>1907</v>
      </c>
      <c r="X2804" s="27">
        <f t="shared" si="431"/>
        <v>2050</v>
      </c>
      <c r="Y2804" s="28">
        <f t="shared" si="432"/>
        <v>0</v>
      </c>
      <c r="Z2804" s="29" t="str">
        <f t="shared" si="433"/>
        <v>NW</v>
      </c>
      <c r="AA2804" s="30">
        <f t="shared" si="434"/>
        <v>2.2000000000000002</v>
      </c>
      <c r="AB2804" s="31">
        <f>IF(AND(ISNUMBER(MATCH($S2804,[3]Lists!$CU$8:$CU$37,0)),J2804&gt;=DATE(2018,12,31)),$AH$6,$AH$5)</f>
        <v>1</v>
      </c>
      <c r="AC2804" s="31">
        <f t="shared" si="435"/>
        <v>1</v>
      </c>
      <c r="AD2804" s="31">
        <f t="shared" si="436"/>
        <v>1</v>
      </c>
      <c r="AE2804" s="32" t="e">
        <f>MIN($K2804,IF(AND(S2804='[3]Resources - Baseline'!$C$25,$AH$3&gt;0),MIN(DATE(2050,12,31),MAX(DATE($AH$4,12,31),DATE(YEAR(J2804)+$AH$3,MONTH(J2804),DAY(J2804)))),IF(AND(COUNTIFS('[3]Resources - Baseline'!$C$26:$C$37,S2804)=1,$AH$2&gt;0),MIN(DATE($AH$4,12,31),DATE(YEAR(J2804)+$AH$2,MONTH(J2804),DAY(J2804))),DATE(2050,12,31))))</f>
        <v>#VALUE!</v>
      </c>
      <c r="AF2804" s="33">
        <f t="shared" si="437"/>
        <v>1</v>
      </c>
    </row>
    <row r="2805" spans="1:32">
      <c r="A2805" s="1">
        <v>2805</v>
      </c>
      <c r="B2805" s="21" t="s">
        <v>5746</v>
      </c>
      <c r="C2805" s="21" t="s">
        <v>5747</v>
      </c>
      <c r="D2805" s="21" t="s">
        <v>163</v>
      </c>
      <c r="E2805" s="21" t="s">
        <v>1097</v>
      </c>
      <c r="F2805" s="21" t="s">
        <v>1097</v>
      </c>
      <c r="G2805" s="21" t="s">
        <v>1098</v>
      </c>
      <c r="H2805" s="21" t="s">
        <v>210</v>
      </c>
      <c r="I2805" s="21" t="s">
        <v>212</v>
      </c>
      <c r="J2805" s="22">
        <v>2497</v>
      </c>
      <c r="K2805" s="22">
        <v>55153</v>
      </c>
      <c r="L2805" s="23">
        <f t="shared" si="438"/>
        <v>2.2000000000000002</v>
      </c>
      <c r="M2805" s="24">
        <f t="shared" si="439"/>
        <v>1</v>
      </c>
      <c r="N2805" s="21">
        <v>2.2000000000000002</v>
      </c>
      <c r="O2805" s="21">
        <v>2.2000000000000002</v>
      </c>
      <c r="P2805" s="21" t="s">
        <v>218</v>
      </c>
      <c r="Q2805" s="21" t="s">
        <v>219</v>
      </c>
      <c r="R2805" s="25" t="s">
        <v>218</v>
      </c>
      <c r="S2805" s="21" t="s">
        <v>344</v>
      </c>
      <c r="T2805" s="21"/>
      <c r="U2805" s="26"/>
      <c r="V2805" s="26"/>
      <c r="W2805" s="27">
        <f t="shared" si="430"/>
        <v>1907</v>
      </c>
      <c r="X2805" s="27">
        <f t="shared" si="431"/>
        <v>2050</v>
      </c>
      <c r="Y2805" s="28">
        <f t="shared" si="432"/>
        <v>0</v>
      </c>
      <c r="Z2805" s="29" t="str">
        <f t="shared" si="433"/>
        <v>NW</v>
      </c>
      <c r="AA2805" s="30">
        <f t="shared" si="434"/>
        <v>2.2000000000000002</v>
      </c>
      <c r="AB2805" s="31">
        <f>IF(AND(ISNUMBER(MATCH($S2805,[3]Lists!$CU$8:$CU$37,0)),J2805&gt;=DATE(2018,12,31)),$AH$6,$AH$5)</f>
        <v>1</v>
      </c>
      <c r="AC2805" s="31">
        <f t="shared" si="435"/>
        <v>1</v>
      </c>
      <c r="AD2805" s="31">
        <f t="shared" si="436"/>
        <v>1</v>
      </c>
      <c r="AE2805" s="32" t="e">
        <f>MIN($K2805,IF(AND(S2805='[3]Resources - Baseline'!$C$25,$AH$3&gt;0),MIN(DATE(2050,12,31),MAX(DATE($AH$4,12,31),DATE(YEAR(J2805)+$AH$3,MONTH(J2805),DAY(J2805)))),IF(AND(COUNTIFS('[3]Resources - Baseline'!$C$26:$C$37,S2805)=1,$AH$2&gt;0),MIN(DATE($AH$4,12,31),DATE(YEAR(J2805)+$AH$2,MONTH(J2805),DAY(J2805))),DATE(2050,12,31))))</f>
        <v>#VALUE!</v>
      </c>
      <c r="AF2805" s="33">
        <f t="shared" si="437"/>
        <v>1</v>
      </c>
    </row>
    <row r="2806" spans="1:32">
      <c r="A2806" s="1">
        <v>2806</v>
      </c>
      <c r="B2806" s="21" t="s">
        <v>5748</v>
      </c>
      <c r="C2806" s="21" t="s">
        <v>5749</v>
      </c>
      <c r="D2806" s="21" t="s">
        <v>163</v>
      </c>
      <c r="E2806" s="21" t="s">
        <v>1097</v>
      </c>
      <c r="F2806" s="21" t="s">
        <v>1097</v>
      </c>
      <c r="G2806" s="21" t="s">
        <v>1098</v>
      </c>
      <c r="H2806" s="21" t="s">
        <v>210</v>
      </c>
      <c r="I2806" s="21" t="s">
        <v>212</v>
      </c>
      <c r="J2806" s="22">
        <v>3136</v>
      </c>
      <c r="K2806" s="22">
        <v>55153</v>
      </c>
      <c r="L2806" s="23">
        <f t="shared" si="438"/>
        <v>2.2000000000000002</v>
      </c>
      <c r="M2806" s="24">
        <f t="shared" si="439"/>
        <v>1</v>
      </c>
      <c r="N2806" s="21">
        <v>2.2000000000000002</v>
      </c>
      <c r="O2806" s="21">
        <v>2.2000000000000002</v>
      </c>
      <c r="P2806" s="21" t="s">
        <v>218</v>
      </c>
      <c r="Q2806" s="21" t="s">
        <v>219</v>
      </c>
      <c r="R2806" s="25" t="s">
        <v>218</v>
      </c>
      <c r="S2806" s="21" t="s">
        <v>344</v>
      </c>
      <c r="T2806" s="21"/>
      <c r="U2806" s="26"/>
      <c r="V2806" s="26"/>
      <c r="W2806" s="27">
        <f t="shared" si="430"/>
        <v>1909</v>
      </c>
      <c r="X2806" s="27">
        <f t="shared" si="431"/>
        <v>2050</v>
      </c>
      <c r="Y2806" s="28">
        <f t="shared" si="432"/>
        <v>0</v>
      </c>
      <c r="Z2806" s="29" t="str">
        <f t="shared" si="433"/>
        <v>NW</v>
      </c>
      <c r="AA2806" s="30">
        <f t="shared" si="434"/>
        <v>2.2000000000000002</v>
      </c>
      <c r="AB2806" s="31">
        <f>IF(AND(ISNUMBER(MATCH($S2806,[3]Lists!$CU$8:$CU$37,0)),J2806&gt;=DATE(2018,12,31)),$AH$6,$AH$5)</f>
        <v>1</v>
      </c>
      <c r="AC2806" s="31">
        <f t="shared" si="435"/>
        <v>1</v>
      </c>
      <c r="AD2806" s="31">
        <f t="shared" si="436"/>
        <v>1</v>
      </c>
      <c r="AE2806" s="32" t="e">
        <f>MIN($K2806,IF(AND(S2806='[3]Resources - Baseline'!$C$25,$AH$3&gt;0),MIN(DATE(2050,12,31),MAX(DATE($AH$4,12,31),DATE(YEAR(J2806)+$AH$3,MONTH(J2806),DAY(J2806)))),IF(AND(COUNTIFS('[3]Resources - Baseline'!$C$26:$C$37,S2806)=1,$AH$2&gt;0),MIN(DATE($AH$4,12,31),DATE(YEAR(J2806)+$AH$2,MONTH(J2806),DAY(J2806))),DATE(2050,12,31))))</f>
        <v>#VALUE!</v>
      </c>
      <c r="AF2806" s="33">
        <f t="shared" si="437"/>
        <v>1</v>
      </c>
    </row>
    <row r="2807" spans="1:32">
      <c r="A2807" s="1">
        <v>2807</v>
      </c>
      <c r="B2807" s="21" t="s">
        <v>5750</v>
      </c>
      <c r="C2807" s="21" t="s">
        <v>5751</v>
      </c>
      <c r="D2807" s="21" t="s">
        <v>163</v>
      </c>
      <c r="E2807" s="21" t="s">
        <v>1097</v>
      </c>
      <c r="F2807" s="21" t="s">
        <v>1097</v>
      </c>
      <c r="G2807" s="21" t="s">
        <v>1098</v>
      </c>
      <c r="H2807" s="21" t="s">
        <v>210</v>
      </c>
      <c r="I2807" s="21" t="s">
        <v>212</v>
      </c>
      <c r="J2807" s="22">
        <v>29556</v>
      </c>
      <c r="K2807" s="22">
        <v>55153</v>
      </c>
      <c r="L2807" s="23">
        <f t="shared" si="438"/>
        <v>3.5</v>
      </c>
      <c r="M2807" s="24">
        <f t="shared" si="439"/>
        <v>1</v>
      </c>
      <c r="N2807" s="21">
        <v>3.5</v>
      </c>
      <c r="O2807" s="21">
        <v>3.5</v>
      </c>
      <c r="P2807" s="21" t="s">
        <v>218</v>
      </c>
      <c r="Q2807" s="21" t="s">
        <v>219</v>
      </c>
      <c r="R2807" s="25" t="s">
        <v>218</v>
      </c>
      <c r="S2807" s="21" t="s">
        <v>344</v>
      </c>
      <c r="T2807" s="21"/>
      <c r="U2807" s="26"/>
      <c r="V2807" s="26"/>
      <c r="W2807" s="27">
        <f t="shared" si="430"/>
        <v>1981</v>
      </c>
      <c r="X2807" s="27">
        <f t="shared" si="431"/>
        <v>2050</v>
      </c>
      <c r="Y2807" s="28">
        <f t="shared" si="432"/>
        <v>0</v>
      </c>
      <c r="Z2807" s="29" t="str">
        <f t="shared" si="433"/>
        <v>NW</v>
      </c>
      <c r="AA2807" s="30">
        <f t="shared" si="434"/>
        <v>3.5</v>
      </c>
      <c r="AB2807" s="31">
        <f>IF(AND(ISNUMBER(MATCH($S2807,[3]Lists!$CU$8:$CU$37,0)),J2807&gt;=DATE(2018,12,31)),$AH$6,$AH$5)</f>
        <v>1</v>
      </c>
      <c r="AC2807" s="31">
        <f t="shared" si="435"/>
        <v>1</v>
      </c>
      <c r="AD2807" s="31">
        <f t="shared" si="436"/>
        <v>1</v>
      </c>
      <c r="AE2807" s="32" t="e">
        <f>MIN($K2807,IF(AND(S2807='[3]Resources - Baseline'!$C$25,$AH$3&gt;0),MIN(DATE(2050,12,31),MAX(DATE($AH$4,12,31),DATE(YEAR(J2807)+$AH$3,MONTH(J2807),DAY(J2807)))),IF(AND(COUNTIFS('[3]Resources - Baseline'!$C$26:$C$37,S2807)=1,$AH$2&gt;0),MIN(DATE($AH$4,12,31),DATE(YEAR(J2807)+$AH$2,MONTH(J2807),DAY(J2807))),DATE(2050,12,31))))</f>
        <v>#VALUE!</v>
      </c>
      <c r="AF2807" s="33">
        <f t="shared" si="437"/>
        <v>1</v>
      </c>
    </row>
    <row r="2808" spans="1:32">
      <c r="A2808" s="1">
        <v>2808</v>
      </c>
      <c r="B2808" s="21" t="s">
        <v>5752</v>
      </c>
      <c r="C2808" s="21" t="s">
        <v>5753</v>
      </c>
      <c r="D2808" s="21" t="s">
        <v>163</v>
      </c>
      <c r="E2808" s="21" t="s">
        <v>210</v>
      </c>
      <c r="F2808" s="21" t="s">
        <v>210</v>
      </c>
      <c r="G2808" s="21" t="s">
        <v>211</v>
      </c>
      <c r="H2808" s="21" t="s">
        <v>210</v>
      </c>
      <c r="I2808" s="21" t="s">
        <v>212</v>
      </c>
      <c r="J2808" s="22">
        <v>31107</v>
      </c>
      <c r="K2808" s="22">
        <v>55153</v>
      </c>
      <c r="L2808" s="23">
        <f t="shared" si="438"/>
        <v>2.2999999999999998</v>
      </c>
      <c r="M2808" s="24">
        <f t="shared" si="439"/>
        <v>1</v>
      </c>
      <c r="N2808" s="21">
        <v>2.2999999999999998</v>
      </c>
      <c r="O2808" s="21">
        <v>2.2999999999999998</v>
      </c>
      <c r="P2808" s="21" t="s">
        <v>218</v>
      </c>
      <c r="Q2808" s="21" t="s">
        <v>219</v>
      </c>
      <c r="R2808" s="25" t="s">
        <v>218</v>
      </c>
      <c r="S2808" s="21" t="s">
        <v>344</v>
      </c>
      <c r="T2808" s="21"/>
      <c r="U2808" s="26"/>
      <c r="V2808" s="26"/>
      <c r="W2808" s="27">
        <f t="shared" si="430"/>
        <v>1985</v>
      </c>
      <c r="X2808" s="27">
        <f t="shared" si="431"/>
        <v>2050</v>
      </c>
      <c r="Y2808" s="28">
        <f t="shared" si="432"/>
        <v>0</v>
      </c>
      <c r="Z2808" s="29" t="str">
        <f t="shared" si="433"/>
        <v>NW</v>
      </c>
      <c r="AA2808" s="30">
        <f t="shared" si="434"/>
        <v>2.2999999999999998</v>
      </c>
      <c r="AB2808" s="31">
        <f>IF(AND(ISNUMBER(MATCH($S2808,[3]Lists!$CU$8:$CU$37,0)),J2808&gt;=DATE(2018,12,31)),$AH$6,$AH$5)</f>
        <v>1</v>
      </c>
      <c r="AC2808" s="31">
        <f t="shared" si="435"/>
        <v>1</v>
      </c>
      <c r="AD2808" s="31">
        <f t="shared" si="436"/>
        <v>1</v>
      </c>
      <c r="AE2808" s="32" t="e">
        <f>MIN($K2808,IF(AND(S2808='[3]Resources - Baseline'!$C$25,$AH$3&gt;0),MIN(DATE(2050,12,31),MAX(DATE($AH$4,12,31),DATE(YEAR(J2808)+$AH$3,MONTH(J2808),DAY(J2808)))),IF(AND(COUNTIFS('[3]Resources - Baseline'!$C$26:$C$37,S2808)=1,$AH$2&gt;0),MIN(DATE($AH$4,12,31),DATE(YEAR(J2808)+$AH$2,MONTH(J2808),DAY(J2808))),DATE(2050,12,31))))</f>
        <v>#VALUE!</v>
      </c>
      <c r="AF2808" s="33">
        <f t="shared" si="437"/>
        <v>1</v>
      </c>
    </row>
    <row r="2809" spans="1:32">
      <c r="A2809" s="1">
        <v>2809</v>
      </c>
      <c r="B2809" s="21" t="s">
        <v>5754</v>
      </c>
      <c r="C2809" s="21" t="s">
        <v>5755</v>
      </c>
      <c r="D2809" s="21" t="s">
        <v>185</v>
      </c>
      <c r="E2809" s="21" t="s">
        <v>246</v>
      </c>
      <c r="F2809" s="21" t="s">
        <v>246</v>
      </c>
      <c r="G2809" s="21" t="s">
        <v>247</v>
      </c>
      <c r="H2809" s="21" t="s">
        <v>246</v>
      </c>
      <c r="I2809" s="21" t="s">
        <v>178</v>
      </c>
      <c r="J2809" s="22">
        <v>3654</v>
      </c>
      <c r="K2809" s="22">
        <v>55153</v>
      </c>
      <c r="L2809" s="23">
        <f t="shared" si="438"/>
        <v>10.1</v>
      </c>
      <c r="M2809" s="24">
        <f t="shared" si="439"/>
        <v>1</v>
      </c>
      <c r="N2809" s="21">
        <v>10.1</v>
      </c>
      <c r="O2809" s="21">
        <v>10.1</v>
      </c>
      <c r="P2809" s="21" t="s">
        <v>187</v>
      </c>
      <c r="Q2809" s="21" t="s">
        <v>219</v>
      </c>
      <c r="R2809" s="25" t="s">
        <v>218</v>
      </c>
      <c r="S2809" s="21" t="s">
        <v>368</v>
      </c>
      <c r="T2809" s="21"/>
      <c r="U2809" s="26"/>
      <c r="V2809" s="26"/>
      <c r="W2809" s="27">
        <f t="shared" si="430"/>
        <v>1910</v>
      </c>
      <c r="X2809" s="27">
        <f t="shared" si="431"/>
        <v>2050</v>
      </c>
      <c r="Y2809" s="28">
        <f t="shared" si="432"/>
        <v>0</v>
      </c>
      <c r="Z2809" s="29" t="str">
        <f t="shared" si="433"/>
        <v>CAISO</v>
      </c>
      <c r="AA2809" s="30">
        <f t="shared" si="434"/>
        <v>10.1</v>
      </c>
      <c r="AB2809" s="31">
        <f>IF(AND(ISNUMBER(MATCH($S2809,[3]Lists!$CU$8:$CU$37,0)),J2809&gt;=DATE(2018,12,31)),$AH$6,$AH$5)</f>
        <v>1</v>
      </c>
      <c r="AC2809" s="31">
        <f t="shared" si="435"/>
        <v>1</v>
      </c>
      <c r="AD2809" s="31">
        <f t="shared" si="436"/>
        <v>1</v>
      </c>
      <c r="AE2809" s="32" t="e">
        <f>MIN($K2809,IF(AND(S2809='[3]Resources - Baseline'!$C$25,$AH$3&gt;0),MIN(DATE(2050,12,31),MAX(DATE($AH$4,12,31),DATE(YEAR(J2809)+$AH$3,MONTH(J2809),DAY(J2809)))),IF(AND(COUNTIFS('[3]Resources - Baseline'!$C$26:$C$37,S2809)=1,$AH$2&gt;0),MIN(DATE($AH$4,12,31),DATE(YEAR(J2809)+$AH$2,MONTH(J2809),DAY(J2809))),DATE(2050,12,31))))</f>
        <v>#VALUE!</v>
      </c>
      <c r="AF2809" s="33">
        <f t="shared" si="437"/>
        <v>1</v>
      </c>
    </row>
    <row r="2810" spans="1:32">
      <c r="A2810" s="1">
        <v>2810</v>
      </c>
      <c r="B2810" s="21" t="s">
        <v>5756</v>
      </c>
      <c r="C2810" s="21" t="s">
        <v>5757</v>
      </c>
      <c r="D2810" s="21" t="s">
        <v>185</v>
      </c>
      <c r="E2810" s="21" t="s">
        <v>246</v>
      </c>
      <c r="F2810" s="21" t="s">
        <v>246</v>
      </c>
      <c r="G2810" s="21" t="s">
        <v>247</v>
      </c>
      <c r="H2810" s="21" t="s">
        <v>246</v>
      </c>
      <c r="I2810" s="21" t="s">
        <v>178</v>
      </c>
      <c r="J2810" s="22">
        <v>32959</v>
      </c>
      <c r="K2810" s="22">
        <v>55153</v>
      </c>
      <c r="L2810" s="23">
        <f t="shared" si="438"/>
        <v>1.25</v>
      </c>
      <c r="M2810" s="24">
        <f t="shared" si="439"/>
        <v>1</v>
      </c>
      <c r="N2810" s="21">
        <v>1.25</v>
      </c>
      <c r="O2810" s="21">
        <v>1.25</v>
      </c>
      <c r="P2810" s="21" t="s">
        <v>187</v>
      </c>
      <c r="Q2810" s="21" t="s">
        <v>219</v>
      </c>
      <c r="R2810" s="25" t="s">
        <v>218</v>
      </c>
      <c r="S2810" s="21" t="s">
        <v>265</v>
      </c>
      <c r="T2810" s="21"/>
      <c r="U2810" s="26"/>
      <c r="V2810" s="26"/>
      <c r="W2810" s="27">
        <f t="shared" si="430"/>
        <v>1990</v>
      </c>
      <c r="X2810" s="27">
        <f t="shared" si="431"/>
        <v>2050</v>
      </c>
      <c r="Y2810" s="28">
        <f t="shared" si="432"/>
        <v>0</v>
      </c>
      <c r="Z2810" s="29" t="str">
        <f t="shared" si="433"/>
        <v>CAISO</v>
      </c>
      <c r="AA2810" s="30">
        <f t="shared" si="434"/>
        <v>1.25</v>
      </c>
      <c r="AB2810" s="31">
        <f>IF(AND(ISNUMBER(MATCH($S2810,[3]Lists!$CU$8:$CU$37,0)),J2810&gt;=DATE(2018,12,31)),$AH$6,$AH$5)</f>
        <v>1</v>
      </c>
      <c r="AC2810" s="31">
        <f t="shared" si="435"/>
        <v>1</v>
      </c>
      <c r="AD2810" s="31">
        <f t="shared" si="436"/>
        <v>1</v>
      </c>
      <c r="AE2810" s="32" t="e">
        <f>MIN($K2810,IF(AND(S2810='[3]Resources - Baseline'!$C$25,$AH$3&gt;0),MIN(DATE(2050,12,31),MAX(DATE($AH$4,12,31),DATE(YEAR(J2810)+$AH$3,MONTH(J2810),DAY(J2810)))),IF(AND(COUNTIFS('[3]Resources - Baseline'!$C$26:$C$37,S2810)=1,$AH$2&gt;0),MIN(DATE($AH$4,12,31),DATE(YEAR(J2810)+$AH$2,MONTH(J2810),DAY(J2810))),DATE(2050,12,31))))</f>
        <v>#VALUE!</v>
      </c>
      <c r="AF2810" s="33">
        <f t="shared" si="437"/>
        <v>1</v>
      </c>
    </row>
    <row r="2811" spans="1:32">
      <c r="A2811" s="1">
        <v>2811</v>
      </c>
      <c r="B2811" s="21" t="s">
        <v>5758</v>
      </c>
      <c r="C2811" s="21" t="s">
        <v>5759</v>
      </c>
      <c r="D2811" s="21" t="s">
        <v>163</v>
      </c>
      <c r="E2811" s="21" t="s">
        <v>164</v>
      </c>
      <c r="F2811" s="21" t="s">
        <v>164</v>
      </c>
      <c r="G2811" s="21" t="s">
        <v>165</v>
      </c>
      <c r="H2811" s="21" t="s">
        <v>166</v>
      </c>
      <c r="I2811" s="21" t="s">
        <v>167</v>
      </c>
      <c r="J2811" s="22">
        <v>43189</v>
      </c>
      <c r="K2811" s="22">
        <v>54877</v>
      </c>
      <c r="L2811" s="23">
        <f t="shared" si="438"/>
        <v>11.5</v>
      </c>
      <c r="M2811" s="24">
        <f t="shared" si="439"/>
        <v>1</v>
      </c>
      <c r="N2811" s="21">
        <v>11.5</v>
      </c>
      <c r="O2811" s="21">
        <v>11.5</v>
      </c>
      <c r="P2811" s="21" t="s">
        <v>313</v>
      </c>
      <c r="Q2811" s="21" t="s">
        <v>219</v>
      </c>
      <c r="R2811" s="25" t="s">
        <v>218</v>
      </c>
      <c r="S2811" s="21" t="s">
        <v>220</v>
      </c>
      <c r="T2811" s="21"/>
      <c r="U2811" s="26"/>
      <c r="V2811" s="26"/>
      <c r="W2811" s="27">
        <f t="shared" si="430"/>
        <v>2018</v>
      </c>
      <c r="X2811" s="27">
        <f t="shared" si="431"/>
        <v>2049</v>
      </c>
      <c r="Y2811" s="28">
        <f t="shared" si="432"/>
        <v>0</v>
      </c>
      <c r="Z2811" s="29" t="str">
        <f t="shared" si="433"/>
        <v>Excluded</v>
      </c>
      <c r="AA2811" s="30">
        <f t="shared" si="434"/>
        <v>11.5</v>
      </c>
      <c r="AB2811" s="31">
        <f>IF(AND(ISNUMBER(MATCH($S2811,[3]Lists!$CU$8:$CU$37,0)),J2811&gt;=DATE(2018,12,31)),$AH$6,$AH$5)</f>
        <v>1</v>
      </c>
      <c r="AC2811" s="31">
        <f t="shared" si="435"/>
        <v>1</v>
      </c>
      <c r="AD2811" s="31">
        <f t="shared" si="436"/>
        <v>1</v>
      </c>
      <c r="AE2811" s="32" t="e">
        <f>MIN($K2811,IF(AND(S2811='[3]Resources - Baseline'!$C$25,$AH$3&gt;0),MIN(DATE(2050,12,31),MAX(DATE($AH$4,12,31),DATE(YEAR(J2811)+$AH$3,MONTH(J2811),DAY(J2811)))),IF(AND(COUNTIFS('[3]Resources - Baseline'!$C$26:$C$37,S2811)=1,$AH$2&gt;0),MIN(DATE($AH$4,12,31),DATE(YEAR(J2811)+$AH$2,MONTH(J2811),DAY(J2811))),DATE(2050,12,31))))</f>
        <v>#VALUE!</v>
      </c>
      <c r="AF2811" s="33">
        <f t="shared" si="437"/>
        <v>1</v>
      </c>
    </row>
    <row r="2812" spans="1:32">
      <c r="A2812" s="1">
        <v>2812</v>
      </c>
      <c r="B2812" s="21" t="s">
        <v>5760</v>
      </c>
      <c r="C2812" s="21" t="s">
        <v>5761</v>
      </c>
      <c r="D2812" s="21" t="s">
        <v>163</v>
      </c>
      <c r="E2812" s="21" t="s">
        <v>164</v>
      </c>
      <c r="F2812" s="21" t="s">
        <v>164</v>
      </c>
      <c r="G2812" s="21" t="s">
        <v>165</v>
      </c>
      <c r="H2812" s="21" t="s">
        <v>166</v>
      </c>
      <c r="I2812" s="21" t="s">
        <v>167</v>
      </c>
      <c r="J2812" s="22">
        <v>42093</v>
      </c>
      <c r="K2812" s="22">
        <v>54877</v>
      </c>
      <c r="L2812" s="23">
        <f t="shared" si="438"/>
        <v>12</v>
      </c>
      <c r="M2812" s="24">
        <f t="shared" si="439"/>
        <v>1</v>
      </c>
      <c r="N2812" s="21">
        <v>12</v>
      </c>
      <c r="O2812" s="21">
        <v>12</v>
      </c>
      <c r="P2812" s="21" t="s">
        <v>911</v>
      </c>
      <c r="Q2812" s="21" t="s">
        <v>912</v>
      </c>
      <c r="R2812" s="25" t="s">
        <v>215</v>
      </c>
      <c r="S2812" s="21" t="s">
        <v>390</v>
      </c>
      <c r="T2812" s="21"/>
      <c r="U2812" s="26"/>
      <c r="V2812" s="26"/>
      <c r="W2812" s="27">
        <f t="shared" si="430"/>
        <v>2015</v>
      </c>
      <c r="X2812" s="27">
        <f t="shared" si="431"/>
        <v>2049</v>
      </c>
      <c r="Y2812" s="28">
        <f t="shared" si="432"/>
        <v>0</v>
      </c>
      <c r="Z2812" s="29" t="str">
        <f t="shared" si="433"/>
        <v>Excluded</v>
      </c>
      <c r="AA2812" s="30">
        <f t="shared" si="434"/>
        <v>12</v>
      </c>
      <c r="AB2812" s="31">
        <f>IF(AND(ISNUMBER(MATCH($S2812,[3]Lists!$CU$8:$CU$37,0)),J2812&gt;=DATE(2018,12,31)),$AH$6,$AH$5)</f>
        <v>1</v>
      </c>
      <c r="AC2812" s="31">
        <f t="shared" si="435"/>
        <v>1</v>
      </c>
      <c r="AD2812" s="31">
        <f t="shared" si="436"/>
        <v>1</v>
      </c>
      <c r="AE2812" s="32" t="e">
        <f>MIN($K2812,IF(AND(S2812='[3]Resources - Baseline'!$C$25,$AH$3&gt;0),MIN(DATE(2050,12,31),MAX(DATE($AH$4,12,31),DATE(YEAR(J2812)+$AH$3,MONTH(J2812),DAY(J2812)))),IF(AND(COUNTIFS('[3]Resources - Baseline'!$C$26:$C$37,S2812)=1,$AH$2&gt;0),MIN(DATE($AH$4,12,31),DATE(YEAR(J2812)+$AH$2,MONTH(J2812),DAY(J2812))),DATE(2050,12,31))))</f>
        <v>#VALUE!</v>
      </c>
      <c r="AF2812" s="33">
        <f t="shared" si="437"/>
        <v>1</v>
      </c>
    </row>
    <row r="2813" spans="1:32">
      <c r="A2813" s="1">
        <v>2813</v>
      </c>
      <c r="B2813" s="21" t="s">
        <v>5762</v>
      </c>
      <c r="C2813" s="21" t="s">
        <v>5763</v>
      </c>
      <c r="D2813" s="21" t="s">
        <v>163</v>
      </c>
      <c r="E2813" s="21" t="s">
        <v>164</v>
      </c>
      <c r="F2813" s="21" t="s">
        <v>164</v>
      </c>
      <c r="G2813" s="21" t="s">
        <v>165</v>
      </c>
      <c r="H2813" s="21" t="s">
        <v>166</v>
      </c>
      <c r="I2813" s="21" t="s">
        <v>167</v>
      </c>
      <c r="J2813" s="22">
        <v>41244</v>
      </c>
      <c r="K2813" s="22">
        <v>51471</v>
      </c>
      <c r="L2813" s="23">
        <f t="shared" si="438"/>
        <v>28</v>
      </c>
      <c r="M2813" s="24">
        <f t="shared" si="439"/>
        <v>1</v>
      </c>
      <c r="N2813" s="21">
        <v>28</v>
      </c>
      <c r="O2813" s="21">
        <v>28</v>
      </c>
      <c r="P2813" s="21" t="s">
        <v>218</v>
      </c>
      <c r="Q2813" s="21" t="s">
        <v>219</v>
      </c>
      <c r="R2813" s="25" t="s">
        <v>218</v>
      </c>
      <c r="S2813" s="21" t="s">
        <v>220</v>
      </c>
      <c r="T2813" s="21"/>
      <c r="U2813" s="26"/>
      <c r="V2813" s="26"/>
      <c r="W2813" s="27">
        <f t="shared" si="430"/>
        <v>2013</v>
      </c>
      <c r="X2813" s="27">
        <f t="shared" si="431"/>
        <v>2040</v>
      </c>
      <c r="Y2813" s="28">
        <f t="shared" si="432"/>
        <v>0</v>
      </c>
      <c r="Z2813" s="29" t="str">
        <f t="shared" si="433"/>
        <v>Excluded</v>
      </c>
      <c r="AA2813" s="30">
        <f t="shared" si="434"/>
        <v>28</v>
      </c>
      <c r="AB2813" s="31">
        <f>IF(AND(ISNUMBER(MATCH($S2813,[3]Lists!$CU$8:$CU$37,0)),J2813&gt;=DATE(2018,12,31)),$AH$6,$AH$5)</f>
        <v>1</v>
      </c>
      <c r="AC2813" s="31">
        <f t="shared" si="435"/>
        <v>1</v>
      </c>
      <c r="AD2813" s="31">
        <f t="shared" si="436"/>
        <v>1</v>
      </c>
      <c r="AE2813" s="32" t="e">
        <f>MIN($K2813,IF(AND(S2813='[3]Resources - Baseline'!$C$25,$AH$3&gt;0),MIN(DATE(2050,12,31),MAX(DATE($AH$4,12,31),DATE(YEAR(J2813)+$AH$3,MONTH(J2813),DAY(J2813)))),IF(AND(COUNTIFS('[3]Resources - Baseline'!$C$26:$C$37,S2813)=1,$AH$2&gt;0),MIN(DATE($AH$4,12,31),DATE(YEAR(J2813)+$AH$2,MONTH(J2813),DAY(J2813))),DATE(2050,12,31))))</f>
        <v>#VALUE!</v>
      </c>
      <c r="AF2813" s="33">
        <f t="shared" si="437"/>
        <v>1</v>
      </c>
    </row>
    <row r="2814" spans="1:32">
      <c r="A2814" s="1">
        <v>2814</v>
      </c>
      <c r="B2814" s="21" t="s">
        <v>5764</v>
      </c>
      <c r="C2814" s="21" t="s">
        <v>5765</v>
      </c>
      <c r="D2814" s="21" t="s">
        <v>163</v>
      </c>
      <c r="E2814" s="21" t="s">
        <v>164</v>
      </c>
      <c r="F2814" s="21" t="s">
        <v>164</v>
      </c>
      <c r="G2814" s="21" t="s">
        <v>165</v>
      </c>
      <c r="H2814" s="21" t="s">
        <v>166</v>
      </c>
      <c r="I2814" s="21" t="s">
        <v>167</v>
      </c>
      <c r="J2814" s="22">
        <v>41000</v>
      </c>
      <c r="K2814" s="22">
        <v>44531</v>
      </c>
      <c r="L2814" s="23">
        <f t="shared" si="438"/>
        <v>38</v>
      </c>
      <c r="M2814" s="24">
        <f t="shared" si="439"/>
        <v>1</v>
      </c>
      <c r="N2814" s="21">
        <v>38</v>
      </c>
      <c r="O2814" s="21">
        <v>38</v>
      </c>
      <c r="P2814" s="21" t="s">
        <v>213</v>
      </c>
      <c r="Q2814" s="21" t="s">
        <v>214</v>
      </c>
      <c r="R2814" s="25" t="s">
        <v>215</v>
      </c>
      <c r="S2814" s="21" t="s">
        <v>390</v>
      </c>
      <c r="T2814" s="21"/>
      <c r="U2814" s="26"/>
      <c r="V2814" s="26"/>
      <c r="W2814" s="27">
        <f t="shared" si="430"/>
        <v>2012</v>
      </c>
      <c r="X2814" s="27">
        <f t="shared" si="431"/>
        <v>2021</v>
      </c>
      <c r="Y2814" s="28">
        <f t="shared" si="432"/>
        <v>0</v>
      </c>
      <c r="Z2814" s="29" t="str">
        <f t="shared" si="433"/>
        <v>Excluded</v>
      </c>
      <c r="AA2814" s="30">
        <f t="shared" si="434"/>
        <v>38</v>
      </c>
      <c r="AB2814" s="31">
        <f>IF(AND(ISNUMBER(MATCH($S2814,[3]Lists!$CU$8:$CU$37,0)),J2814&gt;=DATE(2018,12,31)),$AH$6,$AH$5)</f>
        <v>1</v>
      </c>
      <c r="AC2814" s="31">
        <f t="shared" si="435"/>
        <v>1</v>
      </c>
      <c r="AD2814" s="31">
        <f t="shared" si="436"/>
        <v>1</v>
      </c>
      <c r="AE2814" s="32" t="e">
        <f>MIN($K2814,IF(AND(S2814='[3]Resources - Baseline'!$C$25,$AH$3&gt;0),MIN(DATE(2050,12,31),MAX(DATE($AH$4,12,31),DATE(YEAR(J2814)+$AH$3,MONTH(J2814),DAY(J2814)))),IF(AND(COUNTIFS('[3]Resources - Baseline'!$C$26:$C$37,S2814)=1,$AH$2&gt;0),MIN(DATE($AH$4,12,31),DATE(YEAR(J2814)+$AH$2,MONTH(J2814),DAY(J2814))),DATE(2050,12,31))))</f>
        <v>#VALUE!</v>
      </c>
      <c r="AF2814" s="33">
        <f t="shared" si="437"/>
        <v>1</v>
      </c>
    </row>
    <row r="2815" spans="1:32">
      <c r="A2815" s="1">
        <v>2815</v>
      </c>
      <c r="B2815" s="21" t="s">
        <v>5766</v>
      </c>
      <c r="C2815" s="21" t="s">
        <v>5767</v>
      </c>
      <c r="D2815" s="21" t="s">
        <v>163</v>
      </c>
      <c r="E2815" s="21" t="s">
        <v>440</v>
      </c>
      <c r="F2815" s="21" t="s">
        <v>440</v>
      </c>
      <c r="G2815" s="21" t="s">
        <v>441</v>
      </c>
      <c r="H2815" s="21" t="s">
        <v>434</v>
      </c>
      <c r="I2815" s="21" t="s">
        <v>212</v>
      </c>
      <c r="J2815" s="22">
        <v>31152</v>
      </c>
      <c r="K2815" s="22">
        <v>55153</v>
      </c>
      <c r="L2815" s="23">
        <f t="shared" si="438"/>
        <v>1.2</v>
      </c>
      <c r="M2815" s="24">
        <f t="shared" si="439"/>
        <v>1</v>
      </c>
      <c r="N2815" s="21">
        <v>1.2</v>
      </c>
      <c r="O2815" s="21">
        <v>1.2</v>
      </c>
      <c r="P2815" s="21" t="s">
        <v>218</v>
      </c>
      <c r="Q2815" s="21" t="s">
        <v>219</v>
      </c>
      <c r="R2815" s="25" t="s">
        <v>218</v>
      </c>
      <c r="S2815" s="21" t="s">
        <v>344</v>
      </c>
      <c r="T2815" s="21"/>
      <c r="U2815" s="26"/>
      <c r="V2815" s="26"/>
      <c r="W2815" s="27">
        <f t="shared" si="430"/>
        <v>1985</v>
      </c>
      <c r="X2815" s="27">
        <f t="shared" si="431"/>
        <v>2050</v>
      </c>
      <c r="Y2815" s="28">
        <f t="shared" si="432"/>
        <v>0</v>
      </c>
      <c r="Z2815" s="29" t="str">
        <f t="shared" si="433"/>
        <v>NW</v>
      </c>
      <c r="AA2815" s="30">
        <f t="shared" si="434"/>
        <v>1.2</v>
      </c>
      <c r="AB2815" s="31">
        <f>IF(AND(ISNUMBER(MATCH($S2815,[3]Lists!$CU$8:$CU$37,0)),J2815&gt;=DATE(2018,12,31)),$AH$6,$AH$5)</f>
        <v>1</v>
      </c>
      <c r="AC2815" s="31">
        <f t="shared" si="435"/>
        <v>1</v>
      </c>
      <c r="AD2815" s="31">
        <f t="shared" si="436"/>
        <v>1</v>
      </c>
      <c r="AE2815" s="32" t="e">
        <f>MIN($K2815,IF(AND(S2815='[3]Resources - Baseline'!$C$25,$AH$3&gt;0),MIN(DATE(2050,12,31),MAX(DATE($AH$4,12,31),DATE(YEAR(J2815)+$AH$3,MONTH(J2815),DAY(J2815)))),IF(AND(COUNTIFS('[3]Resources - Baseline'!$C$26:$C$37,S2815)=1,$AH$2&gt;0),MIN(DATE($AH$4,12,31),DATE(YEAR(J2815)+$AH$2,MONTH(J2815),DAY(J2815))),DATE(2050,12,31))))</f>
        <v>#VALUE!</v>
      </c>
      <c r="AF2815" s="33">
        <f t="shared" si="437"/>
        <v>1</v>
      </c>
    </row>
    <row r="2816" spans="1:32">
      <c r="A2816" s="1">
        <v>2816</v>
      </c>
      <c r="B2816" s="21" t="s">
        <v>5768</v>
      </c>
      <c r="C2816" s="21" t="s">
        <v>5769</v>
      </c>
      <c r="D2816" s="21" t="s">
        <v>163</v>
      </c>
      <c r="E2816" s="21" t="s">
        <v>440</v>
      </c>
      <c r="F2816" s="21" t="s">
        <v>440</v>
      </c>
      <c r="G2816" s="21" t="s">
        <v>441</v>
      </c>
      <c r="H2816" s="21" t="s">
        <v>434</v>
      </c>
      <c r="I2816" s="21" t="s">
        <v>212</v>
      </c>
      <c r="J2816" s="22">
        <v>39995</v>
      </c>
      <c r="K2816" s="22">
        <v>44196</v>
      </c>
      <c r="L2816" s="23">
        <f t="shared" si="438"/>
        <v>7.5</v>
      </c>
      <c r="M2816" s="24">
        <f t="shared" si="439"/>
        <v>1</v>
      </c>
      <c r="N2816" s="21">
        <v>7.5</v>
      </c>
      <c r="O2816" s="21">
        <v>7.5</v>
      </c>
      <c r="P2816" s="21" t="s">
        <v>213</v>
      </c>
      <c r="Q2816" s="21" t="s">
        <v>214</v>
      </c>
      <c r="R2816" s="25" t="s">
        <v>215</v>
      </c>
      <c r="S2816" s="21" t="s">
        <v>120</v>
      </c>
      <c r="T2816" s="21"/>
      <c r="U2816" s="26"/>
      <c r="V2816" s="26"/>
      <c r="W2816" s="27">
        <f t="shared" si="430"/>
        <v>2010</v>
      </c>
      <c r="X2816" s="27">
        <f t="shared" si="431"/>
        <v>2020</v>
      </c>
      <c r="Y2816" s="28">
        <f t="shared" si="432"/>
        <v>0</v>
      </c>
      <c r="Z2816" s="29" t="str">
        <f t="shared" si="433"/>
        <v>NW</v>
      </c>
      <c r="AA2816" s="30">
        <f t="shared" si="434"/>
        <v>7.5</v>
      </c>
      <c r="AB2816" s="31">
        <f>IF(AND(ISNUMBER(MATCH($S2816,[3]Lists!$CU$8:$CU$37,0)),J2816&gt;=DATE(2018,12,31)),$AH$6,$AH$5)</f>
        <v>1</v>
      </c>
      <c r="AC2816" s="31">
        <f t="shared" si="435"/>
        <v>1</v>
      </c>
      <c r="AD2816" s="31">
        <f t="shared" si="436"/>
        <v>1</v>
      </c>
      <c r="AE2816" s="32" t="e">
        <f>MIN($K2816,IF(AND(S2816='[3]Resources - Baseline'!$C$25,$AH$3&gt;0),MIN(DATE(2050,12,31),MAX(DATE($AH$4,12,31),DATE(YEAR(J2816)+$AH$3,MONTH(J2816),DAY(J2816)))),IF(AND(COUNTIFS('[3]Resources - Baseline'!$C$26:$C$37,S2816)=1,$AH$2&gt;0),MIN(DATE($AH$4,12,31),DATE(YEAR(J2816)+$AH$2,MONTH(J2816),DAY(J2816))),DATE(2050,12,31))))</f>
        <v>#VALUE!</v>
      </c>
      <c r="AF2816" s="33">
        <f t="shared" si="437"/>
        <v>1</v>
      </c>
    </row>
    <row r="2817" spans="1:32">
      <c r="A2817" s="1">
        <v>2817</v>
      </c>
      <c r="B2817" s="21" t="s">
        <v>5770</v>
      </c>
      <c r="C2817" s="21"/>
      <c r="D2817" s="21" t="s">
        <v>185</v>
      </c>
      <c r="E2817" s="21" t="s">
        <v>205</v>
      </c>
      <c r="F2817" s="21" t="s">
        <v>205</v>
      </c>
      <c r="G2817" s="21" t="s">
        <v>204</v>
      </c>
      <c r="H2817" s="21" t="s">
        <v>205</v>
      </c>
      <c r="I2817" s="21" t="s">
        <v>178</v>
      </c>
      <c r="J2817" s="22"/>
      <c r="K2817" s="22">
        <v>55153</v>
      </c>
      <c r="L2817" s="23">
        <f t="shared" si="438"/>
        <v>2</v>
      </c>
      <c r="M2817" s="24">
        <f t="shared" si="439"/>
        <v>1</v>
      </c>
      <c r="N2817" s="21">
        <v>2</v>
      </c>
      <c r="O2817" s="21">
        <v>2</v>
      </c>
      <c r="P2817" s="21"/>
      <c r="Q2817" s="21"/>
      <c r="R2817" s="25"/>
      <c r="S2817" s="21">
        <v>0</v>
      </c>
      <c r="T2817" s="21"/>
      <c r="U2817" s="26"/>
      <c r="V2817" s="26"/>
      <c r="W2817" s="27">
        <f t="shared" si="430"/>
        <v>1900</v>
      </c>
      <c r="X2817" s="27">
        <f t="shared" si="431"/>
        <v>2050</v>
      </c>
      <c r="Y2817" s="28">
        <f t="shared" si="432"/>
        <v>0</v>
      </c>
      <c r="Z2817" s="29" t="str">
        <f t="shared" si="433"/>
        <v>CAISO</v>
      </c>
      <c r="AA2817" s="30">
        <f t="shared" si="434"/>
        <v>2</v>
      </c>
      <c r="AB2817" s="31">
        <f>IF(AND(ISNUMBER(MATCH($S2817,[3]Lists!$CU$8:$CU$37,0)),J2817&gt;=DATE(2018,12,31)),$AH$6,$AH$5)</f>
        <v>1</v>
      </c>
      <c r="AC2817" s="31">
        <f t="shared" si="435"/>
        <v>1</v>
      </c>
      <c r="AD2817" s="31">
        <f t="shared" si="436"/>
        <v>1</v>
      </c>
      <c r="AE2817" s="32" t="e">
        <f>MIN($K2817,IF(AND(S2817='[3]Resources - Baseline'!$C$25,$AH$3&gt;0),MIN(DATE(2050,12,31),MAX(DATE($AH$4,12,31),DATE(YEAR(J2817)+$AH$3,MONTH(J2817),DAY(J2817)))),IF(AND(COUNTIFS('[3]Resources - Baseline'!$C$26:$C$37,S2817)=1,$AH$2&gt;0),MIN(DATE($AH$4,12,31),DATE(YEAR(J2817)+$AH$2,MONTH(J2817),DAY(J2817))),DATE(2050,12,31))))</f>
        <v>#VALUE!</v>
      </c>
      <c r="AF2817" s="33">
        <f t="shared" si="437"/>
        <v>1</v>
      </c>
    </row>
    <row r="2818" spans="1:32">
      <c r="A2818" s="1">
        <v>2818</v>
      </c>
      <c r="B2818" s="21" t="s">
        <v>5771</v>
      </c>
      <c r="C2818" s="21" t="s">
        <v>5772</v>
      </c>
      <c r="D2818" s="21" t="s">
        <v>163</v>
      </c>
      <c r="E2818" s="21" t="s">
        <v>5503</v>
      </c>
      <c r="F2818" s="21" t="s">
        <v>5503</v>
      </c>
      <c r="G2818" s="21" t="s">
        <v>5504</v>
      </c>
      <c r="H2818" s="21" t="s">
        <v>210</v>
      </c>
      <c r="I2818" s="21" t="s">
        <v>212</v>
      </c>
      <c r="J2818" s="22">
        <v>22463</v>
      </c>
      <c r="K2818" s="22">
        <v>55153</v>
      </c>
      <c r="L2818" s="23">
        <f t="shared" si="438"/>
        <v>858</v>
      </c>
      <c r="M2818" s="24">
        <f t="shared" si="439"/>
        <v>1</v>
      </c>
      <c r="N2818" s="21">
        <v>858</v>
      </c>
      <c r="O2818" s="21">
        <v>858</v>
      </c>
      <c r="P2818" s="21" t="s">
        <v>218</v>
      </c>
      <c r="Q2818" s="21" t="s">
        <v>219</v>
      </c>
      <c r="R2818" s="25" t="s">
        <v>218</v>
      </c>
      <c r="S2818" s="21" t="s">
        <v>344</v>
      </c>
      <c r="T2818" s="21"/>
      <c r="U2818" s="26"/>
      <c r="V2818" s="26"/>
      <c r="W2818" s="27">
        <f t="shared" si="430"/>
        <v>1962</v>
      </c>
      <c r="X2818" s="27">
        <f t="shared" si="431"/>
        <v>2050</v>
      </c>
      <c r="Y2818" s="28">
        <f t="shared" si="432"/>
        <v>0</v>
      </c>
      <c r="Z2818" s="29" t="str">
        <f t="shared" si="433"/>
        <v>NW</v>
      </c>
      <c r="AA2818" s="30">
        <f t="shared" si="434"/>
        <v>858</v>
      </c>
      <c r="AB2818" s="31">
        <f>IF(AND(ISNUMBER(MATCH($S2818,[3]Lists!$CU$8:$CU$37,0)),J2818&gt;=DATE(2018,12,31)),$AH$6,$AH$5)</f>
        <v>1</v>
      </c>
      <c r="AC2818" s="31">
        <f t="shared" si="435"/>
        <v>1</v>
      </c>
      <c r="AD2818" s="31">
        <f t="shared" si="436"/>
        <v>1</v>
      </c>
      <c r="AE2818" s="32" t="e">
        <f>MIN($K2818,IF(AND(S2818='[3]Resources - Baseline'!$C$25,$AH$3&gt;0),MIN(DATE(2050,12,31),MAX(DATE($AH$4,12,31),DATE(YEAR(J2818)+$AH$3,MONTH(J2818),DAY(J2818)))),IF(AND(COUNTIFS('[3]Resources - Baseline'!$C$26:$C$37,S2818)=1,$AH$2&gt;0),MIN(DATE($AH$4,12,31),DATE(YEAR(J2818)+$AH$2,MONTH(J2818),DAY(J2818))),DATE(2050,12,31))))</f>
        <v>#VALUE!</v>
      </c>
      <c r="AF2818" s="33">
        <f t="shared" si="437"/>
        <v>1</v>
      </c>
    </row>
    <row r="2819" spans="1:32">
      <c r="A2819" s="1">
        <v>2819</v>
      </c>
      <c r="B2819" s="21" t="s">
        <v>5773</v>
      </c>
      <c r="C2819" s="21" t="s">
        <v>5774</v>
      </c>
      <c r="D2819" s="21" t="s">
        <v>163</v>
      </c>
      <c r="E2819" s="21" t="s">
        <v>331</v>
      </c>
      <c r="F2819" s="21" t="s">
        <v>331</v>
      </c>
      <c r="G2819" s="21" t="s">
        <v>177</v>
      </c>
      <c r="H2819" s="21" t="s">
        <v>176</v>
      </c>
      <c r="I2819" s="21" t="s">
        <v>178</v>
      </c>
      <c r="J2819" s="22">
        <v>36161</v>
      </c>
      <c r="K2819" s="22">
        <v>55153</v>
      </c>
      <c r="L2819" s="23">
        <f t="shared" si="438"/>
        <v>0</v>
      </c>
      <c r="M2819" s="24">
        <f t="shared" si="439"/>
        <v>0</v>
      </c>
      <c r="N2819" s="21"/>
      <c r="O2819" s="21">
        <v>3</v>
      </c>
      <c r="P2819" s="21" t="s">
        <v>911</v>
      </c>
      <c r="Q2819" s="21" t="s">
        <v>912</v>
      </c>
      <c r="R2819" s="25" t="s">
        <v>215</v>
      </c>
      <c r="S2819" s="21" t="s">
        <v>913</v>
      </c>
      <c r="T2819" s="21"/>
      <c r="U2819" s="26"/>
      <c r="V2819" s="26"/>
      <c r="W2819" s="27">
        <f t="shared" si="430"/>
        <v>1999</v>
      </c>
      <c r="X2819" s="27">
        <f t="shared" si="431"/>
        <v>2050</v>
      </c>
      <c r="Y2819" s="28">
        <f t="shared" si="432"/>
        <v>0</v>
      </c>
      <c r="Z2819" s="29" t="str">
        <f t="shared" si="433"/>
        <v>CAISO</v>
      </c>
      <c r="AA2819" s="30">
        <f t="shared" si="434"/>
        <v>3</v>
      </c>
      <c r="AB2819" s="31">
        <f>IF(AND(ISNUMBER(MATCH($S2819,[3]Lists!$CU$8:$CU$37,0)),J2819&gt;=DATE(2018,12,31)),$AH$6,$AH$5)</f>
        <v>1</v>
      </c>
      <c r="AC2819" s="31">
        <f t="shared" si="435"/>
        <v>1</v>
      </c>
      <c r="AD2819" s="31">
        <f t="shared" si="436"/>
        <v>1</v>
      </c>
      <c r="AE2819" s="32" t="e">
        <f>MIN($K2819,IF(AND(S2819='[3]Resources - Baseline'!$C$25,$AH$3&gt;0),MIN(DATE(2050,12,31),MAX(DATE($AH$4,12,31),DATE(YEAR(J2819)+$AH$3,MONTH(J2819),DAY(J2819)))),IF(AND(COUNTIFS('[3]Resources - Baseline'!$C$26:$C$37,S2819)=1,$AH$2&gt;0),MIN(DATE($AH$4,12,31),DATE(YEAR(J2819)+$AH$2,MONTH(J2819),DAY(J2819))),DATE(2050,12,31))))</f>
        <v>#VALUE!</v>
      </c>
      <c r="AF2819" s="33">
        <f t="shared" si="437"/>
        <v>1</v>
      </c>
    </row>
    <row r="2820" spans="1:32">
      <c r="A2820" s="1">
        <v>2820</v>
      </c>
      <c r="B2820" s="21" t="s">
        <v>5775</v>
      </c>
      <c r="C2820" s="21" t="s">
        <v>5776</v>
      </c>
      <c r="D2820" s="21" t="s">
        <v>163</v>
      </c>
      <c r="E2820" s="21" t="s">
        <v>331</v>
      </c>
      <c r="F2820" s="21" t="s">
        <v>331</v>
      </c>
      <c r="G2820" s="21" t="s">
        <v>177</v>
      </c>
      <c r="H2820" s="21" t="s">
        <v>176</v>
      </c>
      <c r="I2820" s="21" t="s">
        <v>178</v>
      </c>
      <c r="J2820" s="22">
        <v>36161</v>
      </c>
      <c r="K2820" s="22">
        <v>55153</v>
      </c>
      <c r="L2820" s="23">
        <f t="shared" si="438"/>
        <v>0</v>
      </c>
      <c r="M2820" s="24">
        <f t="shared" si="439"/>
        <v>0</v>
      </c>
      <c r="N2820" s="21"/>
      <c r="O2820" s="21">
        <v>3</v>
      </c>
      <c r="P2820" s="21" t="s">
        <v>911</v>
      </c>
      <c r="Q2820" s="21" t="s">
        <v>912</v>
      </c>
      <c r="R2820" s="25" t="s">
        <v>215</v>
      </c>
      <c r="S2820" s="21" t="s">
        <v>913</v>
      </c>
      <c r="T2820" s="21"/>
      <c r="U2820" s="26"/>
      <c r="V2820" s="26"/>
      <c r="W2820" s="27">
        <f t="shared" si="430"/>
        <v>1999</v>
      </c>
      <c r="X2820" s="27">
        <f t="shared" si="431"/>
        <v>2050</v>
      </c>
      <c r="Y2820" s="28">
        <f t="shared" si="432"/>
        <v>0</v>
      </c>
      <c r="Z2820" s="29" t="str">
        <f t="shared" si="433"/>
        <v>CAISO</v>
      </c>
      <c r="AA2820" s="30">
        <f t="shared" si="434"/>
        <v>3</v>
      </c>
      <c r="AB2820" s="31">
        <f>IF(AND(ISNUMBER(MATCH($S2820,[3]Lists!$CU$8:$CU$37,0)),J2820&gt;=DATE(2018,12,31)),$AH$6,$AH$5)</f>
        <v>1</v>
      </c>
      <c r="AC2820" s="31">
        <f t="shared" si="435"/>
        <v>1</v>
      </c>
      <c r="AD2820" s="31">
        <f t="shared" si="436"/>
        <v>1</v>
      </c>
      <c r="AE2820" s="32" t="e">
        <f>MIN($K2820,IF(AND(S2820='[3]Resources - Baseline'!$C$25,$AH$3&gt;0),MIN(DATE(2050,12,31),MAX(DATE($AH$4,12,31),DATE(YEAR(J2820)+$AH$3,MONTH(J2820),DAY(J2820)))),IF(AND(COUNTIFS('[3]Resources - Baseline'!$C$26:$C$37,S2820)=1,$AH$2&gt;0),MIN(DATE($AH$4,12,31),DATE(YEAR(J2820)+$AH$2,MONTH(J2820),DAY(J2820))),DATE(2050,12,31))))</f>
        <v>#VALUE!</v>
      </c>
      <c r="AF2820" s="33">
        <f t="shared" si="437"/>
        <v>1</v>
      </c>
    </row>
    <row r="2821" spans="1:32">
      <c r="A2821" s="1">
        <v>2821</v>
      </c>
      <c r="B2821" s="21" t="s">
        <v>5777</v>
      </c>
      <c r="C2821" s="21" t="s">
        <v>5778</v>
      </c>
      <c r="D2821" s="21" t="s">
        <v>185</v>
      </c>
      <c r="E2821" s="21" t="s">
        <v>518</v>
      </c>
      <c r="F2821" s="21" t="s">
        <v>176</v>
      </c>
      <c r="G2821" s="21" t="s">
        <v>177</v>
      </c>
      <c r="H2821" s="21" t="s">
        <v>176</v>
      </c>
      <c r="I2821" s="21" t="s">
        <v>178</v>
      </c>
      <c r="J2821" s="22">
        <v>42605</v>
      </c>
      <c r="K2821" s="22">
        <v>55153</v>
      </c>
      <c r="L2821" s="23">
        <f t="shared" si="438"/>
        <v>250</v>
      </c>
      <c r="M2821" s="24">
        <f t="shared" si="439"/>
        <v>1</v>
      </c>
      <c r="N2821" s="21">
        <v>250</v>
      </c>
      <c r="O2821" s="21">
        <v>250</v>
      </c>
      <c r="P2821" s="21" t="s">
        <v>187</v>
      </c>
      <c r="Q2821" s="21" t="s">
        <v>188</v>
      </c>
      <c r="R2821" s="25" t="s">
        <v>189</v>
      </c>
      <c r="S2821" s="21" t="s">
        <v>182</v>
      </c>
      <c r="T2821" s="21"/>
      <c r="U2821" s="26"/>
      <c r="V2821" s="26"/>
      <c r="W2821" s="27">
        <f t="shared" si="430"/>
        <v>2017</v>
      </c>
      <c r="X2821" s="27">
        <f t="shared" si="431"/>
        <v>2050</v>
      </c>
      <c r="Y2821" s="28">
        <f t="shared" si="432"/>
        <v>0</v>
      </c>
      <c r="Z2821" s="29" t="str">
        <f t="shared" si="433"/>
        <v>CAISO</v>
      </c>
      <c r="AA2821" s="30">
        <f t="shared" si="434"/>
        <v>250</v>
      </c>
      <c r="AB2821" s="31">
        <f>IF(AND(ISNUMBER(MATCH($S2821,[3]Lists!$CU$8:$CU$37,0)),J2821&gt;=DATE(2018,12,31)),$AH$6,$AH$5)</f>
        <v>1</v>
      </c>
      <c r="AC2821" s="31">
        <f t="shared" si="435"/>
        <v>1</v>
      </c>
      <c r="AD2821" s="31">
        <f t="shared" si="436"/>
        <v>1</v>
      </c>
      <c r="AE2821" s="32" t="e">
        <f>MIN($K2821,IF(AND(S2821='[3]Resources - Baseline'!$C$25,$AH$3&gt;0),MIN(DATE(2050,12,31),MAX(DATE($AH$4,12,31),DATE(YEAR(J2821)+$AH$3,MONTH(J2821),DAY(J2821)))),IF(AND(COUNTIFS('[3]Resources - Baseline'!$C$26:$C$37,S2821)=1,$AH$2&gt;0),MIN(DATE($AH$4,12,31),DATE(YEAR(J2821)+$AH$2,MONTH(J2821),DAY(J2821))),DATE(2050,12,31))))</f>
        <v>#VALUE!</v>
      </c>
      <c r="AF2821" s="33">
        <f t="shared" si="437"/>
        <v>1</v>
      </c>
    </row>
    <row r="2822" spans="1:32">
      <c r="A2822" s="1">
        <v>2822</v>
      </c>
      <c r="B2822" s="21" t="s">
        <v>5779</v>
      </c>
      <c r="C2822" s="21" t="s">
        <v>5780</v>
      </c>
      <c r="D2822" s="21" t="s">
        <v>163</v>
      </c>
      <c r="E2822" s="21" t="s">
        <v>298</v>
      </c>
      <c r="F2822" s="21" t="s">
        <v>298</v>
      </c>
      <c r="G2822" s="21" t="s">
        <v>299</v>
      </c>
      <c r="H2822" s="21" t="s">
        <v>166</v>
      </c>
      <c r="I2822" s="21" t="s">
        <v>167</v>
      </c>
      <c r="J2822" s="22">
        <v>36130</v>
      </c>
      <c r="K2822" s="22">
        <v>55123</v>
      </c>
      <c r="L2822" s="23">
        <f t="shared" si="438"/>
        <v>75</v>
      </c>
      <c r="M2822" s="24">
        <f t="shared" si="439"/>
        <v>1</v>
      </c>
      <c r="N2822" s="21">
        <v>75</v>
      </c>
      <c r="O2822" s="21">
        <v>75</v>
      </c>
      <c r="P2822" s="21" t="s">
        <v>1365</v>
      </c>
      <c r="Q2822" s="21" t="s">
        <v>537</v>
      </c>
      <c r="R2822" s="25" t="s">
        <v>538</v>
      </c>
      <c r="S2822" s="21" t="s">
        <v>791</v>
      </c>
      <c r="T2822" s="21"/>
      <c r="U2822" s="26"/>
      <c r="V2822" s="26"/>
      <c r="W2822" s="27">
        <f t="shared" si="430"/>
        <v>1999</v>
      </c>
      <c r="X2822" s="27">
        <f t="shared" si="431"/>
        <v>2050</v>
      </c>
      <c r="Y2822" s="28">
        <f t="shared" si="432"/>
        <v>0</v>
      </c>
      <c r="Z2822" s="29" t="str">
        <f t="shared" si="433"/>
        <v>Excluded</v>
      </c>
      <c r="AA2822" s="30">
        <f t="shared" si="434"/>
        <v>75</v>
      </c>
      <c r="AB2822" s="31">
        <f>IF(AND(ISNUMBER(MATCH($S2822,[3]Lists!$CU$8:$CU$37,0)),J2822&gt;=DATE(2018,12,31)),$AH$6,$AH$5)</f>
        <v>1</v>
      </c>
      <c r="AC2822" s="31">
        <f t="shared" si="435"/>
        <v>1</v>
      </c>
      <c r="AD2822" s="31">
        <f t="shared" si="436"/>
        <v>1</v>
      </c>
      <c r="AE2822" s="32" t="e">
        <f>MIN($K2822,IF(AND(S2822='[3]Resources - Baseline'!$C$25,$AH$3&gt;0),MIN(DATE(2050,12,31),MAX(DATE($AH$4,12,31),DATE(YEAR(J2822)+$AH$3,MONTH(J2822),DAY(J2822)))),IF(AND(COUNTIFS('[3]Resources - Baseline'!$C$26:$C$37,S2822)=1,$AH$2&gt;0),MIN(DATE($AH$4,12,31),DATE(YEAR(J2822)+$AH$2,MONTH(J2822),DAY(J2822))),DATE(2050,12,31))))</f>
        <v>#VALUE!</v>
      </c>
      <c r="AF2822" s="33">
        <f t="shared" si="437"/>
        <v>1</v>
      </c>
    </row>
    <row r="2823" spans="1:32">
      <c r="A2823" s="1">
        <v>2823</v>
      </c>
      <c r="B2823" s="21" t="s">
        <v>5781</v>
      </c>
      <c r="C2823" s="21" t="s">
        <v>5782</v>
      </c>
      <c r="D2823" s="21" t="s">
        <v>163</v>
      </c>
      <c r="E2823" s="21" t="s">
        <v>440</v>
      </c>
      <c r="F2823" s="21" t="s">
        <v>440</v>
      </c>
      <c r="G2823" s="21" t="s">
        <v>441</v>
      </c>
      <c r="H2823" s="21" t="s">
        <v>434</v>
      </c>
      <c r="I2823" s="21" t="s">
        <v>212</v>
      </c>
      <c r="J2823" s="22">
        <v>34787</v>
      </c>
      <c r="K2823" s="22">
        <v>55153</v>
      </c>
      <c r="L2823" s="23">
        <f t="shared" si="438"/>
        <v>0.13</v>
      </c>
      <c r="M2823" s="24">
        <f t="shared" si="439"/>
        <v>1</v>
      </c>
      <c r="N2823" s="21">
        <v>0.13</v>
      </c>
      <c r="O2823" s="21">
        <v>0.13</v>
      </c>
      <c r="P2823" s="21" t="s">
        <v>218</v>
      </c>
      <c r="Q2823" s="21" t="s">
        <v>219</v>
      </c>
      <c r="R2823" s="25" t="s">
        <v>218</v>
      </c>
      <c r="S2823" s="21" t="s">
        <v>344</v>
      </c>
      <c r="T2823" s="21"/>
      <c r="U2823" s="26"/>
      <c r="V2823" s="26"/>
      <c r="W2823" s="27">
        <f t="shared" si="430"/>
        <v>1995</v>
      </c>
      <c r="X2823" s="27">
        <f t="shared" si="431"/>
        <v>2050</v>
      </c>
      <c r="Y2823" s="28">
        <f t="shared" si="432"/>
        <v>0</v>
      </c>
      <c r="Z2823" s="29" t="str">
        <f t="shared" si="433"/>
        <v>NW</v>
      </c>
      <c r="AA2823" s="30">
        <f t="shared" si="434"/>
        <v>0.13</v>
      </c>
      <c r="AB2823" s="31">
        <f>IF(AND(ISNUMBER(MATCH($S2823,[3]Lists!$CU$8:$CU$37,0)),J2823&gt;=DATE(2018,12,31)),$AH$6,$AH$5)</f>
        <v>1</v>
      </c>
      <c r="AC2823" s="31">
        <f t="shared" si="435"/>
        <v>1</v>
      </c>
      <c r="AD2823" s="31">
        <f t="shared" si="436"/>
        <v>1</v>
      </c>
      <c r="AE2823" s="32" t="e">
        <f>MIN($K2823,IF(AND(S2823='[3]Resources - Baseline'!$C$25,$AH$3&gt;0),MIN(DATE(2050,12,31),MAX(DATE($AH$4,12,31),DATE(YEAR(J2823)+$AH$3,MONTH(J2823),DAY(J2823)))),IF(AND(COUNTIFS('[3]Resources - Baseline'!$C$26:$C$37,S2823)=1,$AH$2&gt;0),MIN(DATE($AH$4,12,31),DATE(YEAR(J2823)+$AH$2,MONTH(J2823),DAY(J2823))),DATE(2050,12,31))))</f>
        <v>#VALUE!</v>
      </c>
      <c r="AF2823" s="33">
        <f t="shared" si="437"/>
        <v>1</v>
      </c>
    </row>
    <row r="2824" spans="1:32">
      <c r="A2824" s="1">
        <v>2824</v>
      </c>
      <c r="B2824" s="21" t="s">
        <v>5783</v>
      </c>
      <c r="C2824" s="21" t="s">
        <v>5784</v>
      </c>
      <c r="D2824" s="21" t="s">
        <v>163</v>
      </c>
      <c r="E2824" s="21" t="s">
        <v>440</v>
      </c>
      <c r="F2824" s="21" t="s">
        <v>440</v>
      </c>
      <c r="G2824" s="21" t="s">
        <v>441</v>
      </c>
      <c r="H2824" s="21" t="s">
        <v>434</v>
      </c>
      <c r="I2824" s="21" t="s">
        <v>212</v>
      </c>
      <c r="J2824" s="22">
        <v>38473</v>
      </c>
      <c r="K2824" s="22">
        <v>55153</v>
      </c>
      <c r="L2824" s="23">
        <f t="shared" si="438"/>
        <v>0.2</v>
      </c>
      <c r="M2824" s="24">
        <f t="shared" si="439"/>
        <v>1</v>
      </c>
      <c r="N2824" s="21">
        <v>0.2</v>
      </c>
      <c r="O2824" s="21">
        <v>0.2</v>
      </c>
      <c r="P2824" s="21" t="s">
        <v>218</v>
      </c>
      <c r="Q2824" s="21" t="s">
        <v>219</v>
      </c>
      <c r="R2824" s="25" t="s">
        <v>218</v>
      </c>
      <c r="S2824" s="21" t="s">
        <v>344</v>
      </c>
      <c r="T2824" s="21"/>
      <c r="U2824" s="26"/>
      <c r="V2824" s="26"/>
      <c r="W2824" s="27">
        <f t="shared" si="430"/>
        <v>2005</v>
      </c>
      <c r="X2824" s="27">
        <f t="shared" si="431"/>
        <v>2050</v>
      </c>
      <c r="Y2824" s="28">
        <f t="shared" si="432"/>
        <v>0</v>
      </c>
      <c r="Z2824" s="29" t="str">
        <f t="shared" si="433"/>
        <v>NW</v>
      </c>
      <c r="AA2824" s="30">
        <f t="shared" si="434"/>
        <v>0.2</v>
      </c>
      <c r="AB2824" s="31">
        <f>IF(AND(ISNUMBER(MATCH($S2824,[3]Lists!$CU$8:$CU$37,0)),J2824&gt;=DATE(2018,12,31)),$AH$6,$AH$5)</f>
        <v>1</v>
      </c>
      <c r="AC2824" s="31">
        <f t="shared" si="435"/>
        <v>1</v>
      </c>
      <c r="AD2824" s="31">
        <f t="shared" si="436"/>
        <v>1</v>
      </c>
      <c r="AE2824" s="32" t="e">
        <f>MIN($K2824,IF(AND(S2824='[3]Resources - Baseline'!$C$25,$AH$3&gt;0),MIN(DATE(2050,12,31),MAX(DATE($AH$4,12,31),DATE(YEAR(J2824)+$AH$3,MONTH(J2824),DAY(J2824)))),IF(AND(COUNTIFS('[3]Resources - Baseline'!$C$26:$C$37,S2824)=1,$AH$2&gt;0),MIN(DATE($AH$4,12,31),DATE(YEAR(J2824)+$AH$2,MONTH(J2824),DAY(J2824))),DATE(2050,12,31))))</f>
        <v>#VALUE!</v>
      </c>
      <c r="AF2824" s="33">
        <f t="shared" si="437"/>
        <v>1</v>
      </c>
    </row>
    <row r="2825" spans="1:32">
      <c r="A2825" s="1">
        <v>2825</v>
      </c>
      <c r="B2825" s="21" t="s">
        <v>5785</v>
      </c>
      <c r="C2825" s="21" t="s">
        <v>5786</v>
      </c>
      <c r="D2825" s="21" t="s">
        <v>163</v>
      </c>
      <c r="E2825" s="21" t="s">
        <v>829</v>
      </c>
      <c r="F2825" s="21" t="s">
        <v>829</v>
      </c>
      <c r="G2825" s="21" t="s">
        <v>830</v>
      </c>
      <c r="H2825" s="21" t="s">
        <v>829</v>
      </c>
      <c r="I2825" s="21" t="s">
        <v>212</v>
      </c>
      <c r="J2825" s="22">
        <v>4384</v>
      </c>
      <c r="K2825" s="22">
        <v>55153</v>
      </c>
      <c r="L2825" s="23">
        <f t="shared" si="438"/>
        <v>3.76</v>
      </c>
      <c r="M2825" s="24">
        <f t="shared" si="439"/>
        <v>1</v>
      </c>
      <c r="N2825" s="21">
        <v>3.76</v>
      </c>
      <c r="O2825" s="21">
        <v>3.76</v>
      </c>
      <c r="P2825" s="21" t="s">
        <v>218</v>
      </c>
      <c r="Q2825" s="21" t="s">
        <v>219</v>
      </c>
      <c r="R2825" s="25" t="s">
        <v>218</v>
      </c>
      <c r="S2825" s="21" t="s">
        <v>344</v>
      </c>
      <c r="T2825" s="21"/>
      <c r="U2825" s="26"/>
      <c r="V2825" s="26"/>
      <c r="W2825" s="27">
        <f t="shared" si="430"/>
        <v>1912</v>
      </c>
      <c r="X2825" s="27">
        <f t="shared" si="431"/>
        <v>2050</v>
      </c>
      <c r="Y2825" s="28">
        <f t="shared" si="432"/>
        <v>0</v>
      </c>
      <c r="Z2825" s="29" t="str">
        <f t="shared" si="433"/>
        <v>NW</v>
      </c>
      <c r="AA2825" s="30">
        <f t="shared" si="434"/>
        <v>3.76</v>
      </c>
      <c r="AB2825" s="31">
        <f>IF(AND(ISNUMBER(MATCH($S2825,[3]Lists!$CU$8:$CU$37,0)),J2825&gt;=DATE(2018,12,31)),$AH$6,$AH$5)</f>
        <v>1</v>
      </c>
      <c r="AC2825" s="31">
        <f t="shared" si="435"/>
        <v>1</v>
      </c>
      <c r="AD2825" s="31">
        <f t="shared" si="436"/>
        <v>1</v>
      </c>
      <c r="AE2825" s="32" t="e">
        <f>MIN($K2825,IF(AND(S2825='[3]Resources - Baseline'!$C$25,$AH$3&gt;0),MIN(DATE(2050,12,31),MAX(DATE($AH$4,12,31),DATE(YEAR(J2825)+$AH$3,MONTH(J2825),DAY(J2825)))),IF(AND(COUNTIFS('[3]Resources - Baseline'!$C$26:$C$37,S2825)=1,$AH$2&gt;0),MIN(DATE($AH$4,12,31),DATE(YEAR(J2825)+$AH$2,MONTH(J2825),DAY(J2825))),DATE(2050,12,31))))</f>
        <v>#VALUE!</v>
      </c>
      <c r="AF2825" s="33">
        <f t="shared" si="437"/>
        <v>1</v>
      </c>
    </row>
    <row r="2826" spans="1:32">
      <c r="A2826" s="1">
        <v>2826</v>
      </c>
      <c r="B2826" s="21" t="s">
        <v>5787</v>
      </c>
      <c r="C2826" s="21" t="s">
        <v>5788</v>
      </c>
      <c r="D2826" s="21" t="s">
        <v>163</v>
      </c>
      <c r="E2826" s="21" t="s">
        <v>829</v>
      </c>
      <c r="F2826" s="21" t="s">
        <v>829</v>
      </c>
      <c r="G2826" s="21" t="s">
        <v>830</v>
      </c>
      <c r="H2826" s="21" t="s">
        <v>829</v>
      </c>
      <c r="I2826" s="21" t="s">
        <v>212</v>
      </c>
      <c r="J2826" s="22">
        <v>10228</v>
      </c>
      <c r="K2826" s="22">
        <v>55153</v>
      </c>
      <c r="L2826" s="23">
        <f t="shared" si="438"/>
        <v>16</v>
      </c>
      <c r="M2826" s="24">
        <f t="shared" si="439"/>
        <v>1</v>
      </c>
      <c r="N2826" s="21">
        <v>16</v>
      </c>
      <c r="O2826" s="21">
        <v>16</v>
      </c>
      <c r="P2826" s="21" t="s">
        <v>218</v>
      </c>
      <c r="Q2826" s="21" t="s">
        <v>219</v>
      </c>
      <c r="R2826" s="25" t="s">
        <v>218</v>
      </c>
      <c r="S2826" s="21" t="s">
        <v>344</v>
      </c>
      <c r="T2826" s="21"/>
      <c r="U2826" s="26"/>
      <c r="V2826" s="26"/>
      <c r="W2826" s="27">
        <f t="shared" ref="W2826:W2889" si="440">IF(J2826&lt;DATE(YEAR(J2826),7,1),YEAR(J2826),YEAR(J2826)+1)</f>
        <v>1928</v>
      </c>
      <c r="X2826" s="27">
        <f t="shared" ref="X2826:X2889" si="441">IF(K2826&gt;=DATE(YEAR(K2826),7,1),YEAR(K2826),YEAR(K2826)-1)</f>
        <v>2050</v>
      </c>
      <c r="Y2826" s="28">
        <f t="shared" ref="Y2826:Y2889" si="442">IF(ISBLANK(U2826),0,O2826-U2826)</f>
        <v>0</v>
      </c>
      <c r="Z2826" s="29" t="str">
        <f t="shared" ref="Z2826:Z2889" si="443">IF(ISBLANK(T2826),I2826,T2826)</f>
        <v>NW</v>
      </c>
      <c r="AA2826" s="30">
        <f t="shared" ref="AA2826:AA2889" si="444">IF(ISBLANK(U2826),O2826,U2826)</f>
        <v>16</v>
      </c>
      <c r="AB2826" s="31">
        <f>IF(AND(ISNUMBER(MATCH($S2826,[3]Lists!$CU$8:$CU$37,0)),J2826&gt;=DATE(2018,12,31)),$AH$6,$AH$5)</f>
        <v>1</v>
      </c>
      <c r="AC2826" s="31">
        <f t="shared" ref="AC2826:AC2889" si="445">IF(ISBLANK(S2826),0,1)</f>
        <v>1</v>
      </c>
      <c r="AD2826" s="31">
        <f t="shared" ref="AD2826:AD2889" si="446">AC2826</f>
        <v>1</v>
      </c>
      <c r="AE2826" s="32" t="e">
        <f>MIN($K2826,IF(AND(S2826='[3]Resources - Baseline'!$C$25,$AH$3&gt;0),MIN(DATE(2050,12,31),MAX(DATE($AH$4,12,31),DATE(YEAR(J2826)+$AH$3,MONTH(J2826),DAY(J2826)))),IF(AND(COUNTIFS('[3]Resources - Baseline'!$C$26:$C$37,S2826)=1,$AH$2&gt;0),MIN(DATE($AH$4,12,31),DATE(YEAR(J2826)+$AH$2,MONTH(J2826),DAY(J2826))),DATE(2050,12,31))))</f>
        <v>#VALUE!</v>
      </c>
      <c r="AF2826" s="33">
        <f t="shared" ref="AF2826:AF2889" si="447">SUMPRODUCT(($B$9:$B$3872=$B2826)*1)</f>
        <v>1</v>
      </c>
    </row>
    <row r="2827" spans="1:32">
      <c r="A2827" s="1">
        <v>2827</v>
      </c>
      <c r="B2827" s="21" t="s">
        <v>5789</v>
      </c>
      <c r="C2827" s="21" t="s">
        <v>5790</v>
      </c>
      <c r="D2827" s="21" t="s">
        <v>163</v>
      </c>
      <c r="E2827" s="21" t="s">
        <v>829</v>
      </c>
      <c r="F2827" s="21" t="s">
        <v>829</v>
      </c>
      <c r="G2827" s="21" t="s">
        <v>830</v>
      </c>
      <c r="H2827" s="21" t="s">
        <v>829</v>
      </c>
      <c r="I2827" s="21" t="s">
        <v>212</v>
      </c>
      <c r="J2827" s="22">
        <v>10259</v>
      </c>
      <c r="K2827" s="22">
        <v>55153</v>
      </c>
      <c r="L2827" s="23">
        <f t="shared" ref="L2827:L2890" si="448">IFERROR(M2827*O2827,0)</f>
        <v>16</v>
      </c>
      <c r="M2827" s="24">
        <f t="shared" ref="M2827:M2890" si="449">IFERROR(N2827/O2827,0)</f>
        <v>1</v>
      </c>
      <c r="N2827" s="21">
        <v>16</v>
      </c>
      <c r="O2827" s="21">
        <v>16</v>
      </c>
      <c r="P2827" s="21" t="s">
        <v>218</v>
      </c>
      <c r="Q2827" s="21" t="s">
        <v>219</v>
      </c>
      <c r="R2827" s="25" t="s">
        <v>218</v>
      </c>
      <c r="S2827" s="21" t="s">
        <v>344</v>
      </c>
      <c r="T2827" s="21"/>
      <c r="U2827" s="26"/>
      <c r="V2827" s="26"/>
      <c r="W2827" s="27">
        <f t="shared" si="440"/>
        <v>1928</v>
      </c>
      <c r="X2827" s="27">
        <f t="shared" si="441"/>
        <v>2050</v>
      </c>
      <c r="Y2827" s="28">
        <f t="shared" si="442"/>
        <v>0</v>
      </c>
      <c r="Z2827" s="29" t="str">
        <f t="shared" si="443"/>
        <v>NW</v>
      </c>
      <c r="AA2827" s="30">
        <f t="shared" si="444"/>
        <v>16</v>
      </c>
      <c r="AB2827" s="31">
        <f>IF(AND(ISNUMBER(MATCH($S2827,[3]Lists!$CU$8:$CU$37,0)),J2827&gt;=DATE(2018,12,31)),$AH$6,$AH$5)</f>
        <v>1</v>
      </c>
      <c r="AC2827" s="31">
        <f t="shared" si="445"/>
        <v>1</v>
      </c>
      <c r="AD2827" s="31">
        <f t="shared" si="446"/>
        <v>1</v>
      </c>
      <c r="AE2827" s="32" t="e">
        <f>MIN($K2827,IF(AND(S2827='[3]Resources - Baseline'!$C$25,$AH$3&gt;0),MIN(DATE(2050,12,31),MAX(DATE($AH$4,12,31),DATE(YEAR(J2827)+$AH$3,MONTH(J2827),DAY(J2827)))),IF(AND(COUNTIFS('[3]Resources - Baseline'!$C$26:$C$37,S2827)=1,$AH$2&gt;0),MIN(DATE($AH$4,12,31),DATE(YEAR(J2827)+$AH$2,MONTH(J2827),DAY(J2827))),DATE(2050,12,31))))</f>
        <v>#VALUE!</v>
      </c>
      <c r="AF2827" s="33">
        <f t="shared" si="447"/>
        <v>1</v>
      </c>
    </row>
    <row r="2828" spans="1:32">
      <c r="A2828" s="1">
        <v>2828</v>
      </c>
      <c r="B2828" s="21" t="s">
        <v>5791</v>
      </c>
      <c r="C2828" s="21" t="s">
        <v>5792</v>
      </c>
      <c r="D2828" s="21" t="s">
        <v>163</v>
      </c>
      <c r="E2828" s="21" t="s">
        <v>829</v>
      </c>
      <c r="F2828" s="21" t="s">
        <v>829</v>
      </c>
      <c r="G2828" s="21" t="s">
        <v>830</v>
      </c>
      <c r="H2828" s="21" t="s">
        <v>829</v>
      </c>
      <c r="I2828" s="21" t="s">
        <v>212</v>
      </c>
      <c r="J2828" s="22">
        <v>11780</v>
      </c>
      <c r="K2828" s="22">
        <v>55153</v>
      </c>
      <c r="L2828" s="23">
        <f t="shared" si="448"/>
        <v>7.2</v>
      </c>
      <c r="M2828" s="24">
        <f t="shared" si="449"/>
        <v>1</v>
      </c>
      <c r="N2828" s="21">
        <v>7.2</v>
      </c>
      <c r="O2828" s="21">
        <v>7.2</v>
      </c>
      <c r="P2828" s="21" t="s">
        <v>218</v>
      </c>
      <c r="Q2828" s="21" t="s">
        <v>219</v>
      </c>
      <c r="R2828" s="25" t="s">
        <v>218</v>
      </c>
      <c r="S2828" s="21" t="s">
        <v>344</v>
      </c>
      <c r="T2828" s="21"/>
      <c r="U2828" s="26"/>
      <c r="V2828" s="26"/>
      <c r="W2828" s="27">
        <f t="shared" si="440"/>
        <v>1932</v>
      </c>
      <c r="X2828" s="27">
        <f t="shared" si="441"/>
        <v>2050</v>
      </c>
      <c r="Y2828" s="28">
        <f t="shared" si="442"/>
        <v>0</v>
      </c>
      <c r="Z2828" s="29" t="str">
        <f t="shared" si="443"/>
        <v>NW</v>
      </c>
      <c r="AA2828" s="30">
        <f t="shared" si="444"/>
        <v>7.2</v>
      </c>
      <c r="AB2828" s="31">
        <f>IF(AND(ISNUMBER(MATCH($S2828,[3]Lists!$CU$8:$CU$37,0)),J2828&gt;=DATE(2018,12,31)),$AH$6,$AH$5)</f>
        <v>1</v>
      </c>
      <c r="AC2828" s="31">
        <f t="shared" si="445"/>
        <v>1</v>
      </c>
      <c r="AD2828" s="31">
        <f t="shared" si="446"/>
        <v>1</v>
      </c>
      <c r="AE2828" s="32" t="e">
        <f>MIN($K2828,IF(AND(S2828='[3]Resources - Baseline'!$C$25,$AH$3&gt;0),MIN(DATE(2050,12,31),MAX(DATE($AH$4,12,31),DATE(YEAR(J2828)+$AH$3,MONTH(J2828),DAY(J2828)))),IF(AND(COUNTIFS('[3]Resources - Baseline'!$C$26:$C$37,S2828)=1,$AH$2&gt;0),MIN(DATE($AH$4,12,31),DATE(YEAR(J2828)+$AH$2,MONTH(J2828),DAY(J2828))),DATE(2050,12,31))))</f>
        <v>#VALUE!</v>
      </c>
      <c r="AF2828" s="33">
        <f t="shared" si="447"/>
        <v>1</v>
      </c>
    </row>
    <row r="2829" spans="1:32">
      <c r="A2829" s="1">
        <v>2829</v>
      </c>
      <c r="B2829" s="21" t="s">
        <v>5793</v>
      </c>
      <c r="C2829" s="21" t="s">
        <v>5794</v>
      </c>
      <c r="D2829" s="21" t="s">
        <v>163</v>
      </c>
      <c r="E2829" s="21" t="s">
        <v>829</v>
      </c>
      <c r="F2829" s="21" t="s">
        <v>829</v>
      </c>
      <c r="G2829" s="21" t="s">
        <v>830</v>
      </c>
      <c r="H2829" s="21" t="s">
        <v>829</v>
      </c>
      <c r="I2829" s="21" t="s">
        <v>212</v>
      </c>
      <c r="J2829" s="22">
        <v>16377</v>
      </c>
      <c r="K2829" s="22">
        <v>55153</v>
      </c>
      <c r="L2829" s="23">
        <f t="shared" si="448"/>
        <v>1</v>
      </c>
      <c r="M2829" s="24">
        <f t="shared" si="449"/>
        <v>1</v>
      </c>
      <c r="N2829" s="21">
        <v>1</v>
      </c>
      <c r="O2829" s="21">
        <v>1</v>
      </c>
      <c r="P2829" s="21" t="s">
        <v>218</v>
      </c>
      <c r="Q2829" s="21" t="s">
        <v>219</v>
      </c>
      <c r="R2829" s="25" t="s">
        <v>218</v>
      </c>
      <c r="S2829" s="21" t="s">
        <v>344</v>
      </c>
      <c r="T2829" s="21"/>
      <c r="U2829" s="26"/>
      <c r="V2829" s="26"/>
      <c r="W2829" s="27">
        <f t="shared" si="440"/>
        <v>1945</v>
      </c>
      <c r="X2829" s="27">
        <f t="shared" si="441"/>
        <v>2050</v>
      </c>
      <c r="Y2829" s="28">
        <f t="shared" si="442"/>
        <v>0</v>
      </c>
      <c r="Z2829" s="29" t="str">
        <f t="shared" si="443"/>
        <v>NW</v>
      </c>
      <c r="AA2829" s="30">
        <f t="shared" si="444"/>
        <v>1</v>
      </c>
      <c r="AB2829" s="31">
        <f>IF(AND(ISNUMBER(MATCH($S2829,[3]Lists!$CU$8:$CU$37,0)),J2829&gt;=DATE(2018,12,31)),$AH$6,$AH$5)</f>
        <v>1</v>
      </c>
      <c r="AC2829" s="31">
        <f t="shared" si="445"/>
        <v>1</v>
      </c>
      <c r="AD2829" s="31">
        <f t="shared" si="446"/>
        <v>1</v>
      </c>
      <c r="AE2829" s="32" t="e">
        <f>MIN($K2829,IF(AND(S2829='[3]Resources - Baseline'!$C$25,$AH$3&gt;0),MIN(DATE(2050,12,31),MAX(DATE($AH$4,12,31),DATE(YEAR(J2829)+$AH$3,MONTH(J2829),DAY(J2829)))),IF(AND(COUNTIFS('[3]Resources - Baseline'!$C$26:$C$37,S2829)=1,$AH$2&gt;0),MIN(DATE($AH$4,12,31),DATE(YEAR(J2829)+$AH$2,MONTH(J2829),DAY(J2829))),DATE(2050,12,31))))</f>
        <v>#VALUE!</v>
      </c>
      <c r="AF2829" s="33">
        <f t="shared" si="447"/>
        <v>1</v>
      </c>
    </row>
    <row r="2830" spans="1:32">
      <c r="A2830" s="1">
        <v>2830</v>
      </c>
      <c r="B2830" s="21" t="s">
        <v>5795</v>
      </c>
      <c r="C2830" s="21" t="s">
        <v>2431</v>
      </c>
      <c r="D2830" s="21" t="s">
        <v>163</v>
      </c>
      <c r="E2830" s="21" t="s">
        <v>440</v>
      </c>
      <c r="F2830" s="21" t="s">
        <v>440</v>
      </c>
      <c r="G2830" s="21" t="s">
        <v>441</v>
      </c>
      <c r="H2830" s="21" t="s">
        <v>434</v>
      </c>
      <c r="I2830" s="21" t="s">
        <v>212</v>
      </c>
      <c r="J2830" s="22">
        <v>42735</v>
      </c>
      <c r="K2830" s="22">
        <v>55153</v>
      </c>
      <c r="L2830" s="23">
        <f t="shared" si="448"/>
        <v>40</v>
      </c>
      <c r="M2830" s="24">
        <f t="shared" si="449"/>
        <v>1</v>
      </c>
      <c r="N2830" s="21">
        <v>40</v>
      </c>
      <c r="O2830" s="21">
        <v>40</v>
      </c>
      <c r="P2830" s="21" t="s">
        <v>196</v>
      </c>
      <c r="Q2830" s="21" t="s">
        <v>197</v>
      </c>
      <c r="R2830" s="25" t="s">
        <v>198</v>
      </c>
      <c r="S2830" s="21" t="s">
        <v>551</v>
      </c>
      <c r="T2830" s="21"/>
      <c r="U2830" s="26"/>
      <c r="V2830" s="26"/>
      <c r="W2830" s="27">
        <f t="shared" si="440"/>
        <v>2017</v>
      </c>
      <c r="X2830" s="27">
        <f t="shared" si="441"/>
        <v>2050</v>
      </c>
      <c r="Y2830" s="28">
        <f t="shared" si="442"/>
        <v>0</v>
      </c>
      <c r="Z2830" s="29" t="str">
        <f t="shared" si="443"/>
        <v>NW</v>
      </c>
      <c r="AA2830" s="30">
        <f t="shared" si="444"/>
        <v>40</v>
      </c>
      <c r="AB2830" s="31">
        <f>IF(AND(ISNUMBER(MATCH($S2830,[3]Lists!$CU$8:$CU$37,0)),J2830&gt;=DATE(2018,12,31)),$AH$6,$AH$5)</f>
        <v>1</v>
      </c>
      <c r="AC2830" s="31">
        <f t="shared" si="445"/>
        <v>1</v>
      </c>
      <c r="AD2830" s="31">
        <f t="shared" si="446"/>
        <v>1</v>
      </c>
      <c r="AE2830" s="32" t="e">
        <f>MIN($K2830,IF(AND(S2830='[3]Resources - Baseline'!$C$25,$AH$3&gt;0),MIN(DATE(2050,12,31),MAX(DATE($AH$4,12,31),DATE(YEAR(J2830)+$AH$3,MONTH(J2830),DAY(J2830)))),IF(AND(COUNTIFS('[3]Resources - Baseline'!$C$26:$C$37,S2830)=1,$AH$2&gt;0),MIN(DATE($AH$4,12,31),DATE(YEAR(J2830)+$AH$2,MONTH(J2830),DAY(J2830))),DATE(2050,12,31))))</f>
        <v>#VALUE!</v>
      </c>
      <c r="AF2830" s="33">
        <f t="shared" si="447"/>
        <v>1</v>
      </c>
    </row>
    <row r="2831" spans="1:32">
      <c r="A2831" s="1">
        <v>2831</v>
      </c>
      <c r="B2831" s="21" t="s">
        <v>5796</v>
      </c>
      <c r="C2831" s="21" t="s">
        <v>5797</v>
      </c>
      <c r="D2831" s="21" t="s">
        <v>163</v>
      </c>
      <c r="E2831" s="21" t="s">
        <v>192</v>
      </c>
      <c r="F2831" s="21" t="s">
        <v>192</v>
      </c>
      <c r="G2831" s="21" t="s">
        <v>193</v>
      </c>
      <c r="H2831" s="21" t="s">
        <v>194</v>
      </c>
      <c r="I2831" s="21" t="s">
        <v>195</v>
      </c>
      <c r="J2831" s="22">
        <v>38473</v>
      </c>
      <c r="K2831" s="22">
        <v>47588</v>
      </c>
      <c r="L2831" s="23">
        <f t="shared" si="448"/>
        <v>0.75</v>
      </c>
      <c r="M2831" s="24">
        <f t="shared" si="449"/>
        <v>1</v>
      </c>
      <c r="N2831" s="21">
        <v>0.75</v>
      </c>
      <c r="O2831" s="21">
        <v>0.75</v>
      </c>
      <c r="P2831" s="21" t="s">
        <v>240</v>
      </c>
      <c r="Q2831" s="21" t="s">
        <v>207</v>
      </c>
      <c r="R2831" s="25" t="s">
        <v>189</v>
      </c>
      <c r="S2831" s="21" t="s">
        <v>337</v>
      </c>
      <c r="T2831" s="21"/>
      <c r="U2831" s="26"/>
      <c r="V2831" s="26"/>
      <c r="W2831" s="27">
        <f t="shared" si="440"/>
        <v>2005</v>
      </c>
      <c r="X2831" s="27">
        <f t="shared" si="441"/>
        <v>2029</v>
      </c>
      <c r="Y2831" s="28">
        <f t="shared" si="442"/>
        <v>0</v>
      </c>
      <c r="Z2831" s="29" t="str">
        <f t="shared" si="443"/>
        <v>SW</v>
      </c>
      <c r="AA2831" s="30">
        <f t="shared" si="444"/>
        <v>0.75</v>
      </c>
      <c r="AB2831" s="31">
        <f>IF(AND(ISNUMBER(MATCH($S2831,[3]Lists!$CU$8:$CU$37,0)),J2831&gt;=DATE(2018,12,31)),$AH$6,$AH$5)</f>
        <v>1</v>
      </c>
      <c r="AC2831" s="31">
        <f t="shared" si="445"/>
        <v>1</v>
      </c>
      <c r="AD2831" s="31">
        <f t="shared" si="446"/>
        <v>1</v>
      </c>
      <c r="AE2831" s="32" t="e">
        <f>MIN($K2831,IF(AND(S2831='[3]Resources - Baseline'!$C$25,$AH$3&gt;0),MIN(DATE(2050,12,31),MAX(DATE($AH$4,12,31),DATE(YEAR(J2831)+$AH$3,MONTH(J2831),DAY(J2831)))),IF(AND(COUNTIFS('[3]Resources - Baseline'!$C$26:$C$37,S2831)=1,$AH$2&gt;0),MIN(DATE($AH$4,12,31),DATE(YEAR(J2831)+$AH$2,MONTH(J2831),DAY(J2831))),DATE(2050,12,31))))</f>
        <v>#VALUE!</v>
      </c>
      <c r="AF2831" s="33">
        <f t="shared" si="447"/>
        <v>1</v>
      </c>
    </row>
    <row r="2832" spans="1:32">
      <c r="A2832" s="1">
        <v>2832</v>
      </c>
      <c r="B2832" s="21" t="s">
        <v>5798</v>
      </c>
      <c r="C2832" s="21" t="s">
        <v>5799</v>
      </c>
      <c r="D2832" s="21" t="s">
        <v>185</v>
      </c>
      <c r="E2832" s="21" t="s">
        <v>1349</v>
      </c>
      <c r="F2832" s="21" t="s">
        <v>175</v>
      </c>
      <c r="G2832" s="21" t="s">
        <v>186</v>
      </c>
      <c r="H2832" s="21" t="s">
        <v>175</v>
      </c>
      <c r="I2832" s="21" t="s">
        <v>178</v>
      </c>
      <c r="J2832" s="22">
        <v>40215</v>
      </c>
      <c r="K2832" s="22">
        <v>55153</v>
      </c>
      <c r="L2832" s="23">
        <f t="shared" si="448"/>
        <v>0</v>
      </c>
      <c r="M2832" s="24">
        <f t="shared" si="449"/>
        <v>0</v>
      </c>
      <c r="N2832" s="21"/>
      <c r="O2832" s="21">
        <v>1.6</v>
      </c>
      <c r="P2832" s="21" t="s">
        <v>187</v>
      </c>
      <c r="Q2832" s="21" t="s">
        <v>1498</v>
      </c>
      <c r="R2832" s="25" t="s">
        <v>1499</v>
      </c>
      <c r="S2832" s="21" t="s">
        <v>913</v>
      </c>
      <c r="T2832" s="21" t="s">
        <v>378</v>
      </c>
      <c r="U2832" s="26">
        <v>1.6</v>
      </c>
      <c r="V2832" s="26"/>
      <c r="W2832" s="27">
        <f t="shared" si="440"/>
        <v>2010</v>
      </c>
      <c r="X2832" s="27">
        <f t="shared" si="441"/>
        <v>2050</v>
      </c>
      <c r="Y2832" s="28">
        <f t="shared" si="442"/>
        <v>0</v>
      </c>
      <c r="Z2832" s="29" t="str">
        <f t="shared" si="443"/>
        <v>BANC</v>
      </c>
      <c r="AA2832" s="30">
        <f t="shared" si="444"/>
        <v>1.6</v>
      </c>
      <c r="AB2832" s="31">
        <f>IF(AND(ISNUMBER(MATCH($S2832,[3]Lists!$CU$8:$CU$37,0)),J2832&gt;=DATE(2018,12,31)),$AH$6,$AH$5)</f>
        <v>1</v>
      </c>
      <c r="AC2832" s="31">
        <f t="shared" si="445"/>
        <v>1</v>
      </c>
      <c r="AD2832" s="31">
        <f t="shared" si="446"/>
        <v>1</v>
      </c>
      <c r="AE2832" s="32" t="e">
        <f>MIN($K2832,IF(AND(S2832='[3]Resources - Baseline'!$C$25,$AH$3&gt;0),MIN(DATE(2050,12,31),MAX(DATE($AH$4,12,31),DATE(YEAR(J2832)+$AH$3,MONTH(J2832),DAY(J2832)))),IF(AND(COUNTIFS('[3]Resources - Baseline'!$C$26:$C$37,S2832)=1,$AH$2&gt;0),MIN(DATE($AH$4,12,31),DATE(YEAR(J2832)+$AH$2,MONTH(J2832),DAY(J2832))),DATE(2050,12,31))))</f>
        <v>#VALUE!</v>
      </c>
      <c r="AF2832" s="33">
        <f t="shared" si="447"/>
        <v>1</v>
      </c>
    </row>
    <row r="2833" spans="1:32">
      <c r="A2833" s="1">
        <v>2833</v>
      </c>
      <c r="B2833" s="21" t="s">
        <v>5800</v>
      </c>
      <c r="C2833" s="21" t="s">
        <v>5800</v>
      </c>
      <c r="D2833" s="21" t="s">
        <v>185</v>
      </c>
      <c r="E2833" s="21" t="s">
        <v>175</v>
      </c>
      <c r="F2833" s="21" t="s">
        <v>175</v>
      </c>
      <c r="G2833" s="21" t="s">
        <v>186</v>
      </c>
      <c r="H2833" s="21" t="s">
        <v>175</v>
      </c>
      <c r="I2833" s="21" t="s">
        <v>178</v>
      </c>
      <c r="J2833" s="22">
        <v>36526</v>
      </c>
      <c r="K2833" s="22">
        <v>55153</v>
      </c>
      <c r="L2833" s="23">
        <f t="shared" si="448"/>
        <v>0</v>
      </c>
      <c r="M2833" s="24">
        <f t="shared" si="449"/>
        <v>0</v>
      </c>
      <c r="N2833" s="21"/>
      <c r="O2833" s="21">
        <v>1</v>
      </c>
      <c r="P2833" s="21" t="s">
        <v>187</v>
      </c>
      <c r="Q2833" s="21" t="s">
        <v>537</v>
      </c>
      <c r="R2833" s="25" t="s">
        <v>538</v>
      </c>
      <c r="S2833" s="21" t="s">
        <v>539</v>
      </c>
      <c r="T2833" s="21"/>
      <c r="U2833" s="26"/>
      <c r="V2833" s="26"/>
      <c r="W2833" s="27">
        <f t="shared" si="440"/>
        <v>2000</v>
      </c>
      <c r="X2833" s="27">
        <f t="shared" si="441"/>
        <v>2050</v>
      </c>
      <c r="Y2833" s="28">
        <f t="shared" si="442"/>
        <v>0</v>
      </c>
      <c r="Z2833" s="29" t="str">
        <f t="shared" si="443"/>
        <v>CAISO</v>
      </c>
      <c r="AA2833" s="30">
        <f t="shared" si="444"/>
        <v>1</v>
      </c>
      <c r="AB2833" s="31">
        <f>IF(AND(ISNUMBER(MATCH($S2833,[3]Lists!$CU$8:$CU$37,0)),J2833&gt;=DATE(2018,12,31)),$AH$6,$AH$5)</f>
        <v>1</v>
      </c>
      <c r="AC2833" s="31">
        <f t="shared" si="445"/>
        <v>1</v>
      </c>
      <c r="AD2833" s="31">
        <f t="shared" si="446"/>
        <v>1</v>
      </c>
      <c r="AE2833" s="32" t="e">
        <f>MIN($K2833,IF(AND(S2833='[3]Resources - Baseline'!$C$25,$AH$3&gt;0),MIN(DATE(2050,12,31),MAX(DATE($AH$4,12,31),DATE(YEAR(J2833)+$AH$3,MONTH(J2833),DAY(J2833)))),IF(AND(COUNTIFS('[3]Resources - Baseline'!$C$26:$C$37,S2833)=1,$AH$2&gt;0),MIN(DATE($AH$4,12,31),DATE(YEAR(J2833)+$AH$2,MONTH(J2833),DAY(J2833))),DATE(2050,12,31))))</f>
        <v>#VALUE!</v>
      </c>
      <c r="AF2833" s="33">
        <f t="shared" si="447"/>
        <v>1</v>
      </c>
    </row>
    <row r="2834" spans="1:32">
      <c r="A2834" s="1">
        <v>2834</v>
      </c>
      <c r="B2834" s="21" t="s">
        <v>5801</v>
      </c>
      <c r="C2834" s="21" t="s">
        <v>5802</v>
      </c>
      <c r="D2834" s="21" t="s">
        <v>163</v>
      </c>
      <c r="E2834" s="21" t="s">
        <v>164</v>
      </c>
      <c r="F2834" s="21" t="s">
        <v>164</v>
      </c>
      <c r="G2834" s="21" t="s">
        <v>165</v>
      </c>
      <c r="H2834" s="21" t="s">
        <v>166</v>
      </c>
      <c r="I2834" s="21" t="s">
        <v>167</v>
      </c>
      <c r="J2834" s="22">
        <v>33970</v>
      </c>
      <c r="K2834" s="22">
        <v>48669</v>
      </c>
      <c r="L2834" s="23">
        <f t="shared" si="448"/>
        <v>1.8</v>
      </c>
      <c r="M2834" s="24">
        <f t="shared" si="449"/>
        <v>1</v>
      </c>
      <c r="N2834" s="21">
        <v>1.8</v>
      </c>
      <c r="O2834" s="21">
        <v>1.8</v>
      </c>
      <c r="P2834" s="21" t="s">
        <v>218</v>
      </c>
      <c r="Q2834" s="21" t="s">
        <v>219</v>
      </c>
      <c r="R2834" s="25" t="s">
        <v>218</v>
      </c>
      <c r="S2834" s="21" t="s">
        <v>220</v>
      </c>
      <c r="T2834" s="21"/>
      <c r="U2834" s="26"/>
      <c r="V2834" s="26"/>
      <c r="W2834" s="27">
        <f t="shared" si="440"/>
        <v>1993</v>
      </c>
      <c r="X2834" s="27">
        <f t="shared" si="441"/>
        <v>2032</v>
      </c>
      <c r="Y2834" s="28">
        <f t="shared" si="442"/>
        <v>0</v>
      </c>
      <c r="Z2834" s="29" t="str">
        <f t="shared" si="443"/>
        <v>Excluded</v>
      </c>
      <c r="AA2834" s="30">
        <f t="shared" si="444"/>
        <v>1.8</v>
      </c>
      <c r="AB2834" s="31">
        <f>IF(AND(ISNUMBER(MATCH($S2834,[3]Lists!$CU$8:$CU$37,0)),J2834&gt;=DATE(2018,12,31)),$AH$6,$AH$5)</f>
        <v>1</v>
      </c>
      <c r="AC2834" s="31">
        <f t="shared" si="445"/>
        <v>1</v>
      </c>
      <c r="AD2834" s="31">
        <f t="shared" si="446"/>
        <v>1</v>
      </c>
      <c r="AE2834" s="32" t="e">
        <f>MIN($K2834,IF(AND(S2834='[3]Resources - Baseline'!$C$25,$AH$3&gt;0),MIN(DATE(2050,12,31),MAX(DATE($AH$4,12,31),DATE(YEAR(J2834)+$AH$3,MONTH(J2834),DAY(J2834)))),IF(AND(COUNTIFS('[3]Resources - Baseline'!$C$26:$C$37,S2834)=1,$AH$2&gt;0),MIN(DATE($AH$4,12,31),DATE(YEAR(J2834)+$AH$2,MONTH(J2834),DAY(J2834))),DATE(2050,12,31))))</f>
        <v>#VALUE!</v>
      </c>
      <c r="AF2834" s="33">
        <f t="shared" si="447"/>
        <v>1</v>
      </c>
    </row>
    <row r="2835" spans="1:32">
      <c r="A2835" s="1">
        <v>2835</v>
      </c>
      <c r="B2835" s="21" t="s">
        <v>5803</v>
      </c>
      <c r="C2835" s="21" t="s">
        <v>5804</v>
      </c>
      <c r="D2835" s="21" t="s">
        <v>163</v>
      </c>
      <c r="E2835" s="21" t="s">
        <v>164</v>
      </c>
      <c r="F2835" s="21" t="s">
        <v>164</v>
      </c>
      <c r="G2835" s="21" t="s">
        <v>165</v>
      </c>
      <c r="H2835" s="21" t="s">
        <v>166</v>
      </c>
      <c r="I2835" s="21" t="s">
        <v>167</v>
      </c>
      <c r="J2835" s="22">
        <v>33970</v>
      </c>
      <c r="K2835" s="22">
        <v>48669</v>
      </c>
      <c r="L2835" s="23">
        <f t="shared" si="448"/>
        <v>1.8</v>
      </c>
      <c r="M2835" s="24">
        <f t="shared" si="449"/>
        <v>1</v>
      </c>
      <c r="N2835" s="21">
        <v>1.8</v>
      </c>
      <c r="O2835" s="21">
        <v>1.8</v>
      </c>
      <c r="P2835" s="21" t="s">
        <v>218</v>
      </c>
      <c r="Q2835" s="21" t="s">
        <v>219</v>
      </c>
      <c r="R2835" s="25" t="s">
        <v>218</v>
      </c>
      <c r="S2835" s="21" t="s">
        <v>220</v>
      </c>
      <c r="T2835" s="21"/>
      <c r="U2835" s="26"/>
      <c r="V2835" s="26"/>
      <c r="W2835" s="27">
        <f t="shared" si="440"/>
        <v>1993</v>
      </c>
      <c r="X2835" s="27">
        <f t="shared" si="441"/>
        <v>2032</v>
      </c>
      <c r="Y2835" s="28">
        <f t="shared" si="442"/>
        <v>0</v>
      </c>
      <c r="Z2835" s="29" t="str">
        <f t="shared" si="443"/>
        <v>Excluded</v>
      </c>
      <c r="AA2835" s="30">
        <f t="shared" si="444"/>
        <v>1.8</v>
      </c>
      <c r="AB2835" s="31">
        <f>IF(AND(ISNUMBER(MATCH($S2835,[3]Lists!$CU$8:$CU$37,0)),J2835&gt;=DATE(2018,12,31)),$AH$6,$AH$5)</f>
        <v>1</v>
      </c>
      <c r="AC2835" s="31">
        <f t="shared" si="445"/>
        <v>1</v>
      </c>
      <c r="AD2835" s="31">
        <f t="shared" si="446"/>
        <v>1</v>
      </c>
      <c r="AE2835" s="32" t="e">
        <f>MIN($K2835,IF(AND(S2835='[3]Resources - Baseline'!$C$25,$AH$3&gt;0),MIN(DATE(2050,12,31),MAX(DATE($AH$4,12,31),DATE(YEAR(J2835)+$AH$3,MONTH(J2835),DAY(J2835)))),IF(AND(COUNTIFS('[3]Resources - Baseline'!$C$26:$C$37,S2835)=1,$AH$2&gt;0),MIN(DATE($AH$4,12,31),DATE(YEAR(J2835)+$AH$2,MONTH(J2835),DAY(J2835))),DATE(2050,12,31))))</f>
        <v>#VALUE!</v>
      </c>
      <c r="AF2835" s="33">
        <f t="shared" si="447"/>
        <v>1</v>
      </c>
    </row>
    <row r="2836" spans="1:32">
      <c r="A2836" s="1">
        <v>2836</v>
      </c>
      <c r="B2836" s="21" t="s">
        <v>5805</v>
      </c>
      <c r="C2836" s="21" t="s">
        <v>5806</v>
      </c>
      <c r="D2836" s="21" t="s">
        <v>163</v>
      </c>
      <c r="E2836" s="21" t="s">
        <v>164</v>
      </c>
      <c r="F2836" s="21" t="s">
        <v>164</v>
      </c>
      <c r="G2836" s="21" t="s">
        <v>165</v>
      </c>
      <c r="H2836" s="21" t="s">
        <v>166</v>
      </c>
      <c r="I2836" s="21" t="s">
        <v>167</v>
      </c>
      <c r="J2836" s="22">
        <v>31517</v>
      </c>
      <c r="K2836" s="22">
        <v>47484</v>
      </c>
      <c r="L2836" s="23">
        <f t="shared" si="448"/>
        <v>1.2</v>
      </c>
      <c r="M2836" s="24">
        <f t="shared" si="449"/>
        <v>1</v>
      </c>
      <c r="N2836" s="21">
        <v>1.2</v>
      </c>
      <c r="O2836" s="21">
        <v>1.2</v>
      </c>
      <c r="P2836" s="21" t="s">
        <v>218</v>
      </c>
      <c r="Q2836" s="21" t="s">
        <v>219</v>
      </c>
      <c r="R2836" s="25" t="s">
        <v>218</v>
      </c>
      <c r="S2836" s="21" t="s">
        <v>220</v>
      </c>
      <c r="T2836" s="21"/>
      <c r="U2836" s="26"/>
      <c r="V2836" s="26"/>
      <c r="W2836" s="27">
        <f t="shared" si="440"/>
        <v>1986</v>
      </c>
      <c r="X2836" s="27">
        <f t="shared" si="441"/>
        <v>2029</v>
      </c>
      <c r="Y2836" s="28">
        <f t="shared" si="442"/>
        <v>0</v>
      </c>
      <c r="Z2836" s="29" t="str">
        <f t="shared" si="443"/>
        <v>Excluded</v>
      </c>
      <c r="AA2836" s="30">
        <f t="shared" si="444"/>
        <v>1.2</v>
      </c>
      <c r="AB2836" s="31">
        <f>IF(AND(ISNUMBER(MATCH($S2836,[3]Lists!$CU$8:$CU$37,0)),J2836&gt;=DATE(2018,12,31)),$AH$6,$AH$5)</f>
        <v>1</v>
      </c>
      <c r="AC2836" s="31">
        <f t="shared" si="445"/>
        <v>1</v>
      </c>
      <c r="AD2836" s="31">
        <f t="shared" si="446"/>
        <v>1</v>
      </c>
      <c r="AE2836" s="32" t="e">
        <f>MIN($K2836,IF(AND(S2836='[3]Resources - Baseline'!$C$25,$AH$3&gt;0),MIN(DATE(2050,12,31),MAX(DATE($AH$4,12,31),DATE(YEAR(J2836)+$AH$3,MONTH(J2836),DAY(J2836)))),IF(AND(COUNTIFS('[3]Resources - Baseline'!$C$26:$C$37,S2836)=1,$AH$2&gt;0),MIN(DATE($AH$4,12,31),DATE(YEAR(J2836)+$AH$2,MONTH(J2836),DAY(J2836))),DATE(2050,12,31))))</f>
        <v>#VALUE!</v>
      </c>
      <c r="AF2836" s="33">
        <f t="shared" si="447"/>
        <v>1</v>
      </c>
    </row>
    <row r="2837" spans="1:32">
      <c r="A2837" s="1">
        <v>2837</v>
      </c>
      <c r="B2837" s="21" t="s">
        <v>5807</v>
      </c>
      <c r="C2837" s="21" t="s">
        <v>5808</v>
      </c>
      <c r="D2837" s="21" t="s">
        <v>163</v>
      </c>
      <c r="E2837" s="21" t="s">
        <v>298</v>
      </c>
      <c r="F2837" s="21" t="s">
        <v>298</v>
      </c>
      <c r="G2837" s="21" t="s">
        <v>299</v>
      </c>
      <c r="H2837" s="21" t="s">
        <v>166</v>
      </c>
      <c r="I2837" s="21" t="s">
        <v>167</v>
      </c>
      <c r="J2837" s="22">
        <v>41551</v>
      </c>
      <c r="K2837" s="22">
        <v>55153</v>
      </c>
      <c r="L2837" s="23">
        <f t="shared" si="448"/>
        <v>58</v>
      </c>
      <c r="M2837" s="24">
        <f t="shared" si="449"/>
        <v>1</v>
      </c>
      <c r="N2837" s="21">
        <v>58</v>
      </c>
      <c r="O2837" s="21">
        <v>58</v>
      </c>
      <c r="P2837" s="21" t="s">
        <v>196</v>
      </c>
      <c r="Q2837" s="21" t="s">
        <v>197</v>
      </c>
      <c r="R2837" s="25" t="s">
        <v>198</v>
      </c>
      <c r="S2837" s="21" t="s">
        <v>542</v>
      </c>
      <c r="T2837" s="21"/>
      <c r="U2837" s="26"/>
      <c r="V2837" s="26"/>
      <c r="W2837" s="27">
        <f t="shared" si="440"/>
        <v>2014</v>
      </c>
      <c r="X2837" s="27">
        <f t="shared" si="441"/>
        <v>2050</v>
      </c>
      <c r="Y2837" s="28">
        <f t="shared" si="442"/>
        <v>0</v>
      </c>
      <c r="Z2837" s="29" t="str">
        <f t="shared" si="443"/>
        <v>Excluded</v>
      </c>
      <c r="AA2837" s="30">
        <f t="shared" si="444"/>
        <v>58</v>
      </c>
      <c r="AB2837" s="31">
        <f>IF(AND(ISNUMBER(MATCH($S2837,[3]Lists!$CU$8:$CU$37,0)),J2837&gt;=DATE(2018,12,31)),$AH$6,$AH$5)</f>
        <v>1</v>
      </c>
      <c r="AC2837" s="31">
        <f t="shared" si="445"/>
        <v>1</v>
      </c>
      <c r="AD2837" s="31">
        <f t="shared" si="446"/>
        <v>1</v>
      </c>
      <c r="AE2837" s="32" t="e">
        <f>MIN($K2837,IF(AND(S2837='[3]Resources - Baseline'!$C$25,$AH$3&gt;0),MIN(DATE(2050,12,31),MAX(DATE($AH$4,12,31),DATE(YEAR(J2837)+$AH$3,MONTH(J2837),DAY(J2837)))),IF(AND(COUNTIFS('[3]Resources - Baseline'!$C$26:$C$37,S2837)=1,$AH$2&gt;0),MIN(DATE($AH$4,12,31),DATE(YEAR(J2837)+$AH$2,MONTH(J2837),DAY(J2837))),DATE(2050,12,31))))</f>
        <v>#VALUE!</v>
      </c>
      <c r="AF2837" s="33">
        <f t="shared" si="447"/>
        <v>1</v>
      </c>
    </row>
    <row r="2838" spans="1:32">
      <c r="A2838" s="1">
        <v>2838</v>
      </c>
      <c r="B2838" s="21" t="s">
        <v>5809</v>
      </c>
      <c r="C2838" s="21" t="s">
        <v>5810</v>
      </c>
      <c r="D2838" s="21" t="s">
        <v>163</v>
      </c>
      <c r="E2838" s="21" t="s">
        <v>298</v>
      </c>
      <c r="F2838" s="21" t="s">
        <v>298</v>
      </c>
      <c r="G2838" s="21" t="s">
        <v>299</v>
      </c>
      <c r="H2838" s="21" t="s">
        <v>166</v>
      </c>
      <c r="I2838" s="21" t="s">
        <v>167</v>
      </c>
      <c r="J2838" s="22">
        <v>41551</v>
      </c>
      <c r="K2838" s="22">
        <v>55153</v>
      </c>
      <c r="L2838" s="23">
        <f t="shared" si="448"/>
        <v>58</v>
      </c>
      <c r="M2838" s="24">
        <f t="shared" si="449"/>
        <v>1</v>
      </c>
      <c r="N2838" s="21">
        <v>58</v>
      </c>
      <c r="O2838" s="21">
        <v>58</v>
      </c>
      <c r="P2838" s="21" t="s">
        <v>196</v>
      </c>
      <c r="Q2838" s="21" t="s">
        <v>197</v>
      </c>
      <c r="R2838" s="25" t="s">
        <v>198</v>
      </c>
      <c r="S2838" s="21" t="s">
        <v>542</v>
      </c>
      <c r="T2838" s="21"/>
      <c r="U2838" s="26"/>
      <c r="V2838" s="26"/>
      <c r="W2838" s="27">
        <f t="shared" si="440"/>
        <v>2014</v>
      </c>
      <c r="X2838" s="27">
        <f t="shared" si="441"/>
        <v>2050</v>
      </c>
      <c r="Y2838" s="28">
        <f t="shared" si="442"/>
        <v>0</v>
      </c>
      <c r="Z2838" s="29" t="str">
        <f t="shared" si="443"/>
        <v>Excluded</v>
      </c>
      <c r="AA2838" s="30">
        <f t="shared" si="444"/>
        <v>58</v>
      </c>
      <c r="AB2838" s="31">
        <f>IF(AND(ISNUMBER(MATCH($S2838,[3]Lists!$CU$8:$CU$37,0)),J2838&gt;=DATE(2018,12,31)),$AH$6,$AH$5)</f>
        <v>1</v>
      </c>
      <c r="AC2838" s="31">
        <f t="shared" si="445"/>
        <v>1</v>
      </c>
      <c r="AD2838" s="31">
        <f t="shared" si="446"/>
        <v>1</v>
      </c>
      <c r="AE2838" s="32" t="e">
        <f>MIN($K2838,IF(AND(S2838='[3]Resources - Baseline'!$C$25,$AH$3&gt;0),MIN(DATE(2050,12,31),MAX(DATE($AH$4,12,31),DATE(YEAR(J2838)+$AH$3,MONTH(J2838),DAY(J2838)))),IF(AND(COUNTIFS('[3]Resources - Baseline'!$C$26:$C$37,S2838)=1,$AH$2&gt;0),MIN(DATE($AH$4,12,31),DATE(YEAR(J2838)+$AH$2,MONTH(J2838),DAY(J2838))),DATE(2050,12,31))))</f>
        <v>#VALUE!</v>
      </c>
      <c r="AF2838" s="33">
        <f t="shared" si="447"/>
        <v>1</v>
      </c>
    </row>
    <row r="2839" spans="1:32">
      <c r="A2839" s="1">
        <v>2839</v>
      </c>
      <c r="B2839" s="21" t="s">
        <v>5811</v>
      </c>
      <c r="C2839" s="21" t="s">
        <v>5812</v>
      </c>
      <c r="D2839" s="21" t="s">
        <v>185</v>
      </c>
      <c r="E2839" s="21" t="s">
        <v>205</v>
      </c>
      <c r="F2839" s="21" t="s">
        <v>205</v>
      </c>
      <c r="G2839" s="21" t="s">
        <v>204</v>
      </c>
      <c r="H2839" s="21" t="s">
        <v>205</v>
      </c>
      <c r="I2839" s="21" t="s">
        <v>178</v>
      </c>
      <c r="J2839" s="22">
        <v>32509</v>
      </c>
      <c r="K2839" s="22">
        <v>55153</v>
      </c>
      <c r="L2839" s="23">
        <f t="shared" si="448"/>
        <v>2.2599999999999998</v>
      </c>
      <c r="M2839" s="24">
        <f t="shared" si="449"/>
        <v>0.87596899224806191</v>
      </c>
      <c r="N2839" s="21">
        <v>2.2599999999999998</v>
      </c>
      <c r="O2839" s="21">
        <v>2.58</v>
      </c>
      <c r="P2839" s="21" t="s">
        <v>257</v>
      </c>
      <c r="Q2839" s="21" t="s">
        <v>537</v>
      </c>
      <c r="R2839" s="25" t="s">
        <v>538</v>
      </c>
      <c r="S2839" s="21" t="s">
        <v>539</v>
      </c>
      <c r="T2839" s="21"/>
      <c r="U2839" s="26"/>
      <c r="V2839" s="26"/>
      <c r="W2839" s="27">
        <f t="shared" si="440"/>
        <v>1989</v>
      </c>
      <c r="X2839" s="27">
        <f t="shared" si="441"/>
        <v>2050</v>
      </c>
      <c r="Y2839" s="28">
        <f t="shared" si="442"/>
        <v>0</v>
      </c>
      <c r="Z2839" s="29" t="str">
        <f t="shared" si="443"/>
        <v>CAISO</v>
      </c>
      <c r="AA2839" s="30">
        <f t="shared" si="444"/>
        <v>2.58</v>
      </c>
      <c r="AB2839" s="31">
        <f>IF(AND(ISNUMBER(MATCH($S2839,[3]Lists!$CU$8:$CU$37,0)),J2839&gt;=DATE(2018,12,31)),$AH$6,$AH$5)</f>
        <v>1</v>
      </c>
      <c r="AC2839" s="31">
        <f t="shared" si="445"/>
        <v>1</v>
      </c>
      <c r="AD2839" s="31">
        <f t="shared" si="446"/>
        <v>1</v>
      </c>
      <c r="AE2839" s="32" t="e">
        <f>MIN($K2839,IF(AND(S2839='[3]Resources - Baseline'!$C$25,$AH$3&gt;0),MIN(DATE(2050,12,31),MAX(DATE($AH$4,12,31),DATE(YEAR(J2839)+$AH$3,MONTH(J2839),DAY(J2839)))),IF(AND(COUNTIFS('[3]Resources - Baseline'!$C$26:$C$37,S2839)=1,$AH$2&gt;0),MIN(DATE($AH$4,12,31),DATE(YEAR(J2839)+$AH$2,MONTH(J2839),DAY(J2839))),DATE(2050,12,31))))</f>
        <v>#VALUE!</v>
      </c>
      <c r="AF2839" s="33">
        <f t="shared" si="447"/>
        <v>1</v>
      </c>
    </row>
    <row r="2840" spans="1:32">
      <c r="A2840" s="1">
        <v>2840</v>
      </c>
      <c r="B2840" s="21" t="s">
        <v>5813</v>
      </c>
      <c r="C2840" s="21" t="s">
        <v>5814</v>
      </c>
      <c r="D2840" s="21" t="s">
        <v>185</v>
      </c>
      <c r="E2840" s="21" t="s">
        <v>205</v>
      </c>
      <c r="F2840" s="21" t="s">
        <v>205</v>
      </c>
      <c r="G2840" s="21" t="s">
        <v>204</v>
      </c>
      <c r="H2840" s="21" t="s">
        <v>205</v>
      </c>
      <c r="I2840" s="21" t="s">
        <v>178</v>
      </c>
      <c r="J2840" s="22">
        <v>32509</v>
      </c>
      <c r="K2840" s="22">
        <v>43465</v>
      </c>
      <c r="L2840" s="23">
        <f t="shared" si="448"/>
        <v>0</v>
      </c>
      <c r="M2840" s="24">
        <f t="shared" si="449"/>
        <v>0</v>
      </c>
      <c r="N2840" s="21"/>
      <c r="O2840" s="21">
        <v>22.3</v>
      </c>
      <c r="P2840" s="21" t="s">
        <v>257</v>
      </c>
      <c r="Q2840" s="21" t="s">
        <v>5815</v>
      </c>
      <c r="R2840" s="25" t="s">
        <v>270</v>
      </c>
      <c r="S2840" s="21" t="s">
        <v>271</v>
      </c>
      <c r="T2840" s="21"/>
      <c r="U2840" s="26"/>
      <c r="V2840" s="26"/>
      <c r="W2840" s="27">
        <f t="shared" si="440"/>
        <v>1989</v>
      </c>
      <c r="X2840" s="27">
        <f t="shared" si="441"/>
        <v>2018</v>
      </c>
      <c r="Y2840" s="28">
        <f t="shared" si="442"/>
        <v>0</v>
      </c>
      <c r="Z2840" s="29" t="str">
        <f t="shared" si="443"/>
        <v>CAISO</v>
      </c>
      <c r="AA2840" s="30">
        <f t="shared" si="444"/>
        <v>22.3</v>
      </c>
      <c r="AB2840" s="31">
        <f>IF(AND(ISNUMBER(MATCH($S2840,[3]Lists!$CU$8:$CU$37,0)),J2840&gt;=DATE(2018,12,31)),$AH$6,$AH$5)</f>
        <v>1</v>
      </c>
      <c r="AC2840" s="31">
        <f t="shared" si="445"/>
        <v>1</v>
      </c>
      <c r="AD2840" s="31">
        <f t="shared" si="446"/>
        <v>1</v>
      </c>
      <c r="AE2840" s="32" t="e">
        <f>MIN($K2840,IF(AND(S2840='[3]Resources - Baseline'!$C$25,$AH$3&gt;0),MIN(DATE(2050,12,31),MAX(DATE($AH$4,12,31),DATE(YEAR(J2840)+$AH$3,MONTH(J2840),DAY(J2840)))),IF(AND(COUNTIFS('[3]Resources - Baseline'!$C$26:$C$37,S2840)=1,$AH$2&gt;0),MIN(DATE($AH$4,12,31),DATE(YEAR(J2840)+$AH$2,MONTH(J2840),DAY(J2840))),DATE(2050,12,31))))</f>
        <v>#VALUE!</v>
      </c>
      <c r="AF2840" s="33">
        <f t="shared" si="447"/>
        <v>1</v>
      </c>
    </row>
    <row r="2841" spans="1:32">
      <c r="A2841" s="1">
        <v>2841</v>
      </c>
      <c r="B2841" s="21" t="s">
        <v>5816</v>
      </c>
      <c r="C2841" s="21" t="s">
        <v>5817</v>
      </c>
      <c r="D2841" s="21" t="s">
        <v>163</v>
      </c>
      <c r="E2841" s="21" t="s">
        <v>302</v>
      </c>
      <c r="F2841" s="21" t="s">
        <v>302</v>
      </c>
      <c r="G2841" s="21" t="s">
        <v>303</v>
      </c>
      <c r="H2841" s="21" t="s">
        <v>302</v>
      </c>
      <c r="I2841" s="21" t="s">
        <v>167</v>
      </c>
      <c r="J2841" s="22">
        <v>40909</v>
      </c>
      <c r="K2841" s="22">
        <v>55153</v>
      </c>
      <c r="L2841" s="23">
        <f t="shared" si="448"/>
        <v>90</v>
      </c>
      <c r="M2841" s="24">
        <f t="shared" si="449"/>
        <v>1</v>
      </c>
      <c r="N2841" s="21">
        <v>90</v>
      </c>
      <c r="O2841" s="21">
        <v>90</v>
      </c>
      <c r="P2841" s="21" t="s">
        <v>268</v>
      </c>
      <c r="Q2841" s="21" t="s">
        <v>269</v>
      </c>
      <c r="R2841" s="25" t="s">
        <v>270</v>
      </c>
      <c r="S2841" s="21" t="s">
        <v>304</v>
      </c>
      <c r="T2841" s="21"/>
      <c r="U2841" s="26"/>
      <c r="V2841" s="26"/>
      <c r="W2841" s="27">
        <f t="shared" si="440"/>
        <v>2012</v>
      </c>
      <c r="X2841" s="27">
        <f t="shared" si="441"/>
        <v>2050</v>
      </c>
      <c r="Y2841" s="28">
        <f t="shared" si="442"/>
        <v>0</v>
      </c>
      <c r="Z2841" s="29" t="str">
        <f t="shared" si="443"/>
        <v>Excluded</v>
      </c>
      <c r="AA2841" s="30">
        <f t="shared" si="444"/>
        <v>90</v>
      </c>
      <c r="AB2841" s="31">
        <f>IF(AND(ISNUMBER(MATCH($S2841,[3]Lists!$CU$8:$CU$37,0)),J2841&gt;=DATE(2018,12,31)),$AH$6,$AH$5)</f>
        <v>1</v>
      </c>
      <c r="AC2841" s="31">
        <f t="shared" si="445"/>
        <v>1</v>
      </c>
      <c r="AD2841" s="31">
        <f t="shared" si="446"/>
        <v>1</v>
      </c>
      <c r="AE2841" s="32" t="e">
        <f>MIN($K2841,IF(AND(S2841='[3]Resources - Baseline'!$C$25,$AH$3&gt;0),MIN(DATE(2050,12,31),MAX(DATE($AH$4,12,31),DATE(YEAR(J2841)+$AH$3,MONTH(J2841),DAY(J2841)))),IF(AND(COUNTIFS('[3]Resources - Baseline'!$C$26:$C$37,S2841)=1,$AH$2&gt;0),MIN(DATE($AH$4,12,31),DATE(YEAR(J2841)+$AH$2,MONTH(J2841),DAY(J2841))),DATE(2050,12,31))))</f>
        <v>#VALUE!</v>
      </c>
      <c r="AF2841" s="33">
        <f t="shared" si="447"/>
        <v>1</v>
      </c>
    </row>
    <row r="2842" spans="1:32">
      <c r="A2842" s="1">
        <v>2842</v>
      </c>
      <c r="B2842" s="21" t="s">
        <v>5818</v>
      </c>
      <c r="C2842" s="21" t="s">
        <v>5819</v>
      </c>
      <c r="D2842" s="21" t="s">
        <v>163</v>
      </c>
      <c r="E2842" s="21" t="s">
        <v>302</v>
      </c>
      <c r="F2842" s="21" t="s">
        <v>302</v>
      </c>
      <c r="G2842" s="21" t="s">
        <v>303</v>
      </c>
      <c r="H2842" s="21" t="s">
        <v>302</v>
      </c>
      <c r="I2842" s="21" t="s">
        <v>167</v>
      </c>
      <c r="J2842" s="22">
        <v>40909</v>
      </c>
      <c r="K2842" s="22">
        <v>55153</v>
      </c>
      <c r="L2842" s="23">
        <f t="shared" si="448"/>
        <v>90</v>
      </c>
      <c r="M2842" s="24">
        <f t="shared" si="449"/>
        <v>1</v>
      </c>
      <c r="N2842" s="21">
        <v>90</v>
      </c>
      <c r="O2842" s="21">
        <v>90</v>
      </c>
      <c r="P2842" s="21" t="s">
        <v>268</v>
      </c>
      <c r="Q2842" s="21" t="s">
        <v>269</v>
      </c>
      <c r="R2842" s="25" t="s">
        <v>270</v>
      </c>
      <c r="S2842" s="21" t="s">
        <v>304</v>
      </c>
      <c r="T2842" s="21"/>
      <c r="U2842" s="26"/>
      <c r="V2842" s="26"/>
      <c r="W2842" s="27">
        <f t="shared" si="440"/>
        <v>2012</v>
      </c>
      <c r="X2842" s="27">
        <f t="shared" si="441"/>
        <v>2050</v>
      </c>
      <c r="Y2842" s="28">
        <f t="shared" si="442"/>
        <v>0</v>
      </c>
      <c r="Z2842" s="29" t="str">
        <f t="shared" si="443"/>
        <v>Excluded</v>
      </c>
      <c r="AA2842" s="30">
        <f t="shared" si="444"/>
        <v>90</v>
      </c>
      <c r="AB2842" s="31">
        <f>IF(AND(ISNUMBER(MATCH($S2842,[3]Lists!$CU$8:$CU$37,0)),J2842&gt;=DATE(2018,12,31)),$AH$6,$AH$5)</f>
        <v>1</v>
      </c>
      <c r="AC2842" s="31">
        <f t="shared" si="445"/>
        <v>1</v>
      </c>
      <c r="AD2842" s="31">
        <f t="shared" si="446"/>
        <v>1</v>
      </c>
      <c r="AE2842" s="32" t="e">
        <f>MIN($K2842,IF(AND(S2842='[3]Resources - Baseline'!$C$25,$AH$3&gt;0),MIN(DATE(2050,12,31),MAX(DATE($AH$4,12,31),DATE(YEAR(J2842)+$AH$3,MONTH(J2842),DAY(J2842)))),IF(AND(COUNTIFS('[3]Resources - Baseline'!$C$26:$C$37,S2842)=1,$AH$2&gt;0),MIN(DATE($AH$4,12,31),DATE(YEAR(J2842)+$AH$2,MONTH(J2842),DAY(J2842))),DATE(2050,12,31))))</f>
        <v>#VALUE!</v>
      </c>
      <c r="AF2842" s="33">
        <f t="shared" si="447"/>
        <v>1</v>
      </c>
    </row>
    <row r="2843" spans="1:32">
      <c r="A2843" s="1">
        <v>2843</v>
      </c>
      <c r="B2843" s="21" t="s">
        <v>5820</v>
      </c>
      <c r="C2843" s="21" t="s">
        <v>5821</v>
      </c>
      <c r="D2843" s="21" t="s">
        <v>163</v>
      </c>
      <c r="E2843" s="21" t="s">
        <v>302</v>
      </c>
      <c r="F2843" s="21" t="s">
        <v>302</v>
      </c>
      <c r="G2843" s="21" t="s">
        <v>303</v>
      </c>
      <c r="H2843" s="21" t="s">
        <v>302</v>
      </c>
      <c r="I2843" s="21" t="s">
        <v>167</v>
      </c>
      <c r="J2843" s="22">
        <v>39995</v>
      </c>
      <c r="K2843" s="22">
        <v>55153</v>
      </c>
      <c r="L2843" s="23">
        <f t="shared" si="448"/>
        <v>99</v>
      </c>
      <c r="M2843" s="24">
        <f t="shared" si="449"/>
        <v>1</v>
      </c>
      <c r="N2843" s="21">
        <v>99</v>
      </c>
      <c r="O2843" s="21">
        <v>99</v>
      </c>
      <c r="P2843" s="21" t="s">
        <v>533</v>
      </c>
      <c r="Q2843" s="21" t="s">
        <v>258</v>
      </c>
      <c r="R2843" s="25" t="s">
        <v>259</v>
      </c>
      <c r="S2843" s="21" t="s">
        <v>534</v>
      </c>
      <c r="T2843" s="21"/>
      <c r="U2843" s="26"/>
      <c r="V2843" s="26"/>
      <c r="W2843" s="27">
        <f t="shared" si="440"/>
        <v>2010</v>
      </c>
      <c r="X2843" s="27">
        <f t="shared" si="441"/>
        <v>2050</v>
      </c>
      <c r="Y2843" s="28">
        <f t="shared" si="442"/>
        <v>0</v>
      </c>
      <c r="Z2843" s="29" t="str">
        <f t="shared" si="443"/>
        <v>Excluded</v>
      </c>
      <c r="AA2843" s="30">
        <f t="shared" si="444"/>
        <v>99</v>
      </c>
      <c r="AB2843" s="31">
        <f>IF(AND(ISNUMBER(MATCH($S2843,[3]Lists!$CU$8:$CU$37,0)),J2843&gt;=DATE(2018,12,31)),$AH$6,$AH$5)</f>
        <v>1</v>
      </c>
      <c r="AC2843" s="31">
        <f t="shared" si="445"/>
        <v>1</v>
      </c>
      <c r="AD2843" s="31">
        <f t="shared" si="446"/>
        <v>1</v>
      </c>
      <c r="AE2843" s="32" t="e">
        <f>MIN($K2843,IF(AND(S2843='[3]Resources - Baseline'!$C$25,$AH$3&gt;0),MIN(DATE(2050,12,31),MAX(DATE($AH$4,12,31),DATE(YEAR(J2843)+$AH$3,MONTH(J2843),DAY(J2843)))),IF(AND(COUNTIFS('[3]Resources - Baseline'!$C$26:$C$37,S2843)=1,$AH$2&gt;0),MIN(DATE($AH$4,12,31),DATE(YEAR(J2843)+$AH$2,MONTH(J2843),DAY(J2843))),DATE(2050,12,31))))</f>
        <v>#VALUE!</v>
      </c>
      <c r="AF2843" s="33">
        <f t="shared" si="447"/>
        <v>1</v>
      </c>
    </row>
    <row r="2844" spans="1:32">
      <c r="A2844" s="1">
        <v>2844</v>
      </c>
      <c r="B2844" s="21" t="s">
        <v>5822</v>
      </c>
      <c r="C2844" s="21" t="s">
        <v>5823</v>
      </c>
      <c r="D2844" s="21" t="s">
        <v>163</v>
      </c>
      <c r="E2844" s="21" t="s">
        <v>302</v>
      </c>
      <c r="F2844" s="21" t="s">
        <v>302</v>
      </c>
      <c r="G2844" s="21" t="s">
        <v>303</v>
      </c>
      <c r="H2844" s="21" t="s">
        <v>302</v>
      </c>
      <c r="I2844" s="21" t="s">
        <v>167</v>
      </c>
      <c r="J2844" s="22">
        <v>40909</v>
      </c>
      <c r="K2844" s="22">
        <v>55153</v>
      </c>
      <c r="L2844" s="23">
        <f t="shared" si="448"/>
        <v>99</v>
      </c>
      <c r="M2844" s="24">
        <f t="shared" si="449"/>
        <v>1</v>
      </c>
      <c r="N2844" s="21">
        <v>99</v>
      </c>
      <c r="O2844" s="21">
        <v>99</v>
      </c>
      <c r="P2844" s="21" t="s">
        <v>533</v>
      </c>
      <c r="Q2844" s="21" t="s">
        <v>258</v>
      </c>
      <c r="R2844" s="25" t="s">
        <v>259</v>
      </c>
      <c r="S2844" s="21" t="s">
        <v>534</v>
      </c>
      <c r="T2844" s="21"/>
      <c r="U2844" s="26"/>
      <c r="V2844" s="26"/>
      <c r="W2844" s="27">
        <f t="shared" si="440"/>
        <v>2012</v>
      </c>
      <c r="X2844" s="27">
        <f t="shared" si="441"/>
        <v>2050</v>
      </c>
      <c r="Y2844" s="28">
        <f t="shared" si="442"/>
        <v>0</v>
      </c>
      <c r="Z2844" s="29" t="str">
        <f t="shared" si="443"/>
        <v>Excluded</v>
      </c>
      <c r="AA2844" s="30">
        <f t="shared" si="444"/>
        <v>99</v>
      </c>
      <c r="AB2844" s="31">
        <f>IF(AND(ISNUMBER(MATCH($S2844,[3]Lists!$CU$8:$CU$37,0)),J2844&gt;=DATE(2018,12,31)),$AH$6,$AH$5)</f>
        <v>1</v>
      </c>
      <c r="AC2844" s="31">
        <f t="shared" si="445"/>
        <v>1</v>
      </c>
      <c r="AD2844" s="31">
        <f t="shared" si="446"/>
        <v>1</v>
      </c>
      <c r="AE2844" s="32" t="e">
        <f>MIN($K2844,IF(AND(S2844='[3]Resources - Baseline'!$C$25,$AH$3&gt;0),MIN(DATE(2050,12,31),MAX(DATE($AH$4,12,31),DATE(YEAR(J2844)+$AH$3,MONTH(J2844),DAY(J2844)))),IF(AND(COUNTIFS('[3]Resources - Baseline'!$C$26:$C$37,S2844)=1,$AH$2&gt;0),MIN(DATE($AH$4,12,31),DATE(YEAR(J2844)+$AH$2,MONTH(J2844),DAY(J2844))),DATE(2050,12,31))))</f>
        <v>#VALUE!</v>
      </c>
      <c r="AF2844" s="33">
        <f t="shared" si="447"/>
        <v>1</v>
      </c>
    </row>
    <row r="2845" spans="1:32">
      <c r="A2845" s="1">
        <v>2845</v>
      </c>
      <c r="B2845" s="21" t="s">
        <v>5824</v>
      </c>
      <c r="C2845" s="21" t="s">
        <v>5825</v>
      </c>
      <c r="D2845" s="21" t="s">
        <v>163</v>
      </c>
      <c r="E2845" s="21" t="s">
        <v>302</v>
      </c>
      <c r="F2845" s="21" t="s">
        <v>302</v>
      </c>
      <c r="G2845" s="21" t="s">
        <v>303</v>
      </c>
      <c r="H2845" s="21" t="s">
        <v>302</v>
      </c>
      <c r="I2845" s="21" t="s">
        <v>167</v>
      </c>
      <c r="J2845" s="22">
        <v>23712</v>
      </c>
      <c r="K2845" s="22">
        <v>55153</v>
      </c>
      <c r="L2845" s="23">
        <f t="shared" si="448"/>
        <v>10</v>
      </c>
      <c r="M2845" s="24">
        <f t="shared" si="449"/>
        <v>1</v>
      </c>
      <c r="N2845" s="21">
        <v>10</v>
      </c>
      <c r="O2845" s="21">
        <v>10</v>
      </c>
      <c r="P2845" s="21" t="s">
        <v>307</v>
      </c>
      <c r="Q2845" s="21" t="s">
        <v>308</v>
      </c>
      <c r="R2845" s="25" t="s">
        <v>309</v>
      </c>
      <c r="S2845" s="21" t="s">
        <v>310</v>
      </c>
      <c r="T2845" s="21"/>
      <c r="U2845" s="26"/>
      <c r="V2845" s="26"/>
      <c r="W2845" s="27">
        <f t="shared" si="440"/>
        <v>1965</v>
      </c>
      <c r="X2845" s="27">
        <f t="shared" si="441"/>
        <v>2050</v>
      </c>
      <c r="Y2845" s="28">
        <f t="shared" si="442"/>
        <v>0</v>
      </c>
      <c r="Z2845" s="29" t="str">
        <f t="shared" si="443"/>
        <v>Excluded</v>
      </c>
      <c r="AA2845" s="30">
        <f t="shared" si="444"/>
        <v>10</v>
      </c>
      <c r="AB2845" s="31">
        <f>IF(AND(ISNUMBER(MATCH($S2845,[3]Lists!$CU$8:$CU$37,0)),J2845&gt;=DATE(2018,12,31)),$AH$6,$AH$5)</f>
        <v>1</v>
      </c>
      <c r="AC2845" s="31">
        <f t="shared" si="445"/>
        <v>1</v>
      </c>
      <c r="AD2845" s="31">
        <f t="shared" si="446"/>
        <v>1</v>
      </c>
      <c r="AE2845" s="32" t="e">
        <f>MIN($K2845,IF(AND(S2845='[3]Resources - Baseline'!$C$25,$AH$3&gt;0),MIN(DATE(2050,12,31),MAX(DATE($AH$4,12,31),DATE(YEAR(J2845)+$AH$3,MONTH(J2845),DAY(J2845)))),IF(AND(COUNTIFS('[3]Resources - Baseline'!$C$26:$C$37,S2845)=1,$AH$2&gt;0),MIN(DATE($AH$4,12,31),DATE(YEAR(J2845)+$AH$2,MONTH(J2845),DAY(J2845))),DATE(2050,12,31))))</f>
        <v>#VALUE!</v>
      </c>
      <c r="AF2845" s="33">
        <f t="shared" si="447"/>
        <v>1</v>
      </c>
    </row>
    <row r="2846" spans="1:32">
      <c r="A2846" s="1">
        <v>2846</v>
      </c>
      <c r="B2846" s="21" t="s">
        <v>5826</v>
      </c>
      <c r="C2846" s="21" t="s">
        <v>5827</v>
      </c>
      <c r="D2846" s="21" t="s">
        <v>163</v>
      </c>
      <c r="E2846" s="21" t="s">
        <v>192</v>
      </c>
      <c r="F2846" s="21" t="s">
        <v>192</v>
      </c>
      <c r="G2846" s="21" t="s">
        <v>193</v>
      </c>
      <c r="H2846" s="21" t="s">
        <v>194</v>
      </c>
      <c r="I2846" s="21" t="s">
        <v>195</v>
      </c>
      <c r="J2846" s="22">
        <v>36892</v>
      </c>
      <c r="K2846" s="22">
        <v>47588</v>
      </c>
      <c r="L2846" s="23">
        <f t="shared" si="448"/>
        <v>12</v>
      </c>
      <c r="M2846" s="24">
        <f t="shared" si="449"/>
        <v>1</v>
      </c>
      <c r="N2846" s="21">
        <v>12</v>
      </c>
      <c r="O2846" s="21">
        <v>12</v>
      </c>
      <c r="P2846" s="21" t="s">
        <v>631</v>
      </c>
      <c r="Q2846" s="21" t="s">
        <v>632</v>
      </c>
      <c r="R2846" s="25" t="s">
        <v>270</v>
      </c>
      <c r="S2846" s="21" t="s">
        <v>289</v>
      </c>
      <c r="T2846" s="21"/>
      <c r="U2846" s="26"/>
      <c r="V2846" s="26"/>
      <c r="W2846" s="27">
        <f t="shared" si="440"/>
        <v>2001</v>
      </c>
      <c r="X2846" s="27">
        <f t="shared" si="441"/>
        <v>2029</v>
      </c>
      <c r="Y2846" s="28">
        <f t="shared" si="442"/>
        <v>0</v>
      </c>
      <c r="Z2846" s="29" t="str">
        <f t="shared" si="443"/>
        <v>SW</v>
      </c>
      <c r="AA2846" s="30">
        <f t="shared" si="444"/>
        <v>12</v>
      </c>
      <c r="AB2846" s="31">
        <f>IF(AND(ISNUMBER(MATCH($S2846,[3]Lists!$CU$8:$CU$37,0)),J2846&gt;=DATE(2018,12,31)),$AH$6,$AH$5)</f>
        <v>1</v>
      </c>
      <c r="AC2846" s="31">
        <f t="shared" si="445"/>
        <v>1</v>
      </c>
      <c r="AD2846" s="31">
        <f t="shared" si="446"/>
        <v>1</v>
      </c>
      <c r="AE2846" s="32" t="e">
        <f>MIN($K2846,IF(AND(S2846='[3]Resources - Baseline'!$C$25,$AH$3&gt;0),MIN(DATE(2050,12,31),MAX(DATE($AH$4,12,31),DATE(YEAR(J2846)+$AH$3,MONTH(J2846),DAY(J2846)))),IF(AND(COUNTIFS('[3]Resources - Baseline'!$C$26:$C$37,S2846)=1,$AH$2&gt;0),MIN(DATE($AH$4,12,31),DATE(YEAR(J2846)+$AH$2,MONTH(J2846),DAY(J2846))),DATE(2050,12,31))))</f>
        <v>#VALUE!</v>
      </c>
      <c r="AF2846" s="33">
        <f t="shared" si="447"/>
        <v>1</v>
      </c>
    </row>
    <row r="2847" spans="1:32">
      <c r="A2847" s="1">
        <v>2847</v>
      </c>
      <c r="B2847" s="21" t="s">
        <v>5828</v>
      </c>
      <c r="C2847" s="21" t="s">
        <v>5829</v>
      </c>
      <c r="D2847" s="21" t="s">
        <v>163</v>
      </c>
      <c r="E2847" s="21" t="s">
        <v>164</v>
      </c>
      <c r="F2847" s="21" t="s">
        <v>164</v>
      </c>
      <c r="G2847" s="21" t="s">
        <v>165</v>
      </c>
      <c r="H2847" s="21" t="s">
        <v>166</v>
      </c>
      <c r="I2847" s="21" t="s">
        <v>167</v>
      </c>
      <c r="J2847" s="22">
        <v>20090</v>
      </c>
      <c r="K2847" s="22">
        <v>48669</v>
      </c>
      <c r="L2847" s="23">
        <f t="shared" si="448"/>
        <v>24</v>
      </c>
      <c r="M2847" s="24">
        <f t="shared" si="449"/>
        <v>1</v>
      </c>
      <c r="N2847" s="21">
        <v>24</v>
      </c>
      <c r="O2847" s="21">
        <v>24</v>
      </c>
      <c r="P2847" s="21" t="s">
        <v>218</v>
      </c>
      <c r="Q2847" s="21" t="s">
        <v>219</v>
      </c>
      <c r="R2847" s="25" t="s">
        <v>218</v>
      </c>
      <c r="S2847" s="21" t="s">
        <v>220</v>
      </c>
      <c r="T2847" s="21"/>
      <c r="U2847" s="26"/>
      <c r="V2847" s="26"/>
      <c r="W2847" s="27">
        <f t="shared" si="440"/>
        <v>1955</v>
      </c>
      <c r="X2847" s="27">
        <f t="shared" si="441"/>
        <v>2032</v>
      </c>
      <c r="Y2847" s="28">
        <f t="shared" si="442"/>
        <v>0</v>
      </c>
      <c r="Z2847" s="29" t="str">
        <f t="shared" si="443"/>
        <v>Excluded</v>
      </c>
      <c r="AA2847" s="30">
        <f t="shared" si="444"/>
        <v>24</v>
      </c>
      <c r="AB2847" s="31">
        <f>IF(AND(ISNUMBER(MATCH($S2847,[3]Lists!$CU$8:$CU$37,0)),J2847&gt;=DATE(2018,12,31)),$AH$6,$AH$5)</f>
        <v>1</v>
      </c>
      <c r="AC2847" s="31">
        <f t="shared" si="445"/>
        <v>1</v>
      </c>
      <c r="AD2847" s="31">
        <f t="shared" si="446"/>
        <v>1</v>
      </c>
      <c r="AE2847" s="32" t="e">
        <f>MIN($K2847,IF(AND(S2847='[3]Resources - Baseline'!$C$25,$AH$3&gt;0),MIN(DATE(2050,12,31),MAX(DATE($AH$4,12,31),DATE(YEAR(J2847)+$AH$3,MONTH(J2847),DAY(J2847)))),IF(AND(COUNTIFS('[3]Resources - Baseline'!$C$26:$C$37,S2847)=1,$AH$2&gt;0),MIN(DATE($AH$4,12,31),DATE(YEAR(J2847)+$AH$2,MONTH(J2847),DAY(J2847))),DATE(2050,12,31))))</f>
        <v>#VALUE!</v>
      </c>
      <c r="AF2847" s="33">
        <f t="shared" si="447"/>
        <v>1</v>
      </c>
    </row>
    <row r="2848" spans="1:32">
      <c r="A2848" s="1">
        <v>2848</v>
      </c>
      <c r="B2848" s="21" t="s">
        <v>5830</v>
      </c>
      <c r="C2848" s="21" t="s">
        <v>5831</v>
      </c>
      <c r="D2848" s="21" t="s">
        <v>185</v>
      </c>
      <c r="E2848" s="21" t="s">
        <v>175</v>
      </c>
      <c r="F2848" s="21" t="s">
        <v>175</v>
      </c>
      <c r="G2848" s="21" t="s">
        <v>186</v>
      </c>
      <c r="H2848" s="21" t="s">
        <v>175</v>
      </c>
      <c r="I2848" s="21" t="s">
        <v>178</v>
      </c>
      <c r="J2848" s="22">
        <v>41992</v>
      </c>
      <c r="K2848" s="22">
        <v>55153</v>
      </c>
      <c r="L2848" s="23">
        <f t="shared" si="448"/>
        <v>1.98</v>
      </c>
      <c r="M2848" s="24">
        <f t="shared" si="449"/>
        <v>1</v>
      </c>
      <c r="N2848" s="21">
        <v>1.98</v>
      </c>
      <c r="O2848" s="21">
        <v>1.98</v>
      </c>
      <c r="P2848" s="21" t="s">
        <v>187</v>
      </c>
      <c r="Q2848" s="21" t="s">
        <v>188</v>
      </c>
      <c r="R2848" s="25" t="s">
        <v>189</v>
      </c>
      <c r="S2848" s="21" t="s">
        <v>182</v>
      </c>
      <c r="T2848" s="21"/>
      <c r="U2848" s="26"/>
      <c r="V2848" s="26"/>
      <c r="W2848" s="27">
        <f t="shared" si="440"/>
        <v>2015</v>
      </c>
      <c r="X2848" s="27">
        <f t="shared" si="441"/>
        <v>2050</v>
      </c>
      <c r="Y2848" s="28">
        <f t="shared" si="442"/>
        <v>0</v>
      </c>
      <c r="Z2848" s="29" t="str">
        <f t="shared" si="443"/>
        <v>CAISO</v>
      </c>
      <c r="AA2848" s="30">
        <f t="shared" si="444"/>
        <v>1.98</v>
      </c>
      <c r="AB2848" s="31">
        <f>IF(AND(ISNUMBER(MATCH($S2848,[3]Lists!$CU$8:$CU$37,0)),J2848&gt;=DATE(2018,12,31)),$AH$6,$AH$5)</f>
        <v>1</v>
      </c>
      <c r="AC2848" s="31">
        <f t="shared" si="445"/>
        <v>1</v>
      </c>
      <c r="AD2848" s="31">
        <f t="shared" si="446"/>
        <v>1</v>
      </c>
      <c r="AE2848" s="32" t="e">
        <f>MIN($K2848,IF(AND(S2848='[3]Resources - Baseline'!$C$25,$AH$3&gt;0),MIN(DATE(2050,12,31),MAX(DATE($AH$4,12,31),DATE(YEAR(J2848)+$AH$3,MONTH(J2848),DAY(J2848)))),IF(AND(COUNTIFS('[3]Resources - Baseline'!$C$26:$C$37,S2848)=1,$AH$2&gt;0),MIN(DATE($AH$4,12,31),DATE(YEAR(J2848)+$AH$2,MONTH(J2848),DAY(J2848))),DATE(2050,12,31))))</f>
        <v>#VALUE!</v>
      </c>
      <c r="AF2848" s="33">
        <f t="shared" si="447"/>
        <v>1</v>
      </c>
    </row>
    <row r="2849" spans="1:32">
      <c r="A2849" s="1">
        <v>2849</v>
      </c>
      <c r="B2849" s="21" t="s">
        <v>5832</v>
      </c>
      <c r="C2849" s="21" t="s">
        <v>5832</v>
      </c>
      <c r="D2849" s="21" t="s">
        <v>185</v>
      </c>
      <c r="E2849" s="21" t="s">
        <v>277</v>
      </c>
      <c r="F2849" s="21" t="s">
        <v>176</v>
      </c>
      <c r="G2849" s="21" t="s">
        <v>177</v>
      </c>
      <c r="H2849" s="21" t="s">
        <v>176</v>
      </c>
      <c r="I2849" s="21" t="s">
        <v>178</v>
      </c>
      <c r="J2849" s="22">
        <v>31674</v>
      </c>
      <c r="K2849" s="22">
        <v>55153</v>
      </c>
      <c r="L2849" s="23">
        <f t="shared" si="448"/>
        <v>635</v>
      </c>
      <c r="M2849" s="24">
        <f t="shared" si="449"/>
        <v>1</v>
      </c>
      <c r="N2849" s="21">
        <v>635</v>
      </c>
      <c r="O2849" s="21">
        <v>635</v>
      </c>
      <c r="P2849" s="21" t="s">
        <v>476</v>
      </c>
      <c r="Q2849" s="21" t="s">
        <v>477</v>
      </c>
      <c r="R2849" s="25" t="s">
        <v>478</v>
      </c>
      <c r="S2849" s="21" t="s">
        <v>2274</v>
      </c>
      <c r="T2849" s="21"/>
      <c r="U2849" s="26"/>
      <c r="V2849" s="26"/>
      <c r="W2849" s="27">
        <f t="shared" si="440"/>
        <v>1987</v>
      </c>
      <c r="X2849" s="27">
        <f t="shared" si="441"/>
        <v>2050</v>
      </c>
      <c r="Y2849" s="28">
        <f t="shared" si="442"/>
        <v>0</v>
      </c>
      <c r="Z2849" s="29" t="str">
        <f t="shared" si="443"/>
        <v>CAISO</v>
      </c>
      <c r="AA2849" s="30">
        <f t="shared" si="444"/>
        <v>635</v>
      </c>
      <c r="AB2849" s="31">
        <f>IF(AND(ISNUMBER(MATCH($S2849,[3]Lists!$CU$8:$CU$37,0)),J2849&gt;=DATE(2018,12,31)),$AH$6,$AH$5)</f>
        <v>1</v>
      </c>
      <c r="AC2849" s="31">
        <f t="shared" si="445"/>
        <v>1</v>
      </c>
      <c r="AD2849" s="31">
        <f t="shared" si="446"/>
        <v>1</v>
      </c>
      <c r="AE2849" s="32" t="e">
        <f>MIN($K2849,IF(AND(S2849='[3]Resources - Baseline'!$C$25,$AH$3&gt;0),MIN(DATE(2050,12,31),MAX(DATE($AH$4,12,31),DATE(YEAR(J2849)+$AH$3,MONTH(J2849),DAY(J2849)))),IF(AND(COUNTIFS('[3]Resources - Baseline'!$C$26:$C$37,S2849)=1,$AH$2&gt;0),MIN(DATE($AH$4,12,31),DATE(YEAR(J2849)+$AH$2,MONTH(J2849),DAY(J2849))),DATE(2050,12,31))))</f>
        <v>#VALUE!</v>
      </c>
      <c r="AF2849" s="33">
        <f t="shared" si="447"/>
        <v>1</v>
      </c>
    </row>
    <row r="2850" spans="1:32">
      <c r="A2850" s="1">
        <v>2850</v>
      </c>
      <c r="B2850" s="21" t="s">
        <v>5833</v>
      </c>
      <c r="C2850" s="21" t="s">
        <v>5834</v>
      </c>
      <c r="D2850" s="21" t="s">
        <v>185</v>
      </c>
      <c r="E2850" s="21" t="s">
        <v>176</v>
      </c>
      <c r="F2850" s="21" t="s">
        <v>176</v>
      </c>
      <c r="G2850" s="21" t="s">
        <v>177</v>
      </c>
      <c r="H2850" s="21" t="s">
        <v>176</v>
      </c>
      <c r="I2850" s="21" t="s">
        <v>178</v>
      </c>
      <c r="J2850" s="22"/>
      <c r="K2850" s="22">
        <v>55153</v>
      </c>
      <c r="L2850" s="23">
        <f t="shared" si="448"/>
        <v>2.1</v>
      </c>
      <c r="M2850" s="24">
        <f t="shared" si="449"/>
        <v>1</v>
      </c>
      <c r="N2850" s="21">
        <v>2.1</v>
      </c>
      <c r="O2850" s="21">
        <v>2.1</v>
      </c>
      <c r="P2850" s="21" t="s">
        <v>187</v>
      </c>
      <c r="Q2850" s="21" t="s">
        <v>197</v>
      </c>
      <c r="R2850" s="25" t="s">
        <v>198</v>
      </c>
      <c r="S2850" s="21" t="s">
        <v>403</v>
      </c>
      <c r="T2850" s="21"/>
      <c r="U2850" s="26"/>
      <c r="V2850" s="26"/>
      <c r="W2850" s="27">
        <f t="shared" si="440"/>
        <v>1900</v>
      </c>
      <c r="X2850" s="27">
        <f t="shared" si="441"/>
        <v>2050</v>
      </c>
      <c r="Y2850" s="28">
        <f t="shared" si="442"/>
        <v>0</v>
      </c>
      <c r="Z2850" s="29" t="str">
        <f t="shared" si="443"/>
        <v>CAISO</v>
      </c>
      <c r="AA2850" s="30">
        <f t="shared" si="444"/>
        <v>2.1</v>
      </c>
      <c r="AB2850" s="31">
        <f>IF(AND(ISNUMBER(MATCH($S2850,[3]Lists!$CU$8:$CU$37,0)),J2850&gt;=DATE(2018,12,31)),$AH$6,$AH$5)</f>
        <v>1</v>
      </c>
      <c r="AC2850" s="31">
        <f t="shared" si="445"/>
        <v>1</v>
      </c>
      <c r="AD2850" s="31">
        <f t="shared" si="446"/>
        <v>1</v>
      </c>
      <c r="AE2850" s="32" t="e">
        <f>MIN($K2850,IF(AND(S2850='[3]Resources - Baseline'!$C$25,$AH$3&gt;0),MIN(DATE(2050,12,31),MAX(DATE($AH$4,12,31),DATE(YEAR(J2850)+$AH$3,MONTH(J2850),DAY(J2850)))),IF(AND(COUNTIFS('[3]Resources - Baseline'!$C$26:$C$37,S2850)=1,$AH$2&gt;0),MIN(DATE($AH$4,12,31),DATE(YEAR(J2850)+$AH$2,MONTH(J2850),DAY(J2850))),DATE(2050,12,31))))</f>
        <v>#VALUE!</v>
      </c>
      <c r="AF2850" s="33">
        <f t="shared" si="447"/>
        <v>1</v>
      </c>
    </row>
    <row r="2851" spans="1:32">
      <c r="A2851" s="1">
        <v>2851</v>
      </c>
      <c r="B2851" s="21" t="s">
        <v>5835</v>
      </c>
      <c r="C2851" s="21" t="s">
        <v>5836</v>
      </c>
      <c r="D2851" s="21" t="s">
        <v>163</v>
      </c>
      <c r="E2851" s="21" t="s">
        <v>164</v>
      </c>
      <c r="F2851" s="21" t="s">
        <v>164</v>
      </c>
      <c r="G2851" s="21" t="s">
        <v>165</v>
      </c>
      <c r="H2851" s="21" t="s">
        <v>166</v>
      </c>
      <c r="I2851" s="21" t="s">
        <v>167</v>
      </c>
      <c r="J2851" s="22">
        <v>42711</v>
      </c>
      <c r="K2851" s="22">
        <v>54877</v>
      </c>
      <c r="L2851" s="23">
        <f t="shared" si="448"/>
        <v>15</v>
      </c>
      <c r="M2851" s="24">
        <f t="shared" si="449"/>
        <v>1</v>
      </c>
      <c r="N2851" s="21">
        <v>15</v>
      </c>
      <c r="O2851" s="21">
        <v>15</v>
      </c>
      <c r="P2851" s="21" t="s">
        <v>218</v>
      </c>
      <c r="Q2851" s="21" t="s">
        <v>219</v>
      </c>
      <c r="R2851" s="25" t="s">
        <v>218</v>
      </c>
      <c r="S2851" s="21" t="s">
        <v>220</v>
      </c>
      <c r="T2851" s="21"/>
      <c r="U2851" s="26"/>
      <c r="V2851" s="26"/>
      <c r="W2851" s="27">
        <f t="shared" si="440"/>
        <v>2017</v>
      </c>
      <c r="X2851" s="27">
        <f t="shared" si="441"/>
        <v>2049</v>
      </c>
      <c r="Y2851" s="28">
        <f t="shared" si="442"/>
        <v>0</v>
      </c>
      <c r="Z2851" s="29" t="str">
        <f t="shared" si="443"/>
        <v>Excluded</v>
      </c>
      <c r="AA2851" s="30">
        <f t="shared" si="444"/>
        <v>15</v>
      </c>
      <c r="AB2851" s="31">
        <f>IF(AND(ISNUMBER(MATCH($S2851,[3]Lists!$CU$8:$CU$37,0)),J2851&gt;=DATE(2018,12,31)),$AH$6,$AH$5)</f>
        <v>1</v>
      </c>
      <c r="AC2851" s="31">
        <f t="shared" si="445"/>
        <v>1</v>
      </c>
      <c r="AD2851" s="31">
        <f t="shared" si="446"/>
        <v>1</v>
      </c>
      <c r="AE2851" s="32" t="e">
        <f>MIN($K2851,IF(AND(S2851='[3]Resources - Baseline'!$C$25,$AH$3&gt;0),MIN(DATE(2050,12,31),MAX(DATE($AH$4,12,31),DATE(YEAR(J2851)+$AH$3,MONTH(J2851),DAY(J2851)))),IF(AND(COUNTIFS('[3]Resources - Baseline'!$C$26:$C$37,S2851)=1,$AH$2&gt;0),MIN(DATE($AH$4,12,31),DATE(YEAR(J2851)+$AH$2,MONTH(J2851),DAY(J2851))),DATE(2050,12,31))))</f>
        <v>#VALUE!</v>
      </c>
      <c r="AF2851" s="33">
        <f t="shared" si="447"/>
        <v>1</v>
      </c>
    </row>
    <row r="2852" spans="1:32">
      <c r="A2852" s="1">
        <v>2852</v>
      </c>
      <c r="B2852" s="21" t="s">
        <v>5837</v>
      </c>
      <c r="C2852" s="21" t="s">
        <v>5838</v>
      </c>
      <c r="D2852" s="21" t="s">
        <v>163</v>
      </c>
      <c r="E2852" s="21" t="s">
        <v>474</v>
      </c>
      <c r="F2852" s="21" t="s">
        <v>474</v>
      </c>
      <c r="G2852" s="21" t="s">
        <v>475</v>
      </c>
      <c r="H2852" s="21" t="s">
        <v>434</v>
      </c>
      <c r="I2852" s="21" t="s">
        <v>212</v>
      </c>
      <c r="J2852" s="22">
        <v>40870</v>
      </c>
      <c r="K2852" s="22">
        <v>55153</v>
      </c>
      <c r="L2852" s="23">
        <f t="shared" si="448"/>
        <v>21.6</v>
      </c>
      <c r="M2852" s="24">
        <f t="shared" si="449"/>
        <v>1</v>
      </c>
      <c r="N2852" s="21">
        <v>21.6</v>
      </c>
      <c r="O2852" s="21">
        <v>21.6</v>
      </c>
      <c r="P2852" s="21" t="s">
        <v>196</v>
      </c>
      <c r="Q2852" s="21" t="s">
        <v>197</v>
      </c>
      <c r="R2852" s="25" t="s">
        <v>198</v>
      </c>
      <c r="S2852" s="21" t="s">
        <v>551</v>
      </c>
      <c r="T2852" s="21"/>
      <c r="U2852" s="26"/>
      <c r="V2852" s="26"/>
      <c r="W2852" s="27">
        <f t="shared" si="440"/>
        <v>2012</v>
      </c>
      <c r="X2852" s="27">
        <f t="shared" si="441"/>
        <v>2050</v>
      </c>
      <c r="Y2852" s="28">
        <f t="shared" si="442"/>
        <v>0</v>
      </c>
      <c r="Z2852" s="29" t="str">
        <f t="shared" si="443"/>
        <v>NW</v>
      </c>
      <c r="AA2852" s="30">
        <f t="shared" si="444"/>
        <v>21.6</v>
      </c>
      <c r="AB2852" s="31">
        <f>IF(AND(ISNUMBER(MATCH($S2852,[3]Lists!$CU$8:$CU$37,0)),J2852&gt;=DATE(2018,12,31)),$AH$6,$AH$5)</f>
        <v>1</v>
      </c>
      <c r="AC2852" s="31">
        <f t="shared" si="445"/>
        <v>1</v>
      </c>
      <c r="AD2852" s="31">
        <f t="shared" si="446"/>
        <v>1</v>
      </c>
      <c r="AE2852" s="32" t="e">
        <f>MIN($K2852,IF(AND(S2852='[3]Resources - Baseline'!$C$25,$AH$3&gt;0),MIN(DATE(2050,12,31),MAX(DATE($AH$4,12,31),DATE(YEAR(J2852)+$AH$3,MONTH(J2852),DAY(J2852)))),IF(AND(COUNTIFS('[3]Resources - Baseline'!$C$26:$C$37,S2852)=1,$AH$2&gt;0),MIN(DATE($AH$4,12,31),DATE(YEAR(J2852)+$AH$2,MONTH(J2852),DAY(J2852))),DATE(2050,12,31))))</f>
        <v>#VALUE!</v>
      </c>
      <c r="AF2852" s="33">
        <f t="shared" si="447"/>
        <v>1</v>
      </c>
    </row>
    <row r="2853" spans="1:32">
      <c r="A2853" s="1">
        <v>2853</v>
      </c>
      <c r="B2853" s="21" t="s">
        <v>5839</v>
      </c>
      <c r="C2853" s="21" t="s">
        <v>5840</v>
      </c>
      <c r="D2853" s="21" t="s">
        <v>163</v>
      </c>
      <c r="E2853" s="21" t="s">
        <v>440</v>
      </c>
      <c r="F2853" s="21" t="s">
        <v>440</v>
      </c>
      <c r="G2853" s="21" t="s">
        <v>441</v>
      </c>
      <c r="H2853" s="21" t="s">
        <v>434</v>
      </c>
      <c r="I2853" s="21" t="s">
        <v>212</v>
      </c>
      <c r="J2853" s="22">
        <v>40870</v>
      </c>
      <c r="K2853" s="22">
        <v>55153</v>
      </c>
      <c r="L2853" s="23">
        <f t="shared" si="448"/>
        <v>21.6</v>
      </c>
      <c r="M2853" s="24">
        <f t="shared" si="449"/>
        <v>1</v>
      </c>
      <c r="N2853" s="21">
        <v>21.6</v>
      </c>
      <c r="O2853" s="21">
        <v>21.6</v>
      </c>
      <c r="P2853" s="21" t="s">
        <v>196</v>
      </c>
      <c r="Q2853" s="21" t="s">
        <v>197</v>
      </c>
      <c r="R2853" s="25" t="s">
        <v>198</v>
      </c>
      <c r="S2853" s="21" t="s">
        <v>551</v>
      </c>
      <c r="T2853" s="21"/>
      <c r="U2853" s="26"/>
      <c r="V2853" s="26"/>
      <c r="W2853" s="27">
        <f t="shared" si="440"/>
        <v>2012</v>
      </c>
      <c r="X2853" s="27">
        <f t="shared" si="441"/>
        <v>2050</v>
      </c>
      <c r="Y2853" s="28">
        <f t="shared" si="442"/>
        <v>0</v>
      </c>
      <c r="Z2853" s="29" t="str">
        <f t="shared" si="443"/>
        <v>NW</v>
      </c>
      <c r="AA2853" s="30">
        <f t="shared" si="444"/>
        <v>21.6</v>
      </c>
      <c r="AB2853" s="31">
        <f>IF(AND(ISNUMBER(MATCH($S2853,[3]Lists!$CU$8:$CU$37,0)),J2853&gt;=DATE(2018,12,31)),$AH$6,$AH$5)</f>
        <v>1</v>
      </c>
      <c r="AC2853" s="31">
        <f t="shared" si="445"/>
        <v>1</v>
      </c>
      <c r="AD2853" s="31">
        <f t="shared" si="446"/>
        <v>1</v>
      </c>
      <c r="AE2853" s="32" t="e">
        <f>MIN($K2853,IF(AND(S2853='[3]Resources - Baseline'!$C$25,$AH$3&gt;0),MIN(DATE(2050,12,31),MAX(DATE($AH$4,12,31),DATE(YEAR(J2853)+$AH$3,MONTH(J2853),DAY(J2853)))),IF(AND(COUNTIFS('[3]Resources - Baseline'!$C$26:$C$37,S2853)=1,$AH$2&gt;0),MIN(DATE($AH$4,12,31),DATE(YEAR(J2853)+$AH$2,MONTH(J2853),DAY(J2853))),DATE(2050,12,31))))</f>
        <v>#VALUE!</v>
      </c>
      <c r="AF2853" s="33">
        <f t="shared" si="447"/>
        <v>1</v>
      </c>
    </row>
    <row r="2854" spans="1:32">
      <c r="A2854" s="1">
        <v>2854</v>
      </c>
      <c r="B2854" s="21" t="s">
        <v>5841</v>
      </c>
      <c r="C2854" s="21" t="s">
        <v>5842</v>
      </c>
      <c r="D2854" s="21" t="s">
        <v>163</v>
      </c>
      <c r="E2854" s="21" t="s">
        <v>192</v>
      </c>
      <c r="F2854" s="21" t="s">
        <v>192</v>
      </c>
      <c r="G2854" s="21" t="s">
        <v>193</v>
      </c>
      <c r="H2854" s="21" t="s">
        <v>194</v>
      </c>
      <c r="I2854" s="21" t="s">
        <v>195</v>
      </c>
      <c r="J2854" s="22">
        <v>37773</v>
      </c>
      <c r="K2854" s="22">
        <v>55153</v>
      </c>
      <c r="L2854" s="23">
        <f t="shared" si="448"/>
        <v>40.4</v>
      </c>
      <c r="M2854" s="24">
        <f t="shared" si="449"/>
        <v>1</v>
      </c>
      <c r="N2854" s="21">
        <v>40.4</v>
      </c>
      <c r="O2854" s="21">
        <v>40.4</v>
      </c>
      <c r="P2854" s="21" t="s">
        <v>268</v>
      </c>
      <c r="Q2854" s="21" t="s">
        <v>269</v>
      </c>
      <c r="R2854" s="25" t="s">
        <v>270</v>
      </c>
      <c r="S2854" s="21" t="s">
        <v>289</v>
      </c>
      <c r="T2854" s="21"/>
      <c r="U2854" s="26"/>
      <c r="V2854" s="26"/>
      <c r="W2854" s="27">
        <f t="shared" si="440"/>
        <v>2003</v>
      </c>
      <c r="X2854" s="27">
        <f t="shared" si="441"/>
        <v>2050</v>
      </c>
      <c r="Y2854" s="28">
        <f t="shared" si="442"/>
        <v>0</v>
      </c>
      <c r="Z2854" s="29" t="str">
        <f t="shared" si="443"/>
        <v>SW</v>
      </c>
      <c r="AA2854" s="30">
        <f t="shared" si="444"/>
        <v>40.4</v>
      </c>
      <c r="AB2854" s="31">
        <f>IF(AND(ISNUMBER(MATCH($S2854,[3]Lists!$CU$8:$CU$37,0)),J2854&gt;=DATE(2018,12,31)),$AH$6,$AH$5)</f>
        <v>1</v>
      </c>
      <c r="AC2854" s="31">
        <f t="shared" si="445"/>
        <v>1</v>
      </c>
      <c r="AD2854" s="31">
        <f t="shared" si="446"/>
        <v>1</v>
      </c>
      <c r="AE2854" s="32" t="e">
        <f>MIN($K2854,IF(AND(S2854='[3]Resources - Baseline'!$C$25,$AH$3&gt;0),MIN(DATE(2050,12,31),MAX(DATE($AH$4,12,31),DATE(YEAR(J2854)+$AH$3,MONTH(J2854),DAY(J2854)))),IF(AND(COUNTIFS('[3]Resources - Baseline'!$C$26:$C$37,S2854)=1,$AH$2&gt;0),MIN(DATE($AH$4,12,31),DATE(YEAR(J2854)+$AH$2,MONTH(J2854),DAY(J2854))),DATE(2050,12,31))))</f>
        <v>#VALUE!</v>
      </c>
      <c r="AF2854" s="33">
        <f t="shared" si="447"/>
        <v>1</v>
      </c>
    </row>
    <row r="2855" spans="1:32">
      <c r="A2855" s="1">
        <v>2855</v>
      </c>
      <c r="B2855" s="21" t="s">
        <v>5843</v>
      </c>
      <c r="C2855" s="21" t="s">
        <v>5844</v>
      </c>
      <c r="D2855" s="21" t="s">
        <v>163</v>
      </c>
      <c r="E2855" s="21" t="s">
        <v>192</v>
      </c>
      <c r="F2855" s="21" t="s">
        <v>192</v>
      </c>
      <c r="G2855" s="21" t="s">
        <v>193</v>
      </c>
      <c r="H2855" s="21" t="s">
        <v>194</v>
      </c>
      <c r="I2855" s="21" t="s">
        <v>195</v>
      </c>
      <c r="J2855" s="22">
        <v>37773</v>
      </c>
      <c r="K2855" s="22">
        <v>55153</v>
      </c>
      <c r="L2855" s="23">
        <f t="shared" si="448"/>
        <v>40.4</v>
      </c>
      <c r="M2855" s="24">
        <f t="shared" si="449"/>
        <v>1</v>
      </c>
      <c r="N2855" s="21">
        <v>40.4</v>
      </c>
      <c r="O2855" s="21">
        <v>40.4</v>
      </c>
      <c r="P2855" s="21" t="s">
        <v>268</v>
      </c>
      <c r="Q2855" s="21" t="s">
        <v>269</v>
      </c>
      <c r="R2855" s="25" t="s">
        <v>270</v>
      </c>
      <c r="S2855" s="21" t="s">
        <v>289</v>
      </c>
      <c r="T2855" s="21"/>
      <c r="U2855" s="26"/>
      <c r="V2855" s="26"/>
      <c r="W2855" s="27">
        <f t="shared" si="440"/>
        <v>2003</v>
      </c>
      <c r="X2855" s="27">
        <f t="shared" si="441"/>
        <v>2050</v>
      </c>
      <c r="Y2855" s="28">
        <f t="shared" si="442"/>
        <v>0</v>
      </c>
      <c r="Z2855" s="29" t="str">
        <f t="shared" si="443"/>
        <v>SW</v>
      </c>
      <c r="AA2855" s="30">
        <f t="shared" si="444"/>
        <v>40.4</v>
      </c>
      <c r="AB2855" s="31">
        <f>IF(AND(ISNUMBER(MATCH($S2855,[3]Lists!$CU$8:$CU$37,0)),J2855&gt;=DATE(2018,12,31)),$AH$6,$AH$5)</f>
        <v>1</v>
      </c>
      <c r="AC2855" s="31">
        <f t="shared" si="445"/>
        <v>1</v>
      </c>
      <c r="AD2855" s="31">
        <f t="shared" si="446"/>
        <v>1</v>
      </c>
      <c r="AE2855" s="32" t="e">
        <f>MIN($K2855,IF(AND(S2855='[3]Resources - Baseline'!$C$25,$AH$3&gt;0),MIN(DATE(2050,12,31),MAX(DATE($AH$4,12,31),DATE(YEAR(J2855)+$AH$3,MONTH(J2855),DAY(J2855)))),IF(AND(COUNTIFS('[3]Resources - Baseline'!$C$26:$C$37,S2855)=1,$AH$2&gt;0),MIN(DATE($AH$4,12,31),DATE(YEAR(J2855)+$AH$2,MONTH(J2855),DAY(J2855))),DATE(2050,12,31))))</f>
        <v>#VALUE!</v>
      </c>
      <c r="AF2855" s="33">
        <f t="shared" si="447"/>
        <v>1</v>
      </c>
    </row>
    <row r="2856" spans="1:32">
      <c r="A2856" s="1">
        <v>2856</v>
      </c>
      <c r="B2856" s="21" t="s">
        <v>5845</v>
      </c>
      <c r="C2856" s="21" t="s">
        <v>5846</v>
      </c>
      <c r="D2856" s="21" t="s">
        <v>163</v>
      </c>
      <c r="E2856" s="21" t="s">
        <v>192</v>
      </c>
      <c r="F2856" s="21" t="s">
        <v>192</v>
      </c>
      <c r="G2856" s="21" t="s">
        <v>193</v>
      </c>
      <c r="H2856" s="21" t="s">
        <v>194</v>
      </c>
      <c r="I2856" s="21" t="s">
        <v>195</v>
      </c>
      <c r="J2856" s="22">
        <v>37773</v>
      </c>
      <c r="K2856" s="22">
        <v>55153</v>
      </c>
      <c r="L2856" s="23">
        <f t="shared" si="448"/>
        <v>40.4</v>
      </c>
      <c r="M2856" s="24">
        <f t="shared" si="449"/>
        <v>1</v>
      </c>
      <c r="N2856" s="21">
        <v>40.4</v>
      </c>
      <c r="O2856" s="21">
        <v>40.4</v>
      </c>
      <c r="P2856" s="21" t="s">
        <v>268</v>
      </c>
      <c r="Q2856" s="21" t="s">
        <v>269</v>
      </c>
      <c r="R2856" s="25" t="s">
        <v>270</v>
      </c>
      <c r="S2856" s="21" t="s">
        <v>289</v>
      </c>
      <c r="T2856" s="21"/>
      <c r="U2856" s="26"/>
      <c r="V2856" s="26"/>
      <c r="W2856" s="27">
        <f t="shared" si="440"/>
        <v>2003</v>
      </c>
      <c r="X2856" s="27">
        <f t="shared" si="441"/>
        <v>2050</v>
      </c>
      <c r="Y2856" s="28">
        <f t="shared" si="442"/>
        <v>0</v>
      </c>
      <c r="Z2856" s="29" t="str">
        <f t="shared" si="443"/>
        <v>SW</v>
      </c>
      <c r="AA2856" s="30">
        <f t="shared" si="444"/>
        <v>40.4</v>
      </c>
      <c r="AB2856" s="31">
        <f>IF(AND(ISNUMBER(MATCH($S2856,[3]Lists!$CU$8:$CU$37,0)),J2856&gt;=DATE(2018,12,31)),$AH$6,$AH$5)</f>
        <v>1</v>
      </c>
      <c r="AC2856" s="31">
        <f t="shared" si="445"/>
        <v>1</v>
      </c>
      <c r="AD2856" s="31">
        <f t="shared" si="446"/>
        <v>1</v>
      </c>
      <c r="AE2856" s="32" t="e">
        <f>MIN($K2856,IF(AND(S2856='[3]Resources - Baseline'!$C$25,$AH$3&gt;0),MIN(DATE(2050,12,31),MAX(DATE($AH$4,12,31),DATE(YEAR(J2856)+$AH$3,MONTH(J2856),DAY(J2856)))),IF(AND(COUNTIFS('[3]Resources - Baseline'!$C$26:$C$37,S2856)=1,$AH$2&gt;0),MIN(DATE($AH$4,12,31),DATE(YEAR(J2856)+$AH$2,MONTH(J2856),DAY(J2856))),DATE(2050,12,31))))</f>
        <v>#VALUE!</v>
      </c>
      <c r="AF2856" s="33">
        <f t="shared" si="447"/>
        <v>1</v>
      </c>
    </row>
    <row r="2857" spans="1:32">
      <c r="A2857" s="1">
        <v>2857</v>
      </c>
      <c r="B2857" s="21" t="s">
        <v>5847</v>
      </c>
      <c r="C2857" s="21" t="s">
        <v>5848</v>
      </c>
      <c r="D2857" s="21" t="s">
        <v>163</v>
      </c>
      <c r="E2857" s="21" t="s">
        <v>192</v>
      </c>
      <c r="F2857" s="21" t="s">
        <v>192</v>
      </c>
      <c r="G2857" s="21" t="s">
        <v>193</v>
      </c>
      <c r="H2857" s="21" t="s">
        <v>194</v>
      </c>
      <c r="I2857" s="21" t="s">
        <v>195</v>
      </c>
      <c r="J2857" s="22">
        <v>37773</v>
      </c>
      <c r="K2857" s="22">
        <v>55153</v>
      </c>
      <c r="L2857" s="23">
        <f t="shared" si="448"/>
        <v>40.4</v>
      </c>
      <c r="M2857" s="24">
        <f t="shared" si="449"/>
        <v>1</v>
      </c>
      <c r="N2857" s="21">
        <v>40.4</v>
      </c>
      <c r="O2857" s="21">
        <v>40.4</v>
      </c>
      <c r="P2857" s="21" t="s">
        <v>268</v>
      </c>
      <c r="Q2857" s="21" t="s">
        <v>269</v>
      </c>
      <c r="R2857" s="25" t="s">
        <v>270</v>
      </c>
      <c r="S2857" s="21" t="s">
        <v>289</v>
      </c>
      <c r="T2857" s="21"/>
      <c r="U2857" s="26"/>
      <c r="V2857" s="26"/>
      <c r="W2857" s="27">
        <f t="shared" si="440"/>
        <v>2003</v>
      </c>
      <c r="X2857" s="27">
        <f t="shared" si="441"/>
        <v>2050</v>
      </c>
      <c r="Y2857" s="28">
        <f t="shared" si="442"/>
        <v>0</v>
      </c>
      <c r="Z2857" s="29" t="str">
        <f t="shared" si="443"/>
        <v>SW</v>
      </c>
      <c r="AA2857" s="30">
        <f t="shared" si="444"/>
        <v>40.4</v>
      </c>
      <c r="AB2857" s="31">
        <f>IF(AND(ISNUMBER(MATCH($S2857,[3]Lists!$CU$8:$CU$37,0)),J2857&gt;=DATE(2018,12,31)),$AH$6,$AH$5)</f>
        <v>1</v>
      </c>
      <c r="AC2857" s="31">
        <f t="shared" si="445"/>
        <v>1</v>
      </c>
      <c r="AD2857" s="31">
        <f t="shared" si="446"/>
        <v>1</v>
      </c>
      <c r="AE2857" s="32" t="e">
        <f>MIN($K2857,IF(AND(S2857='[3]Resources - Baseline'!$C$25,$AH$3&gt;0),MIN(DATE(2050,12,31),MAX(DATE($AH$4,12,31),DATE(YEAR(J2857)+$AH$3,MONTH(J2857),DAY(J2857)))),IF(AND(COUNTIFS('[3]Resources - Baseline'!$C$26:$C$37,S2857)=1,$AH$2&gt;0),MIN(DATE($AH$4,12,31),DATE(YEAR(J2857)+$AH$2,MONTH(J2857),DAY(J2857))),DATE(2050,12,31))))</f>
        <v>#VALUE!</v>
      </c>
      <c r="AF2857" s="33">
        <f t="shared" si="447"/>
        <v>1</v>
      </c>
    </row>
    <row r="2858" spans="1:32">
      <c r="A2858" s="1">
        <v>2858</v>
      </c>
      <c r="B2858" s="21" t="s">
        <v>5849</v>
      </c>
      <c r="C2858" s="21" t="s">
        <v>5850</v>
      </c>
      <c r="D2858" s="21" t="s">
        <v>163</v>
      </c>
      <c r="E2858" s="21" t="s">
        <v>164</v>
      </c>
      <c r="F2858" s="21" t="s">
        <v>164</v>
      </c>
      <c r="G2858" s="21" t="s">
        <v>165</v>
      </c>
      <c r="H2858" s="21" t="s">
        <v>166</v>
      </c>
      <c r="I2858" s="21" t="s">
        <v>167</v>
      </c>
      <c r="J2858" s="22">
        <v>41215</v>
      </c>
      <c r="K2858" s="22">
        <v>50349</v>
      </c>
      <c r="L2858" s="23">
        <f t="shared" si="448"/>
        <v>20.309999999999999</v>
      </c>
      <c r="M2858" s="24">
        <f t="shared" si="449"/>
        <v>1</v>
      </c>
      <c r="N2858" s="21">
        <v>20.309999999999999</v>
      </c>
      <c r="O2858" s="21">
        <v>20.309999999999999</v>
      </c>
      <c r="P2858" s="21" t="s">
        <v>196</v>
      </c>
      <c r="Q2858" s="21" t="s">
        <v>197</v>
      </c>
      <c r="R2858" s="25" t="s">
        <v>198</v>
      </c>
      <c r="S2858" s="21" t="s">
        <v>542</v>
      </c>
      <c r="T2858" s="21" t="s">
        <v>178</v>
      </c>
      <c r="U2858" s="26">
        <v>20.309999999999999</v>
      </c>
      <c r="V2858" s="26"/>
      <c r="W2858" s="27">
        <f t="shared" si="440"/>
        <v>2013</v>
      </c>
      <c r="X2858" s="27">
        <f t="shared" si="441"/>
        <v>2037</v>
      </c>
      <c r="Y2858" s="28">
        <f t="shared" si="442"/>
        <v>0</v>
      </c>
      <c r="Z2858" s="29" t="str">
        <f t="shared" si="443"/>
        <v>CAISO</v>
      </c>
      <c r="AA2858" s="30">
        <f t="shared" si="444"/>
        <v>20.309999999999999</v>
      </c>
      <c r="AB2858" s="31">
        <f>IF(AND(ISNUMBER(MATCH($S2858,[3]Lists!$CU$8:$CU$37,0)),J2858&gt;=DATE(2018,12,31)),$AH$6,$AH$5)</f>
        <v>1</v>
      </c>
      <c r="AC2858" s="31">
        <f t="shared" si="445"/>
        <v>1</v>
      </c>
      <c r="AD2858" s="31">
        <f t="shared" si="446"/>
        <v>1</v>
      </c>
      <c r="AE2858" s="32" t="e">
        <f>MIN($K2858,IF(AND(S2858='[3]Resources - Baseline'!$C$25,$AH$3&gt;0),MIN(DATE(2050,12,31),MAX(DATE($AH$4,12,31),DATE(YEAR(J2858)+$AH$3,MONTH(J2858),DAY(J2858)))),IF(AND(COUNTIFS('[3]Resources - Baseline'!$C$26:$C$37,S2858)=1,$AH$2&gt;0),MIN(DATE($AH$4,12,31),DATE(YEAR(J2858)+$AH$2,MONTH(J2858),DAY(J2858))),DATE(2050,12,31))))</f>
        <v>#VALUE!</v>
      </c>
      <c r="AF2858" s="33">
        <f t="shared" si="447"/>
        <v>1</v>
      </c>
    </row>
    <row r="2859" spans="1:32">
      <c r="A2859" s="1">
        <v>2859</v>
      </c>
      <c r="B2859" s="21" t="s">
        <v>5851</v>
      </c>
      <c r="C2859" s="21" t="s">
        <v>5852</v>
      </c>
      <c r="D2859" s="21" t="s">
        <v>163</v>
      </c>
      <c r="E2859" s="21" t="s">
        <v>164</v>
      </c>
      <c r="F2859" s="21" t="s">
        <v>164</v>
      </c>
      <c r="G2859" s="21" t="s">
        <v>165</v>
      </c>
      <c r="H2859" s="21" t="s">
        <v>166</v>
      </c>
      <c r="I2859" s="21" t="s">
        <v>167</v>
      </c>
      <c r="J2859" s="22">
        <v>41215</v>
      </c>
      <c r="K2859" s="22">
        <v>50349</v>
      </c>
      <c r="L2859" s="23">
        <f t="shared" si="448"/>
        <v>20.309999999999999</v>
      </c>
      <c r="M2859" s="24">
        <f t="shared" si="449"/>
        <v>1</v>
      </c>
      <c r="N2859" s="21">
        <v>20.309999999999999</v>
      </c>
      <c r="O2859" s="21">
        <v>20.309999999999999</v>
      </c>
      <c r="P2859" s="21" t="s">
        <v>196</v>
      </c>
      <c r="Q2859" s="21" t="s">
        <v>197</v>
      </c>
      <c r="R2859" s="25" t="s">
        <v>198</v>
      </c>
      <c r="S2859" s="21" t="s">
        <v>542</v>
      </c>
      <c r="T2859" s="21" t="s">
        <v>178</v>
      </c>
      <c r="U2859" s="26">
        <v>20.309999999999999</v>
      </c>
      <c r="V2859" s="26"/>
      <c r="W2859" s="27">
        <f t="shared" si="440"/>
        <v>2013</v>
      </c>
      <c r="X2859" s="27">
        <f t="shared" si="441"/>
        <v>2037</v>
      </c>
      <c r="Y2859" s="28">
        <f t="shared" si="442"/>
        <v>0</v>
      </c>
      <c r="Z2859" s="29" t="str">
        <f t="shared" si="443"/>
        <v>CAISO</v>
      </c>
      <c r="AA2859" s="30">
        <f t="shared" si="444"/>
        <v>20.309999999999999</v>
      </c>
      <c r="AB2859" s="31">
        <f>IF(AND(ISNUMBER(MATCH($S2859,[3]Lists!$CU$8:$CU$37,0)),J2859&gt;=DATE(2018,12,31)),$AH$6,$AH$5)</f>
        <v>1</v>
      </c>
      <c r="AC2859" s="31">
        <f t="shared" si="445"/>
        <v>1</v>
      </c>
      <c r="AD2859" s="31">
        <f t="shared" si="446"/>
        <v>1</v>
      </c>
      <c r="AE2859" s="32" t="e">
        <f>MIN($K2859,IF(AND(S2859='[3]Resources - Baseline'!$C$25,$AH$3&gt;0),MIN(DATE(2050,12,31),MAX(DATE($AH$4,12,31),DATE(YEAR(J2859)+$AH$3,MONTH(J2859),DAY(J2859)))),IF(AND(COUNTIFS('[3]Resources - Baseline'!$C$26:$C$37,S2859)=1,$AH$2&gt;0),MIN(DATE($AH$4,12,31),DATE(YEAR(J2859)+$AH$2,MONTH(J2859),DAY(J2859))),DATE(2050,12,31))))</f>
        <v>#VALUE!</v>
      </c>
      <c r="AF2859" s="33">
        <f t="shared" si="447"/>
        <v>1</v>
      </c>
    </row>
    <row r="2860" spans="1:32">
      <c r="A2860" s="1">
        <v>2860</v>
      </c>
      <c r="B2860" s="21" t="s">
        <v>5853</v>
      </c>
      <c r="C2860" s="21" t="s">
        <v>5854</v>
      </c>
      <c r="D2860" s="21" t="s">
        <v>163</v>
      </c>
      <c r="E2860" s="21" t="s">
        <v>164</v>
      </c>
      <c r="F2860" s="21" t="s">
        <v>164</v>
      </c>
      <c r="G2860" s="21" t="s">
        <v>165</v>
      </c>
      <c r="H2860" s="21" t="s">
        <v>166</v>
      </c>
      <c r="I2860" s="21" t="s">
        <v>167</v>
      </c>
      <c r="J2860" s="22">
        <v>41215</v>
      </c>
      <c r="K2860" s="22">
        <v>50349</v>
      </c>
      <c r="L2860" s="23">
        <f t="shared" si="448"/>
        <v>20.309999999999999</v>
      </c>
      <c r="M2860" s="24">
        <f t="shared" si="449"/>
        <v>1</v>
      </c>
      <c r="N2860" s="21">
        <v>20.309999999999999</v>
      </c>
      <c r="O2860" s="21">
        <v>20.309999999999999</v>
      </c>
      <c r="P2860" s="21" t="s">
        <v>196</v>
      </c>
      <c r="Q2860" s="21" t="s">
        <v>197</v>
      </c>
      <c r="R2860" s="25" t="s">
        <v>198</v>
      </c>
      <c r="S2860" s="21" t="s">
        <v>542</v>
      </c>
      <c r="T2860" s="21" t="s">
        <v>178</v>
      </c>
      <c r="U2860" s="26">
        <v>20.309999999999999</v>
      </c>
      <c r="V2860" s="26"/>
      <c r="W2860" s="27">
        <f t="shared" si="440"/>
        <v>2013</v>
      </c>
      <c r="X2860" s="27">
        <f t="shared" si="441"/>
        <v>2037</v>
      </c>
      <c r="Y2860" s="28">
        <f t="shared" si="442"/>
        <v>0</v>
      </c>
      <c r="Z2860" s="29" t="str">
        <f t="shared" si="443"/>
        <v>CAISO</v>
      </c>
      <c r="AA2860" s="30">
        <f t="shared" si="444"/>
        <v>20.309999999999999</v>
      </c>
      <c r="AB2860" s="31">
        <f>IF(AND(ISNUMBER(MATCH($S2860,[3]Lists!$CU$8:$CU$37,0)),J2860&gt;=DATE(2018,12,31)),$AH$6,$AH$5)</f>
        <v>1</v>
      </c>
      <c r="AC2860" s="31">
        <f t="shared" si="445"/>
        <v>1</v>
      </c>
      <c r="AD2860" s="31">
        <f t="shared" si="446"/>
        <v>1</v>
      </c>
      <c r="AE2860" s="32" t="e">
        <f>MIN($K2860,IF(AND(S2860='[3]Resources - Baseline'!$C$25,$AH$3&gt;0),MIN(DATE(2050,12,31),MAX(DATE($AH$4,12,31),DATE(YEAR(J2860)+$AH$3,MONTH(J2860),DAY(J2860)))),IF(AND(COUNTIFS('[3]Resources - Baseline'!$C$26:$C$37,S2860)=1,$AH$2&gt;0),MIN(DATE($AH$4,12,31),DATE(YEAR(J2860)+$AH$2,MONTH(J2860),DAY(J2860))),DATE(2050,12,31))))</f>
        <v>#VALUE!</v>
      </c>
      <c r="AF2860" s="33">
        <f t="shared" si="447"/>
        <v>1</v>
      </c>
    </row>
    <row r="2861" spans="1:32">
      <c r="A2861" s="1">
        <v>2861</v>
      </c>
      <c r="B2861" s="21" t="s">
        <v>5855</v>
      </c>
      <c r="C2861" s="21" t="s">
        <v>5856</v>
      </c>
      <c r="D2861" s="21" t="s">
        <v>163</v>
      </c>
      <c r="E2861" s="21" t="s">
        <v>164</v>
      </c>
      <c r="F2861" s="21" t="s">
        <v>164</v>
      </c>
      <c r="G2861" s="21" t="s">
        <v>165</v>
      </c>
      <c r="H2861" s="21" t="s">
        <v>166</v>
      </c>
      <c r="I2861" s="21" t="s">
        <v>167</v>
      </c>
      <c r="J2861" s="22">
        <v>41215</v>
      </c>
      <c r="K2861" s="22">
        <v>50349</v>
      </c>
      <c r="L2861" s="23">
        <f t="shared" si="448"/>
        <v>20.309999999999999</v>
      </c>
      <c r="M2861" s="24">
        <f t="shared" si="449"/>
        <v>1</v>
      </c>
      <c r="N2861" s="21">
        <v>20.309999999999999</v>
      </c>
      <c r="O2861" s="21">
        <v>20.309999999999999</v>
      </c>
      <c r="P2861" s="21" t="s">
        <v>196</v>
      </c>
      <c r="Q2861" s="21" t="s">
        <v>197</v>
      </c>
      <c r="R2861" s="25" t="s">
        <v>198</v>
      </c>
      <c r="S2861" s="21" t="s">
        <v>542</v>
      </c>
      <c r="T2861" s="21" t="s">
        <v>178</v>
      </c>
      <c r="U2861" s="26">
        <v>20.309999999999999</v>
      </c>
      <c r="V2861" s="26"/>
      <c r="W2861" s="27">
        <f t="shared" si="440"/>
        <v>2013</v>
      </c>
      <c r="X2861" s="27">
        <f t="shared" si="441"/>
        <v>2037</v>
      </c>
      <c r="Y2861" s="28">
        <f t="shared" si="442"/>
        <v>0</v>
      </c>
      <c r="Z2861" s="29" t="str">
        <f t="shared" si="443"/>
        <v>CAISO</v>
      </c>
      <c r="AA2861" s="30">
        <f t="shared" si="444"/>
        <v>20.309999999999999</v>
      </c>
      <c r="AB2861" s="31">
        <f>IF(AND(ISNUMBER(MATCH($S2861,[3]Lists!$CU$8:$CU$37,0)),J2861&gt;=DATE(2018,12,31)),$AH$6,$AH$5)</f>
        <v>1</v>
      </c>
      <c r="AC2861" s="31">
        <f t="shared" si="445"/>
        <v>1</v>
      </c>
      <c r="AD2861" s="31">
        <f t="shared" si="446"/>
        <v>1</v>
      </c>
      <c r="AE2861" s="32" t="e">
        <f>MIN($K2861,IF(AND(S2861='[3]Resources - Baseline'!$C$25,$AH$3&gt;0),MIN(DATE(2050,12,31),MAX(DATE($AH$4,12,31),DATE(YEAR(J2861)+$AH$3,MONTH(J2861),DAY(J2861)))),IF(AND(COUNTIFS('[3]Resources - Baseline'!$C$26:$C$37,S2861)=1,$AH$2&gt;0),MIN(DATE($AH$4,12,31),DATE(YEAR(J2861)+$AH$2,MONTH(J2861),DAY(J2861))),DATE(2050,12,31))))</f>
        <v>#VALUE!</v>
      </c>
      <c r="AF2861" s="33">
        <f t="shared" si="447"/>
        <v>1</v>
      </c>
    </row>
    <row r="2862" spans="1:32">
      <c r="A2862" s="1">
        <v>2862</v>
      </c>
      <c r="B2862" s="21" t="s">
        <v>5857</v>
      </c>
      <c r="C2862" s="21" t="s">
        <v>5858</v>
      </c>
      <c r="D2862" s="21" t="s">
        <v>163</v>
      </c>
      <c r="E2862" s="21" t="s">
        <v>164</v>
      </c>
      <c r="F2862" s="21" t="s">
        <v>164</v>
      </c>
      <c r="G2862" s="21" t="s">
        <v>165</v>
      </c>
      <c r="H2862" s="21" t="s">
        <v>166</v>
      </c>
      <c r="I2862" s="21" t="s">
        <v>167</v>
      </c>
      <c r="J2862" s="22">
        <v>41215</v>
      </c>
      <c r="K2862" s="22">
        <v>50349</v>
      </c>
      <c r="L2862" s="23">
        <f t="shared" si="448"/>
        <v>20.309999999999999</v>
      </c>
      <c r="M2862" s="24">
        <f t="shared" si="449"/>
        <v>1</v>
      </c>
      <c r="N2862" s="21">
        <v>20.309999999999999</v>
      </c>
      <c r="O2862" s="21">
        <v>20.309999999999999</v>
      </c>
      <c r="P2862" s="21" t="s">
        <v>196</v>
      </c>
      <c r="Q2862" s="21" t="s">
        <v>197</v>
      </c>
      <c r="R2862" s="25" t="s">
        <v>198</v>
      </c>
      <c r="S2862" s="21" t="s">
        <v>542</v>
      </c>
      <c r="T2862" s="21" t="s">
        <v>178</v>
      </c>
      <c r="U2862" s="26">
        <v>20.309999999999999</v>
      </c>
      <c r="V2862" s="26"/>
      <c r="W2862" s="27">
        <f t="shared" si="440"/>
        <v>2013</v>
      </c>
      <c r="X2862" s="27">
        <f t="shared" si="441"/>
        <v>2037</v>
      </c>
      <c r="Y2862" s="28">
        <f t="shared" si="442"/>
        <v>0</v>
      </c>
      <c r="Z2862" s="29" t="str">
        <f t="shared" si="443"/>
        <v>CAISO</v>
      </c>
      <c r="AA2862" s="30">
        <f t="shared" si="444"/>
        <v>20.309999999999999</v>
      </c>
      <c r="AB2862" s="31">
        <f>IF(AND(ISNUMBER(MATCH($S2862,[3]Lists!$CU$8:$CU$37,0)),J2862&gt;=DATE(2018,12,31)),$AH$6,$AH$5)</f>
        <v>1</v>
      </c>
      <c r="AC2862" s="31">
        <f t="shared" si="445"/>
        <v>1</v>
      </c>
      <c r="AD2862" s="31">
        <f t="shared" si="446"/>
        <v>1</v>
      </c>
      <c r="AE2862" s="32" t="e">
        <f>MIN($K2862,IF(AND(S2862='[3]Resources - Baseline'!$C$25,$AH$3&gt;0),MIN(DATE(2050,12,31),MAX(DATE($AH$4,12,31),DATE(YEAR(J2862)+$AH$3,MONTH(J2862),DAY(J2862)))),IF(AND(COUNTIFS('[3]Resources - Baseline'!$C$26:$C$37,S2862)=1,$AH$2&gt;0),MIN(DATE($AH$4,12,31),DATE(YEAR(J2862)+$AH$2,MONTH(J2862),DAY(J2862))),DATE(2050,12,31))))</f>
        <v>#VALUE!</v>
      </c>
      <c r="AF2862" s="33">
        <f t="shared" si="447"/>
        <v>1</v>
      </c>
    </row>
    <row r="2863" spans="1:32">
      <c r="A2863" s="1">
        <v>2863</v>
      </c>
      <c r="B2863" s="21" t="s">
        <v>5859</v>
      </c>
      <c r="C2863" s="21" t="s">
        <v>5860</v>
      </c>
      <c r="D2863" s="21" t="s">
        <v>163</v>
      </c>
      <c r="E2863" s="21" t="s">
        <v>164</v>
      </c>
      <c r="F2863" s="21" t="s">
        <v>164</v>
      </c>
      <c r="G2863" s="21" t="s">
        <v>165</v>
      </c>
      <c r="H2863" s="21" t="s">
        <v>166</v>
      </c>
      <c r="I2863" s="21" t="s">
        <v>167</v>
      </c>
      <c r="J2863" s="22">
        <v>41215</v>
      </c>
      <c r="K2863" s="22">
        <v>50349</v>
      </c>
      <c r="L2863" s="23">
        <f t="shared" si="448"/>
        <v>20.309999999999999</v>
      </c>
      <c r="M2863" s="24">
        <f t="shared" si="449"/>
        <v>1</v>
      </c>
      <c r="N2863" s="21">
        <v>20.309999999999999</v>
      </c>
      <c r="O2863" s="21">
        <v>20.309999999999999</v>
      </c>
      <c r="P2863" s="21" t="s">
        <v>196</v>
      </c>
      <c r="Q2863" s="21" t="s">
        <v>197</v>
      </c>
      <c r="R2863" s="25" t="s">
        <v>198</v>
      </c>
      <c r="S2863" s="21" t="s">
        <v>542</v>
      </c>
      <c r="T2863" s="21" t="s">
        <v>178</v>
      </c>
      <c r="U2863" s="26">
        <v>20.309999999999999</v>
      </c>
      <c r="V2863" s="26"/>
      <c r="W2863" s="27">
        <f t="shared" si="440"/>
        <v>2013</v>
      </c>
      <c r="X2863" s="27">
        <f t="shared" si="441"/>
        <v>2037</v>
      </c>
      <c r="Y2863" s="28">
        <f t="shared" si="442"/>
        <v>0</v>
      </c>
      <c r="Z2863" s="29" t="str">
        <f t="shared" si="443"/>
        <v>CAISO</v>
      </c>
      <c r="AA2863" s="30">
        <f t="shared" si="444"/>
        <v>20.309999999999999</v>
      </c>
      <c r="AB2863" s="31">
        <f>IF(AND(ISNUMBER(MATCH($S2863,[3]Lists!$CU$8:$CU$37,0)),J2863&gt;=DATE(2018,12,31)),$AH$6,$AH$5)</f>
        <v>1</v>
      </c>
      <c r="AC2863" s="31">
        <f t="shared" si="445"/>
        <v>1</v>
      </c>
      <c r="AD2863" s="31">
        <f t="shared" si="446"/>
        <v>1</v>
      </c>
      <c r="AE2863" s="32" t="e">
        <f>MIN($K2863,IF(AND(S2863='[3]Resources - Baseline'!$C$25,$AH$3&gt;0),MIN(DATE(2050,12,31),MAX(DATE($AH$4,12,31),DATE(YEAR(J2863)+$AH$3,MONTH(J2863),DAY(J2863)))),IF(AND(COUNTIFS('[3]Resources - Baseline'!$C$26:$C$37,S2863)=1,$AH$2&gt;0),MIN(DATE($AH$4,12,31),DATE(YEAR(J2863)+$AH$2,MONTH(J2863),DAY(J2863))),DATE(2050,12,31))))</f>
        <v>#VALUE!</v>
      </c>
      <c r="AF2863" s="33">
        <f t="shared" si="447"/>
        <v>1</v>
      </c>
    </row>
    <row r="2864" spans="1:32">
      <c r="A2864" s="1">
        <v>2864</v>
      </c>
      <c r="B2864" s="21" t="s">
        <v>5861</v>
      </c>
      <c r="C2864" s="21" t="s">
        <v>5862</v>
      </c>
      <c r="D2864" s="21" t="s">
        <v>163</v>
      </c>
      <c r="E2864" s="21" t="s">
        <v>164</v>
      </c>
      <c r="F2864" s="21" t="s">
        <v>164</v>
      </c>
      <c r="G2864" s="21" t="s">
        <v>165</v>
      </c>
      <c r="H2864" s="21" t="s">
        <v>166</v>
      </c>
      <c r="I2864" s="21" t="s">
        <v>167</v>
      </c>
      <c r="J2864" s="22">
        <v>41215</v>
      </c>
      <c r="K2864" s="22">
        <v>50349</v>
      </c>
      <c r="L2864" s="23">
        <f t="shared" si="448"/>
        <v>20.309999999999999</v>
      </c>
      <c r="M2864" s="24">
        <f t="shared" si="449"/>
        <v>1</v>
      </c>
      <c r="N2864" s="21">
        <v>20.309999999999999</v>
      </c>
      <c r="O2864" s="21">
        <v>20.309999999999999</v>
      </c>
      <c r="P2864" s="21" t="s">
        <v>196</v>
      </c>
      <c r="Q2864" s="21" t="s">
        <v>197</v>
      </c>
      <c r="R2864" s="25" t="s">
        <v>198</v>
      </c>
      <c r="S2864" s="21" t="s">
        <v>542</v>
      </c>
      <c r="T2864" s="21" t="s">
        <v>178</v>
      </c>
      <c r="U2864" s="26">
        <v>20.309999999999999</v>
      </c>
      <c r="V2864" s="26"/>
      <c r="W2864" s="27">
        <f t="shared" si="440"/>
        <v>2013</v>
      </c>
      <c r="X2864" s="27">
        <f t="shared" si="441"/>
        <v>2037</v>
      </c>
      <c r="Y2864" s="28">
        <f t="shared" si="442"/>
        <v>0</v>
      </c>
      <c r="Z2864" s="29" t="str">
        <f t="shared" si="443"/>
        <v>CAISO</v>
      </c>
      <c r="AA2864" s="30">
        <f t="shared" si="444"/>
        <v>20.309999999999999</v>
      </c>
      <c r="AB2864" s="31">
        <f>IF(AND(ISNUMBER(MATCH($S2864,[3]Lists!$CU$8:$CU$37,0)),J2864&gt;=DATE(2018,12,31)),$AH$6,$AH$5)</f>
        <v>1</v>
      </c>
      <c r="AC2864" s="31">
        <f t="shared" si="445"/>
        <v>1</v>
      </c>
      <c r="AD2864" s="31">
        <f t="shared" si="446"/>
        <v>1</v>
      </c>
      <c r="AE2864" s="32" t="e">
        <f>MIN($K2864,IF(AND(S2864='[3]Resources - Baseline'!$C$25,$AH$3&gt;0),MIN(DATE(2050,12,31),MAX(DATE($AH$4,12,31),DATE(YEAR(J2864)+$AH$3,MONTH(J2864),DAY(J2864)))),IF(AND(COUNTIFS('[3]Resources - Baseline'!$C$26:$C$37,S2864)=1,$AH$2&gt;0),MIN(DATE($AH$4,12,31),DATE(YEAR(J2864)+$AH$2,MONTH(J2864),DAY(J2864))),DATE(2050,12,31))))</f>
        <v>#VALUE!</v>
      </c>
      <c r="AF2864" s="33">
        <f t="shared" si="447"/>
        <v>1</v>
      </c>
    </row>
    <row r="2865" spans="1:32">
      <c r="A2865" s="1">
        <v>2865</v>
      </c>
      <c r="B2865" s="21" t="s">
        <v>5863</v>
      </c>
      <c r="C2865" s="21"/>
      <c r="D2865" s="21" t="s">
        <v>163</v>
      </c>
      <c r="E2865" s="21" t="s">
        <v>837</v>
      </c>
      <c r="F2865" s="21" t="s">
        <v>837</v>
      </c>
      <c r="G2865" s="21" t="s">
        <v>838</v>
      </c>
      <c r="H2865" s="21" t="s">
        <v>434</v>
      </c>
      <c r="I2865" s="21" t="s">
        <v>212</v>
      </c>
      <c r="J2865" s="22">
        <v>18264</v>
      </c>
      <c r="K2865" s="22">
        <v>55153</v>
      </c>
      <c r="L2865" s="23">
        <f t="shared" si="448"/>
        <v>15</v>
      </c>
      <c r="M2865" s="24">
        <f t="shared" si="449"/>
        <v>1</v>
      </c>
      <c r="N2865" s="21">
        <v>15</v>
      </c>
      <c r="O2865" s="21">
        <v>15</v>
      </c>
      <c r="P2865" s="21" t="s">
        <v>1329</v>
      </c>
      <c r="Q2865" s="21" t="s">
        <v>188</v>
      </c>
      <c r="R2865" s="25" t="s">
        <v>189</v>
      </c>
      <c r="S2865" s="21" t="s">
        <v>435</v>
      </c>
      <c r="T2865" s="21"/>
      <c r="U2865" s="26"/>
      <c r="V2865" s="26"/>
      <c r="W2865" s="27">
        <f t="shared" si="440"/>
        <v>1950</v>
      </c>
      <c r="X2865" s="27">
        <f t="shared" si="441"/>
        <v>2050</v>
      </c>
      <c r="Y2865" s="28">
        <f t="shared" si="442"/>
        <v>0</v>
      </c>
      <c r="Z2865" s="29" t="str">
        <f t="shared" si="443"/>
        <v>NW</v>
      </c>
      <c r="AA2865" s="30">
        <f t="shared" si="444"/>
        <v>15</v>
      </c>
      <c r="AB2865" s="31">
        <f>IF(AND(ISNUMBER(MATCH($S2865,[3]Lists!$CU$8:$CU$37,0)),J2865&gt;=DATE(2018,12,31)),$AH$6,$AH$5)</f>
        <v>1</v>
      </c>
      <c r="AC2865" s="31">
        <f t="shared" si="445"/>
        <v>1</v>
      </c>
      <c r="AD2865" s="31">
        <f t="shared" si="446"/>
        <v>1</v>
      </c>
      <c r="AE2865" s="32" t="e">
        <f>MIN($K2865,IF(AND(S2865='[3]Resources - Baseline'!$C$25,$AH$3&gt;0),MIN(DATE(2050,12,31),MAX(DATE($AH$4,12,31),DATE(YEAR(J2865)+$AH$3,MONTH(J2865),DAY(J2865)))),IF(AND(COUNTIFS('[3]Resources - Baseline'!$C$26:$C$37,S2865)=1,$AH$2&gt;0),MIN(DATE($AH$4,12,31),DATE(YEAR(J2865)+$AH$2,MONTH(J2865),DAY(J2865))),DATE(2050,12,31))))</f>
        <v>#VALUE!</v>
      </c>
      <c r="AF2865" s="33">
        <f t="shared" si="447"/>
        <v>1</v>
      </c>
    </row>
    <row r="2866" spans="1:32">
      <c r="A2866" s="1">
        <v>2866</v>
      </c>
      <c r="B2866" s="21" t="s">
        <v>5864</v>
      </c>
      <c r="C2866" s="21" t="s">
        <v>5865</v>
      </c>
      <c r="D2866" s="21" t="s">
        <v>163</v>
      </c>
      <c r="E2866" s="21" t="s">
        <v>298</v>
      </c>
      <c r="F2866" s="21" t="s">
        <v>298</v>
      </c>
      <c r="G2866" s="21" t="s">
        <v>299</v>
      </c>
      <c r="H2866" s="21" t="s">
        <v>166</v>
      </c>
      <c r="I2866" s="21" t="s">
        <v>167</v>
      </c>
      <c r="J2866" s="22">
        <v>44105</v>
      </c>
      <c r="K2866" s="22">
        <v>55153</v>
      </c>
      <c r="L2866" s="23">
        <f t="shared" si="448"/>
        <v>141</v>
      </c>
      <c r="M2866" s="24">
        <f t="shared" si="449"/>
        <v>1</v>
      </c>
      <c r="N2866" s="21">
        <v>141</v>
      </c>
      <c r="O2866" s="21">
        <v>141</v>
      </c>
      <c r="P2866" s="21" t="s">
        <v>288</v>
      </c>
      <c r="Q2866" s="21" t="s">
        <v>269</v>
      </c>
      <c r="R2866" s="25" t="s">
        <v>270</v>
      </c>
      <c r="S2866" s="21" t="s">
        <v>304</v>
      </c>
      <c r="T2866" s="21"/>
      <c r="U2866" s="26"/>
      <c r="V2866" s="26"/>
      <c r="W2866" s="27">
        <f t="shared" si="440"/>
        <v>2021</v>
      </c>
      <c r="X2866" s="27">
        <f t="shared" si="441"/>
        <v>2050</v>
      </c>
      <c r="Y2866" s="28">
        <f t="shared" si="442"/>
        <v>0</v>
      </c>
      <c r="Z2866" s="29" t="str">
        <f t="shared" si="443"/>
        <v>Excluded</v>
      </c>
      <c r="AA2866" s="30">
        <f t="shared" si="444"/>
        <v>141</v>
      </c>
      <c r="AB2866" s="31">
        <f>IF(AND(ISNUMBER(MATCH($S2866,[3]Lists!$CU$8:$CU$37,0)),J2866&gt;=DATE(2018,12,31)),$AH$6,$AH$5)</f>
        <v>1</v>
      </c>
      <c r="AC2866" s="31">
        <f t="shared" si="445"/>
        <v>1</v>
      </c>
      <c r="AD2866" s="31">
        <f t="shared" si="446"/>
        <v>1</v>
      </c>
      <c r="AE2866" s="32" t="e">
        <f>MIN($K2866,IF(AND(S2866='[3]Resources - Baseline'!$C$25,$AH$3&gt;0),MIN(DATE(2050,12,31),MAX(DATE($AH$4,12,31),DATE(YEAR(J2866)+$AH$3,MONTH(J2866),DAY(J2866)))),IF(AND(COUNTIFS('[3]Resources - Baseline'!$C$26:$C$37,S2866)=1,$AH$2&gt;0),MIN(DATE($AH$4,12,31),DATE(YEAR(J2866)+$AH$2,MONTH(J2866),DAY(J2866))),DATE(2050,12,31))))</f>
        <v>#VALUE!</v>
      </c>
      <c r="AF2866" s="33">
        <f t="shared" si="447"/>
        <v>1</v>
      </c>
    </row>
    <row r="2867" spans="1:32">
      <c r="A2867" s="1">
        <v>2867</v>
      </c>
      <c r="B2867" s="21" t="s">
        <v>5866</v>
      </c>
      <c r="C2867" s="21" t="s">
        <v>5867</v>
      </c>
      <c r="D2867" s="21" t="s">
        <v>163</v>
      </c>
      <c r="E2867" s="21" t="s">
        <v>5503</v>
      </c>
      <c r="F2867" s="21" t="s">
        <v>5503</v>
      </c>
      <c r="G2867" s="21" t="s">
        <v>5504</v>
      </c>
      <c r="H2867" s="21" t="s">
        <v>210</v>
      </c>
      <c r="I2867" s="21" t="s">
        <v>212</v>
      </c>
      <c r="J2867" s="22">
        <v>31321</v>
      </c>
      <c r="K2867" s="22">
        <v>55153</v>
      </c>
      <c r="L2867" s="23">
        <f t="shared" si="448"/>
        <v>9.4</v>
      </c>
      <c r="M2867" s="24">
        <f t="shared" si="449"/>
        <v>1</v>
      </c>
      <c r="N2867" s="21">
        <v>9.4</v>
      </c>
      <c r="O2867" s="21">
        <v>9.4</v>
      </c>
      <c r="P2867" s="21" t="s">
        <v>218</v>
      </c>
      <c r="Q2867" s="21" t="s">
        <v>219</v>
      </c>
      <c r="R2867" s="25" t="s">
        <v>218</v>
      </c>
      <c r="S2867" s="21" t="s">
        <v>344</v>
      </c>
      <c r="T2867" s="21"/>
      <c r="U2867" s="26"/>
      <c r="V2867" s="26"/>
      <c r="W2867" s="27">
        <f t="shared" si="440"/>
        <v>1986</v>
      </c>
      <c r="X2867" s="27">
        <f t="shared" si="441"/>
        <v>2050</v>
      </c>
      <c r="Y2867" s="28">
        <f t="shared" si="442"/>
        <v>0</v>
      </c>
      <c r="Z2867" s="29" t="str">
        <f t="shared" si="443"/>
        <v>NW</v>
      </c>
      <c r="AA2867" s="30">
        <f t="shared" si="444"/>
        <v>9.4</v>
      </c>
      <c r="AB2867" s="31">
        <f>IF(AND(ISNUMBER(MATCH($S2867,[3]Lists!$CU$8:$CU$37,0)),J2867&gt;=DATE(2018,12,31)),$AH$6,$AH$5)</f>
        <v>1</v>
      </c>
      <c r="AC2867" s="31">
        <f t="shared" si="445"/>
        <v>1</v>
      </c>
      <c r="AD2867" s="31">
        <f t="shared" si="446"/>
        <v>1</v>
      </c>
      <c r="AE2867" s="32" t="e">
        <f>MIN($K2867,IF(AND(S2867='[3]Resources - Baseline'!$C$25,$AH$3&gt;0),MIN(DATE(2050,12,31),MAX(DATE($AH$4,12,31),DATE(YEAR(J2867)+$AH$3,MONTH(J2867),DAY(J2867)))),IF(AND(COUNTIFS('[3]Resources - Baseline'!$C$26:$C$37,S2867)=1,$AH$2&gt;0),MIN(DATE($AH$4,12,31),DATE(YEAR(J2867)+$AH$2,MONTH(J2867),DAY(J2867))),DATE(2050,12,31))))</f>
        <v>#VALUE!</v>
      </c>
      <c r="AF2867" s="33">
        <f t="shared" si="447"/>
        <v>1</v>
      </c>
    </row>
    <row r="2868" spans="1:32">
      <c r="A2868" s="1">
        <v>2868</v>
      </c>
      <c r="B2868" s="21" t="s">
        <v>5868</v>
      </c>
      <c r="C2868" s="21" t="s">
        <v>5869</v>
      </c>
      <c r="D2868" s="21" t="s">
        <v>163</v>
      </c>
      <c r="E2868" s="21" t="s">
        <v>192</v>
      </c>
      <c r="F2868" s="21" t="s">
        <v>192</v>
      </c>
      <c r="G2868" s="21" t="s">
        <v>193</v>
      </c>
      <c r="H2868" s="21" t="s">
        <v>194</v>
      </c>
      <c r="I2868" s="21" t="s">
        <v>195</v>
      </c>
      <c r="J2868" s="22">
        <v>43100</v>
      </c>
      <c r="K2868" s="22">
        <v>55153</v>
      </c>
      <c r="L2868" s="23">
        <f t="shared" si="448"/>
        <v>82</v>
      </c>
      <c r="M2868" s="24">
        <f t="shared" si="449"/>
        <v>1</v>
      </c>
      <c r="N2868" s="21">
        <v>82</v>
      </c>
      <c r="O2868" s="21">
        <v>82</v>
      </c>
      <c r="P2868" s="21" t="s">
        <v>196</v>
      </c>
      <c r="Q2868" s="21" t="s">
        <v>197</v>
      </c>
      <c r="R2868" s="25" t="s">
        <v>198</v>
      </c>
      <c r="S2868" s="21" t="s">
        <v>199</v>
      </c>
      <c r="T2868" s="21"/>
      <c r="U2868" s="26"/>
      <c r="V2868" s="26"/>
      <c r="W2868" s="27">
        <f t="shared" si="440"/>
        <v>2018</v>
      </c>
      <c r="X2868" s="27">
        <f t="shared" si="441"/>
        <v>2050</v>
      </c>
      <c r="Y2868" s="28">
        <f t="shared" si="442"/>
        <v>0</v>
      </c>
      <c r="Z2868" s="29" t="str">
        <f t="shared" si="443"/>
        <v>SW</v>
      </c>
      <c r="AA2868" s="30">
        <f t="shared" si="444"/>
        <v>82</v>
      </c>
      <c r="AB2868" s="31">
        <f>IF(AND(ISNUMBER(MATCH($S2868,[3]Lists!$CU$8:$CU$37,0)),J2868&gt;=DATE(2018,12,31)),$AH$6,$AH$5)</f>
        <v>1</v>
      </c>
      <c r="AC2868" s="31">
        <f t="shared" si="445"/>
        <v>1</v>
      </c>
      <c r="AD2868" s="31">
        <f t="shared" si="446"/>
        <v>1</v>
      </c>
      <c r="AE2868" s="32" t="e">
        <f>MIN($K2868,IF(AND(S2868='[3]Resources - Baseline'!$C$25,$AH$3&gt;0),MIN(DATE(2050,12,31),MAX(DATE($AH$4,12,31),DATE(YEAR(J2868)+$AH$3,MONTH(J2868),DAY(J2868)))),IF(AND(COUNTIFS('[3]Resources - Baseline'!$C$26:$C$37,S2868)=1,$AH$2&gt;0),MIN(DATE($AH$4,12,31),DATE(YEAR(J2868)+$AH$2,MONTH(J2868),DAY(J2868))),DATE(2050,12,31))))</f>
        <v>#VALUE!</v>
      </c>
      <c r="AF2868" s="33">
        <f t="shared" si="447"/>
        <v>1</v>
      </c>
    </row>
    <row r="2869" spans="1:32">
      <c r="A2869" s="1">
        <v>2869</v>
      </c>
      <c r="B2869" s="21" t="s">
        <v>5870</v>
      </c>
      <c r="C2869" s="21" t="s">
        <v>5871</v>
      </c>
      <c r="D2869" s="21" t="s">
        <v>163</v>
      </c>
      <c r="E2869" s="21" t="s">
        <v>440</v>
      </c>
      <c r="F2869" s="21" t="s">
        <v>440</v>
      </c>
      <c r="G2869" s="21" t="s">
        <v>441</v>
      </c>
      <c r="H2869" s="21" t="s">
        <v>434</v>
      </c>
      <c r="I2869" s="21" t="s">
        <v>212</v>
      </c>
      <c r="J2869" s="22">
        <v>39387</v>
      </c>
      <c r="K2869" s="22">
        <v>55123</v>
      </c>
      <c r="L2869" s="23">
        <f t="shared" si="448"/>
        <v>18</v>
      </c>
      <c r="M2869" s="24">
        <f t="shared" si="449"/>
        <v>1</v>
      </c>
      <c r="N2869" s="21">
        <v>18</v>
      </c>
      <c r="O2869" s="21">
        <v>18</v>
      </c>
      <c r="P2869" s="21" t="s">
        <v>848</v>
      </c>
      <c r="Q2869" s="21" t="s">
        <v>248</v>
      </c>
      <c r="R2869" s="25" t="s">
        <v>249</v>
      </c>
      <c r="S2869" s="21" t="s">
        <v>1044</v>
      </c>
      <c r="T2869" s="21"/>
      <c r="U2869" s="26"/>
      <c r="V2869" s="26"/>
      <c r="W2869" s="27">
        <f t="shared" si="440"/>
        <v>2008</v>
      </c>
      <c r="X2869" s="27">
        <f t="shared" si="441"/>
        <v>2050</v>
      </c>
      <c r="Y2869" s="28">
        <f t="shared" si="442"/>
        <v>0</v>
      </c>
      <c r="Z2869" s="29" t="str">
        <f t="shared" si="443"/>
        <v>NW</v>
      </c>
      <c r="AA2869" s="30">
        <f t="shared" si="444"/>
        <v>18</v>
      </c>
      <c r="AB2869" s="31">
        <f>IF(AND(ISNUMBER(MATCH($S2869,[3]Lists!$CU$8:$CU$37,0)),J2869&gt;=DATE(2018,12,31)),$AH$6,$AH$5)</f>
        <v>1</v>
      </c>
      <c r="AC2869" s="31">
        <f t="shared" si="445"/>
        <v>1</v>
      </c>
      <c r="AD2869" s="31">
        <f t="shared" si="446"/>
        <v>1</v>
      </c>
      <c r="AE2869" s="32" t="e">
        <f>MIN($K2869,IF(AND(S2869='[3]Resources - Baseline'!$C$25,$AH$3&gt;0),MIN(DATE(2050,12,31),MAX(DATE($AH$4,12,31),DATE(YEAR(J2869)+$AH$3,MONTH(J2869),DAY(J2869)))),IF(AND(COUNTIFS('[3]Resources - Baseline'!$C$26:$C$37,S2869)=1,$AH$2&gt;0),MIN(DATE($AH$4,12,31),DATE(YEAR(J2869)+$AH$2,MONTH(J2869),DAY(J2869))),DATE(2050,12,31))))</f>
        <v>#VALUE!</v>
      </c>
      <c r="AF2869" s="33">
        <f t="shared" si="447"/>
        <v>1</v>
      </c>
    </row>
    <row r="2870" spans="1:32">
      <c r="A2870" s="1">
        <v>2870</v>
      </c>
      <c r="B2870" s="21" t="s">
        <v>5872</v>
      </c>
      <c r="C2870" s="21" t="s">
        <v>5873</v>
      </c>
      <c r="D2870" s="21" t="s">
        <v>163</v>
      </c>
      <c r="E2870" s="21" t="s">
        <v>164</v>
      </c>
      <c r="F2870" s="21" t="s">
        <v>164</v>
      </c>
      <c r="G2870" s="21" t="s">
        <v>165</v>
      </c>
      <c r="H2870" s="21" t="s">
        <v>166</v>
      </c>
      <c r="I2870" s="21" t="s">
        <v>167</v>
      </c>
      <c r="J2870" s="22">
        <v>41060</v>
      </c>
      <c r="K2870" s="22">
        <v>48242</v>
      </c>
      <c r="L2870" s="23">
        <f t="shared" si="448"/>
        <v>4</v>
      </c>
      <c r="M2870" s="24">
        <f t="shared" si="449"/>
        <v>1</v>
      </c>
      <c r="N2870" s="21">
        <v>4</v>
      </c>
      <c r="O2870" s="21">
        <v>4</v>
      </c>
      <c r="P2870" s="21" t="s">
        <v>218</v>
      </c>
      <c r="Q2870" s="21" t="s">
        <v>219</v>
      </c>
      <c r="R2870" s="25" t="s">
        <v>218</v>
      </c>
      <c r="S2870" s="21" t="s">
        <v>220</v>
      </c>
      <c r="T2870" s="21"/>
      <c r="U2870" s="26"/>
      <c r="V2870" s="26"/>
      <c r="W2870" s="27">
        <f t="shared" si="440"/>
        <v>2012</v>
      </c>
      <c r="X2870" s="27">
        <f t="shared" si="441"/>
        <v>2031</v>
      </c>
      <c r="Y2870" s="28">
        <f t="shared" si="442"/>
        <v>0</v>
      </c>
      <c r="Z2870" s="29" t="str">
        <f t="shared" si="443"/>
        <v>Excluded</v>
      </c>
      <c r="AA2870" s="30">
        <f t="shared" si="444"/>
        <v>4</v>
      </c>
      <c r="AB2870" s="31">
        <f>IF(AND(ISNUMBER(MATCH($S2870,[3]Lists!$CU$8:$CU$37,0)),J2870&gt;=DATE(2018,12,31)),$AH$6,$AH$5)</f>
        <v>1</v>
      </c>
      <c r="AC2870" s="31">
        <f t="shared" si="445"/>
        <v>1</v>
      </c>
      <c r="AD2870" s="31">
        <f t="shared" si="446"/>
        <v>1</v>
      </c>
      <c r="AE2870" s="32" t="e">
        <f>MIN($K2870,IF(AND(S2870='[3]Resources - Baseline'!$C$25,$AH$3&gt;0),MIN(DATE(2050,12,31),MAX(DATE($AH$4,12,31),DATE(YEAR(J2870)+$AH$3,MONTH(J2870),DAY(J2870)))),IF(AND(COUNTIFS('[3]Resources - Baseline'!$C$26:$C$37,S2870)=1,$AH$2&gt;0),MIN(DATE($AH$4,12,31),DATE(YEAR(J2870)+$AH$2,MONTH(J2870),DAY(J2870))),DATE(2050,12,31))))</f>
        <v>#VALUE!</v>
      </c>
      <c r="AF2870" s="33">
        <f t="shared" si="447"/>
        <v>1</v>
      </c>
    </row>
    <row r="2871" spans="1:32">
      <c r="A2871" s="1">
        <v>2871</v>
      </c>
      <c r="B2871" s="21" t="s">
        <v>5874</v>
      </c>
      <c r="C2871" s="21" t="s">
        <v>5875</v>
      </c>
      <c r="D2871" s="21" t="s">
        <v>163</v>
      </c>
      <c r="E2871" s="21" t="s">
        <v>164</v>
      </c>
      <c r="F2871" s="21" t="s">
        <v>164</v>
      </c>
      <c r="G2871" s="21" t="s">
        <v>165</v>
      </c>
      <c r="H2871" s="21" t="s">
        <v>166</v>
      </c>
      <c r="I2871" s="21" t="s">
        <v>167</v>
      </c>
      <c r="J2871" s="22">
        <v>41060</v>
      </c>
      <c r="K2871" s="22">
        <v>48242</v>
      </c>
      <c r="L2871" s="23">
        <f t="shared" si="448"/>
        <v>4</v>
      </c>
      <c r="M2871" s="24">
        <f t="shared" si="449"/>
        <v>1</v>
      </c>
      <c r="N2871" s="21">
        <v>4</v>
      </c>
      <c r="O2871" s="21">
        <v>4</v>
      </c>
      <c r="P2871" s="21" t="s">
        <v>218</v>
      </c>
      <c r="Q2871" s="21" t="s">
        <v>219</v>
      </c>
      <c r="R2871" s="25" t="s">
        <v>218</v>
      </c>
      <c r="S2871" s="21" t="s">
        <v>220</v>
      </c>
      <c r="T2871" s="21"/>
      <c r="U2871" s="26"/>
      <c r="V2871" s="26"/>
      <c r="W2871" s="27">
        <f t="shared" si="440"/>
        <v>2012</v>
      </c>
      <c r="X2871" s="27">
        <f t="shared" si="441"/>
        <v>2031</v>
      </c>
      <c r="Y2871" s="28">
        <f t="shared" si="442"/>
        <v>0</v>
      </c>
      <c r="Z2871" s="29" t="str">
        <f t="shared" si="443"/>
        <v>Excluded</v>
      </c>
      <c r="AA2871" s="30">
        <f t="shared" si="444"/>
        <v>4</v>
      </c>
      <c r="AB2871" s="31">
        <f>IF(AND(ISNUMBER(MATCH($S2871,[3]Lists!$CU$8:$CU$37,0)),J2871&gt;=DATE(2018,12,31)),$AH$6,$AH$5)</f>
        <v>1</v>
      </c>
      <c r="AC2871" s="31">
        <f t="shared" si="445"/>
        <v>1</v>
      </c>
      <c r="AD2871" s="31">
        <f t="shared" si="446"/>
        <v>1</v>
      </c>
      <c r="AE2871" s="32" t="e">
        <f>MIN($K2871,IF(AND(S2871='[3]Resources - Baseline'!$C$25,$AH$3&gt;0),MIN(DATE(2050,12,31),MAX(DATE($AH$4,12,31),DATE(YEAR(J2871)+$AH$3,MONTH(J2871),DAY(J2871)))),IF(AND(COUNTIFS('[3]Resources - Baseline'!$C$26:$C$37,S2871)=1,$AH$2&gt;0),MIN(DATE($AH$4,12,31),DATE(YEAR(J2871)+$AH$2,MONTH(J2871),DAY(J2871))),DATE(2050,12,31))))</f>
        <v>#VALUE!</v>
      </c>
      <c r="AF2871" s="33">
        <f t="shared" si="447"/>
        <v>1</v>
      </c>
    </row>
    <row r="2872" spans="1:32">
      <c r="A2872" s="1">
        <v>2872</v>
      </c>
      <c r="B2872" s="21" t="s">
        <v>5876</v>
      </c>
      <c r="C2872" s="21"/>
      <c r="D2872" s="21" t="s">
        <v>163</v>
      </c>
      <c r="E2872" s="21" t="s">
        <v>837</v>
      </c>
      <c r="F2872" s="21" t="s">
        <v>837</v>
      </c>
      <c r="G2872" s="21" t="s">
        <v>838</v>
      </c>
      <c r="H2872" s="21" t="s">
        <v>434</v>
      </c>
      <c r="I2872" s="21" t="s">
        <v>212</v>
      </c>
      <c r="J2872" s="22">
        <v>42735</v>
      </c>
      <c r="K2872" s="22">
        <v>55153</v>
      </c>
      <c r="L2872" s="23">
        <f t="shared" si="448"/>
        <v>140</v>
      </c>
      <c r="M2872" s="24">
        <f t="shared" si="449"/>
        <v>1</v>
      </c>
      <c r="N2872" s="21">
        <v>140</v>
      </c>
      <c r="O2872" s="21">
        <v>140</v>
      </c>
      <c r="P2872" s="21" t="s">
        <v>240</v>
      </c>
      <c r="Q2872" s="21" t="s">
        <v>207</v>
      </c>
      <c r="R2872" s="25" t="s">
        <v>189</v>
      </c>
      <c r="S2872" s="21" t="s">
        <v>435</v>
      </c>
      <c r="T2872" s="21"/>
      <c r="U2872" s="26"/>
      <c r="V2872" s="26"/>
      <c r="W2872" s="27">
        <f t="shared" si="440"/>
        <v>2017</v>
      </c>
      <c r="X2872" s="27">
        <f t="shared" si="441"/>
        <v>2050</v>
      </c>
      <c r="Y2872" s="28">
        <f t="shared" si="442"/>
        <v>0</v>
      </c>
      <c r="Z2872" s="29" t="str">
        <f t="shared" si="443"/>
        <v>NW</v>
      </c>
      <c r="AA2872" s="30">
        <f t="shared" si="444"/>
        <v>140</v>
      </c>
      <c r="AB2872" s="31">
        <f>IF(AND(ISNUMBER(MATCH($S2872,[3]Lists!$CU$8:$CU$37,0)),J2872&gt;=DATE(2018,12,31)),$AH$6,$AH$5)</f>
        <v>1</v>
      </c>
      <c r="AC2872" s="31">
        <f t="shared" si="445"/>
        <v>1</v>
      </c>
      <c r="AD2872" s="31">
        <f t="shared" si="446"/>
        <v>1</v>
      </c>
      <c r="AE2872" s="32" t="e">
        <f>MIN($K2872,IF(AND(S2872='[3]Resources - Baseline'!$C$25,$AH$3&gt;0),MIN(DATE(2050,12,31),MAX(DATE($AH$4,12,31),DATE(YEAR(J2872)+$AH$3,MONTH(J2872),DAY(J2872)))),IF(AND(COUNTIFS('[3]Resources - Baseline'!$C$26:$C$37,S2872)=1,$AH$2&gt;0),MIN(DATE($AH$4,12,31),DATE(YEAR(J2872)+$AH$2,MONTH(J2872),DAY(J2872))),DATE(2050,12,31))))</f>
        <v>#VALUE!</v>
      </c>
      <c r="AF2872" s="33">
        <f t="shared" si="447"/>
        <v>1</v>
      </c>
    </row>
    <row r="2873" spans="1:32">
      <c r="A2873" s="1">
        <v>2873</v>
      </c>
      <c r="B2873" s="21" t="s">
        <v>5877</v>
      </c>
      <c r="C2873" s="21" t="s">
        <v>1446</v>
      </c>
      <c r="D2873" s="21" t="s">
        <v>163</v>
      </c>
      <c r="E2873" s="21" t="s">
        <v>837</v>
      </c>
      <c r="F2873" s="21" t="s">
        <v>837</v>
      </c>
      <c r="G2873" s="21" t="s">
        <v>838</v>
      </c>
      <c r="H2873" s="21" t="s">
        <v>434</v>
      </c>
      <c r="I2873" s="21" t="s">
        <v>212</v>
      </c>
      <c r="J2873" s="22">
        <v>30803</v>
      </c>
      <c r="K2873" s="22">
        <v>55153</v>
      </c>
      <c r="L2873" s="23">
        <f t="shared" si="448"/>
        <v>4.5</v>
      </c>
      <c r="M2873" s="24">
        <f t="shared" si="449"/>
        <v>1</v>
      </c>
      <c r="N2873" s="21">
        <v>4.5</v>
      </c>
      <c r="O2873" s="21">
        <v>4.5</v>
      </c>
      <c r="P2873" s="21" t="s">
        <v>218</v>
      </c>
      <c r="Q2873" s="21" t="s">
        <v>219</v>
      </c>
      <c r="R2873" s="25" t="s">
        <v>218</v>
      </c>
      <c r="S2873" s="21" t="s">
        <v>344</v>
      </c>
      <c r="T2873" s="21"/>
      <c r="U2873" s="26"/>
      <c r="V2873" s="26"/>
      <c r="W2873" s="27">
        <f t="shared" si="440"/>
        <v>1984</v>
      </c>
      <c r="X2873" s="27">
        <f t="shared" si="441"/>
        <v>2050</v>
      </c>
      <c r="Y2873" s="28">
        <f t="shared" si="442"/>
        <v>0</v>
      </c>
      <c r="Z2873" s="29" t="str">
        <f t="shared" si="443"/>
        <v>NW</v>
      </c>
      <c r="AA2873" s="30">
        <f t="shared" si="444"/>
        <v>4.5</v>
      </c>
      <c r="AB2873" s="31">
        <f>IF(AND(ISNUMBER(MATCH($S2873,[3]Lists!$CU$8:$CU$37,0)),J2873&gt;=DATE(2018,12,31)),$AH$6,$AH$5)</f>
        <v>1</v>
      </c>
      <c r="AC2873" s="31">
        <f t="shared" si="445"/>
        <v>1</v>
      </c>
      <c r="AD2873" s="31">
        <f t="shared" si="446"/>
        <v>1</v>
      </c>
      <c r="AE2873" s="32" t="e">
        <f>MIN($K2873,IF(AND(S2873='[3]Resources - Baseline'!$C$25,$AH$3&gt;0),MIN(DATE(2050,12,31),MAX(DATE($AH$4,12,31),DATE(YEAR(J2873)+$AH$3,MONTH(J2873),DAY(J2873)))),IF(AND(COUNTIFS('[3]Resources - Baseline'!$C$26:$C$37,S2873)=1,$AH$2&gt;0),MIN(DATE($AH$4,12,31),DATE(YEAR(J2873)+$AH$2,MONTH(J2873),DAY(J2873))),DATE(2050,12,31))))</f>
        <v>#VALUE!</v>
      </c>
      <c r="AF2873" s="33">
        <f t="shared" si="447"/>
        <v>1</v>
      </c>
    </row>
    <row r="2874" spans="1:32">
      <c r="A2874" s="1">
        <v>2874</v>
      </c>
      <c r="B2874" s="21" t="s">
        <v>5878</v>
      </c>
      <c r="C2874" s="21" t="s">
        <v>5879</v>
      </c>
      <c r="D2874" s="21" t="s">
        <v>163</v>
      </c>
      <c r="E2874" s="21" t="s">
        <v>298</v>
      </c>
      <c r="F2874" s="21" t="s">
        <v>298</v>
      </c>
      <c r="G2874" s="21" t="s">
        <v>299</v>
      </c>
      <c r="H2874" s="21" t="s">
        <v>166</v>
      </c>
      <c r="I2874" s="21" t="s">
        <v>167</v>
      </c>
      <c r="J2874" s="22">
        <v>36192</v>
      </c>
      <c r="K2874" s="22">
        <v>55123</v>
      </c>
      <c r="L2874" s="23">
        <f t="shared" si="448"/>
        <v>45</v>
      </c>
      <c r="M2874" s="24">
        <f t="shared" si="449"/>
        <v>1</v>
      </c>
      <c r="N2874" s="21">
        <v>45</v>
      </c>
      <c r="O2874" s="21">
        <v>45</v>
      </c>
      <c r="P2874" s="21" t="s">
        <v>288</v>
      </c>
      <c r="Q2874" s="21" t="s">
        <v>269</v>
      </c>
      <c r="R2874" s="25" t="s">
        <v>270</v>
      </c>
      <c r="S2874" s="21" t="s">
        <v>304</v>
      </c>
      <c r="T2874" s="21"/>
      <c r="U2874" s="26"/>
      <c r="V2874" s="26"/>
      <c r="W2874" s="27">
        <f t="shared" si="440"/>
        <v>1999</v>
      </c>
      <c r="X2874" s="27">
        <f t="shared" si="441"/>
        <v>2050</v>
      </c>
      <c r="Y2874" s="28">
        <f t="shared" si="442"/>
        <v>0</v>
      </c>
      <c r="Z2874" s="29" t="str">
        <f t="shared" si="443"/>
        <v>Excluded</v>
      </c>
      <c r="AA2874" s="30">
        <f t="shared" si="444"/>
        <v>45</v>
      </c>
      <c r="AB2874" s="31">
        <f>IF(AND(ISNUMBER(MATCH($S2874,[3]Lists!$CU$8:$CU$37,0)),J2874&gt;=DATE(2018,12,31)),$AH$6,$AH$5)</f>
        <v>1</v>
      </c>
      <c r="AC2874" s="31">
        <f t="shared" si="445"/>
        <v>1</v>
      </c>
      <c r="AD2874" s="31">
        <f t="shared" si="446"/>
        <v>1</v>
      </c>
      <c r="AE2874" s="32" t="e">
        <f>MIN($K2874,IF(AND(S2874='[3]Resources - Baseline'!$C$25,$AH$3&gt;0),MIN(DATE(2050,12,31),MAX(DATE($AH$4,12,31),DATE(YEAR(J2874)+$AH$3,MONTH(J2874),DAY(J2874)))),IF(AND(COUNTIFS('[3]Resources - Baseline'!$C$26:$C$37,S2874)=1,$AH$2&gt;0),MIN(DATE($AH$4,12,31),DATE(YEAR(J2874)+$AH$2,MONTH(J2874),DAY(J2874))),DATE(2050,12,31))))</f>
        <v>#VALUE!</v>
      </c>
      <c r="AF2874" s="33">
        <f t="shared" si="447"/>
        <v>1</v>
      </c>
    </row>
    <row r="2875" spans="1:32">
      <c r="A2875" s="1">
        <v>2875</v>
      </c>
      <c r="B2875" s="21" t="s">
        <v>5880</v>
      </c>
      <c r="C2875" s="21" t="s">
        <v>5881</v>
      </c>
      <c r="D2875" s="21" t="s">
        <v>163</v>
      </c>
      <c r="E2875" s="21" t="s">
        <v>298</v>
      </c>
      <c r="F2875" s="21" t="s">
        <v>298</v>
      </c>
      <c r="G2875" s="21" t="s">
        <v>299</v>
      </c>
      <c r="H2875" s="21" t="s">
        <v>166</v>
      </c>
      <c r="I2875" s="21" t="s">
        <v>167</v>
      </c>
      <c r="J2875" s="22">
        <v>37226</v>
      </c>
      <c r="K2875" s="22">
        <v>55123</v>
      </c>
      <c r="L2875" s="23">
        <f t="shared" si="448"/>
        <v>45</v>
      </c>
      <c r="M2875" s="24">
        <f t="shared" si="449"/>
        <v>1</v>
      </c>
      <c r="N2875" s="21">
        <v>45</v>
      </c>
      <c r="O2875" s="21">
        <v>45</v>
      </c>
      <c r="P2875" s="21" t="s">
        <v>288</v>
      </c>
      <c r="Q2875" s="21" t="s">
        <v>269</v>
      </c>
      <c r="R2875" s="25" t="s">
        <v>270</v>
      </c>
      <c r="S2875" s="21" t="s">
        <v>304</v>
      </c>
      <c r="T2875" s="21"/>
      <c r="U2875" s="26"/>
      <c r="V2875" s="26"/>
      <c r="W2875" s="27">
        <f t="shared" si="440"/>
        <v>2002</v>
      </c>
      <c r="X2875" s="27">
        <f t="shared" si="441"/>
        <v>2050</v>
      </c>
      <c r="Y2875" s="28">
        <f t="shared" si="442"/>
        <v>0</v>
      </c>
      <c r="Z2875" s="29" t="str">
        <f t="shared" si="443"/>
        <v>Excluded</v>
      </c>
      <c r="AA2875" s="30">
        <f t="shared" si="444"/>
        <v>45</v>
      </c>
      <c r="AB2875" s="31">
        <f>IF(AND(ISNUMBER(MATCH($S2875,[3]Lists!$CU$8:$CU$37,0)),J2875&gt;=DATE(2018,12,31)),$AH$6,$AH$5)</f>
        <v>1</v>
      </c>
      <c r="AC2875" s="31">
        <f t="shared" si="445"/>
        <v>1</v>
      </c>
      <c r="AD2875" s="31">
        <f t="shared" si="446"/>
        <v>1</v>
      </c>
      <c r="AE2875" s="32" t="e">
        <f>MIN($K2875,IF(AND(S2875='[3]Resources - Baseline'!$C$25,$AH$3&gt;0),MIN(DATE(2050,12,31),MAX(DATE($AH$4,12,31),DATE(YEAR(J2875)+$AH$3,MONTH(J2875),DAY(J2875)))),IF(AND(COUNTIFS('[3]Resources - Baseline'!$C$26:$C$37,S2875)=1,$AH$2&gt;0),MIN(DATE($AH$4,12,31),DATE(YEAR(J2875)+$AH$2,MONTH(J2875),DAY(J2875))),DATE(2050,12,31))))</f>
        <v>#VALUE!</v>
      </c>
      <c r="AF2875" s="33">
        <f t="shared" si="447"/>
        <v>1</v>
      </c>
    </row>
    <row r="2876" spans="1:32">
      <c r="A2876" s="1">
        <v>2876</v>
      </c>
      <c r="B2876" s="21" t="s">
        <v>5882</v>
      </c>
      <c r="C2876" s="21" t="s">
        <v>5883</v>
      </c>
      <c r="D2876" s="21" t="s">
        <v>163</v>
      </c>
      <c r="E2876" s="21" t="s">
        <v>752</v>
      </c>
      <c r="F2876" s="21" t="s">
        <v>752</v>
      </c>
      <c r="G2876" s="21" t="s">
        <v>753</v>
      </c>
      <c r="H2876" s="21" t="s">
        <v>754</v>
      </c>
      <c r="I2876" s="21" t="s">
        <v>212</v>
      </c>
      <c r="J2876" s="22">
        <v>41455</v>
      </c>
      <c r="K2876" s="22">
        <v>55153</v>
      </c>
      <c r="L2876" s="23">
        <f t="shared" si="448"/>
        <v>60</v>
      </c>
      <c r="M2876" s="24">
        <f t="shared" si="449"/>
        <v>1</v>
      </c>
      <c r="N2876" s="21">
        <v>60</v>
      </c>
      <c r="O2876" s="21">
        <v>60</v>
      </c>
      <c r="P2876" s="21" t="s">
        <v>218</v>
      </c>
      <c r="Q2876" s="21" t="s">
        <v>219</v>
      </c>
      <c r="R2876" s="25" t="s">
        <v>218</v>
      </c>
      <c r="S2876" s="21" t="s">
        <v>344</v>
      </c>
      <c r="T2876" s="21"/>
      <c r="U2876" s="26"/>
      <c r="V2876" s="26"/>
      <c r="W2876" s="27">
        <f t="shared" si="440"/>
        <v>2013</v>
      </c>
      <c r="X2876" s="27">
        <f t="shared" si="441"/>
        <v>2050</v>
      </c>
      <c r="Y2876" s="28">
        <f t="shared" si="442"/>
        <v>0</v>
      </c>
      <c r="Z2876" s="29" t="str">
        <f t="shared" si="443"/>
        <v>NW</v>
      </c>
      <c r="AA2876" s="30">
        <f t="shared" si="444"/>
        <v>60</v>
      </c>
      <c r="AB2876" s="31">
        <f>IF(AND(ISNUMBER(MATCH($S2876,[3]Lists!$CU$8:$CU$37,0)),J2876&gt;=DATE(2018,12,31)),$AH$6,$AH$5)</f>
        <v>1</v>
      </c>
      <c r="AC2876" s="31">
        <f t="shared" si="445"/>
        <v>1</v>
      </c>
      <c r="AD2876" s="31">
        <f t="shared" si="446"/>
        <v>1</v>
      </c>
      <c r="AE2876" s="32" t="e">
        <f>MIN($K2876,IF(AND(S2876='[3]Resources - Baseline'!$C$25,$AH$3&gt;0),MIN(DATE(2050,12,31),MAX(DATE($AH$4,12,31),DATE(YEAR(J2876)+$AH$3,MONTH(J2876),DAY(J2876)))),IF(AND(COUNTIFS('[3]Resources - Baseline'!$C$26:$C$37,S2876)=1,$AH$2&gt;0),MIN(DATE($AH$4,12,31),DATE(YEAR(J2876)+$AH$2,MONTH(J2876),DAY(J2876))),DATE(2050,12,31))))</f>
        <v>#VALUE!</v>
      </c>
      <c r="AF2876" s="33">
        <f t="shared" si="447"/>
        <v>1</v>
      </c>
    </row>
    <row r="2877" spans="1:32">
      <c r="A2877" s="1">
        <v>2877</v>
      </c>
      <c r="B2877" s="21" t="s">
        <v>5884</v>
      </c>
      <c r="C2877" s="21" t="s">
        <v>5885</v>
      </c>
      <c r="D2877" s="21" t="s">
        <v>163</v>
      </c>
      <c r="E2877" s="21" t="s">
        <v>298</v>
      </c>
      <c r="F2877" s="21" t="s">
        <v>298</v>
      </c>
      <c r="G2877" s="21" t="s">
        <v>299</v>
      </c>
      <c r="H2877" s="21" t="s">
        <v>166</v>
      </c>
      <c r="I2877" s="21" t="s">
        <v>167</v>
      </c>
      <c r="J2877" s="22">
        <v>42186</v>
      </c>
      <c r="K2877" s="22">
        <v>55153</v>
      </c>
      <c r="L2877" s="23">
        <f t="shared" si="448"/>
        <v>20</v>
      </c>
      <c r="M2877" s="24">
        <f t="shared" si="449"/>
        <v>1</v>
      </c>
      <c r="N2877" s="21">
        <v>20</v>
      </c>
      <c r="O2877" s="21">
        <v>20</v>
      </c>
      <c r="P2877" s="21" t="s">
        <v>288</v>
      </c>
      <c r="Q2877" s="21" t="s">
        <v>269</v>
      </c>
      <c r="R2877" s="25" t="s">
        <v>270</v>
      </c>
      <c r="S2877" s="21" t="s">
        <v>304</v>
      </c>
      <c r="T2877" s="21"/>
      <c r="U2877" s="26"/>
      <c r="V2877" s="26"/>
      <c r="W2877" s="27">
        <f t="shared" si="440"/>
        <v>2016</v>
      </c>
      <c r="X2877" s="27">
        <f t="shared" si="441"/>
        <v>2050</v>
      </c>
      <c r="Y2877" s="28">
        <f t="shared" si="442"/>
        <v>0</v>
      </c>
      <c r="Z2877" s="29" t="str">
        <f t="shared" si="443"/>
        <v>Excluded</v>
      </c>
      <c r="AA2877" s="30">
        <f t="shared" si="444"/>
        <v>20</v>
      </c>
      <c r="AB2877" s="31">
        <f>IF(AND(ISNUMBER(MATCH($S2877,[3]Lists!$CU$8:$CU$37,0)),J2877&gt;=DATE(2018,12,31)),$AH$6,$AH$5)</f>
        <v>1</v>
      </c>
      <c r="AC2877" s="31">
        <f t="shared" si="445"/>
        <v>1</v>
      </c>
      <c r="AD2877" s="31">
        <f t="shared" si="446"/>
        <v>1</v>
      </c>
      <c r="AE2877" s="32" t="e">
        <f>MIN($K2877,IF(AND(S2877='[3]Resources - Baseline'!$C$25,$AH$3&gt;0),MIN(DATE(2050,12,31),MAX(DATE($AH$4,12,31),DATE(YEAR(J2877)+$AH$3,MONTH(J2877),DAY(J2877)))),IF(AND(COUNTIFS('[3]Resources - Baseline'!$C$26:$C$37,S2877)=1,$AH$2&gt;0),MIN(DATE($AH$4,12,31),DATE(YEAR(J2877)+$AH$2,MONTH(J2877),DAY(J2877))),DATE(2050,12,31))))</f>
        <v>#VALUE!</v>
      </c>
      <c r="AF2877" s="33">
        <f t="shared" si="447"/>
        <v>1</v>
      </c>
    </row>
    <row r="2878" spans="1:32">
      <c r="A2878" s="1">
        <v>2878</v>
      </c>
      <c r="B2878" s="21" t="s">
        <v>5886</v>
      </c>
      <c r="C2878" s="21" t="s">
        <v>5886</v>
      </c>
      <c r="D2878" s="21" t="s">
        <v>185</v>
      </c>
      <c r="E2878" s="21" t="s">
        <v>202</v>
      </c>
      <c r="F2878" s="21" t="s">
        <v>176</v>
      </c>
      <c r="G2878" s="21" t="s">
        <v>177</v>
      </c>
      <c r="H2878" s="21" t="s">
        <v>176</v>
      </c>
      <c r="I2878" s="21" t="s">
        <v>178</v>
      </c>
      <c r="J2878" s="22"/>
      <c r="K2878" s="22">
        <v>55153</v>
      </c>
      <c r="L2878" s="23">
        <f t="shared" si="448"/>
        <v>0</v>
      </c>
      <c r="M2878" s="24">
        <f t="shared" si="449"/>
        <v>0</v>
      </c>
      <c r="N2878" s="21"/>
      <c r="O2878" s="21">
        <v>359.6</v>
      </c>
      <c r="P2878" s="21" t="s">
        <v>5887</v>
      </c>
      <c r="Q2878" s="21" t="s">
        <v>248</v>
      </c>
      <c r="R2878" s="25" t="s">
        <v>249</v>
      </c>
      <c r="S2878" s="21" t="s">
        <v>250</v>
      </c>
      <c r="T2878" s="21" t="s">
        <v>378</v>
      </c>
      <c r="U2878" s="26">
        <v>30</v>
      </c>
      <c r="V2878" s="26"/>
      <c r="W2878" s="27">
        <f t="shared" si="440"/>
        <v>1900</v>
      </c>
      <c r="X2878" s="27">
        <f t="shared" si="441"/>
        <v>2050</v>
      </c>
      <c r="Y2878" s="28">
        <f t="shared" si="442"/>
        <v>329.6</v>
      </c>
      <c r="Z2878" s="29" t="str">
        <f t="shared" si="443"/>
        <v>BANC</v>
      </c>
      <c r="AA2878" s="30">
        <f t="shared" si="444"/>
        <v>30</v>
      </c>
      <c r="AB2878" s="31">
        <f>IF(AND(ISNUMBER(MATCH($S2878,[3]Lists!$CU$8:$CU$37,0)),J2878&gt;=DATE(2018,12,31)),$AH$6,$AH$5)</f>
        <v>1</v>
      </c>
      <c r="AC2878" s="31">
        <f t="shared" si="445"/>
        <v>1</v>
      </c>
      <c r="AD2878" s="31">
        <f t="shared" si="446"/>
        <v>1</v>
      </c>
      <c r="AE2878" s="32" t="e">
        <f>MIN($K2878,IF(AND(S2878='[3]Resources - Baseline'!$C$25,$AH$3&gt;0),MIN(DATE(2050,12,31),MAX(DATE($AH$4,12,31),DATE(YEAR(J2878)+$AH$3,MONTH(J2878),DAY(J2878)))),IF(AND(COUNTIFS('[3]Resources - Baseline'!$C$26:$C$37,S2878)=1,$AH$2&gt;0),MIN(DATE($AH$4,12,31),DATE(YEAR(J2878)+$AH$2,MONTH(J2878),DAY(J2878))),DATE(2050,12,31))))</f>
        <v>#VALUE!</v>
      </c>
      <c r="AF2878" s="33">
        <f t="shared" si="447"/>
        <v>1</v>
      </c>
    </row>
    <row r="2879" spans="1:32">
      <c r="A2879" s="1">
        <v>2879</v>
      </c>
      <c r="B2879" s="21" t="s">
        <v>5888</v>
      </c>
      <c r="C2879" s="21" t="s">
        <v>5889</v>
      </c>
      <c r="D2879" s="21" t="s">
        <v>163</v>
      </c>
      <c r="E2879" s="21" t="s">
        <v>164</v>
      </c>
      <c r="F2879" s="21" t="s">
        <v>164</v>
      </c>
      <c r="G2879" s="21" t="s">
        <v>165</v>
      </c>
      <c r="H2879" s="21" t="s">
        <v>166</v>
      </c>
      <c r="I2879" s="21" t="s">
        <v>167</v>
      </c>
      <c r="J2879" s="22">
        <v>42309</v>
      </c>
      <c r="K2879" s="22">
        <v>53267</v>
      </c>
      <c r="L2879" s="23">
        <f t="shared" si="448"/>
        <v>7</v>
      </c>
      <c r="M2879" s="24">
        <f t="shared" si="449"/>
        <v>1</v>
      </c>
      <c r="N2879" s="21">
        <v>7</v>
      </c>
      <c r="O2879" s="21">
        <v>7</v>
      </c>
      <c r="P2879" s="21" t="s">
        <v>218</v>
      </c>
      <c r="Q2879" s="21" t="s">
        <v>219</v>
      </c>
      <c r="R2879" s="25" t="s">
        <v>218</v>
      </c>
      <c r="S2879" s="21" t="s">
        <v>220</v>
      </c>
      <c r="T2879" s="21"/>
      <c r="U2879" s="26"/>
      <c r="V2879" s="26"/>
      <c r="W2879" s="27">
        <f t="shared" si="440"/>
        <v>2016</v>
      </c>
      <c r="X2879" s="27">
        <f t="shared" si="441"/>
        <v>2045</v>
      </c>
      <c r="Y2879" s="28">
        <f t="shared" si="442"/>
        <v>0</v>
      </c>
      <c r="Z2879" s="29" t="str">
        <f t="shared" si="443"/>
        <v>Excluded</v>
      </c>
      <c r="AA2879" s="30">
        <f t="shared" si="444"/>
        <v>7</v>
      </c>
      <c r="AB2879" s="31">
        <f>IF(AND(ISNUMBER(MATCH($S2879,[3]Lists!$CU$8:$CU$37,0)),J2879&gt;=DATE(2018,12,31)),$AH$6,$AH$5)</f>
        <v>1</v>
      </c>
      <c r="AC2879" s="31">
        <f t="shared" si="445"/>
        <v>1</v>
      </c>
      <c r="AD2879" s="31">
        <f t="shared" si="446"/>
        <v>1</v>
      </c>
      <c r="AE2879" s="32" t="e">
        <f>MIN($K2879,IF(AND(S2879='[3]Resources - Baseline'!$C$25,$AH$3&gt;0),MIN(DATE(2050,12,31),MAX(DATE($AH$4,12,31),DATE(YEAR(J2879)+$AH$3,MONTH(J2879),DAY(J2879)))),IF(AND(COUNTIFS('[3]Resources - Baseline'!$C$26:$C$37,S2879)=1,$AH$2&gt;0),MIN(DATE($AH$4,12,31),DATE(YEAR(J2879)+$AH$2,MONTH(J2879),DAY(J2879))),DATE(2050,12,31))))</f>
        <v>#VALUE!</v>
      </c>
      <c r="AF2879" s="33">
        <f t="shared" si="447"/>
        <v>1</v>
      </c>
    </row>
    <row r="2880" spans="1:32">
      <c r="A2880" s="1">
        <v>2880</v>
      </c>
      <c r="B2880" s="21" t="s">
        <v>5890</v>
      </c>
      <c r="C2880" s="21" t="s">
        <v>5891</v>
      </c>
      <c r="D2880" s="21" t="s">
        <v>163</v>
      </c>
      <c r="E2880" s="21" t="s">
        <v>164</v>
      </c>
      <c r="F2880" s="21" t="s">
        <v>164</v>
      </c>
      <c r="G2880" s="21" t="s">
        <v>165</v>
      </c>
      <c r="H2880" s="21" t="s">
        <v>166</v>
      </c>
      <c r="I2880" s="21" t="s">
        <v>167</v>
      </c>
      <c r="J2880" s="22">
        <v>42309</v>
      </c>
      <c r="K2880" s="22">
        <v>53267</v>
      </c>
      <c r="L2880" s="23">
        <f t="shared" si="448"/>
        <v>7</v>
      </c>
      <c r="M2880" s="24">
        <f t="shared" si="449"/>
        <v>1</v>
      </c>
      <c r="N2880" s="21">
        <v>7</v>
      </c>
      <c r="O2880" s="21">
        <v>7</v>
      </c>
      <c r="P2880" s="21" t="s">
        <v>218</v>
      </c>
      <c r="Q2880" s="21" t="s">
        <v>219</v>
      </c>
      <c r="R2880" s="25" t="s">
        <v>218</v>
      </c>
      <c r="S2880" s="21" t="s">
        <v>220</v>
      </c>
      <c r="T2880" s="21"/>
      <c r="U2880" s="26"/>
      <c r="V2880" s="26"/>
      <c r="W2880" s="27">
        <f t="shared" si="440"/>
        <v>2016</v>
      </c>
      <c r="X2880" s="27">
        <f t="shared" si="441"/>
        <v>2045</v>
      </c>
      <c r="Y2880" s="28">
        <f t="shared" si="442"/>
        <v>0</v>
      </c>
      <c r="Z2880" s="29" t="str">
        <f t="shared" si="443"/>
        <v>Excluded</v>
      </c>
      <c r="AA2880" s="30">
        <f t="shared" si="444"/>
        <v>7</v>
      </c>
      <c r="AB2880" s="31">
        <f>IF(AND(ISNUMBER(MATCH($S2880,[3]Lists!$CU$8:$CU$37,0)),J2880&gt;=DATE(2018,12,31)),$AH$6,$AH$5)</f>
        <v>1</v>
      </c>
      <c r="AC2880" s="31">
        <f t="shared" si="445"/>
        <v>1</v>
      </c>
      <c r="AD2880" s="31">
        <f t="shared" si="446"/>
        <v>1</v>
      </c>
      <c r="AE2880" s="32" t="e">
        <f>MIN($K2880,IF(AND(S2880='[3]Resources - Baseline'!$C$25,$AH$3&gt;0),MIN(DATE(2050,12,31),MAX(DATE($AH$4,12,31),DATE(YEAR(J2880)+$AH$3,MONTH(J2880),DAY(J2880)))),IF(AND(COUNTIFS('[3]Resources - Baseline'!$C$26:$C$37,S2880)=1,$AH$2&gt;0),MIN(DATE($AH$4,12,31),DATE(YEAR(J2880)+$AH$2,MONTH(J2880),DAY(J2880))),DATE(2050,12,31))))</f>
        <v>#VALUE!</v>
      </c>
      <c r="AF2880" s="33">
        <f t="shared" si="447"/>
        <v>1</v>
      </c>
    </row>
    <row r="2881" spans="1:32">
      <c r="A2881" s="1">
        <v>2881</v>
      </c>
      <c r="B2881" s="21" t="s">
        <v>5892</v>
      </c>
      <c r="C2881" s="21" t="s">
        <v>5893</v>
      </c>
      <c r="D2881" s="21" t="s">
        <v>163</v>
      </c>
      <c r="E2881" s="21" t="s">
        <v>353</v>
      </c>
      <c r="F2881" s="21" t="s">
        <v>353</v>
      </c>
      <c r="G2881" s="21" t="s">
        <v>354</v>
      </c>
      <c r="H2881" s="21" t="s">
        <v>353</v>
      </c>
      <c r="I2881" s="21" t="s">
        <v>167</v>
      </c>
      <c r="J2881" s="22">
        <v>37986</v>
      </c>
      <c r="K2881" s="22">
        <v>55153</v>
      </c>
      <c r="L2881" s="23">
        <f t="shared" si="448"/>
        <v>200</v>
      </c>
      <c r="M2881" s="24">
        <f t="shared" si="449"/>
        <v>1</v>
      </c>
      <c r="N2881" s="21">
        <v>200</v>
      </c>
      <c r="O2881" s="21">
        <v>200</v>
      </c>
      <c r="P2881" s="21" t="s">
        <v>990</v>
      </c>
      <c r="Q2881" s="21" t="s">
        <v>991</v>
      </c>
      <c r="R2881" s="25" t="s">
        <v>50</v>
      </c>
      <c r="S2881" s="21" t="s">
        <v>4108</v>
      </c>
      <c r="T2881" s="21"/>
      <c r="U2881" s="26"/>
      <c r="V2881" s="26"/>
      <c r="W2881" s="27">
        <f t="shared" si="440"/>
        <v>2004</v>
      </c>
      <c r="X2881" s="27">
        <f t="shared" si="441"/>
        <v>2050</v>
      </c>
      <c r="Y2881" s="28">
        <f t="shared" si="442"/>
        <v>0</v>
      </c>
      <c r="Z2881" s="29" t="str">
        <f t="shared" si="443"/>
        <v>Excluded</v>
      </c>
      <c r="AA2881" s="30">
        <f t="shared" si="444"/>
        <v>200</v>
      </c>
      <c r="AB2881" s="31">
        <f>IF(AND(ISNUMBER(MATCH($S2881,[3]Lists!$CU$8:$CU$37,0)),J2881&gt;=DATE(2018,12,31)),$AH$6,$AH$5)</f>
        <v>1</v>
      </c>
      <c r="AC2881" s="31">
        <f t="shared" si="445"/>
        <v>1</v>
      </c>
      <c r="AD2881" s="31">
        <f t="shared" si="446"/>
        <v>1</v>
      </c>
      <c r="AE2881" s="32" t="e">
        <f>MIN($K2881,IF(AND(S2881='[3]Resources - Baseline'!$C$25,$AH$3&gt;0),MIN(DATE(2050,12,31),MAX(DATE($AH$4,12,31),DATE(YEAR(J2881)+$AH$3,MONTH(J2881),DAY(J2881)))),IF(AND(COUNTIFS('[3]Resources - Baseline'!$C$26:$C$37,S2881)=1,$AH$2&gt;0),MIN(DATE($AH$4,12,31),DATE(YEAR(J2881)+$AH$2,MONTH(J2881),DAY(J2881))),DATE(2050,12,31))))</f>
        <v>#VALUE!</v>
      </c>
      <c r="AF2881" s="33">
        <f t="shared" si="447"/>
        <v>1</v>
      </c>
    </row>
    <row r="2882" spans="1:32">
      <c r="A2882" s="1">
        <v>2882</v>
      </c>
      <c r="B2882" s="21" t="s">
        <v>5894</v>
      </c>
      <c r="C2882" s="21" t="s">
        <v>5895</v>
      </c>
      <c r="D2882" s="21" t="s">
        <v>163</v>
      </c>
      <c r="E2882" s="21" t="s">
        <v>1097</v>
      </c>
      <c r="F2882" s="21" t="s">
        <v>1097</v>
      </c>
      <c r="G2882" s="21" t="s">
        <v>1098</v>
      </c>
      <c r="H2882" s="21" t="s">
        <v>210</v>
      </c>
      <c r="I2882" s="21" t="s">
        <v>212</v>
      </c>
      <c r="J2882" s="22">
        <v>34669</v>
      </c>
      <c r="K2882" s="22">
        <v>55153</v>
      </c>
      <c r="L2882" s="23">
        <f t="shared" si="448"/>
        <v>83.2</v>
      </c>
      <c r="M2882" s="24">
        <f t="shared" si="449"/>
        <v>1</v>
      </c>
      <c r="N2882" s="21">
        <v>83.2</v>
      </c>
      <c r="O2882" s="21">
        <v>83.2</v>
      </c>
      <c r="P2882" s="21" t="s">
        <v>288</v>
      </c>
      <c r="Q2882" s="21" t="s">
        <v>269</v>
      </c>
      <c r="R2882" s="25" t="s">
        <v>270</v>
      </c>
      <c r="S2882" s="21" t="s">
        <v>755</v>
      </c>
      <c r="T2882" s="21"/>
      <c r="U2882" s="26"/>
      <c r="V2882" s="26"/>
      <c r="W2882" s="27">
        <f t="shared" si="440"/>
        <v>1995</v>
      </c>
      <c r="X2882" s="27">
        <f t="shared" si="441"/>
        <v>2050</v>
      </c>
      <c r="Y2882" s="28">
        <f t="shared" si="442"/>
        <v>0</v>
      </c>
      <c r="Z2882" s="29" t="str">
        <f t="shared" si="443"/>
        <v>NW</v>
      </c>
      <c r="AA2882" s="30">
        <f t="shared" si="444"/>
        <v>83.2</v>
      </c>
      <c r="AB2882" s="31">
        <f>IF(AND(ISNUMBER(MATCH($S2882,[3]Lists!$CU$8:$CU$37,0)),J2882&gt;=DATE(2018,12,31)),$AH$6,$AH$5)</f>
        <v>1</v>
      </c>
      <c r="AC2882" s="31">
        <f t="shared" si="445"/>
        <v>1</v>
      </c>
      <c r="AD2882" s="31">
        <f t="shared" si="446"/>
        <v>1</v>
      </c>
      <c r="AE2882" s="32" t="e">
        <f>MIN($K2882,IF(AND(S2882='[3]Resources - Baseline'!$C$25,$AH$3&gt;0),MIN(DATE(2050,12,31),MAX(DATE($AH$4,12,31),DATE(YEAR(J2882)+$AH$3,MONTH(J2882),DAY(J2882)))),IF(AND(COUNTIFS('[3]Resources - Baseline'!$C$26:$C$37,S2882)=1,$AH$2&gt;0),MIN(DATE($AH$4,12,31),DATE(YEAR(J2882)+$AH$2,MONTH(J2882),DAY(J2882))),DATE(2050,12,31))))</f>
        <v>#VALUE!</v>
      </c>
      <c r="AF2882" s="33">
        <f t="shared" si="447"/>
        <v>1</v>
      </c>
    </row>
    <row r="2883" spans="1:32">
      <c r="A2883" s="1">
        <v>2883</v>
      </c>
      <c r="B2883" s="21" t="s">
        <v>5896</v>
      </c>
      <c r="C2883" s="21" t="s">
        <v>5897</v>
      </c>
      <c r="D2883" s="21" t="s">
        <v>163</v>
      </c>
      <c r="E2883" s="21" t="s">
        <v>1097</v>
      </c>
      <c r="F2883" s="21" t="s">
        <v>1097</v>
      </c>
      <c r="G2883" s="21" t="s">
        <v>1098</v>
      </c>
      <c r="H2883" s="21" t="s">
        <v>210</v>
      </c>
      <c r="I2883" s="21" t="s">
        <v>212</v>
      </c>
      <c r="J2883" s="22">
        <v>34669</v>
      </c>
      <c r="K2883" s="22">
        <v>55153</v>
      </c>
      <c r="L2883" s="23">
        <f t="shared" si="448"/>
        <v>83.2</v>
      </c>
      <c r="M2883" s="24">
        <f t="shared" si="449"/>
        <v>1</v>
      </c>
      <c r="N2883" s="21">
        <v>83.2</v>
      </c>
      <c r="O2883" s="21">
        <v>83.2</v>
      </c>
      <c r="P2883" s="21" t="s">
        <v>288</v>
      </c>
      <c r="Q2883" s="21" t="s">
        <v>269</v>
      </c>
      <c r="R2883" s="25" t="s">
        <v>270</v>
      </c>
      <c r="S2883" s="21" t="s">
        <v>755</v>
      </c>
      <c r="T2883" s="21"/>
      <c r="U2883" s="26"/>
      <c r="V2883" s="26"/>
      <c r="W2883" s="27">
        <f t="shared" si="440"/>
        <v>1995</v>
      </c>
      <c r="X2883" s="27">
        <f t="shared" si="441"/>
        <v>2050</v>
      </c>
      <c r="Y2883" s="28">
        <f t="shared" si="442"/>
        <v>0</v>
      </c>
      <c r="Z2883" s="29" t="str">
        <f t="shared" si="443"/>
        <v>NW</v>
      </c>
      <c r="AA2883" s="30">
        <f t="shared" si="444"/>
        <v>83.2</v>
      </c>
      <c r="AB2883" s="31">
        <f>IF(AND(ISNUMBER(MATCH($S2883,[3]Lists!$CU$8:$CU$37,0)),J2883&gt;=DATE(2018,12,31)),$AH$6,$AH$5)</f>
        <v>1</v>
      </c>
      <c r="AC2883" s="31">
        <f t="shared" si="445"/>
        <v>1</v>
      </c>
      <c r="AD2883" s="31">
        <f t="shared" si="446"/>
        <v>1</v>
      </c>
      <c r="AE2883" s="32" t="e">
        <f>MIN($K2883,IF(AND(S2883='[3]Resources - Baseline'!$C$25,$AH$3&gt;0),MIN(DATE(2050,12,31),MAX(DATE($AH$4,12,31),DATE(YEAR(J2883)+$AH$3,MONTH(J2883),DAY(J2883)))),IF(AND(COUNTIFS('[3]Resources - Baseline'!$C$26:$C$37,S2883)=1,$AH$2&gt;0),MIN(DATE($AH$4,12,31),DATE(YEAR(J2883)+$AH$2,MONTH(J2883),DAY(J2883))),DATE(2050,12,31))))</f>
        <v>#VALUE!</v>
      </c>
      <c r="AF2883" s="33">
        <f t="shared" si="447"/>
        <v>1</v>
      </c>
    </row>
    <row r="2884" spans="1:32">
      <c r="A2884" s="1">
        <v>2884</v>
      </c>
      <c r="B2884" s="21" t="s">
        <v>5898</v>
      </c>
      <c r="C2884" s="21" t="s">
        <v>5899</v>
      </c>
      <c r="D2884" s="21" t="s">
        <v>163</v>
      </c>
      <c r="E2884" s="21" t="s">
        <v>1097</v>
      </c>
      <c r="F2884" s="21" t="s">
        <v>1097</v>
      </c>
      <c r="G2884" s="21" t="s">
        <v>1098</v>
      </c>
      <c r="H2884" s="21" t="s">
        <v>210</v>
      </c>
      <c r="I2884" s="21" t="s">
        <v>212</v>
      </c>
      <c r="J2884" s="22">
        <v>37135</v>
      </c>
      <c r="K2884" s="22">
        <v>55153</v>
      </c>
      <c r="L2884" s="23">
        <f t="shared" si="448"/>
        <v>291.60000000000002</v>
      </c>
      <c r="M2884" s="24">
        <f t="shared" si="449"/>
        <v>1</v>
      </c>
      <c r="N2884" s="21">
        <v>291.60000000000002</v>
      </c>
      <c r="O2884" s="21">
        <v>291.60000000000002</v>
      </c>
      <c r="P2884" s="21" t="s">
        <v>257</v>
      </c>
      <c r="Q2884" s="21" t="s">
        <v>258</v>
      </c>
      <c r="R2884" s="25" t="s">
        <v>259</v>
      </c>
      <c r="S2884" s="21" t="s">
        <v>807</v>
      </c>
      <c r="T2884" s="21"/>
      <c r="U2884" s="26"/>
      <c r="V2884" s="26"/>
      <c r="W2884" s="27">
        <f t="shared" si="440"/>
        <v>2002</v>
      </c>
      <c r="X2884" s="27">
        <f t="shared" si="441"/>
        <v>2050</v>
      </c>
      <c r="Y2884" s="28">
        <f t="shared" si="442"/>
        <v>0</v>
      </c>
      <c r="Z2884" s="29" t="str">
        <f t="shared" si="443"/>
        <v>NW</v>
      </c>
      <c r="AA2884" s="30">
        <f t="shared" si="444"/>
        <v>291.60000000000002</v>
      </c>
      <c r="AB2884" s="31">
        <f>IF(AND(ISNUMBER(MATCH($S2884,[3]Lists!$CU$8:$CU$37,0)),J2884&gt;=DATE(2018,12,31)),$AH$6,$AH$5)</f>
        <v>1</v>
      </c>
      <c r="AC2884" s="31">
        <f t="shared" si="445"/>
        <v>1</v>
      </c>
      <c r="AD2884" s="31">
        <f t="shared" si="446"/>
        <v>1</v>
      </c>
      <c r="AE2884" s="32" t="e">
        <f>MIN($K2884,IF(AND(S2884='[3]Resources - Baseline'!$C$25,$AH$3&gt;0),MIN(DATE(2050,12,31),MAX(DATE($AH$4,12,31),DATE(YEAR(J2884)+$AH$3,MONTH(J2884),DAY(J2884)))),IF(AND(COUNTIFS('[3]Resources - Baseline'!$C$26:$C$37,S2884)=1,$AH$2&gt;0),MIN(DATE($AH$4,12,31),DATE(YEAR(J2884)+$AH$2,MONTH(J2884),DAY(J2884))),DATE(2050,12,31))))</f>
        <v>#VALUE!</v>
      </c>
      <c r="AF2884" s="33">
        <f t="shared" si="447"/>
        <v>1</v>
      </c>
    </row>
    <row r="2885" spans="1:32">
      <c r="A2885" s="1">
        <v>2885</v>
      </c>
      <c r="B2885" s="21" t="s">
        <v>5900</v>
      </c>
      <c r="C2885" s="21" t="s">
        <v>5901</v>
      </c>
      <c r="D2885" s="21" t="s">
        <v>163</v>
      </c>
      <c r="E2885" s="21" t="s">
        <v>302</v>
      </c>
      <c r="F2885" s="21" t="s">
        <v>302</v>
      </c>
      <c r="G2885" s="21" t="s">
        <v>303</v>
      </c>
      <c r="H2885" s="21" t="s">
        <v>302</v>
      </c>
      <c r="I2885" s="21" t="s">
        <v>167</v>
      </c>
      <c r="J2885" s="22">
        <v>30773</v>
      </c>
      <c r="K2885" s="22">
        <v>55153</v>
      </c>
      <c r="L2885" s="23">
        <f t="shared" si="448"/>
        <v>280</v>
      </c>
      <c r="M2885" s="24">
        <f t="shared" si="449"/>
        <v>1</v>
      </c>
      <c r="N2885" s="21">
        <v>280</v>
      </c>
      <c r="O2885" s="21">
        <v>280</v>
      </c>
      <c r="P2885" s="21" t="s">
        <v>507</v>
      </c>
      <c r="Q2885" s="21" t="s">
        <v>508</v>
      </c>
      <c r="R2885" s="25" t="s">
        <v>509</v>
      </c>
      <c r="S2885" s="21" t="s">
        <v>776</v>
      </c>
      <c r="T2885" s="21"/>
      <c r="U2885" s="26"/>
      <c r="V2885" s="26"/>
      <c r="W2885" s="27">
        <f t="shared" si="440"/>
        <v>1984</v>
      </c>
      <c r="X2885" s="27">
        <f t="shared" si="441"/>
        <v>2050</v>
      </c>
      <c r="Y2885" s="28">
        <f t="shared" si="442"/>
        <v>0</v>
      </c>
      <c r="Z2885" s="29" t="str">
        <f t="shared" si="443"/>
        <v>Excluded</v>
      </c>
      <c r="AA2885" s="30">
        <f t="shared" si="444"/>
        <v>280</v>
      </c>
      <c r="AB2885" s="31">
        <f>IF(AND(ISNUMBER(MATCH($S2885,[3]Lists!$CU$8:$CU$37,0)),J2885&gt;=DATE(2018,12,31)),$AH$6,$AH$5)</f>
        <v>1</v>
      </c>
      <c r="AC2885" s="31">
        <f t="shared" si="445"/>
        <v>1</v>
      </c>
      <c r="AD2885" s="31">
        <f t="shared" si="446"/>
        <v>1</v>
      </c>
      <c r="AE2885" s="32" t="e">
        <f>MIN($K2885,IF(AND(S2885='[3]Resources - Baseline'!$C$25,$AH$3&gt;0),MIN(DATE(2050,12,31),MAX(DATE($AH$4,12,31),DATE(YEAR(J2885)+$AH$3,MONTH(J2885),DAY(J2885)))),IF(AND(COUNTIFS('[3]Resources - Baseline'!$C$26:$C$37,S2885)=1,$AH$2&gt;0),MIN(DATE($AH$4,12,31),DATE(YEAR(J2885)+$AH$2,MONTH(J2885),DAY(J2885))),DATE(2050,12,31))))</f>
        <v>#VALUE!</v>
      </c>
      <c r="AF2885" s="33">
        <f t="shared" si="447"/>
        <v>1</v>
      </c>
    </row>
    <row r="2886" spans="1:32">
      <c r="A2886" s="1">
        <v>2886</v>
      </c>
      <c r="B2886" s="21" t="s">
        <v>5902</v>
      </c>
      <c r="C2886" s="21" t="s">
        <v>5903</v>
      </c>
      <c r="D2886" s="21" t="s">
        <v>163</v>
      </c>
      <c r="E2886" s="21" t="s">
        <v>302</v>
      </c>
      <c r="F2886" s="21" t="s">
        <v>302</v>
      </c>
      <c r="G2886" s="21" t="s">
        <v>303</v>
      </c>
      <c r="H2886" s="21" t="s">
        <v>302</v>
      </c>
      <c r="I2886" s="21" t="s">
        <v>167</v>
      </c>
      <c r="J2886" s="22">
        <v>37408</v>
      </c>
      <c r="K2886" s="22">
        <v>55153</v>
      </c>
      <c r="L2886" s="23">
        <f t="shared" si="448"/>
        <v>65</v>
      </c>
      <c r="M2886" s="24">
        <f t="shared" si="449"/>
        <v>1</v>
      </c>
      <c r="N2886" s="21">
        <v>65</v>
      </c>
      <c r="O2886" s="21">
        <v>65</v>
      </c>
      <c r="P2886" s="21" t="s">
        <v>288</v>
      </c>
      <c r="Q2886" s="21" t="s">
        <v>269</v>
      </c>
      <c r="R2886" s="25" t="s">
        <v>270</v>
      </c>
      <c r="S2886" s="21" t="s">
        <v>304</v>
      </c>
      <c r="T2886" s="21"/>
      <c r="U2886" s="26"/>
      <c r="V2886" s="26"/>
      <c r="W2886" s="27">
        <f t="shared" si="440"/>
        <v>2002</v>
      </c>
      <c r="X2886" s="27">
        <f t="shared" si="441"/>
        <v>2050</v>
      </c>
      <c r="Y2886" s="28">
        <f t="shared" si="442"/>
        <v>0</v>
      </c>
      <c r="Z2886" s="29" t="str">
        <f t="shared" si="443"/>
        <v>Excluded</v>
      </c>
      <c r="AA2886" s="30">
        <f t="shared" si="444"/>
        <v>65</v>
      </c>
      <c r="AB2886" s="31">
        <f>IF(AND(ISNUMBER(MATCH($S2886,[3]Lists!$CU$8:$CU$37,0)),J2886&gt;=DATE(2018,12,31)),$AH$6,$AH$5)</f>
        <v>1</v>
      </c>
      <c r="AC2886" s="31">
        <f t="shared" si="445"/>
        <v>1</v>
      </c>
      <c r="AD2886" s="31">
        <f t="shared" si="446"/>
        <v>1</v>
      </c>
      <c r="AE2886" s="32" t="e">
        <f>MIN($K2886,IF(AND(S2886='[3]Resources - Baseline'!$C$25,$AH$3&gt;0),MIN(DATE(2050,12,31),MAX(DATE($AH$4,12,31),DATE(YEAR(J2886)+$AH$3,MONTH(J2886),DAY(J2886)))),IF(AND(COUNTIFS('[3]Resources - Baseline'!$C$26:$C$37,S2886)=1,$AH$2&gt;0),MIN(DATE($AH$4,12,31),DATE(YEAR(J2886)+$AH$2,MONTH(J2886),DAY(J2886))),DATE(2050,12,31))))</f>
        <v>#VALUE!</v>
      </c>
      <c r="AF2886" s="33">
        <f t="shared" si="447"/>
        <v>1</v>
      </c>
    </row>
    <row r="2887" spans="1:32">
      <c r="A2887" s="1">
        <v>2887</v>
      </c>
      <c r="B2887" s="21" t="s">
        <v>5904</v>
      </c>
      <c r="C2887" s="21" t="s">
        <v>5905</v>
      </c>
      <c r="D2887" s="21" t="s">
        <v>163</v>
      </c>
      <c r="E2887" s="21" t="s">
        <v>302</v>
      </c>
      <c r="F2887" s="21" t="s">
        <v>302</v>
      </c>
      <c r="G2887" s="21" t="s">
        <v>303</v>
      </c>
      <c r="H2887" s="21" t="s">
        <v>302</v>
      </c>
      <c r="I2887" s="21" t="s">
        <v>167</v>
      </c>
      <c r="J2887" s="22">
        <v>37469</v>
      </c>
      <c r="K2887" s="22">
        <v>55153</v>
      </c>
      <c r="L2887" s="23">
        <f t="shared" si="448"/>
        <v>70</v>
      </c>
      <c r="M2887" s="24">
        <f t="shared" si="449"/>
        <v>1</v>
      </c>
      <c r="N2887" s="21">
        <v>70</v>
      </c>
      <c r="O2887" s="21">
        <v>70</v>
      </c>
      <c r="P2887" s="21" t="s">
        <v>288</v>
      </c>
      <c r="Q2887" s="21" t="s">
        <v>269</v>
      </c>
      <c r="R2887" s="25" t="s">
        <v>270</v>
      </c>
      <c r="S2887" s="21" t="s">
        <v>304</v>
      </c>
      <c r="T2887" s="21"/>
      <c r="U2887" s="26"/>
      <c r="V2887" s="26"/>
      <c r="W2887" s="27">
        <f t="shared" si="440"/>
        <v>2003</v>
      </c>
      <c r="X2887" s="27">
        <f t="shared" si="441"/>
        <v>2050</v>
      </c>
      <c r="Y2887" s="28">
        <f t="shared" si="442"/>
        <v>0</v>
      </c>
      <c r="Z2887" s="29" t="str">
        <f t="shared" si="443"/>
        <v>Excluded</v>
      </c>
      <c r="AA2887" s="30">
        <f t="shared" si="444"/>
        <v>70</v>
      </c>
      <c r="AB2887" s="31">
        <f>IF(AND(ISNUMBER(MATCH($S2887,[3]Lists!$CU$8:$CU$37,0)),J2887&gt;=DATE(2018,12,31)),$AH$6,$AH$5)</f>
        <v>1</v>
      </c>
      <c r="AC2887" s="31">
        <f t="shared" si="445"/>
        <v>1</v>
      </c>
      <c r="AD2887" s="31">
        <f t="shared" si="446"/>
        <v>1</v>
      </c>
      <c r="AE2887" s="32" t="e">
        <f>MIN($K2887,IF(AND(S2887='[3]Resources - Baseline'!$C$25,$AH$3&gt;0),MIN(DATE(2050,12,31),MAX(DATE($AH$4,12,31),DATE(YEAR(J2887)+$AH$3,MONTH(J2887),DAY(J2887)))),IF(AND(COUNTIFS('[3]Resources - Baseline'!$C$26:$C$37,S2887)=1,$AH$2&gt;0),MIN(DATE($AH$4,12,31),DATE(YEAR(J2887)+$AH$2,MONTH(J2887),DAY(J2887))),DATE(2050,12,31))))</f>
        <v>#VALUE!</v>
      </c>
      <c r="AF2887" s="33">
        <f t="shared" si="447"/>
        <v>1</v>
      </c>
    </row>
    <row r="2888" spans="1:32">
      <c r="A2888" s="1">
        <v>2888</v>
      </c>
      <c r="B2888" s="21" t="s">
        <v>5906</v>
      </c>
      <c r="C2888" s="21" t="s">
        <v>5907</v>
      </c>
      <c r="D2888" s="21" t="s">
        <v>163</v>
      </c>
      <c r="E2888" s="21" t="s">
        <v>302</v>
      </c>
      <c r="F2888" s="21" t="s">
        <v>302</v>
      </c>
      <c r="G2888" s="21" t="s">
        <v>303</v>
      </c>
      <c r="H2888" s="21" t="s">
        <v>302</v>
      </c>
      <c r="I2888" s="21" t="s">
        <v>167</v>
      </c>
      <c r="J2888" s="22">
        <v>37530</v>
      </c>
      <c r="K2888" s="22">
        <v>55153</v>
      </c>
      <c r="L2888" s="23">
        <f t="shared" si="448"/>
        <v>70</v>
      </c>
      <c r="M2888" s="24">
        <f t="shared" si="449"/>
        <v>1</v>
      </c>
      <c r="N2888" s="21">
        <v>70</v>
      </c>
      <c r="O2888" s="21">
        <v>70</v>
      </c>
      <c r="P2888" s="21" t="s">
        <v>288</v>
      </c>
      <c r="Q2888" s="21" t="s">
        <v>269</v>
      </c>
      <c r="R2888" s="25" t="s">
        <v>270</v>
      </c>
      <c r="S2888" s="21" t="s">
        <v>304</v>
      </c>
      <c r="T2888" s="21"/>
      <c r="U2888" s="26"/>
      <c r="V2888" s="26"/>
      <c r="W2888" s="27">
        <f t="shared" si="440"/>
        <v>2003</v>
      </c>
      <c r="X2888" s="27">
        <f t="shared" si="441"/>
        <v>2050</v>
      </c>
      <c r="Y2888" s="28">
        <f t="shared" si="442"/>
        <v>0</v>
      </c>
      <c r="Z2888" s="29" t="str">
        <f t="shared" si="443"/>
        <v>Excluded</v>
      </c>
      <c r="AA2888" s="30">
        <f t="shared" si="444"/>
        <v>70</v>
      </c>
      <c r="AB2888" s="31">
        <f>IF(AND(ISNUMBER(MATCH($S2888,[3]Lists!$CU$8:$CU$37,0)),J2888&gt;=DATE(2018,12,31)),$AH$6,$AH$5)</f>
        <v>1</v>
      </c>
      <c r="AC2888" s="31">
        <f t="shared" si="445"/>
        <v>1</v>
      </c>
      <c r="AD2888" s="31">
        <f t="shared" si="446"/>
        <v>1</v>
      </c>
      <c r="AE2888" s="32" t="e">
        <f>MIN($K2888,IF(AND(S2888='[3]Resources - Baseline'!$C$25,$AH$3&gt;0),MIN(DATE(2050,12,31),MAX(DATE($AH$4,12,31),DATE(YEAR(J2888)+$AH$3,MONTH(J2888),DAY(J2888)))),IF(AND(COUNTIFS('[3]Resources - Baseline'!$C$26:$C$37,S2888)=1,$AH$2&gt;0),MIN(DATE($AH$4,12,31),DATE(YEAR(J2888)+$AH$2,MONTH(J2888),DAY(J2888))),DATE(2050,12,31))))</f>
        <v>#VALUE!</v>
      </c>
      <c r="AF2888" s="33">
        <f t="shared" si="447"/>
        <v>1</v>
      </c>
    </row>
    <row r="2889" spans="1:32">
      <c r="A2889" s="1">
        <v>2889</v>
      </c>
      <c r="B2889" s="21" t="s">
        <v>5908</v>
      </c>
      <c r="C2889" s="21" t="s">
        <v>5909</v>
      </c>
      <c r="D2889" s="21" t="s">
        <v>163</v>
      </c>
      <c r="E2889" s="21" t="s">
        <v>302</v>
      </c>
      <c r="F2889" s="21" t="s">
        <v>302</v>
      </c>
      <c r="G2889" s="21" t="s">
        <v>303</v>
      </c>
      <c r="H2889" s="21" t="s">
        <v>302</v>
      </c>
      <c r="I2889" s="21" t="s">
        <v>167</v>
      </c>
      <c r="J2889" s="22">
        <v>38139</v>
      </c>
      <c r="K2889" s="22">
        <v>55153</v>
      </c>
      <c r="L2889" s="23">
        <f t="shared" si="448"/>
        <v>70</v>
      </c>
      <c r="M2889" s="24">
        <f t="shared" si="449"/>
        <v>1</v>
      </c>
      <c r="N2889" s="21">
        <v>70</v>
      </c>
      <c r="O2889" s="21">
        <v>70</v>
      </c>
      <c r="P2889" s="21" t="s">
        <v>288</v>
      </c>
      <c r="Q2889" s="21" t="s">
        <v>269</v>
      </c>
      <c r="R2889" s="25" t="s">
        <v>270</v>
      </c>
      <c r="S2889" s="21" t="s">
        <v>304</v>
      </c>
      <c r="T2889" s="21"/>
      <c r="U2889" s="26"/>
      <c r="V2889" s="26"/>
      <c r="W2889" s="27">
        <f t="shared" si="440"/>
        <v>2004</v>
      </c>
      <c r="X2889" s="27">
        <f t="shared" si="441"/>
        <v>2050</v>
      </c>
      <c r="Y2889" s="28">
        <f t="shared" si="442"/>
        <v>0</v>
      </c>
      <c r="Z2889" s="29" t="str">
        <f t="shared" si="443"/>
        <v>Excluded</v>
      </c>
      <c r="AA2889" s="30">
        <f t="shared" si="444"/>
        <v>70</v>
      </c>
      <c r="AB2889" s="31">
        <f>IF(AND(ISNUMBER(MATCH($S2889,[3]Lists!$CU$8:$CU$37,0)),J2889&gt;=DATE(2018,12,31)),$AH$6,$AH$5)</f>
        <v>1</v>
      </c>
      <c r="AC2889" s="31">
        <f t="shared" si="445"/>
        <v>1</v>
      </c>
      <c r="AD2889" s="31">
        <f t="shared" si="446"/>
        <v>1</v>
      </c>
      <c r="AE2889" s="32" t="e">
        <f>MIN($K2889,IF(AND(S2889='[3]Resources - Baseline'!$C$25,$AH$3&gt;0),MIN(DATE(2050,12,31),MAX(DATE($AH$4,12,31),DATE(YEAR(J2889)+$AH$3,MONTH(J2889),DAY(J2889)))),IF(AND(COUNTIFS('[3]Resources - Baseline'!$C$26:$C$37,S2889)=1,$AH$2&gt;0),MIN(DATE($AH$4,12,31),DATE(YEAR(J2889)+$AH$2,MONTH(J2889),DAY(J2889))),DATE(2050,12,31))))</f>
        <v>#VALUE!</v>
      </c>
      <c r="AF2889" s="33">
        <f t="shared" si="447"/>
        <v>1</v>
      </c>
    </row>
    <row r="2890" spans="1:32">
      <c r="A2890" s="1">
        <v>2890</v>
      </c>
      <c r="B2890" s="21" t="s">
        <v>5910</v>
      </c>
      <c r="C2890" s="21" t="s">
        <v>5911</v>
      </c>
      <c r="D2890" s="21" t="s">
        <v>163</v>
      </c>
      <c r="E2890" s="21" t="s">
        <v>302</v>
      </c>
      <c r="F2890" s="21" t="s">
        <v>302</v>
      </c>
      <c r="G2890" s="21" t="s">
        <v>303</v>
      </c>
      <c r="H2890" s="21" t="s">
        <v>302</v>
      </c>
      <c r="I2890" s="21" t="s">
        <v>167</v>
      </c>
      <c r="J2890" s="22">
        <v>39600</v>
      </c>
      <c r="K2890" s="22">
        <v>54789</v>
      </c>
      <c r="L2890" s="23">
        <f t="shared" si="448"/>
        <v>128</v>
      </c>
      <c r="M2890" s="24">
        <f t="shared" si="449"/>
        <v>1</v>
      </c>
      <c r="N2890" s="21">
        <v>128</v>
      </c>
      <c r="O2890" s="21">
        <v>128</v>
      </c>
      <c r="P2890" s="21" t="s">
        <v>288</v>
      </c>
      <c r="Q2890" s="21" t="s">
        <v>269</v>
      </c>
      <c r="R2890" s="25" t="s">
        <v>270</v>
      </c>
      <c r="S2890" s="21" t="s">
        <v>304</v>
      </c>
      <c r="T2890" s="21"/>
      <c r="U2890" s="26"/>
      <c r="V2890" s="26"/>
      <c r="W2890" s="27">
        <f t="shared" ref="W2890:W2953" si="450">IF(J2890&lt;DATE(YEAR(J2890),7,1),YEAR(J2890),YEAR(J2890)+1)</f>
        <v>2008</v>
      </c>
      <c r="X2890" s="27">
        <f t="shared" ref="X2890:X2953" si="451">IF(K2890&gt;=DATE(YEAR(K2890),7,1),YEAR(K2890),YEAR(K2890)-1)</f>
        <v>2049</v>
      </c>
      <c r="Y2890" s="28">
        <f t="shared" ref="Y2890:Y2953" si="452">IF(ISBLANK(U2890),0,O2890-U2890)</f>
        <v>0</v>
      </c>
      <c r="Z2890" s="29" t="str">
        <f t="shared" ref="Z2890:Z2953" si="453">IF(ISBLANK(T2890),I2890,T2890)</f>
        <v>Excluded</v>
      </c>
      <c r="AA2890" s="30">
        <f t="shared" ref="AA2890:AA2953" si="454">IF(ISBLANK(U2890),O2890,U2890)</f>
        <v>128</v>
      </c>
      <c r="AB2890" s="31">
        <f>IF(AND(ISNUMBER(MATCH($S2890,[3]Lists!$CU$8:$CU$37,0)),J2890&gt;=DATE(2018,12,31)),$AH$6,$AH$5)</f>
        <v>1</v>
      </c>
      <c r="AC2890" s="31">
        <f t="shared" ref="AC2890:AC2953" si="455">IF(ISBLANK(S2890),0,1)</f>
        <v>1</v>
      </c>
      <c r="AD2890" s="31">
        <f t="shared" ref="AD2890:AD2953" si="456">AC2890</f>
        <v>1</v>
      </c>
      <c r="AE2890" s="32" t="e">
        <f>MIN($K2890,IF(AND(S2890='[3]Resources - Baseline'!$C$25,$AH$3&gt;0),MIN(DATE(2050,12,31),MAX(DATE($AH$4,12,31),DATE(YEAR(J2890)+$AH$3,MONTH(J2890),DAY(J2890)))),IF(AND(COUNTIFS('[3]Resources - Baseline'!$C$26:$C$37,S2890)=1,$AH$2&gt;0),MIN(DATE($AH$4,12,31),DATE(YEAR(J2890)+$AH$2,MONTH(J2890),DAY(J2890))),DATE(2050,12,31))))</f>
        <v>#VALUE!</v>
      </c>
      <c r="AF2890" s="33">
        <f t="shared" ref="AF2890:AF2953" si="457">SUMPRODUCT(($B$9:$B$3872=$B2890)*1)</f>
        <v>1</v>
      </c>
    </row>
    <row r="2891" spans="1:32">
      <c r="A2891" s="1">
        <v>2891</v>
      </c>
      <c r="B2891" s="21" t="s">
        <v>5912</v>
      </c>
      <c r="C2891" s="21" t="s">
        <v>5913</v>
      </c>
      <c r="D2891" s="21" t="s">
        <v>163</v>
      </c>
      <c r="E2891" s="21" t="s">
        <v>302</v>
      </c>
      <c r="F2891" s="21" t="s">
        <v>302</v>
      </c>
      <c r="G2891" s="21" t="s">
        <v>303</v>
      </c>
      <c r="H2891" s="21" t="s">
        <v>302</v>
      </c>
      <c r="I2891" s="21" t="s">
        <v>167</v>
      </c>
      <c r="J2891" s="22">
        <v>42705</v>
      </c>
      <c r="K2891" s="22">
        <v>55153</v>
      </c>
      <c r="L2891" s="23">
        <f t="shared" ref="L2891:L2954" si="458">IFERROR(M2891*O2891,0)</f>
        <v>32.700000000000003</v>
      </c>
      <c r="M2891" s="24">
        <f t="shared" ref="M2891:M2954" si="459">IFERROR(N2891/O2891,0)</f>
        <v>1</v>
      </c>
      <c r="N2891" s="21">
        <v>32.700000000000003</v>
      </c>
      <c r="O2891" s="21">
        <v>32.700000000000003</v>
      </c>
      <c r="P2891" s="21" t="s">
        <v>240</v>
      </c>
      <c r="Q2891" s="21" t="s">
        <v>207</v>
      </c>
      <c r="R2891" s="25" t="s">
        <v>189</v>
      </c>
      <c r="S2891" s="21" t="s">
        <v>1560</v>
      </c>
      <c r="T2891" s="21"/>
      <c r="U2891" s="26"/>
      <c r="V2891" s="26"/>
      <c r="W2891" s="27">
        <f t="shared" si="450"/>
        <v>2017</v>
      </c>
      <c r="X2891" s="27">
        <f t="shared" si="451"/>
        <v>2050</v>
      </c>
      <c r="Y2891" s="28">
        <f t="shared" si="452"/>
        <v>0</v>
      </c>
      <c r="Z2891" s="29" t="str">
        <f t="shared" si="453"/>
        <v>Excluded</v>
      </c>
      <c r="AA2891" s="30">
        <f t="shared" si="454"/>
        <v>32.700000000000003</v>
      </c>
      <c r="AB2891" s="31">
        <f>IF(AND(ISNUMBER(MATCH($S2891,[3]Lists!$CU$8:$CU$37,0)),J2891&gt;=DATE(2018,12,31)),$AH$6,$AH$5)</f>
        <v>1</v>
      </c>
      <c r="AC2891" s="31">
        <f t="shared" si="455"/>
        <v>1</v>
      </c>
      <c r="AD2891" s="31">
        <f t="shared" si="456"/>
        <v>1</v>
      </c>
      <c r="AE2891" s="32" t="e">
        <f>MIN($K2891,IF(AND(S2891='[3]Resources - Baseline'!$C$25,$AH$3&gt;0),MIN(DATE(2050,12,31),MAX(DATE($AH$4,12,31),DATE(YEAR(J2891)+$AH$3,MONTH(J2891),DAY(J2891)))),IF(AND(COUNTIFS('[3]Resources - Baseline'!$C$26:$C$37,S2891)=1,$AH$2&gt;0),MIN(DATE($AH$4,12,31),DATE(YEAR(J2891)+$AH$2,MONTH(J2891),DAY(J2891))),DATE(2050,12,31))))</f>
        <v>#VALUE!</v>
      </c>
      <c r="AF2891" s="33">
        <f t="shared" si="457"/>
        <v>1</v>
      </c>
    </row>
    <row r="2892" spans="1:32">
      <c r="A2892" s="1">
        <v>2892</v>
      </c>
      <c r="B2892" s="21" t="s">
        <v>5914</v>
      </c>
      <c r="C2892" s="21" t="s">
        <v>5915</v>
      </c>
      <c r="D2892" s="21" t="s">
        <v>163</v>
      </c>
      <c r="E2892" s="21" t="s">
        <v>353</v>
      </c>
      <c r="F2892" s="21" t="s">
        <v>353</v>
      </c>
      <c r="G2892" s="21" t="s">
        <v>354</v>
      </c>
      <c r="H2892" s="21" t="s">
        <v>353</v>
      </c>
      <c r="I2892" s="21" t="s">
        <v>167</v>
      </c>
      <c r="J2892" s="22">
        <v>29312</v>
      </c>
      <c r="K2892" s="22">
        <v>55153</v>
      </c>
      <c r="L2892" s="23">
        <f t="shared" si="458"/>
        <v>208</v>
      </c>
      <c r="M2892" s="24">
        <f t="shared" si="459"/>
        <v>1</v>
      </c>
      <c r="N2892" s="21">
        <v>208</v>
      </c>
      <c r="O2892" s="21">
        <v>208</v>
      </c>
      <c r="P2892" s="21" t="s">
        <v>507</v>
      </c>
      <c r="Q2892" s="21" t="s">
        <v>508</v>
      </c>
      <c r="R2892" s="25" t="s">
        <v>509</v>
      </c>
      <c r="S2892" s="21" t="s">
        <v>776</v>
      </c>
      <c r="T2892" s="21"/>
      <c r="U2892" s="26"/>
      <c r="V2892" s="26"/>
      <c r="W2892" s="27">
        <f t="shared" si="450"/>
        <v>1980</v>
      </c>
      <c r="X2892" s="27">
        <f t="shared" si="451"/>
        <v>2050</v>
      </c>
      <c r="Y2892" s="28">
        <f t="shared" si="452"/>
        <v>0</v>
      </c>
      <c r="Z2892" s="29" t="str">
        <f t="shared" si="453"/>
        <v>Excluded</v>
      </c>
      <c r="AA2892" s="30">
        <f t="shared" si="454"/>
        <v>208</v>
      </c>
      <c r="AB2892" s="31">
        <f>IF(AND(ISNUMBER(MATCH($S2892,[3]Lists!$CU$8:$CU$37,0)),J2892&gt;=DATE(2018,12,31)),$AH$6,$AH$5)</f>
        <v>1</v>
      </c>
      <c r="AC2892" s="31">
        <f t="shared" si="455"/>
        <v>1</v>
      </c>
      <c r="AD2892" s="31">
        <f t="shared" si="456"/>
        <v>1</v>
      </c>
      <c r="AE2892" s="32" t="e">
        <f>MIN($K2892,IF(AND(S2892='[3]Resources - Baseline'!$C$25,$AH$3&gt;0),MIN(DATE(2050,12,31),MAX(DATE($AH$4,12,31),DATE(YEAR(J2892)+$AH$3,MONTH(J2892),DAY(J2892)))),IF(AND(COUNTIFS('[3]Resources - Baseline'!$C$26:$C$37,S2892)=1,$AH$2&gt;0),MIN(DATE($AH$4,12,31),DATE(YEAR(J2892)+$AH$2,MONTH(J2892),DAY(J2892))),DATE(2050,12,31))))</f>
        <v>#VALUE!</v>
      </c>
      <c r="AF2892" s="33">
        <f t="shared" si="457"/>
        <v>1</v>
      </c>
    </row>
    <row r="2893" spans="1:32">
      <c r="A2893" s="1">
        <v>2893</v>
      </c>
      <c r="B2893" s="21" t="s">
        <v>5916</v>
      </c>
      <c r="C2893" s="21" t="s">
        <v>5917</v>
      </c>
      <c r="D2893" s="21" t="s">
        <v>163</v>
      </c>
      <c r="E2893" s="21" t="s">
        <v>353</v>
      </c>
      <c r="F2893" s="21" t="s">
        <v>353</v>
      </c>
      <c r="G2893" s="21" t="s">
        <v>354</v>
      </c>
      <c r="H2893" s="21" t="s">
        <v>353</v>
      </c>
      <c r="I2893" s="21" t="s">
        <v>167</v>
      </c>
      <c r="J2893" s="22">
        <v>36342</v>
      </c>
      <c r="K2893" s="22">
        <v>55153</v>
      </c>
      <c r="L2893" s="23">
        <f t="shared" si="458"/>
        <v>27</v>
      </c>
      <c r="M2893" s="24">
        <f t="shared" si="459"/>
        <v>1</v>
      </c>
      <c r="N2893" s="21">
        <v>27</v>
      </c>
      <c r="O2893" s="21">
        <v>27</v>
      </c>
      <c r="P2893" s="21" t="s">
        <v>288</v>
      </c>
      <c r="Q2893" s="21" t="s">
        <v>269</v>
      </c>
      <c r="R2893" s="25" t="s">
        <v>270</v>
      </c>
      <c r="S2893" s="21" t="s">
        <v>304</v>
      </c>
      <c r="T2893" s="21"/>
      <c r="U2893" s="26"/>
      <c r="V2893" s="26"/>
      <c r="W2893" s="27">
        <f t="shared" si="450"/>
        <v>2000</v>
      </c>
      <c r="X2893" s="27">
        <f t="shared" si="451"/>
        <v>2050</v>
      </c>
      <c r="Y2893" s="28">
        <f t="shared" si="452"/>
        <v>0</v>
      </c>
      <c r="Z2893" s="29" t="str">
        <f t="shared" si="453"/>
        <v>Excluded</v>
      </c>
      <c r="AA2893" s="30">
        <f t="shared" si="454"/>
        <v>27</v>
      </c>
      <c r="AB2893" s="31">
        <f>IF(AND(ISNUMBER(MATCH($S2893,[3]Lists!$CU$8:$CU$37,0)),J2893&gt;=DATE(2018,12,31)),$AH$6,$AH$5)</f>
        <v>1</v>
      </c>
      <c r="AC2893" s="31">
        <f t="shared" si="455"/>
        <v>1</v>
      </c>
      <c r="AD2893" s="31">
        <f t="shared" si="456"/>
        <v>1</v>
      </c>
      <c r="AE2893" s="32" t="e">
        <f>MIN($K2893,IF(AND(S2893='[3]Resources - Baseline'!$C$25,$AH$3&gt;0),MIN(DATE(2050,12,31),MAX(DATE($AH$4,12,31),DATE(YEAR(J2893)+$AH$3,MONTH(J2893),DAY(J2893)))),IF(AND(COUNTIFS('[3]Resources - Baseline'!$C$26:$C$37,S2893)=1,$AH$2&gt;0),MIN(DATE($AH$4,12,31),DATE(YEAR(J2893)+$AH$2,MONTH(J2893),DAY(J2893))),DATE(2050,12,31))))</f>
        <v>#VALUE!</v>
      </c>
      <c r="AF2893" s="33">
        <f t="shared" si="457"/>
        <v>1</v>
      </c>
    </row>
    <row r="2894" spans="1:32">
      <c r="A2894" s="1">
        <v>2894</v>
      </c>
      <c r="B2894" s="21" t="s">
        <v>5918</v>
      </c>
      <c r="C2894" s="21" t="s">
        <v>5919</v>
      </c>
      <c r="D2894" s="21" t="s">
        <v>163</v>
      </c>
      <c r="E2894" s="21" t="s">
        <v>353</v>
      </c>
      <c r="F2894" s="21" t="s">
        <v>353</v>
      </c>
      <c r="G2894" s="21" t="s">
        <v>354</v>
      </c>
      <c r="H2894" s="21" t="s">
        <v>353</v>
      </c>
      <c r="I2894" s="21" t="s">
        <v>167</v>
      </c>
      <c r="J2894" s="22">
        <v>36342</v>
      </c>
      <c r="K2894" s="22">
        <v>55153</v>
      </c>
      <c r="L2894" s="23">
        <f t="shared" si="458"/>
        <v>27</v>
      </c>
      <c r="M2894" s="24">
        <f t="shared" si="459"/>
        <v>1</v>
      </c>
      <c r="N2894" s="21">
        <v>27</v>
      </c>
      <c r="O2894" s="21">
        <v>27</v>
      </c>
      <c r="P2894" s="21" t="s">
        <v>288</v>
      </c>
      <c r="Q2894" s="21" t="s">
        <v>269</v>
      </c>
      <c r="R2894" s="25" t="s">
        <v>270</v>
      </c>
      <c r="S2894" s="21" t="s">
        <v>304</v>
      </c>
      <c r="T2894" s="21"/>
      <c r="U2894" s="26"/>
      <c r="V2894" s="26"/>
      <c r="W2894" s="27">
        <f t="shared" si="450"/>
        <v>2000</v>
      </c>
      <c r="X2894" s="27">
        <f t="shared" si="451"/>
        <v>2050</v>
      </c>
      <c r="Y2894" s="28">
        <f t="shared" si="452"/>
        <v>0</v>
      </c>
      <c r="Z2894" s="29" t="str">
        <f t="shared" si="453"/>
        <v>Excluded</v>
      </c>
      <c r="AA2894" s="30">
        <f t="shared" si="454"/>
        <v>27</v>
      </c>
      <c r="AB2894" s="31">
        <f>IF(AND(ISNUMBER(MATCH($S2894,[3]Lists!$CU$8:$CU$37,0)),J2894&gt;=DATE(2018,12,31)),$AH$6,$AH$5)</f>
        <v>1</v>
      </c>
      <c r="AC2894" s="31">
        <f t="shared" si="455"/>
        <v>1</v>
      </c>
      <c r="AD2894" s="31">
        <f t="shared" si="456"/>
        <v>1</v>
      </c>
      <c r="AE2894" s="32" t="e">
        <f>MIN($K2894,IF(AND(S2894='[3]Resources - Baseline'!$C$25,$AH$3&gt;0),MIN(DATE(2050,12,31),MAX(DATE($AH$4,12,31),DATE(YEAR(J2894)+$AH$3,MONTH(J2894),DAY(J2894)))),IF(AND(COUNTIFS('[3]Resources - Baseline'!$C$26:$C$37,S2894)=1,$AH$2&gt;0),MIN(DATE($AH$4,12,31),DATE(YEAR(J2894)+$AH$2,MONTH(J2894),DAY(J2894))),DATE(2050,12,31))))</f>
        <v>#VALUE!</v>
      </c>
      <c r="AF2894" s="33">
        <f t="shared" si="457"/>
        <v>1</v>
      </c>
    </row>
    <row r="2895" spans="1:32">
      <c r="A2895" s="1">
        <v>2895</v>
      </c>
      <c r="B2895" s="21" t="s">
        <v>5920</v>
      </c>
      <c r="C2895" s="21" t="s">
        <v>5921</v>
      </c>
      <c r="D2895" s="21" t="s">
        <v>163</v>
      </c>
      <c r="E2895" s="21" t="s">
        <v>298</v>
      </c>
      <c r="F2895" s="21" t="s">
        <v>298</v>
      </c>
      <c r="G2895" s="21" t="s">
        <v>299</v>
      </c>
      <c r="H2895" s="21" t="s">
        <v>166</v>
      </c>
      <c r="I2895" s="21" t="s">
        <v>167</v>
      </c>
      <c r="J2895" s="22">
        <v>34471</v>
      </c>
      <c r="K2895" s="22">
        <v>55123</v>
      </c>
      <c r="L2895" s="23">
        <f t="shared" si="458"/>
        <v>20</v>
      </c>
      <c r="M2895" s="24">
        <f t="shared" si="459"/>
        <v>1</v>
      </c>
      <c r="N2895" s="21">
        <v>20</v>
      </c>
      <c r="O2895" s="21">
        <v>20</v>
      </c>
      <c r="P2895" s="21" t="s">
        <v>218</v>
      </c>
      <c r="Q2895" s="21" t="s">
        <v>219</v>
      </c>
      <c r="R2895" s="25" t="s">
        <v>218</v>
      </c>
      <c r="S2895" s="21" t="s">
        <v>220</v>
      </c>
      <c r="T2895" s="21"/>
      <c r="U2895" s="26"/>
      <c r="V2895" s="26"/>
      <c r="W2895" s="27">
        <f t="shared" si="450"/>
        <v>1994</v>
      </c>
      <c r="X2895" s="27">
        <f t="shared" si="451"/>
        <v>2050</v>
      </c>
      <c r="Y2895" s="28">
        <f t="shared" si="452"/>
        <v>0</v>
      </c>
      <c r="Z2895" s="29" t="str">
        <f t="shared" si="453"/>
        <v>Excluded</v>
      </c>
      <c r="AA2895" s="30">
        <f t="shared" si="454"/>
        <v>20</v>
      </c>
      <c r="AB2895" s="31">
        <f>IF(AND(ISNUMBER(MATCH($S2895,[3]Lists!$CU$8:$CU$37,0)),J2895&gt;=DATE(2018,12,31)),$AH$6,$AH$5)</f>
        <v>1</v>
      </c>
      <c r="AC2895" s="31">
        <f t="shared" si="455"/>
        <v>1</v>
      </c>
      <c r="AD2895" s="31">
        <f t="shared" si="456"/>
        <v>1</v>
      </c>
      <c r="AE2895" s="32" t="e">
        <f>MIN($K2895,IF(AND(S2895='[3]Resources - Baseline'!$C$25,$AH$3&gt;0),MIN(DATE(2050,12,31),MAX(DATE($AH$4,12,31),DATE(YEAR(J2895)+$AH$3,MONTH(J2895),DAY(J2895)))),IF(AND(COUNTIFS('[3]Resources - Baseline'!$C$26:$C$37,S2895)=1,$AH$2&gt;0),MIN(DATE($AH$4,12,31),DATE(YEAR(J2895)+$AH$2,MONTH(J2895),DAY(J2895))),DATE(2050,12,31))))</f>
        <v>#VALUE!</v>
      </c>
      <c r="AF2895" s="33">
        <f t="shared" si="457"/>
        <v>1</v>
      </c>
    </row>
    <row r="2896" spans="1:32">
      <c r="A2896" s="1">
        <v>2896</v>
      </c>
      <c r="B2896" s="21" t="s">
        <v>5922</v>
      </c>
      <c r="C2896" s="21" t="s">
        <v>5923</v>
      </c>
      <c r="D2896" s="21" t="s">
        <v>185</v>
      </c>
      <c r="E2896" s="21" t="s">
        <v>175</v>
      </c>
      <c r="F2896" s="21" t="s">
        <v>175</v>
      </c>
      <c r="G2896" s="21" t="s">
        <v>186</v>
      </c>
      <c r="H2896" s="21" t="s">
        <v>175</v>
      </c>
      <c r="I2896" s="21" t="s">
        <v>178</v>
      </c>
      <c r="J2896" s="22">
        <v>18264</v>
      </c>
      <c r="K2896" s="22">
        <v>55153</v>
      </c>
      <c r="L2896" s="23">
        <f t="shared" si="458"/>
        <v>57</v>
      </c>
      <c r="M2896" s="24">
        <f t="shared" si="459"/>
        <v>1</v>
      </c>
      <c r="N2896" s="21">
        <v>57</v>
      </c>
      <c r="O2896" s="21">
        <v>57</v>
      </c>
      <c r="P2896" s="21" t="s">
        <v>187</v>
      </c>
      <c r="Q2896" s="21" t="s">
        <v>219</v>
      </c>
      <c r="R2896" s="25" t="s">
        <v>218</v>
      </c>
      <c r="S2896" s="21" t="s">
        <v>265</v>
      </c>
      <c r="T2896" s="21"/>
      <c r="U2896" s="26"/>
      <c r="V2896" s="26"/>
      <c r="W2896" s="27">
        <f t="shared" si="450"/>
        <v>1950</v>
      </c>
      <c r="X2896" s="27">
        <f t="shared" si="451"/>
        <v>2050</v>
      </c>
      <c r="Y2896" s="28">
        <f t="shared" si="452"/>
        <v>0</v>
      </c>
      <c r="Z2896" s="29" t="str">
        <f t="shared" si="453"/>
        <v>CAISO</v>
      </c>
      <c r="AA2896" s="30">
        <f t="shared" si="454"/>
        <v>57</v>
      </c>
      <c r="AB2896" s="31">
        <f>IF(AND(ISNUMBER(MATCH($S2896,[3]Lists!$CU$8:$CU$37,0)),J2896&gt;=DATE(2018,12,31)),$AH$6,$AH$5)</f>
        <v>1</v>
      </c>
      <c r="AC2896" s="31">
        <f t="shared" si="455"/>
        <v>1</v>
      </c>
      <c r="AD2896" s="31">
        <f t="shared" si="456"/>
        <v>1</v>
      </c>
      <c r="AE2896" s="32" t="e">
        <f>MIN($K2896,IF(AND(S2896='[3]Resources - Baseline'!$C$25,$AH$3&gt;0),MIN(DATE(2050,12,31),MAX(DATE($AH$4,12,31),DATE(YEAR(J2896)+$AH$3,MONTH(J2896),DAY(J2896)))),IF(AND(COUNTIFS('[3]Resources - Baseline'!$C$26:$C$37,S2896)=1,$AH$2&gt;0),MIN(DATE($AH$4,12,31),DATE(YEAR(J2896)+$AH$2,MONTH(J2896),DAY(J2896))),DATE(2050,12,31))))</f>
        <v>#VALUE!</v>
      </c>
      <c r="AF2896" s="33">
        <f t="shared" si="457"/>
        <v>1</v>
      </c>
    </row>
    <row r="2897" spans="1:32">
      <c r="A2897" s="1">
        <v>2897</v>
      </c>
      <c r="B2897" s="21" t="s">
        <v>5924</v>
      </c>
      <c r="C2897" s="21" t="s">
        <v>5925</v>
      </c>
      <c r="D2897" s="21" t="s">
        <v>185</v>
      </c>
      <c r="E2897" s="21" t="s">
        <v>175</v>
      </c>
      <c r="F2897" s="21" t="s">
        <v>175</v>
      </c>
      <c r="G2897" s="21" t="s">
        <v>186</v>
      </c>
      <c r="H2897" s="21" t="s">
        <v>175</v>
      </c>
      <c r="I2897" s="21" t="s">
        <v>178</v>
      </c>
      <c r="J2897" s="22">
        <v>18264</v>
      </c>
      <c r="K2897" s="22">
        <v>55153</v>
      </c>
      <c r="L2897" s="23">
        <f t="shared" si="458"/>
        <v>56.9</v>
      </c>
      <c r="M2897" s="24">
        <f t="shared" si="459"/>
        <v>1</v>
      </c>
      <c r="N2897" s="21">
        <v>56.9</v>
      </c>
      <c r="O2897" s="21">
        <v>56.9</v>
      </c>
      <c r="P2897" s="21" t="s">
        <v>187</v>
      </c>
      <c r="Q2897" s="21" t="s">
        <v>219</v>
      </c>
      <c r="R2897" s="25" t="s">
        <v>218</v>
      </c>
      <c r="S2897" s="21" t="s">
        <v>265</v>
      </c>
      <c r="T2897" s="21"/>
      <c r="U2897" s="26"/>
      <c r="V2897" s="26"/>
      <c r="W2897" s="27">
        <f t="shared" si="450"/>
        <v>1950</v>
      </c>
      <c r="X2897" s="27">
        <f t="shared" si="451"/>
        <v>2050</v>
      </c>
      <c r="Y2897" s="28">
        <f t="shared" si="452"/>
        <v>0</v>
      </c>
      <c r="Z2897" s="29" t="str">
        <f t="shared" si="453"/>
        <v>CAISO</v>
      </c>
      <c r="AA2897" s="30">
        <f t="shared" si="454"/>
        <v>56.9</v>
      </c>
      <c r="AB2897" s="31">
        <f>IF(AND(ISNUMBER(MATCH($S2897,[3]Lists!$CU$8:$CU$37,0)),J2897&gt;=DATE(2018,12,31)),$AH$6,$AH$5)</f>
        <v>1</v>
      </c>
      <c r="AC2897" s="31">
        <f t="shared" si="455"/>
        <v>1</v>
      </c>
      <c r="AD2897" s="31">
        <f t="shared" si="456"/>
        <v>1</v>
      </c>
      <c r="AE2897" s="32" t="e">
        <f>MIN($K2897,IF(AND(S2897='[3]Resources - Baseline'!$C$25,$AH$3&gt;0),MIN(DATE(2050,12,31),MAX(DATE($AH$4,12,31),DATE(YEAR(J2897)+$AH$3,MONTH(J2897),DAY(J2897)))),IF(AND(COUNTIFS('[3]Resources - Baseline'!$C$26:$C$37,S2897)=1,$AH$2&gt;0),MIN(DATE($AH$4,12,31),DATE(YEAR(J2897)+$AH$2,MONTH(J2897),DAY(J2897))),DATE(2050,12,31))))</f>
        <v>#VALUE!</v>
      </c>
      <c r="AF2897" s="33">
        <f t="shared" si="457"/>
        <v>1</v>
      </c>
    </row>
    <row r="2898" spans="1:32">
      <c r="A2898" s="1">
        <v>2898</v>
      </c>
      <c r="B2898" s="21" t="s">
        <v>5926</v>
      </c>
      <c r="C2898" s="21"/>
      <c r="D2898" s="21" t="s">
        <v>185</v>
      </c>
      <c r="E2898" s="21" t="s">
        <v>176</v>
      </c>
      <c r="F2898" s="21" t="s">
        <v>176</v>
      </c>
      <c r="G2898" s="21" t="s">
        <v>177</v>
      </c>
      <c r="H2898" s="21" t="s">
        <v>176</v>
      </c>
      <c r="I2898" s="21" t="s">
        <v>178</v>
      </c>
      <c r="J2898" s="22"/>
      <c r="K2898" s="22">
        <v>55153</v>
      </c>
      <c r="L2898" s="23">
        <f t="shared" si="458"/>
        <v>6.5</v>
      </c>
      <c r="M2898" s="24">
        <f t="shared" si="459"/>
        <v>1</v>
      </c>
      <c r="N2898" s="21">
        <v>6.5</v>
      </c>
      <c r="O2898" s="21">
        <v>6.5</v>
      </c>
      <c r="P2898" s="21" t="s">
        <v>187</v>
      </c>
      <c r="Q2898" s="21" t="s">
        <v>180</v>
      </c>
      <c r="R2898" s="25" t="s">
        <v>181</v>
      </c>
      <c r="S2898" s="21" t="s">
        <v>182</v>
      </c>
      <c r="T2898" s="21"/>
      <c r="U2898" s="26"/>
      <c r="V2898" s="26"/>
      <c r="W2898" s="27">
        <f t="shared" si="450"/>
        <v>1900</v>
      </c>
      <c r="X2898" s="27">
        <f t="shared" si="451"/>
        <v>2050</v>
      </c>
      <c r="Y2898" s="28">
        <f t="shared" si="452"/>
        <v>0</v>
      </c>
      <c r="Z2898" s="29" t="str">
        <f t="shared" si="453"/>
        <v>CAISO</v>
      </c>
      <c r="AA2898" s="30">
        <f t="shared" si="454"/>
        <v>6.5</v>
      </c>
      <c r="AB2898" s="31">
        <f>IF(AND(ISNUMBER(MATCH($S2898,[3]Lists!$CU$8:$CU$37,0)),J2898&gt;=DATE(2018,12,31)),$AH$6,$AH$5)</f>
        <v>1</v>
      </c>
      <c r="AC2898" s="31">
        <f t="shared" si="455"/>
        <v>1</v>
      </c>
      <c r="AD2898" s="31">
        <f t="shared" si="456"/>
        <v>1</v>
      </c>
      <c r="AE2898" s="32" t="e">
        <f>MIN($K2898,IF(AND(S2898='[3]Resources - Baseline'!$C$25,$AH$3&gt;0),MIN(DATE(2050,12,31),MAX(DATE($AH$4,12,31),DATE(YEAR(J2898)+$AH$3,MONTH(J2898),DAY(J2898)))),IF(AND(COUNTIFS('[3]Resources - Baseline'!$C$26:$C$37,S2898)=1,$AH$2&gt;0),MIN(DATE($AH$4,12,31),DATE(YEAR(J2898)+$AH$2,MONTH(J2898),DAY(J2898))),DATE(2050,12,31))))</f>
        <v>#VALUE!</v>
      </c>
      <c r="AF2898" s="33">
        <f t="shared" si="457"/>
        <v>1</v>
      </c>
    </row>
    <row r="2899" spans="1:32">
      <c r="A2899" s="1">
        <v>2899</v>
      </c>
      <c r="B2899" s="21" t="s">
        <v>5927</v>
      </c>
      <c r="C2899" s="21" t="s">
        <v>5928</v>
      </c>
      <c r="D2899" s="21" t="s">
        <v>163</v>
      </c>
      <c r="E2899" s="21" t="s">
        <v>232</v>
      </c>
      <c r="F2899" s="21" t="s">
        <v>232</v>
      </c>
      <c r="G2899" s="21" t="s">
        <v>233</v>
      </c>
      <c r="H2899" s="21" t="s">
        <v>234</v>
      </c>
      <c r="I2899" s="21" t="s">
        <v>232</v>
      </c>
      <c r="J2899" s="22">
        <v>42156</v>
      </c>
      <c r="K2899" s="22">
        <v>55153</v>
      </c>
      <c r="L2899" s="23">
        <f t="shared" si="458"/>
        <v>61.1</v>
      </c>
      <c r="M2899" s="24">
        <f t="shared" si="459"/>
        <v>1</v>
      </c>
      <c r="N2899" s="21">
        <v>61.1</v>
      </c>
      <c r="O2899" s="21">
        <v>61.1</v>
      </c>
      <c r="P2899" s="21" t="s">
        <v>240</v>
      </c>
      <c r="Q2899" s="21" t="s">
        <v>207</v>
      </c>
      <c r="R2899" s="25" t="s">
        <v>189</v>
      </c>
      <c r="S2899" s="21" t="s">
        <v>241</v>
      </c>
      <c r="T2899" s="21"/>
      <c r="U2899" s="26"/>
      <c r="V2899" s="26"/>
      <c r="W2899" s="27">
        <f t="shared" si="450"/>
        <v>2015</v>
      </c>
      <c r="X2899" s="27">
        <f t="shared" si="451"/>
        <v>2050</v>
      </c>
      <c r="Y2899" s="28">
        <f t="shared" si="452"/>
        <v>0</v>
      </c>
      <c r="Z2899" s="29" t="str">
        <f t="shared" si="453"/>
        <v>LDWP</v>
      </c>
      <c r="AA2899" s="30">
        <f t="shared" si="454"/>
        <v>61.1</v>
      </c>
      <c r="AB2899" s="31">
        <f>IF(AND(ISNUMBER(MATCH($S2899,[3]Lists!$CU$8:$CU$37,0)),J2899&gt;=DATE(2018,12,31)),$AH$6,$AH$5)</f>
        <v>1</v>
      </c>
      <c r="AC2899" s="31">
        <f t="shared" si="455"/>
        <v>1</v>
      </c>
      <c r="AD2899" s="31">
        <f t="shared" si="456"/>
        <v>1</v>
      </c>
      <c r="AE2899" s="32" t="e">
        <f>MIN($K2899,IF(AND(S2899='[3]Resources - Baseline'!$C$25,$AH$3&gt;0),MIN(DATE(2050,12,31),MAX(DATE($AH$4,12,31),DATE(YEAR(J2899)+$AH$3,MONTH(J2899),DAY(J2899)))),IF(AND(COUNTIFS('[3]Resources - Baseline'!$C$26:$C$37,S2899)=1,$AH$2&gt;0),MIN(DATE($AH$4,12,31),DATE(YEAR(J2899)+$AH$2,MONTH(J2899),DAY(J2899))),DATE(2050,12,31))))</f>
        <v>#VALUE!</v>
      </c>
      <c r="AF2899" s="33">
        <f t="shared" si="457"/>
        <v>1</v>
      </c>
    </row>
    <row r="2900" spans="1:32">
      <c r="A2900" s="1">
        <v>2900</v>
      </c>
      <c r="B2900" s="21" t="s">
        <v>5929</v>
      </c>
      <c r="C2900" s="21" t="s">
        <v>5930</v>
      </c>
      <c r="D2900" s="21" t="s">
        <v>174</v>
      </c>
      <c r="E2900" s="22" t="s">
        <v>176</v>
      </c>
      <c r="F2900" s="22" t="s">
        <v>175</v>
      </c>
      <c r="G2900" s="22" t="s">
        <v>186</v>
      </c>
      <c r="H2900" s="22" t="s">
        <v>175</v>
      </c>
      <c r="I2900" s="22" t="s">
        <v>178</v>
      </c>
      <c r="J2900" s="22">
        <v>44012</v>
      </c>
      <c r="K2900" s="22">
        <v>55153</v>
      </c>
      <c r="L2900" s="23">
        <f t="shared" si="458"/>
        <v>20</v>
      </c>
      <c r="M2900" s="24">
        <f t="shared" si="459"/>
        <v>1</v>
      </c>
      <c r="N2900" s="23">
        <v>20</v>
      </c>
      <c r="O2900" s="23">
        <v>20</v>
      </c>
      <c r="P2900" s="23" t="s">
        <v>179</v>
      </c>
      <c r="Q2900" s="23" t="s">
        <v>180</v>
      </c>
      <c r="R2900" s="25" t="s">
        <v>181</v>
      </c>
      <c r="S2900" s="22" t="s">
        <v>182</v>
      </c>
      <c r="T2900" s="22"/>
      <c r="U2900" s="26"/>
      <c r="V2900" s="26"/>
      <c r="W2900" s="27">
        <f t="shared" si="450"/>
        <v>2020</v>
      </c>
      <c r="X2900" s="27">
        <f t="shared" si="451"/>
        <v>2050</v>
      </c>
      <c r="Y2900" s="28">
        <f t="shared" si="452"/>
        <v>0</v>
      </c>
      <c r="Z2900" s="29" t="str">
        <f t="shared" si="453"/>
        <v>CAISO</v>
      </c>
      <c r="AA2900" s="30">
        <f t="shared" si="454"/>
        <v>20</v>
      </c>
      <c r="AB2900" s="31">
        <f>IF(AND(ISNUMBER(MATCH($S2900,[3]Lists!$CU$8:$CU$37,0)),J2900&gt;=DATE(2018,12,31)),$AH$6,$AH$5)</f>
        <v>0.95</v>
      </c>
      <c r="AC2900" s="31">
        <f t="shared" si="455"/>
        <v>1</v>
      </c>
      <c r="AD2900" s="31">
        <f t="shared" si="456"/>
        <v>1</v>
      </c>
      <c r="AE2900" s="32" t="e">
        <f>MIN($K2900,IF(AND(S2900='[3]Resources - Baseline'!$C$25,$AH$3&gt;0),MIN(DATE(2050,12,31),MAX(DATE($AH$4,12,31),DATE(YEAR(J2900)+$AH$3,MONTH(J2900),DAY(J2900)))),IF(AND(COUNTIFS('[3]Resources - Baseline'!$C$26:$C$37,S2900)=1,$AH$2&gt;0),MIN(DATE($AH$4,12,31),DATE(YEAR(J2900)+$AH$2,MONTH(J2900),DAY(J2900))),DATE(2050,12,31))))</f>
        <v>#VALUE!</v>
      </c>
      <c r="AF2900" s="33">
        <f t="shared" si="457"/>
        <v>1</v>
      </c>
    </row>
    <row r="2901" spans="1:32">
      <c r="A2901" s="1">
        <v>2901</v>
      </c>
      <c r="B2901" s="21" t="s">
        <v>5931</v>
      </c>
      <c r="C2901" s="21" t="s">
        <v>5932</v>
      </c>
      <c r="D2901" s="21" t="s">
        <v>174</v>
      </c>
      <c r="E2901" s="22" t="s">
        <v>176</v>
      </c>
      <c r="F2901" s="22" t="s">
        <v>175</v>
      </c>
      <c r="G2901" s="22" t="s">
        <v>186</v>
      </c>
      <c r="H2901" s="22" t="s">
        <v>175</v>
      </c>
      <c r="I2901" s="22" t="s">
        <v>178</v>
      </c>
      <c r="J2901" s="22">
        <v>44012</v>
      </c>
      <c r="K2901" s="22">
        <v>55153</v>
      </c>
      <c r="L2901" s="23">
        <f t="shared" si="458"/>
        <v>20</v>
      </c>
      <c r="M2901" s="24">
        <f t="shared" si="459"/>
        <v>1</v>
      </c>
      <c r="N2901" s="23">
        <v>20</v>
      </c>
      <c r="O2901" s="23">
        <v>20</v>
      </c>
      <c r="P2901" s="23" t="s">
        <v>179</v>
      </c>
      <c r="Q2901" s="23" t="s">
        <v>180</v>
      </c>
      <c r="R2901" s="25" t="s">
        <v>181</v>
      </c>
      <c r="S2901" s="22" t="s">
        <v>182</v>
      </c>
      <c r="T2901" s="22"/>
      <c r="U2901" s="26"/>
      <c r="V2901" s="26"/>
      <c r="W2901" s="27">
        <f t="shared" si="450"/>
        <v>2020</v>
      </c>
      <c r="X2901" s="27">
        <f t="shared" si="451"/>
        <v>2050</v>
      </c>
      <c r="Y2901" s="28">
        <f t="shared" si="452"/>
        <v>0</v>
      </c>
      <c r="Z2901" s="29" t="str">
        <f t="shared" si="453"/>
        <v>CAISO</v>
      </c>
      <c r="AA2901" s="30">
        <f t="shared" si="454"/>
        <v>20</v>
      </c>
      <c r="AB2901" s="31">
        <f>IF(AND(ISNUMBER(MATCH($S2901,[3]Lists!$CU$8:$CU$37,0)),J2901&gt;=DATE(2018,12,31)),$AH$6,$AH$5)</f>
        <v>0.95</v>
      </c>
      <c r="AC2901" s="31">
        <f t="shared" si="455"/>
        <v>1</v>
      </c>
      <c r="AD2901" s="31">
        <f t="shared" si="456"/>
        <v>1</v>
      </c>
      <c r="AE2901" s="32" t="e">
        <f>MIN($K2901,IF(AND(S2901='[3]Resources - Baseline'!$C$25,$AH$3&gt;0),MIN(DATE(2050,12,31),MAX(DATE($AH$4,12,31),DATE(YEAR(J2901)+$AH$3,MONTH(J2901),DAY(J2901)))),IF(AND(COUNTIFS('[3]Resources - Baseline'!$C$26:$C$37,S2901)=1,$AH$2&gt;0),MIN(DATE($AH$4,12,31),DATE(YEAR(J2901)+$AH$2,MONTH(J2901),DAY(J2901))),DATE(2050,12,31))))</f>
        <v>#VALUE!</v>
      </c>
      <c r="AF2901" s="33">
        <f t="shared" si="457"/>
        <v>1</v>
      </c>
    </row>
    <row r="2902" spans="1:32">
      <c r="A2902" s="1">
        <v>2902</v>
      </c>
      <c r="B2902" s="21" t="s">
        <v>5933</v>
      </c>
      <c r="C2902" s="21" t="s">
        <v>5934</v>
      </c>
      <c r="D2902" s="21" t="s">
        <v>174</v>
      </c>
      <c r="E2902" s="22" t="s">
        <v>176</v>
      </c>
      <c r="F2902" s="22" t="s">
        <v>175</v>
      </c>
      <c r="G2902" s="22" t="s">
        <v>186</v>
      </c>
      <c r="H2902" s="22" t="s">
        <v>175</v>
      </c>
      <c r="I2902" s="22" t="s">
        <v>178</v>
      </c>
      <c r="J2902" s="22">
        <v>44012</v>
      </c>
      <c r="K2902" s="22">
        <v>55153</v>
      </c>
      <c r="L2902" s="23">
        <f t="shared" si="458"/>
        <v>20</v>
      </c>
      <c r="M2902" s="24">
        <f t="shared" si="459"/>
        <v>1</v>
      </c>
      <c r="N2902" s="23">
        <v>20</v>
      </c>
      <c r="O2902" s="23">
        <v>20</v>
      </c>
      <c r="P2902" s="23" t="s">
        <v>179</v>
      </c>
      <c r="Q2902" s="23" t="s">
        <v>180</v>
      </c>
      <c r="R2902" s="25" t="s">
        <v>181</v>
      </c>
      <c r="S2902" s="22" t="s">
        <v>182</v>
      </c>
      <c r="T2902" s="22"/>
      <c r="U2902" s="26"/>
      <c r="V2902" s="26"/>
      <c r="W2902" s="27">
        <f t="shared" si="450"/>
        <v>2020</v>
      </c>
      <c r="X2902" s="27">
        <f t="shared" si="451"/>
        <v>2050</v>
      </c>
      <c r="Y2902" s="28">
        <f t="shared" si="452"/>
        <v>0</v>
      </c>
      <c r="Z2902" s="29" t="str">
        <f t="shared" si="453"/>
        <v>CAISO</v>
      </c>
      <c r="AA2902" s="30">
        <f t="shared" si="454"/>
        <v>20</v>
      </c>
      <c r="AB2902" s="31">
        <f>IF(AND(ISNUMBER(MATCH($S2902,[3]Lists!$CU$8:$CU$37,0)),J2902&gt;=DATE(2018,12,31)),$AH$6,$AH$5)</f>
        <v>0.95</v>
      </c>
      <c r="AC2902" s="31">
        <f t="shared" si="455"/>
        <v>1</v>
      </c>
      <c r="AD2902" s="31">
        <f t="shared" si="456"/>
        <v>1</v>
      </c>
      <c r="AE2902" s="32" t="e">
        <f>MIN($K2902,IF(AND(S2902='[3]Resources - Baseline'!$C$25,$AH$3&gt;0),MIN(DATE(2050,12,31),MAX(DATE($AH$4,12,31),DATE(YEAR(J2902)+$AH$3,MONTH(J2902),DAY(J2902)))),IF(AND(COUNTIFS('[3]Resources - Baseline'!$C$26:$C$37,S2902)=1,$AH$2&gt;0),MIN(DATE($AH$4,12,31),DATE(YEAR(J2902)+$AH$2,MONTH(J2902),DAY(J2902))),DATE(2050,12,31))))</f>
        <v>#VALUE!</v>
      </c>
      <c r="AF2902" s="33">
        <f t="shared" si="457"/>
        <v>1</v>
      </c>
    </row>
    <row r="2903" spans="1:32">
      <c r="A2903" s="1">
        <v>2903</v>
      </c>
      <c r="B2903" s="21" t="s">
        <v>5935</v>
      </c>
      <c r="C2903" s="21" t="s">
        <v>5936</v>
      </c>
      <c r="D2903" s="21" t="s">
        <v>163</v>
      </c>
      <c r="E2903" s="21" t="s">
        <v>192</v>
      </c>
      <c r="F2903" s="21" t="s">
        <v>192</v>
      </c>
      <c r="G2903" s="21" t="s">
        <v>193</v>
      </c>
      <c r="H2903" s="21" t="s">
        <v>194</v>
      </c>
      <c r="I2903" s="21" t="s">
        <v>195</v>
      </c>
      <c r="J2903" s="22">
        <v>42705</v>
      </c>
      <c r="K2903" s="22">
        <v>47588</v>
      </c>
      <c r="L2903" s="23">
        <f t="shared" si="458"/>
        <v>50</v>
      </c>
      <c r="M2903" s="24">
        <f t="shared" si="459"/>
        <v>1</v>
      </c>
      <c r="N2903" s="21">
        <v>50</v>
      </c>
      <c r="O2903" s="21">
        <v>50</v>
      </c>
      <c r="P2903" s="21" t="s">
        <v>196</v>
      </c>
      <c r="Q2903" s="21" t="s">
        <v>197</v>
      </c>
      <c r="R2903" s="25" t="s">
        <v>198</v>
      </c>
      <c r="S2903" s="21" t="s">
        <v>199</v>
      </c>
      <c r="T2903" s="21"/>
      <c r="U2903" s="26"/>
      <c r="V2903" s="26"/>
      <c r="W2903" s="27">
        <f t="shared" si="450"/>
        <v>2017</v>
      </c>
      <c r="X2903" s="27">
        <f t="shared" si="451"/>
        <v>2029</v>
      </c>
      <c r="Y2903" s="28">
        <f t="shared" si="452"/>
        <v>0</v>
      </c>
      <c r="Z2903" s="29" t="str">
        <f t="shared" si="453"/>
        <v>SW</v>
      </c>
      <c r="AA2903" s="30">
        <f t="shared" si="454"/>
        <v>50</v>
      </c>
      <c r="AB2903" s="31">
        <f>IF(AND(ISNUMBER(MATCH($S2903,[3]Lists!$CU$8:$CU$37,0)),J2903&gt;=DATE(2018,12,31)),$AH$6,$AH$5)</f>
        <v>1</v>
      </c>
      <c r="AC2903" s="31">
        <f t="shared" si="455"/>
        <v>1</v>
      </c>
      <c r="AD2903" s="31">
        <f t="shared" si="456"/>
        <v>1</v>
      </c>
      <c r="AE2903" s="32" t="e">
        <f>MIN($K2903,IF(AND(S2903='[3]Resources - Baseline'!$C$25,$AH$3&gt;0),MIN(DATE(2050,12,31),MAX(DATE($AH$4,12,31),DATE(YEAR(J2903)+$AH$3,MONTH(J2903),DAY(J2903)))),IF(AND(COUNTIFS('[3]Resources - Baseline'!$C$26:$C$37,S2903)=1,$AH$2&gt;0),MIN(DATE($AH$4,12,31),DATE(YEAR(J2903)+$AH$2,MONTH(J2903),DAY(J2903))),DATE(2050,12,31))))</f>
        <v>#VALUE!</v>
      </c>
      <c r="AF2903" s="33">
        <f t="shared" si="457"/>
        <v>1</v>
      </c>
    </row>
    <row r="2904" spans="1:32">
      <c r="A2904" s="1">
        <v>2904</v>
      </c>
      <c r="B2904" s="21" t="s">
        <v>5937</v>
      </c>
      <c r="C2904" s="21"/>
      <c r="D2904" s="21" t="s">
        <v>185</v>
      </c>
      <c r="E2904" s="21" t="s">
        <v>176</v>
      </c>
      <c r="F2904" s="21" t="s">
        <v>176</v>
      </c>
      <c r="G2904" s="21" t="s">
        <v>177</v>
      </c>
      <c r="H2904" s="21" t="s">
        <v>176</v>
      </c>
      <c r="I2904" s="21" t="s">
        <v>178</v>
      </c>
      <c r="J2904" s="22"/>
      <c r="K2904" s="22">
        <v>55153</v>
      </c>
      <c r="L2904" s="23">
        <f t="shared" si="458"/>
        <v>14</v>
      </c>
      <c r="M2904" s="24">
        <f t="shared" si="459"/>
        <v>1</v>
      </c>
      <c r="N2904" s="21">
        <v>14</v>
      </c>
      <c r="O2904" s="21">
        <v>14</v>
      </c>
      <c r="P2904" s="21" t="s">
        <v>188</v>
      </c>
      <c r="Q2904" s="21" t="s">
        <v>188</v>
      </c>
      <c r="R2904" s="25" t="s">
        <v>189</v>
      </c>
      <c r="S2904" s="21" t="s">
        <v>182</v>
      </c>
      <c r="T2904" s="21"/>
      <c r="U2904" s="26"/>
      <c r="V2904" s="26"/>
      <c r="W2904" s="27">
        <f t="shared" si="450"/>
        <v>1900</v>
      </c>
      <c r="X2904" s="27">
        <f t="shared" si="451"/>
        <v>2050</v>
      </c>
      <c r="Y2904" s="28">
        <f t="shared" si="452"/>
        <v>0</v>
      </c>
      <c r="Z2904" s="29" t="str">
        <f t="shared" si="453"/>
        <v>CAISO</v>
      </c>
      <c r="AA2904" s="30">
        <f t="shared" si="454"/>
        <v>14</v>
      </c>
      <c r="AB2904" s="31">
        <f>IF(AND(ISNUMBER(MATCH($S2904,[3]Lists!$CU$8:$CU$37,0)),J2904&gt;=DATE(2018,12,31)),$AH$6,$AH$5)</f>
        <v>1</v>
      </c>
      <c r="AC2904" s="31">
        <f t="shared" si="455"/>
        <v>1</v>
      </c>
      <c r="AD2904" s="31">
        <f t="shared" si="456"/>
        <v>1</v>
      </c>
      <c r="AE2904" s="32" t="e">
        <f>MIN($K2904,IF(AND(S2904='[3]Resources - Baseline'!$C$25,$AH$3&gt;0),MIN(DATE(2050,12,31),MAX(DATE($AH$4,12,31),DATE(YEAR(J2904)+$AH$3,MONTH(J2904),DAY(J2904)))),IF(AND(COUNTIFS('[3]Resources - Baseline'!$C$26:$C$37,S2904)=1,$AH$2&gt;0),MIN(DATE($AH$4,12,31),DATE(YEAR(J2904)+$AH$2,MONTH(J2904),DAY(J2904))),DATE(2050,12,31))))</f>
        <v>#VALUE!</v>
      </c>
      <c r="AF2904" s="33">
        <f t="shared" si="457"/>
        <v>1</v>
      </c>
    </row>
    <row r="2905" spans="1:32">
      <c r="A2905" s="1">
        <v>2905</v>
      </c>
      <c r="B2905" s="21" t="s">
        <v>5938</v>
      </c>
      <c r="C2905" s="21" t="s">
        <v>5939</v>
      </c>
      <c r="D2905" s="21" t="s">
        <v>185</v>
      </c>
      <c r="E2905" s="21" t="s">
        <v>176</v>
      </c>
      <c r="F2905" s="21" t="s">
        <v>176</v>
      </c>
      <c r="G2905" s="21" t="s">
        <v>177</v>
      </c>
      <c r="H2905" s="21" t="s">
        <v>176</v>
      </c>
      <c r="I2905" s="21" t="s">
        <v>178</v>
      </c>
      <c r="J2905" s="22">
        <v>4750</v>
      </c>
      <c r="K2905" s="22">
        <v>55153</v>
      </c>
      <c r="L2905" s="23">
        <f t="shared" si="458"/>
        <v>6.55</v>
      </c>
      <c r="M2905" s="24">
        <f t="shared" si="459"/>
        <v>1</v>
      </c>
      <c r="N2905" s="21">
        <v>6.55</v>
      </c>
      <c r="O2905" s="21">
        <v>6.55</v>
      </c>
      <c r="P2905" s="21" t="s">
        <v>187</v>
      </c>
      <c r="Q2905" s="21" t="s">
        <v>219</v>
      </c>
      <c r="R2905" s="25" t="s">
        <v>218</v>
      </c>
      <c r="S2905" s="21" t="s">
        <v>368</v>
      </c>
      <c r="T2905" s="21"/>
      <c r="U2905" s="26"/>
      <c r="V2905" s="26"/>
      <c r="W2905" s="27">
        <f t="shared" si="450"/>
        <v>1913</v>
      </c>
      <c r="X2905" s="27">
        <f t="shared" si="451"/>
        <v>2050</v>
      </c>
      <c r="Y2905" s="28">
        <f t="shared" si="452"/>
        <v>0</v>
      </c>
      <c r="Z2905" s="29" t="str">
        <f t="shared" si="453"/>
        <v>CAISO</v>
      </c>
      <c r="AA2905" s="30">
        <f t="shared" si="454"/>
        <v>6.55</v>
      </c>
      <c r="AB2905" s="31">
        <f>IF(AND(ISNUMBER(MATCH($S2905,[3]Lists!$CU$8:$CU$37,0)),J2905&gt;=DATE(2018,12,31)),$AH$6,$AH$5)</f>
        <v>1</v>
      </c>
      <c r="AC2905" s="31">
        <f t="shared" si="455"/>
        <v>1</v>
      </c>
      <c r="AD2905" s="31">
        <f t="shared" si="456"/>
        <v>1</v>
      </c>
      <c r="AE2905" s="32" t="e">
        <f>MIN($K2905,IF(AND(S2905='[3]Resources - Baseline'!$C$25,$AH$3&gt;0),MIN(DATE(2050,12,31),MAX(DATE($AH$4,12,31),DATE(YEAR(J2905)+$AH$3,MONTH(J2905),DAY(J2905)))),IF(AND(COUNTIFS('[3]Resources - Baseline'!$C$26:$C$37,S2905)=1,$AH$2&gt;0),MIN(DATE($AH$4,12,31),DATE(YEAR(J2905)+$AH$2,MONTH(J2905),DAY(J2905))),DATE(2050,12,31))))</f>
        <v>#VALUE!</v>
      </c>
      <c r="AF2905" s="33">
        <f t="shared" si="457"/>
        <v>1</v>
      </c>
    </row>
    <row r="2906" spans="1:32">
      <c r="A2906" s="1">
        <v>2906</v>
      </c>
      <c r="B2906" s="21" t="s">
        <v>5940</v>
      </c>
      <c r="C2906" s="21" t="s">
        <v>5941</v>
      </c>
      <c r="D2906" s="21" t="s">
        <v>185</v>
      </c>
      <c r="E2906" s="21" t="s">
        <v>176</v>
      </c>
      <c r="F2906" s="21" t="s">
        <v>176</v>
      </c>
      <c r="G2906" s="21" t="s">
        <v>177</v>
      </c>
      <c r="H2906" s="21" t="s">
        <v>176</v>
      </c>
      <c r="I2906" s="21" t="s">
        <v>178</v>
      </c>
      <c r="J2906" s="22">
        <v>10594</v>
      </c>
      <c r="K2906" s="22">
        <v>55153</v>
      </c>
      <c r="L2906" s="23">
        <f t="shared" si="458"/>
        <v>2.25</v>
      </c>
      <c r="M2906" s="24">
        <f t="shared" si="459"/>
        <v>1</v>
      </c>
      <c r="N2906" s="21">
        <v>2.25</v>
      </c>
      <c r="O2906" s="21">
        <v>2.25</v>
      </c>
      <c r="P2906" s="21" t="s">
        <v>187</v>
      </c>
      <c r="Q2906" s="21" t="s">
        <v>219</v>
      </c>
      <c r="R2906" s="25" t="s">
        <v>218</v>
      </c>
      <c r="S2906" s="21" t="s">
        <v>265</v>
      </c>
      <c r="T2906" s="21"/>
      <c r="U2906" s="26"/>
      <c r="V2906" s="26"/>
      <c r="W2906" s="27">
        <f t="shared" si="450"/>
        <v>1929</v>
      </c>
      <c r="X2906" s="27">
        <f t="shared" si="451"/>
        <v>2050</v>
      </c>
      <c r="Y2906" s="28">
        <f t="shared" si="452"/>
        <v>0</v>
      </c>
      <c r="Z2906" s="29" t="str">
        <f t="shared" si="453"/>
        <v>CAISO</v>
      </c>
      <c r="AA2906" s="30">
        <f t="shared" si="454"/>
        <v>2.25</v>
      </c>
      <c r="AB2906" s="31">
        <f>IF(AND(ISNUMBER(MATCH($S2906,[3]Lists!$CU$8:$CU$37,0)),J2906&gt;=DATE(2018,12,31)),$AH$6,$AH$5)</f>
        <v>1</v>
      </c>
      <c r="AC2906" s="31">
        <f t="shared" si="455"/>
        <v>1</v>
      </c>
      <c r="AD2906" s="31">
        <f t="shared" si="456"/>
        <v>1</v>
      </c>
      <c r="AE2906" s="32" t="e">
        <f>MIN($K2906,IF(AND(S2906='[3]Resources - Baseline'!$C$25,$AH$3&gt;0),MIN(DATE(2050,12,31),MAX(DATE($AH$4,12,31),DATE(YEAR(J2906)+$AH$3,MONTH(J2906),DAY(J2906)))),IF(AND(COUNTIFS('[3]Resources - Baseline'!$C$26:$C$37,S2906)=1,$AH$2&gt;0),MIN(DATE($AH$4,12,31),DATE(YEAR(J2906)+$AH$2,MONTH(J2906),DAY(J2906))),DATE(2050,12,31))))</f>
        <v>#VALUE!</v>
      </c>
      <c r="AF2906" s="33">
        <f t="shared" si="457"/>
        <v>1</v>
      </c>
    </row>
    <row r="2907" spans="1:32">
      <c r="A2907" s="1">
        <v>2907</v>
      </c>
      <c r="B2907" s="21" t="s">
        <v>5942</v>
      </c>
      <c r="C2907" s="21" t="s">
        <v>5943</v>
      </c>
      <c r="D2907" s="21" t="s">
        <v>185</v>
      </c>
      <c r="E2907" s="21" t="s">
        <v>176</v>
      </c>
      <c r="F2907" s="21" t="s">
        <v>176</v>
      </c>
      <c r="G2907" s="21" t="s">
        <v>177</v>
      </c>
      <c r="H2907" s="21" t="s">
        <v>176</v>
      </c>
      <c r="I2907" s="21" t="s">
        <v>178</v>
      </c>
      <c r="J2907" s="22">
        <v>30682</v>
      </c>
      <c r="K2907" s="22">
        <v>55153</v>
      </c>
      <c r="L2907" s="23">
        <f t="shared" si="458"/>
        <v>17</v>
      </c>
      <c r="M2907" s="24">
        <f t="shared" si="459"/>
        <v>1</v>
      </c>
      <c r="N2907" s="21">
        <v>17</v>
      </c>
      <c r="O2907" s="21">
        <v>17</v>
      </c>
      <c r="P2907" s="21" t="s">
        <v>187</v>
      </c>
      <c r="Q2907" s="21" t="s">
        <v>537</v>
      </c>
      <c r="R2907" s="25" t="s">
        <v>538</v>
      </c>
      <c r="S2907" s="21" t="s">
        <v>368</v>
      </c>
      <c r="T2907" s="21"/>
      <c r="U2907" s="26"/>
      <c r="V2907" s="26"/>
      <c r="W2907" s="27">
        <f t="shared" si="450"/>
        <v>1984</v>
      </c>
      <c r="X2907" s="27">
        <f t="shared" si="451"/>
        <v>2050</v>
      </c>
      <c r="Y2907" s="28">
        <f t="shared" si="452"/>
        <v>0</v>
      </c>
      <c r="Z2907" s="29" t="str">
        <f t="shared" si="453"/>
        <v>CAISO</v>
      </c>
      <c r="AA2907" s="30">
        <f t="shared" si="454"/>
        <v>17</v>
      </c>
      <c r="AB2907" s="31">
        <f>IF(AND(ISNUMBER(MATCH($S2907,[3]Lists!$CU$8:$CU$37,0)),J2907&gt;=DATE(2018,12,31)),$AH$6,$AH$5)</f>
        <v>1</v>
      </c>
      <c r="AC2907" s="31">
        <f t="shared" si="455"/>
        <v>1</v>
      </c>
      <c r="AD2907" s="31">
        <f t="shared" si="456"/>
        <v>1</v>
      </c>
      <c r="AE2907" s="32" t="e">
        <f>MIN($K2907,IF(AND(S2907='[3]Resources - Baseline'!$C$25,$AH$3&gt;0),MIN(DATE(2050,12,31),MAX(DATE($AH$4,12,31),DATE(YEAR(J2907)+$AH$3,MONTH(J2907),DAY(J2907)))),IF(AND(COUNTIFS('[3]Resources - Baseline'!$C$26:$C$37,S2907)=1,$AH$2&gt;0),MIN(DATE($AH$4,12,31),DATE(YEAR(J2907)+$AH$2,MONTH(J2907),DAY(J2907))),DATE(2050,12,31))))</f>
        <v>#VALUE!</v>
      </c>
      <c r="AF2907" s="33">
        <f t="shared" si="457"/>
        <v>1</v>
      </c>
    </row>
    <row r="2908" spans="1:32">
      <c r="A2908" s="1">
        <v>2908</v>
      </c>
      <c r="B2908" s="21" t="s">
        <v>5944</v>
      </c>
      <c r="C2908" s="21"/>
      <c r="D2908" s="21" t="s">
        <v>185</v>
      </c>
      <c r="E2908" s="21" t="s">
        <v>176</v>
      </c>
      <c r="F2908" s="21" t="s">
        <v>176</v>
      </c>
      <c r="G2908" s="21" t="s">
        <v>177</v>
      </c>
      <c r="H2908" s="21" t="s">
        <v>176</v>
      </c>
      <c r="I2908" s="21" t="s">
        <v>178</v>
      </c>
      <c r="J2908" s="22"/>
      <c r="K2908" s="22">
        <v>55153</v>
      </c>
      <c r="L2908" s="23">
        <f t="shared" si="458"/>
        <v>0.8</v>
      </c>
      <c r="M2908" s="24">
        <f t="shared" si="459"/>
        <v>1</v>
      </c>
      <c r="N2908" s="21">
        <v>0.8</v>
      </c>
      <c r="O2908" s="21">
        <v>0.8</v>
      </c>
      <c r="P2908" s="21"/>
      <c r="Q2908" s="21"/>
      <c r="R2908" s="25"/>
      <c r="S2908" s="21">
        <v>0</v>
      </c>
      <c r="T2908" s="21"/>
      <c r="U2908" s="26"/>
      <c r="V2908" s="26"/>
      <c r="W2908" s="27">
        <f t="shared" si="450"/>
        <v>1900</v>
      </c>
      <c r="X2908" s="27">
        <f t="shared" si="451"/>
        <v>2050</v>
      </c>
      <c r="Y2908" s="28">
        <f t="shared" si="452"/>
        <v>0</v>
      </c>
      <c r="Z2908" s="29" t="str">
        <f t="shared" si="453"/>
        <v>CAISO</v>
      </c>
      <c r="AA2908" s="30">
        <f t="shared" si="454"/>
        <v>0.8</v>
      </c>
      <c r="AB2908" s="31">
        <f>IF(AND(ISNUMBER(MATCH($S2908,[3]Lists!$CU$8:$CU$37,0)),J2908&gt;=DATE(2018,12,31)),$AH$6,$AH$5)</f>
        <v>1</v>
      </c>
      <c r="AC2908" s="31">
        <f t="shared" si="455"/>
        <v>1</v>
      </c>
      <c r="AD2908" s="31">
        <f t="shared" si="456"/>
        <v>1</v>
      </c>
      <c r="AE2908" s="32" t="e">
        <f>MIN($K2908,IF(AND(S2908='[3]Resources - Baseline'!$C$25,$AH$3&gt;0),MIN(DATE(2050,12,31),MAX(DATE($AH$4,12,31),DATE(YEAR(J2908)+$AH$3,MONTH(J2908),DAY(J2908)))),IF(AND(COUNTIFS('[3]Resources - Baseline'!$C$26:$C$37,S2908)=1,$AH$2&gt;0),MIN(DATE($AH$4,12,31),DATE(YEAR(J2908)+$AH$2,MONTH(J2908),DAY(J2908))),DATE(2050,12,31))))</f>
        <v>#VALUE!</v>
      </c>
      <c r="AF2908" s="33">
        <f t="shared" si="457"/>
        <v>1</v>
      </c>
    </row>
    <row r="2909" spans="1:32">
      <c r="A2909" s="1">
        <v>2909</v>
      </c>
      <c r="B2909" s="21" t="s">
        <v>5945</v>
      </c>
      <c r="C2909" s="21" t="s">
        <v>5946</v>
      </c>
      <c r="D2909" s="21" t="s">
        <v>185</v>
      </c>
      <c r="E2909" s="21" t="s">
        <v>176</v>
      </c>
      <c r="F2909" s="21" t="s">
        <v>176</v>
      </c>
      <c r="G2909" s="21" t="s">
        <v>177</v>
      </c>
      <c r="H2909" s="21" t="s">
        <v>176</v>
      </c>
      <c r="I2909" s="21" t="s">
        <v>178</v>
      </c>
      <c r="J2909" s="22">
        <v>35923</v>
      </c>
      <c r="K2909" s="22">
        <v>55153</v>
      </c>
      <c r="L2909" s="23">
        <f t="shared" si="458"/>
        <v>0</v>
      </c>
      <c r="M2909" s="24">
        <f t="shared" si="459"/>
        <v>0</v>
      </c>
      <c r="N2909" s="21"/>
      <c r="O2909" s="21">
        <v>1.5</v>
      </c>
      <c r="P2909" s="21" t="s">
        <v>187</v>
      </c>
      <c r="Q2909" s="21" t="s">
        <v>1649</v>
      </c>
      <c r="R2909" s="25" t="s">
        <v>215</v>
      </c>
      <c r="S2909" s="21" t="s">
        <v>913</v>
      </c>
      <c r="T2909" s="21"/>
      <c r="U2909" s="26"/>
      <c r="V2909" s="26"/>
      <c r="W2909" s="27">
        <f t="shared" si="450"/>
        <v>1998</v>
      </c>
      <c r="X2909" s="27">
        <f t="shared" si="451"/>
        <v>2050</v>
      </c>
      <c r="Y2909" s="28">
        <f t="shared" si="452"/>
        <v>0</v>
      </c>
      <c r="Z2909" s="29" t="str">
        <f t="shared" si="453"/>
        <v>CAISO</v>
      </c>
      <c r="AA2909" s="30">
        <f t="shared" si="454"/>
        <v>1.5</v>
      </c>
      <c r="AB2909" s="31">
        <f>IF(AND(ISNUMBER(MATCH($S2909,[3]Lists!$CU$8:$CU$37,0)),J2909&gt;=DATE(2018,12,31)),$AH$6,$AH$5)</f>
        <v>1</v>
      </c>
      <c r="AC2909" s="31">
        <f t="shared" si="455"/>
        <v>1</v>
      </c>
      <c r="AD2909" s="31">
        <f t="shared" si="456"/>
        <v>1</v>
      </c>
      <c r="AE2909" s="32" t="e">
        <f>MIN($K2909,IF(AND(S2909='[3]Resources - Baseline'!$C$25,$AH$3&gt;0),MIN(DATE(2050,12,31),MAX(DATE($AH$4,12,31),DATE(YEAR(J2909)+$AH$3,MONTH(J2909),DAY(J2909)))),IF(AND(COUNTIFS('[3]Resources - Baseline'!$C$26:$C$37,S2909)=1,$AH$2&gt;0),MIN(DATE($AH$4,12,31),DATE(YEAR(J2909)+$AH$2,MONTH(J2909),DAY(J2909))),DATE(2050,12,31))))</f>
        <v>#VALUE!</v>
      </c>
      <c r="AF2909" s="33">
        <f t="shared" si="457"/>
        <v>1</v>
      </c>
    </row>
    <row r="2910" spans="1:32">
      <c r="A2910" s="1">
        <v>2910</v>
      </c>
      <c r="B2910" s="21" t="s">
        <v>5947</v>
      </c>
      <c r="C2910" s="21" t="s">
        <v>5948</v>
      </c>
      <c r="D2910" s="21" t="s">
        <v>163</v>
      </c>
      <c r="E2910" s="21" t="s">
        <v>591</v>
      </c>
      <c r="F2910" s="21" t="s">
        <v>591</v>
      </c>
      <c r="G2910" s="21" t="s">
        <v>592</v>
      </c>
      <c r="H2910" s="21" t="s">
        <v>591</v>
      </c>
      <c r="I2910" s="21" t="s">
        <v>195</v>
      </c>
      <c r="J2910" s="22">
        <v>42217</v>
      </c>
      <c r="K2910" s="22">
        <v>55153</v>
      </c>
      <c r="L2910" s="23">
        <f t="shared" si="458"/>
        <v>58.5</v>
      </c>
      <c r="M2910" s="24">
        <f t="shared" si="459"/>
        <v>1</v>
      </c>
      <c r="N2910" s="21">
        <v>58.5</v>
      </c>
      <c r="O2910" s="21">
        <v>58.5</v>
      </c>
      <c r="P2910" s="21" t="s">
        <v>408</v>
      </c>
      <c r="Q2910" s="21" t="s">
        <v>180</v>
      </c>
      <c r="R2910" s="25" t="s">
        <v>181</v>
      </c>
      <c r="S2910" s="21" t="s">
        <v>337</v>
      </c>
      <c r="T2910" s="21"/>
      <c r="U2910" s="26"/>
      <c r="V2910" s="26"/>
      <c r="W2910" s="27">
        <f t="shared" si="450"/>
        <v>2016</v>
      </c>
      <c r="X2910" s="27">
        <f t="shared" si="451"/>
        <v>2050</v>
      </c>
      <c r="Y2910" s="28">
        <f t="shared" si="452"/>
        <v>0</v>
      </c>
      <c r="Z2910" s="29" t="str">
        <f t="shared" si="453"/>
        <v>SW</v>
      </c>
      <c r="AA2910" s="30">
        <f t="shared" si="454"/>
        <v>58.5</v>
      </c>
      <c r="AB2910" s="31">
        <f>IF(AND(ISNUMBER(MATCH($S2910,[3]Lists!$CU$8:$CU$37,0)),J2910&gt;=DATE(2018,12,31)),$AH$6,$AH$5)</f>
        <v>1</v>
      </c>
      <c r="AC2910" s="31">
        <f t="shared" si="455"/>
        <v>1</v>
      </c>
      <c r="AD2910" s="31">
        <f t="shared" si="456"/>
        <v>1</v>
      </c>
      <c r="AE2910" s="32" t="e">
        <f>MIN($K2910,IF(AND(S2910='[3]Resources - Baseline'!$C$25,$AH$3&gt;0),MIN(DATE(2050,12,31),MAX(DATE($AH$4,12,31),DATE(YEAR(J2910)+$AH$3,MONTH(J2910),DAY(J2910)))),IF(AND(COUNTIFS('[3]Resources - Baseline'!$C$26:$C$37,S2910)=1,$AH$2&gt;0),MIN(DATE($AH$4,12,31),DATE(YEAR(J2910)+$AH$2,MONTH(J2910),DAY(J2910))),DATE(2050,12,31))))</f>
        <v>#VALUE!</v>
      </c>
      <c r="AF2910" s="33">
        <f t="shared" si="457"/>
        <v>1</v>
      </c>
    </row>
    <row r="2911" spans="1:32">
      <c r="A2911" s="1">
        <v>2911</v>
      </c>
      <c r="B2911" s="21" t="s">
        <v>5949</v>
      </c>
      <c r="C2911" s="21" t="s">
        <v>5950</v>
      </c>
      <c r="D2911" s="21" t="s">
        <v>163</v>
      </c>
      <c r="E2911" s="21" t="s">
        <v>591</v>
      </c>
      <c r="F2911" s="21" t="s">
        <v>591</v>
      </c>
      <c r="G2911" s="21" t="s">
        <v>592</v>
      </c>
      <c r="H2911" s="21" t="s">
        <v>591</v>
      </c>
      <c r="I2911" s="21" t="s">
        <v>195</v>
      </c>
      <c r="J2911" s="22">
        <v>42217</v>
      </c>
      <c r="K2911" s="22">
        <v>55153</v>
      </c>
      <c r="L2911" s="23">
        <f t="shared" si="458"/>
        <v>30</v>
      </c>
      <c r="M2911" s="24">
        <f t="shared" si="459"/>
        <v>1</v>
      </c>
      <c r="N2911" s="21">
        <v>30</v>
      </c>
      <c r="O2911" s="21">
        <v>30</v>
      </c>
      <c r="P2911" s="21" t="s">
        <v>196</v>
      </c>
      <c r="Q2911" s="21" t="s">
        <v>197</v>
      </c>
      <c r="R2911" s="25" t="s">
        <v>198</v>
      </c>
      <c r="S2911" s="21" t="s">
        <v>199</v>
      </c>
      <c r="T2911" s="21"/>
      <c r="U2911" s="26"/>
      <c r="V2911" s="26"/>
      <c r="W2911" s="27">
        <f t="shared" si="450"/>
        <v>2016</v>
      </c>
      <c r="X2911" s="27">
        <f t="shared" si="451"/>
        <v>2050</v>
      </c>
      <c r="Y2911" s="28">
        <f t="shared" si="452"/>
        <v>0</v>
      </c>
      <c r="Z2911" s="29" t="str">
        <f t="shared" si="453"/>
        <v>SW</v>
      </c>
      <c r="AA2911" s="30">
        <f t="shared" si="454"/>
        <v>30</v>
      </c>
      <c r="AB2911" s="31">
        <f>IF(AND(ISNUMBER(MATCH($S2911,[3]Lists!$CU$8:$CU$37,0)),J2911&gt;=DATE(2018,12,31)),$AH$6,$AH$5)</f>
        <v>1</v>
      </c>
      <c r="AC2911" s="31">
        <f t="shared" si="455"/>
        <v>1</v>
      </c>
      <c r="AD2911" s="31">
        <f t="shared" si="456"/>
        <v>1</v>
      </c>
      <c r="AE2911" s="32" t="e">
        <f>MIN($K2911,IF(AND(S2911='[3]Resources - Baseline'!$C$25,$AH$3&gt;0),MIN(DATE(2050,12,31),MAX(DATE($AH$4,12,31),DATE(YEAR(J2911)+$AH$3,MONTH(J2911),DAY(J2911)))),IF(AND(COUNTIFS('[3]Resources - Baseline'!$C$26:$C$37,S2911)=1,$AH$2&gt;0),MIN(DATE($AH$4,12,31),DATE(YEAR(J2911)+$AH$2,MONTH(J2911),DAY(J2911))),DATE(2050,12,31))))</f>
        <v>#VALUE!</v>
      </c>
      <c r="AF2911" s="33">
        <f t="shared" si="457"/>
        <v>1</v>
      </c>
    </row>
    <row r="2912" spans="1:32">
      <c r="A2912" s="1">
        <v>2912</v>
      </c>
      <c r="B2912" s="21" t="s">
        <v>5951</v>
      </c>
      <c r="C2912" s="21" t="s">
        <v>5952</v>
      </c>
      <c r="D2912" s="21" t="s">
        <v>163</v>
      </c>
      <c r="E2912" s="21" t="s">
        <v>591</v>
      </c>
      <c r="F2912" s="21" t="s">
        <v>591</v>
      </c>
      <c r="G2912" s="21" t="s">
        <v>592</v>
      </c>
      <c r="H2912" s="21" t="s">
        <v>591</v>
      </c>
      <c r="I2912" s="21" t="s">
        <v>195</v>
      </c>
      <c r="J2912" s="22">
        <v>42491</v>
      </c>
      <c r="K2912" s="22">
        <v>55153</v>
      </c>
      <c r="L2912" s="23">
        <f t="shared" si="458"/>
        <v>30</v>
      </c>
      <c r="M2912" s="24">
        <f t="shared" si="459"/>
        <v>1</v>
      </c>
      <c r="N2912" s="21">
        <v>30</v>
      </c>
      <c r="O2912" s="21">
        <v>30</v>
      </c>
      <c r="P2912" s="21" t="s">
        <v>408</v>
      </c>
      <c r="Q2912" s="21" t="s">
        <v>180</v>
      </c>
      <c r="R2912" s="25" t="s">
        <v>181</v>
      </c>
      <c r="S2912" s="21" t="s">
        <v>337</v>
      </c>
      <c r="T2912" s="21"/>
      <c r="U2912" s="26"/>
      <c r="V2912" s="26"/>
      <c r="W2912" s="27">
        <f t="shared" si="450"/>
        <v>2016</v>
      </c>
      <c r="X2912" s="27">
        <f t="shared" si="451"/>
        <v>2050</v>
      </c>
      <c r="Y2912" s="28">
        <f t="shared" si="452"/>
        <v>0</v>
      </c>
      <c r="Z2912" s="29" t="str">
        <f t="shared" si="453"/>
        <v>SW</v>
      </c>
      <c r="AA2912" s="30">
        <f t="shared" si="454"/>
        <v>30</v>
      </c>
      <c r="AB2912" s="31">
        <f>IF(AND(ISNUMBER(MATCH($S2912,[3]Lists!$CU$8:$CU$37,0)),J2912&gt;=DATE(2018,12,31)),$AH$6,$AH$5)</f>
        <v>1</v>
      </c>
      <c r="AC2912" s="31">
        <f t="shared" si="455"/>
        <v>1</v>
      </c>
      <c r="AD2912" s="31">
        <f t="shared" si="456"/>
        <v>1</v>
      </c>
      <c r="AE2912" s="32" t="e">
        <f>MIN($K2912,IF(AND(S2912='[3]Resources - Baseline'!$C$25,$AH$3&gt;0),MIN(DATE(2050,12,31),MAX(DATE($AH$4,12,31),DATE(YEAR(J2912)+$AH$3,MONTH(J2912),DAY(J2912)))),IF(AND(COUNTIFS('[3]Resources - Baseline'!$C$26:$C$37,S2912)=1,$AH$2&gt;0),MIN(DATE($AH$4,12,31),DATE(YEAR(J2912)+$AH$2,MONTH(J2912),DAY(J2912))),DATE(2050,12,31))))</f>
        <v>#VALUE!</v>
      </c>
      <c r="AF2912" s="33">
        <f t="shared" si="457"/>
        <v>1</v>
      </c>
    </row>
    <row r="2913" spans="1:32">
      <c r="A2913" s="1">
        <v>2913</v>
      </c>
      <c r="B2913" s="21" t="s">
        <v>5953</v>
      </c>
      <c r="C2913" s="21" t="s">
        <v>5954</v>
      </c>
      <c r="D2913" s="21" t="s">
        <v>163</v>
      </c>
      <c r="E2913" s="21" t="s">
        <v>192</v>
      </c>
      <c r="F2913" s="21" t="s">
        <v>192</v>
      </c>
      <c r="G2913" s="21" t="s">
        <v>193</v>
      </c>
      <c r="H2913" s="21" t="s">
        <v>194</v>
      </c>
      <c r="I2913" s="21" t="s">
        <v>195</v>
      </c>
      <c r="J2913" s="22">
        <v>40527</v>
      </c>
      <c r="K2913" s="22">
        <v>55153</v>
      </c>
      <c r="L2913" s="23">
        <f t="shared" si="458"/>
        <v>102</v>
      </c>
      <c r="M2913" s="24">
        <f t="shared" si="459"/>
        <v>1</v>
      </c>
      <c r="N2913" s="21">
        <v>102</v>
      </c>
      <c r="O2913" s="21">
        <v>102</v>
      </c>
      <c r="P2913" s="21" t="s">
        <v>196</v>
      </c>
      <c r="Q2913" s="21" t="s">
        <v>197</v>
      </c>
      <c r="R2913" s="25" t="s">
        <v>198</v>
      </c>
      <c r="S2913" s="21" t="s">
        <v>199</v>
      </c>
      <c r="T2913" s="21"/>
      <c r="U2913" s="26"/>
      <c r="V2913" s="26"/>
      <c r="W2913" s="27">
        <f t="shared" si="450"/>
        <v>2011</v>
      </c>
      <c r="X2913" s="27">
        <f t="shared" si="451"/>
        <v>2050</v>
      </c>
      <c r="Y2913" s="28">
        <f t="shared" si="452"/>
        <v>0</v>
      </c>
      <c r="Z2913" s="29" t="str">
        <f t="shared" si="453"/>
        <v>SW</v>
      </c>
      <c r="AA2913" s="30">
        <f t="shared" si="454"/>
        <v>102</v>
      </c>
      <c r="AB2913" s="31">
        <f>IF(AND(ISNUMBER(MATCH($S2913,[3]Lists!$CU$8:$CU$37,0)),J2913&gt;=DATE(2018,12,31)),$AH$6,$AH$5)</f>
        <v>1</v>
      </c>
      <c r="AC2913" s="31">
        <f t="shared" si="455"/>
        <v>1</v>
      </c>
      <c r="AD2913" s="31">
        <f t="shared" si="456"/>
        <v>1</v>
      </c>
      <c r="AE2913" s="32" t="e">
        <f>MIN($K2913,IF(AND(S2913='[3]Resources - Baseline'!$C$25,$AH$3&gt;0),MIN(DATE(2050,12,31),MAX(DATE($AH$4,12,31),DATE(YEAR(J2913)+$AH$3,MONTH(J2913),DAY(J2913)))),IF(AND(COUNTIFS('[3]Resources - Baseline'!$C$26:$C$37,S2913)=1,$AH$2&gt;0),MIN(DATE($AH$4,12,31),DATE(YEAR(J2913)+$AH$2,MONTH(J2913),DAY(J2913))),DATE(2050,12,31))))</f>
        <v>#VALUE!</v>
      </c>
      <c r="AF2913" s="33">
        <f t="shared" si="457"/>
        <v>1</v>
      </c>
    </row>
    <row r="2914" spans="1:32">
      <c r="A2914" s="1">
        <v>2914</v>
      </c>
      <c r="B2914" s="21" t="s">
        <v>5955</v>
      </c>
      <c r="C2914" s="21" t="s">
        <v>5956</v>
      </c>
      <c r="D2914" s="21" t="s">
        <v>185</v>
      </c>
      <c r="E2914" s="21" t="s">
        <v>175</v>
      </c>
      <c r="F2914" s="21" t="s">
        <v>175</v>
      </c>
      <c r="G2914" s="21" t="s">
        <v>186</v>
      </c>
      <c r="H2914" s="21" t="s">
        <v>175</v>
      </c>
      <c r="I2914" s="21" t="s">
        <v>178</v>
      </c>
      <c r="J2914" s="22">
        <v>37114</v>
      </c>
      <c r="K2914" s="22">
        <v>55153</v>
      </c>
      <c r="L2914" s="23">
        <f t="shared" si="458"/>
        <v>44</v>
      </c>
      <c r="M2914" s="24">
        <f t="shared" si="459"/>
        <v>1</v>
      </c>
      <c r="N2914" s="21">
        <v>44</v>
      </c>
      <c r="O2914" s="21">
        <v>44</v>
      </c>
      <c r="P2914" s="21" t="s">
        <v>461</v>
      </c>
      <c r="Q2914" s="21" t="s">
        <v>462</v>
      </c>
      <c r="R2914" s="25" t="s">
        <v>309</v>
      </c>
      <c r="S2914" s="21" t="s">
        <v>1691</v>
      </c>
      <c r="T2914" s="21"/>
      <c r="U2914" s="26"/>
      <c r="V2914" s="26"/>
      <c r="W2914" s="27">
        <f t="shared" si="450"/>
        <v>2002</v>
      </c>
      <c r="X2914" s="27">
        <f t="shared" si="451"/>
        <v>2050</v>
      </c>
      <c r="Y2914" s="28">
        <f t="shared" si="452"/>
        <v>0</v>
      </c>
      <c r="Z2914" s="29" t="str">
        <f t="shared" si="453"/>
        <v>CAISO</v>
      </c>
      <c r="AA2914" s="30">
        <f t="shared" si="454"/>
        <v>44</v>
      </c>
      <c r="AB2914" s="31">
        <f>IF(AND(ISNUMBER(MATCH($S2914,[3]Lists!$CU$8:$CU$37,0)),J2914&gt;=DATE(2018,12,31)),$AH$6,$AH$5)</f>
        <v>1</v>
      </c>
      <c r="AC2914" s="31">
        <f t="shared" si="455"/>
        <v>1</v>
      </c>
      <c r="AD2914" s="31">
        <f t="shared" si="456"/>
        <v>1</v>
      </c>
      <c r="AE2914" s="32" t="e">
        <f>MIN($K2914,IF(AND(S2914='[3]Resources - Baseline'!$C$25,$AH$3&gt;0),MIN(DATE(2050,12,31),MAX(DATE($AH$4,12,31),DATE(YEAR(J2914)+$AH$3,MONTH(J2914),DAY(J2914)))),IF(AND(COUNTIFS('[3]Resources - Baseline'!$C$26:$C$37,S2914)=1,$AH$2&gt;0),MIN(DATE($AH$4,12,31),DATE(YEAR(J2914)+$AH$2,MONTH(J2914),DAY(J2914))),DATE(2050,12,31))))</f>
        <v>#VALUE!</v>
      </c>
      <c r="AF2914" s="33">
        <f t="shared" si="457"/>
        <v>1</v>
      </c>
    </row>
    <row r="2915" spans="1:32">
      <c r="A2915" s="1">
        <v>2915</v>
      </c>
      <c r="B2915" s="21" t="s">
        <v>5957</v>
      </c>
      <c r="C2915" s="21" t="s">
        <v>5958</v>
      </c>
      <c r="D2915" s="21" t="s">
        <v>163</v>
      </c>
      <c r="E2915" s="21" t="s">
        <v>378</v>
      </c>
      <c r="F2915" s="21" t="s">
        <v>378</v>
      </c>
      <c r="G2915" s="21" t="s">
        <v>1348</v>
      </c>
      <c r="H2915" s="21" t="s">
        <v>1349</v>
      </c>
      <c r="I2915" s="21" t="s">
        <v>378</v>
      </c>
      <c r="J2915" s="22">
        <v>35186</v>
      </c>
      <c r="K2915" s="22">
        <v>55153</v>
      </c>
      <c r="L2915" s="23">
        <f t="shared" si="458"/>
        <v>17.03</v>
      </c>
      <c r="M2915" s="24">
        <f t="shared" si="459"/>
        <v>1</v>
      </c>
      <c r="N2915" s="21">
        <v>17.03</v>
      </c>
      <c r="O2915" s="21">
        <v>17.03</v>
      </c>
      <c r="P2915" s="21" t="s">
        <v>268</v>
      </c>
      <c r="Q2915" s="21" t="s">
        <v>269</v>
      </c>
      <c r="R2915" s="25" t="s">
        <v>270</v>
      </c>
      <c r="S2915" s="21" t="s">
        <v>379</v>
      </c>
      <c r="T2915" s="21"/>
      <c r="U2915" s="26"/>
      <c r="V2915" s="26"/>
      <c r="W2915" s="27">
        <f t="shared" si="450"/>
        <v>1996</v>
      </c>
      <c r="X2915" s="27">
        <f t="shared" si="451"/>
        <v>2050</v>
      </c>
      <c r="Y2915" s="28">
        <f t="shared" si="452"/>
        <v>0</v>
      </c>
      <c r="Z2915" s="29" t="str">
        <f t="shared" si="453"/>
        <v>BANC</v>
      </c>
      <c r="AA2915" s="30">
        <f t="shared" si="454"/>
        <v>17.03</v>
      </c>
      <c r="AB2915" s="31">
        <f>IF(AND(ISNUMBER(MATCH($S2915,[3]Lists!$CU$8:$CU$37,0)),J2915&gt;=DATE(2018,12,31)),$AH$6,$AH$5)</f>
        <v>1</v>
      </c>
      <c r="AC2915" s="31">
        <f t="shared" si="455"/>
        <v>1</v>
      </c>
      <c r="AD2915" s="31">
        <f t="shared" si="456"/>
        <v>1</v>
      </c>
      <c r="AE2915" s="32" t="e">
        <f>MIN($K2915,IF(AND(S2915='[3]Resources - Baseline'!$C$25,$AH$3&gt;0),MIN(DATE(2050,12,31),MAX(DATE($AH$4,12,31),DATE(YEAR(J2915)+$AH$3,MONTH(J2915),DAY(J2915)))),IF(AND(COUNTIFS('[3]Resources - Baseline'!$C$26:$C$37,S2915)=1,$AH$2&gt;0),MIN(DATE($AH$4,12,31),DATE(YEAR(J2915)+$AH$2,MONTH(J2915),DAY(J2915))),DATE(2050,12,31))))</f>
        <v>#VALUE!</v>
      </c>
      <c r="AF2915" s="33">
        <f t="shared" si="457"/>
        <v>1</v>
      </c>
    </row>
    <row r="2916" spans="1:32">
      <c r="A2916" s="1">
        <v>2916</v>
      </c>
      <c r="B2916" s="21" t="s">
        <v>5959</v>
      </c>
      <c r="C2916" s="21" t="s">
        <v>5960</v>
      </c>
      <c r="D2916" s="21" t="s">
        <v>163</v>
      </c>
      <c r="E2916" s="21" t="s">
        <v>378</v>
      </c>
      <c r="F2916" s="21" t="s">
        <v>378</v>
      </c>
      <c r="G2916" s="21" t="s">
        <v>1348</v>
      </c>
      <c r="H2916" s="21" t="s">
        <v>1349</v>
      </c>
      <c r="I2916" s="21" t="s">
        <v>378</v>
      </c>
      <c r="J2916" s="22">
        <v>35186</v>
      </c>
      <c r="K2916" s="22">
        <v>55153</v>
      </c>
      <c r="L2916" s="23">
        <f t="shared" si="458"/>
        <v>25.03</v>
      </c>
      <c r="M2916" s="24">
        <f t="shared" si="459"/>
        <v>1</v>
      </c>
      <c r="N2916" s="21">
        <v>25.03</v>
      </c>
      <c r="O2916" s="21">
        <v>25.03</v>
      </c>
      <c r="P2916" s="21" t="s">
        <v>268</v>
      </c>
      <c r="Q2916" s="21" t="s">
        <v>269</v>
      </c>
      <c r="R2916" s="25" t="s">
        <v>270</v>
      </c>
      <c r="S2916" s="21" t="s">
        <v>379</v>
      </c>
      <c r="T2916" s="21"/>
      <c r="U2916" s="26"/>
      <c r="V2916" s="26"/>
      <c r="W2916" s="27">
        <f t="shared" si="450"/>
        <v>1996</v>
      </c>
      <c r="X2916" s="27">
        <f t="shared" si="451"/>
        <v>2050</v>
      </c>
      <c r="Y2916" s="28">
        <f t="shared" si="452"/>
        <v>0</v>
      </c>
      <c r="Z2916" s="29" t="str">
        <f t="shared" si="453"/>
        <v>BANC</v>
      </c>
      <c r="AA2916" s="30">
        <f t="shared" si="454"/>
        <v>25.03</v>
      </c>
      <c r="AB2916" s="31">
        <f>IF(AND(ISNUMBER(MATCH($S2916,[3]Lists!$CU$8:$CU$37,0)),J2916&gt;=DATE(2018,12,31)),$AH$6,$AH$5)</f>
        <v>1</v>
      </c>
      <c r="AC2916" s="31">
        <f t="shared" si="455"/>
        <v>1</v>
      </c>
      <c r="AD2916" s="31">
        <f t="shared" si="456"/>
        <v>1</v>
      </c>
      <c r="AE2916" s="32" t="e">
        <f>MIN($K2916,IF(AND(S2916='[3]Resources - Baseline'!$C$25,$AH$3&gt;0),MIN(DATE(2050,12,31),MAX(DATE($AH$4,12,31),DATE(YEAR(J2916)+$AH$3,MONTH(J2916),DAY(J2916)))),IF(AND(COUNTIFS('[3]Resources - Baseline'!$C$26:$C$37,S2916)=1,$AH$2&gt;0),MIN(DATE($AH$4,12,31),DATE(YEAR(J2916)+$AH$2,MONTH(J2916),DAY(J2916))),DATE(2050,12,31))))</f>
        <v>#VALUE!</v>
      </c>
      <c r="AF2916" s="33">
        <f t="shared" si="457"/>
        <v>1</v>
      </c>
    </row>
    <row r="2917" spans="1:32">
      <c r="A2917" s="1">
        <v>2917</v>
      </c>
      <c r="B2917" s="21" t="s">
        <v>5961</v>
      </c>
      <c r="C2917" s="21" t="s">
        <v>5962</v>
      </c>
      <c r="D2917" s="21" t="s">
        <v>163</v>
      </c>
      <c r="E2917" s="21" t="s">
        <v>378</v>
      </c>
      <c r="F2917" s="21" t="s">
        <v>378</v>
      </c>
      <c r="G2917" s="21" t="s">
        <v>1348</v>
      </c>
      <c r="H2917" s="21" t="s">
        <v>1349</v>
      </c>
      <c r="I2917" s="21" t="s">
        <v>378</v>
      </c>
      <c r="J2917" s="22">
        <v>34486</v>
      </c>
      <c r="K2917" s="22">
        <v>55153</v>
      </c>
      <c r="L2917" s="23">
        <f t="shared" si="458"/>
        <v>25.03</v>
      </c>
      <c r="M2917" s="24">
        <f t="shared" si="459"/>
        <v>1</v>
      </c>
      <c r="N2917" s="21">
        <v>25.03</v>
      </c>
      <c r="O2917" s="21">
        <v>25.03</v>
      </c>
      <c r="P2917" s="21" t="s">
        <v>268</v>
      </c>
      <c r="Q2917" s="21" t="s">
        <v>269</v>
      </c>
      <c r="R2917" s="25" t="s">
        <v>270</v>
      </c>
      <c r="S2917" s="21" t="s">
        <v>379</v>
      </c>
      <c r="T2917" s="21"/>
      <c r="U2917" s="26"/>
      <c r="V2917" s="26"/>
      <c r="W2917" s="27">
        <f t="shared" si="450"/>
        <v>1994</v>
      </c>
      <c r="X2917" s="27">
        <f t="shared" si="451"/>
        <v>2050</v>
      </c>
      <c r="Y2917" s="28">
        <f t="shared" si="452"/>
        <v>0</v>
      </c>
      <c r="Z2917" s="29" t="str">
        <f t="shared" si="453"/>
        <v>BANC</v>
      </c>
      <c r="AA2917" s="30">
        <f t="shared" si="454"/>
        <v>25.03</v>
      </c>
      <c r="AB2917" s="31">
        <f>IF(AND(ISNUMBER(MATCH($S2917,[3]Lists!$CU$8:$CU$37,0)),J2917&gt;=DATE(2018,12,31)),$AH$6,$AH$5)</f>
        <v>1</v>
      </c>
      <c r="AC2917" s="31">
        <f t="shared" si="455"/>
        <v>1</v>
      </c>
      <c r="AD2917" s="31">
        <f t="shared" si="456"/>
        <v>1</v>
      </c>
      <c r="AE2917" s="32" t="e">
        <f>MIN($K2917,IF(AND(S2917='[3]Resources - Baseline'!$C$25,$AH$3&gt;0),MIN(DATE(2050,12,31),MAX(DATE($AH$4,12,31),DATE(YEAR(J2917)+$AH$3,MONTH(J2917),DAY(J2917)))),IF(AND(COUNTIFS('[3]Resources - Baseline'!$C$26:$C$37,S2917)=1,$AH$2&gt;0),MIN(DATE($AH$4,12,31),DATE(YEAR(J2917)+$AH$2,MONTH(J2917),DAY(J2917))),DATE(2050,12,31))))</f>
        <v>#VALUE!</v>
      </c>
      <c r="AF2917" s="33">
        <f t="shared" si="457"/>
        <v>1</v>
      </c>
    </row>
    <row r="2918" spans="1:32">
      <c r="A2918" s="1">
        <v>2918</v>
      </c>
      <c r="B2918" s="21" t="s">
        <v>5963</v>
      </c>
      <c r="C2918" s="21" t="s">
        <v>5964</v>
      </c>
      <c r="D2918" s="21" t="s">
        <v>163</v>
      </c>
      <c r="E2918" s="21" t="s">
        <v>378</v>
      </c>
      <c r="F2918" s="21" t="s">
        <v>378</v>
      </c>
      <c r="G2918" s="21" t="s">
        <v>1348</v>
      </c>
      <c r="H2918" s="21" t="s">
        <v>1349</v>
      </c>
      <c r="I2918" s="21" t="s">
        <v>378</v>
      </c>
      <c r="J2918" s="22">
        <v>37347</v>
      </c>
      <c r="K2918" s="22">
        <v>55153</v>
      </c>
      <c r="L2918" s="23">
        <f t="shared" si="458"/>
        <v>121</v>
      </c>
      <c r="M2918" s="24">
        <f t="shared" si="459"/>
        <v>1</v>
      </c>
      <c r="N2918" s="21">
        <v>121</v>
      </c>
      <c r="O2918" s="21">
        <v>121</v>
      </c>
      <c r="P2918" s="21" t="s">
        <v>257</v>
      </c>
      <c r="Q2918" s="21" t="s">
        <v>258</v>
      </c>
      <c r="R2918" s="25" t="s">
        <v>259</v>
      </c>
      <c r="S2918" s="21" t="s">
        <v>1435</v>
      </c>
      <c r="T2918" s="21"/>
      <c r="U2918" s="26"/>
      <c r="V2918" s="26"/>
      <c r="W2918" s="27">
        <f t="shared" si="450"/>
        <v>2002</v>
      </c>
      <c r="X2918" s="27">
        <f t="shared" si="451"/>
        <v>2050</v>
      </c>
      <c r="Y2918" s="28">
        <f t="shared" si="452"/>
        <v>0</v>
      </c>
      <c r="Z2918" s="29" t="str">
        <f t="shared" si="453"/>
        <v>BANC</v>
      </c>
      <c r="AA2918" s="30">
        <f t="shared" si="454"/>
        <v>121</v>
      </c>
      <c r="AB2918" s="31">
        <f>IF(AND(ISNUMBER(MATCH($S2918,[3]Lists!$CU$8:$CU$37,0)),J2918&gt;=DATE(2018,12,31)),$AH$6,$AH$5)</f>
        <v>1</v>
      </c>
      <c r="AC2918" s="31">
        <f t="shared" si="455"/>
        <v>1</v>
      </c>
      <c r="AD2918" s="31">
        <f t="shared" si="456"/>
        <v>1</v>
      </c>
      <c r="AE2918" s="32" t="e">
        <f>MIN($K2918,IF(AND(S2918='[3]Resources - Baseline'!$C$25,$AH$3&gt;0),MIN(DATE(2050,12,31),MAX(DATE($AH$4,12,31),DATE(YEAR(J2918)+$AH$3,MONTH(J2918),DAY(J2918)))),IF(AND(COUNTIFS('[3]Resources - Baseline'!$C$26:$C$37,S2918)=1,$AH$2&gt;0),MIN(DATE($AH$4,12,31),DATE(YEAR(J2918)+$AH$2,MONTH(J2918),DAY(J2918))),DATE(2050,12,31))))</f>
        <v>#VALUE!</v>
      </c>
      <c r="AF2918" s="33">
        <f t="shared" si="457"/>
        <v>1</v>
      </c>
    </row>
    <row r="2919" spans="1:32">
      <c r="A2919" s="1">
        <v>2919</v>
      </c>
      <c r="B2919" s="21" t="s">
        <v>5965</v>
      </c>
      <c r="C2919" s="21" t="s">
        <v>5966</v>
      </c>
      <c r="D2919" s="21" t="s">
        <v>163</v>
      </c>
      <c r="E2919" s="21" t="s">
        <v>554</v>
      </c>
      <c r="F2919" s="21" t="s">
        <v>554</v>
      </c>
      <c r="G2919" s="21" t="s">
        <v>555</v>
      </c>
      <c r="H2919" s="21" t="s">
        <v>263</v>
      </c>
      <c r="I2919" s="21" t="s">
        <v>195</v>
      </c>
      <c r="J2919" s="22">
        <v>37438</v>
      </c>
      <c r="K2919" s="22">
        <v>55153</v>
      </c>
      <c r="L2919" s="23">
        <f t="shared" si="458"/>
        <v>487.1</v>
      </c>
      <c r="M2919" s="24">
        <f t="shared" si="459"/>
        <v>1</v>
      </c>
      <c r="N2919" s="21">
        <v>487.1</v>
      </c>
      <c r="O2919" s="21">
        <v>487.1</v>
      </c>
      <c r="P2919" s="21" t="s">
        <v>257</v>
      </c>
      <c r="Q2919" s="21" t="s">
        <v>258</v>
      </c>
      <c r="R2919" s="25" t="s">
        <v>259</v>
      </c>
      <c r="S2919" s="21" t="s">
        <v>260</v>
      </c>
      <c r="T2919" s="21"/>
      <c r="U2919" s="26"/>
      <c r="V2919" s="26"/>
      <c r="W2919" s="27">
        <f t="shared" si="450"/>
        <v>2003</v>
      </c>
      <c r="X2919" s="27">
        <f t="shared" si="451"/>
        <v>2050</v>
      </c>
      <c r="Y2919" s="28">
        <f t="shared" si="452"/>
        <v>0</v>
      </c>
      <c r="Z2919" s="29" t="str">
        <f t="shared" si="453"/>
        <v>SW</v>
      </c>
      <c r="AA2919" s="30">
        <f t="shared" si="454"/>
        <v>487.1</v>
      </c>
      <c r="AB2919" s="31">
        <f>IF(AND(ISNUMBER(MATCH($S2919,[3]Lists!$CU$8:$CU$37,0)),J2919&gt;=DATE(2018,12,31)),$AH$6,$AH$5)</f>
        <v>1</v>
      </c>
      <c r="AC2919" s="31">
        <f t="shared" si="455"/>
        <v>1</v>
      </c>
      <c r="AD2919" s="31">
        <f t="shared" si="456"/>
        <v>1</v>
      </c>
      <c r="AE2919" s="32" t="e">
        <f>MIN($K2919,IF(AND(S2919='[3]Resources - Baseline'!$C$25,$AH$3&gt;0),MIN(DATE(2050,12,31),MAX(DATE($AH$4,12,31),DATE(YEAR(J2919)+$AH$3,MONTH(J2919),DAY(J2919)))),IF(AND(COUNTIFS('[3]Resources - Baseline'!$C$26:$C$37,S2919)=1,$AH$2&gt;0),MIN(DATE($AH$4,12,31),DATE(YEAR(J2919)+$AH$2,MONTH(J2919),DAY(J2919))),DATE(2050,12,31))))</f>
        <v>#VALUE!</v>
      </c>
      <c r="AF2919" s="33">
        <f t="shared" si="457"/>
        <v>1</v>
      </c>
    </row>
    <row r="2920" spans="1:32">
      <c r="A2920" s="1">
        <v>2920</v>
      </c>
      <c r="B2920" s="21" t="s">
        <v>5967</v>
      </c>
      <c r="C2920" s="21" t="s">
        <v>5968</v>
      </c>
      <c r="D2920" s="21" t="s">
        <v>163</v>
      </c>
      <c r="E2920" s="21" t="s">
        <v>554</v>
      </c>
      <c r="F2920" s="21" t="s">
        <v>554</v>
      </c>
      <c r="G2920" s="21" t="s">
        <v>555</v>
      </c>
      <c r="H2920" s="21" t="s">
        <v>263</v>
      </c>
      <c r="I2920" s="21" t="s">
        <v>195</v>
      </c>
      <c r="J2920" s="22">
        <v>37438</v>
      </c>
      <c r="K2920" s="22">
        <v>55153</v>
      </c>
      <c r="L2920" s="23">
        <f t="shared" si="458"/>
        <v>487.1</v>
      </c>
      <c r="M2920" s="24">
        <f t="shared" si="459"/>
        <v>1</v>
      </c>
      <c r="N2920" s="21">
        <v>487.1</v>
      </c>
      <c r="O2920" s="21">
        <v>487.1</v>
      </c>
      <c r="P2920" s="21" t="s">
        <v>257</v>
      </c>
      <c r="Q2920" s="21" t="s">
        <v>258</v>
      </c>
      <c r="R2920" s="25" t="s">
        <v>259</v>
      </c>
      <c r="S2920" s="21" t="s">
        <v>260</v>
      </c>
      <c r="T2920" s="21"/>
      <c r="U2920" s="26"/>
      <c r="V2920" s="26"/>
      <c r="W2920" s="27">
        <f t="shared" si="450"/>
        <v>2003</v>
      </c>
      <c r="X2920" s="27">
        <f t="shared" si="451"/>
        <v>2050</v>
      </c>
      <c r="Y2920" s="28">
        <f t="shared" si="452"/>
        <v>0</v>
      </c>
      <c r="Z2920" s="29" t="str">
        <f t="shared" si="453"/>
        <v>SW</v>
      </c>
      <c r="AA2920" s="30">
        <f t="shared" si="454"/>
        <v>487.1</v>
      </c>
      <c r="AB2920" s="31">
        <f>IF(AND(ISNUMBER(MATCH($S2920,[3]Lists!$CU$8:$CU$37,0)),J2920&gt;=DATE(2018,12,31)),$AH$6,$AH$5)</f>
        <v>1</v>
      </c>
      <c r="AC2920" s="31">
        <f t="shared" si="455"/>
        <v>1</v>
      </c>
      <c r="AD2920" s="31">
        <f t="shared" si="456"/>
        <v>1</v>
      </c>
      <c r="AE2920" s="32" t="e">
        <f>MIN($K2920,IF(AND(S2920='[3]Resources - Baseline'!$C$25,$AH$3&gt;0),MIN(DATE(2050,12,31),MAX(DATE($AH$4,12,31),DATE(YEAR(J2920)+$AH$3,MONTH(J2920),DAY(J2920)))),IF(AND(COUNTIFS('[3]Resources - Baseline'!$C$26:$C$37,S2920)=1,$AH$2&gt;0),MIN(DATE($AH$4,12,31),DATE(YEAR(J2920)+$AH$2,MONTH(J2920),DAY(J2920))),DATE(2050,12,31))))</f>
        <v>#VALUE!</v>
      </c>
      <c r="AF2920" s="33">
        <f t="shared" si="457"/>
        <v>1</v>
      </c>
    </row>
    <row r="2921" spans="1:32">
      <c r="A2921" s="1">
        <v>2921</v>
      </c>
      <c r="B2921" s="21" t="s">
        <v>5969</v>
      </c>
      <c r="C2921" s="21" t="s">
        <v>5970</v>
      </c>
      <c r="D2921" s="21" t="s">
        <v>163</v>
      </c>
      <c r="E2921" s="21" t="s">
        <v>263</v>
      </c>
      <c r="F2921" s="21" t="s">
        <v>263</v>
      </c>
      <c r="G2921" s="21" t="s">
        <v>2353</v>
      </c>
      <c r="H2921" s="21" t="s">
        <v>263</v>
      </c>
      <c r="I2921" s="21" t="s">
        <v>195</v>
      </c>
      <c r="J2921" s="22">
        <v>45762</v>
      </c>
      <c r="K2921" s="22">
        <v>55153</v>
      </c>
      <c r="L2921" s="23">
        <f t="shared" si="458"/>
        <v>486.4</v>
      </c>
      <c r="M2921" s="24">
        <f t="shared" si="459"/>
        <v>1</v>
      </c>
      <c r="N2921" s="21">
        <v>486.4</v>
      </c>
      <c r="O2921" s="21">
        <v>486.4</v>
      </c>
      <c r="P2921" s="21" t="s">
        <v>257</v>
      </c>
      <c r="Q2921" s="21" t="s">
        <v>258</v>
      </c>
      <c r="R2921" s="25" t="s">
        <v>259</v>
      </c>
      <c r="S2921" s="21" t="s">
        <v>260</v>
      </c>
      <c r="T2921" s="21"/>
      <c r="U2921" s="26"/>
      <c r="V2921" s="26"/>
      <c r="W2921" s="27">
        <f t="shared" si="450"/>
        <v>2025</v>
      </c>
      <c r="X2921" s="27">
        <f t="shared" si="451"/>
        <v>2050</v>
      </c>
      <c r="Y2921" s="28">
        <f t="shared" si="452"/>
        <v>0</v>
      </c>
      <c r="Z2921" s="29" t="str">
        <f t="shared" si="453"/>
        <v>SW</v>
      </c>
      <c r="AA2921" s="30">
        <f t="shared" si="454"/>
        <v>486.4</v>
      </c>
      <c r="AB2921" s="31">
        <f>IF(AND(ISNUMBER(MATCH($S2921,[3]Lists!$CU$8:$CU$37,0)),J2921&gt;=DATE(2018,12,31)),$AH$6,$AH$5)</f>
        <v>1</v>
      </c>
      <c r="AC2921" s="31">
        <f t="shared" si="455"/>
        <v>1</v>
      </c>
      <c r="AD2921" s="31">
        <f t="shared" si="456"/>
        <v>1</v>
      </c>
      <c r="AE2921" s="32" t="e">
        <f>MIN($K2921,IF(AND(S2921='[3]Resources - Baseline'!$C$25,$AH$3&gt;0),MIN(DATE(2050,12,31),MAX(DATE($AH$4,12,31),DATE(YEAR(J2921)+$AH$3,MONTH(J2921),DAY(J2921)))),IF(AND(COUNTIFS('[3]Resources - Baseline'!$C$26:$C$37,S2921)=1,$AH$2&gt;0),MIN(DATE($AH$4,12,31),DATE(YEAR(J2921)+$AH$2,MONTH(J2921),DAY(J2921))),DATE(2050,12,31))))</f>
        <v>#VALUE!</v>
      </c>
      <c r="AF2921" s="33">
        <f t="shared" si="457"/>
        <v>1</v>
      </c>
    </row>
    <row r="2922" spans="1:32">
      <c r="A2922" s="1">
        <v>2922</v>
      </c>
      <c r="B2922" s="21" t="s">
        <v>5971</v>
      </c>
      <c r="C2922" s="21" t="s">
        <v>5972</v>
      </c>
      <c r="D2922" s="21" t="s">
        <v>163</v>
      </c>
      <c r="E2922" s="21" t="s">
        <v>263</v>
      </c>
      <c r="F2922" s="21" t="s">
        <v>263</v>
      </c>
      <c r="G2922" s="21" t="s">
        <v>2353</v>
      </c>
      <c r="H2922" s="21" t="s">
        <v>263</v>
      </c>
      <c r="I2922" s="21" t="s">
        <v>195</v>
      </c>
      <c r="J2922" s="22">
        <v>45762</v>
      </c>
      <c r="K2922" s="22">
        <v>55153</v>
      </c>
      <c r="L2922" s="23">
        <f t="shared" si="458"/>
        <v>486.4</v>
      </c>
      <c r="M2922" s="24">
        <f t="shared" si="459"/>
        <v>1</v>
      </c>
      <c r="N2922" s="21">
        <v>486.4</v>
      </c>
      <c r="O2922" s="21">
        <v>486.4</v>
      </c>
      <c r="P2922" s="21" t="s">
        <v>257</v>
      </c>
      <c r="Q2922" s="21" t="s">
        <v>258</v>
      </c>
      <c r="R2922" s="25" t="s">
        <v>259</v>
      </c>
      <c r="S2922" s="21" t="s">
        <v>260</v>
      </c>
      <c r="T2922" s="21"/>
      <c r="U2922" s="26"/>
      <c r="V2922" s="26"/>
      <c r="W2922" s="27">
        <f t="shared" si="450"/>
        <v>2025</v>
      </c>
      <c r="X2922" s="27">
        <f t="shared" si="451"/>
        <v>2050</v>
      </c>
      <c r="Y2922" s="28">
        <f t="shared" si="452"/>
        <v>0</v>
      </c>
      <c r="Z2922" s="29" t="str">
        <f t="shared" si="453"/>
        <v>SW</v>
      </c>
      <c r="AA2922" s="30">
        <f t="shared" si="454"/>
        <v>486.4</v>
      </c>
      <c r="AB2922" s="31">
        <f>IF(AND(ISNUMBER(MATCH($S2922,[3]Lists!$CU$8:$CU$37,0)),J2922&gt;=DATE(2018,12,31)),$AH$6,$AH$5)</f>
        <v>1</v>
      </c>
      <c r="AC2922" s="31">
        <f t="shared" si="455"/>
        <v>1</v>
      </c>
      <c r="AD2922" s="31">
        <f t="shared" si="456"/>
        <v>1</v>
      </c>
      <c r="AE2922" s="32" t="e">
        <f>MIN($K2922,IF(AND(S2922='[3]Resources - Baseline'!$C$25,$AH$3&gt;0),MIN(DATE(2050,12,31),MAX(DATE($AH$4,12,31),DATE(YEAR(J2922)+$AH$3,MONTH(J2922),DAY(J2922)))),IF(AND(COUNTIFS('[3]Resources - Baseline'!$C$26:$C$37,S2922)=1,$AH$2&gt;0),MIN(DATE($AH$4,12,31),DATE(YEAR(J2922)+$AH$2,MONTH(J2922),DAY(J2922))),DATE(2050,12,31))))</f>
        <v>#VALUE!</v>
      </c>
      <c r="AF2922" s="33">
        <f t="shared" si="457"/>
        <v>1</v>
      </c>
    </row>
    <row r="2923" spans="1:32">
      <c r="A2923" s="1">
        <v>2923</v>
      </c>
      <c r="B2923" s="21" t="s">
        <v>5973</v>
      </c>
      <c r="C2923" s="21" t="s">
        <v>5974</v>
      </c>
      <c r="D2923" s="21" t="s">
        <v>163</v>
      </c>
      <c r="E2923" s="21" t="s">
        <v>745</v>
      </c>
      <c r="F2923" s="21" t="s">
        <v>745</v>
      </c>
      <c r="G2923" s="21" t="s">
        <v>746</v>
      </c>
      <c r="H2923" s="21" t="s">
        <v>747</v>
      </c>
      <c r="I2923" s="21" t="s">
        <v>212</v>
      </c>
      <c r="J2923" s="22">
        <v>42156</v>
      </c>
      <c r="K2923" s="22">
        <v>55153</v>
      </c>
      <c r="L2923" s="23">
        <f t="shared" si="458"/>
        <v>80</v>
      </c>
      <c r="M2923" s="24">
        <f t="shared" si="459"/>
        <v>1</v>
      </c>
      <c r="N2923" s="21">
        <v>80</v>
      </c>
      <c r="O2923" s="21">
        <v>80</v>
      </c>
      <c r="P2923" s="21" t="s">
        <v>240</v>
      </c>
      <c r="Q2923" s="21" t="s">
        <v>207</v>
      </c>
      <c r="R2923" s="25" t="s">
        <v>189</v>
      </c>
      <c r="S2923" s="21" t="s">
        <v>435</v>
      </c>
      <c r="T2923" s="21"/>
      <c r="U2923" s="26"/>
      <c r="V2923" s="26"/>
      <c r="W2923" s="27">
        <f t="shared" si="450"/>
        <v>2015</v>
      </c>
      <c r="X2923" s="27">
        <f t="shared" si="451"/>
        <v>2050</v>
      </c>
      <c r="Y2923" s="28">
        <f t="shared" si="452"/>
        <v>0</v>
      </c>
      <c r="Z2923" s="29" t="str">
        <f t="shared" si="453"/>
        <v>NW</v>
      </c>
      <c r="AA2923" s="30">
        <f t="shared" si="454"/>
        <v>80</v>
      </c>
      <c r="AB2923" s="31">
        <f>IF(AND(ISNUMBER(MATCH($S2923,[3]Lists!$CU$8:$CU$37,0)),J2923&gt;=DATE(2018,12,31)),$AH$6,$AH$5)</f>
        <v>1</v>
      </c>
      <c r="AC2923" s="31">
        <f t="shared" si="455"/>
        <v>1</v>
      </c>
      <c r="AD2923" s="31">
        <f t="shared" si="456"/>
        <v>1</v>
      </c>
      <c r="AE2923" s="32" t="e">
        <f>MIN($K2923,IF(AND(S2923='[3]Resources - Baseline'!$C$25,$AH$3&gt;0),MIN(DATE(2050,12,31),MAX(DATE($AH$4,12,31),DATE(YEAR(J2923)+$AH$3,MONTH(J2923),DAY(J2923)))),IF(AND(COUNTIFS('[3]Resources - Baseline'!$C$26:$C$37,S2923)=1,$AH$2&gt;0),MIN(DATE($AH$4,12,31),DATE(YEAR(J2923)+$AH$2,MONTH(J2923),DAY(J2923))),DATE(2050,12,31))))</f>
        <v>#VALUE!</v>
      </c>
      <c r="AF2923" s="33">
        <f t="shared" si="457"/>
        <v>1</v>
      </c>
    </row>
    <row r="2924" spans="1:32">
      <c r="A2924" s="1">
        <v>2924</v>
      </c>
      <c r="B2924" s="21" t="s">
        <v>5975</v>
      </c>
      <c r="C2924" s="21" t="s">
        <v>5976</v>
      </c>
      <c r="D2924" s="21" t="s">
        <v>163</v>
      </c>
      <c r="E2924" s="21" t="s">
        <v>302</v>
      </c>
      <c r="F2924" s="21" t="s">
        <v>302</v>
      </c>
      <c r="G2924" s="21" t="s">
        <v>303</v>
      </c>
      <c r="H2924" s="21" t="s">
        <v>302</v>
      </c>
      <c r="I2924" s="21" t="s">
        <v>167</v>
      </c>
      <c r="J2924" s="22">
        <v>37438</v>
      </c>
      <c r="K2924" s="22">
        <v>55153</v>
      </c>
      <c r="L2924" s="23">
        <f t="shared" si="458"/>
        <v>1.4</v>
      </c>
      <c r="M2924" s="24">
        <f t="shared" si="459"/>
        <v>1</v>
      </c>
      <c r="N2924" s="21">
        <v>1.4</v>
      </c>
      <c r="O2924" s="21">
        <v>1.4</v>
      </c>
      <c r="P2924" s="21" t="s">
        <v>218</v>
      </c>
      <c r="Q2924" s="21" t="s">
        <v>219</v>
      </c>
      <c r="R2924" s="25" t="s">
        <v>218</v>
      </c>
      <c r="S2924" s="21" t="s">
        <v>220</v>
      </c>
      <c r="T2924" s="21"/>
      <c r="U2924" s="26"/>
      <c r="V2924" s="26"/>
      <c r="W2924" s="27">
        <f t="shared" si="450"/>
        <v>2003</v>
      </c>
      <c r="X2924" s="27">
        <f t="shared" si="451"/>
        <v>2050</v>
      </c>
      <c r="Y2924" s="28">
        <f t="shared" si="452"/>
        <v>0</v>
      </c>
      <c r="Z2924" s="29" t="str">
        <f t="shared" si="453"/>
        <v>Excluded</v>
      </c>
      <c r="AA2924" s="30">
        <f t="shared" si="454"/>
        <v>1.4</v>
      </c>
      <c r="AB2924" s="31">
        <f>IF(AND(ISNUMBER(MATCH($S2924,[3]Lists!$CU$8:$CU$37,0)),J2924&gt;=DATE(2018,12,31)),$AH$6,$AH$5)</f>
        <v>1</v>
      </c>
      <c r="AC2924" s="31">
        <f t="shared" si="455"/>
        <v>1</v>
      </c>
      <c r="AD2924" s="31">
        <f t="shared" si="456"/>
        <v>1</v>
      </c>
      <c r="AE2924" s="32" t="e">
        <f>MIN($K2924,IF(AND(S2924='[3]Resources - Baseline'!$C$25,$AH$3&gt;0),MIN(DATE(2050,12,31),MAX(DATE($AH$4,12,31),DATE(YEAR(J2924)+$AH$3,MONTH(J2924),DAY(J2924)))),IF(AND(COUNTIFS('[3]Resources - Baseline'!$C$26:$C$37,S2924)=1,$AH$2&gt;0),MIN(DATE($AH$4,12,31),DATE(YEAR(J2924)+$AH$2,MONTH(J2924),DAY(J2924))),DATE(2050,12,31))))</f>
        <v>#VALUE!</v>
      </c>
      <c r="AF2924" s="33">
        <f t="shared" si="457"/>
        <v>1</v>
      </c>
    </row>
    <row r="2925" spans="1:32">
      <c r="A2925" s="1">
        <v>2925</v>
      </c>
      <c r="B2925" s="21" t="s">
        <v>5977</v>
      </c>
      <c r="C2925" s="21" t="s">
        <v>5978</v>
      </c>
      <c r="D2925" s="21" t="s">
        <v>185</v>
      </c>
      <c r="E2925" s="21" t="s">
        <v>176</v>
      </c>
      <c r="F2925" s="21" t="s">
        <v>176</v>
      </c>
      <c r="G2925" s="21" t="s">
        <v>177</v>
      </c>
      <c r="H2925" s="21" t="s">
        <v>176</v>
      </c>
      <c r="I2925" s="21" t="s">
        <v>178</v>
      </c>
      <c r="J2925" s="22"/>
      <c r="K2925" s="22">
        <v>55153</v>
      </c>
      <c r="L2925" s="23">
        <f t="shared" si="458"/>
        <v>3.75</v>
      </c>
      <c r="M2925" s="24">
        <f t="shared" si="459"/>
        <v>1</v>
      </c>
      <c r="N2925" s="21">
        <v>3.75</v>
      </c>
      <c r="O2925" s="21">
        <v>3.75</v>
      </c>
      <c r="P2925" s="21" t="s">
        <v>188</v>
      </c>
      <c r="Q2925" s="21" t="s">
        <v>188</v>
      </c>
      <c r="R2925" s="25" t="s">
        <v>189</v>
      </c>
      <c r="S2925" s="21" t="s">
        <v>182</v>
      </c>
      <c r="T2925" s="21"/>
      <c r="U2925" s="26"/>
      <c r="V2925" s="26"/>
      <c r="W2925" s="27">
        <f t="shared" si="450"/>
        <v>1900</v>
      </c>
      <c r="X2925" s="27">
        <f t="shared" si="451"/>
        <v>2050</v>
      </c>
      <c r="Y2925" s="28">
        <f t="shared" si="452"/>
        <v>0</v>
      </c>
      <c r="Z2925" s="29" t="str">
        <f t="shared" si="453"/>
        <v>CAISO</v>
      </c>
      <c r="AA2925" s="30">
        <f t="shared" si="454"/>
        <v>3.75</v>
      </c>
      <c r="AB2925" s="31">
        <f>IF(AND(ISNUMBER(MATCH($S2925,[3]Lists!$CU$8:$CU$37,0)),J2925&gt;=DATE(2018,12,31)),$AH$6,$AH$5)</f>
        <v>1</v>
      </c>
      <c r="AC2925" s="31">
        <f t="shared" si="455"/>
        <v>1</v>
      </c>
      <c r="AD2925" s="31">
        <f t="shared" si="456"/>
        <v>1</v>
      </c>
      <c r="AE2925" s="32" t="e">
        <f>MIN($K2925,IF(AND(S2925='[3]Resources - Baseline'!$C$25,$AH$3&gt;0),MIN(DATE(2050,12,31),MAX(DATE($AH$4,12,31),DATE(YEAR(J2925)+$AH$3,MONTH(J2925),DAY(J2925)))),IF(AND(COUNTIFS('[3]Resources - Baseline'!$C$26:$C$37,S2925)=1,$AH$2&gt;0),MIN(DATE($AH$4,12,31),DATE(YEAR(J2925)+$AH$2,MONTH(J2925),DAY(J2925))),DATE(2050,12,31))))</f>
        <v>#VALUE!</v>
      </c>
      <c r="AF2925" s="33">
        <f t="shared" si="457"/>
        <v>1</v>
      </c>
    </row>
    <row r="2926" spans="1:32">
      <c r="A2926" s="1">
        <v>2926</v>
      </c>
      <c r="B2926" s="21" t="s">
        <v>5979</v>
      </c>
      <c r="C2926" s="21" t="s">
        <v>5980</v>
      </c>
      <c r="D2926" s="21" t="s">
        <v>185</v>
      </c>
      <c r="E2926" s="21" t="s">
        <v>176</v>
      </c>
      <c r="F2926" s="21" t="s">
        <v>176</v>
      </c>
      <c r="G2926" s="21" t="s">
        <v>177</v>
      </c>
      <c r="H2926" s="21" t="s">
        <v>176</v>
      </c>
      <c r="I2926" s="21" t="s">
        <v>178</v>
      </c>
      <c r="J2926" s="22"/>
      <c r="K2926" s="22">
        <v>55153</v>
      </c>
      <c r="L2926" s="23">
        <f t="shared" si="458"/>
        <v>3</v>
      </c>
      <c r="M2926" s="24">
        <f t="shared" si="459"/>
        <v>1</v>
      </c>
      <c r="N2926" s="21">
        <v>3</v>
      </c>
      <c r="O2926" s="21">
        <v>3</v>
      </c>
      <c r="P2926" s="21" t="s">
        <v>365</v>
      </c>
      <c r="Q2926" s="21" t="s">
        <v>188</v>
      </c>
      <c r="R2926" s="25" t="s">
        <v>189</v>
      </c>
      <c r="S2926" s="21" t="s">
        <v>182</v>
      </c>
      <c r="T2926" s="21"/>
      <c r="U2926" s="26"/>
      <c r="V2926" s="26"/>
      <c r="W2926" s="27">
        <f t="shared" si="450"/>
        <v>1900</v>
      </c>
      <c r="X2926" s="27">
        <f t="shared" si="451"/>
        <v>2050</v>
      </c>
      <c r="Y2926" s="28">
        <f t="shared" si="452"/>
        <v>0</v>
      </c>
      <c r="Z2926" s="29" t="str">
        <f t="shared" si="453"/>
        <v>CAISO</v>
      </c>
      <c r="AA2926" s="30">
        <f t="shared" si="454"/>
        <v>3</v>
      </c>
      <c r="AB2926" s="31">
        <f>IF(AND(ISNUMBER(MATCH($S2926,[3]Lists!$CU$8:$CU$37,0)),J2926&gt;=DATE(2018,12,31)),$AH$6,$AH$5)</f>
        <v>1</v>
      </c>
      <c r="AC2926" s="31">
        <f t="shared" si="455"/>
        <v>1</v>
      </c>
      <c r="AD2926" s="31">
        <f t="shared" si="456"/>
        <v>1</v>
      </c>
      <c r="AE2926" s="32" t="e">
        <f>MIN($K2926,IF(AND(S2926='[3]Resources - Baseline'!$C$25,$AH$3&gt;0),MIN(DATE(2050,12,31),MAX(DATE($AH$4,12,31),DATE(YEAR(J2926)+$AH$3,MONTH(J2926),DAY(J2926)))),IF(AND(COUNTIFS('[3]Resources - Baseline'!$C$26:$C$37,S2926)=1,$AH$2&gt;0),MIN(DATE($AH$4,12,31),DATE(YEAR(J2926)+$AH$2,MONTH(J2926),DAY(J2926))),DATE(2050,12,31))))</f>
        <v>#VALUE!</v>
      </c>
      <c r="AF2926" s="33">
        <f t="shared" si="457"/>
        <v>1</v>
      </c>
    </row>
    <row r="2927" spans="1:32">
      <c r="A2927" s="1">
        <v>2927</v>
      </c>
      <c r="B2927" s="21" t="s">
        <v>5981</v>
      </c>
      <c r="C2927" s="21" t="s">
        <v>5982</v>
      </c>
      <c r="D2927" s="21" t="s">
        <v>185</v>
      </c>
      <c r="E2927" s="21" t="s">
        <v>176</v>
      </c>
      <c r="F2927" s="21" t="s">
        <v>176</v>
      </c>
      <c r="G2927" s="21" t="s">
        <v>177</v>
      </c>
      <c r="H2927" s="21" t="s">
        <v>176</v>
      </c>
      <c r="I2927" s="21" t="s">
        <v>178</v>
      </c>
      <c r="J2927" s="22">
        <v>19725</v>
      </c>
      <c r="K2927" s="22">
        <v>44196</v>
      </c>
      <c r="L2927" s="23">
        <f t="shared" si="458"/>
        <v>178.87</v>
      </c>
      <c r="M2927" s="24">
        <f t="shared" si="459"/>
        <v>1</v>
      </c>
      <c r="N2927" s="21">
        <v>178.87</v>
      </c>
      <c r="O2927" s="21">
        <v>178.87</v>
      </c>
      <c r="P2927" s="21" t="s">
        <v>279</v>
      </c>
      <c r="Q2927" s="21" t="s">
        <v>280</v>
      </c>
      <c r="R2927" s="25" t="s">
        <v>170</v>
      </c>
      <c r="S2927" s="21" t="s">
        <v>318</v>
      </c>
      <c r="T2927" s="21"/>
      <c r="U2927" s="26"/>
      <c r="V2927" s="26"/>
      <c r="W2927" s="27">
        <f t="shared" si="450"/>
        <v>1954</v>
      </c>
      <c r="X2927" s="27">
        <f t="shared" si="451"/>
        <v>2020</v>
      </c>
      <c r="Y2927" s="28">
        <f t="shared" si="452"/>
        <v>0</v>
      </c>
      <c r="Z2927" s="29" t="str">
        <f t="shared" si="453"/>
        <v>CAISO</v>
      </c>
      <c r="AA2927" s="30">
        <f t="shared" si="454"/>
        <v>178.87</v>
      </c>
      <c r="AB2927" s="31">
        <f>IF(AND(ISNUMBER(MATCH($S2927,[3]Lists!$CU$8:$CU$37,0)),J2927&gt;=DATE(2018,12,31)),$AH$6,$AH$5)</f>
        <v>1</v>
      </c>
      <c r="AC2927" s="31">
        <f t="shared" si="455"/>
        <v>1</v>
      </c>
      <c r="AD2927" s="31">
        <f t="shared" si="456"/>
        <v>1</v>
      </c>
      <c r="AE2927" s="32" t="e">
        <f>MIN($K2927,IF(AND(S2927='[3]Resources - Baseline'!$C$25,$AH$3&gt;0),MIN(DATE(2050,12,31),MAX(DATE($AH$4,12,31),DATE(YEAR(J2927)+$AH$3,MONTH(J2927),DAY(J2927)))),IF(AND(COUNTIFS('[3]Resources - Baseline'!$C$26:$C$37,S2927)=1,$AH$2&gt;0),MIN(DATE($AH$4,12,31),DATE(YEAR(J2927)+$AH$2,MONTH(J2927),DAY(J2927))),DATE(2050,12,31))))</f>
        <v>#VALUE!</v>
      </c>
      <c r="AF2927" s="33">
        <f t="shared" si="457"/>
        <v>1</v>
      </c>
    </row>
    <row r="2928" spans="1:32">
      <c r="A2928" s="1">
        <v>2928</v>
      </c>
      <c r="B2928" s="21" t="s">
        <v>5983</v>
      </c>
      <c r="C2928" s="21" t="s">
        <v>5984</v>
      </c>
      <c r="D2928" s="21" t="s">
        <v>185</v>
      </c>
      <c r="E2928" s="21" t="s">
        <v>176</v>
      </c>
      <c r="F2928" s="21" t="s">
        <v>176</v>
      </c>
      <c r="G2928" s="21" t="s">
        <v>177</v>
      </c>
      <c r="H2928" s="21" t="s">
        <v>176</v>
      </c>
      <c r="I2928" s="21" t="s">
        <v>178</v>
      </c>
      <c r="J2928" s="22">
        <v>20821</v>
      </c>
      <c r="K2928" s="22">
        <v>44196</v>
      </c>
      <c r="L2928" s="23">
        <f t="shared" si="458"/>
        <v>175</v>
      </c>
      <c r="M2928" s="24">
        <f t="shared" si="459"/>
        <v>1</v>
      </c>
      <c r="N2928" s="21">
        <v>175</v>
      </c>
      <c r="O2928" s="21">
        <v>175</v>
      </c>
      <c r="P2928" s="21" t="s">
        <v>279</v>
      </c>
      <c r="Q2928" s="21" t="s">
        <v>280</v>
      </c>
      <c r="R2928" s="25" t="s">
        <v>170</v>
      </c>
      <c r="S2928" s="21" t="s">
        <v>318</v>
      </c>
      <c r="T2928" s="21"/>
      <c r="U2928" s="26"/>
      <c r="V2928" s="26"/>
      <c r="W2928" s="27">
        <f t="shared" si="450"/>
        <v>1957</v>
      </c>
      <c r="X2928" s="27">
        <f t="shared" si="451"/>
        <v>2020</v>
      </c>
      <c r="Y2928" s="28">
        <f t="shared" si="452"/>
        <v>0</v>
      </c>
      <c r="Z2928" s="29" t="str">
        <f t="shared" si="453"/>
        <v>CAISO</v>
      </c>
      <c r="AA2928" s="30">
        <f t="shared" si="454"/>
        <v>175</v>
      </c>
      <c r="AB2928" s="31">
        <f>IF(AND(ISNUMBER(MATCH($S2928,[3]Lists!$CU$8:$CU$37,0)),J2928&gt;=DATE(2018,12,31)),$AH$6,$AH$5)</f>
        <v>1</v>
      </c>
      <c r="AC2928" s="31">
        <f t="shared" si="455"/>
        <v>1</v>
      </c>
      <c r="AD2928" s="31">
        <f t="shared" si="456"/>
        <v>1</v>
      </c>
      <c r="AE2928" s="32" t="e">
        <f>MIN($K2928,IF(AND(S2928='[3]Resources - Baseline'!$C$25,$AH$3&gt;0),MIN(DATE(2050,12,31),MAX(DATE($AH$4,12,31),DATE(YEAR(J2928)+$AH$3,MONTH(J2928),DAY(J2928)))),IF(AND(COUNTIFS('[3]Resources - Baseline'!$C$26:$C$37,S2928)=1,$AH$2&gt;0),MIN(DATE($AH$4,12,31),DATE(YEAR(J2928)+$AH$2,MONTH(J2928),DAY(J2928))),DATE(2050,12,31))))</f>
        <v>#VALUE!</v>
      </c>
      <c r="AF2928" s="33">
        <f t="shared" si="457"/>
        <v>1</v>
      </c>
    </row>
    <row r="2929" spans="1:32">
      <c r="A2929" s="1">
        <v>2929</v>
      </c>
      <c r="B2929" s="21" t="s">
        <v>5985</v>
      </c>
      <c r="C2929" s="21" t="s">
        <v>5986</v>
      </c>
      <c r="D2929" s="21" t="s">
        <v>185</v>
      </c>
      <c r="E2929" s="21" t="s">
        <v>176</v>
      </c>
      <c r="F2929" s="21" t="s">
        <v>176</v>
      </c>
      <c r="G2929" s="21" t="s">
        <v>177</v>
      </c>
      <c r="H2929" s="21" t="s">
        <v>176</v>
      </c>
      <c r="I2929" s="21" t="s">
        <v>178</v>
      </c>
      <c r="J2929" s="22">
        <v>24473</v>
      </c>
      <c r="K2929" s="22">
        <v>43769</v>
      </c>
      <c r="L2929" s="23">
        <f t="shared" si="458"/>
        <v>505.96</v>
      </c>
      <c r="M2929" s="24">
        <f t="shared" si="459"/>
        <v>1</v>
      </c>
      <c r="N2929" s="21">
        <v>505.96</v>
      </c>
      <c r="O2929" s="21">
        <v>505.96</v>
      </c>
      <c r="P2929" s="21" t="s">
        <v>279</v>
      </c>
      <c r="Q2929" s="21" t="s">
        <v>280</v>
      </c>
      <c r="R2929" s="25" t="s">
        <v>170</v>
      </c>
      <c r="S2929" s="21" t="s">
        <v>318</v>
      </c>
      <c r="T2929" s="21"/>
      <c r="U2929" s="26"/>
      <c r="V2929" s="26"/>
      <c r="W2929" s="27">
        <f t="shared" si="450"/>
        <v>1967</v>
      </c>
      <c r="X2929" s="27">
        <f t="shared" si="451"/>
        <v>2019</v>
      </c>
      <c r="Y2929" s="28">
        <f t="shared" si="452"/>
        <v>0</v>
      </c>
      <c r="Z2929" s="29" t="str">
        <f t="shared" si="453"/>
        <v>CAISO</v>
      </c>
      <c r="AA2929" s="30">
        <f t="shared" si="454"/>
        <v>505.96</v>
      </c>
      <c r="AB2929" s="31">
        <f>IF(AND(ISNUMBER(MATCH($S2929,[3]Lists!$CU$8:$CU$37,0)),J2929&gt;=DATE(2018,12,31)),$AH$6,$AH$5)</f>
        <v>1</v>
      </c>
      <c r="AC2929" s="31">
        <f t="shared" si="455"/>
        <v>1</v>
      </c>
      <c r="AD2929" s="31">
        <f t="shared" si="456"/>
        <v>1</v>
      </c>
      <c r="AE2929" s="32" t="e">
        <f>MIN($K2929,IF(AND(S2929='[3]Resources - Baseline'!$C$25,$AH$3&gt;0),MIN(DATE(2050,12,31),MAX(DATE($AH$4,12,31),DATE(YEAR(J2929)+$AH$3,MONTH(J2929),DAY(J2929)))),IF(AND(COUNTIFS('[3]Resources - Baseline'!$C$26:$C$37,S2929)=1,$AH$2&gt;0),MIN(DATE($AH$4,12,31),DATE(YEAR(J2929)+$AH$2,MONTH(J2929),DAY(J2929))),DATE(2050,12,31))))</f>
        <v>#VALUE!</v>
      </c>
      <c r="AF2929" s="33">
        <f t="shared" si="457"/>
        <v>1</v>
      </c>
    </row>
    <row r="2930" spans="1:32">
      <c r="A2930" s="1">
        <v>2930</v>
      </c>
      <c r="B2930" s="21" t="s">
        <v>5987</v>
      </c>
      <c r="C2930" s="21" t="s">
        <v>5988</v>
      </c>
      <c r="D2930" s="21" t="s">
        <v>185</v>
      </c>
      <c r="E2930" s="21" t="s">
        <v>176</v>
      </c>
      <c r="F2930" s="21" t="s">
        <v>176</v>
      </c>
      <c r="G2930" s="21" t="s">
        <v>177</v>
      </c>
      <c r="H2930" s="21" t="s">
        <v>176</v>
      </c>
      <c r="I2930" s="21" t="s">
        <v>178</v>
      </c>
      <c r="J2930" s="22">
        <v>24473</v>
      </c>
      <c r="K2930" s="22">
        <v>44196</v>
      </c>
      <c r="L2930" s="23">
        <f t="shared" si="458"/>
        <v>495.9</v>
      </c>
      <c r="M2930" s="24">
        <f t="shared" si="459"/>
        <v>1</v>
      </c>
      <c r="N2930" s="21">
        <v>495.9</v>
      </c>
      <c r="O2930" s="21">
        <v>495.9</v>
      </c>
      <c r="P2930" s="21" t="s">
        <v>279</v>
      </c>
      <c r="Q2930" s="21" t="s">
        <v>280</v>
      </c>
      <c r="R2930" s="25" t="s">
        <v>170</v>
      </c>
      <c r="S2930" s="21" t="s">
        <v>318</v>
      </c>
      <c r="T2930" s="21"/>
      <c r="U2930" s="26"/>
      <c r="V2930" s="26"/>
      <c r="W2930" s="27">
        <f t="shared" si="450"/>
        <v>1967</v>
      </c>
      <c r="X2930" s="27">
        <f t="shared" si="451"/>
        <v>2020</v>
      </c>
      <c r="Y2930" s="28">
        <f t="shared" si="452"/>
        <v>0</v>
      </c>
      <c r="Z2930" s="29" t="str">
        <f t="shared" si="453"/>
        <v>CAISO</v>
      </c>
      <c r="AA2930" s="30">
        <f t="shared" si="454"/>
        <v>495.9</v>
      </c>
      <c r="AB2930" s="31">
        <f>IF(AND(ISNUMBER(MATCH($S2930,[3]Lists!$CU$8:$CU$37,0)),J2930&gt;=DATE(2018,12,31)),$AH$6,$AH$5)</f>
        <v>1</v>
      </c>
      <c r="AC2930" s="31">
        <f t="shared" si="455"/>
        <v>1</v>
      </c>
      <c r="AD2930" s="31">
        <f t="shared" si="456"/>
        <v>1</v>
      </c>
      <c r="AE2930" s="32" t="e">
        <f>MIN($K2930,IF(AND(S2930='[3]Resources - Baseline'!$C$25,$AH$3&gt;0),MIN(DATE(2050,12,31),MAX(DATE($AH$4,12,31),DATE(YEAR(J2930)+$AH$3,MONTH(J2930),DAY(J2930)))),IF(AND(COUNTIFS('[3]Resources - Baseline'!$C$26:$C$37,S2930)=1,$AH$2&gt;0),MIN(DATE($AH$4,12,31),DATE(YEAR(J2930)+$AH$2,MONTH(J2930),DAY(J2930))),DATE(2050,12,31))))</f>
        <v>#VALUE!</v>
      </c>
      <c r="AF2930" s="33">
        <f t="shared" si="457"/>
        <v>1</v>
      </c>
    </row>
    <row r="2931" spans="1:32">
      <c r="A2931" s="1">
        <v>2931</v>
      </c>
      <c r="B2931" s="21" t="s">
        <v>5989</v>
      </c>
      <c r="C2931" s="21" t="s">
        <v>5990</v>
      </c>
      <c r="D2931" s="21" t="s">
        <v>163</v>
      </c>
      <c r="E2931" s="21" t="s">
        <v>298</v>
      </c>
      <c r="F2931" s="21" t="s">
        <v>298</v>
      </c>
      <c r="G2931" s="21" t="s">
        <v>299</v>
      </c>
      <c r="H2931" s="21" t="s">
        <v>166</v>
      </c>
      <c r="I2931" s="21" t="s">
        <v>167</v>
      </c>
      <c r="J2931" s="22">
        <v>37135</v>
      </c>
      <c r="K2931" s="22">
        <v>55123</v>
      </c>
      <c r="L2931" s="23">
        <f t="shared" si="458"/>
        <v>46</v>
      </c>
      <c r="M2931" s="24">
        <f t="shared" si="459"/>
        <v>1</v>
      </c>
      <c r="N2931" s="21">
        <v>46</v>
      </c>
      <c r="O2931" s="21">
        <v>46</v>
      </c>
      <c r="P2931" s="21" t="s">
        <v>288</v>
      </c>
      <c r="Q2931" s="21" t="s">
        <v>269</v>
      </c>
      <c r="R2931" s="25" t="s">
        <v>270</v>
      </c>
      <c r="S2931" s="21" t="s">
        <v>304</v>
      </c>
      <c r="T2931" s="21"/>
      <c r="U2931" s="26"/>
      <c r="V2931" s="26"/>
      <c r="W2931" s="27">
        <f t="shared" si="450"/>
        <v>2002</v>
      </c>
      <c r="X2931" s="27">
        <f t="shared" si="451"/>
        <v>2050</v>
      </c>
      <c r="Y2931" s="28">
        <f t="shared" si="452"/>
        <v>0</v>
      </c>
      <c r="Z2931" s="29" t="str">
        <f t="shared" si="453"/>
        <v>Excluded</v>
      </c>
      <c r="AA2931" s="30">
        <f t="shared" si="454"/>
        <v>46</v>
      </c>
      <c r="AB2931" s="31">
        <f>IF(AND(ISNUMBER(MATCH($S2931,[3]Lists!$CU$8:$CU$37,0)),J2931&gt;=DATE(2018,12,31)),$AH$6,$AH$5)</f>
        <v>1</v>
      </c>
      <c r="AC2931" s="31">
        <f t="shared" si="455"/>
        <v>1</v>
      </c>
      <c r="AD2931" s="31">
        <f t="shared" si="456"/>
        <v>1</v>
      </c>
      <c r="AE2931" s="32" t="e">
        <f>MIN($K2931,IF(AND(S2931='[3]Resources - Baseline'!$C$25,$AH$3&gt;0),MIN(DATE(2050,12,31),MAX(DATE($AH$4,12,31),DATE(YEAR(J2931)+$AH$3,MONTH(J2931),DAY(J2931)))),IF(AND(COUNTIFS('[3]Resources - Baseline'!$C$26:$C$37,S2931)=1,$AH$2&gt;0),MIN(DATE($AH$4,12,31),DATE(YEAR(J2931)+$AH$2,MONTH(J2931),DAY(J2931))),DATE(2050,12,31))))</f>
        <v>#VALUE!</v>
      </c>
      <c r="AF2931" s="33">
        <f t="shared" si="457"/>
        <v>1</v>
      </c>
    </row>
    <row r="2932" spans="1:32">
      <c r="A2932" s="1">
        <v>2932</v>
      </c>
      <c r="B2932" s="21" t="s">
        <v>5991</v>
      </c>
      <c r="C2932" s="21" t="s">
        <v>5992</v>
      </c>
      <c r="D2932" s="21" t="s">
        <v>185</v>
      </c>
      <c r="E2932" s="21" t="s">
        <v>175</v>
      </c>
      <c r="F2932" s="21" t="s">
        <v>175</v>
      </c>
      <c r="G2932" s="21" t="s">
        <v>186</v>
      </c>
      <c r="H2932" s="21" t="s">
        <v>175</v>
      </c>
      <c r="I2932" s="21" t="s">
        <v>178</v>
      </c>
      <c r="J2932" s="22">
        <v>41807</v>
      </c>
      <c r="K2932" s="22">
        <v>55153</v>
      </c>
      <c r="L2932" s="23">
        <f t="shared" si="458"/>
        <v>1.23</v>
      </c>
      <c r="M2932" s="24">
        <f t="shared" si="459"/>
        <v>1</v>
      </c>
      <c r="N2932" s="21">
        <v>1.23</v>
      </c>
      <c r="O2932" s="21">
        <v>1.23</v>
      </c>
      <c r="P2932" s="21" t="s">
        <v>187</v>
      </c>
      <c r="Q2932" s="21" t="s">
        <v>188</v>
      </c>
      <c r="R2932" s="25" t="s">
        <v>189</v>
      </c>
      <c r="S2932" s="21" t="s">
        <v>182</v>
      </c>
      <c r="T2932" s="21"/>
      <c r="U2932" s="26"/>
      <c r="V2932" s="26"/>
      <c r="W2932" s="27">
        <f t="shared" si="450"/>
        <v>2014</v>
      </c>
      <c r="X2932" s="27">
        <f t="shared" si="451"/>
        <v>2050</v>
      </c>
      <c r="Y2932" s="28">
        <f t="shared" si="452"/>
        <v>0</v>
      </c>
      <c r="Z2932" s="29" t="str">
        <f t="shared" si="453"/>
        <v>CAISO</v>
      </c>
      <c r="AA2932" s="30">
        <f t="shared" si="454"/>
        <v>1.23</v>
      </c>
      <c r="AB2932" s="31">
        <f>IF(AND(ISNUMBER(MATCH($S2932,[3]Lists!$CU$8:$CU$37,0)),J2932&gt;=DATE(2018,12,31)),$AH$6,$AH$5)</f>
        <v>1</v>
      </c>
      <c r="AC2932" s="31">
        <f t="shared" si="455"/>
        <v>1</v>
      </c>
      <c r="AD2932" s="31">
        <f t="shared" si="456"/>
        <v>1</v>
      </c>
      <c r="AE2932" s="32" t="e">
        <f>MIN($K2932,IF(AND(S2932='[3]Resources - Baseline'!$C$25,$AH$3&gt;0),MIN(DATE(2050,12,31),MAX(DATE($AH$4,12,31),DATE(YEAR(J2932)+$AH$3,MONTH(J2932),DAY(J2932)))),IF(AND(COUNTIFS('[3]Resources - Baseline'!$C$26:$C$37,S2932)=1,$AH$2&gt;0),MIN(DATE($AH$4,12,31),DATE(YEAR(J2932)+$AH$2,MONTH(J2932),DAY(J2932))),DATE(2050,12,31))))</f>
        <v>#VALUE!</v>
      </c>
      <c r="AF2932" s="33">
        <f t="shared" si="457"/>
        <v>1</v>
      </c>
    </row>
    <row r="2933" spans="1:32">
      <c r="A2933" s="1">
        <v>2933</v>
      </c>
      <c r="B2933" s="21" t="s">
        <v>5993</v>
      </c>
      <c r="C2933" s="21" t="s">
        <v>5994</v>
      </c>
      <c r="D2933" s="21" t="s">
        <v>163</v>
      </c>
      <c r="E2933" s="21" t="s">
        <v>192</v>
      </c>
      <c r="F2933" s="21" t="s">
        <v>192</v>
      </c>
      <c r="G2933" s="21" t="s">
        <v>193</v>
      </c>
      <c r="H2933" s="21" t="s">
        <v>194</v>
      </c>
      <c r="I2933" s="21" t="s">
        <v>195</v>
      </c>
      <c r="J2933" s="22">
        <v>22129</v>
      </c>
      <c r="K2933" s="22">
        <v>55153</v>
      </c>
      <c r="L2933" s="23">
        <f t="shared" si="458"/>
        <v>44</v>
      </c>
      <c r="M2933" s="24">
        <f t="shared" si="459"/>
        <v>1</v>
      </c>
      <c r="N2933" s="21">
        <v>44</v>
      </c>
      <c r="O2933" s="21">
        <v>44</v>
      </c>
      <c r="P2933" s="21" t="s">
        <v>279</v>
      </c>
      <c r="Q2933" s="21" t="s">
        <v>280</v>
      </c>
      <c r="R2933" s="25" t="s">
        <v>170</v>
      </c>
      <c r="S2933" s="21" t="s">
        <v>281</v>
      </c>
      <c r="T2933" s="21"/>
      <c r="U2933" s="26"/>
      <c r="V2933" s="26"/>
      <c r="W2933" s="27">
        <f t="shared" si="450"/>
        <v>1961</v>
      </c>
      <c r="X2933" s="27">
        <f t="shared" si="451"/>
        <v>2050</v>
      </c>
      <c r="Y2933" s="28">
        <f t="shared" si="452"/>
        <v>0</v>
      </c>
      <c r="Z2933" s="29" t="str">
        <f t="shared" si="453"/>
        <v>SW</v>
      </c>
      <c r="AA2933" s="30">
        <f t="shared" si="454"/>
        <v>44</v>
      </c>
      <c r="AB2933" s="31">
        <f>IF(AND(ISNUMBER(MATCH($S2933,[3]Lists!$CU$8:$CU$37,0)),J2933&gt;=DATE(2018,12,31)),$AH$6,$AH$5)</f>
        <v>1</v>
      </c>
      <c r="AC2933" s="31">
        <f t="shared" si="455"/>
        <v>1</v>
      </c>
      <c r="AD2933" s="31">
        <f t="shared" si="456"/>
        <v>1</v>
      </c>
      <c r="AE2933" s="32" t="e">
        <f>MIN($K2933,IF(AND(S2933='[3]Resources - Baseline'!$C$25,$AH$3&gt;0),MIN(DATE(2050,12,31),MAX(DATE($AH$4,12,31),DATE(YEAR(J2933)+$AH$3,MONTH(J2933),DAY(J2933)))),IF(AND(COUNTIFS('[3]Resources - Baseline'!$C$26:$C$37,S2933)=1,$AH$2&gt;0),MIN(DATE($AH$4,12,31),DATE(YEAR(J2933)+$AH$2,MONTH(J2933),DAY(J2933))),DATE(2050,12,31))))</f>
        <v>#VALUE!</v>
      </c>
      <c r="AF2933" s="33">
        <f t="shared" si="457"/>
        <v>1</v>
      </c>
    </row>
    <row r="2934" spans="1:32">
      <c r="A2934" s="1">
        <v>2934</v>
      </c>
      <c r="B2934" s="21" t="s">
        <v>5995</v>
      </c>
      <c r="C2934" s="21" t="s">
        <v>5996</v>
      </c>
      <c r="D2934" s="21" t="s">
        <v>163</v>
      </c>
      <c r="E2934" s="21" t="s">
        <v>192</v>
      </c>
      <c r="F2934" s="21" t="s">
        <v>192</v>
      </c>
      <c r="G2934" s="21" t="s">
        <v>193</v>
      </c>
      <c r="H2934" s="21" t="s">
        <v>194</v>
      </c>
      <c r="I2934" s="21" t="s">
        <v>195</v>
      </c>
      <c r="J2934" s="22">
        <v>21520</v>
      </c>
      <c r="K2934" s="22">
        <v>55153</v>
      </c>
      <c r="L2934" s="23">
        <f t="shared" si="458"/>
        <v>44</v>
      </c>
      <c r="M2934" s="24">
        <f t="shared" si="459"/>
        <v>1</v>
      </c>
      <c r="N2934" s="21">
        <v>44</v>
      </c>
      <c r="O2934" s="21">
        <v>44</v>
      </c>
      <c r="P2934" s="21" t="s">
        <v>279</v>
      </c>
      <c r="Q2934" s="21" t="s">
        <v>280</v>
      </c>
      <c r="R2934" s="25" t="s">
        <v>170</v>
      </c>
      <c r="S2934" s="21" t="s">
        <v>281</v>
      </c>
      <c r="T2934" s="21"/>
      <c r="U2934" s="26"/>
      <c r="V2934" s="26"/>
      <c r="W2934" s="27">
        <f t="shared" si="450"/>
        <v>1959</v>
      </c>
      <c r="X2934" s="27">
        <f t="shared" si="451"/>
        <v>2050</v>
      </c>
      <c r="Y2934" s="28">
        <f t="shared" si="452"/>
        <v>0</v>
      </c>
      <c r="Z2934" s="29" t="str">
        <f t="shared" si="453"/>
        <v>SW</v>
      </c>
      <c r="AA2934" s="30">
        <f t="shared" si="454"/>
        <v>44</v>
      </c>
      <c r="AB2934" s="31">
        <f>IF(AND(ISNUMBER(MATCH($S2934,[3]Lists!$CU$8:$CU$37,0)),J2934&gt;=DATE(2018,12,31)),$AH$6,$AH$5)</f>
        <v>1</v>
      </c>
      <c r="AC2934" s="31">
        <f t="shared" si="455"/>
        <v>1</v>
      </c>
      <c r="AD2934" s="31">
        <f t="shared" si="456"/>
        <v>1</v>
      </c>
      <c r="AE2934" s="32" t="e">
        <f>MIN($K2934,IF(AND(S2934='[3]Resources - Baseline'!$C$25,$AH$3&gt;0),MIN(DATE(2050,12,31),MAX(DATE($AH$4,12,31),DATE(YEAR(J2934)+$AH$3,MONTH(J2934),DAY(J2934)))),IF(AND(COUNTIFS('[3]Resources - Baseline'!$C$26:$C$37,S2934)=1,$AH$2&gt;0),MIN(DATE($AH$4,12,31),DATE(YEAR(J2934)+$AH$2,MONTH(J2934),DAY(J2934))),DATE(2050,12,31))))</f>
        <v>#VALUE!</v>
      </c>
      <c r="AF2934" s="33">
        <f t="shared" si="457"/>
        <v>1</v>
      </c>
    </row>
    <row r="2935" spans="1:32">
      <c r="A2935" s="1">
        <v>2935</v>
      </c>
      <c r="B2935" s="21" t="s">
        <v>5997</v>
      </c>
      <c r="C2935" s="21" t="s">
        <v>5998</v>
      </c>
      <c r="D2935" s="21" t="s">
        <v>163</v>
      </c>
      <c r="E2935" s="21" t="s">
        <v>192</v>
      </c>
      <c r="F2935" s="21" t="s">
        <v>192</v>
      </c>
      <c r="G2935" s="21" t="s">
        <v>193</v>
      </c>
      <c r="H2935" s="21" t="s">
        <v>194</v>
      </c>
      <c r="I2935" s="21" t="s">
        <v>195</v>
      </c>
      <c r="J2935" s="22">
        <v>22828</v>
      </c>
      <c r="K2935" s="22">
        <v>55153</v>
      </c>
      <c r="L2935" s="23">
        <f t="shared" si="458"/>
        <v>66</v>
      </c>
      <c r="M2935" s="24">
        <f t="shared" si="459"/>
        <v>1</v>
      </c>
      <c r="N2935" s="21">
        <v>66</v>
      </c>
      <c r="O2935" s="21">
        <v>66</v>
      </c>
      <c r="P2935" s="21" t="s">
        <v>279</v>
      </c>
      <c r="Q2935" s="21" t="s">
        <v>280</v>
      </c>
      <c r="R2935" s="25" t="s">
        <v>170</v>
      </c>
      <c r="S2935" s="21" t="s">
        <v>281</v>
      </c>
      <c r="T2935" s="21"/>
      <c r="U2935" s="26"/>
      <c r="V2935" s="26"/>
      <c r="W2935" s="27">
        <f t="shared" si="450"/>
        <v>1963</v>
      </c>
      <c r="X2935" s="27">
        <f t="shared" si="451"/>
        <v>2050</v>
      </c>
      <c r="Y2935" s="28">
        <f t="shared" si="452"/>
        <v>0</v>
      </c>
      <c r="Z2935" s="29" t="str">
        <f t="shared" si="453"/>
        <v>SW</v>
      </c>
      <c r="AA2935" s="30">
        <f t="shared" si="454"/>
        <v>66</v>
      </c>
      <c r="AB2935" s="31">
        <f>IF(AND(ISNUMBER(MATCH($S2935,[3]Lists!$CU$8:$CU$37,0)),J2935&gt;=DATE(2018,12,31)),$AH$6,$AH$5)</f>
        <v>1</v>
      </c>
      <c r="AC2935" s="31">
        <f t="shared" si="455"/>
        <v>1</v>
      </c>
      <c r="AD2935" s="31">
        <f t="shared" si="456"/>
        <v>1</v>
      </c>
      <c r="AE2935" s="32" t="e">
        <f>MIN($K2935,IF(AND(S2935='[3]Resources - Baseline'!$C$25,$AH$3&gt;0),MIN(DATE(2050,12,31),MAX(DATE($AH$4,12,31),DATE(YEAR(J2935)+$AH$3,MONTH(J2935),DAY(J2935)))),IF(AND(COUNTIFS('[3]Resources - Baseline'!$C$26:$C$37,S2935)=1,$AH$2&gt;0),MIN(DATE($AH$4,12,31),DATE(YEAR(J2935)+$AH$2,MONTH(J2935),DAY(J2935))),DATE(2050,12,31))))</f>
        <v>#VALUE!</v>
      </c>
      <c r="AF2935" s="33">
        <f t="shared" si="457"/>
        <v>1</v>
      </c>
    </row>
    <row r="2936" spans="1:32">
      <c r="A2936" s="1">
        <v>2936</v>
      </c>
      <c r="B2936" s="21" t="s">
        <v>5999</v>
      </c>
      <c r="C2936" s="21"/>
      <c r="D2936" s="21" t="s">
        <v>185</v>
      </c>
      <c r="E2936" s="21" t="s">
        <v>176</v>
      </c>
      <c r="F2936" s="21" t="s">
        <v>176</v>
      </c>
      <c r="G2936" s="21" t="s">
        <v>177</v>
      </c>
      <c r="H2936" s="21" t="s">
        <v>176</v>
      </c>
      <c r="I2936" s="21" t="s">
        <v>178</v>
      </c>
      <c r="J2936" s="22"/>
      <c r="K2936" s="22">
        <v>55153</v>
      </c>
      <c r="L2936" s="23">
        <f t="shared" si="458"/>
        <v>10</v>
      </c>
      <c r="M2936" s="24">
        <f t="shared" si="459"/>
        <v>1</v>
      </c>
      <c r="N2936" s="21">
        <v>10</v>
      </c>
      <c r="O2936" s="21">
        <v>10</v>
      </c>
      <c r="P2936" s="21" t="s">
        <v>187</v>
      </c>
      <c r="Q2936" s="21" t="s">
        <v>197</v>
      </c>
      <c r="R2936" s="25" t="s">
        <v>198</v>
      </c>
      <c r="S2936" s="21" t="s">
        <v>403</v>
      </c>
      <c r="T2936" s="21"/>
      <c r="U2936" s="26"/>
      <c r="V2936" s="26"/>
      <c r="W2936" s="27">
        <f t="shared" si="450"/>
        <v>1900</v>
      </c>
      <c r="X2936" s="27">
        <f t="shared" si="451"/>
        <v>2050</v>
      </c>
      <c r="Y2936" s="28">
        <f t="shared" si="452"/>
        <v>0</v>
      </c>
      <c r="Z2936" s="29" t="str">
        <f t="shared" si="453"/>
        <v>CAISO</v>
      </c>
      <c r="AA2936" s="30">
        <f t="shared" si="454"/>
        <v>10</v>
      </c>
      <c r="AB2936" s="31">
        <f>IF(AND(ISNUMBER(MATCH($S2936,[3]Lists!$CU$8:$CU$37,0)),J2936&gt;=DATE(2018,12,31)),$AH$6,$AH$5)</f>
        <v>1</v>
      </c>
      <c r="AC2936" s="31">
        <f t="shared" si="455"/>
        <v>1</v>
      </c>
      <c r="AD2936" s="31">
        <f t="shared" si="456"/>
        <v>1</v>
      </c>
      <c r="AE2936" s="32" t="e">
        <f>MIN($K2936,IF(AND(S2936='[3]Resources - Baseline'!$C$25,$AH$3&gt;0),MIN(DATE(2050,12,31),MAX(DATE($AH$4,12,31),DATE(YEAR(J2936)+$AH$3,MONTH(J2936),DAY(J2936)))),IF(AND(COUNTIFS('[3]Resources - Baseline'!$C$26:$C$37,S2936)=1,$AH$2&gt;0),MIN(DATE($AH$4,12,31),DATE(YEAR(J2936)+$AH$2,MONTH(J2936),DAY(J2936))),DATE(2050,12,31))))</f>
        <v>#VALUE!</v>
      </c>
      <c r="AF2936" s="33">
        <f t="shared" si="457"/>
        <v>1</v>
      </c>
    </row>
    <row r="2937" spans="1:32">
      <c r="A2937" s="1">
        <v>2937</v>
      </c>
      <c r="B2937" s="21" t="s">
        <v>6000</v>
      </c>
      <c r="C2937" s="21" t="s">
        <v>6001</v>
      </c>
      <c r="D2937" s="21" t="s">
        <v>163</v>
      </c>
      <c r="E2937" s="21" t="s">
        <v>164</v>
      </c>
      <c r="F2937" s="21" t="s">
        <v>164</v>
      </c>
      <c r="G2937" s="21" t="s">
        <v>165</v>
      </c>
      <c r="H2937" s="21" t="s">
        <v>166</v>
      </c>
      <c r="I2937" s="21" t="s">
        <v>167</v>
      </c>
      <c r="J2937" s="22">
        <v>30682</v>
      </c>
      <c r="K2937" s="22">
        <v>48669</v>
      </c>
      <c r="L2937" s="23">
        <f t="shared" si="458"/>
        <v>500</v>
      </c>
      <c r="M2937" s="24">
        <f t="shared" si="459"/>
        <v>1</v>
      </c>
      <c r="N2937" s="21">
        <v>500</v>
      </c>
      <c r="O2937" s="21">
        <v>500</v>
      </c>
      <c r="P2937" s="21" t="s">
        <v>218</v>
      </c>
      <c r="Q2937" s="21" t="s">
        <v>219</v>
      </c>
      <c r="R2937" s="25" t="s">
        <v>218</v>
      </c>
      <c r="S2937" s="21" t="s">
        <v>220</v>
      </c>
      <c r="T2937" s="21"/>
      <c r="U2937" s="26"/>
      <c r="V2937" s="26"/>
      <c r="W2937" s="27">
        <f t="shared" si="450"/>
        <v>1984</v>
      </c>
      <c r="X2937" s="27">
        <f t="shared" si="451"/>
        <v>2032</v>
      </c>
      <c r="Y2937" s="28">
        <f t="shared" si="452"/>
        <v>0</v>
      </c>
      <c r="Z2937" s="29" t="str">
        <f t="shared" si="453"/>
        <v>Excluded</v>
      </c>
      <c r="AA2937" s="30">
        <f t="shared" si="454"/>
        <v>500</v>
      </c>
      <c r="AB2937" s="31">
        <f>IF(AND(ISNUMBER(MATCH($S2937,[3]Lists!$CU$8:$CU$37,0)),J2937&gt;=DATE(2018,12,31)),$AH$6,$AH$5)</f>
        <v>1</v>
      </c>
      <c r="AC2937" s="31">
        <f t="shared" si="455"/>
        <v>1</v>
      </c>
      <c r="AD2937" s="31">
        <f t="shared" si="456"/>
        <v>1</v>
      </c>
      <c r="AE2937" s="32" t="e">
        <f>MIN($K2937,IF(AND(S2937='[3]Resources - Baseline'!$C$25,$AH$3&gt;0),MIN(DATE(2050,12,31),MAX(DATE($AH$4,12,31),DATE(YEAR(J2937)+$AH$3,MONTH(J2937),DAY(J2937)))),IF(AND(COUNTIFS('[3]Resources - Baseline'!$C$26:$C$37,S2937)=1,$AH$2&gt;0),MIN(DATE($AH$4,12,31),DATE(YEAR(J2937)+$AH$2,MONTH(J2937),DAY(J2937))),DATE(2050,12,31))))</f>
        <v>#VALUE!</v>
      </c>
      <c r="AF2937" s="33">
        <f t="shared" si="457"/>
        <v>1</v>
      </c>
    </row>
    <row r="2938" spans="1:32">
      <c r="A2938" s="1">
        <v>2938</v>
      </c>
      <c r="B2938" s="21" t="s">
        <v>6002</v>
      </c>
      <c r="C2938" s="21" t="s">
        <v>6003</v>
      </c>
      <c r="D2938" s="21" t="s">
        <v>163</v>
      </c>
      <c r="E2938" s="21" t="s">
        <v>164</v>
      </c>
      <c r="F2938" s="21" t="s">
        <v>164</v>
      </c>
      <c r="G2938" s="21" t="s">
        <v>165</v>
      </c>
      <c r="H2938" s="21" t="s">
        <v>166</v>
      </c>
      <c r="I2938" s="21" t="s">
        <v>167</v>
      </c>
      <c r="J2938" s="22">
        <v>30682</v>
      </c>
      <c r="K2938" s="22">
        <v>48669</v>
      </c>
      <c r="L2938" s="23">
        <f t="shared" si="458"/>
        <v>500</v>
      </c>
      <c r="M2938" s="24">
        <f t="shared" si="459"/>
        <v>1</v>
      </c>
      <c r="N2938" s="21">
        <v>500</v>
      </c>
      <c r="O2938" s="21">
        <v>500</v>
      </c>
      <c r="P2938" s="21" t="s">
        <v>218</v>
      </c>
      <c r="Q2938" s="21" t="s">
        <v>219</v>
      </c>
      <c r="R2938" s="25" t="s">
        <v>218</v>
      </c>
      <c r="S2938" s="21" t="s">
        <v>220</v>
      </c>
      <c r="T2938" s="21"/>
      <c r="U2938" s="26"/>
      <c r="V2938" s="26"/>
      <c r="W2938" s="27">
        <f t="shared" si="450"/>
        <v>1984</v>
      </c>
      <c r="X2938" s="27">
        <f t="shared" si="451"/>
        <v>2032</v>
      </c>
      <c r="Y2938" s="28">
        <f t="shared" si="452"/>
        <v>0</v>
      </c>
      <c r="Z2938" s="29" t="str">
        <f t="shared" si="453"/>
        <v>Excluded</v>
      </c>
      <c r="AA2938" s="30">
        <f t="shared" si="454"/>
        <v>500</v>
      </c>
      <c r="AB2938" s="31">
        <f>IF(AND(ISNUMBER(MATCH($S2938,[3]Lists!$CU$8:$CU$37,0)),J2938&gt;=DATE(2018,12,31)),$AH$6,$AH$5)</f>
        <v>1</v>
      </c>
      <c r="AC2938" s="31">
        <f t="shared" si="455"/>
        <v>1</v>
      </c>
      <c r="AD2938" s="31">
        <f t="shared" si="456"/>
        <v>1</v>
      </c>
      <c r="AE2938" s="32" t="e">
        <f>MIN($K2938,IF(AND(S2938='[3]Resources - Baseline'!$C$25,$AH$3&gt;0),MIN(DATE(2050,12,31),MAX(DATE($AH$4,12,31),DATE(YEAR(J2938)+$AH$3,MONTH(J2938),DAY(J2938)))),IF(AND(COUNTIFS('[3]Resources - Baseline'!$C$26:$C$37,S2938)=1,$AH$2&gt;0),MIN(DATE($AH$4,12,31),DATE(YEAR(J2938)+$AH$2,MONTH(J2938),DAY(J2938))),DATE(2050,12,31))))</f>
        <v>#VALUE!</v>
      </c>
      <c r="AF2938" s="33">
        <f t="shared" si="457"/>
        <v>1</v>
      </c>
    </row>
    <row r="2939" spans="1:32">
      <c r="A2939" s="1">
        <v>2939</v>
      </c>
      <c r="B2939" s="21" t="s">
        <v>6004</v>
      </c>
      <c r="C2939" s="21" t="s">
        <v>6005</v>
      </c>
      <c r="D2939" s="21" t="s">
        <v>163</v>
      </c>
      <c r="E2939" s="21" t="s">
        <v>164</v>
      </c>
      <c r="F2939" s="21" t="s">
        <v>164</v>
      </c>
      <c r="G2939" s="21" t="s">
        <v>165</v>
      </c>
      <c r="H2939" s="21" t="s">
        <v>166</v>
      </c>
      <c r="I2939" s="21" t="s">
        <v>167</v>
      </c>
      <c r="J2939" s="22">
        <v>30682</v>
      </c>
      <c r="K2939" s="22">
        <v>48669</v>
      </c>
      <c r="L2939" s="23">
        <f t="shared" si="458"/>
        <v>500</v>
      </c>
      <c r="M2939" s="24">
        <f t="shared" si="459"/>
        <v>1</v>
      </c>
      <c r="N2939" s="21">
        <v>500</v>
      </c>
      <c r="O2939" s="21">
        <v>500</v>
      </c>
      <c r="P2939" s="21" t="s">
        <v>218</v>
      </c>
      <c r="Q2939" s="21" t="s">
        <v>219</v>
      </c>
      <c r="R2939" s="25" t="s">
        <v>218</v>
      </c>
      <c r="S2939" s="21" t="s">
        <v>220</v>
      </c>
      <c r="T2939" s="21"/>
      <c r="U2939" s="26"/>
      <c r="V2939" s="26"/>
      <c r="W2939" s="27">
        <f t="shared" si="450"/>
        <v>1984</v>
      </c>
      <c r="X2939" s="27">
        <f t="shared" si="451"/>
        <v>2032</v>
      </c>
      <c r="Y2939" s="28">
        <f t="shared" si="452"/>
        <v>0</v>
      </c>
      <c r="Z2939" s="29" t="str">
        <f t="shared" si="453"/>
        <v>Excluded</v>
      </c>
      <c r="AA2939" s="30">
        <f t="shared" si="454"/>
        <v>500</v>
      </c>
      <c r="AB2939" s="31">
        <f>IF(AND(ISNUMBER(MATCH($S2939,[3]Lists!$CU$8:$CU$37,0)),J2939&gt;=DATE(2018,12,31)),$AH$6,$AH$5)</f>
        <v>1</v>
      </c>
      <c r="AC2939" s="31">
        <f t="shared" si="455"/>
        <v>1</v>
      </c>
      <c r="AD2939" s="31">
        <f t="shared" si="456"/>
        <v>1</v>
      </c>
      <c r="AE2939" s="32" t="e">
        <f>MIN($K2939,IF(AND(S2939='[3]Resources - Baseline'!$C$25,$AH$3&gt;0),MIN(DATE(2050,12,31),MAX(DATE($AH$4,12,31),DATE(YEAR(J2939)+$AH$3,MONTH(J2939),DAY(J2939)))),IF(AND(COUNTIFS('[3]Resources - Baseline'!$C$26:$C$37,S2939)=1,$AH$2&gt;0),MIN(DATE($AH$4,12,31),DATE(YEAR(J2939)+$AH$2,MONTH(J2939),DAY(J2939))),DATE(2050,12,31))))</f>
        <v>#VALUE!</v>
      </c>
      <c r="AF2939" s="33">
        <f t="shared" si="457"/>
        <v>1</v>
      </c>
    </row>
    <row r="2940" spans="1:32">
      <c r="A2940" s="1">
        <v>2940</v>
      </c>
      <c r="B2940" s="21" t="s">
        <v>6006</v>
      </c>
      <c r="C2940" s="21" t="s">
        <v>6007</v>
      </c>
      <c r="D2940" s="21" t="s">
        <v>163</v>
      </c>
      <c r="E2940" s="21" t="s">
        <v>164</v>
      </c>
      <c r="F2940" s="21" t="s">
        <v>164</v>
      </c>
      <c r="G2940" s="21" t="s">
        <v>165</v>
      </c>
      <c r="H2940" s="21" t="s">
        <v>166</v>
      </c>
      <c r="I2940" s="21" t="s">
        <v>167</v>
      </c>
      <c r="J2940" s="22">
        <v>30682</v>
      </c>
      <c r="K2940" s="22">
        <v>48669</v>
      </c>
      <c r="L2940" s="23">
        <f t="shared" si="458"/>
        <v>500</v>
      </c>
      <c r="M2940" s="24">
        <f t="shared" si="459"/>
        <v>1</v>
      </c>
      <c r="N2940" s="21">
        <v>500</v>
      </c>
      <c r="O2940" s="21">
        <v>500</v>
      </c>
      <c r="P2940" s="21" t="s">
        <v>218</v>
      </c>
      <c r="Q2940" s="21" t="s">
        <v>219</v>
      </c>
      <c r="R2940" s="25" t="s">
        <v>218</v>
      </c>
      <c r="S2940" s="21" t="s">
        <v>220</v>
      </c>
      <c r="T2940" s="21"/>
      <c r="U2940" s="26"/>
      <c r="V2940" s="26"/>
      <c r="W2940" s="27">
        <f t="shared" si="450"/>
        <v>1984</v>
      </c>
      <c r="X2940" s="27">
        <f t="shared" si="451"/>
        <v>2032</v>
      </c>
      <c r="Y2940" s="28">
        <f t="shared" si="452"/>
        <v>0</v>
      </c>
      <c r="Z2940" s="29" t="str">
        <f t="shared" si="453"/>
        <v>Excluded</v>
      </c>
      <c r="AA2940" s="30">
        <f t="shared" si="454"/>
        <v>500</v>
      </c>
      <c r="AB2940" s="31">
        <f>IF(AND(ISNUMBER(MATCH($S2940,[3]Lists!$CU$8:$CU$37,0)),J2940&gt;=DATE(2018,12,31)),$AH$6,$AH$5)</f>
        <v>1</v>
      </c>
      <c r="AC2940" s="31">
        <f t="shared" si="455"/>
        <v>1</v>
      </c>
      <c r="AD2940" s="31">
        <f t="shared" si="456"/>
        <v>1</v>
      </c>
      <c r="AE2940" s="32" t="e">
        <f>MIN($K2940,IF(AND(S2940='[3]Resources - Baseline'!$C$25,$AH$3&gt;0),MIN(DATE(2050,12,31),MAX(DATE($AH$4,12,31),DATE(YEAR(J2940)+$AH$3,MONTH(J2940),DAY(J2940)))),IF(AND(COUNTIFS('[3]Resources - Baseline'!$C$26:$C$37,S2940)=1,$AH$2&gt;0),MIN(DATE($AH$4,12,31),DATE(YEAR(J2940)+$AH$2,MONTH(J2940),DAY(J2940))),DATE(2050,12,31))))</f>
        <v>#VALUE!</v>
      </c>
      <c r="AF2940" s="33">
        <f t="shared" si="457"/>
        <v>1</v>
      </c>
    </row>
    <row r="2941" spans="1:32">
      <c r="A2941" s="1">
        <v>2941</v>
      </c>
      <c r="B2941" s="21" t="s">
        <v>6008</v>
      </c>
      <c r="C2941" s="21" t="s">
        <v>6009</v>
      </c>
      <c r="D2941" s="21" t="s">
        <v>163</v>
      </c>
      <c r="E2941" s="21" t="s">
        <v>164</v>
      </c>
      <c r="F2941" s="21" t="s">
        <v>164</v>
      </c>
      <c r="G2941" s="21" t="s">
        <v>165</v>
      </c>
      <c r="H2941" s="21" t="s">
        <v>166</v>
      </c>
      <c r="I2941" s="21" t="s">
        <v>167</v>
      </c>
      <c r="J2941" s="22">
        <v>40452</v>
      </c>
      <c r="K2941" s="22">
        <v>48669</v>
      </c>
      <c r="L2941" s="23">
        <f t="shared" si="458"/>
        <v>500</v>
      </c>
      <c r="M2941" s="24">
        <f t="shared" si="459"/>
        <v>1</v>
      </c>
      <c r="N2941" s="21">
        <v>500</v>
      </c>
      <c r="O2941" s="21">
        <v>500</v>
      </c>
      <c r="P2941" s="21" t="s">
        <v>218</v>
      </c>
      <c r="Q2941" s="21" t="s">
        <v>219</v>
      </c>
      <c r="R2941" s="25" t="s">
        <v>218</v>
      </c>
      <c r="S2941" s="21" t="s">
        <v>220</v>
      </c>
      <c r="T2941" s="21"/>
      <c r="U2941" s="26"/>
      <c r="V2941" s="26"/>
      <c r="W2941" s="27">
        <f t="shared" si="450"/>
        <v>2011</v>
      </c>
      <c r="X2941" s="27">
        <f t="shared" si="451"/>
        <v>2032</v>
      </c>
      <c r="Y2941" s="28">
        <f t="shared" si="452"/>
        <v>0</v>
      </c>
      <c r="Z2941" s="29" t="str">
        <f t="shared" si="453"/>
        <v>Excluded</v>
      </c>
      <c r="AA2941" s="30">
        <f t="shared" si="454"/>
        <v>500</v>
      </c>
      <c r="AB2941" s="31">
        <f>IF(AND(ISNUMBER(MATCH($S2941,[3]Lists!$CU$8:$CU$37,0)),J2941&gt;=DATE(2018,12,31)),$AH$6,$AH$5)</f>
        <v>1</v>
      </c>
      <c r="AC2941" s="31">
        <f t="shared" si="455"/>
        <v>1</v>
      </c>
      <c r="AD2941" s="31">
        <f t="shared" si="456"/>
        <v>1</v>
      </c>
      <c r="AE2941" s="32" t="e">
        <f>MIN($K2941,IF(AND(S2941='[3]Resources - Baseline'!$C$25,$AH$3&gt;0),MIN(DATE(2050,12,31),MAX(DATE($AH$4,12,31),DATE(YEAR(J2941)+$AH$3,MONTH(J2941),DAY(J2941)))),IF(AND(COUNTIFS('[3]Resources - Baseline'!$C$26:$C$37,S2941)=1,$AH$2&gt;0),MIN(DATE($AH$4,12,31),DATE(YEAR(J2941)+$AH$2,MONTH(J2941),DAY(J2941))),DATE(2050,12,31))))</f>
        <v>#VALUE!</v>
      </c>
      <c r="AF2941" s="33">
        <f t="shared" si="457"/>
        <v>1</v>
      </c>
    </row>
    <row r="2942" spans="1:32">
      <c r="A2942" s="1">
        <v>2942</v>
      </c>
      <c r="B2942" s="21" t="s">
        <v>6010</v>
      </c>
      <c r="C2942" s="21" t="s">
        <v>6011</v>
      </c>
      <c r="D2942" s="21" t="s">
        <v>163</v>
      </c>
      <c r="E2942" s="21" t="s">
        <v>164</v>
      </c>
      <c r="F2942" s="21" t="s">
        <v>164</v>
      </c>
      <c r="G2942" s="21" t="s">
        <v>165</v>
      </c>
      <c r="H2942" s="21" t="s">
        <v>166</v>
      </c>
      <c r="I2942" s="21" t="s">
        <v>167</v>
      </c>
      <c r="J2942" s="22">
        <v>47574</v>
      </c>
      <c r="K2942" s="22">
        <v>48669</v>
      </c>
      <c r="L2942" s="23">
        <f t="shared" si="458"/>
        <v>500</v>
      </c>
      <c r="M2942" s="24">
        <f t="shared" si="459"/>
        <v>1</v>
      </c>
      <c r="N2942" s="21">
        <v>500</v>
      </c>
      <c r="O2942" s="21">
        <v>500</v>
      </c>
      <c r="P2942" s="21" t="s">
        <v>218</v>
      </c>
      <c r="Q2942" s="21" t="s">
        <v>219</v>
      </c>
      <c r="R2942" s="25" t="s">
        <v>218</v>
      </c>
      <c r="S2942" s="21" t="s">
        <v>220</v>
      </c>
      <c r="T2942" s="21"/>
      <c r="U2942" s="26"/>
      <c r="V2942" s="26"/>
      <c r="W2942" s="27">
        <f t="shared" si="450"/>
        <v>2030</v>
      </c>
      <c r="X2942" s="27">
        <f t="shared" si="451"/>
        <v>2032</v>
      </c>
      <c r="Y2942" s="28">
        <f t="shared" si="452"/>
        <v>0</v>
      </c>
      <c r="Z2942" s="29" t="str">
        <f t="shared" si="453"/>
        <v>Excluded</v>
      </c>
      <c r="AA2942" s="30">
        <f t="shared" si="454"/>
        <v>500</v>
      </c>
      <c r="AB2942" s="31">
        <f>IF(AND(ISNUMBER(MATCH($S2942,[3]Lists!$CU$8:$CU$37,0)),J2942&gt;=DATE(2018,12,31)),$AH$6,$AH$5)</f>
        <v>1</v>
      </c>
      <c r="AC2942" s="31">
        <f t="shared" si="455"/>
        <v>1</v>
      </c>
      <c r="AD2942" s="31">
        <f t="shared" si="456"/>
        <v>1</v>
      </c>
      <c r="AE2942" s="32" t="e">
        <f>MIN($K2942,IF(AND(S2942='[3]Resources - Baseline'!$C$25,$AH$3&gt;0),MIN(DATE(2050,12,31),MAX(DATE($AH$4,12,31),DATE(YEAR(J2942)+$AH$3,MONTH(J2942),DAY(J2942)))),IF(AND(COUNTIFS('[3]Resources - Baseline'!$C$26:$C$37,S2942)=1,$AH$2&gt;0),MIN(DATE($AH$4,12,31),DATE(YEAR(J2942)+$AH$2,MONTH(J2942),DAY(J2942))),DATE(2050,12,31))))</f>
        <v>#VALUE!</v>
      </c>
      <c r="AF2942" s="33">
        <f t="shared" si="457"/>
        <v>1</v>
      </c>
    </row>
    <row r="2943" spans="1:32">
      <c r="A2943" s="1">
        <v>2943</v>
      </c>
      <c r="B2943" s="21" t="s">
        <v>6012</v>
      </c>
      <c r="C2943" s="21" t="s">
        <v>6013</v>
      </c>
      <c r="D2943" s="21" t="s">
        <v>163</v>
      </c>
      <c r="E2943" s="21" t="s">
        <v>331</v>
      </c>
      <c r="F2943" s="21" t="s">
        <v>331</v>
      </c>
      <c r="G2943" s="21" t="s">
        <v>177</v>
      </c>
      <c r="H2943" s="21" t="s">
        <v>176</v>
      </c>
      <c r="I2943" s="21" t="s">
        <v>178</v>
      </c>
      <c r="J2943" s="22">
        <v>31551</v>
      </c>
      <c r="K2943" s="22">
        <v>55153</v>
      </c>
      <c r="L2943" s="23">
        <f t="shared" si="458"/>
        <v>0.26</v>
      </c>
      <c r="M2943" s="24">
        <f t="shared" si="459"/>
        <v>1</v>
      </c>
      <c r="N2943" s="21">
        <v>0.26</v>
      </c>
      <c r="O2943" s="21">
        <v>0.26</v>
      </c>
      <c r="P2943" s="21" t="s">
        <v>218</v>
      </c>
      <c r="Q2943" s="21" t="s">
        <v>219</v>
      </c>
      <c r="R2943" s="25" t="s">
        <v>218</v>
      </c>
      <c r="S2943" s="21" t="s">
        <v>265</v>
      </c>
      <c r="T2943" s="21"/>
      <c r="U2943" s="26"/>
      <c r="V2943" s="26"/>
      <c r="W2943" s="27">
        <f t="shared" si="450"/>
        <v>1986</v>
      </c>
      <c r="X2943" s="27">
        <f t="shared" si="451"/>
        <v>2050</v>
      </c>
      <c r="Y2943" s="28">
        <f t="shared" si="452"/>
        <v>0</v>
      </c>
      <c r="Z2943" s="29" t="str">
        <f t="shared" si="453"/>
        <v>CAISO</v>
      </c>
      <c r="AA2943" s="30">
        <f t="shared" si="454"/>
        <v>0.26</v>
      </c>
      <c r="AB2943" s="31">
        <f>IF(AND(ISNUMBER(MATCH($S2943,[3]Lists!$CU$8:$CU$37,0)),J2943&gt;=DATE(2018,12,31)),$AH$6,$AH$5)</f>
        <v>1</v>
      </c>
      <c r="AC2943" s="31">
        <f t="shared" si="455"/>
        <v>1</v>
      </c>
      <c r="AD2943" s="31">
        <f t="shared" si="456"/>
        <v>1</v>
      </c>
      <c r="AE2943" s="32" t="e">
        <f>MIN($K2943,IF(AND(S2943='[3]Resources - Baseline'!$C$25,$AH$3&gt;0),MIN(DATE(2050,12,31),MAX(DATE($AH$4,12,31),DATE(YEAR(J2943)+$AH$3,MONTH(J2943),DAY(J2943)))),IF(AND(COUNTIFS('[3]Resources - Baseline'!$C$26:$C$37,S2943)=1,$AH$2&gt;0),MIN(DATE($AH$4,12,31),DATE(YEAR(J2943)+$AH$2,MONTH(J2943),DAY(J2943))),DATE(2050,12,31))))</f>
        <v>#VALUE!</v>
      </c>
      <c r="AF2943" s="33">
        <f t="shared" si="457"/>
        <v>1</v>
      </c>
    </row>
    <row r="2944" spans="1:32">
      <c r="A2944" s="1">
        <v>2944</v>
      </c>
      <c r="B2944" s="21" t="s">
        <v>6014</v>
      </c>
      <c r="C2944" s="21" t="s">
        <v>6015</v>
      </c>
      <c r="D2944" s="21" t="s">
        <v>185</v>
      </c>
      <c r="E2944" s="21" t="s">
        <v>176</v>
      </c>
      <c r="F2944" s="21" t="s">
        <v>176</v>
      </c>
      <c r="G2944" s="21" t="s">
        <v>177</v>
      </c>
      <c r="H2944" s="21" t="s">
        <v>176</v>
      </c>
      <c r="I2944" s="21" t="s">
        <v>178</v>
      </c>
      <c r="J2944" s="22">
        <v>39423</v>
      </c>
      <c r="K2944" s="22">
        <v>43170</v>
      </c>
      <c r="L2944" s="23">
        <f t="shared" si="458"/>
        <v>4</v>
      </c>
      <c r="M2944" s="24">
        <f t="shared" si="459"/>
        <v>1</v>
      </c>
      <c r="N2944" s="21">
        <v>4</v>
      </c>
      <c r="O2944" s="21">
        <v>4</v>
      </c>
      <c r="P2944" s="21" t="s">
        <v>187</v>
      </c>
      <c r="Q2944" s="21" t="s">
        <v>1498</v>
      </c>
      <c r="R2944" s="25" t="s">
        <v>1499</v>
      </c>
      <c r="S2944" s="21" t="s">
        <v>913</v>
      </c>
      <c r="T2944" s="21"/>
      <c r="U2944" s="26"/>
      <c r="V2944" s="26"/>
      <c r="W2944" s="27">
        <f t="shared" si="450"/>
        <v>2008</v>
      </c>
      <c r="X2944" s="27">
        <f t="shared" si="451"/>
        <v>2017</v>
      </c>
      <c r="Y2944" s="28">
        <f t="shared" si="452"/>
        <v>0</v>
      </c>
      <c r="Z2944" s="29" t="str">
        <f t="shared" si="453"/>
        <v>CAISO</v>
      </c>
      <c r="AA2944" s="30">
        <f t="shared" si="454"/>
        <v>4</v>
      </c>
      <c r="AB2944" s="31">
        <f>IF(AND(ISNUMBER(MATCH($S2944,[3]Lists!$CU$8:$CU$37,0)),J2944&gt;=DATE(2018,12,31)),$AH$6,$AH$5)</f>
        <v>1</v>
      </c>
      <c r="AC2944" s="31">
        <f t="shared" si="455"/>
        <v>1</v>
      </c>
      <c r="AD2944" s="31">
        <f t="shared" si="456"/>
        <v>1</v>
      </c>
      <c r="AE2944" s="32" t="e">
        <f>MIN($K2944,IF(AND(S2944='[3]Resources - Baseline'!$C$25,$AH$3&gt;0),MIN(DATE(2050,12,31),MAX(DATE($AH$4,12,31),DATE(YEAR(J2944)+$AH$3,MONTH(J2944),DAY(J2944)))),IF(AND(COUNTIFS('[3]Resources - Baseline'!$C$26:$C$37,S2944)=1,$AH$2&gt;0),MIN(DATE($AH$4,12,31),DATE(YEAR(J2944)+$AH$2,MONTH(J2944),DAY(J2944))),DATE(2050,12,31))))</f>
        <v>#VALUE!</v>
      </c>
      <c r="AF2944" s="33">
        <f t="shared" si="457"/>
        <v>1</v>
      </c>
    </row>
    <row r="2945" spans="1:32">
      <c r="A2945" s="1">
        <v>2945</v>
      </c>
      <c r="B2945" s="21" t="s">
        <v>6016</v>
      </c>
      <c r="C2945" s="21" t="s">
        <v>6017</v>
      </c>
      <c r="D2945" s="21" t="s">
        <v>163</v>
      </c>
      <c r="E2945" s="21" t="s">
        <v>524</v>
      </c>
      <c r="F2945" s="21" t="s">
        <v>524</v>
      </c>
      <c r="G2945" s="21" t="s">
        <v>519</v>
      </c>
      <c r="H2945" s="21" t="s">
        <v>518</v>
      </c>
      <c r="I2945" s="21" t="s">
        <v>195</v>
      </c>
      <c r="J2945" s="22">
        <v>38657</v>
      </c>
      <c r="K2945" s="22">
        <v>55153</v>
      </c>
      <c r="L2945" s="23">
        <f t="shared" si="458"/>
        <v>15</v>
      </c>
      <c r="M2945" s="24">
        <f t="shared" si="459"/>
        <v>1</v>
      </c>
      <c r="N2945" s="21">
        <v>15</v>
      </c>
      <c r="O2945" s="21">
        <v>15</v>
      </c>
      <c r="P2945" s="21" t="s">
        <v>848</v>
      </c>
      <c r="Q2945" s="21" t="s">
        <v>248</v>
      </c>
      <c r="R2945" s="25" t="s">
        <v>249</v>
      </c>
      <c r="S2945" s="21" t="s">
        <v>845</v>
      </c>
      <c r="T2945" s="21"/>
      <c r="U2945" s="26"/>
      <c r="V2945" s="26"/>
      <c r="W2945" s="27">
        <f t="shared" si="450"/>
        <v>2006</v>
      </c>
      <c r="X2945" s="27">
        <f t="shared" si="451"/>
        <v>2050</v>
      </c>
      <c r="Y2945" s="28">
        <f t="shared" si="452"/>
        <v>0</v>
      </c>
      <c r="Z2945" s="29" t="str">
        <f t="shared" si="453"/>
        <v>SW</v>
      </c>
      <c r="AA2945" s="30">
        <f t="shared" si="454"/>
        <v>15</v>
      </c>
      <c r="AB2945" s="31">
        <f>IF(AND(ISNUMBER(MATCH($S2945,[3]Lists!$CU$8:$CU$37,0)),J2945&gt;=DATE(2018,12,31)),$AH$6,$AH$5)</f>
        <v>1</v>
      </c>
      <c r="AC2945" s="31">
        <f t="shared" si="455"/>
        <v>1</v>
      </c>
      <c r="AD2945" s="31">
        <f t="shared" si="456"/>
        <v>1</v>
      </c>
      <c r="AE2945" s="32" t="e">
        <f>MIN($K2945,IF(AND(S2945='[3]Resources - Baseline'!$C$25,$AH$3&gt;0),MIN(DATE(2050,12,31),MAX(DATE($AH$4,12,31),DATE(YEAR(J2945)+$AH$3,MONTH(J2945),DAY(J2945)))),IF(AND(COUNTIFS('[3]Resources - Baseline'!$C$26:$C$37,S2945)=1,$AH$2&gt;0),MIN(DATE($AH$4,12,31),DATE(YEAR(J2945)+$AH$2,MONTH(J2945),DAY(J2945))),DATE(2050,12,31))))</f>
        <v>#VALUE!</v>
      </c>
      <c r="AF2945" s="33">
        <f t="shared" si="457"/>
        <v>1</v>
      </c>
    </row>
    <row r="2946" spans="1:32">
      <c r="A2946" s="1">
        <v>2946</v>
      </c>
      <c r="B2946" s="21" t="s">
        <v>6018</v>
      </c>
      <c r="C2946" s="21" t="s">
        <v>6019</v>
      </c>
      <c r="D2946" s="21" t="s">
        <v>163</v>
      </c>
      <c r="E2946" s="21" t="s">
        <v>524</v>
      </c>
      <c r="F2946" s="21" t="s">
        <v>524</v>
      </c>
      <c r="G2946" s="21" t="s">
        <v>519</v>
      </c>
      <c r="H2946" s="21" t="s">
        <v>518</v>
      </c>
      <c r="I2946" s="21" t="s">
        <v>195</v>
      </c>
      <c r="J2946" s="22">
        <v>38657</v>
      </c>
      <c r="K2946" s="22">
        <v>55153</v>
      </c>
      <c r="L2946" s="23">
        <f t="shared" si="458"/>
        <v>15</v>
      </c>
      <c r="M2946" s="24">
        <f t="shared" si="459"/>
        <v>1</v>
      </c>
      <c r="N2946" s="21">
        <v>15</v>
      </c>
      <c r="O2946" s="21">
        <v>15</v>
      </c>
      <c r="P2946" s="21" t="s">
        <v>848</v>
      </c>
      <c r="Q2946" s="21" t="s">
        <v>248</v>
      </c>
      <c r="R2946" s="25" t="s">
        <v>249</v>
      </c>
      <c r="S2946" s="21" t="s">
        <v>845</v>
      </c>
      <c r="T2946" s="21"/>
      <c r="U2946" s="26"/>
      <c r="V2946" s="26"/>
      <c r="W2946" s="27">
        <f t="shared" si="450"/>
        <v>2006</v>
      </c>
      <c r="X2946" s="27">
        <f t="shared" si="451"/>
        <v>2050</v>
      </c>
      <c r="Y2946" s="28">
        <f t="shared" si="452"/>
        <v>0</v>
      </c>
      <c r="Z2946" s="29" t="str">
        <f t="shared" si="453"/>
        <v>SW</v>
      </c>
      <c r="AA2946" s="30">
        <f t="shared" si="454"/>
        <v>15</v>
      </c>
      <c r="AB2946" s="31">
        <f>IF(AND(ISNUMBER(MATCH($S2946,[3]Lists!$CU$8:$CU$37,0)),J2946&gt;=DATE(2018,12,31)),$AH$6,$AH$5)</f>
        <v>1</v>
      </c>
      <c r="AC2946" s="31">
        <f t="shared" si="455"/>
        <v>1</v>
      </c>
      <c r="AD2946" s="31">
        <f t="shared" si="456"/>
        <v>1</v>
      </c>
      <c r="AE2946" s="32" t="e">
        <f>MIN($K2946,IF(AND(S2946='[3]Resources - Baseline'!$C$25,$AH$3&gt;0),MIN(DATE(2050,12,31),MAX(DATE($AH$4,12,31),DATE(YEAR(J2946)+$AH$3,MONTH(J2946),DAY(J2946)))),IF(AND(COUNTIFS('[3]Resources - Baseline'!$C$26:$C$37,S2946)=1,$AH$2&gt;0),MIN(DATE($AH$4,12,31),DATE(YEAR(J2946)+$AH$2,MONTH(J2946),DAY(J2946))),DATE(2050,12,31))))</f>
        <v>#VALUE!</v>
      </c>
      <c r="AF2946" s="33">
        <f t="shared" si="457"/>
        <v>1</v>
      </c>
    </row>
    <row r="2947" spans="1:32">
      <c r="A2947" s="1">
        <v>2947</v>
      </c>
      <c r="B2947" s="21" t="s">
        <v>6020</v>
      </c>
      <c r="C2947" s="21" t="s">
        <v>6021</v>
      </c>
      <c r="D2947" s="21" t="s">
        <v>185</v>
      </c>
      <c r="E2947" s="21" t="s">
        <v>246</v>
      </c>
      <c r="F2947" s="21" t="s">
        <v>246</v>
      </c>
      <c r="G2947" s="21" t="s">
        <v>247</v>
      </c>
      <c r="H2947" s="21" t="s">
        <v>246</v>
      </c>
      <c r="I2947" s="21" t="s">
        <v>178</v>
      </c>
      <c r="J2947" s="22"/>
      <c r="K2947" s="22">
        <v>55153</v>
      </c>
      <c r="L2947" s="23">
        <f t="shared" si="458"/>
        <v>8.5</v>
      </c>
      <c r="M2947" s="24">
        <f t="shared" si="459"/>
        <v>1</v>
      </c>
      <c r="N2947" s="21">
        <v>8.5</v>
      </c>
      <c r="O2947" s="21">
        <v>8.5</v>
      </c>
      <c r="P2947" s="21" t="s">
        <v>365</v>
      </c>
      <c r="Q2947" s="21" t="s">
        <v>188</v>
      </c>
      <c r="R2947" s="25" t="s">
        <v>189</v>
      </c>
      <c r="S2947" s="21" t="s">
        <v>182</v>
      </c>
      <c r="T2947" s="21"/>
      <c r="U2947" s="26"/>
      <c r="V2947" s="26"/>
      <c r="W2947" s="27">
        <f t="shared" si="450"/>
        <v>1900</v>
      </c>
      <c r="X2947" s="27">
        <f t="shared" si="451"/>
        <v>2050</v>
      </c>
      <c r="Y2947" s="28">
        <f t="shared" si="452"/>
        <v>0</v>
      </c>
      <c r="Z2947" s="29" t="str">
        <f t="shared" si="453"/>
        <v>CAISO</v>
      </c>
      <c r="AA2947" s="30">
        <f t="shared" si="454"/>
        <v>8.5</v>
      </c>
      <c r="AB2947" s="31">
        <f>IF(AND(ISNUMBER(MATCH($S2947,[3]Lists!$CU$8:$CU$37,0)),J2947&gt;=DATE(2018,12,31)),$AH$6,$AH$5)</f>
        <v>1</v>
      </c>
      <c r="AC2947" s="31">
        <f t="shared" si="455"/>
        <v>1</v>
      </c>
      <c r="AD2947" s="31">
        <f t="shared" si="456"/>
        <v>1</v>
      </c>
      <c r="AE2947" s="32" t="e">
        <f>MIN($K2947,IF(AND(S2947='[3]Resources - Baseline'!$C$25,$AH$3&gt;0),MIN(DATE(2050,12,31),MAX(DATE($AH$4,12,31),DATE(YEAR(J2947)+$AH$3,MONTH(J2947),DAY(J2947)))),IF(AND(COUNTIFS('[3]Resources - Baseline'!$C$26:$C$37,S2947)=1,$AH$2&gt;0),MIN(DATE($AH$4,12,31),DATE(YEAR(J2947)+$AH$2,MONTH(J2947),DAY(J2947))),DATE(2050,12,31))))</f>
        <v>#VALUE!</v>
      </c>
      <c r="AF2947" s="33">
        <f t="shared" si="457"/>
        <v>1</v>
      </c>
    </row>
    <row r="2948" spans="1:32">
      <c r="A2948" s="1">
        <v>2948</v>
      </c>
      <c r="B2948" s="21" t="s">
        <v>6022</v>
      </c>
      <c r="C2948" s="21" t="s">
        <v>6023</v>
      </c>
      <c r="D2948" s="21" t="s">
        <v>185</v>
      </c>
      <c r="E2948" s="21" t="s">
        <v>246</v>
      </c>
      <c r="F2948" s="21" t="s">
        <v>246</v>
      </c>
      <c r="G2948" s="21" t="s">
        <v>247</v>
      </c>
      <c r="H2948" s="21" t="s">
        <v>246</v>
      </c>
      <c r="I2948" s="21" t="s">
        <v>178</v>
      </c>
      <c r="J2948" s="22"/>
      <c r="K2948" s="22">
        <v>55153</v>
      </c>
      <c r="L2948" s="23">
        <f t="shared" si="458"/>
        <v>2</v>
      </c>
      <c r="M2948" s="24">
        <f t="shared" si="459"/>
        <v>1</v>
      </c>
      <c r="N2948" s="21">
        <v>2</v>
      </c>
      <c r="O2948" s="21">
        <v>2</v>
      </c>
      <c r="P2948" s="21" t="s">
        <v>188</v>
      </c>
      <c r="Q2948" s="21" t="s">
        <v>188</v>
      </c>
      <c r="R2948" s="25" t="s">
        <v>189</v>
      </c>
      <c r="S2948" s="21" t="s">
        <v>182</v>
      </c>
      <c r="T2948" s="21"/>
      <c r="U2948" s="26"/>
      <c r="V2948" s="26"/>
      <c r="W2948" s="27">
        <f t="shared" si="450"/>
        <v>1900</v>
      </c>
      <c r="X2948" s="27">
        <f t="shared" si="451"/>
        <v>2050</v>
      </c>
      <c r="Y2948" s="28">
        <f t="shared" si="452"/>
        <v>0</v>
      </c>
      <c r="Z2948" s="29" t="str">
        <f t="shared" si="453"/>
        <v>CAISO</v>
      </c>
      <c r="AA2948" s="30">
        <f t="shared" si="454"/>
        <v>2</v>
      </c>
      <c r="AB2948" s="31">
        <f>IF(AND(ISNUMBER(MATCH($S2948,[3]Lists!$CU$8:$CU$37,0)),J2948&gt;=DATE(2018,12,31)),$AH$6,$AH$5)</f>
        <v>1</v>
      </c>
      <c r="AC2948" s="31">
        <f t="shared" si="455"/>
        <v>1</v>
      </c>
      <c r="AD2948" s="31">
        <f t="shared" si="456"/>
        <v>1</v>
      </c>
      <c r="AE2948" s="32" t="e">
        <f>MIN($K2948,IF(AND(S2948='[3]Resources - Baseline'!$C$25,$AH$3&gt;0),MIN(DATE(2050,12,31),MAX(DATE($AH$4,12,31),DATE(YEAR(J2948)+$AH$3,MONTH(J2948),DAY(J2948)))),IF(AND(COUNTIFS('[3]Resources - Baseline'!$C$26:$C$37,S2948)=1,$AH$2&gt;0),MIN(DATE($AH$4,12,31),DATE(YEAR(J2948)+$AH$2,MONTH(J2948),DAY(J2948))),DATE(2050,12,31))))</f>
        <v>#VALUE!</v>
      </c>
      <c r="AF2948" s="33">
        <f t="shared" si="457"/>
        <v>1</v>
      </c>
    </row>
    <row r="2949" spans="1:32">
      <c r="A2949" s="1">
        <v>2949</v>
      </c>
      <c r="B2949" s="21" t="s">
        <v>6024</v>
      </c>
      <c r="C2949" s="21" t="s">
        <v>6025</v>
      </c>
      <c r="D2949" s="21" t="s">
        <v>185</v>
      </c>
      <c r="E2949" s="21" t="s">
        <v>246</v>
      </c>
      <c r="F2949" s="21" t="s">
        <v>246</v>
      </c>
      <c r="G2949" s="21" t="s">
        <v>247</v>
      </c>
      <c r="H2949" s="21" t="s">
        <v>246</v>
      </c>
      <c r="I2949" s="21" t="s">
        <v>178</v>
      </c>
      <c r="J2949" s="22">
        <v>31048</v>
      </c>
      <c r="K2949" s="22">
        <v>55153</v>
      </c>
      <c r="L2949" s="23">
        <f t="shared" si="458"/>
        <v>2</v>
      </c>
      <c r="M2949" s="24">
        <f t="shared" si="459"/>
        <v>0.8</v>
      </c>
      <c r="N2949" s="21">
        <v>2</v>
      </c>
      <c r="O2949" s="21">
        <v>2.5</v>
      </c>
      <c r="P2949" s="21" t="s">
        <v>187</v>
      </c>
      <c r="Q2949" s="21" t="s">
        <v>1498</v>
      </c>
      <c r="R2949" s="25" t="s">
        <v>1499</v>
      </c>
      <c r="S2949" s="21" t="s">
        <v>913</v>
      </c>
      <c r="T2949" s="21"/>
      <c r="U2949" s="26"/>
      <c r="V2949" s="26"/>
      <c r="W2949" s="27">
        <f t="shared" si="450"/>
        <v>1985</v>
      </c>
      <c r="X2949" s="27">
        <f t="shared" si="451"/>
        <v>2050</v>
      </c>
      <c r="Y2949" s="28">
        <f t="shared" si="452"/>
        <v>0</v>
      </c>
      <c r="Z2949" s="29" t="str">
        <f t="shared" si="453"/>
        <v>CAISO</v>
      </c>
      <c r="AA2949" s="30">
        <f t="shared" si="454"/>
        <v>2.5</v>
      </c>
      <c r="AB2949" s="31">
        <f>IF(AND(ISNUMBER(MATCH($S2949,[3]Lists!$CU$8:$CU$37,0)),J2949&gt;=DATE(2018,12,31)),$AH$6,$AH$5)</f>
        <v>1</v>
      </c>
      <c r="AC2949" s="31">
        <f t="shared" si="455"/>
        <v>1</v>
      </c>
      <c r="AD2949" s="31">
        <f t="shared" si="456"/>
        <v>1</v>
      </c>
      <c r="AE2949" s="32" t="e">
        <f>MIN($K2949,IF(AND(S2949='[3]Resources - Baseline'!$C$25,$AH$3&gt;0),MIN(DATE(2050,12,31),MAX(DATE($AH$4,12,31),DATE(YEAR(J2949)+$AH$3,MONTH(J2949),DAY(J2949)))),IF(AND(COUNTIFS('[3]Resources - Baseline'!$C$26:$C$37,S2949)=1,$AH$2&gt;0),MIN(DATE($AH$4,12,31),DATE(YEAR(J2949)+$AH$2,MONTH(J2949),DAY(J2949))),DATE(2050,12,31))))</f>
        <v>#VALUE!</v>
      </c>
      <c r="AF2949" s="33">
        <f t="shared" si="457"/>
        <v>1</v>
      </c>
    </row>
    <row r="2950" spans="1:32">
      <c r="A2950" s="1">
        <v>2950</v>
      </c>
      <c r="B2950" s="21" t="s">
        <v>6026</v>
      </c>
      <c r="C2950" s="21" t="s">
        <v>6027</v>
      </c>
      <c r="D2950" s="21" t="s">
        <v>163</v>
      </c>
      <c r="E2950" s="21" t="s">
        <v>302</v>
      </c>
      <c r="F2950" s="21" t="s">
        <v>302</v>
      </c>
      <c r="G2950" s="21" t="s">
        <v>303</v>
      </c>
      <c r="H2950" s="21" t="s">
        <v>302</v>
      </c>
      <c r="I2950" s="21" t="s">
        <v>167</v>
      </c>
      <c r="J2950" s="22">
        <v>37196</v>
      </c>
      <c r="K2950" s="22">
        <v>55153</v>
      </c>
      <c r="L2950" s="23">
        <f t="shared" si="458"/>
        <v>29.7</v>
      </c>
      <c r="M2950" s="24">
        <f t="shared" si="459"/>
        <v>1</v>
      </c>
      <c r="N2950" s="21">
        <v>29.7</v>
      </c>
      <c r="O2950" s="21">
        <v>29.7</v>
      </c>
      <c r="P2950" s="21" t="s">
        <v>196</v>
      </c>
      <c r="Q2950" s="21" t="s">
        <v>197</v>
      </c>
      <c r="R2950" s="25" t="s">
        <v>198</v>
      </c>
      <c r="S2950" s="21" t="s">
        <v>542</v>
      </c>
      <c r="T2950" s="21"/>
      <c r="U2950" s="26"/>
      <c r="V2950" s="26"/>
      <c r="W2950" s="27">
        <f t="shared" si="450"/>
        <v>2002</v>
      </c>
      <c r="X2950" s="27">
        <f t="shared" si="451"/>
        <v>2050</v>
      </c>
      <c r="Y2950" s="28">
        <f t="shared" si="452"/>
        <v>0</v>
      </c>
      <c r="Z2950" s="29" t="str">
        <f t="shared" si="453"/>
        <v>Excluded</v>
      </c>
      <c r="AA2950" s="30">
        <f t="shared" si="454"/>
        <v>29.7</v>
      </c>
      <c r="AB2950" s="31">
        <f>IF(AND(ISNUMBER(MATCH($S2950,[3]Lists!$CU$8:$CU$37,0)),J2950&gt;=DATE(2018,12,31)),$AH$6,$AH$5)</f>
        <v>1</v>
      </c>
      <c r="AC2950" s="31">
        <f t="shared" si="455"/>
        <v>1</v>
      </c>
      <c r="AD2950" s="31">
        <f t="shared" si="456"/>
        <v>1</v>
      </c>
      <c r="AE2950" s="32" t="e">
        <f>MIN($K2950,IF(AND(S2950='[3]Resources - Baseline'!$C$25,$AH$3&gt;0),MIN(DATE(2050,12,31),MAX(DATE($AH$4,12,31),DATE(YEAR(J2950)+$AH$3,MONTH(J2950),DAY(J2950)))),IF(AND(COUNTIFS('[3]Resources - Baseline'!$C$26:$C$37,S2950)=1,$AH$2&gt;0),MIN(DATE($AH$4,12,31),DATE(YEAR(J2950)+$AH$2,MONTH(J2950),DAY(J2950))),DATE(2050,12,31))))</f>
        <v>#VALUE!</v>
      </c>
      <c r="AF2950" s="33">
        <f t="shared" si="457"/>
        <v>1</v>
      </c>
    </row>
    <row r="2951" spans="1:32">
      <c r="A2951" s="1">
        <v>2951</v>
      </c>
      <c r="B2951" s="21" t="s">
        <v>6028</v>
      </c>
      <c r="C2951" s="21" t="s">
        <v>6029</v>
      </c>
      <c r="D2951" s="21" t="s">
        <v>163</v>
      </c>
      <c r="E2951" s="21" t="s">
        <v>353</v>
      </c>
      <c r="F2951" s="21" t="s">
        <v>353</v>
      </c>
      <c r="G2951" s="21" t="s">
        <v>354</v>
      </c>
      <c r="H2951" s="21" t="s">
        <v>353</v>
      </c>
      <c r="I2951" s="21" t="s">
        <v>167</v>
      </c>
      <c r="J2951" s="22">
        <v>41791</v>
      </c>
      <c r="K2951" s="22">
        <v>55153</v>
      </c>
      <c r="L2951" s="23">
        <f t="shared" si="458"/>
        <v>7.2</v>
      </c>
      <c r="M2951" s="24">
        <f t="shared" si="459"/>
        <v>1</v>
      </c>
      <c r="N2951" s="21">
        <v>7.2</v>
      </c>
      <c r="O2951" s="21">
        <v>7.2</v>
      </c>
      <c r="P2951" s="21" t="s">
        <v>218</v>
      </c>
      <c r="Q2951" s="21" t="s">
        <v>219</v>
      </c>
      <c r="R2951" s="25" t="s">
        <v>218</v>
      </c>
      <c r="S2951" s="21" t="s">
        <v>220</v>
      </c>
      <c r="T2951" s="21"/>
      <c r="U2951" s="26"/>
      <c r="V2951" s="26"/>
      <c r="W2951" s="27">
        <f t="shared" si="450"/>
        <v>2014</v>
      </c>
      <c r="X2951" s="27">
        <f t="shared" si="451"/>
        <v>2050</v>
      </c>
      <c r="Y2951" s="28">
        <f t="shared" si="452"/>
        <v>0</v>
      </c>
      <c r="Z2951" s="29" t="str">
        <f t="shared" si="453"/>
        <v>Excluded</v>
      </c>
      <c r="AA2951" s="30">
        <f t="shared" si="454"/>
        <v>7.2</v>
      </c>
      <c r="AB2951" s="31">
        <f>IF(AND(ISNUMBER(MATCH($S2951,[3]Lists!$CU$8:$CU$37,0)),J2951&gt;=DATE(2018,12,31)),$AH$6,$AH$5)</f>
        <v>1</v>
      </c>
      <c r="AC2951" s="31">
        <f t="shared" si="455"/>
        <v>1</v>
      </c>
      <c r="AD2951" s="31">
        <f t="shared" si="456"/>
        <v>1</v>
      </c>
      <c r="AE2951" s="32" t="e">
        <f>MIN($K2951,IF(AND(S2951='[3]Resources - Baseline'!$C$25,$AH$3&gt;0),MIN(DATE(2050,12,31),MAX(DATE($AH$4,12,31),DATE(YEAR(J2951)+$AH$3,MONTH(J2951),DAY(J2951)))),IF(AND(COUNTIFS('[3]Resources - Baseline'!$C$26:$C$37,S2951)=1,$AH$2&gt;0),MIN(DATE($AH$4,12,31),DATE(YEAR(J2951)+$AH$2,MONTH(J2951),DAY(J2951))),DATE(2050,12,31))))</f>
        <v>#VALUE!</v>
      </c>
      <c r="AF2951" s="33">
        <f t="shared" si="457"/>
        <v>1</v>
      </c>
    </row>
    <row r="2952" spans="1:32">
      <c r="A2952" s="1">
        <v>2952</v>
      </c>
      <c r="B2952" s="21" t="s">
        <v>6030</v>
      </c>
      <c r="C2952" s="21" t="s">
        <v>6031</v>
      </c>
      <c r="D2952" s="21" t="s">
        <v>163</v>
      </c>
      <c r="E2952" s="21" t="s">
        <v>353</v>
      </c>
      <c r="F2952" s="21" t="s">
        <v>353</v>
      </c>
      <c r="G2952" s="21" t="s">
        <v>354</v>
      </c>
      <c r="H2952" s="21" t="s">
        <v>353</v>
      </c>
      <c r="I2952" s="21" t="s">
        <v>167</v>
      </c>
      <c r="J2952" s="22">
        <v>41791</v>
      </c>
      <c r="K2952" s="22">
        <v>55153</v>
      </c>
      <c r="L2952" s="23">
        <f t="shared" si="458"/>
        <v>0.8</v>
      </c>
      <c r="M2952" s="24">
        <f t="shared" si="459"/>
        <v>1</v>
      </c>
      <c r="N2952" s="21">
        <v>0.8</v>
      </c>
      <c r="O2952" s="21">
        <v>0.8</v>
      </c>
      <c r="P2952" s="21" t="s">
        <v>218</v>
      </c>
      <c r="Q2952" s="21" t="s">
        <v>219</v>
      </c>
      <c r="R2952" s="25" t="s">
        <v>218</v>
      </c>
      <c r="S2952" s="21" t="s">
        <v>220</v>
      </c>
      <c r="T2952" s="21"/>
      <c r="U2952" s="26"/>
      <c r="V2952" s="26"/>
      <c r="W2952" s="27">
        <f t="shared" si="450"/>
        <v>2014</v>
      </c>
      <c r="X2952" s="27">
        <f t="shared" si="451"/>
        <v>2050</v>
      </c>
      <c r="Y2952" s="28">
        <f t="shared" si="452"/>
        <v>0</v>
      </c>
      <c r="Z2952" s="29" t="str">
        <f t="shared" si="453"/>
        <v>Excluded</v>
      </c>
      <c r="AA2952" s="30">
        <f t="shared" si="454"/>
        <v>0.8</v>
      </c>
      <c r="AB2952" s="31">
        <f>IF(AND(ISNUMBER(MATCH($S2952,[3]Lists!$CU$8:$CU$37,0)),J2952&gt;=DATE(2018,12,31)),$AH$6,$AH$5)</f>
        <v>1</v>
      </c>
      <c r="AC2952" s="31">
        <f t="shared" si="455"/>
        <v>1</v>
      </c>
      <c r="AD2952" s="31">
        <f t="shared" si="456"/>
        <v>1</v>
      </c>
      <c r="AE2952" s="32" t="e">
        <f>MIN($K2952,IF(AND(S2952='[3]Resources - Baseline'!$C$25,$AH$3&gt;0),MIN(DATE(2050,12,31),MAX(DATE($AH$4,12,31),DATE(YEAR(J2952)+$AH$3,MONTH(J2952),DAY(J2952)))),IF(AND(COUNTIFS('[3]Resources - Baseline'!$C$26:$C$37,S2952)=1,$AH$2&gt;0),MIN(DATE($AH$4,12,31),DATE(YEAR(J2952)+$AH$2,MONTH(J2952),DAY(J2952))),DATE(2050,12,31))))</f>
        <v>#VALUE!</v>
      </c>
      <c r="AF2952" s="33">
        <f t="shared" si="457"/>
        <v>1</v>
      </c>
    </row>
    <row r="2953" spans="1:32">
      <c r="A2953" s="1">
        <v>2953</v>
      </c>
      <c r="B2953" s="21" t="s">
        <v>6032</v>
      </c>
      <c r="C2953" s="21" t="s">
        <v>6033</v>
      </c>
      <c r="D2953" s="21" t="s">
        <v>163</v>
      </c>
      <c r="E2953" s="21" t="s">
        <v>353</v>
      </c>
      <c r="F2953" s="21" t="s">
        <v>353</v>
      </c>
      <c r="G2953" s="21" t="s">
        <v>354</v>
      </c>
      <c r="H2953" s="21" t="s">
        <v>353</v>
      </c>
      <c r="I2953" s="21" t="s">
        <v>167</v>
      </c>
      <c r="J2953" s="22">
        <v>41153</v>
      </c>
      <c r="K2953" s="22">
        <v>47588</v>
      </c>
      <c r="L2953" s="23">
        <f t="shared" si="458"/>
        <v>78.900000000000006</v>
      </c>
      <c r="M2953" s="24">
        <f t="shared" si="459"/>
        <v>1</v>
      </c>
      <c r="N2953" s="21">
        <v>78.900000000000006</v>
      </c>
      <c r="O2953" s="21">
        <v>78.900000000000006</v>
      </c>
      <c r="P2953" s="21" t="s">
        <v>533</v>
      </c>
      <c r="Q2953" s="21" t="s">
        <v>258</v>
      </c>
      <c r="R2953" s="25" t="s">
        <v>259</v>
      </c>
      <c r="S2953" s="21" t="s">
        <v>534</v>
      </c>
      <c r="T2953" s="21"/>
      <c r="U2953" s="26"/>
      <c r="V2953" s="26"/>
      <c r="W2953" s="27">
        <f t="shared" si="450"/>
        <v>2013</v>
      </c>
      <c r="X2953" s="27">
        <f t="shared" si="451"/>
        <v>2029</v>
      </c>
      <c r="Y2953" s="28">
        <f t="shared" si="452"/>
        <v>0</v>
      </c>
      <c r="Z2953" s="29" t="str">
        <f t="shared" si="453"/>
        <v>Excluded</v>
      </c>
      <c r="AA2953" s="30">
        <f t="shared" si="454"/>
        <v>78.900000000000006</v>
      </c>
      <c r="AB2953" s="31">
        <f>IF(AND(ISNUMBER(MATCH($S2953,[3]Lists!$CU$8:$CU$37,0)),J2953&gt;=DATE(2018,12,31)),$AH$6,$AH$5)</f>
        <v>1</v>
      </c>
      <c r="AC2953" s="31">
        <f t="shared" si="455"/>
        <v>1</v>
      </c>
      <c r="AD2953" s="31">
        <f t="shared" si="456"/>
        <v>1</v>
      </c>
      <c r="AE2953" s="32" t="e">
        <f>MIN($K2953,IF(AND(S2953='[3]Resources - Baseline'!$C$25,$AH$3&gt;0),MIN(DATE(2050,12,31),MAX(DATE($AH$4,12,31),DATE(YEAR(J2953)+$AH$3,MONTH(J2953),DAY(J2953)))),IF(AND(COUNTIFS('[3]Resources - Baseline'!$C$26:$C$37,S2953)=1,$AH$2&gt;0),MIN(DATE($AH$4,12,31),DATE(YEAR(J2953)+$AH$2,MONTH(J2953),DAY(J2953))),DATE(2050,12,31))))</f>
        <v>#VALUE!</v>
      </c>
      <c r="AF2953" s="33">
        <f t="shared" si="457"/>
        <v>1</v>
      </c>
    </row>
    <row r="2954" spans="1:32">
      <c r="A2954" s="1">
        <v>2954</v>
      </c>
      <c r="B2954" s="21" t="s">
        <v>6034</v>
      </c>
      <c r="C2954" s="21" t="s">
        <v>6035</v>
      </c>
      <c r="D2954" s="21" t="s">
        <v>163</v>
      </c>
      <c r="E2954" s="21" t="s">
        <v>331</v>
      </c>
      <c r="F2954" s="21" t="s">
        <v>331</v>
      </c>
      <c r="G2954" s="21" t="s">
        <v>177</v>
      </c>
      <c r="H2954" s="21" t="s">
        <v>176</v>
      </c>
      <c r="I2954" s="21" t="s">
        <v>178</v>
      </c>
      <c r="J2954" s="22">
        <v>36831</v>
      </c>
      <c r="K2954" s="22">
        <v>55153</v>
      </c>
      <c r="L2954" s="23">
        <f t="shared" si="458"/>
        <v>0.2</v>
      </c>
      <c r="M2954" s="24">
        <f t="shared" si="459"/>
        <v>1</v>
      </c>
      <c r="N2954" s="21">
        <v>0.2</v>
      </c>
      <c r="O2954" s="21">
        <v>0.2</v>
      </c>
      <c r="P2954" s="21" t="s">
        <v>218</v>
      </c>
      <c r="Q2954" s="21" t="s">
        <v>219</v>
      </c>
      <c r="R2954" s="25" t="s">
        <v>218</v>
      </c>
      <c r="S2954" s="21" t="s">
        <v>265</v>
      </c>
      <c r="T2954" s="21"/>
      <c r="U2954" s="26"/>
      <c r="V2954" s="26"/>
      <c r="W2954" s="27">
        <f t="shared" ref="W2954:W3017" si="460">IF(J2954&lt;DATE(YEAR(J2954),7,1),YEAR(J2954),YEAR(J2954)+1)</f>
        <v>2001</v>
      </c>
      <c r="X2954" s="27">
        <f t="shared" ref="X2954:X3017" si="461">IF(K2954&gt;=DATE(YEAR(K2954),7,1),YEAR(K2954),YEAR(K2954)-1)</f>
        <v>2050</v>
      </c>
      <c r="Y2954" s="28">
        <f t="shared" ref="Y2954:Y3017" si="462">IF(ISBLANK(U2954),0,O2954-U2954)</f>
        <v>0</v>
      </c>
      <c r="Z2954" s="29" t="str">
        <f t="shared" ref="Z2954:Z3017" si="463">IF(ISBLANK(T2954),I2954,T2954)</f>
        <v>CAISO</v>
      </c>
      <c r="AA2954" s="30">
        <f t="shared" ref="AA2954:AA3017" si="464">IF(ISBLANK(U2954),O2954,U2954)</f>
        <v>0.2</v>
      </c>
      <c r="AB2954" s="31">
        <f>IF(AND(ISNUMBER(MATCH($S2954,[3]Lists!$CU$8:$CU$37,0)),J2954&gt;=DATE(2018,12,31)),$AH$6,$AH$5)</f>
        <v>1</v>
      </c>
      <c r="AC2954" s="31">
        <f t="shared" ref="AC2954:AC3017" si="465">IF(ISBLANK(S2954),0,1)</f>
        <v>1</v>
      </c>
      <c r="AD2954" s="31">
        <f t="shared" ref="AD2954:AD3017" si="466">AC2954</f>
        <v>1</v>
      </c>
      <c r="AE2954" s="32" t="e">
        <f>MIN($K2954,IF(AND(S2954='[3]Resources - Baseline'!$C$25,$AH$3&gt;0),MIN(DATE(2050,12,31),MAX(DATE($AH$4,12,31),DATE(YEAR(J2954)+$AH$3,MONTH(J2954),DAY(J2954)))),IF(AND(COUNTIFS('[3]Resources - Baseline'!$C$26:$C$37,S2954)=1,$AH$2&gt;0),MIN(DATE($AH$4,12,31),DATE(YEAR(J2954)+$AH$2,MONTH(J2954),DAY(J2954))),DATE(2050,12,31))))</f>
        <v>#VALUE!</v>
      </c>
      <c r="AF2954" s="33">
        <f t="shared" ref="AF2954:AF3017" si="467">SUMPRODUCT(($B$9:$B$3872=$B2954)*1)</f>
        <v>1</v>
      </c>
    </row>
    <row r="2955" spans="1:32">
      <c r="A2955" s="1">
        <v>2955</v>
      </c>
      <c r="B2955" s="21" t="s">
        <v>6036</v>
      </c>
      <c r="C2955" s="21" t="s">
        <v>6037</v>
      </c>
      <c r="D2955" s="21" t="s">
        <v>163</v>
      </c>
      <c r="E2955" s="21" t="s">
        <v>752</v>
      </c>
      <c r="F2955" s="21" t="s">
        <v>752</v>
      </c>
      <c r="G2955" s="21" t="s">
        <v>753</v>
      </c>
      <c r="H2955" s="21" t="s">
        <v>754</v>
      </c>
      <c r="I2955" s="21" t="s">
        <v>212</v>
      </c>
      <c r="J2955" s="22">
        <v>41142</v>
      </c>
      <c r="K2955" s="22">
        <v>55153</v>
      </c>
      <c r="L2955" s="23">
        <f t="shared" ref="L2955:L3018" si="468">IFERROR(M2955*O2955,0)</f>
        <v>189</v>
      </c>
      <c r="M2955" s="24">
        <f t="shared" ref="M2955:M3018" si="469">IFERROR(N2955/O2955,0)</f>
        <v>1</v>
      </c>
      <c r="N2955" s="21">
        <v>189</v>
      </c>
      <c r="O2955" s="21">
        <v>189</v>
      </c>
      <c r="P2955" s="21" t="s">
        <v>196</v>
      </c>
      <c r="Q2955" s="21" t="s">
        <v>197</v>
      </c>
      <c r="R2955" s="25" t="s">
        <v>198</v>
      </c>
      <c r="S2955" s="21" t="s">
        <v>551</v>
      </c>
      <c r="T2955" s="21" t="s">
        <v>178</v>
      </c>
      <c r="U2955" s="26">
        <v>189</v>
      </c>
      <c r="V2955" s="26"/>
      <c r="W2955" s="27">
        <f t="shared" si="460"/>
        <v>2013</v>
      </c>
      <c r="X2955" s="27">
        <f t="shared" si="461"/>
        <v>2050</v>
      </c>
      <c r="Y2955" s="28">
        <f t="shared" si="462"/>
        <v>0</v>
      </c>
      <c r="Z2955" s="29" t="str">
        <f t="shared" si="463"/>
        <v>CAISO</v>
      </c>
      <c r="AA2955" s="30">
        <f t="shared" si="464"/>
        <v>189</v>
      </c>
      <c r="AB2955" s="31">
        <f>IF(AND(ISNUMBER(MATCH($S2955,[3]Lists!$CU$8:$CU$37,0)),J2955&gt;=DATE(2018,12,31)),$AH$6,$AH$5)</f>
        <v>1</v>
      </c>
      <c r="AC2955" s="31">
        <f t="shared" si="465"/>
        <v>1</v>
      </c>
      <c r="AD2955" s="31">
        <f t="shared" si="466"/>
        <v>1</v>
      </c>
      <c r="AE2955" s="32" t="e">
        <f>MIN($K2955,IF(AND(S2955='[3]Resources - Baseline'!$C$25,$AH$3&gt;0),MIN(DATE(2050,12,31),MAX(DATE($AH$4,12,31),DATE(YEAR(J2955)+$AH$3,MONTH(J2955),DAY(J2955)))),IF(AND(COUNTIFS('[3]Resources - Baseline'!$C$26:$C$37,S2955)=1,$AH$2&gt;0),MIN(DATE($AH$4,12,31),DATE(YEAR(J2955)+$AH$2,MONTH(J2955),DAY(J2955))),DATE(2050,12,31))))</f>
        <v>#VALUE!</v>
      </c>
      <c r="AF2955" s="33">
        <f t="shared" si="467"/>
        <v>1</v>
      </c>
    </row>
    <row r="2956" spans="1:32">
      <c r="A2956" s="1">
        <v>2956</v>
      </c>
      <c r="B2956" s="21" t="s">
        <v>6038</v>
      </c>
      <c r="C2956" s="21" t="s">
        <v>6039</v>
      </c>
      <c r="D2956" s="21" t="s">
        <v>163</v>
      </c>
      <c r="E2956" s="21" t="s">
        <v>192</v>
      </c>
      <c r="F2956" s="21" t="s">
        <v>192</v>
      </c>
      <c r="G2956" s="21" t="s">
        <v>193</v>
      </c>
      <c r="H2956" s="21" t="s">
        <v>194</v>
      </c>
      <c r="I2956" s="21" t="s">
        <v>195</v>
      </c>
      <c r="J2956" s="22">
        <v>36617</v>
      </c>
      <c r="K2956" s="22">
        <v>55153</v>
      </c>
      <c r="L2956" s="23">
        <f t="shared" si="468"/>
        <v>142</v>
      </c>
      <c r="M2956" s="24">
        <f t="shared" si="469"/>
        <v>1</v>
      </c>
      <c r="N2956" s="21">
        <v>142</v>
      </c>
      <c r="O2956" s="21">
        <v>142</v>
      </c>
      <c r="P2956" s="21" t="s">
        <v>288</v>
      </c>
      <c r="Q2956" s="21" t="s">
        <v>269</v>
      </c>
      <c r="R2956" s="25" t="s">
        <v>270</v>
      </c>
      <c r="S2956" s="21" t="s">
        <v>289</v>
      </c>
      <c r="T2956" s="21"/>
      <c r="U2956" s="26"/>
      <c r="V2956" s="26"/>
      <c r="W2956" s="27">
        <f t="shared" si="460"/>
        <v>2000</v>
      </c>
      <c r="X2956" s="27">
        <f t="shared" si="461"/>
        <v>2050</v>
      </c>
      <c r="Y2956" s="28">
        <f t="shared" si="462"/>
        <v>0</v>
      </c>
      <c r="Z2956" s="29" t="str">
        <f t="shared" si="463"/>
        <v>SW</v>
      </c>
      <c r="AA2956" s="30">
        <f t="shared" si="464"/>
        <v>142</v>
      </c>
      <c r="AB2956" s="31">
        <f>IF(AND(ISNUMBER(MATCH($S2956,[3]Lists!$CU$8:$CU$37,0)),J2956&gt;=DATE(2018,12,31)),$AH$6,$AH$5)</f>
        <v>1</v>
      </c>
      <c r="AC2956" s="31">
        <f t="shared" si="465"/>
        <v>1</v>
      </c>
      <c r="AD2956" s="31">
        <f t="shared" si="466"/>
        <v>1</v>
      </c>
      <c r="AE2956" s="32" t="e">
        <f>MIN($K2956,IF(AND(S2956='[3]Resources - Baseline'!$C$25,$AH$3&gt;0),MIN(DATE(2050,12,31),MAX(DATE($AH$4,12,31),DATE(YEAR(J2956)+$AH$3,MONTH(J2956),DAY(J2956)))),IF(AND(COUNTIFS('[3]Resources - Baseline'!$C$26:$C$37,S2956)=1,$AH$2&gt;0),MIN(DATE($AH$4,12,31),DATE(YEAR(J2956)+$AH$2,MONTH(J2956),DAY(J2956))),DATE(2050,12,31))))</f>
        <v>#VALUE!</v>
      </c>
      <c r="AF2956" s="33">
        <f t="shared" si="467"/>
        <v>1</v>
      </c>
    </row>
    <row r="2957" spans="1:32">
      <c r="A2957" s="1">
        <v>2957</v>
      </c>
      <c r="B2957" s="21" t="s">
        <v>6040</v>
      </c>
      <c r="C2957" s="21" t="s">
        <v>6041</v>
      </c>
      <c r="D2957" s="21" t="s">
        <v>185</v>
      </c>
      <c r="E2957" s="21" t="s">
        <v>175</v>
      </c>
      <c r="F2957" s="21" t="s">
        <v>175</v>
      </c>
      <c r="G2957" s="21" t="s">
        <v>186</v>
      </c>
      <c r="H2957" s="21" t="s">
        <v>175</v>
      </c>
      <c r="I2957" s="21" t="s">
        <v>178</v>
      </c>
      <c r="J2957" s="22">
        <v>32646</v>
      </c>
      <c r="K2957" s="22">
        <v>55153</v>
      </c>
      <c r="L2957" s="23">
        <f t="shared" si="468"/>
        <v>18.399999999999999</v>
      </c>
      <c r="M2957" s="24">
        <f t="shared" si="469"/>
        <v>1</v>
      </c>
      <c r="N2957" s="21">
        <v>18.399999999999999</v>
      </c>
      <c r="O2957" s="21">
        <v>18.399999999999999</v>
      </c>
      <c r="P2957" s="21" t="s">
        <v>187</v>
      </c>
      <c r="Q2957" s="21" t="s">
        <v>219</v>
      </c>
      <c r="R2957" s="25" t="s">
        <v>218</v>
      </c>
      <c r="S2957" s="21" t="s">
        <v>265</v>
      </c>
      <c r="T2957" s="21"/>
      <c r="U2957" s="26"/>
      <c r="V2957" s="26"/>
      <c r="W2957" s="27">
        <f t="shared" si="460"/>
        <v>1989</v>
      </c>
      <c r="X2957" s="27">
        <f t="shared" si="461"/>
        <v>2050</v>
      </c>
      <c r="Y2957" s="28">
        <f t="shared" si="462"/>
        <v>0</v>
      </c>
      <c r="Z2957" s="29" t="str">
        <f t="shared" si="463"/>
        <v>CAISO</v>
      </c>
      <c r="AA2957" s="30">
        <f t="shared" si="464"/>
        <v>18.399999999999999</v>
      </c>
      <c r="AB2957" s="31">
        <f>IF(AND(ISNUMBER(MATCH($S2957,[3]Lists!$CU$8:$CU$37,0)),J2957&gt;=DATE(2018,12,31)),$AH$6,$AH$5)</f>
        <v>1</v>
      </c>
      <c r="AC2957" s="31">
        <f t="shared" si="465"/>
        <v>1</v>
      </c>
      <c r="AD2957" s="31">
        <f t="shared" si="466"/>
        <v>1</v>
      </c>
      <c r="AE2957" s="32" t="e">
        <f>MIN($K2957,IF(AND(S2957='[3]Resources - Baseline'!$C$25,$AH$3&gt;0),MIN(DATE(2050,12,31),MAX(DATE($AH$4,12,31),DATE(YEAR(J2957)+$AH$3,MONTH(J2957),DAY(J2957)))),IF(AND(COUNTIFS('[3]Resources - Baseline'!$C$26:$C$37,S2957)=1,$AH$2&gt;0),MIN(DATE($AH$4,12,31),DATE(YEAR(J2957)+$AH$2,MONTH(J2957),DAY(J2957))),DATE(2050,12,31))))</f>
        <v>#VALUE!</v>
      </c>
      <c r="AF2957" s="33">
        <f t="shared" si="467"/>
        <v>1</v>
      </c>
    </row>
    <row r="2958" spans="1:32">
      <c r="A2958" s="1">
        <v>2958</v>
      </c>
      <c r="B2958" s="21" t="s">
        <v>6042</v>
      </c>
      <c r="C2958" s="21" t="s">
        <v>6043</v>
      </c>
      <c r="D2958" s="21" t="s">
        <v>163</v>
      </c>
      <c r="E2958" s="21" t="s">
        <v>527</v>
      </c>
      <c r="F2958" s="21" t="s">
        <v>527</v>
      </c>
      <c r="G2958" s="21" t="s">
        <v>528</v>
      </c>
      <c r="H2958" s="21" t="s">
        <v>194</v>
      </c>
      <c r="I2958" s="21" t="s">
        <v>195</v>
      </c>
      <c r="J2958" s="22">
        <v>21337</v>
      </c>
      <c r="K2958" s="22">
        <v>44926</v>
      </c>
      <c r="L2958" s="23">
        <f t="shared" si="468"/>
        <v>46</v>
      </c>
      <c r="M2958" s="24">
        <f t="shared" si="469"/>
        <v>1</v>
      </c>
      <c r="N2958" s="21">
        <v>46</v>
      </c>
      <c r="O2958" s="21">
        <v>46</v>
      </c>
      <c r="P2958" s="21" t="s">
        <v>279</v>
      </c>
      <c r="Q2958" s="21" t="s">
        <v>280</v>
      </c>
      <c r="R2958" s="25" t="s">
        <v>170</v>
      </c>
      <c r="S2958" s="21" t="s">
        <v>281</v>
      </c>
      <c r="T2958" s="21"/>
      <c r="U2958" s="26"/>
      <c r="V2958" s="26"/>
      <c r="W2958" s="27">
        <f t="shared" si="460"/>
        <v>1958</v>
      </c>
      <c r="X2958" s="27">
        <f t="shared" si="461"/>
        <v>2022</v>
      </c>
      <c r="Y2958" s="28">
        <f t="shared" si="462"/>
        <v>0</v>
      </c>
      <c r="Z2958" s="29" t="str">
        <f t="shared" si="463"/>
        <v>SW</v>
      </c>
      <c r="AA2958" s="30">
        <f t="shared" si="464"/>
        <v>46</v>
      </c>
      <c r="AB2958" s="31">
        <f>IF(AND(ISNUMBER(MATCH($S2958,[3]Lists!$CU$8:$CU$37,0)),J2958&gt;=DATE(2018,12,31)),$AH$6,$AH$5)</f>
        <v>1</v>
      </c>
      <c r="AC2958" s="31">
        <f t="shared" si="465"/>
        <v>1</v>
      </c>
      <c r="AD2958" s="31">
        <f t="shared" si="466"/>
        <v>1</v>
      </c>
      <c r="AE2958" s="32" t="e">
        <f>MIN($K2958,IF(AND(S2958='[3]Resources - Baseline'!$C$25,$AH$3&gt;0),MIN(DATE(2050,12,31),MAX(DATE($AH$4,12,31),DATE(YEAR(J2958)+$AH$3,MONTH(J2958),DAY(J2958)))),IF(AND(COUNTIFS('[3]Resources - Baseline'!$C$26:$C$37,S2958)=1,$AH$2&gt;0),MIN(DATE($AH$4,12,31),DATE(YEAR(J2958)+$AH$2,MONTH(J2958),DAY(J2958))),DATE(2050,12,31))))</f>
        <v>#VALUE!</v>
      </c>
      <c r="AF2958" s="33">
        <f t="shared" si="467"/>
        <v>1</v>
      </c>
    </row>
    <row r="2959" spans="1:32">
      <c r="A2959" s="1">
        <v>2959</v>
      </c>
      <c r="B2959" s="21" t="s">
        <v>6044</v>
      </c>
      <c r="C2959" s="21" t="s">
        <v>6045</v>
      </c>
      <c r="D2959" s="21" t="s">
        <v>163</v>
      </c>
      <c r="E2959" s="21" t="s">
        <v>527</v>
      </c>
      <c r="F2959" s="21" t="s">
        <v>527</v>
      </c>
      <c r="G2959" s="21" t="s">
        <v>528</v>
      </c>
      <c r="H2959" s="21" t="s">
        <v>194</v>
      </c>
      <c r="I2959" s="21" t="s">
        <v>195</v>
      </c>
      <c r="J2959" s="22">
        <v>26481</v>
      </c>
      <c r="K2959" s="22">
        <v>48944</v>
      </c>
      <c r="L2959" s="23">
        <f t="shared" si="468"/>
        <v>142</v>
      </c>
      <c r="M2959" s="24">
        <f t="shared" si="469"/>
        <v>1</v>
      </c>
      <c r="N2959" s="21">
        <v>142</v>
      </c>
      <c r="O2959" s="21">
        <v>142</v>
      </c>
      <c r="P2959" s="21" t="s">
        <v>279</v>
      </c>
      <c r="Q2959" s="21" t="s">
        <v>280</v>
      </c>
      <c r="R2959" s="25" t="s">
        <v>170</v>
      </c>
      <c r="S2959" s="21" t="s">
        <v>281</v>
      </c>
      <c r="T2959" s="21"/>
      <c r="U2959" s="26"/>
      <c r="V2959" s="26"/>
      <c r="W2959" s="27">
        <f t="shared" si="460"/>
        <v>1973</v>
      </c>
      <c r="X2959" s="27">
        <f t="shared" si="461"/>
        <v>2033</v>
      </c>
      <c r="Y2959" s="28">
        <f t="shared" si="462"/>
        <v>0</v>
      </c>
      <c r="Z2959" s="29" t="str">
        <f t="shared" si="463"/>
        <v>SW</v>
      </c>
      <c r="AA2959" s="30">
        <f t="shared" si="464"/>
        <v>142</v>
      </c>
      <c r="AB2959" s="31">
        <f>IF(AND(ISNUMBER(MATCH($S2959,[3]Lists!$CU$8:$CU$37,0)),J2959&gt;=DATE(2018,12,31)),$AH$6,$AH$5)</f>
        <v>1</v>
      </c>
      <c r="AC2959" s="31">
        <f t="shared" si="465"/>
        <v>1</v>
      </c>
      <c r="AD2959" s="31">
        <f t="shared" si="466"/>
        <v>1</v>
      </c>
      <c r="AE2959" s="32" t="e">
        <f>MIN($K2959,IF(AND(S2959='[3]Resources - Baseline'!$C$25,$AH$3&gt;0),MIN(DATE(2050,12,31),MAX(DATE($AH$4,12,31),DATE(YEAR(J2959)+$AH$3,MONTH(J2959),DAY(J2959)))),IF(AND(COUNTIFS('[3]Resources - Baseline'!$C$26:$C$37,S2959)=1,$AH$2&gt;0),MIN(DATE($AH$4,12,31),DATE(YEAR(J2959)+$AH$2,MONTH(J2959),DAY(J2959))),DATE(2050,12,31))))</f>
        <v>#VALUE!</v>
      </c>
      <c r="AF2959" s="33">
        <f t="shared" si="467"/>
        <v>1</v>
      </c>
    </row>
    <row r="2960" spans="1:32">
      <c r="A2960" s="1">
        <v>2960</v>
      </c>
      <c r="B2960" s="21" t="s">
        <v>6046</v>
      </c>
      <c r="C2960" s="21" t="s">
        <v>6047</v>
      </c>
      <c r="D2960" s="21" t="s">
        <v>163</v>
      </c>
      <c r="E2960" s="21" t="s">
        <v>527</v>
      </c>
      <c r="F2960" s="21" t="s">
        <v>527</v>
      </c>
      <c r="G2960" s="21" t="s">
        <v>528</v>
      </c>
      <c r="H2960" s="21" t="s">
        <v>194</v>
      </c>
      <c r="I2960" s="21" t="s">
        <v>195</v>
      </c>
      <c r="J2960" s="22">
        <v>41407</v>
      </c>
      <c r="K2960" s="22">
        <v>56249</v>
      </c>
      <c r="L2960" s="23">
        <f t="shared" si="468"/>
        <v>87.9</v>
      </c>
      <c r="M2960" s="24">
        <f t="shared" si="469"/>
        <v>1</v>
      </c>
      <c r="N2960" s="21">
        <v>87.9</v>
      </c>
      <c r="O2960" s="21">
        <v>87.9</v>
      </c>
      <c r="P2960" s="21" t="s">
        <v>268</v>
      </c>
      <c r="Q2960" s="21" t="s">
        <v>269</v>
      </c>
      <c r="R2960" s="25" t="s">
        <v>270</v>
      </c>
      <c r="S2960" s="21" t="s">
        <v>289</v>
      </c>
      <c r="T2960" s="21"/>
      <c r="U2960" s="26"/>
      <c r="V2960" s="26"/>
      <c r="W2960" s="27">
        <f t="shared" si="460"/>
        <v>2013</v>
      </c>
      <c r="X2960" s="27">
        <f t="shared" si="461"/>
        <v>2053</v>
      </c>
      <c r="Y2960" s="28">
        <f t="shared" si="462"/>
        <v>0</v>
      </c>
      <c r="Z2960" s="29" t="str">
        <f t="shared" si="463"/>
        <v>SW</v>
      </c>
      <c r="AA2960" s="30">
        <f t="shared" si="464"/>
        <v>87.9</v>
      </c>
      <c r="AB2960" s="31">
        <f>IF(AND(ISNUMBER(MATCH($S2960,[3]Lists!$CU$8:$CU$37,0)),J2960&gt;=DATE(2018,12,31)),$AH$6,$AH$5)</f>
        <v>1</v>
      </c>
      <c r="AC2960" s="31">
        <f t="shared" si="465"/>
        <v>1</v>
      </c>
      <c r="AD2960" s="31">
        <f t="shared" si="466"/>
        <v>1</v>
      </c>
      <c r="AE2960" s="32" t="e">
        <f>MIN($K2960,IF(AND(S2960='[3]Resources - Baseline'!$C$25,$AH$3&gt;0),MIN(DATE(2050,12,31),MAX(DATE($AH$4,12,31),DATE(YEAR(J2960)+$AH$3,MONTH(J2960),DAY(J2960)))),IF(AND(COUNTIFS('[3]Resources - Baseline'!$C$26:$C$37,S2960)=1,$AH$2&gt;0),MIN(DATE($AH$4,12,31),DATE(YEAR(J2960)+$AH$2,MONTH(J2960),DAY(J2960))),DATE(2050,12,31))))</f>
        <v>#VALUE!</v>
      </c>
      <c r="AF2960" s="33">
        <f t="shared" si="467"/>
        <v>1</v>
      </c>
    </row>
    <row r="2961" spans="1:32">
      <c r="A2961" s="1">
        <v>2961</v>
      </c>
      <c r="B2961" s="21" t="s">
        <v>6048</v>
      </c>
      <c r="C2961" s="21" t="s">
        <v>6049</v>
      </c>
      <c r="D2961" s="21" t="s">
        <v>185</v>
      </c>
      <c r="E2961" s="21" t="s">
        <v>175</v>
      </c>
      <c r="F2961" s="21" t="s">
        <v>175</v>
      </c>
      <c r="G2961" s="21" t="s">
        <v>186</v>
      </c>
      <c r="H2961" s="21" t="s">
        <v>175</v>
      </c>
      <c r="I2961" s="21" t="s">
        <v>178</v>
      </c>
      <c r="J2961" s="22">
        <v>30682</v>
      </c>
      <c r="K2961" s="22">
        <v>55153</v>
      </c>
      <c r="L2961" s="23">
        <f t="shared" si="468"/>
        <v>1.7</v>
      </c>
      <c r="M2961" s="24">
        <f t="shared" si="469"/>
        <v>1</v>
      </c>
      <c r="N2961" s="21">
        <v>1.7</v>
      </c>
      <c r="O2961" s="21">
        <v>1.7</v>
      </c>
      <c r="P2961" s="21" t="s">
        <v>187</v>
      </c>
      <c r="Q2961" s="21" t="s">
        <v>219</v>
      </c>
      <c r="R2961" s="25" t="s">
        <v>218</v>
      </c>
      <c r="S2961" s="21" t="s">
        <v>368</v>
      </c>
      <c r="T2961" s="21"/>
      <c r="U2961" s="26"/>
      <c r="V2961" s="26"/>
      <c r="W2961" s="27">
        <f t="shared" si="460"/>
        <v>1984</v>
      </c>
      <c r="X2961" s="27">
        <f t="shared" si="461"/>
        <v>2050</v>
      </c>
      <c r="Y2961" s="28">
        <f t="shared" si="462"/>
        <v>0</v>
      </c>
      <c r="Z2961" s="29" t="str">
        <f t="shared" si="463"/>
        <v>CAISO</v>
      </c>
      <c r="AA2961" s="30">
        <f t="shared" si="464"/>
        <v>1.7</v>
      </c>
      <c r="AB2961" s="31">
        <f>IF(AND(ISNUMBER(MATCH($S2961,[3]Lists!$CU$8:$CU$37,0)),J2961&gt;=DATE(2018,12,31)),$AH$6,$AH$5)</f>
        <v>1</v>
      </c>
      <c r="AC2961" s="31">
        <f t="shared" si="465"/>
        <v>1</v>
      </c>
      <c r="AD2961" s="31">
        <f t="shared" si="466"/>
        <v>1</v>
      </c>
      <c r="AE2961" s="32" t="e">
        <f>MIN($K2961,IF(AND(S2961='[3]Resources - Baseline'!$C$25,$AH$3&gt;0),MIN(DATE(2050,12,31),MAX(DATE($AH$4,12,31),DATE(YEAR(J2961)+$AH$3,MONTH(J2961),DAY(J2961)))),IF(AND(COUNTIFS('[3]Resources - Baseline'!$C$26:$C$37,S2961)=1,$AH$2&gt;0),MIN(DATE($AH$4,12,31),DATE(YEAR(J2961)+$AH$2,MONTH(J2961),DAY(J2961))),DATE(2050,12,31))))</f>
        <v>#VALUE!</v>
      </c>
      <c r="AF2961" s="33">
        <f t="shared" si="467"/>
        <v>1</v>
      </c>
    </row>
    <row r="2962" spans="1:32">
      <c r="A2962" s="1">
        <v>2962</v>
      </c>
      <c r="B2962" s="21" t="s">
        <v>6050</v>
      </c>
      <c r="C2962" s="21" t="s">
        <v>6051</v>
      </c>
      <c r="D2962" s="21" t="s">
        <v>163</v>
      </c>
      <c r="E2962" s="21" t="s">
        <v>378</v>
      </c>
      <c r="F2962" s="21" t="s">
        <v>378</v>
      </c>
      <c r="G2962" s="21" t="s">
        <v>1348</v>
      </c>
      <c r="H2962" s="21" t="s">
        <v>1349</v>
      </c>
      <c r="I2962" s="21" t="s">
        <v>378</v>
      </c>
      <c r="J2962" s="22">
        <v>38869</v>
      </c>
      <c r="K2962" s="22">
        <v>55153</v>
      </c>
      <c r="L2962" s="23">
        <f t="shared" si="468"/>
        <v>50</v>
      </c>
      <c r="M2962" s="24">
        <f t="shared" si="469"/>
        <v>1</v>
      </c>
      <c r="N2962" s="21">
        <v>50</v>
      </c>
      <c r="O2962" s="21">
        <v>50</v>
      </c>
      <c r="P2962" s="21" t="s">
        <v>268</v>
      </c>
      <c r="Q2962" s="21" t="s">
        <v>269</v>
      </c>
      <c r="R2962" s="25" t="s">
        <v>270</v>
      </c>
      <c r="S2962" s="21" t="s">
        <v>379</v>
      </c>
      <c r="T2962" s="21"/>
      <c r="U2962" s="26"/>
      <c r="V2962" s="26"/>
      <c r="W2962" s="27">
        <f t="shared" si="460"/>
        <v>2006</v>
      </c>
      <c r="X2962" s="27">
        <f t="shared" si="461"/>
        <v>2050</v>
      </c>
      <c r="Y2962" s="28">
        <f t="shared" si="462"/>
        <v>0</v>
      </c>
      <c r="Z2962" s="29" t="str">
        <f t="shared" si="463"/>
        <v>BANC</v>
      </c>
      <c r="AA2962" s="30">
        <f t="shared" si="464"/>
        <v>50</v>
      </c>
      <c r="AB2962" s="31">
        <f>IF(AND(ISNUMBER(MATCH($S2962,[3]Lists!$CU$8:$CU$37,0)),J2962&gt;=DATE(2018,12,31)),$AH$6,$AH$5)</f>
        <v>1</v>
      </c>
      <c r="AC2962" s="31">
        <f t="shared" si="465"/>
        <v>1</v>
      </c>
      <c r="AD2962" s="31">
        <f t="shared" si="466"/>
        <v>1</v>
      </c>
      <c r="AE2962" s="32" t="e">
        <f>MIN($K2962,IF(AND(S2962='[3]Resources - Baseline'!$C$25,$AH$3&gt;0),MIN(DATE(2050,12,31),MAX(DATE($AH$4,12,31),DATE(YEAR(J2962)+$AH$3,MONTH(J2962),DAY(J2962)))),IF(AND(COUNTIFS('[3]Resources - Baseline'!$C$26:$C$37,S2962)=1,$AH$2&gt;0),MIN(DATE($AH$4,12,31),DATE(YEAR(J2962)+$AH$2,MONTH(J2962),DAY(J2962))),DATE(2050,12,31))))</f>
        <v>#VALUE!</v>
      </c>
      <c r="AF2962" s="33">
        <f t="shared" si="467"/>
        <v>1</v>
      </c>
    </row>
    <row r="2963" spans="1:32">
      <c r="A2963" s="1">
        <v>2963</v>
      </c>
      <c r="B2963" s="21" t="s">
        <v>6052</v>
      </c>
      <c r="C2963" s="21" t="s">
        <v>6053</v>
      </c>
      <c r="D2963" s="21" t="s">
        <v>163</v>
      </c>
      <c r="E2963" s="21" t="s">
        <v>378</v>
      </c>
      <c r="F2963" s="21" t="s">
        <v>378</v>
      </c>
      <c r="G2963" s="21" t="s">
        <v>1348</v>
      </c>
      <c r="H2963" s="21" t="s">
        <v>1349</v>
      </c>
      <c r="I2963" s="21" t="s">
        <v>378</v>
      </c>
      <c r="J2963" s="22">
        <v>38869</v>
      </c>
      <c r="K2963" s="22">
        <v>55153</v>
      </c>
      <c r="L2963" s="23">
        <f t="shared" si="468"/>
        <v>50</v>
      </c>
      <c r="M2963" s="24">
        <f t="shared" si="469"/>
        <v>1</v>
      </c>
      <c r="N2963" s="21">
        <v>50</v>
      </c>
      <c r="O2963" s="21">
        <v>50</v>
      </c>
      <c r="P2963" s="21" t="s">
        <v>268</v>
      </c>
      <c r="Q2963" s="21" t="s">
        <v>269</v>
      </c>
      <c r="R2963" s="25" t="s">
        <v>270</v>
      </c>
      <c r="S2963" s="21" t="s">
        <v>379</v>
      </c>
      <c r="T2963" s="21"/>
      <c r="U2963" s="26"/>
      <c r="V2963" s="26"/>
      <c r="W2963" s="27">
        <f t="shared" si="460"/>
        <v>2006</v>
      </c>
      <c r="X2963" s="27">
        <f t="shared" si="461"/>
        <v>2050</v>
      </c>
      <c r="Y2963" s="28">
        <f t="shared" si="462"/>
        <v>0</v>
      </c>
      <c r="Z2963" s="29" t="str">
        <f t="shared" si="463"/>
        <v>BANC</v>
      </c>
      <c r="AA2963" s="30">
        <f t="shared" si="464"/>
        <v>50</v>
      </c>
      <c r="AB2963" s="31">
        <f>IF(AND(ISNUMBER(MATCH($S2963,[3]Lists!$CU$8:$CU$37,0)),J2963&gt;=DATE(2018,12,31)),$AH$6,$AH$5)</f>
        <v>1</v>
      </c>
      <c r="AC2963" s="31">
        <f t="shared" si="465"/>
        <v>1</v>
      </c>
      <c r="AD2963" s="31">
        <f t="shared" si="466"/>
        <v>1</v>
      </c>
      <c r="AE2963" s="32" t="e">
        <f>MIN($K2963,IF(AND(S2963='[3]Resources - Baseline'!$C$25,$AH$3&gt;0),MIN(DATE(2050,12,31),MAX(DATE($AH$4,12,31),DATE(YEAR(J2963)+$AH$3,MONTH(J2963),DAY(J2963)))),IF(AND(COUNTIFS('[3]Resources - Baseline'!$C$26:$C$37,S2963)=1,$AH$2&gt;0),MIN(DATE($AH$4,12,31),DATE(YEAR(J2963)+$AH$2,MONTH(J2963),DAY(J2963))),DATE(2050,12,31))))</f>
        <v>#VALUE!</v>
      </c>
      <c r="AF2963" s="33">
        <f t="shared" si="467"/>
        <v>1</v>
      </c>
    </row>
    <row r="2964" spans="1:32">
      <c r="A2964" s="1">
        <v>2964</v>
      </c>
      <c r="B2964" s="21" t="s">
        <v>6054</v>
      </c>
      <c r="C2964" s="21" t="s">
        <v>6055</v>
      </c>
      <c r="D2964" s="21" t="s">
        <v>163</v>
      </c>
      <c r="E2964" s="21" t="s">
        <v>802</v>
      </c>
      <c r="F2964" s="21" t="s">
        <v>802</v>
      </c>
      <c r="G2964" s="21" t="s">
        <v>803</v>
      </c>
      <c r="H2964" s="21" t="s">
        <v>804</v>
      </c>
      <c r="I2964" s="21" t="s">
        <v>212</v>
      </c>
      <c r="J2964" s="22">
        <v>4323</v>
      </c>
      <c r="K2964" s="22">
        <v>55153</v>
      </c>
      <c r="L2964" s="23">
        <f t="shared" si="468"/>
        <v>3.3</v>
      </c>
      <c r="M2964" s="24">
        <f t="shared" si="469"/>
        <v>1</v>
      </c>
      <c r="N2964" s="21">
        <v>3.3</v>
      </c>
      <c r="O2964" s="21">
        <v>3.3</v>
      </c>
      <c r="P2964" s="21" t="s">
        <v>218</v>
      </c>
      <c r="Q2964" s="21" t="s">
        <v>219</v>
      </c>
      <c r="R2964" s="25" t="s">
        <v>218</v>
      </c>
      <c r="S2964" s="21" t="s">
        <v>344</v>
      </c>
      <c r="T2964" s="21"/>
      <c r="U2964" s="26"/>
      <c r="V2964" s="26"/>
      <c r="W2964" s="27">
        <f t="shared" si="460"/>
        <v>1912</v>
      </c>
      <c r="X2964" s="27">
        <f t="shared" si="461"/>
        <v>2050</v>
      </c>
      <c r="Y2964" s="28">
        <f t="shared" si="462"/>
        <v>0</v>
      </c>
      <c r="Z2964" s="29" t="str">
        <f t="shared" si="463"/>
        <v>NW</v>
      </c>
      <c r="AA2964" s="30">
        <f t="shared" si="464"/>
        <v>3.3</v>
      </c>
      <c r="AB2964" s="31">
        <f>IF(AND(ISNUMBER(MATCH($S2964,[3]Lists!$CU$8:$CU$37,0)),J2964&gt;=DATE(2018,12,31)),$AH$6,$AH$5)</f>
        <v>1</v>
      </c>
      <c r="AC2964" s="31">
        <f t="shared" si="465"/>
        <v>1</v>
      </c>
      <c r="AD2964" s="31">
        <f t="shared" si="466"/>
        <v>1</v>
      </c>
      <c r="AE2964" s="32" t="e">
        <f>MIN($K2964,IF(AND(S2964='[3]Resources - Baseline'!$C$25,$AH$3&gt;0),MIN(DATE(2050,12,31),MAX(DATE($AH$4,12,31),DATE(YEAR(J2964)+$AH$3,MONTH(J2964),DAY(J2964)))),IF(AND(COUNTIFS('[3]Resources - Baseline'!$C$26:$C$37,S2964)=1,$AH$2&gt;0),MIN(DATE($AH$4,12,31),DATE(YEAR(J2964)+$AH$2,MONTH(J2964),DAY(J2964))),DATE(2050,12,31))))</f>
        <v>#VALUE!</v>
      </c>
      <c r="AF2964" s="33">
        <f t="shared" si="467"/>
        <v>1</v>
      </c>
    </row>
    <row r="2965" spans="1:32">
      <c r="A2965" s="1">
        <v>2965</v>
      </c>
      <c r="B2965" s="21" t="s">
        <v>6056</v>
      </c>
      <c r="C2965" s="21" t="s">
        <v>6057</v>
      </c>
      <c r="D2965" s="21" t="s">
        <v>163</v>
      </c>
      <c r="E2965" s="21" t="s">
        <v>802</v>
      </c>
      <c r="F2965" s="21" t="s">
        <v>802</v>
      </c>
      <c r="G2965" s="21" t="s">
        <v>803</v>
      </c>
      <c r="H2965" s="21" t="s">
        <v>804</v>
      </c>
      <c r="I2965" s="21" t="s">
        <v>212</v>
      </c>
      <c r="J2965" s="22">
        <v>4353</v>
      </c>
      <c r="K2965" s="22">
        <v>55153</v>
      </c>
      <c r="L2965" s="23">
        <f t="shared" si="468"/>
        <v>3.3</v>
      </c>
      <c r="M2965" s="24">
        <f t="shared" si="469"/>
        <v>1</v>
      </c>
      <c r="N2965" s="21">
        <v>3.3</v>
      </c>
      <c r="O2965" s="21">
        <v>3.3</v>
      </c>
      <c r="P2965" s="21" t="s">
        <v>218</v>
      </c>
      <c r="Q2965" s="21" t="s">
        <v>219</v>
      </c>
      <c r="R2965" s="25" t="s">
        <v>218</v>
      </c>
      <c r="S2965" s="21" t="s">
        <v>344</v>
      </c>
      <c r="T2965" s="21"/>
      <c r="U2965" s="26"/>
      <c r="V2965" s="26"/>
      <c r="W2965" s="27">
        <f t="shared" si="460"/>
        <v>1912</v>
      </c>
      <c r="X2965" s="27">
        <f t="shared" si="461"/>
        <v>2050</v>
      </c>
      <c r="Y2965" s="28">
        <f t="shared" si="462"/>
        <v>0</v>
      </c>
      <c r="Z2965" s="29" t="str">
        <f t="shared" si="463"/>
        <v>NW</v>
      </c>
      <c r="AA2965" s="30">
        <f t="shared" si="464"/>
        <v>3.3</v>
      </c>
      <c r="AB2965" s="31">
        <f>IF(AND(ISNUMBER(MATCH($S2965,[3]Lists!$CU$8:$CU$37,0)),J2965&gt;=DATE(2018,12,31)),$AH$6,$AH$5)</f>
        <v>1</v>
      </c>
      <c r="AC2965" s="31">
        <f t="shared" si="465"/>
        <v>1</v>
      </c>
      <c r="AD2965" s="31">
        <f t="shared" si="466"/>
        <v>1</v>
      </c>
      <c r="AE2965" s="32" t="e">
        <f>MIN($K2965,IF(AND(S2965='[3]Resources - Baseline'!$C$25,$AH$3&gt;0),MIN(DATE(2050,12,31),MAX(DATE($AH$4,12,31),DATE(YEAR(J2965)+$AH$3,MONTH(J2965),DAY(J2965)))),IF(AND(COUNTIFS('[3]Resources - Baseline'!$C$26:$C$37,S2965)=1,$AH$2&gt;0),MIN(DATE($AH$4,12,31),DATE(YEAR(J2965)+$AH$2,MONTH(J2965),DAY(J2965))),DATE(2050,12,31))))</f>
        <v>#VALUE!</v>
      </c>
      <c r="AF2965" s="33">
        <f t="shared" si="467"/>
        <v>1</v>
      </c>
    </row>
    <row r="2966" spans="1:32">
      <c r="A2966" s="1">
        <v>2966</v>
      </c>
      <c r="B2966" s="21" t="s">
        <v>6058</v>
      </c>
      <c r="C2966" s="21" t="s">
        <v>6059</v>
      </c>
      <c r="D2966" s="21" t="s">
        <v>163</v>
      </c>
      <c r="E2966" s="21" t="s">
        <v>802</v>
      </c>
      <c r="F2966" s="21" t="s">
        <v>802</v>
      </c>
      <c r="G2966" s="21" t="s">
        <v>803</v>
      </c>
      <c r="H2966" s="21" t="s">
        <v>804</v>
      </c>
      <c r="I2966" s="21" t="s">
        <v>212</v>
      </c>
      <c r="J2966" s="22">
        <v>4384</v>
      </c>
      <c r="K2966" s="22">
        <v>55153</v>
      </c>
      <c r="L2966" s="23">
        <f t="shared" si="468"/>
        <v>3.3</v>
      </c>
      <c r="M2966" s="24">
        <f t="shared" si="469"/>
        <v>1</v>
      </c>
      <c r="N2966" s="21">
        <v>3.3</v>
      </c>
      <c r="O2966" s="21">
        <v>3.3</v>
      </c>
      <c r="P2966" s="21" t="s">
        <v>218</v>
      </c>
      <c r="Q2966" s="21" t="s">
        <v>219</v>
      </c>
      <c r="R2966" s="25" t="s">
        <v>218</v>
      </c>
      <c r="S2966" s="21" t="s">
        <v>344</v>
      </c>
      <c r="T2966" s="21"/>
      <c r="U2966" s="26"/>
      <c r="V2966" s="26"/>
      <c r="W2966" s="27">
        <f t="shared" si="460"/>
        <v>1912</v>
      </c>
      <c r="X2966" s="27">
        <f t="shared" si="461"/>
        <v>2050</v>
      </c>
      <c r="Y2966" s="28">
        <f t="shared" si="462"/>
        <v>0</v>
      </c>
      <c r="Z2966" s="29" t="str">
        <f t="shared" si="463"/>
        <v>NW</v>
      </c>
      <c r="AA2966" s="30">
        <f t="shared" si="464"/>
        <v>3.3</v>
      </c>
      <c r="AB2966" s="31">
        <f>IF(AND(ISNUMBER(MATCH($S2966,[3]Lists!$CU$8:$CU$37,0)),J2966&gt;=DATE(2018,12,31)),$AH$6,$AH$5)</f>
        <v>1</v>
      </c>
      <c r="AC2966" s="31">
        <f t="shared" si="465"/>
        <v>1</v>
      </c>
      <c r="AD2966" s="31">
        <f t="shared" si="466"/>
        <v>1</v>
      </c>
      <c r="AE2966" s="32" t="e">
        <f>MIN($K2966,IF(AND(S2966='[3]Resources - Baseline'!$C$25,$AH$3&gt;0),MIN(DATE(2050,12,31),MAX(DATE($AH$4,12,31),DATE(YEAR(J2966)+$AH$3,MONTH(J2966),DAY(J2966)))),IF(AND(COUNTIFS('[3]Resources - Baseline'!$C$26:$C$37,S2966)=1,$AH$2&gt;0),MIN(DATE($AH$4,12,31),DATE(YEAR(J2966)+$AH$2,MONTH(J2966),DAY(J2966))),DATE(2050,12,31))))</f>
        <v>#VALUE!</v>
      </c>
      <c r="AF2966" s="33">
        <f t="shared" si="467"/>
        <v>1</v>
      </c>
    </row>
    <row r="2967" spans="1:32">
      <c r="A2967" s="1">
        <v>2967</v>
      </c>
      <c r="B2967" s="21" t="s">
        <v>6060</v>
      </c>
      <c r="C2967" s="21" t="s">
        <v>6061</v>
      </c>
      <c r="D2967" s="21" t="s">
        <v>163</v>
      </c>
      <c r="E2967" s="21" t="s">
        <v>802</v>
      </c>
      <c r="F2967" s="21" t="s">
        <v>802</v>
      </c>
      <c r="G2967" s="21" t="s">
        <v>803</v>
      </c>
      <c r="H2967" s="21" t="s">
        <v>804</v>
      </c>
      <c r="I2967" s="21" t="s">
        <v>212</v>
      </c>
      <c r="J2967" s="22">
        <v>10197</v>
      </c>
      <c r="K2967" s="22">
        <v>55153</v>
      </c>
      <c r="L2967" s="23">
        <f t="shared" si="468"/>
        <v>3.9</v>
      </c>
      <c r="M2967" s="24">
        <f t="shared" si="469"/>
        <v>1</v>
      </c>
      <c r="N2967" s="21">
        <v>3.9</v>
      </c>
      <c r="O2967" s="21">
        <v>3.9</v>
      </c>
      <c r="P2967" s="21" t="s">
        <v>218</v>
      </c>
      <c r="Q2967" s="21" t="s">
        <v>219</v>
      </c>
      <c r="R2967" s="25" t="s">
        <v>218</v>
      </c>
      <c r="S2967" s="21" t="s">
        <v>344</v>
      </c>
      <c r="T2967" s="21"/>
      <c r="U2967" s="26"/>
      <c r="V2967" s="26"/>
      <c r="W2967" s="27">
        <f t="shared" si="460"/>
        <v>1928</v>
      </c>
      <c r="X2967" s="27">
        <f t="shared" si="461"/>
        <v>2050</v>
      </c>
      <c r="Y2967" s="28">
        <f t="shared" si="462"/>
        <v>0</v>
      </c>
      <c r="Z2967" s="29" t="str">
        <f t="shared" si="463"/>
        <v>NW</v>
      </c>
      <c r="AA2967" s="30">
        <f t="shared" si="464"/>
        <v>3.9</v>
      </c>
      <c r="AB2967" s="31">
        <f>IF(AND(ISNUMBER(MATCH($S2967,[3]Lists!$CU$8:$CU$37,0)),J2967&gt;=DATE(2018,12,31)),$AH$6,$AH$5)</f>
        <v>1</v>
      </c>
      <c r="AC2967" s="31">
        <f t="shared" si="465"/>
        <v>1</v>
      </c>
      <c r="AD2967" s="31">
        <f t="shared" si="466"/>
        <v>1</v>
      </c>
      <c r="AE2967" s="32" t="e">
        <f>MIN($K2967,IF(AND(S2967='[3]Resources - Baseline'!$C$25,$AH$3&gt;0),MIN(DATE(2050,12,31),MAX(DATE($AH$4,12,31),DATE(YEAR(J2967)+$AH$3,MONTH(J2967),DAY(J2967)))),IF(AND(COUNTIFS('[3]Resources - Baseline'!$C$26:$C$37,S2967)=1,$AH$2&gt;0),MIN(DATE($AH$4,12,31),DATE(YEAR(J2967)+$AH$2,MONTH(J2967),DAY(J2967))),DATE(2050,12,31))))</f>
        <v>#VALUE!</v>
      </c>
      <c r="AF2967" s="33">
        <f t="shared" si="467"/>
        <v>1</v>
      </c>
    </row>
    <row r="2968" spans="1:32">
      <c r="A2968" s="1">
        <v>2968</v>
      </c>
      <c r="B2968" s="21" t="s">
        <v>6062</v>
      </c>
      <c r="C2968" s="21" t="s">
        <v>6063</v>
      </c>
      <c r="D2968" s="21" t="s">
        <v>163</v>
      </c>
      <c r="E2968" s="21" t="s">
        <v>802</v>
      </c>
      <c r="F2968" s="21" t="s">
        <v>802</v>
      </c>
      <c r="G2968" s="21" t="s">
        <v>803</v>
      </c>
      <c r="H2968" s="21" t="s">
        <v>804</v>
      </c>
      <c r="I2968" s="21" t="s">
        <v>212</v>
      </c>
      <c r="J2968" s="22">
        <v>19115</v>
      </c>
      <c r="K2968" s="22">
        <v>55153</v>
      </c>
      <c r="L2968" s="23">
        <f t="shared" si="468"/>
        <v>5</v>
      </c>
      <c r="M2968" s="24">
        <f t="shared" si="469"/>
        <v>1</v>
      </c>
      <c r="N2968" s="21">
        <v>5</v>
      </c>
      <c r="O2968" s="21">
        <v>5</v>
      </c>
      <c r="P2968" s="21" t="s">
        <v>218</v>
      </c>
      <c r="Q2968" s="21" t="s">
        <v>219</v>
      </c>
      <c r="R2968" s="25" t="s">
        <v>218</v>
      </c>
      <c r="S2968" s="21" t="s">
        <v>344</v>
      </c>
      <c r="T2968" s="21"/>
      <c r="U2968" s="26"/>
      <c r="V2968" s="26"/>
      <c r="W2968" s="27">
        <f t="shared" si="460"/>
        <v>1952</v>
      </c>
      <c r="X2968" s="27">
        <f t="shared" si="461"/>
        <v>2050</v>
      </c>
      <c r="Y2968" s="28">
        <f t="shared" si="462"/>
        <v>0</v>
      </c>
      <c r="Z2968" s="29" t="str">
        <f t="shared" si="463"/>
        <v>NW</v>
      </c>
      <c r="AA2968" s="30">
        <f t="shared" si="464"/>
        <v>5</v>
      </c>
      <c r="AB2968" s="31">
        <f>IF(AND(ISNUMBER(MATCH($S2968,[3]Lists!$CU$8:$CU$37,0)),J2968&gt;=DATE(2018,12,31)),$AH$6,$AH$5)</f>
        <v>1</v>
      </c>
      <c r="AC2968" s="31">
        <f t="shared" si="465"/>
        <v>1</v>
      </c>
      <c r="AD2968" s="31">
        <f t="shared" si="466"/>
        <v>1</v>
      </c>
      <c r="AE2968" s="32" t="e">
        <f>MIN($K2968,IF(AND(S2968='[3]Resources - Baseline'!$C$25,$AH$3&gt;0),MIN(DATE(2050,12,31),MAX(DATE($AH$4,12,31),DATE(YEAR(J2968)+$AH$3,MONTH(J2968),DAY(J2968)))),IF(AND(COUNTIFS('[3]Resources - Baseline'!$C$26:$C$37,S2968)=1,$AH$2&gt;0),MIN(DATE($AH$4,12,31),DATE(YEAR(J2968)+$AH$2,MONTH(J2968),DAY(J2968))),DATE(2050,12,31))))</f>
        <v>#VALUE!</v>
      </c>
      <c r="AF2968" s="33">
        <f t="shared" si="467"/>
        <v>1</v>
      </c>
    </row>
    <row r="2969" spans="1:32">
      <c r="A2969" s="1">
        <v>2969</v>
      </c>
      <c r="B2969" s="21" t="s">
        <v>6064</v>
      </c>
      <c r="C2969" s="21" t="s">
        <v>6065</v>
      </c>
      <c r="D2969" s="21" t="s">
        <v>163</v>
      </c>
      <c r="E2969" s="21" t="s">
        <v>210</v>
      </c>
      <c r="F2969" s="21" t="s">
        <v>210</v>
      </c>
      <c r="G2969" s="21" t="s">
        <v>211</v>
      </c>
      <c r="H2969" s="21" t="s">
        <v>210</v>
      </c>
      <c r="I2969" s="21" t="s">
        <v>212</v>
      </c>
      <c r="J2969" s="22">
        <v>35765</v>
      </c>
      <c r="K2969" s="22">
        <v>55153</v>
      </c>
      <c r="L2969" s="23">
        <f t="shared" si="468"/>
        <v>248</v>
      </c>
      <c r="M2969" s="24">
        <f t="shared" si="469"/>
        <v>1</v>
      </c>
      <c r="N2969" s="21">
        <v>248</v>
      </c>
      <c r="O2969" s="21">
        <v>248</v>
      </c>
      <c r="P2969" s="21" t="s">
        <v>2086</v>
      </c>
      <c r="Q2969" s="21" t="s">
        <v>258</v>
      </c>
      <c r="R2969" s="25" t="s">
        <v>259</v>
      </c>
      <c r="S2969" s="21" t="s">
        <v>807</v>
      </c>
      <c r="T2969" s="21"/>
      <c r="U2969" s="26"/>
      <c r="V2969" s="26"/>
      <c r="W2969" s="27">
        <f t="shared" si="460"/>
        <v>1998</v>
      </c>
      <c r="X2969" s="27">
        <f t="shared" si="461"/>
        <v>2050</v>
      </c>
      <c r="Y2969" s="28">
        <f t="shared" si="462"/>
        <v>0</v>
      </c>
      <c r="Z2969" s="29" t="str">
        <f t="shared" si="463"/>
        <v>NW</v>
      </c>
      <c r="AA2969" s="30">
        <f t="shared" si="464"/>
        <v>248</v>
      </c>
      <c r="AB2969" s="31">
        <f>IF(AND(ISNUMBER(MATCH($S2969,[3]Lists!$CU$8:$CU$37,0)),J2969&gt;=DATE(2018,12,31)),$AH$6,$AH$5)</f>
        <v>1</v>
      </c>
      <c r="AC2969" s="31">
        <f t="shared" si="465"/>
        <v>1</v>
      </c>
      <c r="AD2969" s="31">
        <f t="shared" si="466"/>
        <v>1</v>
      </c>
      <c r="AE2969" s="32" t="e">
        <f>MIN($K2969,IF(AND(S2969='[3]Resources - Baseline'!$C$25,$AH$3&gt;0),MIN(DATE(2050,12,31),MAX(DATE($AH$4,12,31),DATE(YEAR(J2969)+$AH$3,MONTH(J2969),DAY(J2969)))),IF(AND(COUNTIFS('[3]Resources - Baseline'!$C$26:$C$37,S2969)=1,$AH$2&gt;0),MIN(DATE($AH$4,12,31),DATE(YEAR(J2969)+$AH$2,MONTH(J2969),DAY(J2969))),DATE(2050,12,31))))</f>
        <v>#VALUE!</v>
      </c>
      <c r="AF2969" s="33">
        <f t="shared" si="467"/>
        <v>1</v>
      </c>
    </row>
    <row r="2970" spans="1:32">
      <c r="A2970" s="1">
        <v>2970</v>
      </c>
      <c r="B2970" s="21" t="s">
        <v>6066</v>
      </c>
      <c r="C2970" s="21" t="s">
        <v>6067</v>
      </c>
      <c r="D2970" s="21" t="s">
        <v>163</v>
      </c>
      <c r="E2970" s="21" t="s">
        <v>192</v>
      </c>
      <c r="F2970" s="21" t="s">
        <v>192</v>
      </c>
      <c r="G2970" s="21" t="s">
        <v>193</v>
      </c>
      <c r="H2970" s="21" t="s">
        <v>194</v>
      </c>
      <c r="I2970" s="21" t="s">
        <v>195</v>
      </c>
      <c r="J2970" s="22">
        <v>40179</v>
      </c>
      <c r="K2970" s="22">
        <v>55153</v>
      </c>
      <c r="L2970" s="23">
        <f t="shared" si="468"/>
        <v>0.8</v>
      </c>
      <c r="M2970" s="24">
        <f t="shared" si="469"/>
        <v>1</v>
      </c>
      <c r="N2970" s="21">
        <v>0.8</v>
      </c>
      <c r="O2970" s="21">
        <v>0.8</v>
      </c>
      <c r="P2970" s="21" t="s">
        <v>911</v>
      </c>
      <c r="Q2970" s="21" t="s">
        <v>912</v>
      </c>
      <c r="R2970" s="25" t="s">
        <v>215</v>
      </c>
      <c r="S2970" s="21" t="s">
        <v>119</v>
      </c>
      <c r="T2970" s="21"/>
      <c r="U2970" s="26"/>
      <c r="V2970" s="26"/>
      <c r="W2970" s="27">
        <f t="shared" si="460"/>
        <v>2010</v>
      </c>
      <c r="X2970" s="27">
        <f t="shared" si="461"/>
        <v>2050</v>
      </c>
      <c r="Y2970" s="28">
        <f t="shared" si="462"/>
        <v>0</v>
      </c>
      <c r="Z2970" s="29" t="str">
        <f t="shared" si="463"/>
        <v>SW</v>
      </c>
      <c r="AA2970" s="30">
        <f t="shared" si="464"/>
        <v>0.8</v>
      </c>
      <c r="AB2970" s="31">
        <f>IF(AND(ISNUMBER(MATCH($S2970,[3]Lists!$CU$8:$CU$37,0)),J2970&gt;=DATE(2018,12,31)),$AH$6,$AH$5)</f>
        <v>1</v>
      </c>
      <c r="AC2970" s="31">
        <f t="shared" si="465"/>
        <v>1</v>
      </c>
      <c r="AD2970" s="31">
        <f t="shared" si="466"/>
        <v>1</v>
      </c>
      <c r="AE2970" s="32" t="e">
        <f>MIN($K2970,IF(AND(S2970='[3]Resources - Baseline'!$C$25,$AH$3&gt;0),MIN(DATE(2050,12,31),MAX(DATE($AH$4,12,31),DATE(YEAR(J2970)+$AH$3,MONTH(J2970),DAY(J2970)))),IF(AND(COUNTIFS('[3]Resources - Baseline'!$C$26:$C$37,S2970)=1,$AH$2&gt;0),MIN(DATE($AH$4,12,31),DATE(YEAR(J2970)+$AH$2,MONTH(J2970),DAY(J2970))),DATE(2050,12,31))))</f>
        <v>#VALUE!</v>
      </c>
      <c r="AF2970" s="33">
        <f t="shared" si="467"/>
        <v>1</v>
      </c>
    </row>
    <row r="2971" spans="1:32">
      <c r="A2971" s="1">
        <v>2971</v>
      </c>
      <c r="B2971" s="21" t="s">
        <v>6068</v>
      </c>
      <c r="C2971" s="21" t="s">
        <v>6069</v>
      </c>
      <c r="D2971" s="21" t="s">
        <v>163</v>
      </c>
      <c r="E2971" s="21" t="s">
        <v>192</v>
      </c>
      <c r="F2971" s="21" t="s">
        <v>192</v>
      </c>
      <c r="G2971" s="21" t="s">
        <v>193</v>
      </c>
      <c r="H2971" s="21" t="s">
        <v>194</v>
      </c>
      <c r="I2971" s="21" t="s">
        <v>195</v>
      </c>
      <c r="J2971" s="22">
        <v>40180</v>
      </c>
      <c r="K2971" s="22">
        <v>55153</v>
      </c>
      <c r="L2971" s="23">
        <f t="shared" si="468"/>
        <v>0.8</v>
      </c>
      <c r="M2971" s="24">
        <f t="shared" si="469"/>
        <v>1</v>
      </c>
      <c r="N2971" s="21">
        <v>0.8</v>
      </c>
      <c r="O2971" s="21">
        <v>0.8</v>
      </c>
      <c r="P2971" s="21" t="s">
        <v>911</v>
      </c>
      <c r="Q2971" s="21" t="s">
        <v>912</v>
      </c>
      <c r="R2971" s="25" t="s">
        <v>215</v>
      </c>
      <c r="S2971" s="21" t="s">
        <v>119</v>
      </c>
      <c r="T2971" s="21"/>
      <c r="U2971" s="26"/>
      <c r="V2971" s="26"/>
      <c r="W2971" s="27">
        <f t="shared" si="460"/>
        <v>2010</v>
      </c>
      <c r="X2971" s="27">
        <f t="shared" si="461"/>
        <v>2050</v>
      </c>
      <c r="Y2971" s="28">
        <f t="shared" si="462"/>
        <v>0</v>
      </c>
      <c r="Z2971" s="29" t="str">
        <f t="shared" si="463"/>
        <v>SW</v>
      </c>
      <c r="AA2971" s="30">
        <f t="shared" si="464"/>
        <v>0.8</v>
      </c>
      <c r="AB2971" s="31">
        <f>IF(AND(ISNUMBER(MATCH($S2971,[3]Lists!$CU$8:$CU$37,0)),J2971&gt;=DATE(2018,12,31)),$AH$6,$AH$5)</f>
        <v>1</v>
      </c>
      <c r="AC2971" s="31">
        <f t="shared" si="465"/>
        <v>1</v>
      </c>
      <c r="AD2971" s="31">
        <f t="shared" si="466"/>
        <v>1</v>
      </c>
      <c r="AE2971" s="32" t="e">
        <f>MIN($K2971,IF(AND(S2971='[3]Resources - Baseline'!$C$25,$AH$3&gt;0),MIN(DATE(2050,12,31),MAX(DATE($AH$4,12,31),DATE(YEAR(J2971)+$AH$3,MONTH(J2971),DAY(J2971)))),IF(AND(COUNTIFS('[3]Resources - Baseline'!$C$26:$C$37,S2971)=1,$AH$2&gt;0),MIN(DATE($AH$4,12,31),DATE(YEAR(J2971)+$AH$2,MONTH(J2971),DAY(J2971))),DATE(2050,12,31))))</f>
        <v>#VALUE!</v>
      </c>
      <c r="AF2971" s="33">
        <f t="shared" si="467"/>
        <v>1</v>
      </c>
    </row>
    <row r="2972" spans="1:32">
      <c r="A2972" s="1">
        <v>2972</v>
      </c>
      <c r="B2972" s="21" t="s">
        <v>6070</v>
      </c>
      <c r="C2972" s="21" t="s">
        <v>6071</v>
      </c>
      <c r="D2972" s="21" t="s">
        <v>163</v>
      </c>
      <c r="E2972" s="21" t="s">
        <v>192</v>
      </c>
      <c r="F2972" s="21" t="s">
        <v>192</v>
      </c>
      <c r="G2972" s="21" t="s">
        <v>193</v>
      </c>
      <c r="H2972" s="21" t="s">
        <v>194</v>
      </c>
      <c r="I2972" s="21" t="s">
        <v>195</v>
      </c>
      <c r="J2972" s="22">
        <v>40181</v>
      </c>
      <c r="K2972" s="22">
        <v>55153</v>
      </c>
      <c r="L2972" s="23">
        <f t="shared" si="468"/>
        <v>0.8</v>
      </c>
      <c r="M2972" s="24">
        <f t="shared" si="469"/>
        <v>1</v>
      </c>
      <c r="N2972" s="21">
        <v>0.8</v>
      </c>
      <c r="O2972" s="21">
        <v>0.8</v>
      </c>
      <c r="P2972" s="21" t="s">
        <v>911</v>
      </c>
      <c r="Q2972" s="21" t="s">
        <v>912</v>
      </c>
      <c r="R2972" s="25" t="s">
        <v>215</v>
      </c>
      <c r="S2972" s="21" t="s">
        <v>119</v>
      </c>
      <c r="T2972" s="21"/>
      <c r="U2972" s="26"/>
      <c r="V2972" s="26"/>
      <c r="W2972" s="27">
        <f t="shared" si="460"/>
        <v>2010</v>
      </c>
      <c r="X2972" s="27">
        <f t="shared" si="461"/>
        <v>2050</v>
      </c>
      <c r="Y2972" s="28">
        <f t="shared" si="462"/>
        <v>0</v>
      </c>
      <c r="Z2972" s="29" t="str">
        <f t="shared" si="463"/>
        <v>SW</v>
      </c>
      <c r="AA2972" s="30">
        <f t="shared" si="464"/>
        <v>0.8</v>
      </c>
      <c r="AB2972" s="31">
        <f>IF(AND(ISNUMBER(MATCH($S2972,[3]Lists!$CU$8:$CU$37,0)),J2972&gt;=DATE(2018,12,31)),$AH$6,$AH$5)</f>
        <v>1</v>
      </c>
      <c r="AC2972" s="31">
        <f t="shared" si="465"/>
        <v>1</v>
      </c>
      <c r="AD2972" s="31">
        <f t="shared" si="466"/>
        <v>1</v>
      </c>
      <c r="AE2972" s="32" t="e">
        <f>MIN($K2972,IF(AND(S2972='[3]Resources - Baseline'!$C$25,$AH$3&gt;0),MIN(DATE(2050,12,31),MAX(DATE($AH$4,12,31),DATE(YEAR(J2972)+$AH$3,MONTH(J2972),DAY(J2972)))),IF(AND(COUNTIFS('[3]Resources - Baseline'!$C$26:$C$37,S2972)=1,$AH$2&gt;0),MIN(DATE($AH$4,12,31),DATE(YEAR(J2972)+$AH$2,MONTH(J2972),DAY(J2972))),DATE(2050,12,31))))</f>
        <v>#VALUE!</v>
      </c>
      <c r="AF2972" s="33">
        <f t="shared" si="467"/>
        <v>1</v>
      </c>
    </row>
    <row r="2973" spans="1:32">
      <c r="A2973" s="1">
        <v>2973</v>
      </c>
      <c r="B2973" s="21" t="s">
        <v>6072</v>
      </c>
      <c r="C2973" s="21" t="s">
        <v>6073</v>
      </c>
      <c r="D2973" s="21" t="s">
        <v>163</v>
      </c>
      <c r="E2973" s="21" t="s">
        <v>192</v>
      </c>
      <c r="F2973" s="21" t="s">
        <v>192</v>
      </c>
      <c r="G2973" s="21" t="s">
        <v>193</v>
      </c>
      <c r="H2973" s="21" t="s">
        <v>194</v>
      </c>
      <c r="I2973" s="21" t="s">
        <v>195</v>
      </c>
      <c r="J2973" s="22">
        <v>40182</v>
      </c>
      <c r="K2973" s="22">
        <v>55153</v>
      </c>
      <c r="L2973" s="23">
        <f t="shared" si="468"/>
        <v>0.8</v>
      </c>
      <c r="M2973" s="24">
        <f t="shared" si="469"/>
        <v>1</v>
      </c>
      <c r="N2973" s="21">
        <v>0.8</v>
      </c>
      <c r="O2973" s="21">
        <v>0.8</v>
      </c>
      <c r="P2973" s="21" t="s">
        <v>911</v>
      </c>
      <c r="Q2973" s="21" t="s">
        <v>912</v>
      </c>
      <c r="R2973" s="25" t="s">
        <v>215</v>
      </c>
      <c r="S2973" s="21" t="s">
        <v>119</v>
      </c>
      <c r="T2973" s="21"/>
      <c r="U2973" s="26"/>
      <c r="V2973" s="26"/>
      <c r="W2973" s="27">
        <f t="shared" si="460"/>
        <v>2010</v>
      </c>
      <c r="X2973" s="27">
        <f t="shared" si="461"/>
        <v>2050</v>
      </c>
      <c r="Y2973" s="28">
        <f t="shared" si="462"/>
        <v>0</v>
      </c>
      <c r="Z2973" s="29" t="str">
        <f t="shared" si="463"/>
        <v>SW</v>
      </c>
      <c r="AA2973" s="30">
        <f t="shared" si="464"/>
        <v>0.8</v>
      </c>
      <c r="AB2973" s="31">
        <f>IF(AND(ISNUMBER(MATCH($S2973,[3]Lists!$CU$8:$CU$37,0)),J2973&gt;=DATE(2018,12,31)),$AH$6,$AH$5)</f>
        <v>1</v>
      </c>
      <c r="AC2973" s="31">
        <f t="shared" si="465"/>
        <v>1</v>
      </c>
      <c r="AD2973" s="31">
        <f t="shared" si="466"/>
        <v>1</v>
      </c>
      <c r="AE2973" s="32" t="e">
        <f>MIN($K2973,IF(AND(S2973='[3]Resources - Baseline'!$C$25,$AH$3&gt;0),MIN(DATE(2050,12,31),MAX(DATE($AH$4,12,31),DATE(YEAR(J2973)+$AH$3,MONTH(J2973),DAY(J2973)))),IF(AND(COUNTIFS('[3]Resources - Baseline'!$C$26:$C$37,S2973)=1,$AH$2&gt;0),MIN(DATE($AH$4,12,31),DATE(YEAR(J2973)+$AH$2,MONTH(J2973),DAY(J2973))),DATE(2050,12,31))))</f>
        <v>#VALUE!</v>
      </c>
      <c r="AF2973" s="33">
        <f t="shared" si="467"/>
        <v>1</v>
      </c>
    </row>
    <row r="2974" spans="1:32">
      <c r="A2974" s="1">
        <v>2974</v>
      </c>
      <c r="B2974" s="21" t="s">
        <v>6074</v>
      </c>
      <c r="C2974" s="21" t="s">
        <v>6075</v>
      </c>
      <c r="D2974" s="21" t="s">
        <v>163</v>
      </c>
      <c r="E2974" s="21" t="s">
        <v>192</v>
      </c>
      <c r="F2974" s="21" t="s">
        <v>192</v>
      </c>
      <c r="G2974" s="21" t="s">
        <v>193</v>
      </c>
      <c r="H2974" s="21" t="s">
        <v>194</v>
      </c>
      <c r="I2974" s="21" t="s">
        <v>195</v>
      </c>
      <c r="J2974" s="22">
        <v>40183</v>
      </c>
      <c r="K2974" s="22">
        <v>55153</v>
      </c>
      <c r="L2974" s="23">
        <f t="shared" si="468"/>
        <v>0.8</v>
      </c>
      <c r="M2974" s="24">
        <f t="shared" si="469"/>
        <v>1</v>
      </c>
      <c r="N2974" s="21">
        <v>0.8</v>
      </c>
      <c r="O2974" s="21">
        <v>0.8</v>
      </c>
      <c r="P2974" s="21" t="s">
        <v>911</v>
      </c>
      <c r="Q2974" s="21" t="s">
        <v>912</v>
      </c>
      <c r="R2974" s="25" t="s">
        <v>215</v>
      </c>
      <c r="S2974" s="21" t="s">
        <v>119</v>
      </c>
      <c r="T2974" s="21"/>
      <c r="U2974" s="26"/>
      <c r="V2974" s="26"/>
      <c r="W2974" s="27">
        <f t="shared" si="460"/>
        <v>2010</v>
      </c>
      <c r="X2974" s="27">
        <f t="shared" si="461"/>
        <v>2050</v>
      </c>
      <c r="Y2974" s="28">
        <f t="shared" si="462"/>
        <v>0</v>
      </c>
      <c r="Z2974" s="29" t="str">
        <f t="shared" si="463"/>
        <v>SW</v>
      </c>
      <c r="AA2974" s="30">
        <f t="shared" si="464"/>
        <v>0.8</v>
      </c>
      <c r="AB2974" s="31">
        <f>IF(AND(ISNUMBER(MATCH($S2974,[3]Lists!$CU$8:$CU$37,0)),J2974&gt;=DATE(2018,12,31)),$AH$6,$AH$5)</f>
        <v>1</v>
      </c>
      <c r="AC2974" s="31">
        <f t="shared" si="465"/>
        <v>1</v>
      </c>
      <c r="AD2974" s="31">
        <f t="shared" si="466"/>
        <v>1</v>
      </c>
      <c r="AE2974" s="32" t="e">
        <f>MIN($K2974,IF(AND(S2974='[3]Resources - Baseline'!$C$25,$AH$3&gt;0),MIN(DATE(2050,12,31),MAX(DATE($AH$4,12,31),DATE(YEAR(J2974)+$AH$3,MONTH(J2974),DAY(J2974)))),IF(AND(COUNTIFS('[3]Resources - Baseline'!$C$26:$C$37,S2974)=1,$AH$2&gt;0),MIN(DATE($AH$4,12,31),DATE(YEAR(J2974)+$AH$2,MONTH(J2974),DAY(J2974))),DATE(2050,12,31))))</f>
        <v>#VALUE!</v>
      </c>
      <c r="AF2974" s="33">
        <f t="shared" si="467"/>
        <v>1</v>
      </c>
    </row>
    <row r="2975" spans="1:32">
      <c r="A2975" s="1">
        <v>2975</v>
      </c>
      <c r="B2975" s="21" t="s">
        <v>6076</v>
      </c>
      <c r="C2975" s="21" t="s">
        <v>6077</v>
      </c>
      <c r="D2975" s="21" t="s">
        <v>163</v>
      </c>
      <c r="E2975" s="21" t="s">
        <v>192</v>
      </c>
      <c r="F2975" s="21" t="s">
        <v>192</v>
      </c>
      <c r="G2975" s="21" t="s">
        <v>193</v>
      </c>
      <c r="H2975" s="21" t="s">
        <v>194</v>
      </c>
      <c r="I2975" s="21" t="s">
        <v>195</v>
      </c>
      <c r="J2975" s="22">
        <v>40184</v>
      </c>
      <c r="K2975" s="22">
        <v>55153</v>
      </c>
      <c r="L2975" s="23">
        <f t="shared" si="468"/>
        <v>0.8</v>
      </c>
      <c r="M2975" s="24">
        <f t="shared" si="469"/>
        <v>1</v>
      </c>
      <c r="N2975" s="21">
        <v>0.8</v>
      </c>
      <c r="O2975" s="21">
        <v>0.8</v>
      </c>
      <c r="P2975" s="21" t="s">
        <v>911</v>
      </c>
      <c r="Q2975" s="21" t="s">
        <v>912</v>
      </c>
      <c r="R2975" s="25" t="s">
        <v>215</v>
      </c>
      <c r="S2975" s="21" t="s">
        <v>119</v>
      </c>
      <c r="T2975" s="21"/>
      <c r="U2975" s="26"/>
      <c r="V2975" s="26"/>
      <c r="W2975" s="27">
        <f t="shared" si="460"/>
        <v>2010</v>
      </c>
      <c r="X2975" s="27">
        <f t="shared" si="461"/>
        <v>2050</v>
      </c>
      <c r="Y2975" s="28">
        <f t="shared" si="462"/>
        <v>0</v>
      </c>
      <c r="Z2975" s="29" t="str">
        <f t="shared" si="463"/>
        <v>SW</v>
      </c>
      <c r="AA2975" s="30">
        <f t="shared" si="464"/>
        <v>0.8</v>
      </c>
      <c r="AB2975" s="31">
        <f>IF(AND(ISNUMBER(MATCH($S2975,[3]Lists!$CU$8:$CU$37,0)),J2975&gt;=DATE(2018,12,31)),$AH$6,$AH$5)</f>
        <v>1</v>
      </c>
      <c r="AC2975" s="31">
        <f t="shared" si="465"/>
        <v>1</v>
      </c>
      <c r="AD2975" s="31">
        <f t="shared" si="466"/>
        <v>1</v>
      </c>
      <c r="AE2975" s="32" t="e">
        <f>MIN($K2975,IF(AND(S2975='[3]Resources - Baseline'!$C$25,$AH$3&gt;0),MIN(DATE(2050,12,31),MAX(DATE($AH$4,12,31),DATE(YEAR(J2975)+$AH$3,MONTH(J2975),DAY(J2975)))),IF(AND(COUNTIFS('[3]Resources - Baseline'!$C$26:$C$37,S2975)=1,$AH$2&gt;0),MIN(DATE($AH$4,12,31),DATE(YEAR(J2975)+$AH$2,MONTH(J2975),DAY(J2975))),DATE(2050,12,31))))</f>
        <v>#VALUE!</v>
      </c>
      <c r="AF2975" s="33">
        <f t="shared" si="467"/>
        <v>1</v>
      </c>
    </row>
    <row r="2976" spans="1:32">
      <c r="A2976" s="1">
        <v>2976</v>
      </c>
      <c r="B2976" s="21" t="s">
        <v>6078</v>
      </c>
      <c r="C2976" s="21" t="s">
        <v>6079</v>
      </c>
      <c r="D2976" s="21" t="s">
        <v>185</v>
      </c>
      <c r="E2976" s="21" t="s">
        <v>175</v>
      </c>
      <c r="F2976" s="21" t="s">
        <v>175</v>
      </c>
      <c r="G2976" s="21" t="s">
        <v>186</v>
      </c>
      <c r="H2976" s="21" t="s">
        <v>175</v>
      </c>
      <c r="I2976" s="21" t="s">
        <v>178</v>
      </c>
      <c r="J2976" s="22"/>
      <c r="K2976" s="22">
        <v>55153</v>
      </c>
      <c r="L2976" s="23">
        <f t="shared" si="468"/>
        <v>0.6</v>
      </c>
      <c r="M2976" s="24">
        <f t="shared" si="469"/>
        <v>1</v>
      </c>
      <c r="N2976" s="21">
        <v>0.6</v>
      </c>
      <c r="O2976" s="21">
        <v>0.6</v>
      </c>
      <c r="P2976" s="21" t="s">
        <v>264</v>
      </c>
      <c r="Q2976" s="21" t="s">
        <v>219</v>
      </c>
      <c r="R2976" s="25" t="s">
        <v>218</v>
      </c>
      <c r="S2976" s="21" t="s">
        <v>265</v>
      </c>
      <c r="T2976" s="21"/>
      <c r="U2976" s="26"/>
      <c r="V2976" s="26"/>
      <c r="W2976" s="27">
        <f t="shared" si="460"/>
        <v>1900</v>
      </c>
      <c r="X2976" s="27">
        <f t="shared" si="461"/>
        <v>2050</v>
      </c>
      <c r="Y2976" s="28">
        <f t="shared" si="462"/>
        <v>0</v>
      </c>
      <c r="Z2976" s="29" t="str">
        <f t="shared" si="463"/>
        <v>CAISO</v>
      </c>
      <c r="AA2976" s="30">
        <f t="shared" si="464"/>
        <v>0.6</v>
      </c>
      <c r="AB2976" s="31">
        <f>IF(AND(ISNUMBER(MATCH($S2976,[3]Lists!$CU$8:$CU$37,0)),J2976&gt;=DATE(2018,12,31)),$AH$6,$AH$5)</f>
        <v>1</v>
      </c>
      <c r="AC2976" s="31">
        <f t="shared" si="465"/>
        <v>1</v>
      </c>
      <c r="AD2976" s="31">
        <f t="shared" si="466"/>
        <v>1</v>
      </c>
      <c r="AE2976" s="32" t="e">
        <f>MIN($K2976,IF(AND(S2976='[3]Resources - Baseline'!$C$25,$AH$3&gt;0),MIN(DATE(2050,12,31),MAX(DATE($AH$4,12,31),DATE(YEAR(J2976)+$AH$3,MONTH(J2976),DAY(J2976)))),IF(AND(COUNTIFS('[3]Resources - Baseline'!$C$26:$C$37,S2976)=1,$AH$2&gt;0),MIN(DATE($AH$4,12,31),DATE(YEAR(J2976)+$AH$2,MONTH(J2976),DAY(J2976))),DATE(2050,12,31))))</f>
        <v>#VALUE!</v>
      </c>
      <c r="AF2976" s="33">
        <f t="shared" si="467"/>
        <v>1</v>
      </c>
    </row>
    <row r="2977" spans="1:32">
      <c r="A2977" s="1">
        <v>2977</v>
      </c>
      <c r="B2977" s="21" t="s">
        <v>6080</v>
      </c>
      <c r="C2977" s="21" t="s">
        <v>6081</v>
      </c>
      <c r="D2977" s="21" t="s">
        <v>163</v>
      </c>
      <c r="E2977" s="21" t="s">
        <v>378</v>
      </c>
      <c r="F2977" s="21" t="s">
        <v>378</v>
      </c>
      <c r="G2977" s="21" t="s">
        <v>1348</v>
      </c>
      <c r="H2977" s="21" t="s">
        <v>1349</v>
      </c>
      <c r="I2977" s="21" t="s">
        <v>378</v>
      </c>
      <c r="J2977" s="22">
        <v>24016</v>
      </c>
      <c r="K2977" s="22">
        <v>55153</v>
      </c>
      <c r="L2977" s="23">
        <f t="shared" si="468"/>
        <v>24.5</v>
      </c>
      <c r="M2977" s="24">
        <f t="shared" si="469"/>
        <v>1</v>
      </c>
      <c r="N2977" s="21">
        <v>24.5</v>
      </c>
      <c r="O2977" s="21">
        <v>24.5</v>
      </c>
      <c r="P2977" s="21" t="s">
        <v>218</v>
      </c>
      <c r="Q2977" s="21" t="s">
        <v>219</v>
      </c>
      <c r="R2977" s="25" t="s">
        <v>218</v>
      </c>
      <c r="S2977" s="21" t="s">
        <v>3812</v>
      </c>
      <c r="T2977" s="21"/>
      <c r="U2977" s="26"/>
      <c r="V2977" s="26"/>
      <c r="W2977" s="27">
        <f t="shared" si="460"/>
        <v>1966</v>
      </c>
      <c r="X2977" s="27">
        <f t="shared" si="461"/>
        <v>2050</v>
      </c>
      <c r="Y2977" s="28">
        <f t="shared" si="462"/>
        <v>0</v>
      </c>
      <c r="Z2977" s="29" t="str">
        <f t="shared" si="463"/>
        <v>BANC</v>
      </c>
      <c r="AA2977" s="30">
        <f t="shared" si="464"/>
        <v>24.5</v>
      </c>
      <c r="AB2977" s="31">
        <f>IF(AND(ISNUMBER(MATCH($S2977,[3]Lists!$CU$8:$CU$37,0)),J2977&gt;=DATE(2018,12,31)),$AH$6,$AH$5)</f>
        <v>1</v>
      </c>
      <c r="AC2977" s="31">
        <f t="shared" si="465"/>
        <v>1</v>
      </c>
      <c r="AD2977" s="31">
        <f t="shared" si="466"/>
        <v>1</v>
      </c>
      <c r="AE2977" s="32" t="e">
        <f>MIN($K2977,IF(AND(S2977='[3]Resources - Baseline'!$C$25,$AH$3&gt;0),MIN(DATE(2050,12,31),MAX(DATE($AH$4,12,31),DATE(YEAR(J2977)+$AH$3,MONTH(J2977),DAY(J2977)))),IF(AND(COUNTIFS('[3]Resources - Baseline'!$C$26:$C$37,S2977)=1,$AH$2&gt;0),MIN(DATE($AH$4,12,31),DATE(YEAR(J2977)+$AH$2,MONTH(J2977),DAY(J2977))),DATE(2050,12,31))))</f>
        <v>#VALUE!</v>
      </c>
      <c r="AF2977" s="33">
        <f t="shared" si="467"/>
        <v>1</v>
      </c>
    </row>
    <row r="2978" spans="1:32">
      <c r="A2978" s="1">
        <v>2978</v>
      </c>
      <c r="B2978" s="21" t="s">
        <v>6082</v>
      </c>
      <c r="C2978" s="21" t="s">
        <v>6083</v>
      </c>
      <c r="D2978" s="21" t="s">
        <v>163</v>
      </c>
      <c r="E2978" s="21" t="s">
        <v>302</v>
      </c>
      <c r="F2978" s="21" t="s">
        <v>302</v>
      </c>
      <c r="G2978" s="21" t="s">
        <v>303</v>
      </c>
      <c r="H2978" s="21" t="s">
        <v>302</v>
      </c>
      <c r="I2978" s="21" t="s">
        <v>167</v>
      </c>
      <c r="J2978" s="22">
        <v>31517</v>
      </c>
      <c r="K2978" s="22">
        <v>55153</v>
      </c>
      <c r="L2978" s="23">
        <f t="shared" si="468"/>
        <v>6.09</v>
      </c>
      <c r="M2978" s="24">
        <f t="shared" si="469"/>
        <v>1</v>
      </c>
      <c r="N2978" s="21">
        <v>6.09</v>
      </c>
      <c r="O2978" s="21">
        <v>6.09</v>
      </c>
      <c r="P2978" s="21" t="s">
        <v>218</v>
      </c>
      <c r="Q2978" s="21" t="s">
        <v>219</v>
      </c>
      <c r="R2978" s="25" t="s">
        <v>218</v>
      </c>
      <c r="S2978" s="21" t="s">
        <v>220</v>
      </c>
      <c r="T2978" s="21"/>
      <c r="U2978" s="26"/>
      <c r="V2978" s="26"/>
      <c r="W2978" s="27">
        <f t="shared" si="460"/>
        <v>1986</v>
      </c>
      <c r="X2978" s="27">
        <f t="shared" si="461"/>
        <v>2050</v>
      </c>
      <c r="Y2978" s="28">
        <f t="shared" si="462"/>
        <v>0</v>
      </c>
      <c r="Z2978" s="29" t="str">
        <f t="shared" si="463"/>
        <v>Excluded</v>
      </c>
      <c r="AA2978" s="30">
        <f t="shared" si="464"/>
        <v>6.09</v>
      </c>
      <c r="AB2978" s="31">
        <f>IF(AND(ISNUMBER(MATCH($S2978,[3]Lists!$CU$8:$CU$37,0)),J2978&gt;=DATE(2018,12,31)),$AH$6,$AH$5)</f>
        <v>1</v>
      </c>
      <c r="AC2978" s="31">
        <f t="shared" si="465"/>
        <v>1</v>
      </c>
      <c r="AD2978" s="31">
        <f t="shared" si="466"/>
        <v>1</v>
      </c>
      <c r="AE2978" s="32" t="e">
        <f>MIN($K2978,IF(AND(S2978='[3]Resources - Baseline'!$C$25,$AH$3&gt;0),MIN(DATE(2050,12,31),MAX(DATE($AH$4,12,31),DATE(YEAR(J2978)+$AH$3,MONTH(J2978),DAY(J2978)))),IF(AND(COUNTIFS('[3]Resources - Baseline'!$C$26:$C$37,S2978)=1,$AH$2&gt;0),MIN(DATE($AH$4,12,31),DATE(YEAR(J2978)+$AH$2,MONTH(J2978),DAY(J2978))),DATE(2050,12,31))))</f>
        <v>#VALUE!</v>
      </c>
      <c r="AF2978" s="33">
        <f t="shared" si="467"/>
        <v>1</v>
      </c>
    </row>
    <row r="2979" spans="1:32">
      <c r="A2979" s="1">
        <v>2979</v>
      </c>
      <c r="B2979" s="21" t="s">
        <v>6084</v>
      </c>
      <c r="C2979" s="21" t="s">
        <v>6085</v>
      </c>
      <c r="D2979" s="21" t="s">
        <v>163</v>
      </c>
      <c r="E2979" s="21" t="s">
        <v>440</v>
      </c>
      <c r="F2979" s="21" t="s">
        <v>440</v>
      </c>
      <c r="G2979" s="21" t="s">
        <v>441</v>
      </c>
      <c r="H2979" s="21" t="s">
        <v>434</v>
      </c>
      <c r="I2979" s="21" t="s">
        <v>212</v>
      </c>
      <c r="J2979" s="22">
        <v>30575</v>
      </c>
      <c r="K2979" s="22">
        <v>55153</v>
      </c>
      <c r="L2979" s="23">
        <f t="shared" si="468"/>
        <v>20.5</v>
      </c>
      <c r="M2979" s="24">
        <f t="shared" si="469"/>
        <v>1</v>
      </c>
      <c r="N2979" s="21">
        <v>20.5</v>
      </c>
      <c r="O2979" s="21">
        <v>20.5</v>
      </c>
      <c r="P2979" s="21" t="s">
        <v>218</v>
      </c>
      <c r="Q2979" s="21" t="s">
        <v>219</v>
      </c>
      <c r="R2979" s="25" t="s">
        <v>218</v>
      </c>
      <c r="S2979" s="21" t="s">
        <v>344</v>
      </c>
      <c r="T2979" s="21"/>
      <c r="U2979" s="26"/>
      <c r="V2979" s="26"/>
      <c r="W2979" s="27">
        <f t="shared" si="460"/>
        <v>1984</v>
      </c>
      <c r="X2979" s="27">
        <f t="shared" si="461"/>
        <v>2050</v>
      </c>
      <c r="Y2979" s="28">
        <f t="shared" si="462"/>
        <v>0</v>
      </c>
      <c r="Z2979" s="29" t="str">
        <f t="shared" si="463"/>
        <v>NW</v>
      </c>
      <c r="AA2979" s="30">
        <f t="shared" si="464"/>
        <v>20.5</v>
      </c>
      <c r="AB2979" s="31">
        <f>IF(AND(ISNUMBER(MATCH($S2979,[3]Lists!$CU$8:$CU$37,0)),J2979&gt;=DATE(2018,12,31)),$AH$6,$AH$5)</f>
        <v>1</v>
      </c>
      <c r="AC2979" s="31">
        <f t="shared" si="465"/>
        <v>1</v>
      </c>
      <c r="AD2979" s="31">
        <f t="shared" si="466"/>
        <v>1</v>
      </c>
      <c r="AE2979" s="32" t="e">
        <f>MIN($K2979,IF(AND(S2979='[3]Resources - Baseline'!$C$25,$AH$3&gt;0),MIN(DATE(2050,12,31),MAX(DATE($AH$4,12,31),DATE(YEAR(J2979)+$AH$3,MONTH(J2979),DAY(J2979)))),IF(AND(COUNTIFS('[3]Resources - Baseline'!$C$26:$C$37,S2979)=1,$AH$2&gt;0),MIN(DATE($AH$4,12,31),DATE(YEAR(J2979)+$AH$2,MONTH(J2979),DAY(J2979))),DATE(2050,12,31))))</f>
        <v>#VALUE!</v>
      </c>
      <c r="AF2979" s="33">
        <f t="shared" si="467"/>
        <v>1</v>
      </c>
    </row>
    <row r="2980" spans="1:32">
      <c r="A2980" s="1">
        <v>2980</v>
      </c>
      <c r="B2980" s="21" t="s">
        <v>6086</v>
      </c>
      <c r="C2980" s="21" t="s">
        <v>6087</v>
      </c>
      <c r="D2980" s="21" t="s">
        <v>163</v>
      </c>
      <c r="E2980" s="21" t="s">
        <v>440</v>
      </c>
      <c r="F2980" s="21" t="s">
        <v>440</v>
      </c>
      <c r="G2980" s="21" t="s">
        <v>441</v>
      </c>
      <c r="H2980" s="21" t="s">
        <v>434</v>
      </c>
      <c r="I2980" s="21" t="s">
        <v>212</v>
      </c>
      <c r="J2980" s="22">
        <v>32600</v>
      </c>
      <c r="K2980" s="22">
        <v>55153</v>
      </c>
      <c r="L2980" s="23">
        <f t="shared" si="468"/>
        <v>1.9</v>
      </c>
      <c r="M2980" s="24">
        <f t="shared" si="469"/>
        <v>1</v>
      </c>
      <c r="N2980" s="21">
        <v>1.9</v>
      </c>
      <c r="O2980" s="21">
        <v>1.9</v>
      </c>
      <c r="P2980" s="21" t="s">
        <v>218</v>
      </c>
      <c r="Q2980" s="21" t="s">
        <v>219</v>
      </c>
      <c r="R2980" s="25" t="s">
        <v>218</v>
      </c>
      <c r="S2980" s="21" t="s">
        <v>344</v>
      </c>
      <c r="T2980" s="21"/>
      <c r="U2980" s="26"/>
      <c r="V2980" s="26"/>
      <c r="W2980" s="27">
        <f t="shared" si="460"/>
        <v>1989</v>
      </c>
      <c r="X2980" s="27">
        <f t="shared" si="461"/>
        <v>2050</v>
      </c>
      <c r="Y2980" s="28">
        <f t="shared" si="462"/>
        <v>0</v>
      </c>
      <c r="Z2980" s="29" t="str">
        <f t="shared" si="463"/>
        <v>NW</v>
      </c>
      <c r="AA2980" s="30">
        <f t="shared" si="464"/>
        <v>1.9</v>
      </c>
      <c r="AB2980" s="31">
        <f>IF(AND(ISNUMBER(MATCH($S2980,[3]Lists!$CU$8:$CU$37,0)),J2980&gt;=DATE(2018,12,31)),$AH$6,$AH$5)</f>
        <v>1</v>
      </c>
      <c r="AC2980" s="31">
        <f t="shared" si="465"/>
        <v>1</v>
      </c>
      <c r="AD2980" s="31">
        <f t="shared" si="466"/>
        <v>1</v>
      </c>
      <c r="AE2980" s="32" t="e">
        <f>MIN($K2980,IF(AND(S2980='[3]Resources - Baseline'!$C$25,$AH$3&gt;0),MIN(DATE(2050,12,31),MAX(DATE($AH$4,12,31),DATE(YEAR(J2980)+$AH$3,MONTH(J2980),DAY(J2980)))),IF(AND(COUNTIFS('[3]Resources - Baseline'!$C$26:$C$37,S2980)=1,$AH$2&gt;0),MIN(DATE($AH$4,12,31),DATE(YEAR(J2980)+$AH$2,MONTH(J2980),DAY(J2980))),DATE(2050,12,31))))</f>
        <v>#VALUE!</v>
      </c>
      <c r="AF2980" s="33">
        <f t="shared" si="467"/>
        <v>1</v>
      </c>
    </row>
    <row r="2981" spans="1:32">
      <c r="A2981" s="1">
        <v>2981</v>
      </c>
      <c r="B2981" s="21" t="s">
        <v>6088</v>
      </c>
      <c r="C2981" s="21" t="s">
        <v>6089</v>
      </c>
      <c r="D2981" s="21" t="s">
        <v>163</v>
      </c>
      <c r="E2981" s="21" t="s">
        <v>1616</v>
      </c>
      <c r="F2981" s="21" t="s">
        <v>1616</v>
      </c>
      <c r="G2981" s="21" t="s">
        <v>1617</v>
      </c>
      <c r="H2981" s="21" t="s">
        <v>210</v>
      </c>
      <c r="I2981" s="21" t="s">
        <v>212</v>
      </c>
      <c r="J2981" s="22">
        <v>11628</v>
      </c>
      <c r="K2981" s="22">
        <v>55153</v>
      </c>
      <c r="L2981" s="23">
        <f t="shared" si="468"/>
        <v>503</v>
      </c>
      <c r="M2981" s="24">
        <f t="shared" si="469"/>
        <v>1</v>
      </c>
      <c r="N2981" s="21">
        <v>503</v>
      </c>
      <c r="O2981" s="21">
        <v>503</v>
      </c>
      <c r="P2981" s="21" t="s">
        <v>218</v>
      </c>
      <c r="Q2981" s="21" t="s">
        <v>219</v>
      </c>
      <c r="R2981" s="25" t="s">
        <v>218</v>
      </c>
      <c r="S2981" s="21" t="s">
        <v>344</v>
      </c>
      <c r="T2981" s="21"/>
      <c r="U2981" s="26"/>
      <c r="V2981" s="26"/>
      <c r="W2981" s="27">
        <f t="shared" si="460"/>
        <v>1932</v>
      </c>
      <c r="X2981" s="27">
        <f t="shared" si="461"/>
        <v>2050</v>
      </c>
      <c r="Y2981" s="28">
        <f t="shared" si="462"/>
        <v>0</v>
      </c>
      <c r="Z2981" s="29" t="str">
        <f t="shared" si="463"/>
        <v>NW</v>
      </c>
      <c r="AA2981" s="30">
        <f t="shared" si="464"/>
        <v>503</v>
      </c>
      <c r="AB2981" s="31">
        <f>IF(AND(ISNUMBER(MATCH($S2981,[3]Lists!$CU$8:$CU$37,0)),J2981&gt;=DATE(2018,12,31)),$AH$6,$AH$5)</f>
        <v>1</v>
      </c>
      <c r="AC2981" s="31">
        <f t="shared" si="465"/>
        <v>1</v>
      </c>
      <c r="AD2981" s="31">
        <f t="shared" si="466"/>
        <v>1</v>
      </c>
      <c r="AE2981" s="32" t="e">
        <f>MIN($K2981,IF(AND(S2981='[3]Resources - Baseline'!$C$25,$AH$3&gt;0),MIN(DATE(2050,12,31),MAX(DATE($AH$4,12,31),DATE(YEAR(J2981)+$AH$3,MONTH(J2981),DAY(J2981)))),IF(AND(COUNTIFS('[3]Resources - Baseline'!$C$26:$C$37,S2981)=1,$AH$2&gt;0),MIN(DATE($AH$4,12,31),DATE(YEAR(J2981)+$AH$2,MONTH(J2981),DAY(J2981))),DATE(2050,12,31))))</f>
        <v>#VALUE!</v>
      </c>
      <c r="AF2981" s="33">
        <f t="shared" si="467"/>
        <v>1</v>
      </c>
    </row>
    <row r="2982" spans="1:32">
      <c r="A2982" s="1">
        <v>2982</v>
      </c>
      <c r="B2982" s="21" t="s">
        <v>6090</v>
      </c>
      <c r="C2982" s="21" t="s">
        <v>6091</v>
      </c>
      <c r="D2982" s="21" t="s">
        <v>163</v>
      </c>
      <c r="E2982" s="21" t="s">
        <v>1085</v>
      </c>
      <c r="F2982" s="21" t="s">
        <v>1085</v>
      </c>
      <c r="G2982" s="21" t="s">
        <v>1086</v>
      </c>
      <c r="H2982" s="21" t="s">
        <v>747</v>
      </c>
      <c r="I2982" s="21" t="s">
        <v>212</v>
      </c>
      <c r="J2982" s="22">
        <v>37165</v>
      </c>
      <c r="K2982" s="22">
        <v>55153</v>
      </c>
      <c r="L2982" s="23">
        <f t="shared" si="468"/>
        <v>50</v>
      </c>
      <c r="M2982" s="24">
        <f t="shared" si="469"/>
        <v>1</v>
      </c>
      <c r="N2982" s="21">
        <v>50</v>
      </c>
      <c r="O2982" s="21">
        <v>50</v>
      </c>
      <c r="P2982" s="21" t="s">
        <v>196</v>
      </c>
      <c r="Q2982" s="21" t="s">
        <v>197</v>
      </c>
      <c r="R2982" s="25" t="s">
        <v>198</v>
      </c>
      <c r="S2982" s="21" t="s">
        <v>551</v>
      </c>
      <c r="T2982" s="21"/>
      <c r="U2982" s="26"/>
      <c r="V2982" s="26"/>
      <c r="W2982" s="27">
        <f t="shared" si="460"/>
        <v>2002</v>
      </c>
      <c r="X2982" s="27">
        <f t="shared" si="461"/>
        <v>2050</v>
      </c>
      <c r="Y2982" s="28">
        <f t="shared" si="462"/>
        <v>0</v>
      </c>
      <c r="Z2982" s="29" t="str">
        <f t="shared" si="463"/>
        <v>NW</v>
      </c>
      <c r="AA2982" s="30">
        <f t="shared" si="464"/>
        <v>50</v>
      </c>
      <c r="AB2982" s="31">
        <f>IF(AND(ISNUMBER(MATCH($S2982,[3]Lists!$CU$8:$CU$37,0)),J2982&gt;=DATE(2018,12,31)),$AH$6,$AH$5)</f>
        <v>1</v>
      </c>
      <c r="AC2982" s="31">
        <f t="shared" si="465"/>
        <v>1</v>
      </c>
      <c r="AD2982" s="31">
        <f t="shared" si="466"/>
        <v>1</v>
      </c>
      <c r="AE2982" s="32" t="e">
        <f>MIN($K2982,IF(AND(S2982='[3]Resources - Baseline'!$C$25,$AH$3&gt;0),MIN(DATE(2050,12,31),MAX(DATE($AH$4,12,31),DATE(YEAR(J2982)+$AH$3,MONTH(J2982),DAY(J2982)))),IF(AND(COUNTIFS('[3]Resources - Baseline'!$C$26:$C$37,S2982)=1,$AH$2&gt;0),MIN(DATE($AH$4,12,31),DATE(YEAR(J2982)+$AH$2,MONTH(J2982),DAY(J2982))),DATE(2050,12,31))))</f>
        <v>#VALUE!</v>
      </c>
      <c r="AF2982" s="33">
        <f t="shared" si="467"/>
        <v>1</v>
      </c>
    </row>
    <row r="2983" spans="1:32">
      <c r="A2983" s="1">
        <v>2983</v>
      </c>
      <c r="B2983" s="21" t="s">
        <v>6092</v>
      </c>
      <c r="C2983" s="21" t="s">
        <v>6093</v>
      </c>
      <c r="D2983" s="21" t="s">
        <v>163</v>
      </c>
      <c r="E2983" s="21" t="s">
        <v>440</v>
      </c>
      <c r="F2983" s="21" t="s">
        <v>440</v>
      </c>
      <c r="G2983" s="21" t="s">
        <v>441</v>
      </c>
      <c r="H2983" s="21" t="s">
        <v>434</v>
      </c>
      <c r="I2983" s="21" t="s">
        <v>212</v>
      </c>
      <c r="J2983" s="22">
        <v>41030</v>
      </c>
      <c r="K2983" s="22">
        <v>55153</v>
      </c>
      <c r="L2983" s="23">
        <f t="shared" si="468"/>
        <v>2</v>
      </c>
      <c r="M2983" s="24">
        <f t="shared" si="469"/>
        <v>1</v>
      </c>
      <c r="N2983" s="21">
        <v>2</v>
      </c>
      <c r="O2983" s="21">
        <v>2</v>
      </c>
      <c r="P2983" s="21" t="s">
        <v>911</v>
      </c>
      <c r="Q2983" s="21" t="s">
        <v>912</v>
      </c>
      <c r="R2983" s="25" t="s">
        <v>215</v>
      </c>
      <c r="S2983" s="21" t="s">
        <v>120</v>
      </c>
      <c r="T2983" s="21"/>
      <c r="U2983" s="26"/>
      <c r="V2983" s="26"/>
      <c r="W2983" s="27">
        <f t="shared" si="460"/>
        <v>2012</v>
      </c>
      <c r="X2983" s="27">
        <f t="shared" si="461"/>
        <v>2050</v>
      </c>
      <c r="Y2983" s="28">
        <f t="shared" si="462"/>
        <v>0</v>
      </c>
      <c r="Z2983" s="29" t="str">
        <f t="shared" si="463"/>
        <v>NW</v>
      </c>
      <c r="AA2983" s="30">
        <f t="shared" si="464"/>
        <v>2</v>
      </c>
      <c r="AB2983" s="31">
        <f>IF(AND(ISNUMBER(MATCH($S2983,[3]Lists!$CU$8:$CU$37,0)),J2983&gt;=DATE(2018,12,31)),$AH$6,$AH$5)</f>
        <v>1</v>
      </c>
      <c r="AC2983" s="31">
        <f t="shared" si="465"/>
        <v>1</v>
      </c>
      <c r="AD2983" s="31">
        <f t="shared" si="466"/>
        <v>1</v>
      </c>
      <c r="AE2983" s="32" t="e">
        <f>MIN($K2983,IF(AND(S2983='[3]Resources - Baseline'!$C$25,$AH$3&gt;0),MIN(DATE(2050,12,31),MAX(DATE($AH$4,12,31),DATE(YEAR(J2983)+$AH$3,MONTH(J2983),DAY(J2983)))),IF(AND(COUNTIFS('[3]Resources - Baseline'!$C$26:$C$37,S2983)=1,$AH$2&gt;0),MIN(DATE($AH$4,12,31),DATE(YEAR(J2983)+$AH$2,MONTH(J2983),DAY(J2983))),DATE(2050,12,31))))</f>
        <v>#VALUE!</v>
      </c>
      <c r="AF2983" s="33">
        <f t="shared" si="467"/>
        <v>1</v>
      </c>
    </row>
    <row r="2984" spans="1:32">
      <c r="A2984" s="1">
        <v>2984</v>
      </c>
      <c r="B2984" s="21" t="s">
        <v>6094</v>
      </c>
      <c r="C2984" s="21" t="s">
        <v>6095</v>
      </c>
      <c r="D2984" s="21" t="s">
        <v>163</v>
      </c>
      <c r="E2984" s="21" t="s">
        <v>440</v>
      </c>
      <c r="F2984" s="21" t="s">
        <v>440</v>
      </c>
      <c r="G2984" s="21" t="s">
        <v>441</v>
      </c>
      <c r="H2984" s="21" t="s">
        <v>434</v>
      </c>
      <c r="I2984" s="21" t="s">
        <v>212</v>
      </c>
      <c r="J2984" s="22">
        <v>41030</v>
      </c>
      <c r="K2984" s="22">
        <v>55153</v>
      </c>
      <c r="L2984" s="23">
        <f t="shared" si="468"/>
        <v>2</v>
      </c>
      <c r="M2984" s="24">
        <f t="shared" si="469"/>
        <v>1</v>
      </c>
      <c r="N2984" s="21">
        <v>2</v>
      </c>
      <c r="O2984" s="21">
        <v>2</v>
      </c>
      <c r="P2984" s="21" t="s">
        <v>911</v>
      </c>
      <c r="Q2984" s="21" t="s">
        <v>912</v>
      </c>
      <c r="R2984" s="25" t="s">
        <v>215</v>
      </c>
      <c r="S2984" s="21" t="s">
        <v>120</v>
      </c>
      <c r="T2984" s="21"/>
      <c r="U2984" s="26"/>
      <c r="V2984" s="26"/>
      <c r="W2984" s="27">
        <f t="shared" si="460"/>
        <v>2012</v>
      </c>
      <c r="X2984" s="27">
        <f t="shared" si="461"/>
        <v>2050</v>
      </c>
      <c r="Y2984" s="28">
        <f t="shared" si="462"/>
        <v>0</v>
      </c>
      <c r="Z2984" s="29" t="str">
        <f t="shared" si="463"/>
        <v>NW</v>
      </c>
      <c r="AA2984" s="30">
        <f t="shared" si="464"/>
        <v>2</v>
      </c>
      <c r="AB2984" s="31">
        <f>IF(AND(ISNUMBER(MATCH($S2984,[3]Lists!$CU$8:$CU$37,0)),J2984&gt;=DATE(2018,12,31)),$AH$6,$AH$5)</f>
        <v>1</v>
      </c>
      <c r="AC2984" s="31">
        <f t="shared" si="465"/>
        <v>1</v>
      </c>
      <c r="AD2984" s="31">
        <f t="shared" si="466"/>
        <v>1</v>
      </c>
      <c r="AE2984" s="32" t="e">
        <f>MIN($K2984,IF(AND(S2984='[3]Resources - Baseline'!$C$25,$AH$3&gt;0),MIN(DATE(2050,12,31),MAX(DATE($AH$4,12,31),DATE(YEAR(J2984)+$AH$3,MONTH(J2984),DAY(J2984)))),IF(AND(COUNTIFS('[3]Resources - Baseline'!$C$26:$C$37,S2984)=1,$AH$2&gt;0),MIN(DATE($AH$4,12,31),DATE(YEAR(J2984)+$AH$2,MONTH(J2984),DAY(J2984))),DATE(2050,12,31))))</f>
        <v>#VALUE!</v>
      </c>
      <c r="AF2984" s="33">
        <f t="shared" si="467"/>
        <v>1</v>
      </c>
    </row>
    <row r="2985" spans="1:32">
      <c r="A2985" s="1">
        <v>2985</v>
      </c>
      <c r="B2985" s="21" t="s">
        <v>6096</v>
      </c>
      <c r="C2985" s="21" t="s">
        <v>6097</v>
      </c>
      <c r="D2985" s="21" t="s">
        <v>163</v>
      </c>
      <c r="E2985" s="21" t="s">
        <v>440</v>
      </c>
      <c r="F2985" s="21" t="s">
        <v>440</v>
      </c>
      <c r="G2985" s="21" t="s">
        <v>441</v>
      </c>
      <c r="H2985" s="21" t="s">
        <v>434</v>
      </c>
      <c r="I2985" s="21" t="s">
        <v>212</v>
      </c>
      <c r="J2985" s="22">
        <v>40886</v>
      </c>
      <c r="K2985" s="22">
        <v>55153</v>
      </c>
      <c r="L2985" s="23">
        <f t="shared" si="468"/>
        <v>80</v>
      </c>
      <c r="M2985" s="24">
        <f t="shared" si="469"/>
        <v>1</v>
      </c>
      <c r="N2985" s="21">
        <v>80</v>
      </c>
      <c r="O2985" s="21">
        <v>80</v>
      </c>
      <c r="P2985" s="21" t="s">
        <v>196</v>
      </c>
      <c r="Q2985" s="21" t="s">
        <v>197</v>
      </c>
      <c r="R2985" s="25" t="s">
        <v>198</v>
      </c>
      <c r="S2985" s="21" t="s">
        <v>551</v>
      </c>
      <c r="T2985" s="21"/>
      <c r="U2985" s="26"/>
      <c r="V2985" s="26"/>
      <c r="W2985" s="27">
        <f t="shared" si="460"/>
        <v>2012</v>
      </c>
      <c r="X2985" s="27">
        <f t="shared" si="461"/>
        <v>2050</v>
      </c>
      <c r="Y2985" s="28">
        <f t="shared" si="462"/>
        <v>0</v>
      </c>
      <c r="Z2985" s="29" t="str">
        <f t="shared" si="463"/>
        <v>NW</v>
      </c>
      <c r="AA2985" s="30">
        <f t="shared" si="464"/>
        <v>80</v>
      </c>
      <c r="AB2985" s="31">
        <f>IF(AND(ISNUMBER(MATCH($S2985,[3]Lists!$CU$8:$CU$37,0)),J2985&gt;=DATE(2018,12,31)),$AH$6,$AH$5)</f>
        <v>1</v>
      </c>
      <c r="AC2985" s="31">
        <f t="shared" si="465"/>
        <v>1</v>
      </c>
      <c r="AD2985" s="31">
        <f t="shared" si="466"/>
        <v>1</v>
      </c>
      <c r="AE2985" s="32" t="e">
        <f>MIN($K2985,IF(AND(S2985='[3]Resources - Baseline'!$C$25,$AH$3&gt;0),MIN(DATE(2050,12,31),MAX(DATE($AH$4,12,31),DATE(YEAR(J2985)+$AH$3,MONTH(J2985),DAY(J2985)))),IF(AND(COUNTIFS('[3]Resources - Baseline'!$C$26:$C$37,S2985)=1,$AH$2&gt;0),MIN(DATE($AH$4,12,31),DATE(YEAR(J2985)+$AH$2,MONTH(J2985),DAY(J2985))),DATE(2050,12,31))))</f>
        <v>#VALUE!</v>
      </c>
      <c r="AF2985" s="33">
        <f t="shared" si="467"/>
        <v>1</v>
      </c>
    </row>
    <row r="2986" spans="1:32">
      <c r="A2986" s="1">
        <v>2986</v>
      </c>
      <c r="B2986" s="21" t="s">
        <v>6098</v>
      </c>
      <c r="C2986" s="21" t="s">
        <v>6099</v>
      </c>
      <c r="D2986" s="21" t="s">
        <v>163</v>
      </c>
      <c r="E2986" s="21" t="s">
        <v>202</v>
      </c>
      <c r="F2986" s="21" t="s">
        <v>202</v>
      </c>
      <c r="G2986" s="21" t="s">
        <v>1785</v>
      </c>
      <c r="H2986" s="21" t="s">
        <v>202</v>
      </c>
      <c r="I2986" s="21" t="s">
        <v>202</v>
      </c>
      <c r="J2986" s="22">
        <v>20821</v>
      </c>
      <c r="K2986" s="22">
        <v>55153</v>
      </c>
      <c r="L2986" s="23">
        <f t="shared" si="468"/>
        <v>25</v>
      </c>
      <c r="M2986" s="24">
        <f t="shared" si="469"/>
        <v>1</v>
      </c>
      <c r="N2986" s="21">
        <v>25</v>
      </c>
      <c r="O2986" s="21">
        <v>25</v>
      </c>
      <c r="P2986" s="21" t="s">
        <v>631</v>
      </c>
      <c r="Q2986" s="21" t="s">
        <v>632</v>
      </c>
      <c r="R2986" s="25" t="s">
        <v>270</v>
      </c>
      <c r="S2986" s="21" t="s">
        <v>1786</v>
      </c>
      <c r="T2986" s="21"/>
      <c r="U2986" s="26"/>
      <c r="V2986" s="26"/>
      <c r="W2986" s="27">
        <f t="shared" si="460"/>
        <v>1957</v>
      </c>
      <c r="X2986" s="27">
        <f t="shared" si="461"/>
        <v>2050</v>
      </c>
      <c r="Y2986" s="28">
        <f t="shared" si="462"/>
        <v>0</v>
      </c>
      <c r="Z2986" s="29" t="str">
        <f t="shared" si="463"/>
        <v>IID</v>
      </c>
      <c r="AA2986" s="30">
        <f t="shared" si="464"/>
        <v>25</v>
      </c>
      <c r="AB2986" s="31">
        <f>IF(AND(ISNUMBER(MATCH($S2986,[3]Lists!$CU$8:$CU$37,0)),J2986&gt;=DATE(2018,12,31)),$AH$6,$AH$5)</f>
        <v>1</v>
      </c>
      <c r="AC2986" s="31">
        <f t="shared" si="465"/>
        <v>1</v>
      </c>
      <c r="AD2986" s="31">
        <f t="shared" si="466"/>
        <v>1</v>
      </c>
      <c r="AE2986" s="32" t="e">
        <f>MIN($K2986,IF(AND(S2986='[3]Resources - Baseline'!$C$25,$AH$3&gt;0),MIN(DATE(2050,12,31),MAX(DATE($AH$4,12,31),DATE(YEAR(J2986)+$AH$3,MONTH(J2986),DAY(J2986)))),IF(AND(COUNTIFS('[3]Resources - Baseline'!$C$26:$C$37,S2986)=1,$AH$2&gt;0),MIN(DATE($AH$4,12,31),DATE(YEAR(J2986)+$AH$2,MONTH(J2986),DAY(J2986))),DATE(2050,12,31))))</f>
        <v>#VALUE!</v>
      </c>
      <c r="AF2986" s="33">
        <f t="shared" si="467"/>
        <v>1</v>
      </c>
    </row>
    <row r="2987" spans="1:32">
      <c r="A2987" s="1">
        <v>2987</v>
      </c>
      <c r="B2987" s="21" t="s">
        <v>6100</v>
      </c>
      <c r="C2987" s="21" t="s">
        <v>6101</v>
      </c>
      <c r="D2987" s="21" t="s">
        <v>163</v>
      </c>
      <c r="E2987" s="21" t="s">
        <v>202</v>
      </c>
      <c r="F2987" s="21" t="s">
        <v>202</v>
      </c>
      <c r="G2987" s="21" t="s">
        <v>1785</v>
      </c>
      <c r="H2987" s="21" t="s">
        <v>202</v>
      </c>
      <c r="I2987" s="21" t="s">
        <v>202</v>
      </c>
      <c r="J2987" s="22">
        <v>29312</v>
      </c>
      <c r="K2987" s="22">
        <v>55153</v>
      </c>
      <c r="L2987" s="23">
        <f t="shared" si="468"/>
        <v>25</v>
      </c>
      <c r="M2987" s="24">
        <f t="shared" si="469"/>
        <v>1</v>
      </c>
      <c r="N2987" s="21">
        <v>25</v>
      </c>
      <c r="O2987" s="21">
        <v>25</v>
      </c>
      <c r="P2987" s="21" t="s">
        <v>631</v>
      </c>
      <c r="Q2987" s="21" t="s">
        <v>632</v>
      </c>
      <c r="R2987" s="25" t="s">
        <v>270</v>
      </c>
      <c r="S2987" s="21" t="s">
        <v>1786</v>
      </c>
      <c r="T2987" s="21"/>
      <c r="U2987" s="26"/>
      <c r="V2987" s="26"/>
      <c r="W2987" s="27">
        <f t="shared" si="460"/>
        <v>1980</v>
      </c>
      <c r="X2987" s="27">
        <f t="shared" si="461"/>
        <v>2050</v>
      </c>
      <c r="Y2987" s="28">
        <f t="shared" si="462"/>
        <v>0</v>
      </c>
      <c r="Z2987" s="29" t="str">
        <f t="shared" si="463"/>
        <v>IID</v>
      </c>
      <c r="AA2987" s="30">
        <f t="shared" si="464"/>
        <v>25</v>
      </c>
      <c r="AB2987" s="31">
        <f>IF(AND(ISNUMBER(MATCH($S2987,[3]Lists!$CU$8:$CU$37,0)),J2987&gt;=DATE(2018,12,31)),$AH$6,$AH$5)</f>
        <v>1</v>
      </c>
      <c r="AC2987" s="31">
        <f t="shared" si="465"/>
        <v>1</v>
      </c>
      <c r="AD2987" s="31">
        <f t="shared" si="466"/>
        <v>1</v>
      </c>
      <c r="AE2987" s="32" t="e">
        <f>MIN($K2987,IF(AND(S2987='[3]Resources - Baseline'!$C$25,$AH$3&gt;0),MIN(DATE(2050,12,31),MAX(DATE($AH$4,12,31),DATE(YEAR(J2987)+$AH$3,MONTH(J2987),DAY(J2987)))),IF(AND(COUNTIFS('[3]Resources - Baseline'!$C$26:$C$37,S2987)=1,$AH$2&gt;0),MIN(DATE($AH$4,12,31),DATE(YEAR(J2987)+$AH$2,MONTH(J2987),DAY(J2987))),DATE(2050,12,31))))</f>
        <v>#VALUE!</v>
      </c>
      <c r="AF2987" s="33">
        <f t="shared" si="467"/>
        <v>1</v>
      </c>
    </row>
    <row r="2988" spans="1:32">
      <c r="A2988" s="1">
        <v>2988</v>
      </c>
      <c r="B2988" s="21" t="s">
        <v>6102</v>
      </c>
      <c r="C2988" s="21" t="s">
        <v>6103</v>
      </c>
      <c r="D2988" s="21" t="s">
        <v>163</v>
      </c>
      <c r="E2988" s="21" t="s">
        <v>192</v>
      </c>
      <c r="F2988" s="21" t="s">
        <v>192</v>
      </c>
      <c r="G2988" s="21" t="s">
        <v>193</v>
      </c>
      <c r="H2988" s="21" t="s">
        <v>194</v>
      </c>
      <c r="I2988" s="21" t="s">
        <v>195</v>
      </c>
      <c r="J2988" s="22">
        <v>31382</v>
      </c>
      <c r="K2988" s="22">
        <v>55153</v>
      </c>
      <c r="L2988" s="23">
        <f t="shared" si="468"/>
        <v>1.6</v>
      </c>
      <c r="M2988" s="24">
        <f t="shared" si="469"/>
        <v>1</v>
      </c>
      <c r="N2988" s="21">
        <v>1.6</v>
      </c>
      <c r="O2988" s="21">
        <v>1.6</v>
      </c>
      <c r="P2988" s="21" t="s">
        <v>218</v>
      </c>
      <c r="Q2988" s="21" t="s">
        <v>219</v>
      </c>
      <c r="R2988" s="25" t="s">
        <v>218</v>
      </c>
      <c r="S2988" s="21" t="s">
        <v>227</v>
      </c>
      <c r="T2988" s="21"/>
      <c r="U2988" s="26"/>
      <c r="V2988" s="26"/>
      <c r="W2988" s="27">
        <f t="shared" si="460"/>
        <v>1986</v>
      </c>
      <c r="X2988" s="27">
        <f t="shared" si="461"/>
        <v>2050</v>
      </c>
      <c r="Y2988" s="28">
        <f t="shared" si="462"/>
        <v>0</v>
      </c>
      <c r="Z2988" s="29" t="str">
        <f t="shared" si="463"/>
        <v>SW</v>
      </c>
      <c r="AA2988" s="30">
        <f t="shared" si="464"/>
        <v>1.6</v>
      </c>
      <c r="AB2988" s="31">
        <f>IF(AND(ISNUMBER(MATCH($S2988,[3]Lists!$CU$8:$CU$37,0)),J2988&gt;=DATE(2018,12,31)),$AH$6,$AH$5)</f>
        <v>1</v>
      </c>
      <c r="AC2988" s="31">
        <f t="shared" si="465"/>
        <v>1</v>
      </c>
      <c r="AD2988" s="31">
        <f t="shared" si="466"/>
        <v>1</v>
      </c>
      <c r="AE2988" s="32" t="e">
        <f>MIN($K2988,IF(AND(S2988='[3]Resources - Baseline'!$C$25,$AH$3&gt;0),MIN(DATE(2050,12,31),MAX(DATE($AH$4,12,31),DATE(YEAR(J2988)+$AH$3,MONTH(J2988),DAY(J2988)))),IF(AND(COUNTIFS('[3]Resources - Baseline'!$C$26:$C$37,S2988)=1,$AH$2&gt;0),MIN(DATE($AH$4,12,31),DATE(YEAR(J2988)+$AH$2,MONTH(J2988),DAY(J2988))),DATE(2050,12,31))))</f>
        <v>#VALUE!</v>
      </c>
      <c r="AF2988" s="33">
        <f t="shared" si="467"/>
        <v>1</v>
      </c>
    </row>
    <row r="2989" spans="1:32">
      <c r="A2989" s="1">
        <v>2989</v>
      </c>
      <c r="B2989" s="21" t="s">
        <v>6104</v>
      </c>
      <c r="C2989" s="21" t="s">
        <v>6105</v>
      </c>
      <c r="D2989" s="21" t="s">
        <v>163</v>
      </c>
      <c r="E2989" s="21" t="s">
        <v>302</v>
      </c>
      <c r="F2989" s="21" t="s">
        <v>302</v>
      </c>
      <c r="G2989" s="21" t="s">
        <v>303</v>
      </c>
      <c r="H2989" s="21" t="s">
        <v>302</v>
      </c>
      <c r="I2989" s="21" t="s">
        <v>167</v>
      </c>
      <c r="J2989" s="22">
        <v>23529</v>
      </c>
      <c r="K2989" s="22">
        <v>55153</v>
      </c>
      <c r="L2989" s="23">
        <f t="shared" si="468"/>
        <v>10</v>
      </c>
      <c r="M2989" s="24">
        <f t="shared" si="469"/>
        <v>1</v>
      </c>
      <c r="N2989" s="21">
        <v>10</v>
      </c>
      <c r="O2989" s="21">
        <v>10</v>
      </c>
      <c r="P2989" s="21" t="s">
        <v>307</v>
      </c>
      <c r="Q2989" s="21" t="s">
        <v>308</v>
      </c>
      <c r="R2989" s="25" t="s">
        <v>309</v>
      </c>
      <c r="S2989" s="21" t="s">
        <v>310</v>
      </c>
      <c r="T2989" s="21"/>
      <c r="U2989" s="26"/>
      <c r="V2989" s="26"/>
      <c r="W2989" s="27">
        <f t="shared" si="460"/>
        <v>1964</v>
      </c>
      <c r="X2989" s="27">
        <f t="shared" si="461"/>
        <v>2050</v>
      </c>
      <c r="Y2989" s="28">
        <f t="shared" si="462"/>
        <v>0</v>
      </c>
      <c r="Z2989" s="29" t="str">
        <f t="shared" si="463"/>
        <v>Excluded</v>
      </c>
      <c r="AA2989" s="30">
        <f t="shared" si="464"/>
        <v>10</v>
      </c>
      <c r="AB2989" s="31">
        <f>IF(AND(ISNUMBER(MATCH($S2989,[3]Lists!$CU$8:$CU$37,0)),J2989&gt;=DATE(2018,12,31)),$AH$6,$AH$5)</f>
        <v>1</v>
      </c>
      <c r="AC2989" s="31">
        <f t="shared" si="465"/>
        <v>1</v>
      </c>
      <c r="AD2989" s="31">
        <f t="shared" si="466"/>
        <v>1</v>
      </c>
      <c r="AE2989" s="32" t="e">
        <f>MIN($K2989,IF(AND(S2989='[3]Resources - Baseline'!$C$25,$AH$3&gt;0),MIN(DATE(2050,12,31),MAX(DATE($AH$4,12,31),DATE(YEAR(J2989)+$AH$3,MONTH(J2989),DAY(J2989)))),IF(AND(COUNTIFS('[3]Resources - Baseline'!$C$26:$C$37,S2989)=1,$AH$2&gt;0),MIN(DATE($AH$4,12,31),DATE(YEAR(J2989)+$AH$2,MONTH(J2989),DAY(J2989))),DATE(2050,12,31))))</f>
        <v>#VALUE!</v>
      </c>
      <c r="AF2989" s="33">
        <f t="shared" si="467"/>
        <v>1</v>
      </c>
    </row>
    <row r="2990" spans="1:32">
      <c r="A2990" s="1">
        <v>2990</v>
      </c>
      <c r="B2990" s="21" t="s">
        <v>6106</v>
      </c>
      <c r="C2990" s="21" t="s">
        <v>6107</v>
      </c>
      <c r="D2990" s="21" t="s">
        <v>163</v>
      </c>
      <c r="E2990" s="21" t="s">
        <v>1616</v>
      </c>
      <c r="F2990" s="21" t="s">
        <v>1616</v>
      </c>
      <c r="G2990" s="21" t="s">
        <v>1617</v>
      </c>
      <c r="H2990" s="21" t="s">
        <v>210</v>
      </c>
      <c r="I2990" s="21" t="s">
        <v>212</v>
      </c>
      <c r="J2990" s="22">
        <v>22433</v>
      </c>
      <c r="K2990" s="22">
        <v>55153</v>
      </c>
      <c r="L2990" s="23">
        <f t="shared" si="468"/>
        <v>1254</v>
      </c>
      <c r="M2990" s="24">
        <f t="shared" si="469"/>
        <v>1</v>
      </c>
      <c r="N2990" s="21">
        <v>1254</v>
      </c>
      <c r="O2990" s="21">
        <v>1254</v>
      </c>
      <c r="P2990" s="21" t="s">
        <v>218</v>
      </c>
      <c r="Q2990" s="21" t="s">
        <v>219</v>
      </c>
      <c r="R2990" s="25" t="s">
        <v>218</v>
      </c>
      <c r="S2990" s="21" t="s">
        <v>344</v>
      </c>
      <c r="T2990" s="21"/>
      <c r="U2990" s="26"/>
      <c r="V2990" s="26"/>
      <c r="W2990" s="27">
        <f t="shared" si="460"/>
        <v>1961</v>
      </c>
      <c r="X2990" s="27">
        <f t="shared" si="461"/>
        <v>2050</v>
      </c>
      <c r="Y2990" s="28">
        <f t="shared" si="462"/>
        <v>0</v>
      </c>
      <c r="Z2990" s="29" t="str">
        <f t="shared" si="463"/>
        <v>NW</v>
      </c>
      <c r="AA2990" s="30">
        <f t="shared" si="464"/>
        <v>1254</v>
      </c>
      <c r="AB2990" s="31">
        <f>IF(AND(ISNUMBER(MATCH($S2990,[3]Lists!$CU$8:$CU$37,0)),J2990&gt;=DATE(2018,12,31)),$AH$6,$AH$5)</f>
        <v>1</v>
      </c>
      <c r="AC2990" s="31">
        <f t="shared" si="465"/>
        <v>1</v>
      </c>
      <c r="AD2990" s="31">
        <f t="shared" si="466"/>
        <v>1</v>
      </c>
      <c r="AE2990" s="32" t="e">
        <f>MIN($K2990,IF(AND(S2990='[3]Resources - Baseline'!$C$25,$AH$3&gt;0),MIN(DATE(2050,12,31),MAX(DATE($AH$4,12,31),DATE(YEAR(J2990)+$AH$3,MONTH(J2990),DAY(J2990)))),IF(AND(COUNTIFS('[3]Resources - Baseline'!$C$26:$C$37,S2990)=1,$AH$2&gt;0),MIN(DATE($AH$4,12,31),DATE(YEAR(J2990)+$AH$2,MONTH(J2990),DAY(J2990))),DATE(2050,12,31))))</f>
        <v>#VALUE!</v>
      </c>
      <c r="AF2990" s="33">
        <f t="shared" si="467"/>
        <v>1</v>
      </c>
    </row>
    <row r="2991" spans="1:32">
      <c r="A2991" s="1">
        <v>2991</v>
      </c>
      <c r="B2991" s="21" t="s">
        <v>6108</v>
      </c>
      <c r="C2991" s="21" t="s">
        <v>6109</v>
      </c>
      <c r="D2991" s="21" t="s">
        <v>163</v>
      </c>
      <c r="E2991" s="21" t="s">
        <v>302</v>
      </c>
      <c r="F2991" s="21" t="s">
        <v>302</v>
      </c>
      <c r="G2991" s="21" t="s">
        <v>303</v>
      </c>
      <c r="H2991" s="21" t="s">
        <v>302</v>
      </c>
      <c r="I2991" s="21" t="s">
        <v>167</v>
      </c>
      <c r="J2991" s="22">
        <v>40909</v>
      </c>
      <c r="K2991" s="22">
        <v>55153</v>
      </c>
      <c r="L2991" s="23">
        <f t="shared" si="468"/>
        <v>622</v>
      </c>
      <c r="M2991" s="24">
        <f t="shared" si="469"/>
        <v>1</v>
      </c>
      <c r="N2991" s="21">
        <v>622</v>
      </c>
      <c r="O2991" s="21">
        <v>622</v>
      </c>
      <c r="P2991" s="21" t="s">
        <v>257</v>
      </c>
      <c r="Q2991" s="21" t="s">
        <v>258</v>
      </c>
      <c r="R2991" s="25" t="s">
        <v>259</v>
      </c>
      <c r="S2991" s="21" t="s">
        <v>534</v>
      </c>
      <c r="T2991" s="21"/>
      <c r="U2991" s="26"/>
      <c r="V2991" s="26"/>
      <c r="W2991" s="27">
        <f t="shared" si="460"/>
        <v>2012</v>
      </c>
      <c r="X2991" s="27">
        <f t="shared" si="461"/>
        <v>2050</v>
      </c>
      <c r="Y2991" s="28">
        <f t="shared" si="462"/>
        <v>0</v>
      </c>
      <c r="Z2991" s="29" t="str">
        <f t="shared" si="463"/>
        <v>Excluded</v>
      </c>
      <c r="AA2991" s="30">
        <f t="shared" si="464"/>
        <v>622</v>
      </c>
      <c r="AB2991" s="31">
        <f>IF(AND(ISNUMBER(MATCH($S2991,[3]Lists!$CU$8:$CU$37,0)),J2991&gt;=DATE(2018,12,31)),$AH$6,$AH$5)</f>
        <v>1</v>
      </c>
      <c r="AC2991" s="31">
        <f t="shared" si="465"/>
        <v>1</v>
      </c>
      <c r="AD2991" s="31">
        <f t="shared" si="466"/>
        <v>1</v>
      </c>
      <c r="AE2991" s="32" t="e">
        <f>MIN($K2991,IF(AND(S2991='[3]Resources - Baseline'!$C$25,$AH$3&gt;0),MIN(DATE(2050,12,31),MAX(DATE($AH$4,12,31),DATE(YEAR(J2991)+$AH$3,MONTH(J2991),DAY(J2991)))),IF(AND(COUNTIFS('[3]Resources - Baseline'!$C$26:$C$37,S2991)=1,$AH$2&gt;0),MIN(DATE($AH$4,12,31),DATE(YEAR(J2991)+$AH$2,MONTH(J2991),DAY(J2991))),DATE(2050,12,31))))</f>
        <v>#VALUE!</v>
      </c>
      <c r="AF2991" s="33">
        <f t="shared" si="467"/>
        <v>1</v>
      </c>
    </row>
    <row r="2992" spans="1:32">
      <c r="A2992" s="1">
        <v>2992</v>
      </c>
      <c r="B2992" s="21" t="s">
        <v>6110</v>
      </c>
      <c r="C2992" s="21" t="s">
        <v>6111</v>
      </c>
      <c r="D2992" s="21" t="s">
        <v>185</v>
      </c>
      <c r="E2992" s="21" t="s">
        <v>175</v>
      </c>
      <c r="F2992" s="21" t="s">
        <v>175</v>
      </c>
      <c r="G2992" s="21" t="s">
        <v>186</v>
      </c>
      <c r="H2992" s="21" t="s">
        <v>175</v>
      </c>
      <c r="I2992" s="21" t="s">
        <v>178</v>
      </c>
      <c r="J2992" s="22">
        <v>29221</v>
      </c>
      <c r="K2992" s="22">
        <v>55153</v>
      </c>
      <c r="L2992" s="23">
        <f t="shared" si="468"/>
        <v>13.5</v>
      </c>
      <c r="M2992" s="24">
        <f t="shared" si="469"/>
        <v>1</v>
      </c>
      <c r="N2992" s="21">
        <v>13.5</v>
      </c>
      <c r="O2992" s="21">
        <v>13.5</v>
      </c>
      <c r="P2992" s="21" t="s">
        <v>187</v>
      </c>
      <c r="Q2992" s="21" t="s">
        <v>219</v>
      </c>
      <c r="R2992" s="25" t="s">
        <v>218</v>
      </c>
      <c r="S2992" s="21" t="s">
        <v>265</v>
      </c>
      <c r="T2992" s="21"/>
      <c r="U2992" s="26"/>
      <c r="V2992" s="26"/>
      <c r="W2992" s="27">
        <f t="shared" si="460"/>
        <v>1980</v>
      </c>
      <c r="X2992" s="27">
        <f t="shared" si="461"/>
        <v>2050</v>
      </c>
      <c r="Y2992" s="28">
        <f t="shared" si="462"/>
        <v>0</v>
      </c>
      <c r="Z2992" s="29" t="str">
        <f t="shared" si="463"/>
        <v>CAISO</v>
      </c>
      <c r="AA2992" s="30">
        <f t="shared" si="464"/>
        <v>13.5</v>
      </c>
      <c r="AB2992" s="31">
        <f>IF(AND(ISNUMBER(MATCH($S2992,[3]Lists!$CU$8:$CU$37,0)),J2992&gt;=DATE(2018,12,31)),$AH$6,$AH$5)</f>
        <v>1</v>
      </c>
      <c r="AC2992" s="31">
        <f t="shared" si="465"/>
        <v>1</v>
      </c>
      <c r="AD2992" s="31">
        <f t="shared" si="466"/>
        <v>1</v>
      </c>
      <c r="AE2992" s="32" t="e">
        <f>MIN($K2992,IF(AND(S2992='[3]Resources - Baseline'!$C$25,$AH$3&gt;0),MIN(DATE(2050,12,31),MAX(DATE($AH$4,12,31),DATE(YEAR(J2992)+$AH$3,MONTH(J2992),DAY(J2992)))),IF(AND(COUNTIFS('[3]Resources - Baseline'!$C$26:$C$37,S2992)=1,$AH$2&gt;0),MIN(DATE($AH$4,12,31),DATE(YEAR(J2992)+$AH$2,MONTH(J2992),DAY(J2992))),DATE(2050,12,31))))</f>
        <v>#VALUE!</v>
      </c>
      <c r="AF2992" s="33">
        <f t="shared" si="467"/>
        <v>1</v>
      </c>
    </row>
    <row r="2993" spans="1:32">
      <c r="A2993" s="1">
        <v>2993</v>
      </c>
      <c r="B2993" s="21" t="s">
        <v>6112</v>
      </c>
      <c r="C2993" s="21" t="s">
        <v>6113</v>
      </c>
      <c r="D2993" s="21" t="s">
        <v>163</v>
      </c>
      <c r="E2993" s="21" t="s">
        <v>1085</v>
      </c>
      <c r="F2993" s="21" t="s">
        <v>1085</v>
      </c>
      <c r="G2993" s="21" t="s">
        <v>1086</v>
      </c>
      <c r="H2993" s="21" t="s">
        <v>747</v>
      </c>
      <c r="I2993" s="21" t="s">
        <v>212</v>
      </c>
      <c r="J2993" s="22">
        <v>39783</v>
      </c>
      <c r="K2993" s="22">
        <v>55153</v>
      </c>
      <c r="L2993" s="23">
        <f t="shared" si="468"/>
        <v>99</v>
      </c>
      <c r="M2993" s="24">
        <f t="shared" si="469"/>
        <v>1</v>
      </c>
      <c r="N2993" s="21">
        <v>99</v>
      </c>
      <c r="O2993" s="21">
        <v>99</v>
      </c>
      <c r="P2993" s="21" t="s">
        <v>196</v>
      </c>
      <c r="Q2993" s="21" t="s">
        <v>197</v>
      </c>
      <c r="R2993" s="25" t="s">
        <v>198</v>
      </c>
      <c r="S2993" s="21" t="s">
        <v>551</v>
      </c>
      <c r="T2993" s="21"/>
      <c r="U2993" s="26"/>
      <c r="V2993" s="26"/>
      <c r="W2993" s="27">
        <f t="shared" si="460"/>
        <v>2009</v>
      </c>
      <c r="X2993" s="27">
        <f t="shared" si="461"/>
        <v>2050</v>
      </c>
      <c r="Y2993" s="28">
        <f t="shared" si="462"/>
        <v>0</v>
      </c>
      <c r="Z2993" s="29" t="str">
        <f t="shared" si="463"/>
        <v>NW</v>
      </c>
      <c r="AA2993" s="30">
        <f t="shared" si="464"/>
        <v>99</v>
      </c>
      <c r="AB2993" s="31">
        <f>IF(AND(ISNUMBER(MATCH($S2993,[3]Lists!$CU$8:$CU$37,0)),J2993&gt;=DATE(2018,12,31)),$AH$6,$AH$5)</f>
        <v>1</v>
      </c>
      <c r="AC2993" s="31">
        <f t="shared" si="465"/>
        <v>1</v>
      </c>
      <c r="AD2993" s="31">
        <f t="shared" si="466"/>
        <v>1</v>
      </c>
      <c r="AE2993" s="32" t="e">
        <f>MIN($K2993,IF(AND(S2993='[3]Resources - Baseline'!$C$25,$AH$3&gt;0),MIN(DATE(2050,12,31),MAX(DATE($AH$4,12,31),DATE(YEAR(J2993)+$AH$3,MONTH(J2993),DAY(J2993)))),IF(AND(COUNTIFS('[3]Resources - Baseline'!$C$26:$C$37,S2993)=1,$AH$2&gt;0),MIN(DATE($AH$4,12,31),DATE(YEAR(J2993)+$AH$2,MONTH(J2993),DAY(J2993))),DATE(2050,12,31))))</f>
        <v>#VALUE!</v>
      </c>
      <c r="AF2993" s="33">
        <f t="shared" si="467"/>
        <v>1</v>
      </c>
    </row>
    <row r="2994" spans="1:32">
      <c r="A2994" s="1">
        <v>2994</v>
      </c>
      <c r="B2994" s="21" t="s">
        <v>6114</v>
      </c>
      <c r="C2994" s="21" t="s">
        <v>6115</v>
      </c>
      <c r="D2994" s="21" t="s">
        <v>163</v>
      </c>
      <c r="E2994" s="21" t="s">
        <v>277</v>
      </c>
      <c r="F2994" s="21" t="s">
        <v>277</v>
      </c>
      <c r="G2994" s="21" t="s">
        <v>278</v>
      </c>
      <c r="H2994" s="21" t="s">
        <v>277</v>
      </c>
      <c r="I2994" s="21" t="s">
        <v>195</v>
      </c>
      <c r="J2994" s="22">
        <v>26724</v>
      </c>
      <c r="K2994" s="22">
        <v>55153</v>
      </c>
      <c r="L2994" s="23">
        <f t="shared" si="468"/>
        <v>36</v>
      </c>
      <c r="M2994" s="24">
        <f t="shared" si="469"/>
        <v>1</v>
      </c>
      <c r="N2994" s="21">
        <v>36</v>
      </c>
      <c r="O2994" s="21">
        <v>36</v>
      </c>
      <c r="P2994" s="21" t="s">
        <v>218</v>
      </c>
      <c r="Q2994" s="21" t="s">
        <v>219</v>
      </c>
      <c r="R2994" s="25" t="s">
        <v>218</v>
      </c>
      <c r="S2994" s="21" t="s">
        <v>227</v>
      </c>
      <c r="T2994" s="21"/>
      <c r="U2994" s="26"/>
      <c r="V2994" s="26"/>
      <c r="W2994" s="27">
        <f t="shared" si="460"/>
        <v>1973</v>
      </c>
      <c r="X2994" s="27">
        <f t="shared" si="461"/>
        <v>2050</v>
      </c>
      <c r="Y2994" s="28">
        <f t="shared" si="462"/>
        <v>0</v>
      </c>
      <c r="Z2994" s="29" t="str">
        <f t="shared" si="463"/>
        <v>SW</v>
      </c>
      <c r="AA2994" s="30">
        <f t="shared" si="464"/>
        <v>36</v>
      </c>
      <c r="AB2994" s="31">
        <f>IF(AND(ISNUMBER(MATCH($S2994,[3]Lists!$CU$8:$CU$37,0)),J2994&gt;=DATE(2018,12,31)),$AH$6,$AH$5)</f>
        <v>1</v>
      </c>
      <c r="AC2994" s="31">
        <f t="shared" si="465"/>
        <v>1</v>
      </c>
      <c r="AD2994" s="31">
        <f t="shared" si="466"/>
        <v>1</v>
      </c>
      <c r="AE2994" s="32" t="e">
        <f>MIN($K2994,IF(AND(S2994='[3]Resources - Baseline'!$C$25,$AH$3&gt;0),MIN(DATE(2050,12,31),MAX(DATE($AH$4,12,31),DATE(YEAR(J2994)+$AH$3,MONTH(J2994),DAY(J2994)))),IF(AND(COUNTIFS('[3]Resources - Baseline'!$C$26:$C$37,S2994)=1,$AH$2&gt;0),MIN(DATE($AH$4,12,31),DATE(YEAR(J2994)+$AH$2,MONTH(J2994),DAY(J2994))),DATE(2050,12,31))))</f>
        <v>#VALUE!</v>
      </c>
      <c r="AF2994" s="33">
        <f t="shared" si="467"/>
        <v>1</v>
      </c>
    </row>
    <row r="2995" spans="1:32">
      <c r="A2995" s="1">
        <v>2995</v>
      </c>
      <c r="B2995" s="21" t="s">
        <v>6116</v>
      </c>
      <c r="C2995" s="21" t="s">
        <v>6117</v>
      </c>
      <c r="D2995" s="21" t="s">
        <v>163</v>
      </c>
      <c r="E2995" s="21" t="s">
        <v>359</v>
      </c>
      <c r="F2995" s="21" t="s">
        <v>359</v>
      </c>
      <c r="G2995" s="21" t="s">
        <v>360</v>
      </c>
      <c r="H2995" s="21" t="s">
        <v>210</v>
      </c>
      <c r="I2995" s="21" t="s">
        <v>212</v>
      </c>
      <c r="J2995" s="22">
        <v>40909</v>
      </c>
      <c r="K2995" s="22">
        <v>55153</v>
      </c>
      <c r="L2995" s="23">
        <f t="shared" si="468"/>
        <v>26</v>
      </c>
      <c r="M2995" s="24">
        <f t="shared" si="469"/>
        <v>1</v>
      </c>
      <c r="N2995" s="21">
        <v>26</v>
      </c>
      <c r="O2995" s="21">
        <v>26</v>
      </c>
      <c r="P2995" s="21" t="s">
        <v>6118</v>
      </c>
      <c r="Q2995" s="21" t="s">
        <v>6119</v>
      </c>
      <c r="R2995" s="25" t="s">
        <v>215</v>
      </c>
      <c r="S2995" s="21" t="s">
        <v>120</v>
      </c>
      <c r="T2995" s="21" t="s">
        <v>178</v>
      </c>
      <c r="U2995" s="26">
        <v>26</v>
      </c>
      <c r="V2995" s="26"/>
      <c r="W2995" s="27">
        <f t="shared" si="460"/>
        <v>2012</v>
      </c>
      <c r="X2995" s="27">
        <f t="shared" si="461"/>
        <v>2050</v>
      </c>
      <c r="Y2995" s="28">
        <f t="shared" si="462"/>
        <v>0</v>
      </c>
      <c r="Z2995" s="29" t="str">
        <f t="shared" si="463"/>
        <v>CAISO</v>
      </c>
      <c r="AA2995" s="30">
        <f t="shared" si="464"/>
        <v>26</v>
      </c>
      <c r="AB2995" s="31">
        <f>IF(AND(ISNUMBER(MATCH($S2995,[3]Lists!$CU$8:$CU$37,0)),J2995&gt;=DATE(2018,12,31)),$AH$6,$AH$5)</f>
        <v>1</v>
      </c>
      <c r="AC2995" s="31">
        <f t="shared" si="465"/>
        <v>1</v>
      </c>
      <c r="AD2995" s="31">
        <f t="shared" si="466"/>
        <v>1</v>
      </c>
      <c r="AE2995" s="32" t="e">
        <f>MIN($K2995,IF(AND(S2995='[3]Resources - Baseline'!$C$25,$AH$3&gt;0),MIN(DATE(2050,12,31),MAX(DATE($AH$4,12,31),DATE(YEAR(J2995)+$AH$3,MONTH(J2995),DAY(J2995)))),IF(AND(COUNTIFS('[3]Resources - Baseline'!$C$26:$C$37,S2995)=1,$AH$2&gt;0),MIN(DATE($AH$4,12,31),DATE(YEAR(J2995)+$AH$2,MONTH(J2995),DAY(J2995))),DATE(2050,12,31))))</f>
        <v>#VALUE!</v>
      </c>
      <c r="AF2995" s="33">
        <f t="shared" si="467"/>
        <v>1</v>
      </c>
    </row>
    <row r="2996" spans="1:32">
      <c r="A2996" s="1">
        <v>2996</v>
      </c>
      <c r="B2996" s="21" t="s">
        <v>6120</v>
      </c>
      <c r="C2996" s="21" t="s">
        <v>6121</v>
      </c>
      <c r="D2996" s="21" t="s">
        <v>163</v>
      </c>
      <c r="E2996" s="21" t="s">
        <v>359</v>
      </c>
      <c r="F2996" s="21" t="s">
        <v>359</v>
      </c>
      <c r="G2996" s="21" t="s">
        <v>360</v>
      </c>
      <c r="H2996" s="21" t="s">
        <v>210</v>
      </c>
      <c r="I2996" s="21" t="s">
        <v>212</v>
      </c>
      <c r="J2996" s="22">
        <v>36312</v>
      </c>
      <c r="K2996" s="22">
        <v>54789</v>
      </c>
      <c r="L2996" s="23">
        <f t="shared" si="468"/>
        <v>10.5</v>
      </c>
      <c r="M2996" s="24">
        <f t="shared" si="469"/>
        <v>1</v>
      </c>
      <c r="N2996" s="21">
        <v>10.5</v>
      </c>
      <c r="O2996" s="21">
        <v>10.5</v>
      </c>
      <c r="P2996" s="21" t="s">
        <v>911</v>
      </c>
      <c r="Q2996" s="21" t="s">
        <v>912</v>
      </c>
      <c r="R2996" s="25" t="s">
        <v>215</v>
      </c>
      <c r="S2996" s="21" t="s">
        <v>120</v>
      </c>
      <c r="T2996" s="21"/>
      <c r="U2996" s="26"/>
      <c r="V2996" s="26"/>
      <c r="W2996" s="27">
        <f t="shared" si="460"/>
        <v>1999</v>
      </c>
      <c r="X2996" s="27">
        <f t="shared" si="461"/>
        <v>2049</v>
      </c>
      <c r="Y2996" s="28">
        <f t="shared" si="462"/>
        <v>0</v>
      </c>
      <c r="Z2996" s="29" t="str">
        <f t="shared" si="463"/>
        <v>NW</v>
      </c>
      <c r="AA2996" s="30">
        <f t="shared" si="464"/>
        <v>10.5</v>
      </c>
      <c r="AB2996" s="31">
        <f>IF(AND(ISNUMBER(MATCH($S2996,[3]Lists!$CU$8:$CU$37,0)),J2996&gt;=DATE(2018,12,31)),$AH$6,$AH$5)</f>
        <v>1</v>
      </c>
      <c r="AC2996" s="31">
        <f t="shared" si="465"/>
        <v>1</v>
      </c>
      <c r="AD2996" s="31">
        <f t="shared" si="466"/>
        <v>1</v>
      </c>
      <c r="AE2996" s="32" t="e">
        <f>MIN($K2996,IF(AND(S2996='[3]Resources - Baseline'!$C$25,$AH$3&gt;0),MIN(DATE(2050,12,31),MAX(DATE($AH$4,12,31),DATE(YEAR(J2996)+$AH$3,MONTH(J2996),DAY(J2996)))),IF(AND(COUNTIFS('[3]Resources - Baseline'!$C$26:$C$37,S2996)=1,$AH$2&gt;0),MIN(DATE($AH$4,12,31),DATE(YEAR(J2996)+$AH$2,MONTH(J2996),DAY(J2996))),DATE(2050,12,31))))</f>
        <v>#VALUE!</v>
      </c>
      <c r="AF2996" s="33">
        <f t="shared" si="467"/>
        <v>1</v>
      </c>
    </row>
    <row r="2997" spans="1:32">
      <c r="A2997" s="1">
        <v>2997</v>
      </c>
      <c r="B2997" s="21" t="s">
        <v>6122</v>
      </c>
      <c r="C2997" s="21" t="s">
        <v>6123</v>
      </c>
      <c r="D2997" s="21" t="s">
        <v>163</v>
      </c>
      <c r="E2997" s="21" t="s">
        <v>829</v>
      </c>
      <c r="F2997" s="21" t="s">
        <v>829</v>
      </c>
      <c r="G2997" s="21" t="s">
        <v>830</v>
      </c>
      <c r="H2997" s="21" t="s">
        <v>829</v>
      </c>
      <c r="I2997" s="21" t="s">
        <v>212</v>
      </c>
      <c r="J2997" s="22">
        <v>40544</v>
      </c>
      <c r="K2997" s="22">
        <v>55153</v>
      </c>
      <c r="L2997" s="23">
        <f t="shared" si="468"/>
        <v>10</v>
      </c>
      <c r="M2997" s="24">
        <f t="shared" si="469"/>
        <v>1</v>
      </c>
      <c r="N2997" s="21">
        <v>10</v>
      </c>
      <c r="O2997" s="21">
        <v>10</v>
      </c>
      <c r="P2997" s="21" t="s">
        <v>213</v>
      </c>
      <c r="Q2997" s="21" t="s">
        <v>214</v>
      </c>
      <c r="R2997" s="25" t="s">
        <v>215</v>
      </c>
      <c r="S2997" s="21" t="s">
        <v>120</v>
      </c>
      <c r="T2997" s="21"/>
      <c r="U2997" s="26"/>
      <c r="V2997" s="26"/>
      <c r="W2997" s="27">
        <f t="shared" si="460"/>
        <v>2011</v>
      </c>
      <c r="X2997" s="27">
        <f t="shared" si="461"/>
        <v>2050</v>
      </c>
      <c r="Y2997" s="28">
        <f t="shared" si="462"/>
        <v>0</v>
      </c>
      <c r="Z2997" s="29" t="str">
        <f t="shared" si="463"/>
        <v>NW</v>
      </c>
      <c r="AA2997" s="30">
        <f t="shared" si="464"/>
        <v>10</v>
      </c>
      <c r="AB2997" s="31">
        <f>IF(AND(ISNUMBER(MATCH($S2997,[3]Lists!$CU$8:$CU$37,0)),J2997&gt;=DATE(2018,12,31)),$AH$6,$AH$5)</f>
        <v>1</v>
      </c>
      <c r="AC2997" s="31">
        <f t="shared" si="465"/>
        <v>1</v>
      </c>
      <c r="AD2997" s="31">
        <f t="shared" si="466"/>
        <v>1</v>
      </c>
      <c r="AE2997" s="32" t="e">
        <f>MIN($K2997,IF(AND(S2997='[3]Resources - Baseline'!$C$25,$AH$3&gt;0),MIN(DATE(2050,12,31),MAX(DATE($AH$4,12,31),DATE(YEAR(J2997)+$AH$3,MONTH(J2997),DAY(J2997)))),IF(AND(COUNTIFS('[3]Resources - Baseline'!$C$26:$C$37,S2997)=1,$AH$2&gt;0),MIN(DATE($AH$4,12,31),DATE(YEAR(J2997)+$AH$2,MONTH(J2997),DAY(J2997))),DATE(2050,12,31))))</f>
        <v>#VALUE!</v>
      </c>
      <c r="AF2997" s="33">
        <f t="shared" si="467"/>
        <v>1</v>
      </c>
    </row>
    <row r="2998" spans="1:32">
      <c r="A2998" s="1">
        <v>2998</v>
      </c>
      <c r="B2998" s="21" t="s">
        <v>6124</v>
      </c>
      <c r="C2998" s="21" t="s">
        <v>6125</v>
      </c>
      <c r="D2998" s="21" t="s">
        <v>163</v>
      </c>
      <c r="E2998" s="21" t="s">
        <v>378</v>
      </c>
      <c r="F2998" s="21" t="s">
        <v>378</v>
      </c>
      <c r="G2998" s="21" t="s">
        <v>1348</v>
      </c>
      <c r="H2998" s="21" t="s">
        <v>1349</v>
      </c>
      <c r="I2998" s="21" t="s">
        <v>378</v>
      </c>
      <c r="J2998" s="22">
        <v>31533</v>
      </c>
      <c r="K2998" s="22">
        <v>55153</v>
      </c>
      <c r="L2998" s="23">
        <f t="shared" si="468"/>
        <v>25.6</v>
      </c>
      <c r="M2998" s="24">
        <f t="shared" si="469"/>
        <v>1</v>
      </c>
      <c r="N2998" s="21">
        <v>25.6</v>
      </c>
      <c r="O2998" s="21">
        <v>25.6</v>
      </c>
      <c r="P2998" s="21" t="s">
        <v>268</v>
      </c>
      <c r="Q2998" s="21" t="s">
        <v>269</v>
      </c>
      <c r="R2998" s="25" t="s">
        <v>270</v>
      </c>
      <c r="S2998" s="21" t="s">
        <v>379</v>
      </c>
      <c r="T2998" s="21"/>
      <c r="U2998" s="26"/>
      <c r="V2998" s="26"/>
      <c r="W2998" s="27">
        <f t="shared" si="460"/>
        <v>1986</v>
      </c>
      <c r="X2998" s="27">
        <f t="shared" si="461"/>
        <v>2050</v>
      </c>
      <c r="Y2998" s="28">
        <f t="shared" si="462"/>
        <v>0</v>
      </c>
      <c r="Z2998" s="29" t="str">
        <f t="shared" si="463"/>
        <v>BANC</v>
      </c>
      <c r="AA2998" s="30">
        <f t="shared" si="464"/>
        <v>25.6</v>
      </c>
      <c r="AB2998" s="31">
        <f>IF(AND(ISNUMBER(MATCH($S2998,[3]Lists!$CU$8:$CU$37,0)),J2998&gt;=DATE(2018,12,31)),$AH$6,$AH$5)</f>
        <v>1</v>
      </c>
      <c r="AC2998" s="31">
        <f t="shared" si="465"/>
        <v>1</v>
      </c>
      <c r="AD2998" s="31">
        <f t="shared" si="466"/>
        <v>1</v>
      </c>
      <c r="AE2998" s="32" t="e">
        <f>MIN($K2998,IF(AND(S2998='[3]Resources - Baseline'!$C$25,$AH$3&gt;0),MIN(DATE(2050,12,31),MAX(DATE($AH$4,12,31),DATE(YEAR(J2998)+$AH$3,MONTH(J2998),DAY(J2998)))),IF(AND(COUNTIFS('[3]Resources - Baseline'!$C$26:$C$37,S2998)=1,$AH$2&gt;0),MIN(DATE($AH$4,12,31),DATE(YEAR(J2998)+$AH$2,MONTH(J2998),DAY(J2998))),DATE(2050,12,31))))</f>
        <v>#VALUE!</v>
      </c>
      <c r="AF2998" s="33">
        <f t="shared" si="467"/>
        <v>1</v>
      </c>
    </row>
    <row r="2999" spans="1:32">
      <c r="A2999" s="1">
        <v>2999</v>
      </c>
      <c r="B2999" s="21" t="s">
        <v>6126</v>
      </c>
      <c r="C2999" s="21" t="s">
        <v>6127</v>
      </c>
      <c r="D2999" s="21" t="s">
        <v>163</v>
      </c>
      <c r="E2999" s="21" t="s">
        <v>378</v>
      </c>
      <c r="F2999" s="21" t="s">
        <v>378</v>
      </c>
      <c r="G2999" s="21" t="s">
        <v>1348</v>
      </c>
      <c r="H2999" s="21" t="s">
        <v>1349</v>
      </c>
      <c r="I2999" s="21" t="s">
        <v>378</v>
      </c>
      <c r="J2999" s="22">
        <v>31503</v>
      </c>
      <c r="K2999" s="22">
        <v>55153</v>
      </c>
      <c r="L2999" s="23">
        <f t="shared" si="468"/>
        <v>25.6</v>
      </c>
      <c r="M2999" s="24">
        <f t="shared" si="469"/>
        <v>1</v>
      </c>
      <c r="N2999" s="21">
        <v>25.6</v>
      </c>
      <c r="O2999" s="21">
        <v>25.6</v>
      </c>
      <c r="P2999" s="21" t="s">
        <v>268</v>
      </c>
      <c r="Q2999" s="21" t="s">
        <v>269</v>
      </c>
      <c r="R2999" s="25" t="s">
        <v>270</v>
      </c>
      <c r="S2999" s="21" t="s">
        <v>379</v>
      </c>
      <c r="T2999" s="21"/>
      <c r="U2999" s="26"/>
      <c r="V2999" s="26"/>
      <c r="W2999" s="27">
        <f t="shared" si="460"/>
        <v>1986</v>
      </c>
      <c r="X2999" s="27">
        <f t="shared" si="461"/>
        <v>2050</v>
      </c>
      <c r="Y2999" s="28">
        <f t="shared" si="462"/>
        <v>0</v>
      </c>
      <c r="Z2999" s="29" t="str">
        <f t="shared" si="463"/>
        <v>BANC</v>
      </c>
      <c r="AA2999" s="30">
        <f t="shared" si="464"/>
        <v>25.6</v>
      </c>
      <c r="AB2999" s="31">
        <f>IF(AND(ISNUMBER(MATCH($S2999,[3]Lists!$CU$8:$CU$37,0)),J2999&gt;=DATE(2018,12,31)),$AH$6,$AH$5)</f>
        <v>1</v>
      </c>
      <c r="AC2999" s="31">
        <f t="shared" si="465"/>
        <v>1</v>
      </c>
      <c r="AD2999" s="31">
        <f t="shared" si="466"/>
        <v>1</v>
      </c>
      <c r="AE2999" s="32" t="e">
        <f>MIN($K2999,IF(AND(S2999='[3]Resources - Baseline'!$C$25,$AH$3&gt;0),MIN(DATE(2050,12,31),MAX(DATE($AH$4,12,31),DATE(YEAR(J2999)+$AH$3,MONTH(J2999),DAY(J2999)))),IF(AND(COUNTIFS('[3]Resources - Baseline'!$C$26:$C$37,S2999)=1,$AH$2&gt;0),MIN(DATE($AH$4,12,31),DATE(YEAR(J2999)+$AH$2,MONTH(J2999),DAY(J2999))),DATE(2050,12,31))))</f>
        <v>#VALUE!</v>
      </c>
      <c r="AF2999" s="33">
        <f t="shared" si="467"/>
        <v>1</v>
      </c>
    </row>
    <row r="3000" spans="1:32">
      <c r="A3000" s="1">
        <v>3000</v>
      </c>
      <c r="B3000" s="21" t="s">
        <v>6128</v>
      </c>
      <c r="C3000" s="21" t="s">
        <v>6129</v>
      </c>
      <c r="D3000" s="21" t="s">
        <v>185</v>
      </c>
      <c r="E3000" s="21" t="s">
        <v>205</v>
      </c>
      <c r="F3000" s="21" t="s">
        <v>205</v>
      </c>
      <c r="G3000" s="21" t="s">
        <v>204</v>
      </c>
      <c r="H3000" s="21" t="s">
        <v>205</v>
      </c>
      <c r="I3000" s="21" t="s">
        <v>178</v>
      </c>
      <c r="J3000" s="22"/>
      <c r="K3000" s="22">
        <v>55153</v>
      </c>
      <c r="L3000" s="23">
        <f t="shared" si="468"/>
        <v>140</v>
      </c>
      <c r="M3000" s="24">
        <f t="shared" si="469"/>
        <v>1</v>
      </c>
      <c r="N3000" s="21">
        <v>140</v>
      </c>
      <c r="O3000" s="21">
        <v>140</v>
      </c>
      <c r="P3000" s="21" t="s">
        <v>187</v>
      </c>
      <c r="Q3000" s="21" t="s">
        <v>197</v>
      </c>
      <c r="R3000" s="25" t="s">
        <v>198</v>
      </c>
      <c r="S3000" s="21" t="s">
        <v>403</v>
      </c>
      <c r="T3000" s="21"/>
      <c r="U3000" s="26"/>
      <c r="V3000" s="26"/>
      <c r="W3000" s="27">
        <f t="shared" si="460"/>
        <v>1900</v>
      </c>
      <c r="X3000" s="27">
        <f t="shared" si="461"/>
        <v>2050</v>
      </c>
      <c r="Y3000" s="28">
        <f t="shared" si="462"/>
        <v>0</v>
      </c>
      <c r="Z3000" s="29" t="str">
        <f t="shared" si="463"/>
        <v>CAISO</v>
      </c>
      <c r="AA3000" s="30">
        <f t="shared" si="464"/>
        <v>140</v>
      </c>
      <c r="AB3000" s="31">
        <f>IF(AND(ISNUMBER(MATCH($S3000,[3]Lists!$CU$8:$CU$37,0)),J3000&gt;=DATE(2018,12,31)),$AH$6,$AH$5)</f>
        <v>1</v>
      </c>
      <c r="AC3000" s="31">
        <f t="shared" si="465"/>
        <v>1</v>
      </c>
      <c r="AD3000" s="31">
        <f t="shared" si="466"/>
        <v>1</v>
      </c>
      <c r="AE3000" s="32" t="e">
        <f>MIN($K3000,IF(AND(S3000='[3]Resources - Baseline'!$C$25,$AH$3&gt;0),MIN(DATE(2050,12,31),MAX(DATE($AH$4,12,31),DATE(YEAR(J3000)+$AH$3,MONTH(J3000),DAY(J3000)))),IF(AND(COUNTIFS('[3]Resources - Baseline'!$C$26:$C$37,S3000)=1,$AH$2&gt;0),MIN(DATE($AH$4,12,31),DATE(YEAR(J3000)+$AH$2,MONTH(J3000),DAY(J3000))),DATE(2050,12,31))))</f>
        <v>#VALUE!</v>
      </c>
      <c r="AF3000" s="33">
        <f t="shared" si="467"/>
        <v>1</v>
      </c>
    </row>
    <row r="3001" spans="1:32">
      <c r="A3001" s="1">
        <v>3001</v>
      </c>
      <c r="B3001" s="21" t="s">
        <v>6130</v>
      </c>
      <c r="C3001" s="21" t="s">
        <v>6131</v>
      </c>
      <c r="D3001" s="21" t="s">
        <v>185</v>
      </c>
      <c r="E3001" s="21" t="s">
        <v>176</v>
      </c>
      <c r="F3001" s="21" t="s">
        <v>176</v>
      </c>
      <c r="G3001" s="21" t="s">
        <v>177</v>
      </c>
      <c r="H3001" s="21" t="s">
        <v>176</v>
      </c>
      <c r="I3001" s="21" t="s">
        <v>178</v>
      </c>
      <c r="J3001" s="22"/>
      <c r="K3001" s="22">
        <v>55153</v>
      </c>
      <c r="L3001" s="23">
        <f t="shared" si="468"/>
        <v>3</v>
      </c>
      <c r="M3001" s="24">
        <f t="shared" si="469"/>
        <v>1</v>
      </c>
      <c r="N3001" s="21">
        <v>3</v>
      </c>
      <c r="O3001" s="21">
        <v>3</v>
      </c>
      <c r="P3001" s="21" t="s">
        <v>188</v>
      </c>
      <c r="Q3001" s="21" t="s">
        <v>188</v>
      </c>
      <c r="R3001" s="25" t="s">
        <v>189</v>
      </c>
      <c r="S3001" s="21" t="s">
        <v>182</v>
      </c>
      <c r="T3001" s="21"/>
      <c r="U3001" s="26"/>
      <c r="V3001" s="26"/>
      <c r="W3001" s="27">
        <f t="shared" si="460"/>
        <v>1900</v>
      </c>
      <c r="X3001" s="27">
        <f t="shared" si="461"/>
        <v>2050</v>
      </c>
      <c r="Y3001" s="28">
        <f t="shared" si="462"/>
        <v>0</v>
      </c>
      <c r="Z3001" s="29" t="str">
        <f t="shared" si="463"/>
        <v>CAISO</v>
      </c>
      <c r="AA3001" s="30">
        <f t="shared" si="464"/>
        <v>3</v>
      </c>
      <c r="AB3001" s="31">
        <f>IF(AND(ISNUMBER(MATCH($S3001,[3]Lists!$CU$8:$CU$37,0)),J3001&gt;=DATE(2018,12,31)),$AH$6,$AH$5)</f>
        <v>1</v>
      </c>
      <c r="AC3001" s="31">
        <f t="shared" si="465"/>
        <v>1</v>
      </c>
      <c r="AD3001" s="31">
        <f t="shared" si="466"/>
        <v>1</v>
      </c>
      <c r="AE3001" s="32" t="e">
        <f>MIN($K3001,IF(AND(S3001='[3]Resources - Baseline'!$C$25,$AH$3&gt;0),MIN(DATE(2050,12,31),MAX(DATE($AH$4,12,31),DATE(YEAR(J3001)+$AH$3,MONTH(J3001),DAY(J3001)))),IF(AND(COUNTIFS('[3]Resources - Baseline'!$C$26:$C$37,S3001)=1,$AH$2&gt;0),MIN(DATE($AH$4,12,31),DATE(YEAR(J3001)+$AH$2,MONTH(J3001),DAY(J3001))),DATE(2050,12,31))))</f>
        <v>#VALUE!</v>
      </c>
      <c r="AF3001" s="33">
        <f t="shared" si="467"/>
        <v>1</v>
      </c>
    </row>
    <row r="3002" spans="1:32">
      <c r="A3002" s="1">
        <v>3002</v>
      </c>
      <c r="B3002" s="21" t="s">
        <v>6132</v>
      </c>
      <c r="C3002" s="21" t="s">
        <v>6133</v>
      </c>
      <c r="D3002" s="21" t="s">
        <v>163</v>
      </c>
      <c r="E3002" s="21" t="s">
        <v>1111</v>
      </c>
      <c r="F3002" s="21" t="s">
        <v>1111</v>
      </c>
      <c r="G3002" s="21" t="s">
        <v>1112</v>
      </c>
      <c r="H3002" s="21" t="s">
        <v>210</v>
      </c>
      <c r="I3002" s="21" t="s">
        <v>212</v>
      </c>
      <c r="J3002" s="22">
        <v>20760</v>
      </c>
      <c r="K3002" s="22">
        <v>55153</v>
      </c>
      <c r="L3002" s="23">
        <f t="shared" si="468"/>
        <v>112.5</v>
      </c>
      <c r="M3002" s="24">
        <f t="shared" si="469"/>
        <v>1</v>
      </c>
      <c r="N3002" s="21">
        <v>112.5</v>
      </c>
      <c r="O3002" s="21">
        <v>112.5</v>
      </c>
      <c r="P3002" s="21" t="s">
        <v>218</v>
      </c>
      <c r="Q3002" s="21" t="s">
        <v>219</v>
      </c>
      <c r="R3002" s="25" t="s">
        <v>218</v>
      </c>
      <c r="S3002" s="21" t="s">
        <v>344</v>
      </c>
      <c r="T3002" s="21"/>
      <c r="U3002" s="26"/>
      <c r="V3002" s="26"/>
      <c r="W3002" s="27">
        <f t="shared" si="460"/>
        <v>1957</v>
      </c>
      <c r="X3002" s="27">
        <f t="shared" si="461"/>
        <v>2050</v>
      </c>
      <c r="Y3002" s="28">
        <f t="shared" si="462"/>
        <v>0</v>
      </c>
      <c r="Z3002" s="29" t="str">
        <f t="shared" si="463"/>
        <v>NW</v>
      </c>
      <c r="AA3002" s="30">
        <f t="shared" si="464"/>
        <v>112.5</v>
      </c>
      <c r="AB3002" s="31">
        <f>IF(AND(ISNUMBER(MATCH($S3002,[3]Lists!$CU$8:$CU$37,0)),J3002&gt;=DATE(2018,12,31)),$AH$6,$AH$5)</f>
        <v>1</v>
      </c>
      <c r="AC3002" s="31">
        <f t="shared" si="465"/>
        <v>1</v>
      </c>
      <c r="AD3002" s="31">
        <f t="shared" si="466"/>
        <v>1</v>
      </c>
      <c r="AE3002" s="32" t="e">
        <f>MIN($K3002,IF(AND(S3002='[3]Resources - Baseline'!$C$25,$AH$3&gt;0),MIN(DATE(2050,12,31),MAX(DATE($AH$4,12,31),DATE(YEAR(J3002)+$AH$3,MONTH(J3002),DAY(J3002)))),IF(AND(COUNTIFS('[3]Resources - Baseline'!$C$26:$C$37,S3002)=1,$AH$2&gt;0),MIN(DATE($AH$4,12,31),DATE(YEAR(J3002)+$AH$2,MONTH(J3002),DAY(J3002))),DATE(2050,12,31))))</f>
        <v>#VALUE!</v>
      </c>
      <c r="AF3002" s="33">
        <f t="shared" si="467"/>
        <v>1</v>
      </c>
    </row>
    <row r="3003" spans="1:32">
      <c r="A3003" s="1">
        <v>3003</v>
      </c>
      <c r="B3003" s="21" t="s">
        <v>6134</v>
      </c>
      <c r="C3003" s="21" t="s">
        <v>6135</v>
      </c>
      <c r="D3003" s="21" t="s">
        <v>163</v>
      </c>
      <c r="E3003" s="21" t="s">
        <v>1111</v>
      </c>
      <c r="F3003" s="21" t="s">
        <v>1111</v>
      </c>
      <c r="G3003" s="21" t="s">
        <v>1112</v>
      </c>
      <c r="H3003" s="21" t="s">
        <v>210</v>
      </c>
      <c r="I3003" s="21" t="s">
        <v>212</v>
      </c>
      <c r="J3003" s="22">
        <v>19725</v>
      </c>
      <c r="K3003" s="22">
        <v>55153</v>
      </c>
      <c r="L3003" s="23">
        <f t="shared" si="468"/>
        <v>112.5</v>
      </c>
      <c r="M3003" s="24">
        <f t="shared" si="469"/>
        <v>1</v>
      </c>
      <c r="N3003" s="21">
        <v>112.5</v>
      </c>
      <c r="O3003" s="21">
        <v>112.5</v>
      </c>
      <c r="P3003" s="21" t="s">
        <v>218</v>
      </c>
      <c r="Q3003" s="21" t="s">
        <v>219</v>
      </c>
      <c r="R3003" s="25" t="s">
        <v>218</v>
      </c>
      <c r="S3003" s="21" t="s">
        <v>344</v>
      </c>
      <c r="T3003" s="21"/>
      <c r="U3003" s="26"/>
      <c r="V3003" s="26"/>
      <c r="W3003" s="27">
        <f t="shared" si="460"/>
        <v>1954</v>
      </c>
      <c r="X3003" s="27">
        <f t="shared" si="461"/>
        <v>2050</v>
      </c>
      <c r="Y3003" s="28">
        <f t="shared" si="462"/>
        <v>0</v>
      </c>
      <c r="Z3003" s="29" t="str">
        <f t="shared" si="463"/>
        <v>NW</v>
      </c>
      <c r="AA3003" s="30">
        <f t="shared" si="464"/>
        <v>112.5</v>
      </c>
      <c r="AB3003" s="31">
        <f>IF(AND(ISNUMBER(MATCH($S3003,[3]Lists!$CU$8:$CU$37,0)),J3003&gt;=DATE(2018,12,31)),$AH$6,$AH$5)</f>
        <v>1</v>
      </c>
      <c r="AC3003" s="31">
        <f t="shared" si="465"/>
        <v>1</v>
      </c>
      <c r="AD3003" s="31">
        <f t="shared" si="466"/>
        <v>1</v>
      </c>
      <c r="AE3003" s="32" t="e">
        <f>MIN($K3003,IF(AND(S3003='[3]Resources - Baseline'!$C$25,$AH$3&gt;0),MIN(DATE(2050,12,31),MAX(DATE($AH$4,12,31),DATE(YEAR(J3003)+$AH$3,MONTH(J3003),DAY(J3003)))),IF(AND(COUNTIFS('[3]Resources - Baseline'!$C$26:$C$37,S3003)=1,$AH$2&gt;0),MIN(DATE($AH$4,12,31),DATE(YEAR(J3003)+$AH$2,MONTH(J3003),DAY(J3003))),DATE(2050,12,31))))</f>
        <v>#VALUE!</v>
      </c>
      <c r="AF3003" s="33">
        <f t="shared" si="467"/>
        <v>1</v>
      </c>
    </row>
    <row r="3004" spans="1:32">
      <c r="A3004" s="1">
        <v>3004</v>
      </c>
      <c r="B3004" s="21" t="s">
        <v>6136</v>
      </c>
      <c r="C3004" s="21" t="s">
        <v>6137</v>
      </c>
      <c r="D3004" s="21" t="s">
        <v>163</v>
      </c>
      <c r="E3004" s="21" t="s">
        <v>1111</v>
      </c>
      <c r="F3004" s="21" t="s">
        <v>1111</v>
      </c>
      <c r="G3004" s="21" t="s">
        <v>1112</v>
      </c>
      <c r="H3004" s="21" t="s">
        <v>210</v>
      </c>
      <c r="I3004" s="21" t="s">
        <v>212</v>
      </c>
      <c r="J3004" s="22">
        <v>19450</v>
      </c>
      <c r="K3004" s="22">
        <v>55153</v>
      </c>
      <c r="L3004" s="23">
        <f t="shared" si="468"/>
        <v>112.5</v>
      </c>
      <c r="M3004" s="24">
        <f t="shared" si="469"/>
        <v>1</v>
      </c>
      <c r="N3004" s="21">
        <v>112.5</v>
      </c>
      <c r="O3004" s="21">
        <v>112.5</v>
      </c>
      <c r="P3004" s="21" t="s">
        <v>218</v>
      </c>
      <c r="Q3004" s="21" t="s">
        <v>219</v>
      </c>
      <c r="R3004" s="25" t="s">
        <v>218</v>
      </c>
      <c r="S3004" s="21" t="s">
        <v>344</v>
      </c>
      <c r="T3004" s="21"/>
      <c r="U3004" s="26"/>
      <c r="V3004" s="26"/>
      <c r="W3004" s="27">
        <f t="shared" si="460"/>
        <v>1953</v>
      </c>
      <c r="X3004" s="27">
        <f t="shared" si="461"/>
        <v>2050</v>
      </c>
      <c r="Y3004" s="28">
        <f t="shared" si="462"/>
        <v>0</v>
      </c>
      <c r="Z3004" s="29" t="str">
        <f t="shared" si="463"/>
        <v>NW</v>
      </c>
      <c r="AA3004" s="30">
        <f t="shared" si="464"/>
        <v>112.5</v>
      </c>
      <c r="AB3004" s="31">
        <f>IF(AND(ISNUMBER(MATCH($S3004,[3]Lists!$CU$8:$CU$37,0)),J3004&gt;=DATE(2018,12,31)),$AH$6,$AH$5)</f>
        <v>1</v>
      </c>
      <c r="AC3004" s="31">
        <f t="shared" si="465"/>
        <v>1</v>
      </c>
      <c r="AD3004" s="31">
        <f t="shared" si="466"/>
        <v>1</v>
      </c>
      <c r="AE3004" s="32" t="e">
        <f>MIN($K3004,IF(AND(S3004='[3]Resources - Baseline'!$C$25,$AH$3&gt;0),MIN(DATE(2050,12,31),MAX(DATE($AH$4,12,31),DATE(YEAR(J3004)+$AH$3,MONTH(J3004),DAY(J3004)))),IF(AND(COUNTIFS('[3]Resources - Baseline'!$C$26:$C$37,S3004)=1,$AH$2&gt;0),MIN(DATE($AH$4,12,31),DATE(YEAR(J3004)+$AH$2,MONTH(J3004),DAY(J3004))),DATE(2050,12,31))))</f>
        <v>#VALUE!</v>
      </c>
      <c r="AF3004" s="33">
        <f t="shared" si="467"/>
        <v>1</v>
      </c>
    </row>
    <row r="3005" spans="1:32">
      <c r="A3005" s="1">
        <v>3005</v>
      </c>
      <c r="B3005" s="21" t="s">
        <v>6138</v>
      </c>
      <c r="C3005" s="21" t="s">
        <v>6139</v>
      </c>
      <c r="D3005" s="21" t="s">
        <v>163</v>
      </c>
      <c r="E3005" s="21" t="s">
        <v>1111</v>
      </c>
      <c r="F3005" s="21" t="s">
        <v>1111</v>
      </c>
      <c r="G3005" s="21" t="s">
        <v>1112</v>
      </c>
      <c r="H3005" s="21" t="s">
        <v>210</v>
      </c>
      <c r="I3005" s="21" t="s">
        <v>212</v>
      </c>
      <c r="J3005" s="22">
        <v>19329</v>
      </c>
      <c r="K3005" s="22">
        <v>55153</v>
      </c>
      <c r="L3005" s="23">
        <f t="shared" si="468"/>
        <v>112.5</v>
      </c>
      <c r="M3005" s="24">
        <f t="shared" si="469"/>
        <v>1</v>
      </c>
      <c r="N3005" s="21">
        <v>112.5</v>
      </c>
      <c r="O3005" s="21">
        <v>112.5</v>
      </c>
      <c r="P3005" s="21" t="s">
        <v>218</v>
      </c>
      <c r="Q3005" s="21" t="s">
        <v>219</v>
      </c>
      <c r="R3005" s="25" t="s">
        <v>218</v>
      </c>
      <c r="S3005" s="21" t="s">
        <v>344</v>
      </c>
      <c r="T3005" s="21"/>
      <c r="U3005" s="26"/>
      <c r="V3005" s="26"/>
      <c r="W3005" s="27">
        <f t="shared" si="460"/>
        <v>1953</v>
      </c>
      <c r="X3005" s="27">
        <f t="shared" si="461"/>
        <v>2050</v>
      </c>
      <c r="Y3005" s="28">
        <f t="shared" si="462"/>
        <v>0</v>
      </c>
      <c r="Z3005" s="29" t="str">
        <f t="shared" si="463"/>
        <v>NW</v>
      </c>
      <c r="AA3005" s="30">
        <f t="shared" si="464"/>
        <v>112.5</v>
      </c>
      <c r="AB3005" s="31">
        <f>IF(AND(ISNUMBER(MATCH($S3005,[3]Lists!$CU$8:$CU$37,0)),J3005&gt;=DATE(2018,12,31)),$AH$6,$AH$5)</f>
        <v>1</v>
      </c>
      <c r="AC3005" s="31">
        <f t="shared" si="465"/>
        <v>1</v>
      </c>
      <c r="AD3005" s="31">
        <f t="shared" si="466"/>
        <v>1</v>
      </c>
      <c r="AE3005" s="32" t="e">
        <f>MIN($K3005,IF(AND(S3005='[3]Resources - Baseline'!$C$25,$AH$3&gt;0),MIN(DATE(2050,12,31),MAX(DATE($AH$4,12,31),DATE(YEAR(J3005)+$AH$3,MONTH(J3005),DAY(J3005)))),IF(AND(COUNTIFS('[3]Resources - Baseline'!$C$26:$C$37,S3005)=1,$AH$2&gt;0),MIN(DATE($AH$4,12,31),DATE(YEAR(J3005)+$AH$2,MONTH(J3005),DAY(J3005))),DATE(2050,12,31))))</f>
        <v>#VALUE!</v>
      </c>
      <c r="AF3005" s="33">
        <f t="shared" si="467"/>
        <v>1</v>
      </c>
    </row>
    <row r="3006" spans="1:32">
      <c r="A3006" s="1">
        <v>3006</v>
      </c>
      <c r="B3006" s="21" t="s">
        <v>6140</v>
      </c>
      <c r="C3006" s="21" t="s">
        <v>6141</v>
      </c>
      <c r="D3006" s="21" t="s">
        <v>163</v>
      </c>
      <c r="E3006" s="21" t="s">
        <v>802</v>
      </c>
      <c r="F3006" s="21" t="s">
        <v>802</v>
      </c>
      <c r="G3006" s="21" t="s">
        <v>803</v>
      </c>
      <c r="H3006" s="21" t="s">
        <v>804</v>
      </c>
      <c r="I3006" s="21" t="s">
        <v>212</v>
      </c>
      <c r="J3006" s="22">
        <v>23590</v>
      </c>
      <c r="K3006" s="22">
        <v>55153</v>
      </c>
      <c r="L3006" s="23">
        <f t="shared" si="468"/>
        <v>82.3</v>
      </c>
      <c r="M3006" s="24">
        <f t="shared" si="469"/>
        <v>1</v>
      </c>
      <c r="N3006" s="21">
        <v>82.3</v>
      </c>
      <c r="O3006" s="21">
        <v>82.3</v>
      </c>
      <c r="P3006" s="21" t="s">
        <v>218</v>
      </c>
      <c r="Q3006" s="21" t="s">
        <v>219</v>
      </c>
      <c r="R3006" s="25" t="s">
        <v>218</v>
      </c>
      <c r="S3006" s="21" t="s">
        <v>344</v>
      </c>
      <c r="T3006" s="21"/>
      <c r="U3006" s="26"/>
      <c r="V3006" s="26"/>
      <c r="W3006" s="27">
        <f t="shared" si="460"/>
        <v>1965</v>
      </c>
      <c r="X3006" s="27">
        <f t="shared" si="461"/>
        <v>2050</v>
      </c>
      <c r="Y3006" s="28">
        <f t="shared" si="462"/>
        <v>0</v>
      </c>
      <c r="Z3006" s="29" t="str">
        <f t="shared" si="463"/>
        <v>NW</v>
      </c>
      <c r="AA3006" s="30">
        <f t="shared" si="464"/>
        <v>82.3</v>
      </c>
      <c r="AB3006" s="31">
        <f>IF(AND(ISNUMBER(MATCH($S3006,[3]Lists!$CU$8:$CU$37,0)),J3006&gt;=DATE(2018,12,31)),$AH$6,$AH$5)</f>
        <v>1</v>
      </c>
      <c r="AC3006" s="31">
        <f t="shared" si="465"/>
        <v>1</v>
      </c>
      <c r="AD3006" s="31">
        <f t="shared" si="466"/>
        <v>1</v>
      </c>
      <c r="AE3006" s="32" t="e">
        <f>MIN($K3006,IF(AND(S3006='[3]Resources - Baseline'!$C$25,$AH$3&gt;0),MIN(DATE(2050,12,31),MAX(DATE($AH$4,12,31),DATE(YEAR(J3006)+$AH$3,MONTH(J3006),DAY(J3006)))),IF(AND(COUNTIFS('[3]Resources - Baseline'!$C$26:$C$37,S3006)=1,$AH$2&gt;0),MIN(DATE($AH$4,12,31),DATE(YEAR(J3006)+$AH$2,MONTH(J3006),DAY(J3006))),DATE(2050,12,31))))</f>
        <v>#VALUE!</v>
      </c>
      <c r="AF3006" s="33">
        <f t="shared" si="467"/>
        <v>1</v>
      </c>
    </row>
    <row r="3007" spans="1:32">
      <c r="A3007" s="1">
        <v>3007</v>
      </c>
      <c r="B3007" s="21" t="s">
        <v>6142</v>
      </c>
      <c r="C3007" s="21" t="s">
        <v>6143</v>
      </c>
      <c r="D3007" s="21" t="s">
        <v>163</v>
      </c>
      <c r="E3007" s="21" t="s">
        <v>802</v>
      </c>
      <c r="F3007" s="21" t="s">
        <v>802</v>
      </c>
      <c r="G3007" s="21" t="s">
        <v>803</v>
      </c>
      <c r="H3007" s="21" t="s">
        <v>804</v>
      </c>
      <c r="I3007" s="21" t="s">
        <v>212</v>
      </c>
      <c r="J3007" s="22">
        <v>23682</v>
      </c>
      <c r="K3007" s="22">
        <v>55153</v>
      </c>
      <c r="L3007" s="23">
        <f t="shared" si="468"/>
        <v>82.3</v>
      </c>
      <c r="M3007" s="24">
        <f t="shared" si="469"/>
        <v>1</v>
      </c>
      <c r="N3007" s="21">
        <v>82.3</v>
      </c>
      <c r="O3007" s="21">
        <v>82.3</v>
      </c>
      <c r="P3007" s="21" t="s">
        <v>218</v>
      </c>
      <c r="Q3007" s="21" t="s">
        <v>219</v>
      </c>
      <c r="R3007" s="25" t="s">
        <v>218</v>
      </c>
      <c r="S3007" s="21" t="s">
        <v>344</v>
      </c>
      <c r="T3007" s="21"/>
      <c r="U3007" s="26"/>
      <c r="V3007" s="26"/>
      <c r="W3007" s="27">
        <f t="shared" si="460"/>
        <v>1965</v>
      </c>
      <c r="X3007" s="27">
        <f t="shared" si="461"/>
        <v>2050</v>
      </c>
      <c r="Y3007" s="28">
        <f t="shared" si="462"/>
        <v>0</v>
      </c>
      <c r="Z3007" s="29" t="str">
        <f t="shared" si="463"/>
        <v>NW</v>
      </c>
      <c r="AA3007" s="30">
        <f t="shared" si="464"/>
        <v>82.3</v>
      </c>
      <c r="AB3007" s="31">
        <f>IF(AND(ISNUMBER(MATCH($S3007,[3]Lists!$CU$8:$CU$37,0)),J3007&gt;=DATE(2018,12,31)),$AH$6,$AH$5)</f>
        <v>1</v>
      </c>
      <c r="AC3007" s="31">
        <f t="shared" si="465"/>
        <v>1</v>
      </c>
      <c r="AD3007" s="31">
        <f t="shared" si="466"/>
        <v>1</v>
      </c>
      <c r="AE3007" s="32" t="e">
        <f>MIN($K3007,IF(AND(S3007='[3]Resources - Baseline'!$C$25,$AH$3&gt;0),MIN(DATE(2050,12,31),MAX(DATE($AH$4,12,31),DATE(YEAR(J3007)+$AH$3,MONTH(J3007),DAY(J3007)))),IF(AND(COUNTIFS('[3]Resources - Baseline'!$C$26:$C$37,S3007)=1,$AH$2&gt;0),MIN(DATE($AH$4,12,31),DATE(YEAR(J3007)+$AH$2,MONTH(J3007),DAY(J3007))),DATE(2050,12,31))))</f>
        <v>#VALUE!</v>
      </c>
      <c r="AF3007" s="33">
        <f t="shared" si="467"/>
        <v>1</v>
      </c>
    </row>
    <row r="3008" spans="1:32">
      <c r="A3008" s="1">
        <v>3008</v>
      </c>
      <c r="B3008" s="21" t="s">
        <v>6144</v>
      </c>
      <c r="C3008" s="21" t="s">
        <v>6145</v>
      </c>
      <c r="D3008" s="21" t="s">
        <v>163</v>
      </c>
      <c r="E3008" s="21" t="s">
        <v>802</v>
      </c>
      <c r="F3008" s="21" t="s">
        <v>802</v>
      </c>
      <c r="G3008" s="21" t="s">
        <v>803</v>
      </c>
      <c r="H3008" s="21" t="s">
        <v>804</v>
      </c>
      <c r="I3008" s="21" t="s">
        <v>212</v>
      </c>
      <c r="J3008" s="22">
        <v>23651</v>
      </c>
      <c r="K3008" s="22">
        <v>55153</v>
      </c>
      <c r="L3008" s="23">
        <f t="shared" si="468"/>
        <v>82.3</v>
      </c>
      <c r="M3008" s="24">
        <f t="shared" si="469"/>
        <v>1</v>
      </c>
      <c r="N3008" s="21">
        <v>82.3</v>
      </c>
      <c r="O3008" s="21">
        <v>82.3</v>
      </c>
      <c r="P3008" s="21" t="s">
        <v>218</v>
      </c>
      <c r="Q3008" s="21" t="s">
        <v>219</v>
      </c>
      <c r="R3008" s="25" t="s">
        <v>218</v>
      </c>
      <c r="S3008" s="21" t="s">
        <v>344</v>
      </c>
      <c r="T3008" s="21"/>
      <c r="U3008" s="26"/>
      <c r="V3008" s="26"/>
      <c r="W3008" s="27">
        <f t="shared" si="460"/>
        <v>1965</v>
      </c>
      <c r="X3008" s="27">
        <f t="shared" si="461"/>
        <v>2050</v>
      </c>
      <c r="Y3008" s="28">
        <f t="shared" si="462"/>
        <v>0</v>
      </c>
      <c r="Z3008" s="29" t="str">
        <f t="shared" si="463"/>
        <v>NW</v>
      </c>
      <c r="AA3008" s="30">
        <f t="shared" si="464"/>
        <v>82.3</v>
      </c>
      <c r="AB3008" s="31">
        <f>IF(AND(ISNUMBER(MATCH($S3008,[3]Lists!$CU$8:$CU$37,0)),J3008&gt;=DATE(2018,12,31)),$AH$6,$AH$5)</f>
        <v>1</v>
      </c>
      <c r="AC3008" s="31">
        <f t="shared" si="465"/>
        <v>1</v>
      </c>
      <c r="AD3008" s="31">
        <f t="shared" si="466"/>
        <v>1</v>
      </c>
      <c r="AE3008" s="32" t="e">
        <f>MIN($K3008,IF(AND(S3008='[3]Resources - Baseline'!$C$25,$AH$3&gt;0),MIN(DATE(2050,12,31),MAX(DATE($AH$4,12,31),DATE(YEAR(J3008)+$AH$3,MONTH(J3008),DAY(J3008)))),IF(AND(COUNTIFS('[3]Resources - Baseline'!$C$26:$C$37,S3008)=1,$AH$2&gt;0),MIN(DATE($AH$4,12,31),DATE(YEAR(J3008)+$AH$2,MONTH(J3008),DAY(J3008))),DATE(2050,12,31))))</f>
        <v>#VALUE!</v>
      </c>
      <c r="AF3008" s="33">
        <f t="shared" si="467"/>
        <v>1</v>
      </c>
    </row>
    <row r="3009" spans="1:32">
      <c r="A3009" s="1">
        <v>3009</v>
      </c>
      <c r="B3009" s="21" t="s">
        <v>6146</v>
      </c>
      <c r="C3009" s="21"/>
      <c r="D3009" s="21" t="s">
        <v>163</v>
      </c>
      <c r="E3009" s="21" t="s">
        <v>192</v>
      </c>
      <c r="F3009" s="21" t="s">
        <v>192</v>
      </c>
      <c r="G3009" s="21" t="s">
        <v>193</v>
      </c>
      <c r="H3009" s="21" t="s">
        <v>194</v>
      </c>
      <c r="I3009" s="21" t="s">
        <v>195</v>
      </c>
      <c r="J3009" s="22">
        <v>42369</v>
      </c>
      <c r="K3009" s="22">
        <v>55153</v>
      </c>
      <c r="L3009" s="23">
        <f t="shared" si="468"/>
        <v>50</v>
      </c>
      <c r="M3009" s="24">
        <f t="shared" si="469"/>
        <v>1</v>
      </c>
      <c r="N3009" s="21">
        <v>50</v>
      </c>
      <c r="O3009" s="21">
        <v>50</v>
      </c>
      <c r="P3009" s="21" t="s">
        <v>408</v>
      </c>
      <c r="Q3009" s="21" t="s">
        <v>180</v>
      </c>
      <c r="R3009" s="25" t="s">
        <v>181</v>
      </c>
      <c r="S3009" s="21" t="s">
        <v>337</v>
      </c>
      <c r="T3009" s="21"/>
      <c r="U3009" s="26"/>
      <c r="V3009" s="26"/>
      <c r="W3009" s="27">
        <f t="shared" si="460"/>
        <v>2016</v>
      </c>
      <c r="X3009" s="27">
        <f t="shared" si="461"/>
        <v>2050</v>
      </c>
      <c r="Y3009" s="28">
        <f t="shared" si="462"/>
        <v>0</v>
      </c>
      <c r="Z3009" s="29" t="str">
        <f t="shared" si="463"/>
        <v>SW</v>
      </c>
      <c r="AA3009" s="30">
        <f t="shared" si="464"/>
        <v>50</v>
      </c>
      <c r="AB3009" s="31">
        <f>IF(AND(ISNUMBER(MATCH($S3009,[3]Lists!$CU$8:$CU$37,0)),J3009&gt;=DATE(2018,12,31)),$AH$6,$AH$5)</f>
        <v>1</v>
      </c>
      <c r="AC3009" s="31">
        <f t="shared" si="465"/>
        <v>1</v>
      </c>
      <c r="AD3009" s="31">
        <f t="shared" si="466"/>
        <v>1</v>
      </c>
      <c r="AE3009" s="32" t="e">
        <f>MIN($K3009,IF(AND(S3009='[3]Resources - Baseline'!$C$25,$AH$3&gt;0),MIN(DATE(2050,12,31),MAX(DATE($AH$4,12,31),DATE(YEAR(J3009)+$AH$3,MONTH(J3009),DAY(J3009)))),IF(AND(COUNTIFS('[3]Resources - Baseline'!$C$26:$C$37,S3009)=1,$AH$2&gt;0),MIN(DATE($AH$4,12,31),DATE(YEAR(J3009)+$AH$2,MONTH(J3009),DAY(J3009))),DATE(2050,12,31))))</f>
        <v>#VALUE!</v>
      </c>
      <c r="AF3009" s="33">
        <f t="shared" si="467"/>
        <v>1</v>
      </c>
    </row>
    <row r="3010" spans="1:32">
      <c r="A3010" s="1">
        <v>3010</v>
      </c>
      <c r="B3010" s="21" t="s">
        <v>6147</v>
      </c>
      <c r="C3010" s="21" t="s">
        <v>6148</v>
      </c>
      <c r="D3010" s="21" t="s">
        <v>163</v>
      </c>
      <c r="E3010" s="21" t="s">
        <v>210</v>
      </c>
      <c r="F3010" s="21" t="s">
        <v>210</v>
      </c>
      <c r="G3010" s="21" t="s">
        <v>211</v>
      </c>
      <c r="H3010" s="21" t="s">
        <v>210</v>
      </c>
      <c r="I3010" s="21" t="s">
        <v>212</v>
      </c>
      <c r="J3010" s="22">
        <v>21398</v>
      </c>
      <c r="K3010" s="22">
        <v>55153</v>
      </c>
      <c r="L3010" s="23">
        <f t="shared" si="468"/>
        <v>12.9</v>
      </c>
      <c r="M3010" s="24">
        <f t="shared" si="469"/>
        <v>1</v>
      </c>
      <c r="N3010" s="21">
        <v>12.9</v>
      </c>
      <c r="O3010" s="21">
        <v>12.9</v>
      </c>
      <c r="P3010" s="21" t="s">
        <v>218</v>
      </c>
      <c r="Q3010" s="21" t="s">
        <v>219</v>
      </c>
      <c r="R3010" s="25" t="s">
        <v>218</v>
      </c>
      <c r="S3010" s="21" t="s">
        <v>344</v>
      </c>
      <c r="T3010" s="21"/>
      <c r="U3010" s="26"/>
      <c r="V3010" s="26"/>
      <c r="W3010" s="27">
        <f t="shared" si="460"/>
        <v>1959</v>
      </c>
      <c r="X3010" s="27">
        <f t="shared" si="461"/>
        <v>2050</v>
      </c>
      <c r="Y3010" s="28">
        <f t="shared" si="462"/>
        <v>0</v>
      </c>
      <c r="Z3010" s="29" t="str">
        <f t="shared" si="463"/>
        <v>NW</v>
      </c>
      <c r="AA3010" s="30">
        <f t="shared" si="464"/>
        <v>12.9</v>
      </c>
      <c r="AB3010" s="31">
        <f>IF(AND(ISNUMBER(MATCH($S3010,[3]Lists!$CU$8:$CU$37,0)),J3010&gt;=DATE(2018,12,31)),$AH$6,$AH$5)</f>
        <v>1</v>
      </c>
      <c r="AC3010" s="31">
        <f t="shared" si="465"/>
        <v>1</v>
      </c>
      <c r="AD3010" s="31">
        <f t="shared" si="466"/>
        <v>1</v>
      </c>
      <c r="AE3010" s="32" t="e">
        <f>MIN($K3010,IF(AND(S3010='[3]Resources - Baseline'!$C$25,$AH$3&gt;0),MIN(DATE(2050,12,31),MAX(DATE($AH$4,12,31),DATE(YEAR(J3010)+$AH$3,MONTH(J3010),DAY(J3010)))),IF(AND(COUNTIFS('[3]Resources - Baseline'!$C$26:$C$37,S3010)=1,$AH$2&gt;0),MIN(DATE($AH$4,12,31),DATE(YEAR(J3010)+$AH$2,MONTH(J3010),DAY(J3010))),DATE(2050,12,31))))</f>
        <v>#VALUE!</v>
      </c>
      <c r="AF3010" s="33">
        <f t="shared" si="467"/>
        <v>1</v>
      </c>
    </row>
    <row r="3011" spans="1:32">
      <c r="A3011" s="1">
        <v>3011</v>
      </c>
      <c r="B3011" s="21" t="s">
        <v>6149</v>
      </c>
      <c r="C3011" s="21" t="s">
        <v>6150</v>
      </c>
      <c r="D3011" s="21" t="s">
        <v>185</v>
      </c>
      <c r="E3011" s="21" t="s">
        <v>176</v>
      </c>
      <c r="F3011" s="21" t="s">
        <v>176</v>
      </c>
      <c r="G3011" s="21" t="s">
        <v>177</v>
      </c>
      <c r="H3011" s="21" t="s">
        <v>176</v>
      </c>
      <c r="I3011" s="21" t="s">
        <v>178</v>
      </c>
      <c r="J3011" s="22">
        <v>41628</v>
      </c>
      <c r="K3011" s="22">
        <v>55153</v>
      </c>
      <c r="L3011" s="23">
        <f t="shared" si="468"/>
        <v>20</v>
      </c>
      <c r="M3011" s="24">
        <f t="shared" si="469"/>
        <v>1</v>
      </c>
      <c r="N3011" s="21">
        <v>20</v>
      </c>
      <c r="O3011" s="21">
        <v>20</v>
      </c>
      <c r="P3011" s="21" t="s">
        <v>187</v>
      </c>
      <c r="Q3011" s="21" t="s">
        <v>188</v>
      </c>
      <c r="R3011" s="25" t="s">
        <v>189</v>
      </c>
      <c r="S3011" s="21" t="s">
        <v>182</v>
      </c>
      <c r="T3011" s="21"/>
      <c r="U3011" s="26"/>
      <c r="V3011" s="26"/>
      <c r="W3011" s="27">
        <f t="shared" si="460"/>
        <v>2014</v>
      </c>
      <c r="X3011" s="27">
        <f t="shared" si="461"/>
        <v>2050</v>
      </c>
      <c r="Y3011" s="28">
        <f t="shared" si="462"/>
        <v>0</v>
      </c>
      <c r="Z3011" s="29" t="str">
        <f t="shared" si="463"/>
        <v>CAISO</v>
      </c>
      <c r="AA3011" s="30">
        <f t="shared" si="464"/>
        <v>20</v>
      </c>
      <c r="AB3011" s="31">
        <f>IF(AND(ISNUMBER(MATCH($S3011,[3]Lists!$CU$8:$CU$37,0)),J3011&gt;=DATE(2018,12,31)),$AH$6,$AH$5)</f>
        <v>1</v>
      </c>
      <c r="AC3011" s="31">
        <f t="shared" si="465"/>
        <v>1</v>
      </c>
      <c r="AD3011" s="31">
        <f t="shared" si="466"/>
        <v>1</v>
      </c>
      <c r="AE3011" s="32" t="e">
        <f>MIN($K3011,IF(AND(S3011='[3]Resources - Baseline'!$C$25,$AH$3&gt;0),MIN(DATE(2050,12,31),MAX(DATE($AH$4,12,31),DATE(YEAR(J3011)+$AH$3,MONTH(J3011),DAY(J3011)))),IF(AND(COUNTIFS('[3]Resources - Baseline'!$C$26:$C$37,S3011)=1,$AH$2&gt;0),MIN(DATE($AH$4,12,31),DATE(YEAR(J3011)+$AH$2,MONTH(J3011),DAY(J3011))),DATE(2050,12,31))))</f>
        <v>#VALUE!</v>
      </c>
      <c r="AF3011" s="33">
        <f t="shared" si="467"/>
        <v>1</v>
      </c>
    </row>
    <row r="3012" spans="1:32">
      <c r="A3012" s="1">
        <v>3012</v>
      </c>
      <c r="B3012" s="21" t="s">
        <v>6151</v>
      </c>
      <c r="C3012" s="21" t="s">
        <v>6152</v>
      </c>
      <c r="D3012" s="21" t="s">
        <v>185</v>
      </c>
      <c r="E3012" s="21" t="s">
        <v>176</v>
      </c>
      <c r="F3012" s="21" t="s">
        <v>176</v>
      </c>
      <c r="G3012" s="21" t="s">
        <v>177</v>
      </c>
      <c r="H3012" s="21" t="s">
        <v>176</v>
      </c>
      <c r="I3012" s="21" t="s">
        <v>178</v>
      </c>
      <c r="J3012" s="22">
        <v>41628</v>
      </c>
      <c r="K3012" s="22">
        <v>55153</v>
      </c>
      <c r="L3012" s="23">
        <f t="shared" si="468"/>
        <v>20</v>
      </c>
      <c r="M3012" s="24">
        <f t="shared" si="469"/>
        <v>1</v>
      </c>
      <c r="N3012" s="21">
        <v>20</v>
      </c>
      <c r="O3012" s="21">
        <v>20</v>
      </c>
      <c r="P3012" s="21" t="s">
        <v>187</v>
      </c>
      <c r="Q3012" s="21" t="s">
        <v>188</v>
      </c>
      <c r="R3012" s="25" t="s">
        <v>189</v>
      </c>
      <c r="S3012" s="21" t="s">
        <v>182</v>
      </c>
      <c r="T3012" s="21"/>
      <c r="U3012" s="26"/>
      <c r="V3012" s="26"/>
      <c r="W3012" s="27">
        <f t="shared" si="460"/>
        <v>2014</v>
      </c>
      <c r="X3012" s="27">
        <f t="shared" si="461"/>
        <v>2050</v>
      </c>
      <c r="Y3012" s="28">
        <f t="shared" si="462"/>
        <v>0</v>
      </c>
      <c r="Z3012" s="29" t="str">
        <f t="shared" si="463"/>
        <v>CAISO</v>
      </c>
      <c r="AA3012" s="30">
        <f t="shared" si="464"/>
        <v>20</v>
      </c>
      <c r="AB3012" s="31">
        <f>IF(AND(ISNUMBER(MATCH($S3012,[3]Lists!$CU$8:$CU$37,0)),J3012&gt;=DATE(2018,12,31)),$AH$6,$AH$5)</f>
        <v>1</v>
      </c>
      <c r="AC3012" s="31">
        <f t="shared" si="465"/>
        <v>1</v>
      </c>
      <c r="AD3012" s="31">
        <f t="shared" si="466"/>
        <v>1</v>
      </c>
      <c r="AE3012" s="32" t="e">
        <f>MIN($K3012,IF(AND(S3012='[3]Resources - Baseline'!$C$25,$AH$3&gt;0),MIN(DATE(2050,12,31),MAX(DATE($AH$4,12,31),DATE(YEAR(J3012)+$AH$3,MONTH(J3012),DAY(J3012)))),IF(AND(COUNTIFS('[3]Resources - Baseline'!$C$26:$C$37,S3012)=1,$AH$2&gt;0),MIN(DATE($AH$4,12,31),DATE(YEAR(J3012)+$AH$2,MONTH(J3012),DAY(J3012))),DATE(2050,12,31))))</f>
        <v>#VALUE!</v>
      </c>
      <c r="AF3012" s="33">
        <f t="shared" si="467"/>
        <v>1</v>
      </c>
    </row>
    <row r="3013" spans="1:32">
      <c r="A3013" s="1">
        <v>3013</v>
      </c>
      <c r="B3013" s="21" t="s">
        <v>6153</v>
      </c>
      <c r="C3013" s="21" t="s">
        <v>6154</v>
      </c>
      <c r="D3013" s="21" t="s">
        <v>185</v>
      </c>
      <c r="E3013" s="21" t="s">
        <v>176</v>
      </c>
      <c r="F3013" s="21" t="s">
        <v>176</v>
      </c>
      <c r="G3013" s="21" t="s">
        <v>177</v>
      </c>
      <c r="H3013" s="21" t="s">
        <v>176</v>
      </c>
      <c r="I3013" s="21" t="s">
        <v>178</v>
      </c>
      <c r="J3013" s="22"/>
      <c r="K3013" s="22">
        <v>55153</v>
      </c>
      <c r="L3013" s="23">
        <f t="shared" si="468"/>
        <v>54</v>
      </c>
      <c r="M3013" s="24">
        <f t="shared" si="469"/>
        <v>1</v>
      </c>
      <c r="N3013" s="21">
        <v>54</v>
      </c>
      <c r="O3013" s="21">
        <v>54</v>
      </c>
      <c r="P3013" s="21" t="s">
        <v>188</v>
      </c>
      <c r="Q3013" s="21" t="s">
        <v>188</v>
      </c>
      <c r="R3013" s="25" t="s">
        <v>189</v>
      </c>
      <c r="S3013" s="21" t="s">
        <v>182</v>
      </c>
      <c r="T3013" s="21"/>
      <c r="U3013" s="26"/>
      <c r="V3013" s="26"/>
      <c r="W3013" s="27">
        <f t="shared" si="460"/>
        <v>1900</v>
      </c>
      <c r="X3013" s="27">
        <f t="shared" si="461"/>
        <v>2050</v>
      </c>
      <c r="Y3013" s="28">
        <f t="shared" si="462"/>
        <v>0</v>
      </c>
      <c r="Z3013" s="29" t="str">
        <f t="shared" si="463"/>
        <v>CAISO</v>
      </c>
      <c r="AA3013" s="30">
        <f t="shared" si="464"/>
        <v>54</v>
      </c>
      <c r="AB3013" s="31">
        <f>IF(AND(ISNUMBER(MATCH($S3013,[3]Lists!$CU$8:$CU$37,0)),J3013&gt;=DATE(2018,12,31)),$AH$6,$AH$5)</f>
        <v>1</v>
      </c>
      <c r="AC3013" s="31">
        <f t="shared" si="465"/>
        <v>1</v>
      </c>
      <c r="AD3013" s="31">
        <f t="shared" si="466"/>
        <v>1</v>
      </c>
      <c r="AE3013" s="32" t="e">
        <f>MIN($K3013,IF(AND(S3013='[3]Resources - Baseline'!$C$25,$AH$3&gt;0),MIN(DATE(2050,12,31),MAX(DATE($AH$4,12,31),DATE(YEAR(J3013)+$AH$3,MONTH(J3013),DAY(J3013)))),IF(AND(COUNTIFS('[3]Resources - Baseline'!$C$26:$C$37,S3013)=1,$AH$2&gt;0),MIN(DATE($AH$4,12,31),DATE(YEAR(J3013)+$AH$2,MONTH(J3013),DAY(J3013))),DATE(2050,12,31))))</f>
        <v>#VALUE!</v>
      </c>
      <c r="AF3013" s="33">
        <f t="shared" si="467"/>
        <v>1</v>
      </c>
    </row>
    <row r="3014" spans="1:32">
      <c r="A3014" s="1">
        <v>3014</v>
      </c>
      <c r="B3014" s="21" t="s">
        <v>6155</v>
      </c>
      <c r="C3014" s="21" t="s">
        <v>6156</v>
      </c>
      <c r="D3014" s="21" t="s">
        <v>185</v>
      </c>
      <c r="E3014" s="21" t="s">
        <v>176</v>
      </c>
      <c r="F3014" s="21" t="s">
        <v>176</v>
      </c>
      <c r="G3014" s="21" t="s">
        <v>177</v>
      </c>
      <c r="H3014" s="21" t="s">
        <v>176</v>
      </c>
      <c r="I3014" s="21" t="s">
        <v>178</v>
      </c>
      <c r="J3014" s="22"/>
      <c r="K3014" s="22">
        <v>55153</v>
      </c>
      <c r="L3014" s="23">
        <f t="shared" si="468"/>
        <v>54</v>
      </c>
      <c r="M3014" s="24">
        <f t="shared" si="469"/>
        <v>1</v>
      </c>
      <c r="N3014" s="21">
        <v>54</v>
      </c>
      <c r="O3014" s="21">
        <v>54</v>
      </c>
      <c r="P3014" s="21" t="s">
        <v>188</v>
      </c>
      <c r="Q3014" s="21" t="s">
        <v>188</v>
      </c>
      <c r="R3014" s="25" t="s">
        <v>189</v>
      </c>
      <c r="S3014" s="21" t="s">
        <v>182</v>
      </c>
      <c r="T3014" s="21"/>
      <c r="U3014" s="26"/>
      <c r="V3014" s="26"/>
      <c r="W3014" s="27">
        <f t="shared" si="460"/>
        <v>1900</v>
      </c>
      <c r="X3014" s="27">
        <f t="shared" si="461"/>
        <v>2050</v>
      </c>
      <c r="Y3014" s="28">
        <f t="shared" si="462"/>
        <v>0</v>
      </c>
      <c r="Z3014" s="29" t="str">
        <f t="shared" si="463"/>
        <v>CAISO</v>
      </c>
      <c r="AA3014" s="30">
        <f t="shared" si="464"/>
        <v>54</v>
      </c>
      <c r="AB3014" s="31">
        <f>IF(AND(ISNUMBER(MATCH($S3014,[3]Lists!$CU$8:$CU$37,0)),J3014&gt;=DATE(2018,12,31)),$AH$6,$AH$5)</f>
        <v>1</v>
      </c>
      <c r="AC3014" s="31">
        <f t="shared" si="465"/>
        <v>1</v>
      </c>
      <c r="AD3014" s="31">
        <f t="shared" si="466"/>
        <v>1</v>
      </c>
      <c r="AE3014" s="32" t="e">
        <f>MIN($K3014,IF(AND(S3014='[3]Resources - Baseline'!$C$25,$AH$3&gt;0),MIN(DATE(2050,12,31),MAX(DATE($AH$4,12,31),DATE(YEAR(J3014)+$AH$3,MONTH(J3014),DAY(J3014)))),IF(AND(COUNTIFS('[3]Resources - Baseline'!$C$26:$C$37,S3014)=1,$AH$2&gt;0),MIN(DATE($AH$4,12,31),DATE(YEAR(J3014)+$AH$2,MONTH(J3014),DAY(J3014))),DATE(2050,12,31))))</f>
        <v>#VALUE!</v>
      </c>
      <c r="AF3014" s="33">
        <f t="shared" si="467"/>
        <v>1</v>
      </c>
    </row>
    <row r="3015" spans="1:32">
      <c r="A3015" s="1">
        <v>3015</v>
      </c>
      <c r="B3015" s="21" t="s">
        <v>6157</v>
      </c>
      <c r="C3015" s="21"/>
      <c r="D3015" s="21" t="s">
        <v>185</v>
      </c>
      <c r="E3015" s="21" t="s">
        <v>176</v>
      </c>
      <c r="F3015" s="21" t="s">
        <v>176</v>
      </c>
      <c r="G3015" s="21" t="s">
        <v>177</v>
      </c>
      <c r="H3015" s="21" t="s">
        <v>176</v>
      </c>
      <c r="I3015" s="21" t="s">
        <v>178</v>
      </c>
      <c r="J3015" s="22">
        <v>42016</v>
      </c>
      <c r="K3015" s="22">
        <v>55153</v>
      </c>
      <c r="L3015" s="23">
        <f t="shared" si="468"/>
        <v>79.2</v>
      </c>
      <c r="M3015" s="24">
        <f t="shared" si="469"/>
        <v>1</v>
      </c>
      <c r="N3015" s="21">
        <v>79.2</v>
      </c>
      <c r="O3015" s="21">
        <v>79.2</v>
      </c>
      <c r="P3015" s="21" t="s">
        <v>187</v>
      </c>
      <c r="Q3015" s="21" t="s">
        <v>197</v>
      </c>
      <c r="R3015" s="25" t="s">
        <v>198</v>
      </c>
      <c r="S3015" s="21" t="s">
        <v>403</v>
      </c>
      <c r="T3015" s="21"/>
      <c r="U3015" s="26"/>
      <c r="V3015" s="26"/>
      <c r="W3015" s="27">
        <f t="shared" si="460"/>
        <v>2015</v>
      </c>
      <c r="X3015" s="27">
        <f t="shared" si="461"/>
        <v>2050</v>
      </c>
      <c r="Y3015" s="28">
        <f t="shared" si="462"/>
        <v>0</v>
      </c>
      <c r="Z3015" s="29" t="str">
        <f t="shared" si="463"/>
        <v>CAISO</v>
      </c>
      <c r="AA3015" s="30">
        <f t="shared" si="464"/>
        <v>79.2</v>
      </c>
      <c r="AB3015" s="31">
        <f>IF(AND(ISNUMBER(MATCH($S3015,[3]Lists!$CU$8:$CU$37,0)),J3015&gt;=DATE(2018,12,31)),$AH$6,$AH$5)</f>
        <v>1</v>
      </c>
      <c r="AC3015" s="31">
        <f t="shared" si="465"/>
        <v>1</v>
      </c>
      <c r="AD3015" s="31">
        <f t="shared" si="466"/>
        <v>1</v>
      </c>
      <c r="AE3015" s="32" t="e">
        <f>MIN($K3015,IF(AND(S3015='[3]Resources - Baseline'!$C$25,$AH$3&gt;0),MIN(DATE(2050,12,31),MAX(DATE($AH$4,12,31),DATE(YEAR(J3015)+$AH$3,MONTH(J3015),DAY(J3015)))),IF(AND(COUNTIFS('[3]Resources - Baseline'!$C$26:$C$37,S3015)=1,$AH$2&gt;0),MIN(DATE($AH$4,12,31),DATE(YEAR(J3015)+$AH$2,MONTH(J3015),DAY(J3015))),DATE(2050,12,31))))</f>
        <v>#VALUE!</v>
      </c>
      <c r="AF3015" s="33">
        <f t="shared" si="467"/>
        <v>1</v>
      </c>
    </row>
    <row r="3016" spans="1:32">
      <c r="A3016" s="1">
        <v>3016</v>
      </c>
      <c r="B3016" s="21" t="s">
        <v>6158</v>
      </c>
      <c r="C3016" s="21" t="s">
        <v>6159</v>
      </c>
      <c r="D3016" s="21" t="s">
        <v>185</v>
      </c>
      <c r="E3016" s="21" t="s">
        <v>176</v>
      </c>
      <c r="F3016" s="21" t="s">
        <v>176</v>
      </c>
      <c r="G3016" s="21" t="s">
        <v>177</v>
      </c>
      <c r="H3016" s="21" t="s">
        <v>176</v>
      </c>
      <c r="I3016" s="21" t="s">
        <v>178</v>
      </c>
      <c r="J3016" s="22">
        <v>42016</v>
      </c>
      <c r="K3016" s="22">
        <v>55153</v>
      </c>
      <c r="L3016" s="23">
        <f t="shared" si="468"/>
        <v>19.8</v>
      </c>
      <c r="M3016" s="24">
        <f t="shared" si="469"/>
        <v>1</v>
      </c>
      <c r="N3016" s="21">
        <v>19.8</v>
      </c>
      <c r="O3016" s="21">
        <v>19.8</v>
      </c>
      <c r="P3016" s="21" t="s">
        <v>187</v>
      </c>
      <c r="Q3016" s="21" t="s">
        <v>197</v>
      </c>
      <c r="R3016" s="25" t="s">
        <v>198</v>
      </c>
      <c r="S3016" s="21" t="s">
        <v>403</v>
      </c>
      <c r="T3016" s="21"/>
      <c r="U3016" s="26"/>
      <c r="V3016" s="26"/>
      <c r="W3016" s="27">
        <f t="shared" si="460"/>
        <v>2015</v>
      </c>
      <c r="X3016" s="27">
        <f t="shared" si="461"/>
        <v>2050</v>
      </c>
      <c r="Y3016" s="28">
        <f t="shared" si="462"/>
        <v>0</v>
      </c>
      <c r="Z3016" s="29" t="str">
        <f t="shared" si="463"/>
        <v>CAISO</v>
      </c>
      <c r="AA3016" s="30">
        <f t="shared" si="464"/>
        <v>19.8</v>
      </c>
      <c r="AB3016" s="31">
        <f>IF(AND(ISNUMBER(MATCH($S3016,[3]Lists!$CU$8:$CU$37,0)),J3016&gt;=DATE(2018,12,31)),$AH$6,$AH$5)</f>
        <v>1</v>
      </c>
      <c r="AC3016" s="31">
        <f t="shared" si="465"/>
        <v>1</v>
      </c>
      <c r="AD3016" s="31">
        <f t="shared" si="466"/>
        <v>1</v>
      </c>
      <c r="AE3016" s="32" t="e">
        <f>MIN($K3016,IF(AND(S3016='[3]Resources - Baseline'!$C$25,$AH$3&gt;0),MIN(DATE(2050,12,31),MAX(DATE($AH$4,12,31),DATE(YEAR(J3016)+$AH$3,MONTH(J3016),DAY(J3016)))),IF(AND(COUNTIFS('[3]Resources - Baseline'!$C$26:$C$37,S3016)=1,$AH$2&gt;0),MIN(DATE($AH$4,12,31),DATE(YEAR(J3016)+$AH$2,MONTH(J3016),DAY(J3016))),DATE(2050,12,31))))</f>
        <v>#VALUE!</v>
      </c>
      <c r="AF3016" s="33">
        <f t="shared" si="467"/>
        <v>1</v>
      </c>
    </row>
    <row r="3017" spans="1:32">
      <c r="A3017" s="1">
        <v>3017</v>
      </c>
      <c r="B3017" s="21" t="s">
        <v>6160</v>
      </c>
      <c r="C3017" s="21"/>
      <c r="D3017" s="21" t="s">
        <v>185</v>
      </c>
      <c r="E3017" s="21" t="s">
        <v>176</v>
      </c>
      <c r="F3017" s="21" t="s">
        <v>176</v>
      </c>
      <c r="G3017" s="21" t="s">
        <v>177</v>
      </c>
      <c r="H3017" s="21" t="s">
        <v>176</v>
      </c>
      <c r="I3017" s="21" t="s">
        <v>178</v>
      </c>
      <c r="J3017" s="22">
        <v>42180</v>
      </c>
      <c r="K3017" s="22">
        <v>55153</v>
      </c>
      <c r="L3017" s="23">
        <f t="shared" si="468"/>
        <v>99</v>
      </c>
      <c r="M3017" s="24">
        <f t="shared" si="469"/>
        <v>1</v>
      </c>
      <c r="N3017" s="21">
        <v>99</v>
      </c>
      <c r="O3017" s="21">
        <v>99</v>
      </c>
      <c r="P3017" s="21" t="s">
        <v>187</v>
      </c>
      <c r="Q3017" s="21" t="s">
        <v>197</v>
      </c>
      <c r="R3017" s="25" t="s">
        <v>198</v>
      </c>
      <c r="S3017" s="21" t="s">
        <v>403</v>
      </c>
      <c r="T3017" s="21"/>
      <c r="U3017" s="26"/>
      <c r="V3017" s="26"/>
      <c r="W3017" s="27">
        <f t="shared" si="460"/>
        <v>2015</v>
      </c>
      <c r="X3017" s="27">
        <f t="shared" si="461"/>
        <v>2050</v>
      </c>
      <c r="Y3017" s="28">
        <f t="shared" si="462"/>
        <v>0</v>
      </c>
      <c r="Z3017" s="29" t="str">
        <f t="shared" si="463"/>
        <v>CAISO</v>
      </c>
      <c r="AA3017" s="30">
        <f t="shared" si="464"/>
        <v>99</v>
      </c>
      <c r="AB3017" s="31">
        <f>IF(AND(ISNUMBER(MATCH($S3017,[3]Lists!$CU$8:$CU$37,0)),J3017&gt;=DATE(2018,12,31)),$AH$6,$AH$5)</f>
        <v>1</v>
      </c>
      <c r="AC3017" s="31">
        <f t="shared" si="465"/>
        <v>1</v>
      </c>
      <c r="AD3017" s="31">
        <f t="shared" si="466"/>
        <v>1</v>
      </c>
      <c r="AE3017" s="32" t="e">
        <f>MIN($K3017,IF(AND(S3017='[3]Resources - Baseline'!$C$25,$AH$3&gt;0),MIN(DATE(2050,12,31),MAX(DATE($AH$4,12,31),DATE(YEAR(J3017)+$AH$3,MONTH(J3017),DAY(J3017)))),IF(AND(COUNTIFS('[3]Resources - Baseline'!$C$26:$C$37,S3017)=1,$AH$2&gt;0),MIN(DATE($AH$4,12,31),DATE(YEAR(J3017)+$AH$2,MONTH(J3017),DAY(J3017))),DATE(2050,12,31))))</f>
        <v>#VALUE!</v>
      </c>
      <c r="AF3017" s="33">
        <f t="shared" si="467"/>
        <v>1</v>
      </c>
    </row>
    <row r="3018" spans="1:32">
      <c r="A3018" s="1">
        <v>3018</v>
      </c>
      <c r="B3018" s="21" t="s">
        <v>6161</v>
      </c>
      <c r="C3018" s="21" t="s">
        <v>6162</v>
      </c>
      <c r="D3018" s="21" t="s">
        <v>163</v>
      </c>
      <c r="E3018" s="21" t="s">
        <v>298</v>
      </c>
      <c r="F3018" s="21" t="s">
        <v>298</v>
      </c>
      <c r="G3018" s="21" t="s">
        <v>299</v>
      </c>
      <c r="H3018" s="21" t="s">
        <v>166</v>
      </c>
      <c r="I3018" s="21" t="s">
        <v>167</v>
      </c>
      <c r="J3018" s="22">
        <v>18629</v>
      </c>
      <c r="K3018" s="22">
        <v>55123</v>
      </c>
      <c r="L3018" s="23">
        <f t="shared" si="468"/>
        <v>17</v>
      </c>
      <c r="M3018" s="24">
        <f t="shared" si="469"/>
        <v>1</v>
      </c>
      <c r="N3018" s="21">
        <v>17</v>
      </c>
      <c r="O3018" s="21">
        <v>17</v>
      </c>
      <c r="P3018" s="21" t="s">
        <v>218</v>
      </c>
      <c r="Q3018" s="21" t="s">
        <v>219</v>
      </c>
      <c r="R3018" s="25" t="s">
        <v>218</v>
      </c>
      <c r="S3018" s="21" t="s">
        <v>220</v>
      </c>
      <c r="T3018" s="21"/>
      <c r="U3018" s="26"/>
      <c r="V3018" s="26"/>
      <c r="W3018" s="27">
        <f t="shared" ref="W3018:W3081" si="470">IF(J3018&lt;DATE(YEAR(J3018),7,1),YEAR(J3018),YEAR(J3018)+1)</f>
        <v>1951</v>
      </c>
      <c r="X3018" s="27">
        <f t="shared" ref="X3018:X3081" si="471">IF(K3018&gt;=DATE(YEAR(K3018),7,1),YEAR(K3018),YEAR(K3018)-1)</f>
        <v>2050</v>
      </c>
      <c r="Y3018" s="28">
        <f t="shared" ref="Y3018:Y3081" si="472">IF(ISBLANK(U3018),0,O3018-U3018)</f>
        <v>0</v>
      </c>
      <c r="Z3018" s="29" t="str">
        <f t="shared" ref="Z3018:Z3081" si="473">IF(ISBLANK(T3018),I3018,T3018)</f>
        <v>Excluded</v>
      </c>
      <c r="AA3018" s="30">
        <f t="shared" ref="AA3018:AA3081" si="474">IF(ISBLANK(U3018),O3018,U3018)</f>
        <v>17</v>
      </c>
      <c r="AB3018" s="31">
        <f>IF(AND(ISNUMBER(MATCH($S3018,[3]Lists!$CU$8:$CU$37,0)),J3018&gt;=DATE(2018,12,31)),$AH$6,$AH$5)</f>
        <v>1</v>
      </c>
      <c r="AC3018" s="31">
        <f t="shared" ref="AC3018:AC3081" si="475">IF(ISBLANK(S3018),0,1)</f>
        <v>1</v>
      </c>
      <c r="AD3018" s="31">
        <f t="shared" ref="AD3018:AD3081" si="476">AC3018</f>
        <v>1</v>
      </c>
      <c r="AE3018" s="32" t="e">
        <f>MIN($K3018,IF(AND(S3018='[3]Resources - Baseline'!$C$25,$AH$3&gt;0),MIN(DATE(2050,12,31),MAX(DATE($AH$4,12,31),DATE(YEAR(J3018)+$AH$3,MONTH(J3018),DAY(J3018)))),IF(AND(COUNTIFS('[3]Resources - Baseline'!$C$26:$C$37,S3018)=1,$AH$2&gt;0),MIN(DATE($AH$4,12,31),DATE(YEAR(J3018)+$AH$2,MONTH(J3018),DAY(J3018))),DATE(2050,12,31))))</f>
        <v>#VALUE!</v>
      </c>
      <c r="AF3018" s="33">
        <f t="shared" ref="AF3018:AF3081" si="477">SUMPRODUCT(($B$9:$B$3872=$B3018)*1)</f>
        <v>1</v>
      </c>
    </row>
    <row r="3019" spans="1:32">
      <c r="A3019" s="1">
        <v>3019</v>
      </c>
      <c r="B3019" s="21" t="s">
        <v>6163</v>
      </c>
      <c r="C3019" s="21" t="s">
        <v>6164</v>
      </c>
      <c r="D3019" s="21" t="s">
        <v>163</v>
      </c>
      <c r="E3019" s="21" t="s">
        <v>298</v>
      </c>
      <c r="F3019" s="21" t="s">
        <v>298</v>
      </c>
      <c r="G3019" s="21" t="s">
        <v>299</v>
      </c>
      <c r="H3019" s="21" t="s">
        <v>166</v>
      </c>
      <c r="I3019" s="21" t="s">
        <v>167</v>
      </c>
      <c r="J3019" s="22">
        <v>18629</v>
      </c>
      <c r="K3019" s="22">
        <v>55123</v>
      </c>
      <c r="L3019" s="23">
        <f t="shared" ref="L3019:L3082" si="478">IFERROR(M3019*O3019,0)</f>
        <v>30</v>
      </c>
      <c r="M3019" s="24">
        <f t="shared" ref="M3019:M3082" si="479">IFERROR(N3019/O3019,0)</f>
        <v>1</v>
      </c>
      <c r="N3019" s="21">
        <v>30</v>
      </c>
      <c r="O3019" s="21">
        <v>30</v>
      </c>
      <c r="P3019" s="21" t="s">
        <v>218</v>
      </c>
      <c r="Q3019" s="21" t="s">
        <v>219</v>
      </c>
      <c r="R3019" s="25" t="s">
        <v>218</v>
      </c>
      <c r="S3019" s="21" t="s">
        <v>220</v>
      </c>
      <c r="T3019" s="21"/>
      <c r="U3019" s="26"/>
      <c r="V3019" s="26"/>
      <c r="W3019" s="27">
        <f t="shared" si="470"/>
        <v>1951</v>
      </c>
      <c r="X3019" s="27">
        <f t="shared" si="471"/>
        <v>2050</v>
      </c>
      <c r="Y3019" s="28">
        <f t="shared" si="472"/>
        <v>0</v>
      </c>
      <c r="Z3019" s="29" t="str">
        <f t="shared" si="473"/>
        <v>Excluded</v>
      </c>
      <c r="AA3019" s="30">
        <f t="shared" si="474"/>
        <v>30</v>
      </c>
      <c r="AB3019" s="31">
        <f>IF(AND(ISNUMBER(MATCH($S3019,[3]Lists!$CU$8:$CU$37,0)),J3019&gt;=DATE(2018,12,31)),$AH$6,$AH$5)</f>
        <v>1</v>
      </c>
      <c r="AC3019" s="31">
        <f t="shared" si="475"/>
        <v>1</v>
      </c>
      <c r="AD3019" s="31">
        <f t="shared" si="476"/>
        <v>1</v>
      </c>
      <c r="AE3019" s="32" t="e">
        <f>MIN($K3019,IF(AND(S3019='[3]Resources - Baseline'!$C$25,$AH$3&gt;0),MIN(DATE(2050,12,31),MAX(DATE($AH$4,12,31),DATE(YEAR(J3019)+$AH$3,MONTH(J3019),DAY(J3019)))),IF(AND(COUNTIFS('[3]Resources - Baseline'!$C$26:$C$37,S3019)=1,$AH$2&gt;0),MIN(DATE($AH$4,12,31),DATE(YEAR(J3019)+$AH$2,MONTH(J3019),DAY(J3019))),DATE(2050,12,31))))</f>
        <v>#VALUE!</v>
      </c>
      <c r="AF3019" s="33">
        <f t="shared" si="477"/>
        <v>1</v>
      </c>
    </row>
    <row r="3020" spans="1:32">
      <c r="A3020" s="1">
        <v>3020</v>
      </c>
      <c r="B3020" s="21" t="s">
        <v>6165</v>
      </c>
      <c r="C3020" s="21" t="s">
        <v>6166</v>
      </c>
      <c r="D3020" s="21" t="s">
        <v>163</v>
      </c>
      <c r="E3020" s="21" t="s">
        <v>432</v>
      </c>
      <c r="F3020" s="21" t="s">
        <v>432</v>
      </c>
      <c r="G3020" s="21" t="s">
        <v>433</v>
      </c>
      <c r="H3020" s="21" t="s">
        <v>434</v>
      </c>
      <c r="I3020" s="21" t="s">
        <v>212</v>
      </c>
      <c r="J3020" s="22">
        <v>35370</v>
      </c>
      <c r="K3020" s="22">
        <v>55153</v>
      </c>
      <c r="L3020" s="23">
        <f t="shared" si="478"/>
        <v>10.4</v>
      </c>
      <c r="M3020" s="24">
        <f t="shared" si="479"/>
        <v>1</v>
      </c>
      <c r="N3020" s="21">
        <v>10.4</v>
      </c>
      <c r="O3020" s="21">
        <v>10.4</v>
      </c>
      <c r="P3020" s="21" t="s">
        <v>2086</v>
      </c>
      <c r="Q3020" s="21" t="s">
        <v>258</v>
      </c>
      <c r="R3020" s="25" t="s">
        <v>259</v>
      </c>
      <c r="S3020" s="21" t="s">
        <v>807</v>
      </c>
      <c r="T3020" s="21"/>
      <c r="U3020" s="26"/>
      <c r="V3020" s="26"/>
      <c r="W3020" s="27">
        <f t="shared" si="470"/>
        <v>1997</v>
      </c>
      <c r="X3020" s="27">
        <f t="shared" si="471"/>
        <v>2050</v>
      </c>
      <c r="Y3020" s="28">
        <f t="shared" si="472"/>
        <v>0</v>
      </c>
      <c r="Z3020" s="29" t="str">
        <f t="shared" si="473"/>
        <v>NW</v>
      </c>
      <c r="AA3020" s="30">
        <f t="shared" si="474"/>
        <v>10.4</v>
      </c>
      <c r="AB3020" s="31">
        <f>IF(AND(ISNUMBER(MATCH($S3020,[3]Lists!$CU$8:$CU$37,0)),J3020&gt;=DATE(2018,12,31)),$AH$6,$AH$5)</f>
        <v>1</v>
      </c>
      <c r="AC3020" s="31">
        <f t="shared" si="475"/>
        <v>1</v>
      </c>
      <c r="AD3020" s="31">
        <f t="shared" si="476"/>
        <v>1</v>
      </c>
      <c r="AE3020" s="32" t="e">
        <f>MIN($K3020,IF(AND(S3020='[3]Resources - Baseline'!$C$25,$AH$3&gt;0),MIN(DATE(2050,12,31),MAX(DATE($AH$4,12,31),DATE(YEAR(J3020)+$AH$3,MONTH(J3020),DAY(J3020)))),IF(AND(COUNTIFS('[3]Resources - Baseline'!$C$26:$C$37,S3020)=1,$AH$2&gt;0),MIN(DATE($AH$4,12,31),DATE(YEAR(J3020)+$AH$2,MONTH(J3020),DAY(J3020))),DATE(2050,12,31))))</f>
        <v>#VALUE!</v>
      </c>
      <c r="AF3020" s="33">
        <f t="shared" si="477"/>
        <v>1</v>
      </c>
    </row>
    <row r="3021" spans="1:32">
      <c r="A3021" s="1">
        <v>3021</v>
      </c>
      <c r="B3021" s="21" t="s">
        <v>6167</v>
      </c>
      <c r="C3021" s="21" t="s">
        <v>6168</v>
      </c>
      <c r="D3021" s="21" t="s">
        <v>163</v>
      </c>
      <c r="E3021" s="21" t="s">
        <v>164</v>
      </c>
      <c r="F3021" s="21" t="s">
        <v>164</v>
      </c>
      <c r="G3021" s="21" t="s">
        <v>165</v>
      </c>
      <c r="H3021" s="21" t="s">
        <v>166</v>
      </c>
      <c r="I3021" s="21" t="s">
        <v>167</v>
      </c>
      <c r="J3021" s="22">
        <v>26665</v>
      </c>
      <c r="K3021" s="22">
        <v>48669</v>
      </c>
      <c r="L3021" s="23">
        <f t="shared" si="478"/>
        <v>23</v>
      </c>
      <c r="M3021" s="24">
        <f t="shared" si="479"/>
        <v>1</v>
      </c>
      <c r="N3021" s="21">
        <v>23</v>
      </c>
      <c r="O3021" s="21">
        <v>23</v>
      </c>
      <c r="P3021" s="21" t="s">
        <v>288</v>
      </c>
      <c r="Q3021" s="21" t="s">
        <v>269</v>
      </c>
      <c r="R3021" s="25" t="s">
        <v>270</v>
      </c>
      <c r="S3021" s="21" t="s">
        <v>304</v>
      </c>
      <c r="T3021" s="21"/>
      <c r="U3021" s="26"/>
      <c r="V3021" s="26"/>
      <c r="W3021" s="27">
        <f t="shared" si="470"/>
        <v>1973</v>
      </c>
      <c r="X3021" s="27">
        <f t="shared" si="471"/>
        <v>2032</v>
      </c>
      <c r="Y3021" s="28">
        <f t="shared" si="472"/>
        <v>0</v>
      </c>
      <c r="Z3021" s="29" t="str">
        <f t="shared" si="473"/>
        <v>Excluded</v>
      </c>
      <c r="AA3021" s="30">
        <f t="shared" si="474"/>
        <v>23</v>
      </c>
      <c r="AB3021" s="31">
        <f>IF(AND(ISNUMBER(MATCH($S3021,[3]Lists!$CU$8:$CU$37,0)),J3021&gt;=DATE(2018,12,31)),$AH$6,$AH$5)</f>
        <v>1</v>
      </c>
      <c r="AC3021" s="31">
        <f t="shared" si="475"/>
        <v>1</v>
      </c>
      <c r="AD3021" s="31">
        <f t="shared" si="476"/>
        <v>1</v>
      </c>
      <c r="AE3021" s="32" t="e">
        <f>MIN($K3021,IF(AND(S3021='[3]Resources - Baseline'!$C$25,$AH$3&gt;0),MIN(DATE(2050,12,31),MAX(DATE($AH$4,12,31),DATE(YEAR(J3021)+$AH$3,MONTH(J3021),DAY(J3021)))),IF(AND(COUNTIFS('[3]Resources - Baseline'!$C$26:$C$37,S3021)=1,$AH$2&gt;0),MIN(DATE($AH$4,12,31),DATE(YEAR(J3021)+$AH$2,MONTH(J3021),DAY(J3021))),DATE(2050,12,31))))</f>
        <v>#VALUE!</v>
      </c>
      <c r="AF3021" s="33">
        <f t="shared" si="477"/>
        <v>1</v>
      </c>
    </row>
    <row r="3022" spans="1:32">
      <c r="A3022" s="1">
        <v>3022</v>
      </c>
      <c r="B3022" s="21" t="s">
        <v>6169</v>
      </c>
      <c r="C3022" s="21" t="s">
        <v>6170</v>
      </c>
      <c r="D3022" s="21" t="s">
        <v>163</v>
      </c>
      <c r="E3022" s="21" t="s">
        <v>164</v>
      </c>
      <c r="F3022" s="21" t="s">
        <v>164</v>
      </c>
      <c r="G3022" s="21" t="s">
        <v>165</v>
      </c>
      <c r="H3022" s="21" t="s">
        <v>166</v>
      </c>
      <c r="I3022" s="21" t="s">
        <v>167</v>
      </c>
      <c r="J3022" s="22">
        <v>26665</v>
      </c>
      <c r="K3022" s="22">
        <v>48669</v>
      </c>
      <c r="L3022" s="23">
        <f t="shared" si="478"/>
        <v>23</v>
      </c>
      <c r="M3022" s="24">
        <f t="shared" si="479"/>
        <v>1</v>
      </c>
      <c r="N3022" s="21">
        <v>23</v>
      </c>
      <c r="O3022" s="21">
        <v>23</v>
      </c>
      <c r="P3022" s="21" t="s">
        <v>288</v>
      </c>
      <c r="Q3022" s="21" t="s">
        <v>269</v>
      </c>
      <c r="R3022" s="25" t="s">
        <v>270</v>
      </c>
      <c r="S3022" s="21" t="s">
        <v>304</v>
      </c>
      <c r="T3022" s="21"/>
      <c r="U3022" s="26"/>
      <c r="V3022" s="26"/>
      <c r="W3022" s="27">
        <f t="shared" si="470"/>
        <v>1973</v>
      </c>
      <c r="X3022" s="27">
        <f t="shared" si="471"/>
        <v>2032</v>
      </c>
      <c r="Y3022" s="28">
        <f t="shared" si="472"/>
        <v>0</v>
      </c>
      <c r="Z3022" s="29" t="str">
        <f t="shared" si="473"/>
        <v>Excluded</v>
      </c>
      <c r="AA3022" s="30">
        <f t="shared" si="474"/>
        <v>23</v>
      </c>
      <c r="AB3022" s="31">
        <f>IF(AND(ISNUMBER(MATCH($S3022,[3]Lists!$CU$8:$CU$37,0)),J3022&gt;=DATE(2018,12,31)),$AH$6,$AH$5)</f>
        <v>1</v>
      </c>
      <c r="AC3022" s="31">
        <f t="shared" si="475"/>
        <v>1</v>
      </c>
      <c r="AD3022" s="31">
        <f t="shared" si="476"/>
        <v>1</v>
      </c>
      <c r="AE3022" s="32" t="e">
        <f>MIN($K3022,IF(AND(S3022='[3]Resources - Baseline'!$C$25,$AH$3&gt;0),MIN(DATE(2050,12,31),MAX(DATE($AH$4,12,31),DATE(YEAR(J3022)+$AH$3,MONTH(J3022),DAY(J3022)))),IF(AND(COUNTIFS('[3]Resources - Baseline'!$C$26:$C$37,S3022)=1,$AH$2&gt;0),MIN(DATE($AH$4,12,31),DATE(YEAR(J3022)+$AH$2,MONTH(J3022),DAY(J3022))),DATE(2050,12,31))))</f>
        <v>#VALUE!</v>
      </c>
      <c r="AF3022" s="33">
        <f t="shared" si="477"/>
        <v>1</v>
      </c>
    </row>
    <row r="3023" spans="1:32">
      <c r="A3023" s="1">
        <v>3023</v>
      </c>
      <c r="B3023" s="21" t="s">
        <v>6171</v>
      </c>
      <c r="C3023" s="21" t="s">
        <v>6172</v>
      </c>
      <c r="D3023" s="21" t="s">
        <v>163</v>
      </c>
      <c r="E3023" s="21" t="s">
        <v>611</v>
      </c>
      <c r="F3023" s="21" t="s">
        <v>611</v>
      </c>
      <c r="G3023" s="21" t="s">
        <v>612</v>
      </c>
      <c r="H3023" s="21" t="s">
        <v>611</v>
      </c>
      <c r="I3023" s="21" t="s">
        <v>167</v>
      </c>
      <c r="J3023" s="22">
        <v>43239</v>
      </c>
      <c r="K3023" s="22">
        <v>55153</v>
      </c>
      <c r="L3023" s="23">
        <f t="shared" si="478"/>
        <v>41</v>
      </c>
      <c r="M3023" s="24">
        <f t="shared" si="479"/>
        <v>1</v>
      </c>
      <c r="N3023" s="21">
        <v>41</v>
      </c>
      <c r="O3023" s="21">
        <v>41</v>
      </c>
      <c r="P3023" s="21" t="s">
        <v>240</v>
      </c>
      <c r="Q3023" s="21" t="s">
        <v>207</v>
      </c>
      <c r="R3023" s="25" t="s">
        <v>189</v>
      </c>
      <c r="S3023" s="21" t="s">
        <v>1560</v>
      </c>
      <c r="T3023" s="21"/>
      <c r="U3023" s="26"/>
      <c r="V3023" s="26"/>
      <c r="W3023" s="27">
        <f t="shared" si="470"/>
        <v>2018</v>
      </c>
      <c r="X3023" s="27">
        <f t="shared" si="471"/>
        <v>2050</v>
      </c>
      <c r="Y3023" s="28">
        <f t="shared" si="472"/>
        <v>0</v>
      </c>
      <c r="Z3023" s="29" t="str">
        <f t="shared" si="473"/>
        <v>Excluded</v>
      </c>
      <c r="AA3023" s="30">
        <f t="shared" si="474"/>
        <v>41</v>
      </c>
      <c r="AB3023" s="31">
        <f>IF(AND(ISNUMBER(MATCH($S3023,[3]Lists!$CU$8:$CU$37,0)),J3023&gt;=DATE(2018,12,31)),$AH$6,$AH$5)</f>
        <v>1</v>
      </c>
      <c r="AC3023" s="31">
        <f t="shared" si="475"/>
        <v>1</v>
      </c>
      <c r="AD3023" s="31">
        <f t="shared" si="476"/>
        <v>1</v>
      </c>
      <c r="AE3023" s="32" t="e">
        <f>MIN($K3023,IF(AND(S3023='[3]Resources - Baseline'!$C$25,$AH$3&gt;0),MIN(DATE(2050,12,31),MAX(DATE($AH$4,12,31),DATE(YEAR(J3023)+$AH$3,MONTH(J3023),DAY(J3023)))),IF(AND(COUNTIFS('[3]Resources - Baseline'!$C$26:$C$37,S3023)=1,$AH$2&gt;0),MIN(DATE($AH$4,12,31),DATE(YEAR(J3023)+$AH$2,MONTH(J3023),DAY(J3023))),DATE(2050,12,31))))</f>
        <v>#VALUE!</v>
      </c>
      <c r="AF3023" s="33">
        <f t="shared" si="477"/>
        <v>1</v>
      </c>
    </row>
    <row r="3024" spans="1:32">
      <c r="A3024" s="1">
        <v>3024</v>
      </c>
      <c r="B3024" s="21" t="s">
        <v>6173</v>
      </c>
      <c r="C3024" s="21" t="s">
        <v>6174</v>
      </c>
      <c r="D3024" s="21" t="s">
        <v>185</v>
      </c>
      <c r="E3024" s="21" t="s">
        <v>246</v>
      </c>
      <c r="F3024" s="21" t="s">
        <v>246</v>
      </c>
      <c r="G3024" s="21" t="s">
        <v>247</v>
      </c>
      <c r="H3024" s="21" t="s">
        <v>246</v>
      </c>
      <c r="I3024" s="21" t="s">
        <v>178</v>
      </c>
      <c r="J3024" s="22">
        <v>41494</v>
      </c>
      <c r="K3024" s="22">
        <v>55153</v>
      </c>
      <c r="L3024" s="23">
        <f t="shared" si="478"/>
        <v>620.5</v>
      </c>
      <c r="M3024" s="24">
        <f t="shared" si="479"/>
        <v>1</v>
      </c>
      <c r="N3024" s="21">
        <v>620.5</v>
      </c>
      <c r="O3024" s="21">
        <v>620.5</v>
      </c>
      <c r="P3024" s="21" t="s">
        <v>257</v>
      </c>
      <c r="Q3024" s="21" t="s">
        <v>258</v>
      </c>
      <c r="R3024" s="25" t="s">
        <v>259</v>
      </c>
      <c r="S3024" s="21" t="s">
        <v>332</v>
      </c>
      <c r="T3024" s="21"/>
      <c r="U3024" s="26"/>
      <c r="V3024" s="26"/>
      <c r="W3024" s="27">
        <f t="shared" si="470"/>
        <v>2014</v>
      </c>
      <c r="X3024" s="27">
        <f t="shared" si="471"/>
        <v>2050</v>
      </c>
      <c r="Y3024" s="28">
        <f t="shared" si="472"/>
        <v>0</v>
      </c>
      <c r="Z3024" s="29" t="str">
        <f t="shared" si="473"/>
        <v>CAISO</v>
      </c>
      <c r="AA3024" s="30">
        <f t="shared" si="474"/>
        <v>620.5</v>
      </c>
      <c r="AB3024" s="31">
        <f>IF(AND(ISNUMBER(MATCH($S3024,[3]Lists!$CU$8:$CU$37,0)),J3024&gt;=DATE(2018,12,31)),$AH$6,$AH$5)</f>
        <v>1</v>
      </c>
      <c r="AC3024" s="31">
        <f t="shared" si="475"/>
        <v>1</v>
      </c>
      <c r="AD3024" s="31">
        <f t="shared" si="476"/>
        <v>1</v>
      </c>
      <c r="AE3024" s="32" t="e">
        <f>MIN($K3024,IF(AND(S3024='[3]Resources - Baseline'!$C$25,$AH$3&gt;0),MIN(DATE(2050,12,31),MAX(DATE($AH$4,12,31),DATE(YEAR(J3024)+$AH$3,MONTH(J3024),DAY(J3024)))),IF(AND(COUNTIFS('[3]Resources - Baseline'!$C$26:$C$37,S3024)=1,$AH$2&gt;0),MIN(DATE($AH$4,12,31),DATE(YEAR(J3024)+$AH$2,MONTH(J3024),DAY(J3024))),DATE(2050,12,31))))</f>
        <v>#VALUE!</v>
      </c>
      <c r="AF3024" s="33">
        <f t="shared" si="477"/>
        <v>1</v>
      </c>
    </row>
    <row r="3025" spans="1:32">
      <c r="A3025" s="1">
        <v>3025</v>
      </c>
      <c r="B3025" s="21" t="s">
        <v>6175</v>
      </c>
      <c r="C3025" s="21" t="s">
        <v>6176</v>
      </c>
      <c r="D3025" s="21" t="s">
        <v>163</v>
      </c>
      <c r="E3025" s="21" t="s">
        <v>331</v>
      </c>
      <c r="F3025" s="21" t="s">
        <v>331</v>
      </c>
      <c r="G3025" s="21" t="s">
        <v>177</v>
      </c>
      <c r="H3025" s="21" t="s">
        <v>176</v>
      </c>
      <c r="I3025" s="21" t="s">
        <v>178</v>
      </c>
      <c r="J3025" s="22">
        <v>5845</v>
      </c>
      <c r="K3025" s="22">
        <v>55153</v>
      </c>
      <c r="L3025" s="23">
        <f t="shared" si="478"/>
        <v>6.37</v>
      </c>
      <c r="M3025" s="24">
        <f t="shared" si="479"/>
        <v>1</v>
      </c>
      <c r="N3025" s="21">
        <v>6.37</v>
      </c>
      <c r="O3025" s="21">
        <v>6.37</v>
      </c>
      <c r="P3025" s="21" t="s">
        <v>937</v>
      </c>
      <c r="Q3025" s="21" t="s">
        <v>219</v>
      </c>
      <c r="R3025" s="25" t="s">
        <v>218</v>
      </c>
      <c r="S3025" s="21" t="s">
        <v>265</v>
      </c>
      <c r="T3025" s="21"/>
      <c r="U3025" s="26"/>
      <c r="V3025" s="26"/>
      <c r="W3025" s="27">
        <f t="shared" si="470"/>
        <v>1916</v>
      </c>
      <c r="X3025" s="27">
        <f t="shared" si="471"/>
        <v>2050</v>
      </c>
      <c r="Y3025" s="28">
        <f t="shared" si="472"/>
        <v>0</v>
      </c>
      <c r="Z3025" s="29" t="str">
        <f t="shared" si="473"/>
        <v>CAISO</v>
      </c>
      <c r="AA3025" s="30">
        <f t="shared" si="474"/>
        <v>6.37</v>
      </c>
      <c r="AB3025" s="31">
        <f>IF(AND(ISNUMBER(MATCH($S3025,[3]Lists!$CU$8:$CU$37,0)),J3025&gt;=DATE(2018,12,31)),$AH$6,$AH$5)</f>
        <v>1</v>
      </c>
      <c r="AC3025" s="31">
        <f t="shared" si="475"/>
        <v>1</v>
      </c>
      <c r="AD3025" s="31">
        <f t="shared" si="476"/>
        <v>1</v>
      </c>
      <c r="AE3025" s="32" t="e">
        <f>MIN($K3025,IF(AND(S3025='[3]Resources - Baseline'!$C$25,$AH$3&gt;0),MIN(DATE(2050,12,31),MAX(DATE($AH$4,12,31),DATE(YEAR(J3025)+$AH$3,MONTH(J3025),DAY(J3025)))),IF(AND(COUNTIFS('[3]Resources - Baseline'!$C$26:$C$37,S3025)=1,$AH$2&gt;0),MIN(DATE($AH$4,12,31),DATE(YEAR(J3025)+$AH$2,MONTH(J3025),DAY(J3025))),DATE(2050,12,31))))</f>
        <v>#VALUE!</v>
      </c>
      <c r="AF3025" s="33">
        <f t="shared" si="477"/>
        <v>1</v>
      </c>
    </row>
    <row r="3026" spans="1:32">
      <c r="A3026" s="1">
        <v>3026</v>
      </c>
      <c r="B3026" s="21" t="s">
        <v>6177</v>
      </c>
      <c r="C3026" s="21" t="s">
        <v>6178</v>
      </c>
      <c r="D3026" s="21" t="s">
        <v>163</v>
      </c>
      <c r="E3026" s="21" t="s">
        <v>164</v>
      </c>
      <c r="F3026" s="21" t="s">
        <v>164</v>
      </c>
      <c r="G3026" s="21" t="s">
        <v>165</v>
      </c>
      <c r="H3026" s="21" t="s">
        <v>166</v>
      </c>
      <c r="I3026" s="21" t="s">
        <v>167</v>
      </c>
      <c r="J3026" s="22">
        <v>42095</v>
      </c>
      <c r="K3026" s="22">
        <v>48669</v>
      </c>
      <c r="L3026" s="23">
        <f t="shared" si="478"/>
        <v>38.33</v>
      </c>
      <c r="M3026" s="24">
        <f t="shared" si="479"/>
        <v>1</v>
      </c>
      <c r="N3026" s="21">
        <v>38.33</v>
      </c>
      <c r="O3026" s="21">
        <v>38.33</v>
      </c>
      <c r="P3026" s="21" t="s">
        <v>218</v>
      </c>
      <c r="Q3026" s="21" t="s">
        <v>219</v>
      </c>
      <c r="R3026" s="25" t="s">
        <v>218</v>
      </c>
      <c r="S3026" s="21" t="s">
        <v>220</v>
      </c>
      <c r="T3026" s="21"/>
      <c r="U3026" s="26"/>
      <c r="V3026" s="26"/>
      <c r="W3026" s="27">
        <f t="shared" si="470"/>
        <v>2015</v>
      </c>
      <c r="X3026" s="27">
        <f t="shared" si="471"/>
        <v>2032</v>
      </c>
      <c r="Y3026" s="28">
        <f t="shared" si="472"/>
        <v>0</v>
      </c>
      <c r="Z3026" s="29" t="str">
        <f t="shared" si="473"/>
        <v>Excluded</v>
      </c>
      <c r="AA3026" s="30">
        <f t="shared" si="474"/>
        <v>38.33</v>
      </c>
      <c r="AB3026" s="31">
        <f>IF(AND(ISNUMBER(MATCH($S3026,[3]Lists!$CU$8:$CU$37,0)),J3026&gt;=DATE(2018,12,31)),$AH$6,$AH$5)</f>
        <v>1</v>
      </c>
      <c r="AC3026" s="31">
        <f t="shared" si="475"/>
        <v>1</v>
      </c>
      <c r="AD3026" s="31">
        <f t="shared" si="476"/>
        <v>1</v>
      </c>
      <c r="AE3026" s="32" t="e">
        <f>MIN($K3026,IF(AND(S3026='[3]Resources - Baseline'!$C$25,$AH$3&gt;0),MIN(DATE(2050,12,31),MAX(DATE($AH$4,12,31),DATE(YEAR(J3026)+$AH$3,MONTH(J3026),DAY(J3026)))),IF(AND(COUNTIFS('[3]Resources - Baseline'!$C$26:$C$37,S3026)=1,$AH$2&gt;0),MIN(DATE($AH$4,12,31),DATE(YEAR(J3026)+$AH$2,MONTH(J3026),DAY(J3026))),DATE(2050,12,31))))</f>
        <v>#VALUE!</v>
      </c>
      <c r="AF3026" s="33">
        <f t="shared" si="477"/>
        <v>1</v>
      </c>
    </row>
    <row r="3027" spans="1:32">
      <c r="A3027" s="1">
        <v>3027</v>
      </c>
      <c r="B3027" s="21" t="s">
        <v>6179</v>
      </c>
      <c r="C3027" s="21" t="s">
        <v>6180</v>
      </c>
      <c r="D3027" s="21" t="s">
        <v>163</v>
      </c>
      <c r="E3027" s="21" t="s">
        <v>164</v>
      </c>
      <c r="F3027" s="21" t="s">
        <v>164</v>
      </c>
      <c r="G3027" s="21" t="s">
        <v>165</v>
      </c>
      <c r="H3027" s="21" t="s">
        <v>166</v>
      </c>
      <c r="I3027" s="21" t="s">
        <v>167</v>
      </c>
      <c r="J3027" s="22">
        <v>42095</v>
      </c>
      <c r="K3027" s="22">
        <v>48669</v>
      </c>
      <c r="L3027" s="23">
        <f t="shared" si="478"/>
        <v>38.33</v>
      </c>
      <c r="M3027" s="24">
        <f t="shared" si="479"/>
        <v>1</v>
      </c>
      <c r="N3027" s="21">
        <v>38.33</v>
      </c>
      <c r="O3027" s="21">
        <v>38.33</v>
      </c>
      <c r="P3027" s="21" t="s">
        <v>218</v>
      </c>
      <c r="Q3027" s="21" t="s">
        <v>219</v>
      </c>
      <c r="R3027" s="25" t="s">
        <v>218</v>
      </c>
      <c r="S3027" s="21" t="s">
        <v>220</v>
      </c>
      <c r="T3027" s="21"/>
      <c r="U3027" s="26"/>
      <c r="V3027" s="26"/>
      <c r="W3027" s="27">
        <f t="shared" si="470"/>
        <v>2015</v>
      </c>
      <c r="X3027" s="27">
        <f t="shared" si="471"/>
        <v>2032</v>
      </c>
      <c r="Y3027" s="28">
        <f t="shared" si="472"/>
        <v>0</v>
      </c>
      <c r="Z3027" s="29" t="str">
        <f t="shared" si="473"/>
        <v>Excluded</v>
      </c>
      <c r="AA3027" s="30">
        <f t="shared" si="474"/>
        <v>38.33</v>
      </c>
      <c r="AB3027" s="31">
        <f>IF(AND(ISNUMBER(MATCH($S3027,[3]Lists!$CU$8:$CU$37,0)),J3027&gt;=DATE(2018,12,31)),$AH$6,$AH$5)</f>
        <v>1</v>
      </c>
      <c r="AC3027" s="31">
        <f t="shared" si="475"/>
        <v>1</v>
      </c>
      <c r="AD3027" s="31">
        <f t="shared" si="476"/>
        <v>1</v>
      </c>
      <c r="AE3027" s="32" t="e">
        <f>MIN($K3027,IF(AND(S3027='[3]Resources - Baseline'!$C$25,$AH$3&gt;0),MIN(DATE(2050,12,31),MAX(DATE($AH$4,12,31),DATE(YEAR(J3027)+$AH$3,MONTH(J3027),DAY(J3027)))),IF(AND(COUNTIFS('[3]Resources - Baseline'!$C$26:$C$37,S3027)=1,$AH$2&gt;0),MIN(DATE($AH$4,12,31),DATE(YEAR(J3027)+$AH$2,MONTH(J3027),DAY(J3027))),DATE(2050,12,31))))</f>
        <v>#VALUE!</v>
      </c>
      <c r="AF3027" s="33">
        <f t="shared" si="477"/>
        <v>1</v>
      </c>
    </row>
    <row r="3028" spans="1:32">
      <c r="A3028" s="1">
        <v>3028</v>
      </c>
      <c r="B3028" s="21" t="s">
        <v>6181</v>
      </c>
      <c r="C3028" s="21" t="s">
        <v>6182</v>
      </c>
      <c r="D3028" s="21" t="s">
        <v>163</v>
      </c>
      <c r="E3028" s="21" t="s">
        <v>164</v>
      </c>
      <c r="F3028" s="21" t="s">
        <v>164</v>
      </c>
      <c r="G3028" s="21" t="s">
        <v>165</v>
      </c>
      <c r="H3028" s="21" t="s">
        <v>166</v>
      </c>
      <c r="I3028" s="21" t="s">
        <v>167</v>
      </c>
      <c r="J3028" s="22">
        <v>42826</v>
      </c>
      <c r="K3028" s="22">
        <v>48669</v>
      </c>
      <c r="L3028" s="23">
        <f t="shared" si="478"/>
        <v>38.33</v>
      </c>
      <c r="M3028" s="24">
        <f t="shared" si="479"/>
        <v>1</v>
      </c>
      <c r="N3028" s="21">
        <v>38.33</v>
      </c>
      <c r="O3028" s="21">
        <v>38.33</v>
      </c>
      <c r="P3028" s="21" t="s">
        <v>218</v>
      </c>
      <c r="Q3028" s="21" t="s">
        <v>219</v>
      </c>
      <c r="R3028" s="25" t="s">
        <v>218</v>
      </c>
      <c r="S3028" s="21" t="s">
        <v>220</v>
      </c>
      <c r="T3028" s="21"/>
      <c r="U3028" s="26"/>
      <c r="V3028" s="26"/>
      <c r="W3028" s="27">
        <f t="shared" si="470"/>
        <v>2017</v>
      </c>
      <c r="X3028" s="27">
        <f t="shared" si="471"/>
        <v>2032</v>
      </c>
      <c r="Y3028" s="28">
        <f t="shared" si="472"/>
        <v>0</v>
      </c>
      <c r="Z3028" s="29" t="str">
        <f t="shared" si="473"/>
        <v>Excluded</v>
      </c>
      <c r="AA3028" s="30">
        <f t="shared" si="474"/>
        <v>38.33</v>
      </c>
      <c r="AB3028" s="31">
        <f>IF(AND(ISNUMBER(MATCH($S3028,[3]Lists!$CU$8:$CU$37,0)),J3028&gt;=DATE(2018,12,31)),$AH$6,$AH$5)</f>
        <v>1</v>
      </c>
      <c r="AC3028" s="31">
        <f t="shared" si="475"/>
        <v>1</v>
      </c>
      <c r="AD3028" s="31">
        <f t="shared" si="476"/>
        <v>1</v>
      </c>
      <c r="AE3028" s="32" t="e">
        <f>MIN($K3028,IF(AND(S3028='[3]Resources - Baseline'!$C$25,$AH$3&gt;0),MIN(DATE(2050,12,31),MAX(DATE($AH$4,12,31),DATE(YEAR(J3028)+$AH$3,MONTH(J3028),DAY(J3028)))),IF(AND(COUNTIFS('[3]Resources - Baseline'!$C$26:$C$37,S3028)=1,$AH$2&gt;0),MIN(DATE($AH$4,12,31),DATE(YEAR(J3028)+$AH$2,MONTH(J3028),DAY(J3028))),DATE(2050,12,31))))</f>
        <v>#VALUE!</v>
      </c>
      <c r="AF3028" s="33">
        <f t="shared" si="477"/>
        <v>1</v>
      </c>
    </row>
    <row r="3029" spans="1:32">
      <c r="A3029" s="1">
        <v>3029</v>
      </c>
      <c r="B3029" s="21" t="s">
        <v>6183</v>
      </c>
      <c r="C3029" s="21" t="s">
        <v>6184</v>
      </c>
      <c r="D3029" s="21" t="s">
        <v>163</v>
      </c>
      <c r="E3029" s="21" t="s">
        <v>210</v>
      </c>
      <c r="F3029" s="21" t="s">
        <v>210</v>
      </c>
      <c r="G3029" s="21" t="s">
        <v>211</v>
      </c>
      <c r="H3029" s="21" t="s">
        <v>210</v>
      </c>
      <c r="I3029" s="21" t="s">
        <v>212</v>
      </c>
      <c r="J3029" s="22">
        <v>30195</v>
      </c>
      <c r="K3029" s="22">
        <v>55153</v>
      </c>
      <c r="L3029" s="23">
        <f t="shared" si="478"/>
        <v>6.1</v>
      </c>
      <c r="M3029" s="24">
        <f t="shared" si="479"/>
        <v>1</v>
      </c>
      <c r="N3029" s="21">
        <v>6.1</v>
      </c>
      <c r="O3029" s="21">
        <v>6.1</v>
      </c>
      <c r="P3029" s="21" t="s">
        <v>218</v>
      </c>
      <c r="Q3029" s="21" t="s">
        <v>219</v>
      </c>
      <c r="R3029" s="25" t="s">
        <v>218</v>
      </c>
      <c r="S3029" s="21" t="s">
        <v>344</v>
      </c>
      <c r="T3029" s="21"/>
      <c r="U3029" s="26"/>
      <c r="V3029" s="26"/>
      <c r="W3029" s="27">
        <f t="shared" si="470"/>
        <v>1983</v>
      </c>
      <c r="X3029" s="27">
        <f t="shared" si="471"/>
        <v>2050</v>
      </c>
      <c r="Y3029" s="28">
        <f t="shared" si="472"/>
        <v>0</v>
      </c>
      <c r="Z3029" s="29" t="str">
        <f t="shared" si="473"/>
        <v>NW</v>
      </c>
      <c r="AA3029" s="30">
        <f t="shared" si="474"/>
        <v>6.1</v>
      </c>
      <c r="AB3029" s="31">
        <f>IF(AND(ISNUMBER(MATCH($S3029,[3]Lists!$CU$8:$CU$37,0)),J3029&gt;=DATE(2018,12,31)),$AH$6,$AH$5)</f>
        <v>1</v>
      </c>
      <c r="AC3029" s="31">
        <f t="shared" si="475"/>
        <v>1</v>
      </c>
      <c r="AD3029" s="31">
        <f t="shared" si="476"/>
        <v>1</v>
      </c>
      <c r="AE3029" s="32" t="e">
        <f>MIN($K3029,IF(AND(S3029='[3]Resources - Baseline'!$C$25,$AH$3&gt;0),MIN(DATE(2050,12,31),MAX(DATE($AH$4,12,31),DATE(YEAR(J3029)+$AH$3,MONTH(J3029),DAY(J3029)))),IF(AND(COUNTIFS('[3]Resources - Baseline'!$C$26:$C$37,S3029)=1,$AH$2&gt;0),MIN(DATE($AH$4,12,31),DATE(YEAR(J3029)+$AH$2,MONTH(J3029),DAY(J3029))),DATE(2050,12,31))))</f>
        <v>#VALUE!</v>
      </c>
      <c r="AF3029" s="33">
        <f t="shared" si="477"/>
        <v>1</v>
      </c>
    </row>
    <row r="3030" spans="1:32">
      <c r="A3030" s="1">
        <v>3030</v>
      </c>
      <c r="B3030" s="21" t="s">
        <v>6185</v>
      </c>
      <c r="C3030" s="21" t="s">
        <v>6186</v>
      </c>
      <c r="D3030" s="21" t="s">
        <v>163</v>
      </c>
      <c r="E3030" s="21" t="s">
        <v>164</v>
      </c>
      <c r="F3030" s="21" t="s">
        <v>164</v>
      </c>
      <c r="G3030" s="21" t="s">
        <v>165</v>
      </c>
      <c r="H3030" s="21" t="s">
        <v>166</v>
      </c>
      <c r="I3030" s="21" t="s">
        <v>167</v>
      </c>
      <c r="J3030" s="22">
        <v>38138</v>
      </c>
      <c r="K3030" s="22">
        <v>51287</v>
      </c>
      <c r="L3030" s="23">
        <f t="shared" si="478"/>
        <v>25</v>
      </c>
      <c r="M3030" s="24">
        <f t="shared" si="479"/>
        <v>1</v>
      </c>
      <c r="N3030" s="21">
        <v>25</v>
      </c>
      <c r="O3030" s="21">
        <v>25</v>
      </c>
      <c r="P3030" s="21" t="s">
        <v>218</v>
      </c>
      <c r="Q3030" s="21" t="s">
        <v>219</v>
      </c>
      <c r="R3030" s="25" t="s">
        <v>218</v>
      </c>
      <c r="S3030" s="21" t="s">
        <v>220</v>
      </c>
      <c r="T3030" s="21"/>
      <c r="U3030" s="26"/>
      <c r="V3030" s="26"/>
      <c r="W3030" s="27">
        <f t="shared" si="470"/>
        <v>2004</v>
      </c>
      <c r="X3030" s="27">
        <f t="shared" si="471"/>
        <v>2039</v>
      </c>
      <c r="Y3030" s="28">
        <f t="shared" si="472"/>
        <v>0</v>
      </c>
      <c r="Z3030" s="29" t="str">
        <f t="shared" si="473"/>
        <v>Excluded</v>
      </c>
      <c r="AA3030" s="30">
        <f t="shared" si="474"/>
        <v>25</v>
      </c>
      <c r="AB3030" s="31">
        <f>IF(AND(ISNUMBER(MATCH($S3030,[3]Lists!$CU$8:$CU$37,0)),J3030&gt;=DATE(2018,12,31)),$AH$6,$AH$5)</f>
        <v>1</v>
      </c>
      <c r="AC3030" s="31">
        <f t="shared" si="475"/>
        <v>1</v>
      </c>
      <c r="AD3030" s="31">
        <f t="shared" si="476"/>
        <v>1</v>
      </c>
      <c r="AE3030" s="32" t="e">
        <f>MIN($K3030,IF(AND(S3030='[3]Resources - Baseline'!$C$25,$AH$3&gt;0),MIN(DATE(2050,12,31),MAX(DATE($AH$4,12,31),DATE(YEAR(J3030)+$AH$3,MONTH(J3030),DAY(J3030)))),IF(AND(COUNTIFS('[3]Resources - Baseline'!$C$26:$C$37,S3030)=1,$AH$2&gt;0),MIN(DATE($AH$4,12,31),DATE(YEAR(J3030)+$AH$2,MONTH(J3030),DAY(J3030))),DATE(2050,12,31))))</f>
        <v>#VALUE!</v>
      </c>
      <c r="AF3030" s="33">
        <f t="shared" si="477"/>
        <v>1</v>
      </c>
    </row>
    <row r="3031" spans="1:32">
      <c r="A3031" s="1">
        <v>3031</v>
      </c>
      <c r="B3031" s="21" t="s">
        <v>6187</v>
      </c>
      <c r="C3031" s="21" t="s">
        <v>6188</v>
      </c>
      <c r="D3031" s="21" t="s">
        <v>163</v>
      </c>
      <c r="E3031" s="21" t="s">
        <v>164</v>
      </c>
      <c r="F3031" s="21" t="s">
        <v>164</v>
      </c>
      <c r="G3031" s="21" t="s">
        <v>165</v>
      </c>
      <c r="H3031" s="21" t="s">
        <v>166</v>
      </c>
      <c r="I3031" s="21" t="s">
        <v>167</v>
      </c>
      <c r="J3031" s="22">
        <v>38138</v>
      </c>
      <c r="K3031" s="22">
        <v>51287</v>
      </c>
      <c r="L3031" s="23">
        <f t="shared" si="478"/>
        <v>25</v>
      </c>
      <c r="M3031" s="24">
        <f t="shared" si="479"/>
        <v>1</v>
      </c>
      <c r="N3031" s="21">
        <v>25</v>
      </c>
      <c r="O3031" s="21">
        <v>25</v>
      </c>
      <c r="P3031" s="21" t="s">
        <v>218</v>
      </c>
      <c r="Q3031" s="21" t="s">
        <v>219</v>
      </c>
      <c r="R3031" s="25" t="s">
        <v>218</v>
      </c>
      <c r="S3031" s="21" t="s">
        <v>220</v>
      </c>
      <c r="T3031" s="21"/>
      <c r="U3031" s="26"/>
      <c r="V3031" s="26"/>
      <c r="W3031" s="27">
        <f t="shared" si="470"/>
        <v>2004</v>
      </c>
      <c r="X3031" s="27">
        <f t="shared" si="471"/>
        <v>2039</v>
      </c>
      <c r="Y3031" s="28">
        <f t="shared" si="472"/>
        <v>0</v>
      </c>
      <c r="Z3031" s="29" t="str">
        <f t="shared" si="473"/>
        <v>Excluded</v>
      </c>
      <c r="AA3031" s="30">
        <f t="shared" si="474"/>
        <v>25</v>
      </c>
      <c r="AB3031" s="31">
        <f>IF(AND(ISNUMBER(MATCH($S3031,[3]Lists!$CU$8:$CU$37,0)),J3031&gt;=DATE(2018,12,31)),$AH$6,$AH$5)</f>
        <v>1</v>
      </c>
      <c r="AC3031" s="31">
        <f t="shared" si="475"/>
        <v>1</v>
      </c>
      <c r="AD3031" s="31">
        <f t="shared" si="476"/>
        <v>1</v>
      </c>
      <c r="AE3031" s="32" t="e">
        <f>MIN($K3031,IF(AND(S3031='[3]Resources - Baseline'!$C$25,$AH$3&gt;0),MIN(DATE(2050,12,31),MAX(DATE($AH$4,12,31),DATE(YEAR(J3031)+$AH$3,MONTH(J3031),DAY(J3031)))),IF(AND(COUNTIFS('[3]Resources - Baseline'!$C$26:$C$37,S3031)=1,$AH$2&gt;0),MIN(DATE($AH$4,12,31),DATE(YEAR(J3031)+$AH$2,MONTH(J3031),DAY(J3031))),DATE(2050,12,31))))</f>
        <v>#VALUE!</v>
      </c>
      <c r="AF3031" s="33">
        <f t="shared" si="477"/>
        <v>1</v>
      </c>
    </row>
    <row r="3032" spans="1:32">
      <c r="A3032" s="1">
        <v>3032</v>
      </c>
      <c r="B3032" s="21" t="s">
        <v>6189</v>
      </c>
      <c r="C3032" s="21" t="s">
        <v>6190</v>
      </c>
      <c r="D3032" s="21" t="s">
        <v>185</v>
      </c>
      <c r="E3032" s="21" t="s">
        <v>246</v>
      </c>
      <c r="F3032" s="21" t="s">
        <v>246</v>
      </c>
      <c r="G3032" s="21" t="s">
        <v>247</v>
      </c>
      <c r="H3032" s="21" t="s">
        <v>246</v>
      </c>
      <c r="I3032" s="21" t="s">
        <v>178</v>
      </c>
      <c r="J3032" s="22">
        <v>37743</v>
      </c>
      <c r="K3032" s="22">
        <v>55153</v>
      </c>
      <c r="L3032" s="23">
        <f t="shared" si="478"/>
        <v>47.6</v>
      </c>
      <c r="M3032" s="24">
        <f t="shared" si="479"/>
        <v>1</v>
      </c>
      <c r="N3032" s="21">
        <v>47.6</v>
      </c>
      <c r="O3032" s="21">
        <v>47.6</v>
      </c>
      <c r="P3032" s="21" t="s">
        <v>268</v>
      </c>
      <c r="Q3032" s="21" t="s">
        <v>269</v>
      </c>
      <c r="R3032" s="25" t="s">
        <v>270</v>
      </c>
      <c r="S3032" s="21" t="s">
        <v>271</v>
      </c>
      <c r="T3032" s="21"/>
      <c r="U3032" s="26"/>
      <c r="V3032" s="26"/>
      <c r="W3032" s="27">
        <f t="shared" si="470"/>
        <v>2003</v>
      </c>
      <c r="X3032" s="27">
        <f t="shared" si="471"/>
        <v>2050</v>
      </c>
      <c r="Y3032" s="28">
        <f t="shared" si="472"/>
        <v>0</v>
      </c>
      <c r="Z3032" s="29" t="str">
        <f t="shared" si="473"/>
        <v>CAISO</v>
      </c>
      <c r="AA3032" s="30">
        <f t="shared" si="474"/>
        <v>47.6</v>
      </c>
      <c r="AB3032" s="31">
        <f>IF(AND(ISNUMBER(MATCH($S3032,[3]Lists!$CU$8:$CU$37,0)),J3032&gt;=DATE(2018,12,31)),$AH$6,$AH$5)</f>
        <v>1</v>
      </c>
      <c r="AC3032" s="31">
        <f t="shared" si="475"/>
        <v>1</v>
      </c>
      <c r="AD3032" s="31">
        <f t="shared" si="476"/>
        <v>1</v>
      </c>
      <c r="AE3032" s="32" t="e">
        <f>MIN($K3032,IF(AND(S3032='[3]Resources - Baseline'!$C$25,$AH$3&gt;0),MIN(DATE(2050,12,31),MAX(DATE($AH$4,12,31),DATE(YEAR(J3032)+$AH$3,MONTH(J3032),DAY(J3032)))),IF(AND(COUNTIFS('[3]Resources - Baseline'!$C$26:$C$37,S3032)=1,$AH$2&gt;0),MIN(DATE($AH$4,12,31),DATE(YEAR(J3032)+$AH$2,MONTH(J3032),DAY(J3032))),DATE(2050,12,31))))</f>
        <v>#VALUE!</v>
      </c>
      <c r="AF3032" s="33">
        <f t="shared" si="477"/>
        <v>1</v>
      </c>
    </row>
    <row r="3033" spans="1:32">
      <c r="A3033" s="1">
        <v>3033</v>
      </c>
      <c r="B3033" s="21" t="s">
        <v>6191</v>
      </c>
      <c r="C3033" s="21" t="s">
        <v>6192</v>
      </c>
      <c r="D3033" s="21" t="s">
        <v>185</v>
      </c>
      <c r="E3033" s="21" t="s">
        <v>176</v>
      </c>
      <c r="F3033" s="21" t="s">
        <v>176</v>
      </c>
      <c r="G3033" s="21" t="s">
        <v>177</v>
      </c>
      <c r="H3033" s="21" t="s">
        <v>176</v>
      </c>
      <c r="I3033" s="21" t="s">
        <v>178</v>
      </c>
      <c r="J3033" s="22">
        <v>40634</v>
      </c>
      <c r="K3033" s="22">
        <v>55153</v>
      </c>
      <c r="L3033" s="23">
        <f t="shared" si="478"/>
        <v>48.5</v>
      </c>
      <c r="M3033" s="24">
        <f t="shared" si="479"/>
        <v>0.98979591836734693</v>
      </c>
      <c r="N3033" s="21">
        <v>48.5</v>
      </c>
      <c r="O3033" s="21">
        <v>49</v>
      </c>
      <c r="P3033" s="21" t="s">
        <v>268</v>
      </c>
      <c r="Q3033" s="21" t="s">
        <v>269</v>
      </c>
      <c r="R3033" s="25" t="s">
        <v>270</v>
      </c>
      <c r="S3033" s="21" t="s">
        <v>450</v>
      </c>
      <c r="T3033" s="21"/>
      <c r="U3033" s="26"/>
      <c r="V3033" s="26"/>
      <c r="W3033" s="27">
        <f t="shared" si="470"/>
        <v>2011</v>
      </c>
      <c r="X3033" s="27">
        <f t="shared" si="471"/>
        <v>2050</v>
      </c>
      <c r="Y3033" s="28">
        <f t="shared" si="472"/>
        <v>0</v>
      </c>
      <c r="Z3033" s="29" t="str">
        <f t="shared" si="473"/>
        <v>CAISO</v>
      </c>
      <c r="AA3033" s="30">
        <f t="shared" si="474"/>
        <v>49</v>
      </c>
      <c r="AB3033" s="31">
        <f>IF(AND(ISNUMBER(MATCH($S3033,[3]Lists!$CU$8:$CU$37,0)),J3033&gt;=DATE(2018,12,31)),$AH$6,$AH$5)</f>
        <v>1</v>
      </c>
      <c r="AC3033" s="31">
        <f t="shared" si="475"/>
        <v>1</v>
      </c>
      <c r="AD3033" s="31">
        <f t="shared" si="476"/>
        <v>1</v>
      </c>
      <c r="AE3033" s="32" t="e">
        <f>MIN($K3033,IF(AND(S3033='[3]Resources - Baseline'!$C$25,$AH$3&gt;0),MIN(DATE(2050,12,31),MAX(DATE($AH$4,12,31),DATE(YEAR(J3033)+$AH$3,MONTH(J3033),DAY(J3033)))),IF(AND(COUNTIFS('[3]Resources - Baseline'!$C$26:$C$37,S3033)=1,$AH$2&gt;0),MIN(DATE($AH$4,12,31),DATE(YEAR(J3033)+$AH$2,MONTH(J3033),DAY(J3033))),DATE(2050,12,31))))</f>
        <v>#VALUE!</v>
      </c>
      <c r="AF3033" s="33">
        <f t="shared" si="477"/>
        <v>1</v>
      </c>
    </row>
    <row r="3034" spans="1:32">
      <c r="A3034" s="1">
        <v>3034</v>
      </c>
      <c r="B3034" s="21" t="s">
        <v>6193</v>
      </c>
      <c r="C3034" s="21" t="s">
        <v>6194</v>
      </c>
      <c r="D3034" s="21" t="s">
        <v>185</v>
      </c>
      <c r="E3034" s="21" t="s">
        <v>176</v>
      </c>
      <c r="F3034" s="21" t="s">
        <v>176</v>
      </c>
      <c r="G3034" s="21" t="s">
        <v>177</v>
      </c>
      <c r="H3034" s="21" t="s">
        <v>176</v>
      </c>
      <c r="I3034" s="21" t="s">
        <v>178</v>
      </c>
      <c r="J3034" s="22">
        <v>40634</v>
      </c>
      <c r="K3034" s="22">
        <v>55153</v>
      </c>
      <c r="L3034" s="23">
        <f t="shared" si="478"/>
        <v>48.5</v>
      </c>
      <c r="M3034" s="24">
        <f t="shared" si="479"/>
        <v>0.98979591836734693</v>
      </c>
      <c r="N3034" s="21">
        <v>48.5</v>
      </c>
      <c r="O3034" s="21">
        <v>49</v>
      </c>
      <c r="P3034" s="21" t="s">
        <v>268</v>
      </c>
      <c r="Q3034" s="21" t="s">
        <v>269</v>
      </c>
      <c r="R3034" s="25" t="s">
        <v>270</v>
      </c>
      <c r="S3034" s="21" t="s">
        <v>450</v>
      </c>
      <c r="T3034" s="21"/>
      <c r="U3034" s="26"/>
      <c r="V3034" s="26"/>
      <c r="W3034" s="27">
        <f t="shared" si="470"/>
        <v>2011</v>
      </c>
      <c r="X3034" s="27">
        <f t="shared" si="471"/>
        <v>2050</v>
      </c>
      <c r="Y3034" s="28">
        <f t="shared" si="472"/>
        <v>0</v>
      </c>
      <c r="Z3034" s="29" t="str">
        <f t="shared" si="473"/>
        <v>CAISO</v>
      </c>
      <c r="AA3034" s="30">
        <f t="shared" si="474"/>
        <v>49</v>
      </c>
      <c r="AB3034" s="31">
        <f>IF(AND(ISNUMBER(MATCH($S3034,[3]Lists!$CU$8:$CU$37,0)),J3034&gt;=DATE(2018,12,31)),$AH$6,$AH$5)</f>
        <v>1</v>
      </c>
      <c r="AC3034" s="31">
        <f t="shared" si="475"/>
        <v>1</v>
      </c>
      <c r="AD3034" s="31">
        <f t="shared" si="476"/>
        <v>1</v>
      </c>
      <c r="AE3034" s="32" t="e">
        <f>MIN($K3034,IF(AND(S3034='[3]Resources - Baseline'!$C$25,$AH$3&gt;0),MIN(DATE(2050,12,31),MAX(DATE($AH$4,12,31),DATE(YEAR(J3034)+$AH$3,MONTH(J3034),DAY(J3034)))),IF(AND(COUNTIFS('[3]Resources - Baseline'!$C$26:$C$37,S3034)=1,$AH$2&gt;0),MIN(DATE($AH$4,12,31),DATE(YEAR(J3034)+$AH$2,MONTH(J3034),DAY(J3034))),DATE(2050,12,31))))</f>
        <v>#VALUE!</v>
      </c>
      <c r="AF3034" s="33">
        <f t="shared" si="477"/>
        <v>1</v>
      </c>
    </row>
    <row r="3035" spans="1:32">
      <c r="A3035" s="1">
        <v>3035</v>
      </c>
      <c r="B3035" s="21" t="s">
        <v>6195</v>
      </c>
      <c r="C3035" s="21" t="s">
        <v>6196</v>
      </c>
      <c r="D3035" s="21" t="s">
        <v>185</v>
      </c>
      <c r="E3035" s="21" t="s">
        <v>176</v>
      </c>
      <c r="F3035" s="21" t="s">
        <v>176</v>
      </c>
      <c r="G3035" s="21" t="s">
        <v>177</v>
      </c>
      <c r="H3035" s="21" t="s">
        <v>176</v>
      </c>
      <c r="I3035" s="21" t="s">
        <v>178</v>
      </c>
      <c r="J3035" s="22">
        <v>38869</v>
      </c>
      <c r="K3035" s="22">
        <v>55153</v>
      </c>
      <c r="L3035" s="23">
        <f t="shared" si="478"/>
        <v>48.35</v>
      </c>
      <c r="M3035" s="24">
        <f t="shared" si="479"/>
        <v>1</v>
      </c>
      <c r="N3035" s="21">
        <v>48.35</v>
      </c>
      <c r="O3035" s="21">
        <v>48.35</v>
      </c>
      <c r="P3035" s="21" t="s">
        <v>268</v>
      </c>
      <c r="Q3035" s="21" t="s">
        <v>269</v>
      </c>
      <c r="R3035" s="25" t="s">
        <v>270</v>
      </c>
      <c r="S3035" s="21" t="s">
        <v>450</v>
      </c>
      <c r="T3035" s="21"/>
      <c r="U3035" s="26"/>
      <c r="V3035" s="26"/>
      <c r="W3035" s="27">
        <f t="shared" si="470"/>
        <v>2006</v>
      </c>
      <c r="X3035" s="27">
        <f t="shared" si="471"/>
        <v>2050</v>
      </c>
      <c r="Y3035" s="28">
        <f t="shared" si="472"/>
        <v>0</v>
      </c>
      <c r="Z3035" s="29" t="str">
        <f t="shared" si="473"/>
        <v>CAISO</v>
      </c>
      <c r="AA3035" s="30">
        <f t="shared" si="474"/>
        <v>48.35</v>
      </c>
      <c r="AB3035" s="31">
        <f>IF(AND(ISNUMBER(MATCH($S3035,[3]Lists!$CU$8:$CU$37,0)),J3035&gt;=DATE(2018,12,31)),$AH$6,$AH$5)</f>
        <v>1</v>
      </c>
      <c r="AC3035" s="31">
        <f t="shared" si="475"/>
        <v>1</v>
      </c>
      <c r="AD3035" s="31">
        <f t="shared" si="476"/>
        <v>1</v>
      </c>
      <c r="AE3035" s="32" t="e">
        <f>MIN($K3035,IF(AND(S3035='[3]Resources - Baseline'!$C$25,$AH$3&gt;0),MIN(DATE(2050,12,31),MAX(DATE($AH$4,12,31),DATE(YEAR(J3035)+$AH$3,MONTH(J3035),DAY(J3035)))),IF(AND(COUNTIFS('[3]Resources - Baseline'!$C$26:$C$37,S3035)=1,$AH$2&gt;0),MIN(DATE($AH$4,12,31),DATE(YEAR(J3035)+$AH$2,MONTH(J3035),DAY(J3035))),DATE(2050,12,31))))</f>
        <v>#VALUE!</v>
      </c>
      <c r="AF3035" s="33">
        <f t="shared" si="477"/>
        <v>1</v>
      </c>
    </row>
    <row r="3036" spans="1:32">
      <c r="A3036" s="1">
        <v>3036</v>
      </c>
      <c r="B3036" s="21" t="s">
        <v>6197</v>
      </c>
      <c r="C3036" s="21" t="s">
        <v>6198</v>
      </c>
      <c r="D3036" s="21" t="s">
        <v>185</v>
      </c>
      <c r="E3036" s="21" t="s">
        <v>176</v>
      </c>
      <c r="F3036" s="21" t="s">
        <v>176</v>
      </c>
      <c r="G3036" s="21" t="s">
        <v>177</v>
      </c>
      <c r="H3036" s="21" t="s">
        <v>176</v>
      </c>
      <c r="I3036" s="21" t="s">
        <v>178</v>
      </c>
      <c r="J3036" s="22">
        <v>38869</v>
      </c>
      <c r="K3036" s="22">
        <v>55153</v>
      </c>
      <c r="L3036" s="23">
        <f t="shared" si="478"/>
        <v>48.5</v>
      </c>
      <c r="M3036" s="24">
        <f t="shared" si="479"/>
        <v>1</v>
      </c>
      <c r="N3036" s="21">
        <v>48.5</v>
      </c>
      <c r="O3036" s="21">
        <v>48.5</v>
      </c>
      <c r="P3036" s="21" t="s">
        <v>268</v>
      </c>
      <c r="Q3036" s="21" t="s">
        <v>269</v>
      </c>
      <c r="R3036" s="25" t="s">
        <v>270</v>
      </c>
      <c r="S3036" s="21" t="s">
        <v>450</v>
      </c>
      <c r="T3036" s="21"/>
      <c r="U3036" s="26"/>
      <c r="V3036" s="26"/>
      <c r="W3036" s="27">
        <f t="shared" si="470"/>
        <v>2006</v>
      </c>
      <c r="X3036" s="27">
        <f t="shared" si="471"/>
        <v>2050</v>
      </c>
      <c r="Y3036" s="28">
        <f t="shared" si="472"/>
        <v>0</v>
      </c>
      <c r="Z3036" s="29" t="str">
        <f t="shared" si="473"/>
        <v>CAISO</v>
      </c>
      <c r="AA3036" s="30">
        <f t="shared" si="474"/>
        <v>48.5</v>
      </c>
      <c r="AB3036" s="31">
        <f>IF(AND(ISNUMBER(MATCH($S3036,[3]Lists!$CU$8:$CU$37,0)),J3036&gt;=DATE(2018,12,31)),$AH$6,$AH$5)</f>
        <v>1</v>
      </c>
      <c r="AC3036" s="31">
        <f t="shared" si="475"/>
        <v>1</v>
      </c>
      <c r="AD3036" s="31">
        <f t="shared" si="476"/>
        <v>1</v>
      </c>
      <c r="AE3036" s="32" t="e">
        <f>MIN($K3036,IF(AND(S3036='[3]Resources - Baseline'!$C$25,$AH$3&gt;0),MIN(DATE(2050,12,31),MAX(DATE($AH$4,12,31),DATE(YEAR(J3036)+$AH$3,MONTH(J3036),DAY(J3036)))),IF(AND(COUNTIFS('[3]Resources - Baseline'!$C$26:$C$37,S3036)=1,$AH$2&gt;0),MIN(DATE($AH$4,12,31),DATE(YEAR(J3036)+$AH$2,MONTH(J3036),DAY(J3036))),DATE(2050,12,31))))</f>
        <v>#VALUE!</v>
      </c>
      <c r="AF3036" s="33">
        <f t="shared" si="477"/>
        <v>1</v>
      </c>
    </row>
    <row r="3037" spans="1:32">
      <c r="A3037" s="1">
        <v>3037</v>
      </c>
      <c r="B3037" s="21" t="s">
        <v>6199</v>
      </c>
      <c r="C3037" s="21" t="s">
        <v>6200</v>
      </c>
      <c r="D3037" s="21" t="s">
        <v>185</v>
      </c>
      <c r="E3037" s="21" t="s">
        <v>176</v>
      </c>
      <c r="F3037" s="21" t="s">
        <v>176</v>
      </c>
      <c r="G3037" s="21" t="s">
        <v>177</v>
      </c>
      <c r="H3037" s="21" t="s">
        <v>176</v>
      </c>
      <c r="I3037" s="21" t="s">
        <v>178</v>
      </c>
      <c r="J3037" s="22">
        <v>42256</v>
      </c>
      <c r="K3037" s="22">
        <v>55153</v>
      </c>
      <c r="L3037" s="23">
        <f t="shared" si="478"/>
        <v>7.5</v>
      </c>
      <c r="M3037" s="24">
        <f t="shared" si="479"/>
        <v>1</v>
      </c>
      <c r="N3037" s="21">
        <v>7.5</v>
      </c>
      <c r="O3037" s="21">
        <v>7.5</v>
      </c>
      <c r="P3037" s="21" t="s">
        <v>187</v>
      </c>
      <c r="Q3037" s="21" t="s">
        <v>188</v>
      </c>
      <c r="R3037" s="25" t="s">
        <v>189</v>
      </c>
      <c r="S3037" s="21" t="s">
        <v>182</v>
      </c>
      <c r="T3037" s="21"/>
      <c r="U3037" s="26"/>
      <c r="V3037" s="26"/>
      <c r="W3037" s="27">
        <f t="shared" si="470"/>
        <v>2016</v>
      </c>
      <c r="X3037" s="27">
        <f t="shared" si="471"/>
        <v>2050</v>
      </c>
      <c r="Y3037" s="28">
        <f t="shared" si="472"/>
        <v>0</v>
      </c>
      <c r="Z3037" s="29" t="str">
        <f t="shared" si="473"/>
        <v>CAISO</v>
      </c>
      <c r="AA3037" s="30">
        <f t="shared" si="474"/>
        <v>7.5</v>
      </c>
      <c r="AB3037" s="31">
        <f>IF(AND(ISNUMBER(MATCH($S3037,[3]Lists!$CU$8:$CU$37,0)),J3037&gt;=DATE(2018,12,31)),$AH$6,$AH$5)</f>
        <v>1</v>
      </c>
      <c r="AC3037" s="31">
        <f t="shared" si="475"/>
        <v>1</v>
      </c>
      <c r="AD3037" s="31">
        <f t="shared" si="476"/>
        <v>1</v>
      </c>
      <c r="AE3037" s="32" t="e">
        <f>MIN($K3037,IF(AND(S3037='[3]Resources - Baseline'!$C$25,$AH$3&gt;0),MIN(DATE(2050,12,31),MAX(DATE($AH$4,12,31),DATE(YEAR(J3037)+$AH$3,MONTH(J3037),DAY(J3037)))),IF(AND(COUNTIFS('[3]Resources - Baseline'!$C$26:$C$37,S3037)=1,$AH$2&gt;0),MIN(DATE($AH$4,12,31),DATE(YEAR(J3037)+$AH$2,MONTH(J3037),DAY(J3037))),DATE(2050,12,31))))</f>
        <v>#VALUE!</v>
      </c>
      <c r="AF3037" s="33">
        <f t="shared" si="477"/>
        <v>1</v>
      </c>
    </row>
    <row r="3038" spans="1:32">
      <c r="A3038" s="1">
        <v>3038</v>
      </c>
      <c r="B3038" s="21" t="s">
        <v>6201</v>
      </c>
      <c r="C3038" s="21" t="s">
        <v>6202</v>
      </c>
      <c r="D3038" s="21" t="s">
        <v>185</v>
      </c>
      <c r="E3038" s="21" t="s">
        <v>176</v>
      </c>
      <c r="F3038" s="21" t="s">
        <v>176</v>
      </c>
      <c r="G3038" s="21" t="s">
        <v>177</v>
      </c>
      <c r="H3038" s="21" t="s">
        <v>176</v>
      </c>
      <c r="I3038" s="21" t="s">
        <v>178</v>
      </c>
      <c r="J3038" s="22">
        <v>37420</v>
      </c>
      <c r="K3038" s="22">
        <v>55153</v>
      </c>
      <c r="L3038" s="23">
        <f t="shared" si="478"/>
        <v>36</v>
      </c>
      <c r="M3038" s="24">
        <f t="shared" si="479"/>
        <v>1</v>
      </c>
      <c r="N3038" s="21">
        <v>36</v>
      </c>
      <c r="O3038" s="21">
        <v>36</v>
      </c>
      <c r="P3038" s="21" t="s">
        <v>268</v>
      </c>
      <c r="Q3038" s="21" t="s">
        <v>269</v>
      </c>
      <c r="R3038" s="25" t="s">
        <v>270</v>
      </c>
      <c r="S3038" s="21" t="s">
        <v>271</v>
      </c>
      <c r="T3038" s="21"/>
      <c r="U3038" s="26"/>
      <c r="V3038" s="26"/>
      <c r="W3038" s="27">
        <f t="shared" si="470"/>
        <v>2002</v>
      </c>
      <c r="X3038" s="27">
        <f t="shared" si="471"/>
        <v>2050</v>
      </c>
      <c r="Y3038" s="28">
        <f t="shared" si="472"/>
        <v>0</v>
      </c>
      <c r="Z3038" s="29" t="str">
        <f t="shared" si="473"/>
        <v>CAISO</v>
      </c>
      <c r="AA3038" s="30">
        <f t="shared" si="474"/>
        <v>36</v>
      </c>
      <c r="AB3038" s="31">
        <f>IF(AND(ISNUMBER(MATCH($S3038,[3]Lists!$CU$8:$CU$37,0)),J3038&gt;=DATE(2018,12,31)),$AH$6,$AH$5)</f>
        <v>1</v>
      </c>
      <c r="AC3038" s="31">
        <f t="shared" si="475"/>
        <v>1</v>
      </c>
      <c r="AD3038" s="31">
        <f t="shared" si="476"/>
        <v>1</v>
      </c>
      <c r="AE3038" s="32" t="e">
        <f>MIN($K3038,IF(AND(S3038='[3]Resources - Baseline'!$C$25,$AH$3&gt;0),MIN(DATE(2050,12,31),MAX(DATE($AH$4,12,31),DATE(YEAR(J3038)+$AH$3,MONTH(J3038),DAY(J3038)))),IF(AND(COUNTIFS('[3]Resources - Baseline'!$C$26:$C$37,S3038)=1,$AH$2&gt;0),MIN(DATE($AH$4,12,31),DATE(YEAR(J3038)+$AH$2,MONTH(J3038),DAY(J3038))),DATE(2050,12,31))))</f>
        <v>#VALUE!</v>
      </c>
      <c r="AF3038" s="33">
        <f t="shared" si="477"/>
        <v>1</v>
      </c>
    </row>
    <row r="3039" spans="1:32">
      <c r="A3039" s="1">
        <v>3039</v>
      </c>
      <c r="B3039" s="21" t="s">
        <v>6203</v>
      </c>
      <c r="C3039" s="21" t="s">
        <v>6204</v>
      </c>
      <c r="D3039" s="21" t="s">
        <v>163</v>
      </c>
      <c r="E3039" s="21" t="s">
        <v>752</v>
      </c>
      <c r="F3039" s="21" t="s">
        <v>752</v>
      </c>
      <c r="G3039" s="21" t="s">
        <v>753</v>
      </c>
      <c r="H3039" s="21" t="s">
        <v>754</v>
      </c>
      <c r="I3039" s="21" t="s">
        <v>212</v>
      </c>
      <c r="J3039" s="22">
        <v>5692</v>
      </c>
      <c r="K3039" s="22">
        <v>55153</v>
      </c>
      <c r="L3039" s="23">
        <f t="shared" si="478"/>
        <v>8</v>
      </c>
      <c r="M3039" s="24">
        <f t="shared" si="479"/>
        <v>1</v>
      </c>
      <c r="N3039" s="21">
        <v>8</v>
      </c>
      <c r="O3039" s="21">
        <v>8</v>
      </c>
      <c r="P3039" s="21" t="s">
        <v>218</v>
      </c>
      <c r="Q3039" s="21" t="s">
        <v>219</v>
      </c>
      <c r="R3039" s="25" t="s">
        <v>218</v>
      </c>
      <c r="S3039" s="21" t="s">
        <v>344</v>
      </c>
      <c r="T3039" s="21"/>
      <c r="U3039" s="26"/>
      <c r="V3039" s="26"/>
      <c r="W3039" s="27">
        <f t="shared" si="470"/>
        <v>1916</v>
      </c>
      <c r="X3039" s="27">
        <f t="shared" si="471"/>
        <v>2050</v>
      </c>
      <c r="Y3039" s="28">
        <f t="shared" si="472"/>
        <v>0</v>
      </c>
      <c r="Z3039" s="29" t="str">
        <f t="shared" si="473"/>
        <v>NW</v>
      </c>
      <c r="AA3039" s="30">
        <f t="shared" si="474"/>
        <v>8</v>
      </c>
      <c r="AB3039" s="31">
        <f>IF(AND(ISNUMBER(MATCH($S3039,[3]Lists!$CU$8:$CU$37,0)),J3039&gt;=DATE(2018,12,31)),$AH$6,$AH$5)</f>
        <v>1</v>
      </c>
      <c r="AC3039" s="31">
        <f t="shared" si="475"/>
        <v>1</v>
      </c>
      <c r="AD3039" s="31">
        <f t="shared" si="476"/>
        <v>1</v>
      </c>
      <c r="AE3039" s="32" t="e">
        <f>MIN($K3039,IF(AND(S3039='[3]Resources - Baseline'!$C$25,$AH$3&gt;0),MIN(DATE(2050,12,31),MAX(DATE($AH$4,12,31),DATE(YEAR(J3039)+$AH$3,MONTH(J3039),DAY(J3039)))),IF(AND(COUNTIFS('[3]Resources - Baseline'!$C$26:$C$37,S3039)=1,$AH$2&gt;0),MIN(DATE($AH$4,12,31),DATE(YEAR(J3039)+$AH$2,MONTH(J3039),DAY(J3039))),DATE(2050,12,31))))</f>
        <v>#VALUE!</v>
      </c>
      <c r="AF3039" s="33">
        <f t="shared" si="477"/>
        <v>1</v>
      </c>
    </row>
    <row r="3040" spans="1:32">
      <c r="A3040" s="1">
        <v>3040</v>
      </c>
      <c r="B3040" s="21" t="s">
        <v>6205</v>
      </c>
      <c r="C3040" s="21" t="s">
        <v>6206</v>
      </c>
      <c r="D3040" s="21" t="s">
        <v>163</v>
      </c>
      <c r="E3040" s="21" t="s">
        <v>752</v>
      </c>
      <c r="F3040" s="21" t="s">
        <v>752</v>
      </c>
      <c r="G3040" s="21" t="s">
        <v>753</v>
      </c>
      <c r="H3040" s="21" t="s">
        <v>754</v>
      </c>
      <c r="I3040" s="21" t="s">
        <v>212</v>
      </c>
      <c r="J3040" s="22">
        <v>5692</v>
      </c>
      <c r="K3040" s="22">
        <v>47484</v>
      </c>
      <c r="L3040" s="23">
        <f t="shared" si="478"/>
        <v>8</v>
      </c>
      <c r="M3040" s="24">
        <f t="shared" si="479"/>
        <v>1</v>
      </c>
      <c r="N3040" s="21">
        <v>8</v>
      </c>
      <c r="O3040" s="21">
        <v>8</v>
      </c>
      <c r="P3040" s="21" t="s">
        <v>218</v>
      </c>
      <c r="Q3040" s="21" t="s">
        <v>219</v>
      </c>
      <c r="R3040" s="25" t="s">
        <v>218</v>
      </c>
      <c r="S3040" s="21" t="s">
        <v>344</v>
      </c>
      <c r="T3040" s="21"/>
      <c r="U3040" s="26"/>
      <c r="V3040" s="26"/>
      <c r="W3040" s="27">
        <f t="shared" si="470"/>
        <v>1916</v>
      </c>
      <c r="X3040" s="27">
        <f t="shared" si="471"/>
        <v>2029</v>
      </c>
      <c r="Y3040" s="28">
        <f t="shared" si="472"/>
        <v>0</v>
      </c>
      <c r="Z3040" s="29" t="str">
        <f t="shared" si="473"/>
        <v>NW</v>
      </c>
      <c r="AA3040" s="30">
        <f t="shared" si="474"/>
        <v>8</v>
      </c>
      <c r="AB3040" s="31">
        <f>IF(AND(ISNUMBER(MATCH($S3040,[3]Lists!$CU$8:$CU$37,0)),J3040&gt;=DATE(2018,12,31)),$AH$6,$AH$5)</f>
        <v>1</v>
      </c>
      <c r="AC3040" s="31">
        <f t="shared" si="475"/>
        <v>1</v>
      </c>
      <c r="AD3040" s="31">
        <f t="shared" si="476"/>
        <v>1</v>
      </c>
      <c r="AE3040" s="32" t="e">
        <f>MIN($K3040,IF(AND(S3040='[3]Resources - Baseline'!$C$25,$AH$3&gt;0),MIN(DATE(2050,12,31),MAX(DATE($AH$4,12,31),DATE(YEAR(J3040)+$AH$3,MONTH(J3040),DAY(J3040)))),IF(AND(COUNTIFS('[3]Resources - Baseline'!$C$26:$C$37,S3040)=1,$AH$2&gt;0),MIN(DATE($AH$4,12,31),DATE(YEAR(J3040)+$AH$2,MONTH(J3040),DAY(J3040))),DATE(2050,12,31))))</f>
        <v>#VALUE!</v>
      </c>
      <c r="AF3040" s="33">
        <f t="shared" si="477"/>
        <v>1</v>
      </c>
    </row>
    <row r="3041" spans="1:32">
      <c r="A3041" s="1">
        <v>3041</v>
      </c>
      <c r="B3041" s="21" t="s">
        <v>6207</v>
      </c>
      <c r="C3041" s="21" t="s">
        <v>6208</v>
      </c>
      <c r="D3041" s="21" t="s">
        <v>163</v>
      </c>
      <c r="E3041" s="21" t="s">
        <v>331</v>
      </c>
      <c r="F3041" s="21" t="s">
        <v>331</v>
      </c>
      <c r="G3041" s="21" t="s">
        <v>177</v>
      </c>
      <c r="H3041" s="21" t="s">
        <v>176</v>
      </c>
      <c r="I3041" s="21" t="s">
        <v>178</v>
      </c>
      <c r="J3041" s="22">
        <v>42235</v>
      </c>
      <c r="K3041" s="22">
        <v>55123</v>
      </c>
      <c r="L3041" s="23">
        <f t="shared" si="478"/>
        <v>9.1999999999999993</v>
      </c>
      <c r="M3041" s="24">
        <f t="shared" si="479"/>
        <v>1</v>
      </c>
      <c r="N3041" s="21">
        <v>9.1999999999999993</v>
      </c>
      <c r="O3041" s="21">
        <v>9.1999999999999993</v>
      </c>
      <c r="P3041" s="21" t="s">
        <v>218</v>
      </c>
      <c r="Q3041" s="21" t="s">
        <v>219</v>
      </c>
      <c r="R3041" s="25" t="s">
        <v>218</v>
      </c>
      <c r="S3041" s="21" t="s">
        <v>265</v>
      </c>
      <c r="T3041" s="21"/>
      <c r="U3041" s="26"/>
      <c r="V3041" s="26"/>
      <c r="W3041" s="27">
        <f t="shared" si="470"/>
        <v>2016</v>
      </c>
      <c r="X3041" s="27">
        <f t="shared" si="471"/>
        <v>2050</v>
      </c>
      <c r="Y3041" s="28">
        <f t="shared" si="472"/>
        <v>0</v>
      </c>
      <c r="Z3041" s="29" t="str">
        <f t="shared" si="473"/>
        <v>CAISO</v>
      </c>
      <c r="AA3041" s="30">
        <f t="shared" si="474"/>
        <v>9.1999999999999993</v>
      </c>
      <c r="AB3041" s="31">
        <f>IF(AND(ISNUMBER(MATCH($S3041,[3]Lists!$CU$8:$CU$37,0)),J3041&gt;=DATE(2018,12,31)),$AH$6,$AH$5)</f>
        <v>1</v>
      </c>
      <c r="AC3041" s="31">
        <f t="shared" si="475"/>
        <v>1</v>
      </c>
      <c r="AD3041" s="31">
        <f t="shared" si="476"/>
        <v>1</v>
      </c>
      <c r="AE3041" s="32" t="e">
        <f>MIN($K3041,IF(AND(S3041='[3]Resources - Baseline'!$C$25,$AH$3&gt;0),MIN(DATE(2050,12,31),MAX(DATE($AH$4,12,31),DATE(YEAR(J3041)+$AH$3,MONTH(J3041),DAY(J3041)))),IF(AND(COUNTIFS('[3]Resources - Baseline'!$C$26:$C$37,S3041)=1,$AH$2&gt;0),MIN(DATE($AH$4,12,31),DATE(YEAR(J3041)+$AH$2,MONTH(J3041),DAY(J3041))),DATE(2050,12,31))))</f>
        <v>#VALUE!</v>
      </c>
      <c r="AF3041" s="33">
        <f t="shared" si="477"/>
        <v>1</v>
      </c>
    </row>
    <row r="3042" spans="1:32">
      <c r="A3042" s="1">
        <v>3042</v>
      </c>
      <c r="B3042" s="21" t="s">
        <v>6209</v>
      </c>
      <c r="C3042" s="21" t="s">
        <v>6210</v>
      </c>
      <c r="D3042" s="21" t="s">
        <v>163</v>
      </c>
      <c r="E3042" s="21" t="s">
        <v>752</v>
      </c>
      <c r="F3042" s="21" t="s">
        <v>752</v>
      </c>
      <c r="G3042" s="21" t="s">
        <v>753</v>
      </c>
      <c r="H3042" s="21" t="s">
        <v>754</v>
      </c>
      <c r="I3042" s="21" t="s">
        <v>212</v>
      </c>
      <c r="J3042" s="22">
        <v>5692</v>
      </c>
      <c r="K3042" s="22">
        <v>55153</v>
      </c>
      <c r="L3042" s="23">
        <f t="shared" si="478"/>
        <v>8</v>
      </c>
      <c r="M3042" s="24">
        <f t="shared" si="479"/>
        <v>1</v>
      </c>
      <c r="N3042" s="21">
        <v>8</v>
      </c>
      <c r="O3042" s="21">
        <v>8</v>
      </c>
      <c r="P3042" s="21" t="s">
        <v>218</v>
      </c>
      <c r="Q3042" s="21" t="s">
        <v>219</v>
      </c>
      <c r="R3042" s="25" t="s">
        <v>218</v>
      </c>
      <c r="S3042" s="21" t="s">
        <v>344</v>
      </c>
      <c r="T3042" s="21"/>
      <c r="U3042" s="26"/>
      <c r="V3042" s="26"/>
      <c r="W3042" s="27">
        <f t="shared" si="470"/>
        <v>1916</v>
      </c>
      <c r="X3042" s="27">
        <f t="shared" si="471"/>
        <v>2050</v>
      </c>
      <c r="Y3042" s="28">
        <f t="shared" si="472"/>
        <v>0</v>
      </c>
      <c r="Z3042" s="29" t="str">
        <f t="shared" si="473"/>
        <v>NW</v>
      </c>
      <c r="AA3042" s="30">
        <f t="shared" si="474"/>
        <v>8</v>
      </c>
      <c r="AB3042" s="31">
        <f>IF(AND(ISNUMBER(MATCH($S3042,[3]Lists!$CU$8:$CU$37,0)),J3042&gt;=DATE(2018,12,31)),$AH$6,$AH$5)</f>
        <v>1</v>
      </c>
      <c r="AC3042" s="31">
        <f t="shared" si="475"/>
        <v>1</v>
      </c>
      <c r="AD3042" s="31">
        <f t="shared" si="476"/>
        <v>1</v>
      </c>
      <c r="AE3042" s="32" t="e">
        <f>MIN($K3042,IF(AND(S3042='[3]Resources - Baseline'!$C$25,$AH$3&gt;0),MIN(DATE(2050,12,31),MAX(DATE($AH$4,12,31),DATE(YEAR(J3042)+$AH$3,MONTH(J3042),DAY(J3042)))),IF(AND(COUNTIFS('[3]Resources - Baseline'!$C$26:$C$37,S3042)=1,$AH$2&gt;0),MIN(DATE($AH$4,12,31),DATE(YEAR(J3042)+$AH$2,MONTH(J3042),DAY(J3042))),DATE(2050,12,31))))</f>
        <v>#VALUE!</v>
      </c>
      <c r="AF3042" s="33">
        <f t="shared" si="477"/>
        <v>1</v>
      </c>
    </row>
    <row r="3043" spans="1:32">
      <c r="A3043" s="1">
        <v>3043</v>
      </c>
      <c r="B3043" s="21" t="s">
        <v>6211</v>
      </c>
      <c r="C3043" s="21" t="s">
        <v>6212</v>
      </c>
      <c r="D3043" s="21" t="s">
        <v>163</v>
      </c>
      <c r="E3043" s="21" t="s">
        <v>752</v>
      </c>
      <c r="F3043" s="21" t="s">
        <v>752</v>
      </c>
      <c r="G3043" s="21" t="s">
        <v>753</v>
      </c>
      <c r="H3043" s="21" t="s">
        <v>754</v>
      </c>
      <c r="I3043" s="21" t="s">
        <v>212</v>
      </c>
      <c r="J3043" s="22">
        <v>5692</v>
      </c>
      <c r="K3043" s="22">
        <v>47484</v>
      </c>
      <c r="L3043" s="23">
        <f t="shared" si="478"/>
        <v>8</v>
      </c>
      <c r="M3043" s="24">
        <f t="shared" si="479"/>
        <v>1</v>
      </c>
      <c r="N3043" s="21">
        <v>8</v>
      </c>
      <c r="O3043" s="21">
        <v>8</v>
      </c>
      <c r="P3043" s="21" t="s">
        <v>218</v>
      </c>
      <c r="Q3043" s="21" t="s">
        <v>219</v>
      </c>
      <c r="R3043" s="25" t="s">
        <v>218</v>
      </c>
      <c r="S3043" s="21" t="s">
        <v>344</v>
      </c>
      <c r="T3043" s="21"/>
      <c r="U3043" s="26"/>
      <c r="V3043" s="26"/>
      <c r="W3043" s="27">
        <f t="shared" si="470"/>
        <v>1916</v>
      </c>
      <c r="X3043" s="27">
        <f t="shared" si="471"/>
        <v>2029</v>
      </c>
      <c r="Y3043" s="28">
        <f t="shared" si="472"/>
        <v>0</v>
      </c>
      <c r="Z3043" s="29" t="str">
        <f t="shared" si="473"/>
        <v>NW</v>
      </c>
      <c r="AA3043" s="30">
        <f t="shared" si="474"/>
        <v>8</v>
      </c>
      <c r="AB3043" s="31">
        <f>IF(AND(ISNUMBER(MATCH($S3043,[3]Lists!$CU$8:$CU$37,0)),J3043&gt;=DATE(2018,12,31)),$AH$6,$AH$5)</f>
        <v>1</v>
      </c>
      <c r="AC3043" s="31">
        <f t="shared" si="475"/>
        <v>1</v>
      </c>
      <c r="AD3043" s="31">
        <f t="shared" si="476"/>
        <v>1</v>
      </c>
      <c r="AE3043" s="32" t="e">
        <f>MIN($K3043,IF(AND(S3043='[3]Resources - Baseline'!$C$25,$AH$3&gt;0),MIN(DATE(2050,12,31),MAX(DATE($AH$4,12,31),DATE(YEAR(J3043)+$AH$3,MONTH(J3043),DAY(J3043)))),IF(AND(COUNTIFS('[3]Resources - Baseline'!$C$26:$C$37,S3043)=1,$AH$2&gt;0),MIN(DATE($AH$4,12,31),DATE(YEAR(J3043)+$AH$2,MONTH(J3043),DAY(J3043))),DATE(2050,12,31))))</f>
        <v>#VALUE!</v>
      </c>
      <c r="AF3043" s="33">
        <f t="shared" si="477"/>
        <v>1</v>
      </c>
    </row>
    <row r="3044" spans="1:32">
      <c r="A3044" s="1">
        <v>3044</v>
      </c>
      <c r="B3044" s="21" t="s">
        <v>6213</v>
      </c>
      <c r="C3044" s="21" t="s">
        <v>6214</v>
      </c>
      <c r="D3044" s="21" t="s">
        <v>163</v>
      </c>
      <c r="E3044" s="21" t="s">
        <v>752</v>
      </c>
      <c r="F3044" s="21" t="s">
        <v>752</v>
      </c>
      <c r="G3044" s="21" t="s">
        <v>753</v>
      </c>
      <c r="H3044" s="21" t="s">
        <v>754</v>
      </c>
      <c r="I3044" s="21" t="s">
        <v>212</v>
      </c>
      <c r="J3044" s="22">
        <v>6089</v>
      </c>
      <c r="K3044" s="22">
        <v>55153</v>
      </c>
      <c r="L3044" s="23">
        <f t="shared" si="478"/>
        <v>8</v>
      </c>
      <c r="M3044" s="24">
        <f t="shared" si="479"/>
        <v>1</v>
      </c>
      <c r="N3044" s="21">
        <v>8</v>
      </c>
      <c r="O3044" s="21">
        <v>8</v>
      </c>
      <c r="P3044" s="21" t="s">
        <v>218</v>
      </c>
      <c r="Q3044" s="21" t="s">
        <v>219</v>
      </c>
      <c r="R3044" s="25" t="s">
        <v>218</v>
      </c>
      <c r="S3044" s="21" t="s">
        <v>344</v>
      </c>
      <c r="T3044" s="21"/>
      <c r="U3044" s="26"/>
      <c r="V3044" s="26"/>
      <c r="W3044" s="27">
        <f t="shared" si="470"/>
        <v>1917</v>
      </c>
      <c r="X3044" s="27">
        <f t="shared" si="471"/>
        <v>2050</v>
      </c>
      <c r="Y3044" s="28">
        <f t="shared" si="472"/>
        <v>0</v>
      </c>
      <c r="Z3044" s="29" t="str">
        <f t="shared" si="473"/>
        <v>NW</v>
      </c>
      <c r="AA3044" s="30">
        <f t="shared" si="474"/>
        <v>8</v>
      </c>
      <c r="AB3044" s="31">
        <f>IF(AND(ISNUMBER(MATCH($S3044,[3]Lists!$CU$8:$CU$37,0)),J3044&gt;=DATE(2018,12,31)),$AH$6,$AH$5)</f>
        <v>1</v>
      </c>
      <c r="AC3044" s="31">
        <f t="shared" si="475"/>
        <v>1</v>
      </c>
      <c r="AD3044" s="31">
        <f t="shared" si="476"/>
        <v>1</v>
      </c>
      <c r="AE3044" s="32" t="e">
        <f>MIN($K3044,IF(AND(S3044='[3]Resources - Baseline'!$C$25,$AH$3&gt;0),MIN(DATE(2050,12,31),MAX(DATE($AH$4,12,31),DATE(YEAR(J3044)+$AH$3,MONTH(J3044),DAY(J3044)))),IF(AND(COUNTIFS('[3]Resources - Baseline'!$C$26:$C$37,S3044)=1,$AH$2&gt;0),MIN(DATE($AH$4,12,31),DATE(YEAR(J3044)+$AH$2,MONTH(J3044),DAY(J3044))),DATE(2050,12,31))))</f>
        <v>#VALUE!</v>
      </c>
      <c r="AF3044" s="33">
        <f t="shared" si="477"/>
        <v>1</v>
      </c>
    </row>
    <row r="3045" spans="1:32">
      <c r="A3045" s="1">
        <v>3045</v>
      </c>
      <c r="B3045" s="21" t="s">
        <v>6215</v>
      </c>
      <c r="C3045" s="21" t="s">
        <v>6216</v>
      </c>
      <c r="D3045" s="21" t="s">
        <v>163</v>
      </c>
      <c r="E3045" s="21" t="s">
        <v>752</v>
      </c>
      <c r="F3045" s="21" t="s">
        <v>752</v>
      </c>
      <c r="G3045" s="21" t="s">
        <v>753</v>
      </c>
      <c r="H3045" s="21" t="s">
        <v>754</v>
      </c>
      <c r="I3045" s="21" t="s">
        <v>212</v>
      </c>
      <c r="J3045" s="22">
        <v>6089</v>
      </c>
      <c r="K3045" s="22">
        <v>55153</v>
      </c>
      <c r="L3045" s="23">
        <f t="shared" si="478"/>
        <v>8</v>
      </c>
      <c r="M3045" s="24">
        <f t="shared" si="479"/>
        <v>1</v>
      </c>
      <c r="N3045" s="21">
        <v>8</v>
      </c>
      <c r="O3045" s="21">
        <v>8</v>
      </c>
      <c r="P3045" s="21" t="s">
        <v>218</v>
      </c>
      <c r="Q3045" s="21" t="s">
        <v>219</v>
      </c>
      <c r="R3045" s="25" t="s">
        <v>218</v>
      </c>
      <c r="S3045" s="21" t="s">
        <v>344</v>
      </c>
      <c r="T3045" s="21"/>
      <c r="U3045" s="26"/>
      <c r="V3045" s="26"/>
      <c r="W3045" s="27">
        <f t="shared" si="470"/>
        <v>1917</v>
      </c>
      <c r="X3045" s="27">
        <f t="shared" si="471"/>
        <v>2050</v>
      </c>
      <c r="Y3045" s="28">
        <f t="shared" si="472"/>
        <v>0</v>
      </c>
      <c r="Z3045" s="29" t="str">
        <f t="shared" si="473"/>
        <v>NW</v>
      </c>
      <c r="AA3045" s="30">
        <f t="shared" si="474"/>
        <v>8</v>
      </c>
      <c r="AB3045" s="31">
        <f>IF(AND(ISNUMBER(MATCH($S3045,[3]Lists!$CU$8:$CU$37,0)),J3045&gt;=DATE(2018,12,31)),$AH$6,$AH$5)</f>
        <v>1</v>
      </c>
      <c r="AC3045" s="31">
        <f t="shared" si="475"/>
        <v>1</v>
      </c>
      <c r="AD3045" s="31">
        <f t="shared" si="476"/>
        <v>1</v>
      </c>
      <c r="AE3045" s="32" t="e">
        <f>MIN($K3045,IF(AND(S3045='[3]Resources - Baseline'!$C$25,$AH$3&gt;0),MIN(DATE(2050,12,31),MAX(DATE($AH$4,12,31),DATE(YEAR(J3045)+$AH$3,MONTH(J3045),DAY(J3045)))),IF(AND(COUNTIFS('[3]Resources - Baseline'!$C$26:$C$37,S3045)=1,$AH$2&gt;0),MIN(DATE($AH$4,12,31),DATE(YEAR(J3045)+$AH$2,MONTH(J3045),DAY(J3045))),DATE(2050,12,31))))</f>
        <v>#VALUE!</v>
      </c>
      <c r="AF3045" s="33">
        <f t="shared" si="477"/>
        <v>1</v>
      </c>
    </row>
    <row r="3046" spans="1:32">
      <c r="A3046" s="1">
        <v>3046</v>
      </c>
      <c r="B3046" s="21" t="s">
        <v>6217</v>
      </c>
      <c r="C3046" s="21" t="s">
        <v>6218</v>
      </c>
      <c r="D3046" s="21" t="s">
        <v>163</v>
      </c>
      <c r="E3046" s="21" t="s">
        <v>432</v>
      </c>
      <c r="F3046" s="21" t="s">
        <v>432</v>
      </c>
      <c r="G3046" s="21" t="s">
        <v>433</v>
      </c>
      <c r="H3046" s="21" t="s">
        <v>434</v>
      </c>
      <c r="I3046" s="21" t="s">
        <v>212</v>
      </c>
      <c r="J3046" s="22">
        <v>41131</v>
      </c>
      <c r="K3046" s="22">
        <v>55153</v>
      </c>
      <c r="L3046" s="23">
        <f t="shared" si="478"/>
        <v>23</v>
      </c>
      <c r="M3046" s="24">
        <f t="shared" si="479"/>
        <v>1</v>
      </c>
      <c r="N3046" s="21">
        <v>23</v>
      </c>
      <c r="O3046" s="21">
        <v>23</v>
      </c>
      <c r="P3046" s="21" t="s">
        <v>196</v>
      </c>
      <c r="Q3046" s="21" t="s">
        <v>197</v>
      </c>
      <c r="R3046" s="25" t="s">
        <v>198</v>
      </c>
      <c r="S3046" s="21" t="s">
        <v>551</v>
      </c>
      <c r="T3046" s="21"/>
      <c r="U3046" s="26"/>
      <c r="V3046" s="26"/>
      <c r="W3046" s="27">
        <f t="shared" si="470"/>
        <v>2013</v>
      </c>
      <c r="X3046" s="27">
        <f t="shared" si="471"/>
        <v>2050</v>
      </c>
      <c r="Y3046" s="28">
        <f t="shared" si="472"/>
        <v>0</v>
      </c>
      <c r="Z3046" s="29" t="str">
        <f t="shared" si="473"/>
        <v>NW</v>
      </c>
      <c r="AA3046" s="30">
        <f t="shared" si="474"/>
        <v>23</v>
      </c>
      <c r="AB3046" s="31">
        <f>IF(AND(ISNUMBER(MATCH($S3046,[3]Lists!$CU$8:$CU$37,0)),J3046&gt;=DATE(2018,12,31)),$AH$6,$AH$5)</f>
        <v>1</v>
      </c>
      <c r="AC3046" s="31">
        <f t="shared" si="475"/>
        <v>1</v>
      </c>
      <c r="AD3046" s="31">
        <f t="shared" si="476"/>
        <v>1</v>
      </c>
      <c r="AE3046" s="32" t="e">
        <f>MIN($K3046,IF(AND(S3046='[3]Resources - Baseline'!$C$25,$AH$3&gt;0),MIN(DATE(2050,12,31),MAX(DATE($AH$4,12,31),DATE(YEAR(J3046)+$AH$3,MONTH(J3046),DAY(J3046)))),IF(AND(COUNTIFS('[3]Resources - Baseline'!$C$26:$C$37,S3046)=1,$AH$2&gt;0),MIN(DATE($AH$4,12,31),DATE(YEAR(J3046)+$AH$2,MONTH(J3046),DAY(J3046))),DATE(2050,12,31))))</f>
        <v>#VALUE!</v>
      </c>
      <c r="AF3046" s="33">
        <f t="shared" si="477"/>
        <v>1</v>
      </c>
    </row>
    <row r="3047" spans="1:32">
      <c r="A3047" s="1">
        <v>3047</v>
      </c>
      <c r="B3047" s="21" t="s">
        <v>6219</v>
      </c>
      <c r="C3047" s="21" t="s">
        <v>6220</v>
      </c>
      <c r="D3047" s="21" t="s">
        <v>163</v>
      </c>
      <c r="E3047" s="21" t="s">
        <v>164</v>
      </c>
      <c r="F3047" s="21" t="s">
        <v>164</v>
      </c>
      <c r="G3047" s="21" t="s">
        <v>165</v>
      </c>
      <c r="H3047" s="21" t="s">
        <v>166</v>
      </c>
      <c r="I3047" s="21" t="s">
        <v>167</v>
      </c>
      <c r="J3047" s="22">
        <v>39487</v>
      </c>
      <c r="K3047" s="22">
        <v>50445</v>
      </c>
      <c r="L3047" s="23">
        <f t="shared" si="478"/>
        <v>2.83</v>
      </c>
      <c r="M3047" s="24">
        <f t="shared" si="479"/>
        <v>1</v>
      </c>
      <c r="N3047" s="21">
        <v>2.83</v>
      </c>
      <c r="O3047" s="21">
        <v>2.83</v>
      </c>
      <c r="P3047" s="21" t="s">
        <v>218</v>
      </c>
      <c r="Q3047" s="21" t="s">
        <v>219</v>
      </c>
      <c r="R3047" s="25" t="s">
        <v>218</v>
      </c>
      <c r="S3047" s="21" t="s">
        <v>220</v>
      </c>
      <c r="T3047" s="21"/>
      <c r="U3047" s="26"/>
      <c r="V3047" s="26"/>
      <c r="W3047" s="27">
        <f t="shared" si="470"/>
        <v>2008</v>
      </c>
      <c r="X3047" s="27">
        <f t="shared" si="471"/>
        <v>2037</v>
      </c>
      <c r="Y3047" s="28">
        <f t="shared" si="472"/>
        <v>0</v>
      </c>
      <c r="Z3047" s="29" t="str">
        <f t="shared" si="473"/>
        <v>Excluded</v>
      </c>
      <c r="AA3047" s="30">
        <f t="shared" si="474"/>
        <v>2.83</v>
      </c>
      <c r="AB3047" s="31">
        <f>IF(AND(ISNUMBER(MATCH($S3047,[3]Lists!$CU$8:$CU$37,0)),J3047&gt;=DATE(2018,12,31)),$AH$6,$AH$5)</f>
        <v>1</v>
      </c>
      <c r="AC3047" s="31">
        <f t="shared" si="475"/>
        <v>1</v>
      </c>
      <c r="AD3047" s="31">
        <f t="shared" si="476"/>
        <v>1</v>
      </c>
      <c r="AE3047" s="32" t="e">
        <f>MIN($K3047,IF(AND(S3047='[3]Resources - Baseline'!$C$25,$AH$3&gt;0),MIN(DATE(2050,12,31),MAX(DATE($AH$4,12,31),DATE(YEAR(J3047)+$AH$3,MONTH(J3047),DAY(J3047)))),IF(AND(COUNTIFS('[3]Resources - Baseline'!$C$26:$C$37,S3047)=1,$AH$2&gt;0),MIN(DATE($AH$4,12,31),DATE(YEAR(J3047)+$AH$2,MONTH(J3047),DAY(J3047))),DATE(2050,12,31))))</f>
        <v>#VALUE!</v>
      </c>
      <c r="AF3047" s="33">
        <f t="shared" si="477"/>
        <v>1</v>
      </c>
    </row>
    <row r="3048" spans="1:32">
      <c r="A3048" s="1">
        <v>3048</v>
      </c>
      <c r="B3048" s="21" t="s">
        <v>6221</v>
      </c>
      <c r="C3048" s="21" t="s">
        <v>6222</v>
      </c>
      <c r="D3048" s="21" t="s">
        <v>163</v>
      </c>
      <c r="E3048" s="21" t="s">
        <v>164</v>
      </c>
      <c r="F3048" s="21" t="s">
        <v>164</v>
      </c>
      <c r="G3048" s="21" t="s">
        <v>165</v>
      </c>
      <c r="H3048" s="21" t="s">
        <v>166</v>
      </c>
      <c r="I3048" s="21" t="s">
        <v>167</v>
      </c>
      <c r="J3048" s="22">
        <v>39487</v>
      </c>
      <c r="K3048" s="22">
        <v>50445</v>
      </c>
      <c r="L3048" s="23">
        <f t="shared" si="478"/>
        <v>2.83</v>
      </c>
      <c r="M3048" s="24">
        <f t="shared" si="479"/>
        <v>1</v>
      </c>
      <c r="N3048" s="21">
        <v>2.83</v>
      </c>
      <c r="O3048" s="21">
        <v>2.83</v>
      </c>
      <c r="P3048" s="21" t="s">
        <v>218</v>
      </c>
      <c r="Q3048" s="21" t="s">
        <v>219</v>
      </c>
      <c r="R3048" s="25" t="s">
        <v>218</v>
      </c>
      <c r="S3048" s="21" t="s">
        <v>220</v>
      </c>
      <c r="T3048" s="21"/>
      <c r="U3048" s="26"/>
      <c r="V3048" s="26"/>
      <c r="W3048" s="27">
        <f t="shared" si="470"/>
        <v>2008</v>
      </c>
      <c r="X3048" s="27">
        <f t="shared" si="471"/>
        <v>2037</v>
      </c>
      <c r="Y3048" s="28">
        <f t="shared" si="472"/>
        <v>0</v>
      </c>
      <c r="Z3048" s="29" t="str">
        <f t="shared" si="473"/>
        <v>Excluded</v>
      </c>
      <c r="AA3048" s="30">
        <f t="shared" si="474"/>
        <v>2.83</v>
      </c>
      <c r="AB3048" s="31">
        <f>IF(AND(ISNUMBER(MATCH($S3048,[3]Lists!$CU$8:$CU$37,0)),J3048&gt;=DATE(2018,12,31)),$AH$6,$AH$5)</f>
        <v>1</v>
      </c>
      <c r="AC3048" s="31">
        <f t="shared" si="475"/>
        <v>1</v>
      </c>
      <c r="AD3048" s="31">
        <f t="shared" si="476"/>
        <v>1</v>
      </c>
      <c r="AE3048" s="32" t="e">
        <f>MIN($K3048,IF(AND(S3048='[3]Resources - Baseline'!$C$25,$AH$3&gt;0),MIN(DATE(2050,12,31),MAX(DATE($AH$4,12,31),DATE(YEAR(J3048)+$AH$3,MONTH(J3048),DAY(J3048)))),IF(AND(COUNTIFS('[3]Resources - Baseline'!$C$26:$C$37,S3048)=1,$AH$2&gt;0),MIN(DATE($AH$4,12,31),DATE(YEAR(J3048)+$AH$2,MONTH(J3048),DAY(J3048))),DATE(2050,12,31))))</f>
        <v>#VALUE!</v>
      </c>
      <c r="AF3048" s="33">
        <f t="shared" si="477"/>
        <v>1</v>
      </c>
    </row>
    <row r="3049" spans="1:32">
      <c r="A3049" s="1">
        <v>3049</v>
      </c>
      <c r="B3049" s="21" t="s">
        <v>6223</v>
      </c>
      <c r="C3049" s="21" t="s">
        <v>6224</v>
      </c>
      <c r="D3049" s="21" t="s">
        <v>163</v>
      </c>
      <c r="E3049" s="21" t="s">
        <v>164</v>
      </c>
      <c r="F3049" s="21" t="s">
        <v>164</v>
      </c>
      <c r="G3049" s="21" t="s">
        <v>165</v>
      </c>
      <c r="H3049" s="21" t="s">
        <v>166</v>
      </c>
      <c r="I3049" s="21" t="s">
        <v>167</v>
      </c>
      <c r="J3049" s="22">
        <v>39487</v>
      </c>
      <c r="K3049" s="22">
        <v>50445</v>
      </c>
      <c r="L3049" s="23">
        <f t="shared" si="478"/>
        <v>2.83</v>
      </c>
      <c r="M3049" s="24">
        <f t="shared" si="479"/>
        <v>1</v>
      </c>
      <c r="N3049" s="21">
        <v>2.83</v>
      </c>
      <c r="O3049" s="21">
        <v>2.83</v>
      </c>
      <c r="P3049" s="21" t="s">
        <v>218</v>
      </c>
      <c r="Q3049" s="21" t="s">
        <v>219</v>
      </c>
      <c r="R3049" s="25" t="s">
        <v>218</v>
      </c>
      <c r="S3049" s="21" t="s">
        <v>220</v>
      </c>
      <c r="T3049" s="21"/>
      <c r="U3049" s="26"/>
      <c r="V3049" s="26"/>
      <c r="W3049" s="27">
        <f t="shared" si="470"/>
        <v>2008</v>
      </c>
      <c r="X3049" s="27">
        <f t="shared" si="471"/>
        <v>2037</v>
      </c>
      <c r="Y3049" s="28">
        <f t="shared" si="472"/>
        <v>0</v>
      </c>
      <c r="Z3049" s="29" t="str">
        <f t="shared" si="473"/>
        <v>Excluded</v>
      </c>
      <c r="AA3049" s="30">
        <f t="shared" si="474"/>
        <v>2.83</v>
      </c>
      <c r="AB3049" s="31">
        <f>IF(AND(ISNUMBER(MATCH($S3049,[3]Lists!$CU$8:$CU$37,0)),J3049&gt;=DATE(2018,12,31)),$AH$6,$AH$5)</f>
        <v>1</v>
      </c>
      <c r="AC3049" s="31">
        <f t="shared" si="475"/>
        <v>1</v>
      </c>
      <c r="AD3049" s="31">
        <f t="shared" si="476"/>
        <v>1</v>
      </c>
      <c r="AE3049" s="32" t="e">
        <f>MIN($K3049,IF(AND(S3049='[3]Resources - Baseline'!$C$25,$AH$3&gt;0),MIN(DATE(2050,12,31),MAX(DATE($AH$4,12,31),DATE(YEAR(J3049)+$AH$3,MONTH(J3049),DAY(J3049)))),IF(AND(COUNTIFS('[3]Resources - Baseline'!$C$26:$C$37,S3049)=1,$AH$2&gt;0),MIN(DATE($AH$4,12,31),DATE(YEAR(J3049)+$AH$2,MONTH(J3049),DAY(J3049))),DATE(2050,12,31))))</f>
        <v>#VALUE!</v>
      </c>
      <c r="AF3049" s="33">
        <f t="shared" si="477"/>
        <v>1</v>
      </c>
    </row>
    <row r="3050" spans="1:32">
      <c r="A3050" s="1">
        <v>3050</v>
      </c>
      <c r="B3050" s="21" t="s">
        <v>6225</v>
      </c>
      <c r="C3050" s="21" t="s">
        <v>6226</v>
      </c>
      <c r="D3050" s="21" t="s">
        <v>163</v>
      </c>
      <c r="E3050" s="21" t="s">
        <v>164</v>
      </c>
      <c r="F3050" s="21" t="s">
        <v>164</v>
      </c>
      <c r="G3050" s="21" t="s">
        <v>165</v>
      </c>
      <c r="H3050" s="21" t="s">
        <v>166</v>
      </c>
      <c r="I3050" s="21" t="s">
        <v>167</v>
      </c>
      <c r="J3050" s="22">
        <v>42186</v>
      </c>
      <c r="K3050" s="22">
        <v>53144</v>
      </c>
      <c r="L3050" s="23">
        <f t="shared" si="478"/>
        <v>3</v>
      </c>
      <c r="M3050" s="24">
        <f t="shared" si="479"/>
        <v>1</v>
      </c>
      <c r="N3050" s="21">
        <v>3</v>
      </c>
      <c r="O3050" s="21">
        <v>3</v>
      </c>
      <c r="P3050" s="21" t="s">
        <v>218</v>
      </c>
      <c r="Q3050" s="21" t="s">
        <v>219</v>
      </c>
      <c r="R3050" s="25" t="s">
        <v>218</v>
      </c>
      <c r="S3050" s="21" t="s">
        <v>220</v>
      </c>
      <c r="T3050" s="21"/>
      <c r="U3050" s="26"/>
      <c r="V3050" s="26"/>
      <c r="W3050" s="27">
        <f t="shared" si="470"/>
        <v>2016</v>
      </c>
      <c r="X3050" s="27">
        <f t="shared" si="471"/>
        <v>2045</v>
      </c>
      <c r="Y3050" s="28">
        <f t="shared" si="472"/>
        <v>0</v>
      </c>
      <c r="Z3050" s="29" t="str">
        <f t="shared" si="473"/>
        <v>Excluded</v>
      </c>
      <c r="AA3050" s="30">
        <f t="shared" si="474"/>
        <v>3</v>
      </c>
      <c r="AB3050" s="31">
        <f>IF(AND(ISNUMBER(MATCH($S3050,[3]Lists!$CU$8:$CU$37,0)),J3050&gt;=DATE(2018,12,31)),$AH$6,$AH$5)</f>
        <v>1</v>
      </c>
      <c r="AC3050" s="31">
        <f t="shared" si="475"/>
        <v>1</v>
      </c>
      <c r="AD3050" s="31">
        <f t="shared" si="476"/>
        <v>1</v>
      </c>
      <c r="AE3050" s="32" t="e">
        <f>MIN($K3050,IF(AND(S3050='[3]Resources - Baseline'!$C$25,$AH$3&gt;0),MIN(DATE(2050,12,31),MAX(DATE($AH$4,12,31),DATE(YEAR(J3050)+$AH$3,MONTH(J3050),DAY(J3050)))),IF(AND(COUNTIFS('[3]Resources - Baseline'!$C$26:$C$37,S3050)=1,$AH$2&gt;0),MIN(DATE($AH$4,12,31),DATE(YEAR(J3050)+$AH$2,MONTH(J3050),DAY(J3050))),DATE(2050,12,31))))</f>
        <v>#VALUE!</v>
      </c>
      <c r="AF3050" s="33">
        <f t="shared" si="477"/>
        <v>1</v>
      </c>
    </row>
    <row r="3051" spans="1:32">
      <c r="A3051" s="1">
        <v>3051</v>
      </c>
      <c r="B3051" s="21" t="s">
        <v>6227</v>
      </c>
      <c r="C3051" s="21" t="s">
        <v>6228</v>
      </c>
      <c r="D3051" s="21" t="s">
        <v>163</v>
      </c>
      <c r="E3051" s="21" t="s">
        <v>837</v>
      </c>
      <c r="F3051" s="21" t="s">
        <v>837</v>
      </c>
      <c r="G3051" s="21" t="s">
        <v>838</v>
      </c>
      <c r="H3051" s="21" t="s">
        <v>434</v>
      </c>
      <c r="I3051" s="21" t="s">
        <v>212</v>
      </c>
      <c r="J3051" s="22">
        <v>32989</v>
      </c>
      <c r="K3051" s="22">
        <v>55153</v>
      </c>
      <c r="L3051" s="23">
        <f t="shared" si="478"/>
        <v>6.5</v>
      </c>
      <c r="M3051" s="24">
        <f t="shared" si="479"/>
        <v>1</v>
      </c>
      <c r="N3051" s="21">
        <v>6.5</v>
      </c>
      <c r="O3051" s="21">
        <v>6.5</v>
      </c>
      <c r="P3051" s="21" t="s">
        <v>218</v>
      </c>
      <c r="Q3051" s="21" t="s">
        <v>219</v>
      </c>
      <c r="R3051" s="25" t="s">
        <v>218</v>
      </c>
      <c r="S3051" s="21" t="s">
        <v>344</v>
      </c>
      <c r="T3051" s="21"/>
      <c r="U3051" s="26"/>
      <c r="V3051" s="26"/>
      <c r="W3051" s="27">
        <f t="shared" si="470"/>
        <v>1990</v>
      </c>
      <c r="X3051" s="27">
        <f t="shared" si="471"/>
        <v>2050</v>
      </c>
      <c r="Y3051" s="28">
        <f t="shared" si="472"/>
        <v>0</v>
      </c>
      <c r="Z3051" s="29" t="str">
        <f t="shared" si="473"/>
        <v>NW</v>
      </c>
      <c r="AA3051" s="30">
        <f t="shared" si="474"/>
        <v>6.5</v>
      </c>
      <c r="AB3051" s="31">
        <f>IF(AND(ISNUMBER(MATCH($S3051,[3]Lists!$CU$8:$CU$37,0)),J3051&gt;=DATE(2018,12,31)),$AH$6,$AH$5)</f>
        <v>1</v>
      </c>
      <c r="AC3051" s="31">
        <f t="shared" si="475"/>
        <v>1</v>
      </c>
      <c r="AD3051" s="31">
        <f t="shared" si="476"/>
        <v>1</v>
      </c>
      <c r="AE3051" s="32" t="e">
        <f>MIN($K3051,IF(AND(S3051='[3]Resources - Baseline'!$C$25,$AH$3&gt;0),MIN(DATE(2050,12,31),MAX(DATE($AH$4,12,31),DATE(YEAR(J3051)+$AH$3,MONTH(J3051),DAY(J3051)))),IF(AND(COUNTIFS('[3]Resources - Baseline'!$C$26:$C$37,S3051)=1,$AH$2&gt;0),MIN(DATE($AH$4,12,31),DATE(YEAR(J3051)+$AH$2,MONTH(J3051),DAY(J3051))),DATE(2050,12,31))))</f>
        <v>#VALUE!</v>
      </c>
      <c r="AF3051" s="33">
        <f t="shared" si="477"/>
        <v>1</v>
      </c>
    </row>
    <row r="3052" spans="1:32">
      <c r="A3052" s="1">
        <v>3052</v>
      </c>
      <c r="B3052" s="21" t="s">
        <v>6229</v>
      </c>
      <c r="C3052" s="21" t="s">
        <v>6230</v>
      </c>
      <c r="D3052" s="21" t="s">
        <v>163</v>
      </c>
      <c r="E3052" s="21" t="s">
        <v>440</v>
      </c>
      <c r="F3052" s="21" t="s">
        <v>440</v>
      </c>
      <c r="G3052" s="21" t="s">
        <v>441</v>
      </c>
      <c r="H3052" s="21" t="s">
        <v>434</v>
      </c>
      <c r="I3052" s="21" t="s">
        <v>212</v>
      </c>
      <c r="J3052" s="22">
        <v>32989</v>
      </c>
      <c r="K3052" s="22">
        <v>55153</v>
      </c>
      <c r="L3052" s="23">
        <f t="shared" si="478"/>
        <v>2.7</v>
      </c>
      <c r="M3052" s="24">
        <f t="shared" si="479"/>
        <v>1</v>
      </c>
      <c r="N3052" s="21">
        <v>2.7</v>
      </c>
      <c r="O3052" s="21">
        <v>2.7</v>
      </c>
      <c r="P3052" s="21" t="s">
        <v>218</v>
      </c>
      <c r="Q3052" s="21" t="s">
        <v>219</v>
      </c>
      <c r="R3052" s="25" t="s">
        <v>218</v>
      </c>
      <c r="S3052" s="21" t="s">
        <v>344</v>
      </c>
      <c r="T3052" s="21"/>
      <c r="U3052" s="26"/>
      <c r="V3052" s="26"/>
      <c r="W3052" s="27">
        <f t="shared" si="470"/>
        <v>1990</v>
      </c>
      <c r="X3052" s="27">
        <f t="shared" si="471"/>
        <v>2050</v>
      </c>
      <c r="Y3052" s="28">
        <f t="shared" si="472"/>
        <v>0</v>
      </c>
      <c r="Z3052" s="29" t="str">
        <f t="shared" si="473"/>
        <v>NW</v>
      </c>
      <c r="AA3052" s="30">
        <f t="shared" si="474"/>
        <v>2.7</v>
      </c>
      <c r="AB3052" s="31">
        <f>IF(AND(ISNUMBER(MATCH($S3052,[3]Lists!$CU$8:$CU$37,0)),J3052&gt;=DATE(2018,12,31)),$AH$6,$AH$5)</f>
        <v>1</v>
      </c>
      <c r="AC3052" s="31">
        <f t="shared" si="475"/>
        <v>1</v>
      </c>
      <c r="AD3052" s="31">
        <f t="shared" si="476"/>
        <v>1</v>
      </c>
      <c r="AE3052" s="32" t="e">
        <f>MIN($K3052,IF(AND(S3052='[3]Resources - Baseline'!$C$25,$AH$3&gt;0),MIN(DATE(2050,12,31),MAX(DATE($AH$4,12,31),DATE(YEAR(J3052)+$AH$3,MONTH(J3052),DAY(J3052)))),IF(AND(COUNTIFS('[3]Resources - Baseline'!$C$26:$C$37,S3052)=1,$AH$2&gt;0),MIN(DATE($AH$4,12,31),DATE(YEAR(J3052)+$AH$2,MONTH(J3052),DAY(J3052))),DATE(2050,12,31))))</f>
        <v>#VALUE!</v>
      </c>
      <c r="AF3052" s="33">
        <f t="shared" si="477"/>
        <v>1</v>
      </c>
    </row>
    <row r="3053" spans="1:32">
      <c r="A3053" s="1">
        <v>3053</v>
      </c>
      <c r="B3053" s="21" t="s">
        <v>6231</v>
      </c>
      <c r="C3053" s="21" t="s">
        <v>6232</v>
      </c>
      <c r="D3053" s="21" t="s">
        <v>163</v>
      </c>
      <c r="E3053" s="21" t="s">
        <v>440</v>
      </c>
      <c r="F3053" s="21" t="s">
        <v>440</v>
      </c>
      <c r="G3053" s="21" t="s">
        <v>441</v>
      </c>
      <c r="H3053" s="21" t="s">
        <v>434</v>
      </c>
      <c r="I3053" s="21" t="s">
        <v>212</v>
      </c>
      <c r="J3053" s="22">
        <v>32989</v>
      </c>
      <c r="K3053" s="22">
        <v>55153</v>
      </c>
      <c r="L3053" s="23">
        <f t="shared" si="478"/>
        <v>2.7</v>
      </c>
      <c r="M3053" s="24">
        <f t="shared" si="479"/>
        <v>1</v>
      </c>
      <c r="N3053" s="21">
        <v>2.7</v>
      </c>
      <c r="O3053" s="21">
        <v>2.7</v>
      </c>
      <c r="P3053" s="21" t="s">
        <v>218</v>
      </c>
      <c r="Q3053" s="21" t="s">
        <v>219</v>
      </c>
      <c r="R3053" s="25" t="s">
        <v>218</v>
      </c>
      <c r="S3053" s="21" t="s">
        <v>344</v>
      </c>
      <c r="T3053" s="21"/>
      <c r="U3053" s="26"/>
      <c r="V3053" s="26"/>
      <c r="W3053" s="27">
        <f t="shared" si="470"/>
        <v>1990</v>
      </c>
      <c r="X3053" s="27">
        <f t="shared" si="471"/>
        <v>2050</v>
      </c>
      <c r="Y3053" s="28">
        <f t="shared" si="472"/>
        <v>0</v>
      </c>
      <c r="Z3053" s="29" t="str">
        <f t="shared" si="473"/>
        <v>NW</v>
      </c>
      <c r="AA3053" s="30">
        <f t="shared" si="474"/>
        <v>2.7</v>
      </c>
      <c r="AB3053" s="31">
        <f>IF(AND(ISNUMBER(MATCH($S3053,[3]Lists!$CU$8:$CU$37,0)),J3053&gt;=DATE(2018,12,31)),$AH$6,$AH$5)</f>
        <v>1</v>
      </c>
      <c r="AC3053" s="31">
        <f t="shared" si="475"/>
        <v>1</v>
      </c>
      <c r="AD3053" s="31">
        <f t="shared" si="476"/>
        <v>1</v>
      </c>
      <c r="AE3053" s="32" t="e">
        <f>MIN($K3053,IF(AND(S3053='[3]Resources - Baseline'!$C$25,$AH$3&gt;0),MIN(DATE(2050,12,31),MAX(DATE($AH$4,12,31),DATE(YEAR(J3053)+$AH$3,MONTH(J3053),DAY(J3053)))),IF(AND(COUNTIFS('[3]Resources - Baseline'!$C$26:$C$37,S3053)=1,$AH$2&gt;0),MIN(DATE($AH$4,12,31),DATE(YEAR(J3053)+$AH$2,MONTH(J3053),DAY(J3053))),DATE(2050,12,31))))</f>
        <v>#VALUE!</v>
      </c>
      <c r="AF3053" s="33">
        <f t="shared" si="477"/>
        <v>1</v>
      </c>
    </row>
    <row r="3054" spans="1:32">
      <c r="A3054" s="1">
        <v>3054</v>
      </c>
      <c r="B3054" s="21" t="s">
        <v>6233</v>
      </c>
      <c r="C3054" s="21" t="s">
        <v>6234</v>
      </c>
      <c r="D3054" s="21" t="s">
        <v>185</v>
      </c>
      <c r="E3054" s="21" t="s">
        <v>175</v>
      </c>
      <c r="F3054" s="21" t="s">
        <v>175</v>
      </c>
      <c r="G3054" s="21" t="s">
        <v>186</v>
      </c>
      <c r="H3054" s="21" t="s">
        <v>175</v>
      </c>
      <c r="I3054" s="21" t="s">
        <v>178</v>
      </c>
      <c r="J3054" s="22">
        <v>42152</v>
      </c>
      <c r="K3054" s="22">
        <v>55153</v>
      </c>
      <c r="L3054" s="23">
        <f t="shared" si="478"/>
        <v>1.5</v>
      </c>
      <c r="M3054" s="24">
        <f t="shared" si="479"/>
        <v>1</v>
      </c>
      <c r="N3054" s="21">
        <v>1.5</v>
      </c>
      <c r="O3054" s="21">
        <v>1.5</v>
      </c>
      <c r="P3054" s="21" t="s">
        <v>187</v>
      </c>
      <c r="Q3054" s="21" t="s">
        <v>188</v>
      </c>
      <c r="R3054" s="25" t="s">
        <v>189</v>
      </c>
      <c r="S3054" s="21" t="s">
        <v>182</v>
      </c>
      <c r="T3054" s="21"/>
      <c r="U3054" s="26"/>
      <c r="V3054" s="26"/>
      <c r="W3054" s="27">
        <f t="shared" si="470"/>
        <v>2015</v>
      </c>
      <c r="X3054" s="27">
        <f t="shared" si="471"/>
        <v>2050</v>
      </c>
      <c r="Y3054" s="28">
        <f t="shared" si="472"/>
        <v>0</v>
      </c>
      <c r="Z3054" s="29" t="str">
        <f t="shared" si="473"/>
        <v>CAISO</v>
      </c>
      <c r="AA3054" s="30">
        <f t="shared" si="474"/>
        <v>1.5</v>
      </c>
      <c r="AB3054" s="31">
        <f>IF(AND(ISNUMBER(MATCH($S3054,[3]Lists!$CU$8:$CU$37,0)),J3054&gt;=DATE(2018,12,31)),$AH$6,$AH$5)</f>
        <v>1</v>
      </c>
      <c r="AC3054" s="31">
        <f t="shared" si="475"/>
        <v>1</v>
      </c>
      <c r="AD3054" s="31">
        <f t="shared" si="476"/>
        <v>1</v>
      </c>
      <c r="AE3054" s="32" t="e">
        <f>MIN($K3054,IF(AND(S3054='[3]Resources - Baseline'!$C$25,$AH$3&gt;0),MIN(DATE(2050,12,31),MAX(DATE($AH$4,12,31),DATE(YEAR(J3054)+$AH$3,MONTH(J3054),DAY(J3054)))),IF(AND(COUNTIFS('[3]Resources - Baseline'!$C$26:$C$37,S3054)=1,$AH$2&gt;0),MIN(DATE($AH$4,12,31),DATE(YEAR(J3054)+$AH$2,MONTH(J3054),DAY(J3054))),DATE(2050,12,31))))</f>
        <v>#VALUE!</v>
      </c>
      <c r="AF3054" s="33">
        <f t="shared" si="477"/>
        <v>1</v>
      </c>
    </row>
    <row r="3055" spans="1:32">
      <c r="A3055" s="1">
        <v>3055</v>
      </c>
      <c r="B3055" s="21" t="s">
        <v>6235</v>
      </c>
      <c r="C3055" s="21" t="s">
        <v>6236</v>
      </c>
      <c r="D3055" s="21" t="s">
        <v>163</v>
      </c>
      <c r="E3055" s="21" t="s">
        <v>164</v>
      </c>
      <c r="F3055" s="21" t="s">
        <v>164</v>
      </c>
      <c r="G3055" s="21" t="s">
        <v>165</v>
      </c>
      <c r="H3055" s="21" t="s">
        <v>166</v>
      </c>
      <c r="I3055" s="21" t="s">
        <v>167</v>
      </c>
      <c r="J3055" s="22">
        <v>36475</v>
      </c>
      <c r="K3055" s="22">
        <v>48669</v>
      </c>
      <c r="L3055" s="23">
        <f t="shared" si="478"/>
        <v>19</v>
      </c>
      <c r="M3055" s="24">
        <f t="shared" si="479"/>
        <v>1</v>
      </c>
      <c r="N3055" s="21">
        <v>19</v>
      </c>
      <c r="O3055" s="21">
        <v>19</v>
      </c>
      <c r="P3055" s="21" t="s">
        <v>218</v>
      </c>
      <c r="Q3055" s="21" t="s">
        <v>219</v>
      </c>
      <c r="R3055" s="25" t="s">
        <v>218</v>
      </c>
      <c r="S3055" s="21" t="s">
        <v>220</v>
      </c>
      <c r="T3055" s="21"/>
      <c r="U3055" s="26"/>
      <c r="V3055" s="26"/>
      <c r="W3055" s="27">
        <f t="shared" si="470"/>
        <v>2000</v>
      </c>
      <c r="X3055" s="27">
        <f t="shared" si="471"/>
        <v>2032</v>
      </c>
      <c r="Y3055" s="28">
        <f t="shared" si="472"/>
        <v>0</v>
      </c>
      <c r="Z3055" s="29" t="str">
        <f t="shared" si="473"/>
        <v>Excluded</v>
      </c>
      <c r="AA3055" s="30">
        <f t="shared" si="474"/>
        <v>19</v>
      </c>
      <c r="AB3055" s="31">
        <f>IF(AND(ISNUMBER(MATCH($S3055,[3]Lists!$CU$8:$CU$37,0)),J3055&gt;=DATE(2018,12,31)),$AH$6,$AH$5)</f>
        <v>1</v>
      </c>
      <c r="AC3055" s="31">
        <f t="shared" si="475"/>
        <v>1</v>
      </c>
      <c r="AD3055" s="31">
        <f t="shared" si="476"/>
        <v>1</v>
      </c>
      <c r="AE3055" s="32" t="e">
        <f>MIN($K3055,IF(AND(S3055='[3]Resources - Baseline'!$C$25,$AH$3&gt;0),MIN(DATE(2050,12,31),MAX(DATE($AH$4,12,31),DATE(YEAR(J3055)+$AH$3,MONTH(J3055),DAY(J3055)))),IF(AND(COUNTIFS('[3]Resources - Baseline'!$C$26:$C$37,S3055)=1,$AH$2&gt;0),MIN(DATE($AH$4,12,31),DATE(YEAR(J3055)+$AH$2,MONTH(J3055),DAY(J3055))),DATE(2050,12,31))))</f>
        <v>#VALUE!</v>
      </c>
      <c r="AF3055" s="33">
        <f t="shared" si="477"/>
        <v>1</v>
      </c>
    </row>
    <row r="3056" spans="1:32">
      <c r="A3056" s="1">
        <v>3056</v>
      </c>
      <c r="B3056" s="21" t="s">
        <v>6237</v>
      </c>
      <c r="C3056" s="21" t="s">
        <v>6238</v>
      </c>
      <c r="D3056" s="21" t="s">
        <v>163</v>
      </c>
      <c r="E3056" s="21" t="s">
        <v>164</v>
      </c>
      <c r="F3056" s="21" t="s">
        <v>164</v>
      </c>
      <c r="G3056" s="21" t="s">
        <v>165</v>
      </c>
      <c r="H3056" s="21" t="s">
        <v>166</v>
      </c>
      <c r="I3056" s="21" t="s">
        <v>167</v>
      </c>
      <c r="J3056" s="22">
        <v>36475</v>
      </c>
      <c r="K3056" s="22">
        <v>48669</v>
      </c>
      <c r="L3056" s="23">
        <f t="shared" si="478"/>
        <v>19</v>
      </c>
      <c r="M3056" s="24">
        <f t="shared" si="479"/>
        <v>1</v>
      </c>
      <c r="N3056" s="21">
        <v>19</v>
      </c>
      <c r="O3056" s="21">
        <v>19</v>
      </c>
      <c r="P3056" s="21" t="s">
        <v>218</v>
      </c>
      <c r="Q3056" s="21" t="s">
        <v>219</v>
      </c>
      <c r="R3056" s="25" t="s">
        <v>218</v>
      </c>
      <c r="S3056" s="21" t="s">
        <v>220</v>
      </c>
      <c r="T3056" s="21"/>
      <c r="U3056" s="26"/>
      <c r="V3056" s="26"/>
      <c r="W3056" s="27">
        <f t="shared" si="470"/>
        <v>2000</v>
      </c>
      <c r="X3056" s="27">
        <f t="shared" si="471"/>
        <v>2032</v>
      </c>
      <c r="Y3056" s="28">
        <f t="shared" si="472"/>
        <v>0</v>
      </c>
      <c r="Z3056" s="29" t="str">
        <f t="shared" si="473"/>
        <v>Excluded</v>
      </c>
      <c r="AA3056" s="30">
        <f t="shared" si="474"/>
        <v>19</v>
      </c>
      <c r="AB3056" s="31">
        <f>IF(AND(ISNUMBER(MATCH($S3056,[3]Lists!$CU$8:$CU$37,0)),J3056&gt;=DATE(2018,12,31)),$AH$6,$AH$5)</f>
        <v>1</v>
      </c>
      <c r="AC3056" s="31">
        <f t="shared" si="475"/>
        <v>1</v>
      </c>
      <c r="AD3056" s="31">
        <f t="shared" si="476"/>
        <v>1</v>
      </c>
      <c r="AE3056" s="32" t="e">
        <f>MIN($K3056,IF(AND(S3056='[3]Resources - Baseline'!$C$25,$AH$3&gt;0),MIN(DATE(2050,12,31),MAX(DATE($AH$4,12,31),DATE(YEAR(J3056)+$AH$3,MONTH(J3056),DAY(J3056)))),IF(AND(COUNTIFS('[3]Resources - Baseline'!$C$26:$C$37,S3056)=1,$AH$2&gt;0),MIN(DATE($AH$4,12,31),DATE(YEAR(J3056)+$AH$2,MONTH(J3056),DAY(J3056))),DATE(2050,12,31))))</f>
        <v>#VALUE!</v>
      </c>
      <c r="AF3056" s="33">
        <f t="shared" si="477"/>
        <v>1</v>
      </c>
    </row>
    <row r="3057" spans="1:32">
      <c r="A3057" s="1">
        <v>3057</v>
      </c>
      <c r="B3057" s="21" t="s">
        <v>6239</v>
      </c>
      <c r="C3057" s="21" t="s">
        <v>6240</v>
      </c>
      <c r="D3057" s="21" t="s">
        <v>163</v>
      </c>
      <c r="E3057" s="21" t="s">
        <v>164</v>
      </c>
      <c r="F3057" s="21" t="s">
        <v>164</v>
      </c>
      <c r="G3057" s="21" t="s">
        <v>165</v>
      </c>
      <c r="H3057" s="21" t="s">
        <v>166</v>
      </c>
      <c r="I3057" s="21" t="s">
        <v>167</v>
      </c>
      <c r="J3057" s="22">
        <v>36475</v>
      </c>
      <c r="K3057" s="22">
        <v>48669</v>
      </c>
      <c r="L3057" s="23">
        <f t="shared" si="478"/>
        <v>19</v>
      </c>
      <c r="M3057" s="24">
        <f t="shared" si="479"/>
        <v>1</v>
      </c>
      <c r="N3057" s="21">
        <v>19</v>
      </c>
      <c r="O3057" s="21">
        <v>19</v>
      </c>
      <c r="P3057" s="21" t="s">
        <v>218</v>
      </c>
      <c r="Q3057" s="21" t="s">
        <v>219</v>
      </c>
      <c r="R3057" s="25" t="s">
        <v>218</v>
      </c>
      <c r="S3057" s="21" t="s">
        <v>220</v>
      </c>
      <c r="T3057" s="21"/>
      <c r="U3057" s="26"/>
      <c r="V3057" s="26"/>
      <c r="W3057" s="27">
        <f t="shared" si="470"/>
        <v>2000</v>
      </c>
      <c r="X3057" s="27">
        <f t="shared" si="471"/>
        <v>2032</v>
      </c>
      <c r="Y3057" s="28">
        <f t="shared" si="472"/>
        <v>0</v>
      </c>
      <c r="Z3057" s="29" t="str">
        <f t="shared" si="473"/>
        <v>Excluded</v>
      </c>
      <c r="AA3057" s="30">
        <f t="shared" si="474"/>
        <v>19</v>
      </c>
      <c r="AB3057" s="31">
        <f>IF(AND(ISNUMBER(MATCH($S3057,[3]Lists!$CU$8:$CU$37,0)),J3057&gt;=DATE(2018,12,31)),$AH$6,$AH$5)</f>
        <v>1</v>
      </c>
      <c r="AC3057" s="31">
        <f t="shared" si="475"/>
        <v>1</v>
      </c>
      <c r="AD3057" s="31">
        <f t="shared" si="476"/>
        <v>1</v>
      </c>
      <c r="AE3057" s="32" t="e">
        <f>MIN($K3057,IF(AND(S3057='[3]Resources - Baseline'!$C$25,$AH$3&gt;0),MIN(DATE(2050,12,31),MAX(DATE($AH$4,12,31),DATE(YEAR(J3057)+$AH$3,MONTH(J3057),DAY(J3057)))),IF(AND(COUNTIFS('[3]Resources - Baseline'!$C$26:$C$37,S3057)=1,$AH$2&gt;0),MIN(DATE($AH$4,12,31),DATE(YEAR(J3057)+$AH$2,MONTH(J3057),DAY(J3057))),DATE(2050,12,31))))</f>
        <v>#VALUE!</v>
      </c>
      <c r="AF3057" s="33">
        <f t="shared" si="477"/>
        <v>1</v>
      </c>
    </row>
    <row r="3058" spans="1:32">
      <c r="A3058" s="1">
        <v>3058</v>
      </c>
      <c r="B3058" s="21" t="s">
        <v>6241</v>
      </c>
      <c r="C3058" s="21" t="s">
        <v>6242</v>
      </c>
      <c r="D3058" s="21" t="s">
        <v>163</v>
      </c>
      <c r="E3058" s="21" t="s">
        <v>164</v>
      </c>
      <c r="F3058" s="21" t="s">
        <v>164</v>
      </c>
      <c r="G3058" s="21" t="s">
        <v>165</v>
      </c>
      <c r="H3058" s="21" t="s">
        <v>166</v>
      </c>
      <c r="I3058" s="21" t="s">
        <v>167</v>
      </c>
      <c r="J3058" s="22">
        <v>38651</v>
      </c>
      <c r="K3058" s="22">
        <v>51435</v>
      </c>
      <c r="L3058" s="23">
        <f t="shared" si="478"/>
        <v>4.9000000000000004</v>
      </c>
      <c r="M3058" s="24">
        <f t="shared" si="479"/>
        <v>1</v>
      </c>
      <c r="N3058" s="21">
        <v>4.9000000000000004</v>
      </c>
      <c r="O3058" s="21">
        <v>4.9000000000000004</v>
      </c>
      <c r="P3058" s="21" t="s">
        <v>218</v>
      </c>
      <c r="Q3058" s="21" t="s">
        <v>219</v>
      </c>
      <c r="R3058" s="25" t="s">
        <v>218</v>
      </c>
      <c r="S3058" s="21" t="s">
        <v>220</v>
      </c>
      <c r="T3058" s="21"/>
      <c r="U3058" s="26"/>
      <c r="V3058" s="26"/>
      <c r="W3058" s="27">
        <f t="shared" si="470"/>
        <v>2006</v>
      </c>
      <c r="X3058" s="27">
        <f t="shared" si="471"/>
        <v>2040</v>
      </c>
      <c r="Y3058" s="28">
        <f t="shared" si="472"/>
        <v>0</v>
      </c>
      <c r="Z3058" s="29" t="str">
        <f t="shared" si="473"/>
        <v>Excluded</v>
      </c>
      <c r="AA3058" s="30">
        <f t="shared" si="474"/>
        <v>4.9000000000000004</v>
      </c>
      <c r="AB3058" s="31">
        <f>IF(AND(ISNUMBER(MATCH($S3058,[3]Lists!$CU$8:$CU$37,0)),J3058&gt;=DATE(2018,12,31)),$AH$6,$AH$5)</f>
        <v>1</v>
      </c>
      <c r="AC3058" s="31">
        <f t="shared" si="475"/>
        <v>1</v>
      </c>
      <c r="AD3058" s="31">
        <f t="shared" si="476"/>
        <v>1</v>
      </c>
      <c r="AE3058" s="32" t="e">
        <f>MIN($K3058,IF(AND(S3058='[3]Resources - Baseline'!$C$25,$AH$3&gt;0),MIN(DATE(2050,12,31),MAX(DATE($AH$4,12,31),DATE(YEAR(J3058)+$AH$3,MONTH(J3058),DAY(J3058)))),IF(AND(COUNTIFS('[3]Resources - Baseline'!$C$26:$C$37,S3058)=1,$AH$2&gt;0),MIN(DATE($AH$4,12,31),DATE(YEAR(J3058)+$AH$2,MONTH(J3058),DAY(J3058))),DATE(2050,12,31))))</f>
        <v>#VALUE!</v>
      </c>
      <c r="AF3058" s="33">
        <f t="shared" si="477"/>
        <v>1</v>
      </c>
    </row>
    <row r="3059" spans="1:32">
      <c r="A3059" s="1">
        <v>3059</v>
      </c>
      <c r="B3059" s="21" t="s">
        <v>6243</v>
      </c>
      <c r="C3059" s="21" t="s">
        <v>6244</v>
      </c>
      <c r="D3059" s="21" t="s">
        <v>163</v>
      </c>
      <c r="E3059" s="21" t="s">
        <v>164</v>
      </c>
      <c r="F3059" s="21" t="s">
        <v>164</v>
      </c>
      <c r="G3059" s="21" t="s">
        <v>165</v>
      </c>
      <c r="H3059" s="21" t="s">
        <v>166</v>
      </c>
      <c r="I3059" s="21" t="s">
        <v>167</v>
      </c>
      <c r="J3059" s="22">
        <v>42916</v>
      </c>
      <c r="K3059" s="22">
        <v>55153</v>
      </c>
      <c r="L3059" s="23">
        <f t="shared" si="478"/>
        <v>350.5</v>
      </c>
      <c r="M3059" s="24">
        <f t="shared" si="479"/>
        <v>1</v>
      </c>
      <c r="N3059" s="21">
        <v>350.5</v>
      </c>
      <c r="O3059" s="21">
        <v>350.5</v>
      </c>
      <c r="P3059" s="21" t="s">
        <v>257</v>
      </c>
      <c r="Q3059" s="21" t="s">
        <v>258</v>
      </c>
      <c r="R3059" s="25" t="s">
        <v>259</v>
      </c>
      <c r="S3059" s="21" t="s">
        <v>534</v>
      </c>
      <c r="T3059" s="21"/>
      <c r="U3059" s="26"/>
      <c r="V3059" s="26"/>
      <c r="W3059" s="27">
        <f t="shared" si="470"/>
        <v>2017</v>
      </c>
      <c r="X3059" s="27">
        <f t="shared" si="471"/>
        <v>2050</v>
      </c>
      <c r="Y3059" s="28">
        <f t="shared" si="472"/>
        <v>0</v>
      </c>
      <c r="Z3059" s="29" t="str">
        <f t="shared" si="473"/>
        <v>Excluded</v>
      </c>
      <c r="AA3059" s="30">
        <f t="shared" si="474"/>
        <v>350.5</v>
      </c>
      <c r="AB3059" s="31">
        <f>IF(AND(ISNUMBER(MATCH($S3059,[3]Lists!$CU$8:$CU$37,0)),J3059&gt;=DATE(2018,12,31)),$AH$6,$AH$5)</f>
        <v>1</v>
      </c>
      <c r="AC3059" s="31">
        <f t="shared" si="475"/>
        <v>1</v>
      </c>
      <c r="AD3059" s="31">
        <f t="shared" si="476"/>
        <v>1</v>
      </c>
      <c r="AE3059" s="32" t="e">
        <f>MIN($K3059,IF(AND(S3059='[3]Resources - Baseline'!$C$25,$AH$3&gt;0),MIN(DATE(2050,12,31),MAX(DATE($AH$4,12,31),DATE(YEAR(J3059)+$AH$3,MONTH(J3059),DAY(J3059)))),IF(AND(COUNTIFS('[3]Resources - Baseline'!$C$26:$C$37,S3059)=1,$AH$2&gt;0),MIN(DATE($AH$4,12,31),DATE(YEAR(J3059)+$AH$2,MONTH(J3059),DAY(J3059))),DATE(2050,12,31))))</f>
        <v>#VALUE!</v>
      </c>
      <c r="AF3059" s="33">
        <f t="shared" si="477"/>
        <v>1</v>
      </c>
    </row>
    <row r="3060" spans="1:32">
      <c r="A3060" s="1">
        <v>3060</v>
      </c>
      <c r="B3060" s="21" t="s">
        <v>6245</v>
      </c>
      <c r="C3060" s="21"/>
      <c r="D3060" s="21" t="s">
        <v>163</v>
      </c>
      <c r="E3060" s="21" t="s">
        <v>1085</v>
      </c>
      <c r="F3060" s="21" t="s">
        <v>1085</v>
      </c>
      <c r="G3060" s="21" t="s">
        <v>1086</v>
      </c>
      <c r="H3060" s="21" t="s">
        <v>747</v>
      </c>
      <c r="I3060" s="21" t="s">
        <v>212</v>
      </c>
      <c r="J3060" s="22">
        <v>18264</v>
      </c>
      <c r="K3060" s="22">
        <v>55153</v>
      </c>
      <c r="L3060" s="23">
        <f t="shared" si="478"/>
        <v>57.6</v>
      </c>
      <c r="M3060" s="24">
        <f t="shared" si="479"/>
        <v>1</v>
      </c>
      <c r="N3060" s="21">
        <v>57.6</v>
      </c>
      <c r="O3060" s="21">
        <v>57.6</v>
      </c>
      <c r="P3060" s="21" t="s">
        <v>1329</v>
      </c>
      <c r="Q3060" s="21" t="s">
        <v>188</v>
      </c>
      <c r="R3060" s="25" t="s">
        <v>189</v>
      </c>
      <c r="S3060" s="21" t="s">
        <v>435</v>
      </c>
      <c r="T3060" s="21"/>
      <c r="U3060" s="26"/>
      <c r="V3060" s="26"/>
      <c r="W3060" s="27">
        <f t="shared" si="470"/>
        <v>1950</v>
      </c>
      <c r="X3060" s="27">
        <f t="shared" si="471"/>
        <v>2050</v>
      </c>
      <c r="Y3060" s="28">
        <f t="shared" si="472"/>
        <v>0</v>
      </c>
      <c r="Z3060" s="29" t="str">
        <f t="shared" si="473"/>
        <v>NW</v>
      </c>
      <c r="AA3060" s="30">
        <f t="shared" si="474"/>
        <v>57.6</v>
      </c>
      <c r="AB3060" s="31">
        <f>IF(AND(ISNUMBER(MATCH($S3060,[3]Lists!$CU$8:$CU$37,0)),J3060&gt;=DATE(2018,12,31)),$AH$6,$AH$5)</f>
        <v>1</v>
      </c>
      <c r="AC3060" s="31">
        <f t="shared" si="475"/>
        <v>1</v>
      </c>
      <c r="AD3060" s="31">
        <f t="shared" si="476"/>
        <v>1</v>
      </c>
      <c r="AE3060" s="32" t="e">
        <f>MIN($K3060,IF(AND(S3060='[3]Resources - Baseline'!$C$25,$AH$3&gt;0),MIN(DATE(2050,12,31),MAX(DATE($AH$4,12,31),DATE(YEAR(J3060)+$AH$3,MONTH(J3060),DAY(J3060)))),IF(AND(COUNTIFS('[3]Resources - Baseline'!$C$26:$C$37,S3060)=1,$AH$2&gt;0),MIN(DATE($AH$4,12,31),DATE(YEAR(J3060)+$AH$2,MONTH(J3060),DAY(J3060))),DATE(2050,12,31))))</f>
        <v>#VALUE!</v>
      </c>
      <c r="AF3060" s="33">
        <f t="shared" si="477"/>
        <v>1</v>
      </c>
    </row>
    <row r="3061" spans="1:32">
      <c r="A3061" s="1">
        <v>3061</v>
      </c>
      <c r="B3061" s="21" t="s">
        <v>6246</v>
      </c>
      <c r="C3061" s="21" t="s">
        <v>6247</v>
      </c>
      <c r="D3061" s="21" t="s">
        <v>163</v>
      </c>
      <c r="E3061" s="21" t="s">
        <v>440</v>
      </c>
      <c r="F3061" s="21" t="s">
        <v>440</v>
      </c>
      <c r="G3061" s="21" t="s">
        <v>441</v>
      </c>
      <c r="H3061" s="21" t="s">
        <v>434</v>
      </c>
      <c r="I3061" s="21" t="s">
        <v>212</v>
      </c>
      <c r="J3061" s="22">
        <v>31291</v>
      </c>
      <c r="K3061" s="22">
        <v>55153</v>
      </c>
      <c r="L3061" s="23">
        <f t="shared" si="478"/>
        <v>0.43</v>
      </c>
      <c r="M3061" s="24">
        <f t="shared" si="479"/>
        <v>1</v>
      </c>
      <c r="N3061" s="21">
        <v>0.43</v>
      </c>
      <c r="O3061" s="21">
        <v>0.43</v>
      </c>
      <c r="P3061" s="21" t="s">
        <v>218</v>
      </c>
      <c r="Q3061" s="21" t="s">
        <v>219</v>
      </c>
      <c r="R3061" s="25" t="s">
        <v>218</v>
      </c>
      <c r="S3061" s="21" t="s">
        <v>344</v>
      </c>
      <c r="T3061" s="21"/>
      <c r="U3061" s="26"/>
      <c r="V3061" s="26"/>
      <c r="W3061" s="27">
        <f t="shared" si="470"/>
        <v>1986</v>
      </c>
      <c r="X3061" s="27">
        <f t="shared" si="471"/>
        <v>2050</v>
      </c>
      <c r="Y3061" s="28">
        <f t="shared" si="472"/>
        <v>0</v>
      </c>
      <c r="Z3061" s="29" t="str">
        <f t="shared" si="473"/>
        <v>NW</v>
      </c>
      <c r="AA3061" s="30">
        <f t="shared" si="474"/>
        <v>0.43</v>
      </c>
      <c r="AB3061" s="31">
        <f>IF(AND(ISNUMBER(MATCH($S3061,[3]Lists!$CU$8:$CU$37,0)),J3061&gt;=DATE(2018,12,31)),$AH$6,$AH$5)</f>
        <v>1</v>
      </c>
      <c r="AC3061" s="31">
        <f t="shared" si="475"/>
        <v>1</v>
      </c>
      <c r="AD3061" s="31">
        <f t="shared" si="476"/>
        <v>1</v>
      </c>
      <c r="AE3061" s="32" t="e">
        <f>MIN($K3061,IF(AND(S3061='[3]Resources - Baseline'!$C$25,$AH$3&gt;0),MIN(DATE(2050,12,31),MAX(DATE($AH$4,12,31),DATE(YEAR(J3061)+$AH$3,MONTH(J3061),DAY(J3061)))),IF(AND(COUNTIFS('[3]Resources - Baseline'!$C$26:$C$37,S3061)=1,$AH$2&gt;0),MIN(DATE($AH$4,12,31),DATE(YEAR(J3061)+$AH$2,MONTH(J3061),DAY(J3061))),DATE(2050,12,31))))</f>
        <v>#VALUE!</v>
      </c>
      <c r="AF3061" s="33">
        <f t="shared" si="477"/>
        <v>1</v>
      </c>
    </row>
    <row r="3062" spans="1:32">
      <c r="A3062" s="1">
        <v>3062</v>
      </c>
      <c r="B3062" s="21" t="s">
        <v>6248</v>
      </c>
      <c r="C3062" s="21" t="s">
        <v>6249</v>
      </c>
      <c r="D3062" s="21" t="s">
        <v>163</v>
      </c>
      <c r="E3062" s="21" t="s">
        <v>210</v>
      </c>
      <c r="F3062" s="21" t="s">
        <v>210</v>
      </c>
      <c r="G3062" s="21" t="s">
        <v>211</v>
      </c>
      <c r="H3062" s="21" t="s">
        <v>210</v>
      </c>
      <c r="I3062" s="21" t="s">
        <v>212</v>
      </c>
      <c r="J3062" s="22">
        <v>40544</v>
      </c>
      <c r="K3062" s="22">
        <v>55153</v>
      </c>
      <c r="L3062" s="23">
        <f t="shared" si="478"/>
        <v>100.8</v>
      </c>
      <c r="M3062" s="24">
        <f t="shared" si="479"/>
        <v>1</v>
      </c>
      <c r="N3062" s="21">
        <v>100.8</v>
      </c>
      <c r="O3062" s="21">
        <v>100.8</v>
      </c>
      <c r="P3062" s="21" t="s">
        <v>196</v>
      </c>
      <c r="Q3062" s="21" t="s">
        <v>197</v>
      </c>
      <c r="R3062" s="25" t="s">
        <v>198</v>
      </c>
      <c r="S3062" s="21" t="s">
        <v>551</v>
      </c>
      <c r="T3062" s="21"/>
      <c r="U3062" s="26"/>
      <c r="V3062" s="26"/>
      <c r="W3062" s="27">
        <f t="shared" si="470"/>
        <v>2011</v>
      </c>
      <c r="X3062" s="27">
        <f t="shared" si="471"/>
        <v>2050</v>
      </c>
      <c r="Y3062" s="28">
        <f t="shared" si="472"/>
        <v>0</v>
      </c>
      <c r="Z3062" s="29" t="str">
        <f t="shared" si="473"/>
        <v>NW</v>
      </c>
      <c r="AA3062" s="30">
        <f t="shared" si="474"/>
        <v>100.8</v>
      </c>
      <c r="AB3062" s="31">
        <f>IF(AND(ISNUMBER(MATCH($S3062,[3]Lists!$CU$8:$CU$37,0)),J3062&gt;=DATE(2018,12,31)),$AH$6,$AH$5)</f>
        <v>1</v>
      </c>
      <c r="AC3062" s="31">
        <f t="shared" si="475"/>
        <v>1</v>
      </c>
      <c r="AD3062" s="31">
        <f t="shared" si="476"/>
        <v>1</v>
      </c>
      <c r="AE3062" s="32" t="e">
        <f>MIN($K3062,IF(AND(S3062='[3]Resources - Baseline'!$C$25,$AH$3&gt;0),MIN(DATE(2050,12,31),MAX(DATE($AH$4,12,31),DATE(YEAR(J3062)+$AH$3,MONTH(J3062),DAY(J3062)))),IF(AND(COUNTIFS('[3]Resources - Baseline'!$C$26:$C$37,S3062)=1,$AH$2&gt;0),MIN(DATE($AH$4,12,31),DATE(YEAR(J3062)+$AH$2,MONTH(J3062),DAY(J3062))),DATE(2050,12,31))))</f>
        <v>#VALUE!</v>
      </c>
      <c r="AF3062" s="33">
        <f t="shared" si="477"/>
        <v>1</v>
      </c>
    </row>
    <row r="3063" spans="1:32">
      <c r="A3063" s="1">
        <v>3063</v>
      </c>
      <c r="B3063" s="21" t="s">
        <v>6250</v>
      </c>
      <c r="C3063" s="21" t="s">
        <v>6251</v>
      </c>
      <c r="D3063" s="21" t="s">
        <v>163</v>
      </c>
      <c r="E3063" s="21" t="s">
        <v>263</v>
      </c>
      <c r="F3063" s="21" t="s">
        <v>263</v>
      </c>
      <c r="G3063" s="21" t="s">
        <v>2353</v>
      </c>
      <c r="H3063" s="21" t="s">
        <v>263</v>
      </c>
      <c r="I3063" s="21" t="s">
        <v>195</v>
      </c>
      <c r="J3063" s="22">
        <v>26846</v>
      </c>
      <c r="K3063" s="22">
        <v>55153</v>
      </c>
      <c r="L3063" s="23">
        <f t="shared" si="478"/>
        <v>62</v>
      </c>
      <c r="M3063" s="24">
        <f t="shared" si="479"/>
        <v>1</v>
      </c>
      <c r="N3063" s="21">
        <v>62</v>
      </c>
      <c r="O3063" s="21">
        <v>62</v>
      </c>
      <c r="P3063" s="21" t="s">
        <v>288</v>
      </c>
      <c r="Q3063" s="21" t="s">
        <v>269</v>
      </c>
      <c r="R3063" s="25" t="s">
        <v>270</v>
      </c>
      <c r="S3063" s="21" t="s">
        <v>289</v>
      </c>
      <c r="T3063" s="21"/>
      <c r="U3063" s="26"/>
      <c r="V3063" s="26"/>
      <c r="W3063" s="27">
        <f t="shared" si="470"/>
        <v>1974</v>
      </c>
      <c r="X3063" s="27">
        <f t="shared" si="471"/>
        <v>2050</v>
      </c>
      <c r="Y3063" s="28">
        <f t="shared" si="472"/>
        <v>0</v>
      </c>
      <c r="Z3063" s="29" t="str">
        <f t="shared" si="473"/>
        <v>SW</v>
      </c>
      <c r="AA3063" s="30">
        <f t="shared" si="474"/>
        <v>62</v>
      </c>
      <c r="AB3063" s="31">
        <f>IF(AND(ISNUMBER(MATCH($S3063,[3]Lists!$CU$8:$CU$37,0)),J3063&gt;=DATE(2018,12,31)),$AH$6,$AH$5)</f>
        <v>1</v>
      </c>
      <c r="AC3063" s="31">
        <f t="shared" si="475"/>
        <v>1</v>
      </c>
      <c r="AD3063" s="31">
        <f t="shared" si="476"/>
        <v>1</v>
      </c>
      <c r="AE3063" s="32" t="e">
        <f>MIN($K3063,IF(AND(S3063='[3]Resources - Baseline'!$C$25,$AH$3&gt;0),MIN(DATE(2050,12,31),MAX(DATE($AH$4,12,31),DATE(YEAR(J3063)+$AH$3,MONTH(J3063),DAY(J3063)))),IF(AND(COUNTIFS('[3]Resources - Baseline'!$C$26:$C$37,S3063)=1,$AH$2&gt;0),MIN(DATE($AH$4,12,31),DATE(YEAR(J3063)+$AH$2,MONTH(J3063),DAY(J3063))),DATE(2050,12,31))))</f>
        <v>#VALUE!</v>
      </c>
      <c r="AF3063" s="33">
        <f t="shared" si="477"/>
        <v>1</v>
      </c>
    </row>
    <row r="3064" spans="1:32">
      <c r="A3064" s="1">
        <v>3064</v>
      </c>
      <c r="B3064" s="21" t="s">
        <v>6252</v>
      </c>
      <c r="C3064" s="21" t="s">
        <v>6253</v>
      </c>
      <c r="D3064" s="21" t="s">
        <v>163</v>
      </c>
      <c r="E3064" s="21" t="s">
        <v>263</v>
      </c>
      <c r="F3064" s="21" t="s">
        <v>263</v>
      </c>
      <c r="G3064" s="21" t="s">
        <v>2353</v>
      </c>
      <c r="H3064" s="21" t="s">
        <v>263</v>
      </c>
      <c r="I3064" s="21" t="s">
        <v>195</v>
      </c>
      <c r="J3064" s="22">
        <v>37438</v>
      </c>
      <c r="K3064" s="22">
        <v>55153</v>
      </c>
      <c r="L3064" s="23">
        <f t="shared" si="478"/>
        <v>79</v>
      </c>
      <c r="M3064" s="24">
        <f t="shared" si="479"/>
        <v>1</v>
      </c>
      <c r="N3064" s="21">
        <v>79</v>
      </c>
      <c r="O3064" s="21">
        <v>79</v>
      </c>
      <c r="P3064" s="21" t="s">
        <v>288</v>
      </c>
      <c r="Q3064" s="21" t="s">
        <v>269</v>
      </c>
      <c r="R3064" s="25" t="s">
        <v>270</v>
      </c>
      <c r="S3064" s="21" t="s">
        <v>289</v>
      </c>
      <c r="T3064" s="21"/>
      <c r="U3064" s="26"/>
      <c r="V3064" s="26"/>
      <c r="W3064" s="27">
        <f t="shared" si="470"/>
        <v>2003</v>
      </c>
      <c r="X3064" s="27">
        <f t="shared" si="471"/>
        <v>2050</v>
      </c>
      <c r="Y3064" s="28">
        <f t="shared" si="472"/>
        <v>0</v>
      </c>
      <c r="Z3064" s="29" t="str">
        <f t="shared" si="473"/>
        <v>SW</v>
      </c>
      <c r="AA3064" s="30">
        <f t="shared" si="474"/>
        <v>79</v>
      </c>
      <c r="AB3064" s="31">
        <f>IF(AND(ISNUMBER(MATCH($S3064,[3]Lists!$CU$8:$CU$37,0)),J3064&gt;=DATE(2018,12,31)),$AH$6,$AH$5)</f>
        <v>1</v>
      </c>
      <c r="AC3064" s="31">
        <f t="shared" si="475"/>
        <v>1</v>
      </c>
      <c r="AD3064" s="31">
        <f t="shared" si="476"/>
        <v>1</v>
      </c>
      <c r="AE3064" s="32" t="e">
        <f>MIN($K3064,IF(AND(S3064='[3]Resources - Baseline'!$C$25,$AH$3&gt;0),MIN(DATE(2050,12,31),MAX(DATE($AH$4,12,31),DATE(YEAR(J3064)+$AH$3,MONTH(J3064),DAY(J3064)))),IF(AND(COUNTIFS('[3]Resources - Baseline'!$C$26:$C$37,S3064)=1,$AH$2&gt;0),MIN(DATE($AH$4,12,31),DATE(YEAR(J3064)+$AH$2,MONTH(J3064),DAY(J3064))),DATE(2050,12,31))))</f>
        <v>#VALUE!</v>
      </c>
      <c r="AF3064" s="33">
        <f t="shared" si="477"/>
        <v>1</v>
      </c>
    </row>
    <row r="3065" spans="1:32">
      <c r="A3065" s="1">
        <v>3065</v>
      </c>
      <c r="B3065" s="21" t="s">
        <v>6254</v>
      </c>
      <c r="C3065" s="21" t="s">
        <v>6255</v>
      </c>
      <c r="D3065" s="21" t="s">
        <v>163</v>
      </c>
      <c r="E3065" s="21" t="s">
        <v>518</v>
      </c>
      <c r="F3065" s="21" t="s">
        <v>518</v>
      </c>
      <c r="G3065" s="21" t="s">
        <v>519</v>
      </c>
      <c r="H3065" s="21" t="s">
        <v>518</v>
      </c>
      <c r="I3065" s="21" t="s">
        <v>195</v>
      </c>
      <c r="J3065" s="22">
        <v>33208</v>
      </c>
      <c r="K3065" s="22">
        <v>55153</v>
      </c>
      <c r="L3065" s="23">
        <f t="shared" si="478"/>
        <v>105</v>
      </c>
      <c r="M3065" s="24">
        <f t="shared" si="479"/>
        <v>1</v>
      </c>
      <c r="N3065" s="21">
        <v>105</v>
      </c>
      <c r="O3065" s="21">
        <v>105</v>
      </c>
      <c r="P3065" s="21" t="s">
        <v>257</v>
      </c>
      <c r="Q3065" s="21" t="s">
        <v>258</v>
      </c>
      <c r="R3065" s="25" t="s">
        <v>259</v>
      </c>
      <c r="S3065" s="21" t="s">
        <v>260</v>
      </c>
      <c r="T3065" s="21"/>
      <c r="U3065" s="26"/>
      <c r="V3065" s="26"/>
      <c r="W3065" s="27">
        <f t="shared" si="470"/>
        <v>1991</v>
      </c>
      <c r="X3065" s="27">
        <f t="shared" si="471"/>
        <v>2050</v>
      </c>
      <c r="Y3065" s="28">
        <f t="shared" si="472"/>
        <v>0</v>
      </c>
      <c r="Z3065" s="29" t="str">
        <f t="shared" si="473"/>
        <v>SW</v>
      </c>
      <c r="AA3065" s="30">
        <f t="shared" si="474"/>
        <v>105</v>
      </c>
      <c r="AB3065" s="31">
        <f>IF(AND(ISNUMBER(MATCH($S3065,[3]Lists!$CU$8:$CU$37,0)),J3065&gt;=DATE(2018,12,31)),$AH$6,$AH$5)</f>
        <v>1</v>
      </c>
      <c r="AC3065" s="31">
        <f t="shared" si="475"/>
        <v>1</v>
      </c>
      <c r="AD3065" s="31">
        <f t="shared" si="476"/>
        <v>1</v>
      </c>
      <c r="AE3065" s="32" t="e">
        <f>MIN($K3065,IF(AND(S3065='[3]Resources - Baseline'!$C$25,$AH$3&gt;0),MIN(DATE(2050,12,31),MAX(DATE($AH$4,12,31),DATE(YEAR(J3065)+$AH$3,MONTH(J3065),DAY(J3065)))),IF(AND(COUNTIFS('[3]Resources - Baseline'!$C$26:$C$37,S3065)=1,$AH$2&gt;0),MIN(DATE($AH$4,12,31),DATE(YEAR(J3065)+$AH$2,MONTH(J3065),DAY(J3065))),DATE(2050,12,31))))</f>
        <v>#VALUE!</v>
      </c>
      <c r="AF3065" s="33">
        <f t="shared" si="477"/>
        <v>1</v>
      </c>
    </row>
    <row r="3066" spans="1:32">
      <c r="A3066" s="1">
        <v>3066</v>
      </c>
      <c r="B3066" s="21" t="s">
        <v>6256</v>
      </c>
      <c r="C3066" s="21" t="s">
        <v>6257</v>
      </c>
      <c r="D3066" s="21" t="s">
        <v>163</v>
      </c>
      <c r="E3066" s="21" t="s">
        <v>192</v>
      </c>
      <c r="F3066" s="21" t="s">
        <v>192</v>
      </c>
      <c r="G3066" s="21" t="s">
        <v>193</v>
      </c>
      <c r="H3066" s="21" t="s">
        <v>194</v>
      </c>
      <c r="I3066" s="21" t="s">
        <v>195</v>
      </c>
      <c r="J3066" s="22">
        <v>45762</v>
      </c>
      <c r="K3066" s="22">
        <v>55153</v>
      </c>
      <c r="L3066" s="23">
        <f t="shared" si="478"/>
        <v>605.20000000000005</v>
      </c>
      <c r="M3066" s="24">
        <f t="shared" si="479"/>
        <v>1</v>
      </c>
      <c r="N3066" s="21">
        <v>605.20000000000005</v>
      </c>
      <c r="O3066" s="21">
        <v>605.20000000000005</v>
      </c>
      <c r="P3066" s="21" t="s">
        <v>257</v>
      </c>
      <c r="Q3066" s="21" t="s">
        <v>258</v>
      </c>
      <c r="R3066" s="25" t="s">
        <v>259</v>
      </c>
      <c r="S3066" s="21" t="s">
        <v>260</v>
      </c>
      <c r="T3066" s="21"/>
      <c r="U3066" s="26"/>
      <c r="V3066" s="26"/>
      <c r="W3066" s="27">
        <f t="shared" si="470"/>
        <v>2025</v>
      </c>
      <c r="X3066" s="27">
        <f t="shared" si="471"/>
        <v>2050</v>
      </c>
      <c r="Y3066" s="28">
        <f t="shared" si="472"/>
        <v>0</v>
      </c>
      <c r="Z3066" s="29" t="str">
        <f t="shared" si="473"/>
        <v>SW</v>
      </c>
      <c r="AA3066" s="30">
        <f t="shared" si="474"/>
        <v>605.20000000000005</v>
      </c>
      <c r="AB3066" s="31">
        <f>IF(AND(ISNUMBER(MATCH($S3066,[3]Lists!$CU$8:$CU$37,0)),J3066&gt;=DATE(2018,12,31)),$AH$6,$AH$5)</f>
        <v>1</v>
      </c>
      <c r="AC3066" s="31">
        <f t="shared" si="475"/>
        <v>1</v>
      </c>
      <c r="AD3066" s="31">
        <f t="shared" si="476"/>
        <v>1</v>
      </c>
      <c r="AE3066" s="32" t="e">
        <f>MIN($K3066,IF(AND(S3066='[3]Resources - Baseline'!$C$25,$AH$3&gt;0),MIN(DATE(2050,12,31),MAX(DATE($AH$4,12,31),DATE(YEAR(J3066)+$AH$3,MONTH(J3066),DAY(J3066)))),IF(AND(COUNTIFS('[3]Resources - Baseline'!$C$26:$C$37,S3066)=1,$AH$2&gt;0),MIN(DATE($AH$4,12,31),DATE(YEAR(J3066)+$AH$2,MONTH(J3066),DAY(J3066))),DATE(2050,12,31))))</f>
        <v>#VALUE!</v>
      </c>
      <c r="AF3066" s="33">
        <f t="shared" si="477"/>
        <v>1</v>
      </c>
    </row>
    <row r="3067" spans="1:32">
      <c r="A3067" s="1">
        <v>3067</v>
      </c>
      <c r="B3067" s="21" t="s">
        <v>6258</v>
      </c>
      <c r="C3067" s="21" t="s">
        <v>6259</v>
      </c>
      <c r="D3067" s="21" t="s">
        <v>163</v>
      </c>
      <c r="E3067" s="21" t="s">
        <v>263</v>
      </c>
      <c r="F3067" s="21" t="s">
        <v>263</v>
      </c>
      <c r="G3067" s="21" t="s">
        <v>2353</v>
      </c>
      <c r="H3067" s="21" t="s">
        <v>263</v>
      </c>
      <c r="I3067" s="21" t="s">
        <v>195</v>
      </c>
      <c r="J3067" s="22">
        <v>26420</v>
      </c>
      <c r="K3067" s="22">
        <v>55153</v>
      </c>
      <c r="L3067" s="23">
        <f t="shared" si="478"/>
        <v>62</v>
      </c>
      <c r="M3067" s="24">
        <f t="shared" si="479"/>
        <v>1</v>
      </c>
      <c r="N3067" s="21">
        <v>62</v>
      </c>
      <c r="O3067" s="21">
        <v>62</v>
      </c>
      <c r="P3067" s="21" t="s">
        <v>288</v>
      </c>
      <c r="Q3067" s="21" t="s">
        <v>269</v>
      </c>
      <c r="R3067" s="25" t="s">
        <v>270</v>
      </c>
      <c r="S3067" s="21" t="s">
        <v>289</v>
      </c>
      <c r="T3067" s="21"/>
      <c r="U3067" s="26"/>
      <c r="V3067" s="26"/>
      <c r="W3067" s="27">
        <f t="shared" si="470"/>
        <v>1972</v>
      </c>
      <c r="X3067" s="27">
        <f t="shared" si="471"/>
        <v>2050</v>
      </c>
      <c r="Y3067" s="28">
        <f t="shared" si="472"/>
        <v>0</v>
      </c>
      <c r="Z3067" s="29" t="str">
        <f t="shared" si="473"/>
        <v>SW</v>
      </c>
      <c r="AA3067" s="30">
        <f t="shared" si="474"/>
        <v>62</v>
      </c>
      <c r="AB3067" s="31">
        <f>IF(AND(ISNUMBER(MATCH($S3067,[3]Lists!$CU$8:$CU$37,0)),J3067&gt;=DATE(2018,12,31)),$AH$6,$AH$5)</f>
        <v>1</v>
      </c>
      <c r="AC3067" s="31">
        <f t="shared" si="475"/>
        <v>1</v>
      </c>
      <c r="AD3067" s="31">
        <f t="shared" si="476"/>
        <v>1</v>
      </c>
      <c r="AE3067" s="32" t="e">
        <f>MIN($K3067,IF(AND(S3067='[3]Resources - Baseline'!$C$25,$AH$3&gt;0),MIN(DATE(2050,12,31),MAX(DATE($AH$4,12,31),DATE(YEAR(J3067)+$AH$3,MONTH(J3067),DAY(J3067)))),IF(AND(COUNTIFS('[3]Resources - Baseline'!$C$26:$C$37,S3067)=1,$AH$2&gt;0),MIN(DATE($AH$4,12,31),DATE(YEAR(J3067)+$AH$2,MONTH(J3067),DAY(J3067))),DATE(2050,12,31))))</f>
        <v>#VALUE!</v>
      </c>
      <c r="AF3067" s="33">
        <f t="shared" si="477"/>
        <v>1</v>
      </c>
    </row>
    <row r="3068" spans="1:32">
      <c r="A3068" s="1">
        <v>3068</v>
      </c>
      <c r="B3068" s="21" t="s">
        <v>6260</v>
      </c>
      <c r="C3068" s="21" t="s">
        <v>6261</v>
      </c>
      <c r="D3068" s="21" t="s">
        <v>163</v>
      </c>
      <c r="E3068" s="21" t="s">
        <v>440</v>
      </c>
      <c r="F3068" s="21" t="s">
        <v>440</v>
      </c>
      <c r="G3068" s="21" t="s">
        <v>441</v>
      </c>
      <c r="H3068" s="21" t="s">
        <v>434</v>
      </c>
      <c r="I3068" s="21" t="s">
        <v>212</v>
      </c>
      <c r="J3068" s="22">
        <v>38869</v>
      </c>
      <c r="K3068" s="22">
        <v>55153</v>
      </c>
      <c r="L3068" s="23">
        <f t="shared" si="478"/>
        <v>0.5</v>
      </c>
      <c r="M3068" s="24">
        <f t="shared" si="479"/>
        <v>1</v>
      </c>
      <c r="N3068" s="21">
        <v>0.5</v>
      </c>
      <c r="O3068" s="21">
        <v>0.5</v>
      </c>
      <c r="P3068" s="21" t="s">
        <v>218</v>
      </c>
      <c r="Q3068" s="21" t="s">
        <v>219</v>
      </c>
      <c r="R3068" s="25" t="s">
        <v>218</v>
      </c>
      <c r="S3068" s="21" t="s">
        <v>344</v>
      </c>
      <c r="T3068" s="21"/>
      <c r="U3068" s="26"/>
      <c r="V3068" s="26"/>
      <c r="W3068" s="27">
        <f t="shared" si="470"/>
        <v>2006</v>
      </c>
      <c r="X3068" s="27">
        <f t="shared" si="471"/>
        <v>2050</v>
      </c>
      <c r="Y3068" s="28">
        <f t="shared" si="472"/>
        <v>0</v>
      </c>
      <c r="Z3068" s="29" t="str">
        <f t="shared" si="473"/>
        <v>NW</v>
      </c>
      <c r="AA3068" s="30">
        <f t="shared" si="474"/>
        <v>0.5</v>
      </c>
      <c r="AB3068" s="31">
        <f>IF(AND(ISNUMBER(MATCH($S3068,[3]Lists!$CU$8:$CU$37,0)),J3068&gt;=DATE(2018,12,31)),$AH$6,$AH$5)</f>
        <v>1</v>
      </c>
      <c r="AC3068" s="31">
        <f t="shared" si="475"/>
        <v>1</v>
      </c>
      <c r="AD3068" s="31">
        <f t="shared" si="476"/>
        <v>1</v>
      </c>
      <c r="AE3068" s="32" t="e">
        <f>MIN($K3068,IF(AND(S3068='[3]Resources - Baseline'!$C$25,$AH$3&gt;0),MIN(DATE(2050,12,31),MAX(DATE($AH$4,12,31),DATE(YEAR(J3068)+$AH$3,MONTH(J3068),DAY(J3068)))),IF(AND(COUNTIFS('[3]Resources - Baseline'!$C$26:$C$37,S3068)=1,$AH$2&gt;0),MIN(DATE($AH$4,12,31),DATE(YEAR(J3068)+$AH$2,MONTH(J3068),DAY(J3068))),DATE(2050,12,31))))</f>
        <v>#VALUE!</v>
      </c>
      <c r="AF3068" s="33">
        <f t="shared" si="477"/>
        <v>1</v>
      </c>
    </row>
    <row r="3069" spans="1:32">
      <c r="A3069" s="1">
        <v>3069</v>
      </c>
      <c r="B3069" s="21" t="s">
        <v>6262</v>
      </c>
      <c r="C3069" s="21" t="s">
        <v>6263</v>
      </c>
      <c r="D3069" s="21" t="s">
        <v>163</v>
      </c>
      <c r="E3069" s="21" t="s">
        <v>164</v>
      </c>
      <c r="F3069" s="21" t="s">
        <v>164</v>
      </c>
      <c r="G3069" s="21" t="s">
        <v>165</v>
      </c>
      <c r="H3069" s="21" t="s">
        <v>166</v>
      </c>
      <c r="I3069" s="21" t="s">
        <v>167</v>
      </c>
      <c r="J3069" s="22">
        <v>36161</v>
      </c>
      <c r="K3069" s="22">
        <v>55123</v>
      </c>
      <c r="L3069" s="23">
        <f t="shared" si="478"/>
        <v>5.5</v>
      </c>
      <c r="M3069" s="24">
        <f t="shared" si="479"/>
        <v>1</v>
      </c>
      <c r="N3069" s="21">
        <v>5.5</v>
      </c>
      <c r="O3069" s="21">
        <v>5.5</v>
      </c>
      <c r="P3069" s="21" t="s">
        <v>288</v>
      </c>
      <c r="Q3069" s="21" t="s">
        <v>269</v>
      </c>
      <c r="R3069" s="25" t="s">
        <v>270</v>
      </c>
      <c r="S3069" s="21" t="s">
        <v>304</v>
      </c>
      <c r="T3069" s="21"/>
      <c r="U3069" s="26"/>
      <c r="V3069" s="26"/>
      <c r="W3069" s="27">
        <f t="shared" si="470"/>
        <v>1999</v>
      </c>
      <c r="X3069" s="27">
        <f t="shared" si="471"/>
        <v>2050</v>
      </c>
      <c r="Y3069" s="28">
        <f t="shared" si="472"/>
        <v>0</v>
      </c>
      <c r="Z3069" s="29" t="str">
        <f t="shared" si="473"/>
        <v>Excluded</v>
      </c>
      <c r="AA3069" s="30">
        <f t="shared" si="474"/>
        <v>5.5</v>
      </c>
      <c r="AB3069" s="31">
        <f>IF(AND(ISNUMBER(MATCH($S3069,[3]Lists!$CU$8:$CU$37,0)),J3069&gt;=DATE(2018,12,31)),$AH$6,$AH$5)</f>
        <v>1</v>
      </c>
      <c r="AC3069" s="31">
        <f t="shared" si="475"/>
        <v>1</v>
      </c>
      <c r="AD3069" s="31">
        <f t="shared" si="476"/>
        <v>1</v>
      </c>
      <c r="AE3069" s="32" t="e">
        <f>MIN($K3069,IF(AND(S3069='[3]Resources - Baseline'!$C$25,$AH$3&gt;0),MIN(DATE(2050,12,31),MAX(DATE($AH$4,12,31),DATE(YEAR(J3069)+$AH$3,MONTH(J3069),DAY(J3069)))),IF(AND(COUNTIFS('[3]Resources - Baseline'!$C$26:$C$37,S3069)=1,$AH$2&gt;0),MIN(DATE($AH$4,12,31),DATE(YEAR(J3069)+$AH$2,MONTH(J3069),DAY(J3069))),DATE(2050,12,31))))</f>
        <v>#VALUE!</v>
      </c>
      <c r="AF3069" s="33">
        <f t="shared" si="477"/>
        <v>1</v>
      </c>
    </row>
    <row r="3070" spans="1:32">
      <c r="A3070" s="1">
        <v>3070</v>
      </c>
      <c r="B3070" s="21" t="s">
        <v>6264</v>
      </c>
      <c r="C3070" s="21" t="s">
        <v>6265</v>
      </c>
      <c r="D3070" s="21" t="s">
        <v>163</v>
      </c>
      <c r="E3070" s="21" t="s">
        <v>164</v>
      </c>
      <c r="F3070" s="21" t="s">
        <v>164</v>
      </c>
      <c r="G3070" s="21" t="s">
        <v>165</v>
      </c>
      <c r="H3070" s="21" t="s">
        <v>166</v>
      </c>
      <c r="I3070" s="21" t="s">
        <v>167</v>
      </c>
      <c r="J3070" s="22">
        <v>41821</v>
      </c>
      <c r="K3070" s="22">
        <v>56431</v>
      </c>
      <c r="L3070" s="23">
        <f t="shared" si="478"/>
        <v>6</v>
      </c>
      <c r="M3070" s="24">
        <f t="shared" si="479"/>
        <v>1</v>
      </c>
      <c r="N3070" s="21">
        <v>6</v>
      </c>
      <c r="O3070" s="21">
        <v>6</v>
      </c>
      <c r="P3070" s="21" t="s">
        <v>218</v>
      </c>
      <c r="Q3070" s="21" t="s">
        <v>219</v>
      </c>
      <c r="R3070" s="25" t="s">
        <v>218</v>
      </c>
      <c r="S3070" s="21" t="s">
        <v>220</v>
      </c>
      <c r="T3070" s="21"/>
      <c r="U3070" s="26"/>
      <c r="V3070" s="26"/>
      <c r="W3070" s="27">
        <f t="shared" si="470"/>
        <v>2015</v>
      </c>
      <c r="X3070" s="27">
        <f t="shared" si="471"/>
        <v>2054</v>
      </c>
      <c r="Y3070" s="28">
        <f t="shared" si="472"/>
        <v>0</v>
      </c>
      <c r="Z3070" s="29" t="str">
        <f t="shared" si="473"/>
        <v>Excluded</v>
      </c>
      <c r="AA3070" s="30">
        <f t="shared" si="474"/>
        <v>6</v>
      </c>
      <c r="AB3070" s="31">
        <f>IF(AND(ISNUMBER(MATCH($S3070,[3]Lists!$CU$8:$CU$37,0)),J3070&gt;=DATE(2018,12,31)),$AH$6,$AH$5)</f>
        <v>1</v>
      </c>
      <c r="AC3070" s="31">
        <f t="shared" si="475"/>
        <v>1</v>
      </c>
      <c r="AD3070" s="31">
        <f t="shared" si="476"/>
        <v>1</v>
      </c>
      <c r="AE3070" s="32" t="e">
        <f>MIN($K3070,IF(AND(S3070='[3]Resources - Baseline'!$C$25,$AH$3&gt;0),MIN(DATE(2050,12,31),MAX(DATE($AH$4,12,31),DATE(YEAR(J3070)+$AH$3,MONTH(J3070),DAY(J3070)))),IF(AND(COUNTIFS('[3]Resources - Baseline'!$C$26:$C$37,S3070)=1,$AH$2&gt;0),MIN(DATE($AH$4,12,31),DATE(YEAR(J3070)+$AH$2,MONTH(J3070),DAY(J3070))),DATE(2050,12,31))))</f>
        <v>#VALUE!</v>
      </c>
      <c r="AF3070" s="33">
        <f t="shared" si="477"/>
        <v>1</v>
      </c>
    </row>
    <row r="3071" spans="1:32">
      <c r="A3071" s="1">
        <v>3071</v>
      </c>
      <c r="B3071" s="21" t="s">
        <v>6266</v>
      </c>
      <c r="C3071" s="21" t="s">
        <v>6267</v>
      </c>
      <c r="D3071" s="21" t="s">
        <v>163</v>
      </c>
      <c r="E3071" s="21" t="s">
        <v>302</v>
      </c>
      <c r="F3071" s="21" t="s">
        <v>302</v>
      </c>
      <c r="G3071" s="21" t="s">
        <v>303</v>
      </c>
      <c r="H3071" s="21" t="s">
        <v>302</v>
      </c>
      <c r="I3071" s="21" t="s">
        <v>167</v>
      </c>
      <c r="J3071" s="22">
        <v>2892</v>
      </c>
      <c r="K3071" s="22">
        <v>55123</v>
      </c>
      <c r="L3071" s="23">
        <f t="shared" si="478"/>
        <v>1.4</v>
      </c>
      <c r="M3071" s="24">
        <f t="shared" si="479"/>
        <v>1</v>
      </c>
      <c r="N3071" s="21">
        <v>1.4</v>
      </c>
      <c r="O3071" s="21">
        <v>1.4</v>
      </c>
      <c r="P3071" s="21" t="s">
        <v>218</v>
      </c>
      <c r="Q3071" s="21" t="s">
        <v>219</v>
      </c>
      <c r="R3071" s="25" t="s">
        <v>218</v>
      </c>
      <c r="S3071" s="21" t="s">
        <v>220</v>
      </c>
      <c r="T3071" s="21"/>
      <c r="U3071" s="26"/>
      <c r="V3071" s="26"/>
      <c r="W3071" s="27">
        <f t="shared" si="470"/>
        <v>1908</v>
      </c>
      <c r="X3071" s="27">
        <f t="shared" si="471"/>
        <v>2050</v>
      </c>
      <c r="Y3071" s="28">
        <f t="shared" si="472"/>
        <v>0</v>
      </c>
      <c r="Z3071" s="29" t="str">
        <f t="shared" si="473"/>
        <v>Excluded</v>
      </c>
      <c r="AA3071" s="30">
        <f t="shared" si="474"/>
        <v>1.4</v>
      </c>
      <c r="AB3071" s="31">
        <f>IF(AND(ISNUMBER(MATCH($S3071,[3]Lists!$CU$8:$CU$37,0)),J3071&gt;=DATE(2018,12,31)),$AH$6,$AH$5)</f>
        <v>1</v>
      </c>
      <c r="AC3071" s="31">
        <f t="shared" si="475"/>
        <v>1</v>
      </c>
      <c r="AD3071" s="31">
        <f t="shared" si="476"/>
        <v>1</v>
      </c>
      <c r="AE3071" s="32" t="e">
        <f>MIN($K3071,IF(AND(S3071='[3]Resources - Baseline'!$C$25,$AH$3&gt;0),MIN(DATE(2050,12,31),MAX(DATE($AH$4,12,31),DATE(YEAR(J3071)+$AH$3,MONTH(J3071),DAY(J3071)))),IF(AND(COUNTIFS('[3]Resources - Baseline'!$C$26:$C$37,S3071)=1,$AH$2&gt;0),MIN(DATE($AH$4,12,31),DATE(YEAR(J3071)+$AH$2,MONTH(J3071),DAY(J3071))),DATE(2050,12,31))))</f>
        <v>#VALUE!</v>
      </c>
      <c r="AF3071" s="33">
        <f t="shared" si="477"/>
        <v>1</v>
      </c>
    </row>
    <row r="3072" spans="1:32">
      <c r="A3072" s="1">
        <v>3072</v>
      </c>
      <c r="B3072" s="21" t="s">
        <v>6268</v>
      </c>
      <c r="C3072" s="21"/>
      <c r="D3072" s="21" t="s">
        <v>185</v>
      </c>
      <c r="E3072" s="21" t="s">
        <v>175</v>
      </c>
      <c r="F3072" s="21" t="s">
        <v>175</v>
      </c>
      <c r="G3072" s="21" t="s">
        <v>186</v>
      </c>
      <c r="H3072" s="21" t="s">
        <v>175</v>
      </c>
      <c r="I3072" s="21" t="s">
        <v>178</v>
      </c>
      <c r="J3072" s="22">
        <v>33522</v>
      </c>
      <c r="K3072" s="22">
        <v>55153</v>
      </c>
      <c r="L3072" s="23">
        <f t="shared" si="478"/>
        <v>26.43</v>
      </c>
      <c r="M3072" s="24">
        <f t="shared" si="479"/>
        <v>0.6776923076923077</v>
      </c>
      <c r="N3072" s="21">
        <v>26.43</v>
      </c>
      <c r="O3072" s="21">
        <v>39</v>
      </c>
      <c r="P3072" s="21" t="s">
        <v>288</v>
      </c>
      <c r="Q3072" s="21" t="s">
        <v>537</v>
      </c>
      <c r="R3072" s="25" t="s">
        <v>538</v>
      </c>
      <c r="S3072" s="21" t="s">
        <v>539</v>
      </c>
      <c r="T3072" s="21"/>
      <c r="U3072" s="26"/>
      <c r="V3072" s="26"/>
      <c r="W3072" s="27">
        <f t="shared" si="470"/>
        <v>1992</v>
      </c>
      <c r="X3072" s="27">
        <f t="shared" si="471"/>
        <v>2050</v>
      </c>
      <c r="Y3072" s="28">
        <f t="shared" si="472"/>
        <v>0</v>
      </c>
      <c r="Z3072" s="29" t="str">
        <f t="shared" si="473"/>
        <v>CAISO</v>
      </c>
      <c r="AA3072" s="30">
        <f t="shared" si="474"/>
        <v>39</v>
      </c>
      <c r="AB3072" s="31">
        <f>IF(AND(ISNUMBER(MATCH($S3072,[3]Lists!$CU$8:$CU$37,0)),J3072&gt;=DATE(2018,12,31)),$AH$6,$AH$5)</f>
        <v>1</v>
      </c>
      <c r="AC3072" s="31">
        <f t="shared" si="475"/>
        <v>1</v>
      </c>
      <c r="AD3072" s="31">
        <f t="shared" si="476"/>
        <v>1</v>
      </c>
      <c r="AE3072" s="32" t="e">
        <f>MIN($K3072,IF(AND(S3072='[3]Resources - Baseline'!$C$25,$AH$3&gt;0),MIN(DATE(2050,12,31),MAX(DATE($AH$4,12,31),DATE(YEAR(J3072)+$AH$3,MONTH(J3072),DAY(J3072)))),IF(AND(COUNTIFS('[3]Resources - Baseline'!$C$26:$C$37,S3072)=1,$AH$2&gt;0),MIN(DATE($AH$4,12,31),DATE(YEAR(J3072)+$AH$2,MONTH(J3072),DAY(J3072))),DATE(2050,12,31))))</f>
        <v>#VALUE!</v>
      </c>
      <c r="AF3072" s="33">
        <f t="shared" si="477"/>
        <v>1</v>
      </c>
    </row>
    <row r="3073" spans="1:32">
      <c r="A3073" s="1">
        <v>3073</v>
      </c>
      <c r="B3073" s="21" t="s">
        <v>6269</v>
      </c>
      <c r="C3073" s="21" t="s">
        <v>6270</v>
      </c>
      <c r="D3073" s="21" t="s">
        <v>163</v>
      </c>
      <c r="E3073" s="21" t="s">
        <v>432</v>
      </c>
      <c r="F3073" s="21" t="s">
        <v>432</v>
      </c>
      <c r="G3073" s="21" t="s">
        <v>433</v>
      </c>
      <c r="H3073" s="21" t="s">
        <v>434</v>
      </c>
      <c r="I3073" s="21" t="s">
        <v>212</v>
      </c>
      <c r="J3073" s="22">
        <v>40546</v>
      </c>
      <c r="K3073" s="22">
        <v>55153</v>
      </c>
      <c r="L3073" s="23">
        <f t="shared" si="478"/>
        <v>22</v>
      </c>
      <c r="M3073" s="24">
        <f t="shared" si="479"/>
        <v>1</v>
      </c>
      <c r="N3073" s="21">
        <v>22</v>
      </c>
      <c r="O3073" s="21">
        <v>22</v>
      </c>
      <c r="P3073" s="21" t="s">
        <v>196</v>
      </c>
      <c r="Q3073" s="21" t="s">
        <v>197</v>
      </c>
      <c r="R3073" s="25" t="s">
        <v>198</v>
      </c>
      <c r="S3073" s="21" t="s">
        <v>551</v>
      </c>
      <c r="T3073" s="21"/>
      <c r="U3073" s="26"/>
      <c r="V3073" s="26"/>
      <c r="W3073" s="27">
        <f t="shared" si="470"/>
        <v>2011</v>
      </c>
      <c r="X3073" s="27">
        <f t="shared" si="471"/>
        <v>2050</v>
      </c>
      <c r="Y3073" s="28">
        <f t="shared" si="472"/>
        <v>0</v>
      </c>
      <c r="Z3073" s="29" t="str">
        <f t="shared" si="473"/>
        <v>NW</v>
      </c>
      <c r="AA3073" s="30">
        <f t="shared" si="474"/>
        <v>22</v>
      </c>
      <c r="AB3073" s="31">
        <f>IF(AND(ISNUMBER(MATCH($S3073,[3]Lists!$CU$8:$CU$37,0)),J3073&gt;=DATE(2018,12,31)),$AH$6,$AH$5)</f>
        <v>1</v>
      </c>
      <c r="AC3073" s="31">
        <f t="shared" si="475"/>
        <v>1</v>
      </c>
      <c r="AD3073" s="31">
        <f t="shared" si="476"/>
        <v>1</v>
      </c>
      <c r="AE3073" s="32" t="e">
        <f>MIN($K3073,IF(AND(S3073='[3]Resources - Baseline'!$C$25,$AH$3&gt;0),MIN(DATE(2050,12,31),MAX(DATE($AH$4,12,31),DATE(YEAR(J3073)+$AH$3,MONTH(J3073),DAY(J3073)))),IF(AND(COUNTIFS('[3]Resources - Baseline'!$C$26:$C$37,S3073)=1,$AH$2&gt;0),MIN(DATE($AH$4,12,31),DATE(YEAR(J3073)+$AH$2,MONTH(J3073),DAY(J3073))),DATE(2050,12,31))))</f>
        <v>#VALUE!</v>
      </c>
      <c r="AF3073" s="33">
        <f t="shared" si="477"/>
        <v>1</v>
      </c>
    </row>
    <row r="3074" spans="1:32">
      <c r="A3074" s="1">
        <v>3074</v>
      </c>
      <c r="B3074" s="21" t="s">
        <v>6271</v>
      </c>
      <c r="C3074" s="21" t="s">
        <v>6272</v>
      </c>
      <c r="D3074" s="21" t="s">
        <v>163</v>
      </c>
      <c r="E3074" s="21" t="s">
        <v>164</v>
      </c>
      <c r="F3074" s="21" t="s">
        <v>164</v>
      </c>
      <c r="G3074" s="21" t="s">
        <v>165</v>
      </c>
      <c r="H3074" s="21" t="s">
        <v>166</v>
      </c>
      <c r="I3074" s="21" t="s">
        <v>167</v>
      </c>
      <c r="J3074" s="22">
        <v>34790</v>
      </c>
      <c r="K3074" s="22">
        <v>51196</v>
      </c>
      <c r="L3074" s="23">
        <f t="shared" si="478"/>
        <v>8.3000000000000007</v>
      </c>
      <c r="M3074" s="24">
        <f t="shared" si="479"/>
        <v>1</v>
      </c>
      <c r="N3074" s="21">
        <v>8.3000000000000007</v>
      </c>
      <c r="O3074" s="21">
        <v>8.3000000000000007</v>
      </c>
      <c r="P3074" s="21" t="s">
        <v>218</v>
      </c>
      <c r="Q3074" s="21" t="s">
        <v>219</v>
      </c>
      <c r="R3074" s="25" t="s">
        <v>218</v>
      </c>
      <c r="S3074" s="21" t="s">
        <v>220</v>
      </c>
      <c r="T3074" s="21"/>
      <c r="U3074" s="26"/>
      <c r="V3074" s="26"/>
      <c r="W3074" s="27">
        <f t="shared" si="470"/>
        <v>1995</v>
      </c>
      <c r="X3074" s="27">
        <f t="shared" si="471"/>
        <v>2039</v>
      </c>
      <c r="Y3074" s="28">
        <f t="shared" si="472"/>
        <v>0</v>
      </c>
      <c r="Z3074" s="29" t="str">
        <f t="shared" si="473"/>
        <v>Excluded</v>
      </c>
      <c r="AA3074" s="30">
        <f t="shared" si="474"/>
        <v>8.3000000000000007</v>
      </c>
      <c r="AB3074" s="31">
        <f>IF(AND(ISNUMBER(MATCH($S3074,[3]Lists!$CU$8:$CU$37,0)),J3074&gt;=DATE(2018,12,31)),$AH$6,$AH$5)</f>
        <v>1</v>
      </c>
      <c r="AC3074" s="31">
        <f t="shared" si="475"/>
        <v>1</v>
      </c>
      <c r="AD3074" s="31">
        <f t="shared" si="476"/>
        <v>1</v>
      </c>
      <c r="AE3074" s="32" t="e">
        <f>MIN($K3074,IF(AND(S3074='[3]Resources - Baseline'!$C$25,$AH$3&gt;0),MIN(DATE(2050,12,31),MAX(DATE($AH$4,12,31),DATE(YEAR(J3074)+$AH$3,MONTH(J3074),DAY(J3074)))),IF(AND(COUNTIFS('[3]Resources - Baseline'!$C$26:$C$37,S3074)=1,$AH$2&gt;0),MIN(DATE($AH$4,12,31),DATE(YEAR(J3074)+$AH$2,MONTH(J3074),DAY(J3074))),DATE(2050,12,31))))</f>
        <v>#VALUE!</v>
      </c>
      <c r="AF3074" s="33">
        <f t="shared" si="477"/>
        <v>1</v>
      </c>
    </row>
    <row r="3075" spans="1:32">
      <c r="A3075" s="1">
        <v>3075</v>
      </c>
      <c r="B3075" s="21" t="s">
        <v>6273</v>
      </c>
      <c r="C3075" s="21" t="s">
        <v>6274</v>
      </c>
      <c r="D3075" s="21" t="s">
        <v>163</v>
      </c>
      <c r="E3075" s="21" t="s">
        <v>164</v>
      </c>
      <c r="F3075" s="21" t="s">
        <v>164</v>
      </c>
      <c r="G3075" s="21" t="s">
        <v>165</v>
      </c>
      <c r="H3075" s="21" t="s">
        <v>166</v>
      </c>
      <c r="I3075" s="21" t="s">
        <v>167</v>
      </c>
      <c r="J3075" s="22">
        <v>34790</v>
      </c>
      <c r="K3075" s="22">
        <v>51196</v>
      </c>
      <c r="L3075" s="23">
        <f t="shared" si="478"/>
        <v>8.3000000000000007</v>
      </c>
      <c r="M3075" s="24">
        <f t="shared" si="479"/>
        <v>1</v>
      </c>
      <c r="N3075" s="21">
        <v>8.3000000000000007</v>
      </c>
      <c r="O3075" s="21">
        <v>8.3000000000000007</v>
      </c>
      <c r="P3075" s="21" t="s">
        <v>218</v>
      </c>
      <c r="Q3075" s="21" t="s">
        <v>219</v>
      </c>
      <c r="R3075" s="25" t="s">
        <v>218</v>
      </c>
      <c r="S3075" s="21" t="s">
        <v>220</v>
      </c>
      <c r="T3075" s="21"/>
      <c r="U3075" s="26"/>
      <c r="V3075" s="26"/>
      <c r="W3075" s="27">
        <f t="shared" si="470"/>
        <v>1995</v>
      </c>
      <c r="X3075" s="27">
        <f t="shared" si="471"/>
        <v>2039</v>
      </c>
      <c r="Y3075" s="28">
        <f t="shared" si="472"/>
        <v>0</v>
      </c>
      <c r="Z3075" s="29" t="str">
        <f t="shared" si="473"/>
        <v>Excluded</v>
      </c>
      <c r="AA3075" s="30">
        <f t="shared" si="474"/>
        <v>8.3000000000000007</v>
      </c>
      <c r="AB3075" s="31">
        <f>IF(AND(ISNUMBER(MATCH($S3075,[3]Lists!$CU$8:$CU$37,0)),J3075&gt;=DATE(2018,12,31)),$AH$6,$AH$5)</f>
        <v>1</v>
      </c>
      <c r="AC3075" s="31">
        <f t="shared" si="475"/>
        <v>1</v>
      </c>
      <c r="AD3075" s="31">
        <f t="shared" si="476"/>
        <v>1</v>
      </c>
      <c r="AE3075" s="32" t="e">
        <f>MIN($K3075,IF(AND(S3075='[3]Resources - Baseline'!$C$25,$AH$3&gt;0),MIN(DATE(2050,12,31),MAX(DATE($AH$4,12,31),DATE(YEAR(J3075)+$AH$3,MONTH(J3075),DAY(J3075)))),IF(AND(COUNTIFS('[3]Resources - Baseline'!$C$26:$C$37,S3075)=1,$AH$2&gt;0),MIN(DATE($AH$4,12,31),DATE(YEAR(J3075)+$AH$2,MONTH(J3075),DAY(J3075))),DATE(2050,12,31))))</f>
        <v>#VALUE!</v>
      </c>
      <c r="AF3075" s="33">
        <f t="shared" si="477"/>
        <v>1</v>
      </c>
    </row>
    <row r="3076" spans="1:32">
      <c r="A3076" s="1">
        <v>3076</v>
      </c>
      <c r="B3076" s="21" t="s">
        <v>6275</v>
      </c>
      <c r="C3076" s="21" t="s">
        <v>6276</v>
      </c>
      <c r="D3076" s="21" t="s">
        <v>163</v>
      </c>
      <c r="E3076" s="21" t="s">
        <v>524</v>
      </c>
      <c r="F3076" s="21" t="s">
        <v>524</v>
      </c>
      <c r="G3076" s="21" t="s">
        <v>519</v>
      </c>
      <c r="H3076" s="21" t="s">
        <v>518</v>
      </c>
      <c r="I3076" s="21" t="s">
        <v>195</v>
      </c>
      <c r="J3076" s="22">
        <v>4323</v>
      </c>
      <c r="K3076" s="22">
        <v>55153</v>
      </c>
      <c r="L3076" s="23">
        <f t="shared" si="478"/>
        <v>31</v>
      </c>
      <c r="M3076" s="24">
        <f t="shared" si="479"/>
        <v>1</v>
      </c>
      <c r="N3076" s="21">
        <v>31</v>
      </c>
      <c r="O3076" s="21">
        <v>31</v>
      </c>
      <c r="P3076" s="21" t="s">
        <v>848</v>
      </c>
      <c r="Q3076" s="21" t="s">
        <v>248</v>
      </c>
      <c r="R3076" s="25" t="s">
        <v>249</v>
      </c>
      <c r="S3076" s="21" t="s">
        <v>845</v>
      </c>
      <c r="T3076" s="21"/>
      <c r="U3076" s="26"/>
      <c r="V3076" s="26"/>
      <c r="W3076" s="27">
        <f t="shared" si="470"/>
        <v>1912</v>
      </c>
      <c r="X3076" s="27">
        <f t="shared" si="471"/>
        <v>2050</v>
      </c>
      <c r="Y3076" s="28">
        <f t="shared" si="472"/>
        <v>0</v>
      </c>
      <c r="Z3076" s="29" t="str">
        <f t="shared" si="473"/>
        <v>SW</v>
      </c>
      <c r="AA3076" s="30">
        <f t="shared" si="474"/>
        <v>31</v>
      </c>
      <c r="AB3076" s="31">
        <f>IF(AND(ISNUMBER(MATCH($S3076,[3]Lists!$CU$8:$CU$37,0)),J3076&gt;=DATE(2018,12,31)),$AH$6,$AH$5)</f>
        <v>1</v>
      </c>
      <c r="AC3076" s="31">
        <f t="shared" si="475"/>
        <v>1</v>
      </c>
      <c r="AD3076" s="31">
        <f t="shared" si="476"/>
        <v>1</v>
      </c>
      <c r="AE3076" s="32" t="e">
        <f>MIN($K3076,IF(AND(S3076='[3]Resources - Baseline'!$C$25,$AH$3&gt;0),MIN(DATE(2050,12,31),MAX(DATE($AH$4,12,31),DATE(YEAR(J3076)+$AH$3,MONTH(J3076),DAY(J3076)))),IF(AND(COUNTIFS('[3]Resources - Baseline'!$C$26:$C$37,S3076)=1,$AH$2&gt;0),MIN(DATE($AH$4,12,31),DATE(YEAR(J3076)+$AH$2,MONTH(J3076),DAY(J3076))),DATE(2050,12,31))))</f>
        <v>#VALUE!</v>
      </c>
      <c r="AF3076" s="33">
        <f t="shared" si="477"/>
        <v>1</v>
      </c>
    </row>
    <row r="3077" spans="1:32">
      <c r="A3077" s="1">
        <v>3077</v>
      </c>
      <c r="B3077" s="21" t="s">
        <v>6277</v>
      </c>
      <c r="C3077" s="21" t="s">
        <v>6278</v>
      </c>
      <c r="D3077" s="21" t="s">
        <v>163</v>
      </c>
      <c r="E3077" s="21" t="s">
        <v>202</v>
      </c>
      <c r="F3077" s="21" t="s">
        <v>202</v>
      </c>
      <c r="G3077" s="21" t="s">
        <v>1785</v>
      </c>
      <c r="H3077" s="21" t="s">
        <v>202</v>
      </c>
      <c r="I3077" s="21" t="s">
        <v>202</v>
      </c>
      <c r="J3077" s="22">
        <v>36678</v>
      </c>
      <c r="K3077" s="22">
        <v>55153</v>
      </c>
      <c r="L3077" s="23">
        <f t="shared" si="478"/>
        <v>42</v>
      </c>
      <c r="M3077" s="24">
        <f t="shared" si="479"/>
        <v>1</v>
      </c>
      <c r="N3077" s="21">
        <v>42</v>
      </c>
      <c r="O3077" s="21">
        <v>42</v>
      </c>
      <c r="P3077" s="21" t="s">
        <v>2203</v>
      </c>
      <c r="Q3077" s="21" t="s">
        <v>248</v>
      </c>
      <c r="R3077" s="25" t="s">
        <v>249</v>
      </c>
      <c r="S3077" s="21" t="s">
        <v>2204</v>
      </c>
      <c r="T3077" s="21"/>
      <c r="U3077" s="26"/>
      <c r="V3077" s="26"/>
      <c r="W3077" s="27">
        <f t="shared" si="470"/>
        <v>2000</v>
      </c>
      <c r="X3077" s="27">
        <f t="shared" si="471"/>
        <v>2050</v>
      </c>
      <c r="Y3077" s="28">
        <f t="shared" si="472"/>
        <v>0</v>
      </c>
      <c r="Z3077" s="29" t="str">
        <f t="shared" si="473"/>
        <v>IID</v>
      </c>
      <c r="AA3077" s="30">
        <f t="shared" si="474"/>
        <v>42</v>
      </c>
      <c r="AB3077" s="31">
        <f>IF(AND(ISNUMBER(MATCH($S3077,[3]Lists!$CU$8:$CU$37,0)),J3077&gt;=DATE(2018,12,31)),$AH$6,$AH$5)</f>
        <v>1</v>
      </c>
      <c r="AC3077" s="31">
        <f t="shared" si="475"/>
        <v>1</v>
      </c>
      <c r="AD3077" s="31">
        <f t="shared" si="476"/>
        <v>1</v>
      </c>
      <c r="AE3077" s="32" t="e">
        <f>MIN($K3077,IF(AND(S3077='[3]Resources - Baseline'!$C$25,$AH$3&gt;0),MIN(DATE(2050,12,31),MAX(DATE($AH$4,12,31),DATE(YEAR(J3077)+$AH$3,MONTH(J3077),DAY(J3077)))),IF(AND(COUNTIFS('[3]Resources - Baseline'!$C$26:$C$37,S3077)=1,$AH$2&gt;0),MIN(DATE($AH$4,12,31),DATE(YEAR(J3077)+$AH$2,MONTH(J3077),DAY(J3077))),DATE(2050,12,31))))</f>
        <v>#VALUE!</v>
      </c>
      <c r="AF3077" s="33">
        <f t="shared" si="477"/>
        <v>1</v>
      </c>
    </row>
    <row r="3078" spans="1:32">
      <c r="A3078" s="1">
        <v>3078</v>
      </c>
      <c r="B3078" s="21" t="s">
        <v>6279</v>
      </c>
      <c r="C3078" s="21" t="s">
        <v>6280</v>
      </c>
      <c r="D3078" s="21" t="s">
        <v>163</v>
      </c>
      <c r="E3078" s="21" t="s">
        <v>202</v>
      </c>
      <c r="F3078" s="21" t="s">
        <v>202</v>
      </c>
      <c r="G3078" s="21" t="s">
        <v>1785</v>
      </c>
      <c r="H3078" s="21" t="s">
        <v>202</v>
      </c>
      <c r="I3078" s="21" t="s">
        <v>202</v>
      </c>
      <c r="J3078" s="22">
        <v>32629</v>
      </c>
      <c r="K3078" s="22">
        <v>55153</v>
      </c>
      <c r="L3078" s="23">
        <f t="shared" si="478"/>
        <v>50</v>
      </c>
      <c r="M3078" s="24">
        <f t="shared" si="479"/>
        <v>1</v>
      </c>
      <c r="N3078" s="21">
        <v>50</v>
      </c>
      <c r="O3078" s="21">
        <v>50</v>
      </c>
      <c r="P3078" s="21" t="s">
        <v>2203</v>
      </c>
      <c r="Q3078" s="21" t="s">
        <v>248</v>
      </c>
      <c r="R3078" s="25" t="s">
        <v>249</v>
      </c>
      <c r="S3078" s="21" t="s">
        <v>2204</v>
      </c>
      <c r="T3078" s="21" t="s">
        <v>178</v>
      </c>
      <c r="U3078" s="26">
        <v>50</v>
      </c>
      <c r="V3078" s="26"/>
      <c r="W3078" s="27">
        <f t="shared" si="470"/>
        <v>1989</v>
      </c>
      <c r="X3078" s="27">
        <f t="shared" si="471"/>
        <v>2050</v>
      </c>
      <c r="Y3078" s="28">
        <f t="shared" si="472"/>
        <v>0</v>
      </c>
      <c r="Z3078" s="29" t="str">
        <f t="shared" si="473"/>
        <v>CAISO</v>
      </c>
      <c r="AA3078" s="30">
        <f t="shared" si="474"/>
        <v>50</v>
      </c>
      <c r="AB3078" s="31">
        <f>IF(AND(ISNUMBER(MATCH($S3078,[3]Lists!$CU$8:$CU$37,0)),J3078&gt;=DATE(2018,12,31)),$AH$6,$AH$5)</f>
        <v>1</v>
      </c>
      <c r="AC3078" s="31">
        <f t="shared" si="475"/>
        <v>1</v>
      </c>
      <c r="AD3078" s="31">
        <f t="shared" si="476"/>
        <v>1</v>
      </c>
      <c r="AE3078" s="32" t="e">
        <f>MIN($K3078,IF(AND(S3078='[3]Resources - Baseline'!$C$25,$AH$3&gt;0),MIN(DATE(2050,12,31),MAX(DATE($AH$4,12,31),DATE(YEAR(J3078)+$AH$3,MONTH(J3078),DAY(J3078)))),IF(AND(COUNTIFS('[3]Resources - Baseline'!$C$26:$C$37,S3078)=1,$AH$2&gt;0),MIN(DATE($AH$4,12,31),DATE(YEAR(J3078)+$AH$2,MONTH(J3078),DAY(J3078))),DATE(2050,12,31))))</f>
        <v>#VALUE!</v>
      </c>
      <c r="AF3078" s="33">
        <f t="shared" si="477"/>
        <v>1</v>
      </c>
    </row>
    <row r="3079" spans="1:32">
      <c r="A3079" s="1">
        <v>3079</v>
      </c>
      <c r="B3079" s="21" t="s">
        <v>6281</v>
      </c>
      <c r="C3079" s="21" t="s">
        <v>6282</v>
      </c>
      <c r="D3079" s="21" t="s">
        <v>163</v>
      </c>
      <c r="E3079" s="21" t="s">
        <v>202</v>
      </c>
      <c r="F3079" s="21" t="s">
        <v>202</v>
      </c>
      <c r="G3079" s="21" t="s">
        <v>1785</v>
      </c>
      <c r="H3079" s="21" t="s">
        <v>202</v>
      </c>
      <c r="I3079" s="21" t="s">
        <v>202</v>
      </c>
      <c r="J3079" s="22">
        <v>40283</v>
      </c>
      <c r="K3079" s="22">
        <v>55153</v>
      </c>
      <c r="L3079" s="23">
        <f t="shared" si="478"/>
        <v>10</v>
      </c>
      <c r="M3079" s="24">
        <f t="shared" si="479"/>
        <v>1</v>
      </c>
      <c r="N3079" s="21">
        <v>10</v>
      </c>
      <c r="O3079" s="21">
        <v>10</v>
      </c>
      <c r="P3079" s="21" t="s">
        <v>2203</v>
      </c>
      <c r="Q3079" s="21" t="s">
        <v>248</v>
      </c>
      <c r="R3079" s="25" t="s">
        <v>249</v>
      </c>
      <c r="S3079" s="21" t="s">
        <v>2204</v>
      </c>
      <c r="T3079" s="21"/>
      <c r="U3079" s="26"/>
      <c r="V3079" s="26"/>
      <c r="W3079" s="27">
        <f t="shared" si="470"/>
        <v>2010</v>
      </c>
      <c r="X3079" s="27">
        <f t="shared" si="471"/>
        <v>2050</v>
      </c>
      <c r="Y3079" s="28">
        <f t="shared" si="472"/>
        <v>0</v>
      </c>
      <c r="Z3079" s="29" t="str">
        <f t="shared" si="473"/>
        <v>IID</v>
      </c>
      <c r="AA3079" s="30">
        <f t="shared" si="474"/>
        <v>10</v>
      </c>
      <c r="AB3079" s="31">
        <f>IF(AND(ISNUMBER(MATCH($S3079,[3]Lists!$CU$8:$CU$37,0)),J3079&gt;=DATE(2018,12,31)),$AH$6,$AH$5)</f>
        <v>1</v>
      </c>
      <c r="AC3079" s="31">
        <f t="shared" si="475"/>
        <v>1</v>
      </c>
      <c r="AD3079" s="31">
        <f t="shared" si="476"/>
        <v>1</v>
      </c>
      <c r="AE3079" s="32" t="e">
        <f>MIN($K3079,IF(AND(S3079='[3]Resources - Baseline'!$C$25,$AH$3&gt;0),MIN(DATE(2050,12,31),MAX(DATE($AH$4,12,31),DATE(YEAR(J3079)+$AH$3,MONTH(J3079),DAY(J3079)))),IF(AND(COUNTIFS('[3]Resources - Baseline'!$C$26:$C$37,S3079)=1,$AH$2&gt;0),MIN(DATE($AH$4,12,31),DATE(YEAR(J3079)+$AH$2,MONTH(J3079),DAY(J3079))),DATE(2050,12,31))))</f>
        <v>#VALUE!</v>
      </c>
      <c r="AF3079" s="33">
        <f t="shared" si="477"/>
        <v>1</v>
      </c>
    </row>
    <row r="3080" spans="1:32">
      <c r="A3080" s="1">
        <v>3080</v>
      </c>
      <c r="B3080" s="21" t="s">
        <v>6283</v>
      </c>
      <c r="C3080" s="21" t="s">
        <v>6284</v>
      </c>
      <c r="D3080" s="21" t="s">
        <v>163</v>
      </c>
      <c r="E3080" s="21" t="s">
        <v>202</v>
      </c>
      <c r="F3080" s="21" t="s">
        <v>202</v>
      </c>
      <c r="G3080" s="21" t="s">
        <v>1785</v>
      </c>
      <c r="H3080" s="21" t="s">
        <v>202</v>
      </c>
      <c r="I3080" s="21" t="s">
        <v>202</v>
      </c>
      <c r="J3080" s="22">
        <v>40283</v>
      </c>
      <c r="K3080" s="22">
        <v>55153</v>
      </c>
      <c r="L3080" s="23">
        <f t="shared" si="478"/>
        <v>5</v>
      </c>
      <c r="M3080" s="24">
        <f t="shared" si="479"/>
        <v>1</v>
      </c>
      <c r="N3080" s="21">
        <v>5</v>
      </c>
      <c r="O3080" s="21">
        <v>5</v>
      </c>
      <c r="P3080" s="21" t="s">
        <v>2203</v>
      </c>
      <c r="Q3080" s="21" t="s">
        <v>248</v>
      </c>
      <c r="R3080" s="25" t="s">
        <v>249</v>
      </c>
      <c r="S3080" s="21" t="s">
        <v>2204</v>
      </c>
      <c r="T3080" s="21"/>
      <c r="U3080" s="26"/>
      <c r="V3080" s="26"/>
      <c r="W3080" s="27">
        <f t="shared" si="470"/>
        <v>2010</v>
      </c>
      <c r="X3080" s="27">
        <f t="shared" si="471"/>
        <v>2050</v>
      </c>
      <c r="Y3080" s="28">
        <f t="shared" si="472"/>
        <v>0</v>
      </c>
      <c r="Z3080" s="29" t="str">
        <f t="shared" si="473"/>
        <v>IID</v>
      </c>
      <c r="AA3080" s="30">
        <f t="shared" si="474"/>
        <v>5</v>
      </c>
      <c r="AB3080" s="31">
        <f>IF(AND(ISNUMBER(MATCH($S3080,[3]Lists!$CU$8:$CU$37,0)),J3080&gt;=DATE(2018,12,31)),$AH$6,$AH$5)</f>
        <v>1</v>
      </c>
      <c r="AC3080" s="31">
        <f t="shared" si="475"/>
        <v>1</v>
      </c>
      <c r="AD3080" s="31">
        <f t="shared" si="476"/>
        <v>1</v>
      </c>
      <c r="AE3080" s="32" t="e">
        <f>MIN($K3080,IF(AND(S3080='[3]Resources - Baseline'!$C$25,$AH$3&gt;0),MIN(DATE(2050,12,31),MAX(DATE($AH$4,12,31),DATE(YEAR(J3080)+$AH$3,MONTH(J3080),DAY(J3080)))),IF(AND(COUNTIFS('[3]Resources - Baseline'!$C$26:$C$37,S3080)=1,$AH$2&gt;0),MIN(DATE($AH$4,12,31),DATE(YEAR(J3080)+$AH$2,MONTH(J3080),DAY(J3080))),DATE(2050,12,31))))</f>
        <v>#VALUE!</v>
      </c>
      <c r="AF3080" s="33">
        <f t="shared" si="477"/>
        <v>1</v>
      </c>
    </row>
    <row r="3081" spans="1:32">
      <c r="A3081" s="1">
        <v>3081</v>
      </c>
      <c r="B3081" s="21" t="s">
        <v>6285</v>
      </c>
      <c r="C3081" s="21" t="s">
        <v>6286</v>
      </c>
      <c r="D3081" s="21" t="s">
        <v>163</v>
      </c>
      <c r="E3081" s="21" t="s">
        <v>202</v>
      </c>
      <c r="F3081" s="21" t="s">
        <v>202</v>
      </c>
      <c r="G3081" s="21" t="s">
        <v>1785</v>
      </c>
      <c r="H3081" s="21" t="s">
        <v>202</v>
      </c>
      <c r="I3081" s="21" t="s">
        <v>202</v>
      </c>
      <c r="J3081" s="22">
        <v>40283</v>
      </c>
      <c r="K3081" s="22">
        <v>55153</v>
      </c>
      <c r="L3081" s="23">
        <f t="shared" si="478"/>
        <v>5</v>
      </c>
      <c r="M3081" s="24">
        <f t="shared" si="479"/>
        <v>1</v>
      </c>
      <c r="N3081" s="21">
        <v>5</v>
      </c>
      <c r="O3081" s="21">
        <v>5</v>
      </c>
      <c r="P3081" s="21" t="s">
        <v>2203</v>
      </c>
      <c r="Q3081" s="21" t="s">
        <v>248</v>
      </c>
      <c r="R3081" s="25" t="s">
        <v>249</v>
      </c>
      <c r="S3081" s="21" t="s">
        <v>2204</v>
      </c>
      <c r="T3081" s="21"/>
      <c r="U3081" s="26"/>
      <c r="V3081" s="26"/>
      <c r="W3081" s="27">
        <f t="shared" si="470"/>
        <v>2010</v>
      </c>
      <c r="X3081" s="27">
        <f t="shared" si="471"/>
        <v>2050</v>
      </c>
      <c r="Y3081" s="28">
        <f t="shared" si="472"/>
        <v>0</v>
      </c>
      <c r="Z3081" s="29" t="str">
        <f t="shared" si="473"/>
        <v>IID</v>
      </c>
      <c r="AA3081" s="30">
        <f t="shared" si="474"/>
        <v>5</v>
      </c>
      <c r="AB3081" s="31">
        <f>IF(AND(ISNUMBER(MATCH($S3081,[3]Lists!$CU$8:$CU$37,0)),J3081&gt;=DATE(2018,12,31)),$AH$6,$AH$5)</f>
        <v>1</v>
      </c>
      <c r="AC3081" s="31">
        <f t="shared" si="475"/>
        <v>1</v>
      </c>
      <c r="AD3081" s="31">
        <f t="shared" si="476"/>
        <v>1</v>
      </c>
      <c r="AE3081" s="32" t="e">
        <f>MIN($K3081,IF(AND(S3081='[3]Resources - Baseline'!$C$25,$AH$3&gt;0),MIN(DATE(2050,12,31),MAX(DATE($AH$4,12,31),DATE(YEAR(J3081)+$AH$3,MONTH(J3081),DAY(J3081)))),IF(AND(COUNTIFS('[3]Resources - Baseline'!$C$26:$C$37,S3081)=1,$AH$2&gt;0),MIN(DATE($AH$4,12,31),DATE(YEAR(J3081)+$AH$2,MONTH(J3081),DAY(J3081))),DATE(2050,12,31))))</f>
        <v>#VALUE!</v>
      </c>
      <c r="AF3081" s="33">
        <f t="shared" si="477"/>
        <v>1</v>
      </c>
    </row>
    <row r="3082" spans="1:32">
      <c r="A3082" s="1">
        <v>3082</v>
      </c>
      <c r="B3082" s="21" t="s">
        <v>6287</v>
      </c>
      <c r="C3082" s="21" t="s">
        <v>6288</v>
      </c>
      <c r="D3082" s="21" t="s">
        <v>185</v>
      </c>
      <c r="E3082" s="21" t="s">
        <v>175</v>
      </c>
      <c r="F3082" s="21" t="s">
        <v>175</v>
      </c>
      <c r="G3082" s="21" t="s">
        <v>186</v>
      </c>
      <c r="H3082" s="21" t="s">
        <v>175</v>
      </c>
      <c r="I3082" s="21" t="s">
        <v>178</v>
      </c>
      <c r="J3082" s="22">
        <v>11324</v>
      </c>
      <c r="K3082" s="22">
        <v>55153</v>
      </c>
      <c r="L3082" s="23">
        <f t="shared" si="478"/>
        <v>46</v>
      </c>
      <c r="M3082" s="24">
        <f t="shared" si="479"/>
        <v>1</v>
      </c>
      <c r="N3082" s="21">
        <v>46</v>
      </c>
      <c r="O3082" s="21">
        <v>46</v>
      </c>
      <c r="P3082" s="21" t="s">
        <v>187</v>
      </c>
      <c r="Q3082" s="21" t="s">
        <v>219</v>
      </c>
      <c r="R3082" s="25" t="s">
        <v>218</v>
      </c>
      <c r="S3082" s="21" t="s">
        <v>265</v>
      </c>
      <c r="T3082" s="21"/>
      <c r="U3082" s="26"/>
      <c r="V3082" s="26"/>
      <c r="W3082" s="27">
        <f t="shared" ref="W3082:W3145" si="480">IF(J3082&lt;DATE(YEAR(J3082),7,1),YEAR(J3082),YEAR(J3082)+1)</f>
        <v>1931</v>
      </c>
      <c r="X3082" s="27">
        <f t="shared" ref="X3082:X3145" si="481">IF(K3082&gt;=DATE(YEAR(K3082),7,1),YEAR(K3082),YEAR(K3082)-1)</f>
        <v>2050</v>
      </c>
      <c r="Y3082" s="28">
        <f t="shared" ref="Y3082:Y3145" si="482">IF(ISBLANK(U3082),0,O3082-U3082)</f>
        <v>0</v>
      </c>
      <c r="Z3082" s="29" t="str">
        <f t="shared" ref="Z3082:Z3145" si="483">IF(ISBLANK(T3082),I3082,T3082)</f>
        <v>CAISO</v>
      </c>
      <c r="AA3082" s="30">
        <f t="shared" ref="AA3082:AA3145" si="484">IF(ISBLANK(U3082),O3082,U3082)</f>
        <v>46</v>
      </c>
      <c r="AB3082" s="31">
        <f>IF(AND(ISNUMBER(MATCH($S3082,[3]Lists!$CU$8:$CU$37,0)),J3082&gt;=DATE(2018,12,31)),$AH$6,$AH$5)</f>
        <v>1</v>
      </c>
      <c r="AC3082" s="31">
        <f t="shared" ref="AC3082:AC3145" si="485">IF(ISBLANK(S3082),0,1)</f>
        <v>1</v>
      </c>
      <c r="AD3082" s="31">
        <f t="shared" ref="AD3082:AD3145" si="486">AC3082</f>
        <v>1</v>
      </c>
      <c r="AE3082" s="32" t="e">
        <f>MIN($K3082,IF(AND(S3082='[3]Resources - Baseline'!$C$25,$AH$3&gt;0),MIN(DATE(2050,12,31),MAX(DATE($AH$4,12,31),DATE(YEAR(J3082)+$AH$3,MONTH(J3082),DAY(J3082)))),IF(AND(COUNTIFS('[3]Resources - Baseline'!$C$26:$C$37,S3082)=1,$AH$2&gt;0),MIN(DATE($AH$4,12,31),DATE(YEAR(J3082)+$AH$2,MONTH(J3082),DAY(J3082))),DATE(2050,12,31))))</f>
        <v>#VALUE!</v>
      </c>
      <c r="AF3082" s="33">
        <f t="shared" ref="AF3082:AF3145" si="487">SUMPRODUCT(($B$9:$B$3872=$B3082)*1)</f>
        <v>1</v>
      </c>
    </row>
    <row r="3083" spans="1:32">
      <c r="A3083" s="1">
        <v>3083</v>
      </c>
      <c r="B3083" s="21" t="s">
        <v>6289</v>
      </c>
      <c r="C3083" s="21" t="s">
        <v>6290</v>
      </c>
      <c r="D3083" s="21" t="s">
        <v>185</v>
      </c>
      <c r="E3083" s="21" t="s">
        <v>205</v>
      </c>
      <c r="F3083" s="21" t="s">
        <v>205</v>
      </c>
      <c r="G3083" s="21" t="s">
        <v>204</v>
      </c>
      <c r="H3083" s="21" t="s">
        <v>205</v>
      </c>
      <c r="I3083" s="21" t="s">
        <v>178</v>
      </c>
      <c r="J3083" s="22">
        <v>41703</v>
      </c>
      <c r="K3083" s="22">
        <v>55153</v>
      </c>
      <c r="L3083" s="23">
        <f t="shared" ref="L3083:L3146" si="488">IFERROR(M3083*O3083,0)</f>
        <v>3.84</v>
      </c>
      <c r="M3083" s="24">
        <f t="shared" ref="M3083:M3146" si="489">IFERROR(N3083/O3083,0)</f>
        <v>0.15359999999999999</v>
      </c>
      <c r="N3083" s="21">
        <v>3.84</v>
      </c>
      <c r="O3083" s="21">
        <v>25</v>
      </c>
      <c r="P3083" s="21" t="s">
        <v>288</v>
      </c>
      <c r="Q3083" s="21" t="s">
        <v>537</v>
      </c>
      <c r="R3083" s="25" t="s">
        <v>538</v>
      </c>
      <c r="S3083" s="21" t="s">
        <v>539</v>
      </c>
      <c r="T3083" s="21"/>
      <c r="U3083" s="26"/>
      <c r="V3083" s="26"/>
      <c r="W3083" s="27">
        <f t="shared" si="480"/>
        <v>2014</v>
      </c>
      <c r="X3083" s="27">
        <f t="shared" si="481"/>
        <v>2050</v>
      </c>
      <c r="Y3083" s="28">
        <f t="shared" si="482"/>
        <v>0</v>
      </c>
      <c r="Z3083" s="29" t="str">
        <f t="shared" si="483"/>
        <v>CAISO</v>
      </c>
      <c r="AA3083" s="30">
        <f t="shared" si="484"/>
        <v>25</v>
      </c>
      <c r="AB3083" s="31">
        <f>IF(AND(ISNUMBER(MATCH($S3083,[3]Lists!$CU$8:$CU$37,0)),J3083&gt;=DATE(2018,12,31)),$AH$6,$AH$5)</f>
        <v>1</v>
      </c>
      <c r="AC3083" s="31">
        <f t="shared" si="485"/>
        <v>1</v>
      </c>
      <c r="AD3083" s="31">
        <f t="shared" si="486"/>
        <v>1</v>
      </c>
      <c r="AE3083" s="32" t="e">
        <f>MIN($K3083,IF(AND(S3083='[3]Resources - Baseline'!$C$25,$AH$3&gt;0),MIN(DATE(2050,12,31),MAX(DATE($AH$4,12,31),DATE(YEAR(J3083)+$AH$3,MONTH(J3083),DAY(J3083)))),IF(AND(COUNTIFS('[3]Resources - Baseline'!$C$26:$C$37,S3083)=1,$AH$2&gt;0),MIN(DATE($AH$4,12,31),DATE(YEAR(J3083)+$AH$2,MONTH(J3083),DAY(J3083))),DATE(2050,12,31))))</f>
        <v>#VALUE!</v>
      </c>
      <c r="AF3083" s="33">
        <f t="shared" si="487"/>
        <v>1</v>
      </c>
    </row>
    <row r="3084" spans="1:32">
      <c r="A3084" s="1">
        <v>3084</v>
      </c>
      <c r="B3084" s="21" t="s">
        <v>6291</v>
      </c>
      <c r="C3084" s="21" t="s">
        <v>6292</v>
      </c>
      <c r="D3084" s="21" t="s">
        <v>163</v>
      </c>
      <c r="E3084" s="21" t="s">
        <v>524</v>
      </c>
      <c r="F3084" s="21" t="s">
        <v>524</v>
      </c>
      <c r="G3084" s="21" t="s">
        <v>519</v>
      </c>
      <c r="H3084" s="21" t="s">
        <v>518</v>
      </c>
      <c r="I3084" s="21" t="s">
        <v>195</v>
      </c>
      <c r="J3084" s="22">
        <v>41054</v>
      </c>
      <c r="K3084" s="22">
        <v>55153</v>
      </c>
      <c r="L3084" s="23">
        <f t="shared" si="488"/>
        <v>13.7</v>
      </c>
      <c r="M3084" s="24">
        <f t="shared" si="489"/>
        <v>1</v>
      </c>
      <c r="N3084" s="21">
        <v>13.7</v>
      </c>
      <c r="O3084" s="21">
        <v>13.7</v>
      </c>
      <c r="P3084" s="21" t="s">
        <v>848</v>
      </c>
      <c r="Q3084" s="21" t="s">
        <v>248</v>
      </c>
      <c r="R3084" s="25" t="s">
        <v>249</v>
      </c>
      <c r="S3084" s="21" t="s">
        <v>845</v>
      </c>
      <c r="T3084" s="21"/>
      <c r="U3084" s="26"/>
      <c r="V3084" s="26"/>
      <c r="W3084" s="27">
        <f t="shared" si="480"/>
        <v>2012</v>
      </c>
      <c r="X3084" s="27">
        <f t="shared" si="481"/>
        <v>2050</v>
      </c>
      <c r="Y3084" s="28">
        <f t="shared" si="482"/>
        <v>0</v>
      </c>
      <c r="Z3084" s="29" t="str">
        <f t="shared" si="483"/>
        <v>SW</v>
      </c>
      <c r="AA3084" s="30">
        <f t="shared" si="484"/>
        <v>13.7</v>
      </c>
      <c r="AB3084" s="31">
        <f>IF(AND(ISNUMBER(MATCH($S3084,[3]Lists!$CU$8:$CU$37,0)),J3084&gt;=DATE(2018,12,31)),$AH$6,$AH$5)</f>
        <v>1</v>
      </c>
      <c r="AC3084" s="31">
        <f t="shared" si="485"/>
        <v>1</v>
      </c>
      <c r="AD3084" s="31">
        <f t="shared" si="486"/>
        <v>1</v>
      </c>
      <c r="AE3084" s="32" t="e">
        <f>MIN($K3084,IF(AND(S3084='[3]Resources - Baseline'!$C$25,$AH$3&gt;0),MIN(DATE(2050,12,31),MAX(DATE($AH$4,12,31),DATE(YEAR(J3084)+$AH$3,MONTH(J3084),DAY(J3084)))),IF(AND(COUNTIFS('[3]Resources - Baseline'!$C$26:$C$37,S3084)=1,$AH$2&gt;0),MIN(DATE($AH$4,12,31),DATE(YEAR(J3084)+$AH$2,MONTH(J3084),DAY(J3084))),DATE(2050,12,31))))</f>
        <v>#VALUE!</v>
      </c>
      <c r="AF3084" s="33">
        <f t="shared" si="487"/>
        <v>1</v>
      </c>
    </row>
    <row r="3085" spans="1:32">
      <c r="A3085" s="1">
        <v>3085</v>
      </c>
      <c r="B3085" s="21" t="s">
        <v>6293</v>
      </c>
      <c r="C3085" s="21" t="s">
        <v>6294</v>
      </c>
      <c r="D3085" s="21" t="s">
        <v>163</v>
      </c>
      <c r="E3085" s="21" t="s">
        <v>232</v>
      </c>
      <c r="F3085" s="21" t="s">
        <v>232</v>
      </c>
      <c r="G3085" s="21" t="s">
        <v>233</v>
      </c>
      <c r="H3085" s="21" t="s">
        <v>234</v>
      </c>
      <c r="I3085" s="21" t="s">
        <v>232</v>
      </c>
      <c r="J3085" s="22">
        <v>30651</v>
      </c>
      <c r="K3085" s="22">
        <v>55153</v>
      </c>
      <c r="L3085" s="23">
        <f t="shared" si="488"/>
        <v>27</v>
      </c>
      <c r="M3085" s="24">
        <f t="shared" si="489"/>
        <v>1</v>
      </c>
      <c r="N3085" s="21">
        <v>27</v>
      </c>
      <c r="O3085" s="21">
        <v>27</v>
      </c>
      <c r="P3085" s="21" t="s">
        <v>218</v>
      </c>
      <c r="Q3085" s="21" t="s">
        <v>219</v>
      </c>
      <c r="R3085" s="25" t="s">
        <v>218</v>
      </c>
      <c r="S3085" s="21" t="s">
        <v>858</v>
      </c>
      <c r="T3085" s="21"/>
      <c r="U3085" s="26"/>
      <c r="V3085" s="26"/>
      <c r="W3085" s="27">
        <f t="shared" si="480"/>
        <v>1984</v>
      </c>
      <c r="X3085" s="27">
        <f t="shared" si="481"/>
        <v>2050</v>
      </c>
      <c r="Y3085" s="28">
        <f t="shared" si="482"/>
        <v>0</v>
      </c>
      <c r="Z3085" s="29" t="str">
        <f t="shared" si="483"/>
        <v>LDWP</v>
      </c>
      <c r="AA3085" s="30">
        <f t="shared" si="484"/>
        <v>27</v>
      </c>
      <c r="AB3085" s="31">
        <f>IF(AND(ISNUMBER(MATCH($S3085,[3]Lists!$CU$8:$CU$37,0)),J3085&gt;=DATE(2018,12,31)),$AH$6,$AH$5)</f>
        <v>1</v>
      </c>
      <c r="AC3085" s="31">
        <f t="shared" si="485"/>
        <v>1</v>
      </c>
      <c r="AD3085" s="31">
        <f t="shared" si="486"/>
        <v>1</v>
      </c>
      <c r="AE3085" s="32" t="e">
        <f>MIN($K3085,IF(AND(S3085='[3]Resources - Baseline'!$C$25,$AH$3&gt;0),MIN(DATE(2050,12,31),MAX(DATE($AH$4,12,31),DATE(YEAR(J3085)+$AH$3,MONTH(J3085),DAY(J3085)))),IF(AND(COUNTIFS('[3]Resources - Baseline'!$C$26:$C$37,S3085)=1,$AH$2&gt;0),MIN(DATE($AH$4,12,31),DATE(YEAR(J3085)+$AH$2,MONTH(J3085),DAY(J3085))),DATE(2050,12,31))))</f>
        <v>#VALUE!</v>
      </c>
      <c r="AF3085" s="33">
        <f t="shared" si="487"/>
        <v>1</v>
      </c>
    </row>
    <row r="3086" spans="1:32">
      <c r="A3086" s="1">
        <v>3086</v>
      </c>
      <c r="B3086" s="21" t="s">
        <v>6295</v>
      </c>
      <c r="C3086" s="21" t="s">
        <v>6296</v>
      </c>
      <c r="D3086" s="21" t="s">
        <v>163</v>
      </c>
      <c r="E3086" s="21" t="s">
        <v>232</v>
      </c>
      <c r="F3086" s="21" t="s">
        <v>232</v>
      </c>
      <c r="G3086" s="21" t="s">
        <v>233</v>
      </c>
      <c r="H3086" s="21" t="s">
        <v>234</v>
      </c>
      <c r="I3086" s="21" t="s">
        <v>232</v>
      </c>
      <c r="J3086" s="22">
        <v>6301</v>
      </c>
      <c r="K3086" s="22">
        <v>55153</v>
      </c>
      <c r="L3086" s="23">
        <f t="shared" si="488"/>
        <v>10</v>
      </c>
      <c r="M3086" s="24">
        <f t="shared" si="489"/>
        <v>1</v>
      </c>
      <c r="N3086" s="21">
        <v>10</v>
      </c>
      <c r="O3086" s="21">
        <v>10</v>
      </c>
      <c r="P3086" s="21" t="s">
        <v>218</v>
      </c>
      <c r="Q3086" s="21" t="s">
        <v>219</v>
      </c>
      <c r="R3086" s="25" t="s">
        <v>218</v>
      </c>
      <c r="S3086" s="21" t="s">
        <v>858</v>
      </c>
      <c r="T3086" s="21"/>
      <c r="U3086" s="26"/>
      <c r="V3086" s="26"/>
      <c r="W3086" s="27">
        <f t="shared" si="480"/>
        <v>1917</v>
      </c>
      <c r="X3086" s="27">
        <f t="shared" si="481"/>
        <v>2050</v>
      </c>
      <c r="Y3086" s="28">
        <f t="shared" si="482"/>
        <v>0</v>
      </c>
      <c r="Z3086" s="29" t="str">
        <f t="shared" si="483"/>
        <v>LDWP</v>
      </c>
      <c r="AA3086" s="30">
        <f t="shared" si="484"/>
        <v>10</v>
      </c>
      <c r="AB3086" s="31">
        <f>IF(AND(ISNUMBER(MATCH($S3086,[3]Lists!$CU$8:$CU$37,0)),J3086&gt;=DATE(2018,12,31)),$AH$6,$AH$5)</f>
        <v>1</v>
      </c>
      <c r="AC3086" s="31">
        <f t="shared" si="485"/>
        <v>1</v>
      </c>
      <c r="AD3086" s="31">
        <f t="shared" si="486"/>
        <v>1</v>
      </c>
      <c r="AE3086" s="32" t="e">
        <f>MIN($K3086,IF(AND(S3086='[3]Resources - Baseline'!$C$25,$AH$3&gt;0),MIN(DATE(2050,12,31),MAX(DATE($AH$4,12,31),DATE(YEAR(J3086)+$AH$3,MONTH(J3086),DAY(J3086)))),IF(AND(COUNTIFS('[3]Resources - Baseline'!$C$26:$C$37,S3086)=1,$AH$2&gt;0),MIN(DATE($AH$4,12,31),DATE(YEAR(J3086)+$AH$2,MONTH(J3086),DAY(J3086))),DATE(2050,12,31))))</f>
        <v>#VALUE!</v>
      </c>
      <c r="AF3086" s="33">
        <f t="shared" si="487"/>
        <v>1</v>
      </c>
    </row>
    <row r="3087" spans="1:32">
      <c r="A3087" s="1">
        <v>3087</v>
      </c>
      <c r="B3087" s="21" t="s">
        <v>6297</v>
      </c>
      <c r="C3087" s="21" t="s">
        <v>6298</v>
      </c>
      <c r="D3087" s="21" t="s">
        <v>163</v>
      </c>
      <c r="E3087" s="21" t="s">
        <v>232</v>
      </c>
      <c r="F3087" s="21" t="s">
        <v>232</v>
      </c>
      <c r="G3087" s="21" t="s">
        <v>233</v>
      </c>
      <c r="H3087" s="21" t="s">
        <v>234</v>
      </c>
      <c r="I3087" s="21" t="s">
        <v>232</v>
      </c>
      <c r="J3087" s="22">
        <v>8522</v>
      </c>
      <c r="K3087" s="22">
        <v>55153</v>
      </c>
      <c r="L3087" s="23">
        <f t="shared" si="488"/>
        <v>12</v>
      </c>
      <c r="M3087" s="24">
        <f t="shared" si="489"/>
        <v>1</v>
      </c>
      <c r="N3087" s="21">
        <v>12</v>
      </c>
      <c r="O3087" s="21">
        <v>12</v>
      </c>
      <c r="P3087" s="21" t="s">
        <v>218</v>
      </c>
      <c r="Q3087" s="21" t="s">
        <v>219</v>
      </c>
      <c r="R3087" s="25" t="s">
        <v>218</v>
      </c>
      <c r="S3087" s="21" t="s">
        <v>858</v>
      </c>
      <c r="T3087" s="21"/>
      <c r="U3087" s="26"/>
      <c r="V3087" s="26"/>
      <c r="W3087" s="27">
        <f t="shared" si="480"/>
        <v>1923</v>
      </c>
      <c r="X3087" s="27">
        <f t="shared" si="481"/>
        <v>2050</v>
      </c>
      <c r="Y3087" s="28">
        <f t="shared" si="482"/>
        <v>0</v>
      </c>
      <c r="Z3087" s="29" t="str">
        <f t="shared" si="483"/>
        <v>LDWP</v>
      </c>
      <c r="AA3087" s="30">
        <f t="shared" si="484"/>
        <v>12</v>
      </c>
      <c r="AB3087" s="31">
        <f>IF(AND(ISNUMBER(MATCH($S3087,[3]Lists!$CU$8:$CU$37,0)),J3087&gt;=DATE(2018,12,31)),$AH$6,$AH$5)</f>
        <v>1</v>
      </c>
      <c r="AC3087" s="31">
        <f t="shared" si="485"/>
        <v>1</v>
      </c>
      <c r="AD3087" s="31">
        <f t="shared" si="486"/>
        <v>1</v>
      </c>
      <c r="AE3087" s="32" t="e">
        <f>MIN($K3087,IF(AND(S3087='[3]Resources - Baseline'!$C$25,$AH$3&gt;0),MIN(DATE(2050,12,31),MAX(DATE($AH$4,12,31),DATE(YEAR(J3087)+$AH$3,MONTH(J3087),DAY(J3087)))),IF(AND(COUNTIFS('[3]Resources - Baseline'!$C$26:$C$37,S3087)=1,$AH$2&gt;0),MIN(DATE($AH$4,12,31),DATE(YEAR(J3087)+$AH$2,MONTH(J3087),DAY(J3087))),DATE(2050,12,31))))</f>
        <v>#VALUE!</v>
      </c>
      <c r="AF3087" s="33">
        <f t="shared" si="487"/>
        <v>1</v>
      </c>
    </row>
    <row r="3088" spans="1:32">
      <c r="A3088" s="1">
        <v>3088</v>
      </c>
      <c r="B3088" s="21" t="s">
        <v>6299</v>
      </c>
      <c r="C3088" s="21" t="s">
        <v>6300</v>
      </c>
      <c r="D3088" s="21" t="s">
        <v>163</v>
      </c>
      <c r="E3088" s="21" t="s">
        <v>232</v>
      </c>
      <c r="F3088" s="21" t="s">
        <v>232</v>
      </c>
      <c r="G3088" s="21" t="s">
        <v>233</v>
      </c>
      <c r="H3088" s="21" t="s">
        <v>234</v>
      </c>
      <c r="I3088" s="21" t="s">
        <v>232</v>
      </c>
      <c r="J3088" s="22">
        <v>31868</v>
      </c>
      <c r="K3088" s="22">
        <v>55153</v>
      </c>
      <c r="L3088" s="23">
        <f t="shared" si="488"/>
        <v>27</v>
      </c>
      <c r="M3088" s="24">
        <f t="shared" si="489"/>
        <v>1</v>
      </c>
      <c r="N3088" s="21">
        <v>27</v>
      </c>
      <c r="O3088" s="21">
        <v>27</v>
      </c>
      <c r="P3088" s="21" t="s">
        <v>218</v>
      </c>
      <c r="Q3088" s="21" t="s">
        <v>219</v>
      </c>
      <c r="R3088" s="25" t="s">
        <v>218</v>
      </c>
      <c r="S3088" s="21" t="s">
        <v>858</v>
      </c>
      <c r="T3088" s="21"/>
      <c r="U3088" s="26"/>
      <c r="V3088" s="26"/>
      <c r="W3088" s="27">
        <f t="shared" si="480"/>
        <v>1987</v>
      </c>
      <c r="X3088" s="27">
        <f t="shared" si="481"/>
        <v>2050</v>
      </c>
      <c r="Y3088" s="28">
        <f t="shared" si="482"/>
        <v>0</v>
      </c>
      <c r="Z3088" s="29" t="str">
        <f t="shared" si="483"/>
        <v>LDWP</v>
      </c>
      <c r="AA3088" s="30">
        <f t="shared" si="484"/>
        <v>27</v>
      </c>
      <c r="AB3088" s="31">
        <f>IF(AND(ISNUMBER(MATCH($S3088,[3]Lists!$CU$8:$CU$37,0)),J3088&gt;=DATE(2018,12,31)),$AH$6,$AH$5)</f>
        <v>1</v>
      </c>
      <c r="AC3088" s="31">
        <f t="shared" si="485"/>
        <v>1</v>
      </c>
      <c r="AD3088" s="31">
        <f t="shared" si="486"/>
        <v>1</v>
      </c>
      <c r="AE3088" s="32" t="e">
        <f>MIN($K3088,IF(AND(S3088='[3]Resources - Baseline'!$C$25,$AH$3&gt;0),MIN(DATE(2050,12,31),MAX(DATE($AH$4,12,31),DATE(YEAR(J3088)+$AH$3,MONTH(J3088),DAY(J3088)))),IF(AND(COUNTIFS('[3]Resources - Baseline'!$C$26:$C$37,S3088)=1,$AH$2&gt;0),MIN(DATE($AH$4,12,31),DATE(YEAR(J3088)+$AH$2,MONTH(J3088),DAY(J3088))),DATE(2050,12,31))))</f>
        <v>#VALUE!</v>
      </c>
      <c r="AF3088" s="33">
        <f t="shared" si="487"/>
        <v>1</v>
      </c>
    </row>
    <row r="3089" spans="1:32">
      <c r="A3089" s="1">
        <v>3089</v>
      </c>
      <c r="B3089" s="21" t="s">
        <v>6301</v>
      </c>
      <c r="C3089" s="21" t="s">
        <v>6302</v>
      </c>
      <c r="D3089" s="21" t="s">
        <v>163</v>
      </c>
      <c r="E3089" s="21" t="s">
        <v>232</v>
      </c>
      <c r="F3089" s="21" t="s">
        <v>232</v>
      </c>
      <c r="G3089" s="21" t="s">
        <v>233</v>
      </c>
      <c r="H3089" s="21" t="s">
        <v>234</v>
      </c>
      <c r="I3089" s="21" t="s">
        <v>232</v>
      </c>
      <c r="J3089" s="22">
        <v>7488</v>
      </c>
      <c r="K3089" s="22">
        <v>55153</v>
      </c>
      <c r="L3089" s="23">
        <f t="shared" si="488"/>
        <v>0</v>
      </c>
      <c r="M3089" s="24">
        <f t="shared" si="489"/>
        <v>0</v>
      </c>
      <c r="N3089" s="21">
        <v>0</v>
      </c>
      <c r="O3089" s="21">
        <v>0</v>
      </c>
      <c r="P3089" s="21" t="s">
        <v>218</v>
      </c>
      <c r="Q3089" s="21" t="s">
        <v>219</v>
      </c>
      <c r="R3089" s="25" t="s">
        <v>218</v>
      </c>
      <c r="S3089" s="21" t="s">
        <v>858</v>
      </c>
      <c r="T3089" s="21"/>
      <c r="U3089" s="26"/>
      <c r="V3089" s="26"/>
      <c r="W3089" s="27">
        <f t="shared" si="480"/>
        <v>1921</v>
      </c>
      <c r="X3089" s="27">
        <f t="shared" si="481"/>
        <v>2050</v>
      </c>
      <c r="Y3089" s="28">
        <f t="shared" si="482"/>
        <v>0</v>
      </c>
      <c r="Z3089" s="29" t="str">
        <f t="shared" si="483"/>
        <v>LDWP</v>
      </c>
      <c r="AA3089" s="30">
        <f t="shared" si="484"/>
        <v>0</v>
      </c>
      <c r="AB3089" s="31">
        <f>IF(AND(ISNUMBER(MATCH($S3089,[3]Lists!$CU$8:$CU$37,0)),J3089&gt;=DATE(2018,12,31)),$AH$6,$AH$5)</f>
        <v>1</v>
      </c>
      <c r="AC3089" s="31">
        <f t="shared" si="485"/>
        <v>1</v>
      </c>
      <c r="AD3089" s="31">
        <f t="shared" si="486"/>
        <v>1</v>
      </c>
      <c r="AE3089" s="32" t="e">
        <f>MIN($K3089,IF(AND(S3089='[3]Resources - Baseline'!$C$25,$AH$3&gt;0),MIN(DATE(2050,12,31),MAX(DATE($AH$4,12,31),DATE(YEAR(J3089)+$AH$3,MONTH(J3089),DAY(J3089)))),IF(AND(COUNTIFS('[3]Resources - Baseline'!$C$26:$C$37,S3089)=1,$AH$2&gt;0),MIN(DATE($AH$4,12,31),DATE(YEAR(J3089)+$AH$2,MONTH(J3089),DAY(J3089))),DATE(2050,12,31))))</f>
        <v>#VALUE!</v>
      </c>
      <c r="AF3089" s="33">
        <f t="shared" si="487"/>
        <v>1</v>
      </c>
    </row>
    <row r="3090" spans="1:32">
      <c r="A3090" s="1">
        <v>3090</v>
      </c>
      <c r="B3090" s="21" t="s">
        <v>6303</v>
      </c>
      <c r="C3090" s="21" t="s">
        <v>6304</v>
      </c>
      <c r="D3090" s="21" t="s">
        <v>163</v>
      </c>
      <c r="E3090" s="21" t="s">
        <v>232</v>
      </c>
      <c r="F3090" s="21" t="s">
        <v>232</v>
      </c>
      <c r="G3090" s="21" t="s">
        <v>233</v>
      </c>
      <c r="H3090" s="21" t="s">
        <v>234</v>
      </c>
      <c r="I3090" s="21" t="s">
        <v>232</v>
      </c>
      <c r="J3090" s="22">
        <v>7519</v>
      </c>
      <c r="K3090" s="22">
        <v>55153</v>
      </c>
      <c r="L3090" s="23">
        <f t="shared" si="488"/>
        <v>14</v>
      </c>
      <c r="M3090" s="24">
        <f t="shared" si="489"/>
        <v>1</v>
      </c>
      <c r="N3090" s="21">
        <v>14</v>
      </c>
      <c r="O3090" s="21">
        <v>14</v>
      </c>
      <c r="P3090" s="21" t="s">
        <v>218</v>
      </c>
      <c r="Q3090" s="21" t="s">
        <v>219</v>
      </c>
      <c r="R3090" s="25" t="s">
        <v>218</v>
      </c>
      <c r="S3090" s="21" t="s">
        <v>858</v>
      </c>
      <c r="T3090" s="21"/>
      <c r="U3090" s="26"/>
      <c r="V3090" s="26"/>
      <c r="W3090" s="27">
        <f t="shared" si="480"/>
        <v>1921</v>
      </c>
      <c r="X3090" s="27">
        <f t="shared" si="481"/>
        <v>2050</v>
      </c>
      <c r="Y3090" s="28">
        <f t="shared" si="482"/>
        <v>0</v>
      </c>
      <c r="Z3090" s="29" t="str">
        <f t="shared" si="483"/>
        <v>LDWP</v>
      </c>
      <c r="AA3090" s="30">
        <f t="shared" si="484"/>
        <v>14</v>
      </c>
      <c r="AB3090" s="31">
        <f>IF(AND(ISNUMBER(MATCH($S3090,[3]Lists!$CU$8:$CU$37,0)),J3090&gt;=DATE(2018,12,31)),$AH$6,$AH$5)</f>
        <v>1</v>
      </c>
      <c r="AC3090" s="31">
        <f t="shared" si="485"/>
        <v>1</v>
      </c>
      <c r="AD3090" s="31">
        <f t="shared" si="486"/>
        <v>1</v>
      </c>
      <c r="AE3090" s="32" t="e">
        <f>MIN($K3090,IF(AND(S3090='[3]Resources - Baseline'!$C$25,$AH$3&gt;0),MIN(DATE(2050,12,31),MAX(DATE($AH$4,12,31),DATE(YEAR(J3090)+$AH$3,MONTH(J3090),DAY(J3090)))),IF(AND(COUNTIFS('[3]Resources - Baseline'!$C$26:$C$37,S3090)=1,$AH$2&gt;0),MIN(DATE($AH$4,12,31),DATE(YEAR(J3090)+$AH$2,MONTH(J3090),DAY(J3090))),DATE(2050,12,31))))</f>
        <v>#VALUE!</v>
      </c>
      <c r="AF3090" s="33">
        <f t="shared" si="487"/>
        <v>1</v>
      </c>
    </row>
    <row r="3091" spans="1:32">
      <c r="A3091" s="1">
        <v>3091</v>
      </c>
      <c r="B3091" s="21" t="s">
        <v>6305</v>
      </c>
      <c r="C3091" s="21" t="s">
        <v>6306</v>
      </c>
      <c r="D3091" s="21" t="s">
        <v>163</v>
      </c>
      <c r="E3091" s="21" t="s">
        <v>232</v>
      </c>
      <c r="F3091" s="21" t="s">
        <v>232</v>
      </c>
      <c r="G3091" s="21" t="s">
        <v>233</v>
      </c>
      <c r="H3091" s="21" t="s">
        <v>234</v>
      </c>
      <c r="I3091" s="21" t="s">
        <v>232</v>
      </c>
      <c r="J3091" s="22">
        <v>11933</v>
      </c>
      <c r="K3091" s="22">
        <v>55153</v>
      </c>
      <c r="L3091" s="23">
        <f t="shared" si="488"/>
        <v>18</v>
      </c>
      <c r="M3091" s="24">
        <f t="shared" si="489"/>
        <v>1</v>
      </c>
      <c r="N3091" s="21">
        <v>18</v>
      </c>
      <c r="O3091" s="21">
        <v>18</v>
      </c>
      <c r="P3091" s="21" t="s">
        <v>218</v>
      </c>
      <c r="Q3091" s="21" t="s">
        <v>219</v>
      </c>
      <c r="R3091" s="25" t="s">
        <v>218</v>
      </c>
      <c r="S3091" s="21" t="s">
        <v>858</v>
      </c>
      <c r="T3091" s="21"/>
      <c r="U3091" s="26"/>
      <c r="V3091" s="26"/>
      <c r="W3091" s="27">
        <f t="shared" si="480"/>
        <v>1933</v>
      </c>
      <c r="X3091" s="27">
        <f t="shared" si="481"/>
        <v>2050</v>
      </c>
      <c r="Y3091" s="28">
        <f t="shared" si="482"/>
        <v>0</v>
      </c>
      <c r="Z3091" s="29" t="str">
        <f t="shared" si="483"/>
        <v>LDWP</v>
      </c>
      <c r="AA3091" s="30">
        <f t="shared" si="484"/>
        <v>18</v>
      </c>
      <c r="AB3091" s="31">
        <f>IF(AND(ISNUMBER(MATCH($S3091,[3]Lists!$CU$8:$CU$37,0)),J3091&gt;=DATE(2018,12,31)),$AH$6,$AH$5)</f>
        <v>1</v>
      </c>
      <c r="AC3091" s="31">
        <f t="shared" si="485"/>
        <v>1</v>
      </c>
      <c r="AD3091" s="31">
        <f t="shared" si="486"/>
        <v>1</v>
      </c>
      <c r="AE3091" s="32" t="e">
        <f>MIN($K3091,IF(AND(S3091='[3]Resources - Baseline'!$C$25,$AH$3&gt;0),MIN(DATE(2050,12,31),MAX(DATE($AH$4,12,31),DATE(YEAR(J3091)+$AH$3,MONTH(J3091),DAY(J3091)))),IF(AND(COUNTIFS('[3]Resources - Baseline'!$C$26:$C$37,S3091)=1,$AH$2&gt;0),MIN(DATE($AH$4,12,31),DATE(YEAR(J3091)+$AH$2,MONTH(J3091),DAY(J3091))),DATE(2050,12,31))))</f>
        <v>#VALUE!</v>
      </c>
      <c r="AF3091" s="33">
        <f t="shared" si="487"/>
        <v>1</v>
      </c>
    </row>
    <row r="3092" spans="1:32">
      <c r="A3092" s="1">
        <v>3092</v>
      </c>
      <c r="B3092" s="21" t="s">
        <v>6307</v>
      </c>
      <c r="C3092" s="21" t="s">
        <v>6308</v>
      </c>
      <c r="D3092" s="21" t="s">
        <v>163</v>
      </c>
      <c r="E3092" s="21" t="s">
        <v>302</v>
      </c>
      <c r="F3092" s="21" t="s">
        <v>302</v>
      </c>
      <c r="G3092" s="21" t="s">
        <v>303</v>
      </c>
      <c r="H3092" s="21" t="s">
        <v>302</v>
      </c>
      <c r="I3092" s="21" t="s">
        <v>167</v>
      </c>
      <c r="J3092" s="22">
        <v>42705</v>
      </c>
      <c r="K3092" s="22">
        <v>55153</v>
      </c>
      <c r="L3092" s="23">
        <f t="shared" si="488"/>
        <v>30.2</v>
      </c>
      <c r="M3092" s="24">
        <f t="shared" si="489"/>
        <v>1</v>
      </c>
      <c r="N3092" s="21">
        <v>30.2</v>
      </c>
      <c r="O3092" s="21">
        <v>30.2</v>
      </c>
      <c r="P3092" s="21" t="s">
        <v>408</v>
      </c>
      <c r="Q3092" s="21" t="s">
        <v>180</v>
      </c>
      <c r="R3092" s="25" t="s">
        <v>181</v>
      </c>
      <c r="S3092" s="21" t="s">
        <v>1560</v>
      </c>
      <c r="T3092" s="21"/>
      <c r="U3092" s="26"/>
      <c r="V3092" s="26"/>
      <c r="W3092" s="27">
        <f t="shared" si="480"/>
        <v>2017</v>
      </c>
      <c r="X3092" s="27">
        <f t="shared" si="481"/>
        <v>2050</v>
      </c>
      <c r="Y3092" s="28">
        <f t="shared" si="482"/>
        <v>0</v>
      </c>
      <c r="Z3092" s="29" t="str">
        <f t="shared" si="483"/>
        <v>Excluded</v>
      </c>
      <c r="AA3092" s="30">
        <f t="shared" si="484"/>
        <v>30.2</v>
      </c>
      <c r="AB3092" s="31">
        <f>IF(AND(ISNUMBER(MATCH($S3092,[3]Lists!$CU$8:$CU$37,0)),J3092&gt;=DATE(2018,12,31)),$AH$6,$AH$5)</f>
        <v>1</v>
      </c>
      <c r="AC3092" s="31">
        <f t="shared" si="485"/>
        <v>1</v>
      </c>
      <c r="AD3092" s="31">
        <f t="shared" si="486"/>
        <v>1</v>
      </c>
      <c r="AE3092" s="32" t="e">
        <f>MIN($K3092,IF(AND(S3092='[3]Resources - Baseline'!$C$25,$AH$3&gt;0),MIN(DATE(2050,12,31),MAX(DATE($AH$4,12,31),DATE(YEAR(J3092)+$AH$3,MONTH(J3092),DAY(J3092)))),IF(AND(COUNTIFS('[3]Resources - Baseline'!$C$26:$C$37,S3092)=1,$AH$2&gt;0),MIN(DATE($AH$4,12,31),DATE(YEAR(J3092)+$AH$2,MONTH(J3092),DAY(J3092))),DATE(2050,12,31))))</f>
        <v>#VALUE!</v>
      </c>
      <c r="AF3092" s="33">
        <f t="shared" si="487"/>
        <v>1</v>
      </c>
    </row>
    <row r="3093" spans="1:32">
      <c r="A3093" s="1">
        <v>3093</v>
      </c>
      <c r="B3093" s="21" t="s">
        <v>6309</v>
      </c>
      <c r="C3093" s="21" t="s">
        <v>6310</v>
      </c>
      <c r="D3093" s="21" t="s">
        <v>163</v>
      </c>
      <c r="E3093" s="21" t="s">
        <v>192</v>
      </c>
      <c r="F3093" s="21" t="s">
        <v>192</v>
      </c>
      <c r="G3093" s="21" t="s">
        <v>193</v>
      </c>
      <c r="H3093" s="21" t="s">
        <v>194</v>
      </c>
      <c r="I3093" s="21" t="s">
        <v>195</v>
      </c>
      <c r="J3093" s="22">
        <v>28095</v>
      </c>
      <c r="K3093" s="22">
        <v>55153</v>
      </c>
      <c r="L3093" s="23">
        <f t="shared" si="488"/>
        <v>340</v>
      </c>
      <c r="M3093" s="24">
        <f t="shared" si="489"/>
        <v>1</v>
      </c>
      <c r="N3093" s="21">
        <v>340</v>
      </c>
      <c r="O3093" s="21">
        <v>340</v>
      </c>
      <c r="P3093" s="21" t="s">
        <v>507</v>
      </c>
      <c r="Q3093" s="21" t="s">
        <v>508</v>
      </c>
      <c r="R3093" s="25" t="s">
        <v>509</v>
      </c>
      <c r="S3093" s="21" t="s">
        <v>510</v>
      </c>
      <c r="T3093" s="21"/>
      <c r="U3093" s="26"/>
      <c r="V3093" s="26"/>
      <c r="W3093" s="27">
        <f t="shared" si="480"/>
        <v>1977</v>
      </c>
      <c r="X3093" s="27">
        <f t="shared" si="481"/>
        <v>2050</v>
      </c>
      <c r="Y3093" s="28">
        <f t="shared" si="482"/>
        <v>0</v>
      </c>
      <c r="Z3093" s="29" t="str">
        <f t="shared" si="483"/>
        <v>SW</v>
      </c>
      <c r="AA3093" s="30">
        <f t="shared" si="484"/>
        <v>340</v>
      </c>
      <c r="AB3093" s="31">
        <f>IF(AND(ISNUMBER(MATCH($S3093,[3]Lists!$CU$8:$CU$37,0)),J3093&gt;=DATE(2018,12,31)),$AH$6,$AH$5)</f>
        <v>1</v>
      </c>
      <c r="AC3093" s="31">
        <f t="shared" si="485"/>
        <v>1</v>
      </c>
      <c r="AD3093" s="31">
        <f t="shared" si="486"/>
        <v>1</v>
      </c>
      <c r="AE3093" s="32" t="e">
        <f>MIN($K3093,IF(AND(S3093='[3]Resources - Baseline'!$C$25,$AH$3&gt;0),MIN(DATE(2050,12,31),MAX(DATE($AH$4,12,31),DATE(YEAR(J3093)+$AH$3,MONTH(J3093),DAY(J3093)))),IF(AND(COUNTIFS('[3]Resources - Baseline'!$C$26:$C$37,S3093)=1,$AH$2&gt;0),MIN(DATE($AH$4,12,31),DATE(YEAR(J3093)+$AH$2,MONTH(J3093),DAY(J3093))),DATE(2050,12,31))))</f>
        <v>#VALUE!</v>
      </c>
      <c r="AF3093" s="33">
        <f t="shared" si="487"/>
        <v>1</v>
      </c>
    </row>
    <row r="3094" spans="1:32">
      <c r="A3094" s="1">
        <v>3094</v>
      </c>
      <c r="B3094" s="21" t="s">
        <v>6311</v>
      </c>
      <c r="C3094" s="21" t="s">
        <v>6312</v>
      </c>
      <c r="D3094" s="21" t="s">
        <v>163</v>
      </c>
      <c r="E3094" s="21" t="s">
        <v>192</v>
      </c>
      <c r="F3094" s="21" t="s">
        <v>192</v>
      </c>
      <c r="G3094" s="21" t="s">
        <v>193</v>
      </c>
      <c r="H3094" s="21" t="s">
        <v>194</v>
      </c>
      <c r="I3094" s="21" t="s">
        <v>195</v>
      </c>
      <c r="J3094" s="22">
        <v>30042</v>
      </c>
      <c r="K3094" s="22">
        <v>55153</v>
      </c>
      <c r="L3094" s="23">
        <f t="shared" si="488"/>
        <v>507</v>
      </c>
      <c r="M3094" s="24">
        <f t="shared" si="489"/>
        <v>1</v>
      </c>
      <c r="N3094" s="21">
        <v>507</v>
      </c>
      <c r="O3094" s="21">
        <v>507</v>
      </c>
      <c r="P3094" s="21" t="s">
        <v>507</v>
      </c>
      <c r="Q3094" s="21" t="s">
        <v>508</v>
      </c>
      <c r="R3094" s="25" t="s">
        <v>509</v>
      </c>
      <c r="S3094" s="21" t="s">
        <v>510</v>
      </c>
      <c r="T3094" s="21"/>
      <c r="U3094" s="26"/>
      <c r="V3094" s="26"/>
      <c r="W3094" s="27">
        <f t="shared" si="480"/>
        <v>1982</v>
      </c>
      <c r="X3094" s="27">
        <f t="shared" si="481"/>
        <v>2050</v>
      </c>
      <c r="Y3094" s="28">
        <f t="shared" si="482"/>
        <v>0</v>
      </c>
      <c r="Z3094" s="29" t="str">
        <f t="shared" si="483"/>
        <v>SW</v>
      </c>
      <c r="AA3094" s="30">
        <f t="shared" si="484"/>
        <v>507</v>
      </c>
      <c r="AB3094" s="31">
        <f>IF(AND(ISNUMBER(MATCH($S3094,[3]Lists!$CU$8:$CU$37,0)),J3094&gt;=DATE(2018,12,31)),$AH$6,$AH$5)</f>
        <v>1</v>
      </c>
      <c r="AC3094" s="31">
        <f t="shared" si="485"/>
        <v>1</v>
      </c>
      <c r="AD3094" s="31">
        <f t="shared" si="486"/>
        <v>1</v>
      </c>
      <c r="AE3094" s="32" t="e">
        <f>MIN($K3094,IF(AND(S3094='[3]Resources - Baseline'!$C$25,$AH$3&gt;0),MIN(DATE(2050,12,31),MAX(DATE($AH$4,12,31),DATE(YEAR(J3094)+$AH$3,MONTH(J3094),DAY(J3094)))),IF(AND(COUNTIFS('[3]Resources - Baseline'!$C$26:$C$37,S3094)=1,$AH$2&gt;0),MIN(DATE($AH$4,12,31),DATE(YEAR(J3094)+$AH$2,MONTH(J3094),DAY(J3094))),DATE(2050,12,31))))</f>
        <v>#VALUE!</v>
      </c>
      <c r="AF3094" s="33">
        <f t="shared" si="487"/>
        <v>1</v>
      </c>
    </row>
    <row r="3095" spans="1:32">
      <c r="A3095" s="1">
        <v>3095</v>
      </c>
      <c r="B3095" s="21" t="s">
        <v>6313</v>
      </c>
      <c r="C3095" s="21" t="s">
        <v>6314</v>
      </c>
      <c r="D3095" s="21" t="s">
        <v>163</v>
      </c>
      <c r="E3095" s="21" t="s">
        <v>192</v>
      </c>
      <c r="F3095" s="21" t="s">
        <v>192</v>
      </c>
      <c r="G3095" s="21" t="s">
        <v>193</v>
      </c>
      <c r="H3095" s="21" t="s">
        <v>194</v>
      </c>
      <c r="I3095" s="21" t="s">
        <v>195</v>
      </c>
      <c r="J3095" s="22">
        <v>43101</v>
      </c>
      <c r="K3095" s="22">
        <v>55153</v>
      </c>
      <c r="L3095" s="23">
        <f t="shared" si="488"/>
        <v>46</v>
      </c>
      <c r="M3095" s="24">
        <f t="shared" si="489"/>
        <v>1</v>
      </c>
      <c r="N3095" s="21">
        <v>46</v>
      </c>
      <c r="O3095" s="21">
        <v>46</v>
      </c>
      <c r="P3095" s="21" t="s">
        <v>268</v>
      </c>
      <c r="Q3095" s="21" t="s">
        <v>269</v>
      </c>
      <c r="R3095" s="25" t="s">
        <v>270</v>
      </c>
      <c r="S3095" s="21" t="s">
        <v>289</v>
      </c>
      <c r="T3095" s="21"/>
      <c r="U3095" s="26"/>
      <c r="V3095" s="26"/>
      <c r="W3095" s="27">
        <f t="shared" si="480"/>
        <v>2018</v>
      </c>
      <c r="X3095" s="27">
        <f t="shared" si="481"/>
        <v>2050</v>
      </c>
      <c r="Y3095" s="28">
        <f t="shared" si="482"/>
        <v>0</v>
      </c>
      <c r="Z3095" s="29" t="str">
        <f t="shared" si="483"/>
        <v>SW</v>
      </c>
      <c r="AA3095" s="30">
        <f t="shared" si="484"/>
        <v>46</v>
      </c>
      <c r="AB3095" s="31">
        <f>IF(AND(ISNUMBER(MATCH($S3095,[3]Lists!$CU$8:$CU$37,0)),J3095&gt;=DATE(2018,12,31)),$AH$6,$AH$5)</f>
        <v>1</v>
      </c>
      <c r="AC3095" s="31">
        <f t="shared" si="485"/>
        <v>1</v>
      </c>
      <c r="AD3095" s="31">
        <f t="shared" si="486"/>
        <v>1</v>
      </c>
      <c r="AE3095" s="32" t="e">
        <f>MIN($K3095,IF(AND(S3095='[3]Resources - Baseline'!$C$25,$AH$3&gt;0),MIN(DATE(2050,12,31),MAX(DATE($AH$4,12,31),DATE(YEAR(J3095)+$AH$3,MONTH(J3095),DAY(J3095)))),IF(AND(COUNTIFS('[3]Resources - Baseline'!$C$26:$C$37,S3095)=1,$AH$2&gt;0),MIN(DATE($AH$4,12,31),DATE(YEAR(J3095)+$AH$2,MONTH(J3095),DAY(J3095))),DATE(2050,12,31))))</f>
        <v>#VALUE!</v>
      </c>
      <c r="AF3095" s="33">
        <f t="shared" si="487"/>
        <v>1</v>
      </c>
    </row>
    <row r="3096" spans="1:32">
      <c r="A3096" s="1">
        <v>3096</v>
      </c>
      <c r="B3096" s="21" t="s">
        <v>6315</v>
      </c>
      <c r="C3096" s="21" t="s">
        <v>6316</v>
      </c>
      <c r="D3096" s="21" t="s">
        <v>163</v>
      </c>
      <c r="E3096" s="21" t="s">
        <v>192</v>
      </c>
      <c r="F3096" s="21" t="s">
        <v>192</v>
      </c>
      <c r="G3096" s="21" t="s">
        <v>193</v>
      </c>
      <c r="H3096" s="21" t="s">
        <v>194</v>
      </c>
      <c r="I3096" s="21" t="s">
        <v>195</v>
      </c>
      <c r="J3096" s="22">
        <v>43101</v>
      </c>
      <c r="K3096" s="22">
        <v>55153</v>
      </c>
      <c r="L3096" s="23">
        <f t="shared" si="488"/>
        <v>46</v>
      </c>
      <c r="M3096" s="24">
        <f t="shared" si="489"/>
        <v>1</v>
      </c>
      <c r="N3096" s="21">
        <v>46</v>
      </c>
      <c r="O3096" s="21">
        <v>46</v>
      </c>
      <c r="P3096" s="21" t="s">
        <v>268</v>
      </c>
      <c r="Q3096" s="21" t="s">
        <v>269</v>
      </c>
      <c r="R3096" s="25" t="s">
        <v>270</v>
      </c>
      <c r="S3096" s="21" t="s">
        <v>289</v>
      </c>
      <c r="T3096" s="21"/>
      <c r="U3096" s="26"/>
      <c r="V3096" s="26"/>
      <c r="W3096" s="27">
        <f t="shared" si="480"/>
        <v>2018</v>
      </c>
      <c r="X3096" s="27">
        <f t="shared" si="481"/>
        <v>2050</v>
      </c>
      <c r="Y3096" s="28">
        <f t="shared" si="482"/>
        <v>0</v>
      </c>
      <c r="Z3096" s="29" t="str">
        <f t="shared" si="483"/>
        <v>SW</v>
      </c>
      <c r="AA3096" s="30">
        <f t="shared" si="484"/>
        <v>46</v>
      </c>
      <c r="AB3096" s="31">
        <f>IF(AND(ISNUMBER(MATCH($S3096,[3]Lists!$CU$8:$CU$37,0)),J3096&gt;=DATE(2018,12,31)),$AH$6,$AH$5)</f>
        <v>1</v>
      </c>
      <c r="AC3096" s="31">
        <f t="shared" si="485"/>
        <v>1</v>
      </c>
      <c r="AD3096" s="31">
        <f t="shared" si="486"/>
        <v>1</v>
      </c>
      <c r="AE3096" s="32" t="e">
        <f>MIN($K3096,IF(AND(S3096='[3]Resources - Baseline'!$C$25,$AH$3&gt;0),MIN(DATE(2050,12,31),MAX(DATE($AH$4,12,31),DATE(YEAR(J3096)+$AH$3,MONTH(J3096),DAY(J3096)))),IF(AND(COUNTIFS('[3]Resources - Baseline'!$C$26:$C$37,S3096)=1,$AH$2&gt;0),MIN(DATE($AH$4,12,31),DATE(YEAR(J3096)+$AH$2,MONTH(J3096),DAY(J3096))),DATE(2050,12,31))))</f>
        <v>#VALUE!</v>
      </c>
      <c r="AF3096" s="33">
        <f t="shared" si="487"/>
        <v>1</v>
      </c>
    </row>
    <row r="3097" spans="1:32">
      <c r="A3097" s="1">
        <v>3097</v>
      </c>
      <c r="B3097" s="21" t="s">
        <v>6317</v>
      </c>
      <c r="C3097" s="21" t="s">
        <v>6318</v>
      </c>
      <c r="D3097" s="21" t="s">
        <v>174</v>
      </c>
      <c r="E3097" s="22" t="s">
        <v>175</v>
      </c>
      <c r="F3097" s="22" t="s">
        <v>175</v>
      </c>
      <c r="G3097" s="22" t="s">
        <v>186</v>
      </c>
      <c r="H3097" s="22" t="s">
        <v>175</v>
      </c>
      <c r="I3097" s="22" t="s">
        <v>178</v>
      </c>
      <c r="J3097" s="22">
        <v>43496</v>
      </c>
      <c r="K3097" s="22">
        <v>55153</v>
      </c>
      <c r="L3097" s="23">
        <f t="shared" si="488"/>
        <v>0</v>
      </c>
      <c r="M3097" s="24">
        <f t="shared" si="489"/>
        <v>0</v>
      </c>
      <c r="N3097" s="23"/>
      <c r="O3097" s="23">
        <v>0.85299999999999998</v>
      </c>
      <c r="P3097" s="23" t="s">
        <v>1552</v>
      </c>
      <c r="Q3097" s="23" t="s">
        <v>214</v>
      </c>
      <c r="R3097" s="25" t="s">
        <v>1499</v>
      </c>
      <c r="S3097" s="22" t="s">
        <v>913</v>
      </c>
      <c r="T3097" s="22"/>
      <c r="U3097" s="26"/>
      <c r="V3097" s="26"/>
      <c r="W3097" s="27">
        <f t="shared" si="480"/>
        <v>2019</v>
      </c>
      <c r="X3097" s="27">
        <f t="shared" si="481"/>
        <v>2050</v>
      </c>
      <c r="Y3097" s="28">
        <f t="shared" si="482"/>
        <v>0</v>
      </c>
      <c r="Z3097" s="29" t="str">
        <f t="shared" si="483"/>
        <v>CAISO</v>
      </c>
      <c r="AA3097" s="30">
        <f t="shared" si="484"/>
        <v>0.85299999999999998</v>
      </c>
      <c r="AB3097" s="31">
        <f>IF(AND(ISNUMBER(MATCH($S3097,[3]Lists!$CU$8:$CU$37,0)),J3097&gt;=DATE(2018,12,31)),$AH$6,$AH$5)</f>
        <v>0.95</v>
      </c>
      <c r="AC3097" s="31">
        <f t="shared" si="485"/>
        <v>1</v>
      </c>
      <c r="AD3097" s="31">
        <f t="shared" si="486"/>
        <v>1</v>
      </c>
      <c r="AE3097" s="32" t="e">
        <f>MIN($K3097,IF(AND(S3097='[3]Resources - Baseline'!$C$25,$AH$3&gt;0),MIN(DATE(2050,12,31),MAX(DATE($AH$4,12,31),DATE(YEAR(J3097)+$AH$3,MONTH(J3097),DAY(J3097)))),IF(AND(COUNTIFS('[3]Resources - Baseline'!$C$26:$C$37,S3097)=1,$AH$2&gt;0),MIN(DATE($AH$4,12,31),DATE(YEAR(J3097)+$AH$2,MONTH(J3097),DAY(J3097))),DATE(2050,12,31))))</f>
        <v>#VALUE!</v>
      </c>
      <c r="AF3097" s="33">
        <f t="shared" si="487"/>
        <v>1</v>
      </c>
    </row>
    <row r="3098" spans="1:32">
      <c r="A3098" s="1">
        <v>3098</v>
      </c>
      <c r="B3098" s="21" t="s">
        <v>6319</v>
      </c>
      <c r="C3098" s="21" t="s">
        <v>6320</v>
      </c>
      <c r="D3098" s="21" t="s">
        <v>163</v>
      </c>
      <c r="E3098" s="21" t="s">
        <v>302</v>
      </c>
      <c r="F3098" s="21" t="s">
        <v>302</v>
      </c>
      <c r="G3098" s="21" t="s">
        <v>303</v>
      </c>
      <c r="H3098" s="21" t="s">
        <v>302</v>
      </c>
      <c r="I3098" s="21" t="s">
        <v>167</v>
      </c>
      <c r="J3098" s="22">
        <v>40999</v>
      </c>
      <c r="K3098" s="22">
        <v>55153</v>
      </c>
      <c r="L3098" s="23">
        <f t="shared" si="488"/>
        <v>30</v>
      </c>
      <c r="M3098" s="24">
        <f t="shared" si="489"/>
        <v>1</v>
      </c>
      <c r="N3098" s="21">
        <v>30</v>
      </c>
      <c r="O3098" s="21">
        <v>30</v>
      </c>
      <c r="P3098" s="21" t="s">
        <v>240</v>
      </c>
      <c r="Q3098" s="21" t="s">
        <v>207</v>
      </c>
      <c r="R3098" s="25" t="s">
        <v>189</v>
      </c>
      <c r="S3098" s="21" t="s">
        <v>1560</v>
      </c>
      <c r="T3098" s="21"/>
      <c r="U3098" s="26"/>
      <c r="V3098" s="26"/>
      <c r="W3098" s="27">
        <f t="shared" si="480"/>
        <v>2012</v>
      </c>
      <c r="X3098" s="27">
        <f t="shared" si="481"/>
        <v>2050</v>
      </c>
      <c r="Y3098" s="28">
        <f t="shared" si="482"/>
        <v>0</v>
      </c>
      <c r="Z3098" s="29" t="str">
        <f t="shared" si="483"/>
        <v>Excluded</v>
      </c>
      <c r="AA3098" s="30">
        <f t="shared" si="484"/>
        <v>30</v>
      </c>
      <c r="AB3098" s="31">
        <f>IF(AND(ISNUMBER(MATCH($S3098,[3]Lists!$CU$8:$CU$37,0)),J3098&gt;=DATE(2018,12,31)),$AH$6,$AH$5)</f>
        <v>1</v>
      </c>
      <c r="AC3098" s="31">
        <f t="shared" si="485"/>
        <v>1</v>
      </c>
      <c r="AD3098" s="31">
        <f t="shared" si="486"/>
        <v>1</v>
      </c>
      <c r="AE3098" s="32" t="e">
        <f>MIN($K3098,IF(AND(S3098='[3]Resources - Baseline'!$C$25,$AH$3&gt;0),MIN(DATE(2050,12,31),MAX(DATE($AH$4,12,31),DATE(YEAR(J3098)+$AH$3,MONTH(J3098),DAY(J3098)))),IF(AND(COUNTIFS('[3]Resources - Baseline'!$C$26:$C$37,S3098)=1,$AH$2&gt;0),MIN(DATE($AH$4,12,31),DATE(YEAR(J3098)+$AH$2,MONTH(J3098),DAY(J3098))),DATE(2050,12,31))))</f>
        <v>#VALUE!</v>
      </c>
      <c r="AF3098" s="33">
        <f t="shared" si="487"/>
        <v>1</v>
      </c>
    </row>
    <row r="3099" spans="1:32">
      <c r="A3099" s="1">
        <v>3099</v>
      </c>
      <c r="B3099" s="21" t="s">
        <v>6321</v>
      </c>
      <c r="C3099" s="21"/>
      <c r="D3099" s="21" t="s">
        <v>163</v>
      </c>
      <c r="E3099" s="21" t="s">
        <v>192</v>
      </c>
      <c r="F3099" s="21" t="s">
        <v>192</v>
      </c>
      <c r="G3099" s="21" t="s">
        <v>193</v>
      </c>
      <c r="H3099" s="21" t="s">
        <v>194</v>
      </c>
      <c r="I3099" s="21" t="s">
        <v>195</v>
      </c>
      <c r="J3099" s="22">
        <v>42705</v>
      </c>
      <c r="K3099" s="22">
        <v>46022</v>
      </c>
      <c r="L3099" s="23">
        <f t="shared" si="488"/>
        <v>9</v>
      </c>
      <c r="M3099" s="24">
        <f t="shared" si="489"/>
        <v>1</v>
      </c>
      <c r="N3099" s="21">
        <v>9</v>
      </c>
      <c r="O3099" s="21">
        <v>9</v>
      </c>
      <c r="P3099" s="21" t="s">
        <v>196</v>
      </c>
      <c r="Q3099" s="21" t="s">
        <v>197</v>
      </c>
      <c r="R3099" s="25" t="s">
        <v>198</v>
      </c>
      <c r="S3099" s="21" t="s">
        <v>199</v>
      </c>
      <c r="T3099" s="21"/>
      <c r="U3099" s="26"/>
      <c r="V3099" s="26"/>
      <c r="W3099" s="27">
        <f t="shared" si="480"/>
        <v>2017</v>
      </c>
      <c r="X3099" s="27">
        <f t="shared" si="481"/>
        <v>2025</v>
      </c>
      <c r="Y3099" s="28">
        <f t="shared" si="482"/>
        <v>0</v>
      </c>
      <c r="Z3099" s="29" t="str">
        <f t="shared" si="483"/>
        <v>SW</v>
      </c>
      <c r="AA3099" s="30">
        <f t="shared" si="484"/>
        <v>9</v>
      </c>
      <c r="AB3099" s="31">
        <f>IF(AND(ISNUMBER(MATCH($S3099,[3]Lists!$CU$8:$CU$37,0)),J3099&gt;=DATE(2018,12,31)),$AH$6,$AH$5)</f>
        <v>1</v>
      </c>
      <c r="AC3099" s="31">
        <f t="shared" si="485"/>
        <v>1</v>
      </c>
      <c r="AD3099" s="31">
        <f t="shared" si="486"/>
        <v>1</v>
      </c>
      <c r="AE3099" s="32" t="e">
        <f>MIN($K3099,IF(AND(S3099='[3]Resources - Baseline'!$C$25,$AH$3&gt;0),MIN(DATE(2050,12,31),MAX(DATE($AH$4,12,31),DATE(YEAR(J3099)+$AH$3,MONTH(J3099),DAY(J3099)))),IF(AND(COUNTIFS('[3]Resources - Baseline'!$C$26:$C$37,S3099)=1,$AH$2&gt;0),MIN(DATE($AH$4,12,31),DATE(YEAR(J3099)+$AH$2,MONTH(J3099),DAY(J3099))),DATE(2050,12,31))))</f>
        <v>#VALUE!</v>
      </c>
      <c r="AF3099" s="33">
        <f t="shared" si="487"/>
        <v>1</v>
      </c>
    </row>
    <row r="3100" spans="1:32">
      <c r="A3100" s="1">
        <v>3100</v>
      </c>
      <c r="B3100" s="21" t="s">
        <v>6322</v>
      </c>
      <c r="C3100" s="21" t="s">
        <v>6323</v>
      </c>
      <c r="D3100" s="21" t="s">
        <v>185</v>
      </c>
      <c r="E3100" s="21" t="s">
        <v>176</v>
      </c>
      <c r="F3100" s="21" t="s">
        <v>176</v>
      </c>
      <c r="G3100" s="21" t="s">
        <v>177</v>
      </c>
      <c r="H3100" s="21" t="s">
        <v>176</v>
      </c>
      <c r="I3100" s="21" t="s">
        <v>178</v>
      </c>
      <c r="J3100" s="22">
        <v>41977</v>
      </c>
      <c r="K3100" s="22">
        <v>55153</v>
      </c>
      <c r="L3100" s="23">
        <f t="shared" si="488"/>
        <v>275</v>
      </c>
      <c r="M3100" s="24">
        <f t="shared" si="489"/>
        <v>1</v>
      </c>
      <c r="N3100" s="21">
        <v>275</v>
      </c>
      <c r="O3100" s="21">
        <v>275</v>
      </c>
      <c r="P3100" s="21" t="s">
        <v>187</v>
      </c>
      <c r="Q3100" s="21" t="s">
        <v>2070</v>
      </c>
      <c r="R3100" s="25" t="s">
        <v>2071</v>
      </c>
      <c r="S3100" s="21" t="s">
        <v>182</v>
      </c>
      <c r="T3100" s="21"/>
      <c r="U3100" s="26"/>
      <c r="V3100" s="26"/>
      <c r="W3100" s="27">
        <f t="shared" si="480"/>
        <v>2015</v>
      </c>
      <c r="X3100" s="27">
        <f t="shared" si="481"/>
        <v>2050</v>
      </c>
      <c r="Y3100" s="28">
        <f t="shared" si="482"/>
        <v>0</v>
      </c>
      <c r="Z3100" s="29" t="str">
        <f t="shared" si="483"/>
        <v>CAISO</v>
      </c>
      <c r="AA3100" s="30">
        <f t="shared" si="484"/>
        <v>275</v>
      </c>
      <c r="AB3100" s="31">
        <f>IF(AND(ISNUMBER(MATCH($S3100,[3]Lists!$CU$8:$CU$37,0)),J3100&gt;=DATE(2018,12,31)),$AH$6,$AH$5)</f>
        <v>1</v>
      </c>
      <c r="AC3100" s="31">
        <f t="shared" si="485"/>
        <v>1</v>
      </c>
      <c r="AD3100" s="31">
        <f t="shared" si="486"/>
        <v>1</v>
      </c>
      <c r="AE3100" s="32" t="e">
        <f>MIN($K3100,IF(AND(S3100='[3]Resources - Baseline'!$C$25,$AH$3&gt;0),MIN(DATE(2050,12,31),MAX(DATE($AH$4,12,31),DATE(YEAR(J3100)+$AH$3,MONTH(J3100),DAY(J3100)))),IF(AND(COUNTIFS('[3]Resources - Baseline'!$C$26:$C$37,S3100)=1,$AH$2&gt;0),MIN(DATE($AH$4,12,31),DATE(YEAR(J3100)+$AH$2,MONTH(J3100),DAY(J3100))),DATE(2050,12,31))))</f>
        <v>#VALUE!</v>
      </c>
      <c r="AF3100" s="33">
        <f t="shared" si="487"/>
        <v>1</v>
      </c>
    </row>
    <row r="3101" spans="1:32">
      <c r="A3101" s="1">
        <v>3101</v>
      </c>
      <c r="B3101" s="21" t="s">
        <v>6324</v>
      </c>
      <c r="C3101" s="21" t="s">
        <v>6325</v>
      </c>
      <c r="D3101" s="21" t="s">
        <v>163</v>
      </c>
      <c r="E3101" s="21" t="s">
        <v>192</v>
      </c>
      <c r="F3101" s="21" t="s">
        <v>192</v>
      </c>
      <c r="G3101" s="21" t="s">
        <v>193</v>
      </c>
      <c r="H3101" s="21" t="s">
        <v>194</v>
      </c>
      <c r="I3101" s="21" t="s">
        <v>195</v>
      </c>
      <c r="J3101" s="22">
        <v>42003</v>
      </c>
      <c r="K3101" s="22">
        <v>55153</v>
      </c>
      <c r="L3101" s="23">
        <f t="shared" si="488"/>
        <v>6.1</v>
      </c>
      <c r="M3101" s="24">
        <f t="shared" si="489"/>
        <v>1</v>
      </c>
      <c r="N3101" s="21">
        <v>6.1</v>
      </c>
      <c r="O3101" s="21">
        <v>6.1</v>
      </c>
      <c r="P3101" s="21" t="s">
        <v>408</v>
      </c>
      <c r="Q3101" s="21" t="s">
        <v>180</v>
      </c>
      <c r="R3101" s="25" t="s">
        <v>181</v>
      </c>
      <c r="S3101" s="21" t="s">
        <v>337</v>
      </c>
      <c r="T3101" s="21"/>
      <c r="U3101" s="26"/>
      <c r="V3101" s="26"/>
      <c r="W3101" s="27">
        <f t="shared" si="480"/>
        <v>2015</v>
      </c>
      <c r="X3101" s="27">
        <f t="shared" si="481"/>
        <v>2050</v>
      </c>
      <c r="Y3101" s="28">
        <f t="shared" si="482"/>
        <v>0</v>
      </c>
      <c r="Z3101" s="29" t="str">
        <f t="shared" si="483"/>
        <v>SW</v>
      </c>
      <c r="AA3101" s="30">
        <f t="shared" si="484"/>
        <v>6.1</v>
      </c>
      <c r="AB3101" s="31">
        <f>IF(AND(ISNUMBER(MATCH($S3101,[3]Lists!$CU$8:$CU$37,0)),J3101&gt;=DATE(2018,12,31)),$AH$6,$AH$5)</f>
        <v>1</v>
      </c>
      <c r="AC3101" s="31">
        <f t="shared" si="485"/>
        <v>1</v>
      </c>
      <c r="AD3101" s="31">
        <f t="shared" si="486"/>
        <v>1</v>
      </c>
      <c r="AE3101" s="32" t="e">
        <f>MIN($K3101,IF(AND(S3101='[3]Resources - Baseline'!$C$25,$AH$3&gt;0),MIN(DATE(2050,12,31),MAX(DATE($AH$4,12,31),DATE(YEAR(J3101)+$AH$3,MONTH(J3101),DAY(J3101)))),IF(AND(COUNTIFS('[3]Resources - Baseline'!$C$26:$C$37,S3101)=1,$AH$2&gt;0),MIN(DATE($AH$4,12,31),DATE(YEAR(J3101)+$AH$2,MONTH(J3101),DAY(J3101))),DATE(2050,12,31))))</f>
        <v>#VALUE!</v>
      </c>
      <c r="AF3101" s="33">
        <f t="shared" si="487"/>
        <v>1</v>
      </c>
    </row>
    <row r="3102" spans="1:32">
      <c r="A3102" s="1">
        <v>3102</v>
      </c>
      <c r="B3102" s="21" t="s">
        <v>6326</v>
      </c>
      <c r="C3102" s="21" t="s">
        <v>6327</v>
      </c>
      <c r="D3102" s="21" t="s">
        <v>163</v>
      </c>
      <c r="E3102" s="21" t="s">
        <v>277</v>
      </c>
      <c r="F3102" s="21" t="s">
        <v>277</v>
      </c>
      <c r="G3102" s="21" t="s">
        <v>278</v>
      </c>
      <c r="H3102" s="21" t="s">
        <v>277</v>
      </c>
      <c r="I3102" s="21" t="s">
        <v>195</v>
      </c>
      <c r="J3102" s="22">
        <v>42411</v>
      </c>
      <c r="K3102" s="22">
        <v>55153</v>
      </c>
      <c r="L3102" s="23">
        <f t="shared" si="488"/>
        <v>45</v>
      </c>
      <c r="M3102" s="24">
        <f t="shared" si="489"/>
        <v>1</v>
      </c>
      <c r="N3102" s="21">
        <v>45</v>
      </c>
      <c r="O3102" s="21">
        <v>45</v>
      </c>
      <c r="P3102" s="21" t="s">
        <v>408</v>
      </c>
      <c r="Q3102" s="21" t="s">
        <v>180</v>
      </c>
      <c r="R3102" s="25" t="s">
        <v>181</v>
      </c>
      <c r="S3102" s="21" t="s">
        <v>337</v>
      </c>
      <c r="T3102" s="21"/>
      <c r="U3102" s="26"/>
      <c r="V3102" s="26"/>
      <c r="W3102" s="27">
        <f t="shared" si="480"/>
        <v>2016</v>
      </c>
      <c r="X3102" s="27">
        <f t="shared" si="481"/>
        <v>2050</v>
      </c>
      <c r="Y3102" s="28">
        <f t="shared" si="482"/>
        <v>0</v>
      </c>
      <c r="Z3102" s="29" t="str">
        <f t="shared" si="483"/>
        <v>SW</v>
      </c>
      <c r="AA3102" s="30">
        <f t="shared" si="484"/>
        <v>45</v>
      </c>
      <c r="AB3102" s="31">
        <f>IF(AND(ISNUMBER(MATCH($S3102,[3]Lists!$CU$8:$CU$37,0)),J3102&gt;=DATE(2018,12,31)),$AH$6,$AH$5)</f>
        <v>1</v>
      </c>
      <c r="AC3102" s="31">
        <f t="shared" si="485"/>
        <v>1</v>
      </c>
      <c r="AD3102" s="31">
        <f t="shared" si="486"/>
        <v>1</v>
      </c>
      <c r="AE3102" s="32" t="e">
        <f>MIN($K3102,IF(AND(S3102='[3]Resources - Baseline'!$C$25,$AH$3&gt;0),MIN(DATE(2050,12,31),MAX(DATE($AH$4,12,31),DATE(YEAR(J3102)+$AH$3,MONTH(J3102),DAY(J3102)))),IF(AND(COUNTIFS('[3]Resources - Baseline'!$C$26:$C$37,S3102)=1,$AH$2&gt;0),MIN(DATE($AH$4,12,31),DATE(YEAR(J3102)+$AH$2,MONTH(J3102),DAY(J3102))),DATE(2050,12,31))))</f>
        <v>#VALUE!</v>
      </c>
      <c r="AF3102" s="33">
        <f t="shared" si="487"/>
        <v>1</v>
      </c>
    </row>
    <row r="3103" spans="1:32">
      <c r="A3103" s="1">
        <v>3103</v>
      </c>
      <c r="B3103" s="21" t="s">
        <v>6328</v>
      </c>
      <c r="C3103" s="21" t="s">
        <v>6329</v>
      </c>
      <c r="D3103" s="21" t="s">
        <v>185</v>
      </c>
      <c r="E3103" s="21" t="s">
        <v>176</v>
      </c>
      <c r="F3103" s="21" t="s">
        <v>176</v>
      </c>
      <c r="G3103" s="21" t="s">
        <v>177</v>
      </c>
      <c r="H3103" s="21" t="s">
        <v>176</v>
      </c>
      <c r="I3103" s="21" t="s">
        <v>178</v>
      </c>
      <c r="J3103" s="22">
        <v>37226</v>
      </c>
      <c r="K3103" s="22">
        <v>55153</v>
      </c>
      <c r="L3103" s="23">
        <f>IFERROR(M3103*O3103,0)</f>
        <v>0.69</v>
      </c>
      <c r="M3103" s="24">
        <f t="shared" si="489"/>
        <v>8.6249999999999993E-2</v>
      </c>
      <c r="N3103" s="21">
        <v>0.69</v>
      </c>
      <c r="O3103" s="21">
        <v>8</v>
      </c>
      <c r="P3103" s="21" t="s">
        <v>187</v>
      </c>
      <c r="Q3103" s="21" t="s">
        <v>2107</v>
      </c>
      <c r="R3103" s="25" t="s">
        <v>1499</v>
      </c>
      <c r="S3103" s="21" t="s">
        <v>913</v>
      </c>
      <c r="T3103" s="21"/>
      <c r="U3103" s="26"/>
      <c r="V3103" s="26"/>
      <c r="W3103" s="27">
        <f t="shared" si="480"/>
        <v>2002</v>
      </c>
      <c r="X3103" s="27">
        <f t="shared" si="481"/>
        <v>2050</v>
      </c>
      <c r="Y3103" s="28">
        <f t="shared" si="482"/>
        <v>0</v>
      </c>
      <c r="Z3103" s="29" t="str">
        <f t="shared" si="483"/>
        <v>CAISO</v>
      </c>
      <c r="AA3103" s="30">
        <f t="shared" si="484"/>
        <v>8</v>
      </c>
      <c r="AB3103" s="31">
        <f>IF(AND(ISNUMBER(MATCH($S3103,[3]Lists!$CU$8:$CU$37,0)),J3103&gt;=DATE(2018,12,31)),$AH$6,$AH$5)</f>
        <v>1</v>
      </c>
      <c r="AC3103" s="31">
        <f t="shared" si="485"/>
        <v>1</v>
      </c>
      <c r="AD3103" s="31">
        <f t="shared" si="486"/>
        <v>1</v>
      </c>
      <c r="AE3103" s="32" t="e">
        <f>MIN($K3103,IF(AND(S3103='[3]Resources - Baseline'!$C$25,$AH$3&gt;0),MIN(DATE(2050,12,31),MAX(DATE($AH$4,12,31),DATE(YEAR(J3103)+$AH$3,MONTH(J3103),DAY(J3103)))),IF(AND(COUNTIFS('[3]Resources - Baseline'!$C$26:$C$37,S3103)=1,$AH$2&gt;0),MIN(DATE($AH$4,12,31),DATE(YEAR(J3103)+$AH$2,MONTH(J3103),DAY(J3103))),DATE(2050,12,31))))</f>
        <v>#VALUE!</v>
      </c>
      <c r="AF3103" s="33">
        <f t="shared" si="487"/>
        <v>1</v>
      </c>
    </row>
    <row r="3104" spans="1:32">
      <c r="A3104" s="1">
        <v>3104</v>
      </c>
      <c r="B3104" s="21" t="s">
        <v>6330</v>
      </c>
      <c r="C3104" s="21" t="s">
        <v>6331</v>
      </c>
      <c r="D3104" s="21" t="s">
        <v>185</v>
      </c>
      <c r="E3104" s="21" t="s">
        <v>175</v>
      </c>
      <c r="F3104" s="21" t="s">
        <v>175</v>
      </c>
      <c r="G3104" s="21" t="s">
        <v>186</v>
      </c>
      <c r="H3104" s="21" t="s">
        <v>175</v>
      </c>
      <c r="I3104" s="21" t="s">
        <v>178</v>
      </c>
      <c r="J3104" s="22">
        <v>41473</v>
      </c>
      <c r="K3104" s="22">
        <v>55153</v>
      </c>
      <c r="L3104" s="23">
        <f t="shared" si="488"/>
        <v>0</v>
      </c>
      <c r="M3104" s="24">
        <f t="shared" si="489"/>
        <v>0</v>
      </c>
      <c r="N3104" s="21"/>
      <c r="O3104" s="21">
        <v>1.5</v>
      </c>
      <c r="P3104" s="21" t="s">
        <v>187</v>
      </c>
      <c r="Q3104" s="21" t="s">
        <v>1498</v>
      </c>
      <c r="R3104" s="25" t="s">
        <v>1499</v>
      </c>
      <c r="S3104" s="21" t="s">
        <v>913</v>
      </c>
      <c r="T3104" s="21"/>
      <c r="U3104" s="26"/>
      <c r="V3104" s="26"/>
      <c r="W3104" s="27">
        <f t="shared" si="480"/>
        <v>2014</v>
      </c>
      <c r="X3104" s="27">
        <f t="shared" si="481"/>
        <v>2050</v>
      </c>
      <c r="Y3104" s="28">
        <f t="shared" si="482"/>
        <v>0</v>
      </c>
      <c r="Z3104" s="29" t="str">
        <f t="shared" si="483"/>
        <v>CAISO</v>
      </c>
      <c r="AA3104" s="30">
        <f t="shared" si="484"/>
        <v>1.5</v>
      </c>
      <c r="AB3104" s="31">
        <f>IF(AND(ISNUMBER(MATCH($S3104,[3]Lists!$CU$8:$CU$37,0)),J3104&gt;=DATE(2018,12,31)),$AH$6,$AH$5)</f>
        <v>1</v>
      </c>
      <c r="AC3104" s="31">
        <f t="shared" si="485"/>
        <v>1</v>
      </c>
      <c r="AD3104" s="31">
        <f t="shared" si="486"/>
        <v>1</v>
      </c>
      <c r="AE3104" s="32" t="e">
        <f>MIN($K3104,IF(AND(S3104='[3]Resources - Baseline'!$C$25,$AH$3&gt;0),MIN(DATE(2050,12,31),MAX(DATE($AH$4,12,31),DATE(YEAR(J3104)+$AH$3,MONTH(J3104),DAY(J3104)))),IF(AND(COUNTIFS('[3]Resources - Baseline'!$C$26:$C$37,S3104)=1,$AH$2&gt;0),MIN(DATE($AH$4,12,31),DATE(YEAR(J3104)+$AH$2,MONTH(J3104),DAY(J3104))),DATE(2050,12,31))))</f>
        <v>#VALUE!</v>
      </c>
      <c r="AF3104" s="33">
        <f t="shared" si="487"/>
        <v>1</v>
      </c>
    </row>
    <row r="3105" spans="1:32">
      <c r="A3105" s="1">
        <v>3105</v>
      </c>
      <c r="B3105" s="21" t="s">
        <v>6332</v>
      </c>
      <c r="C3105" s="21" t="s">
        <v>6333</v>
      </c>
      <c r="D3105" s="21" t="s">
        <v>174</v>
      </c>
      <c r="E3105" s="22" t="s">
        <v>175</v>
      </c>
      <c r="F3105" s="22" t="s">
        <v>176</v>
      </c>
      <c r="G3105" s="22" t="s">
        <v>177</v>
      </c>
      <c r="H3105" s="22" t="s">
        <v>176</v>
      </c>
      <c r="I3105" s="22" t="s">
        <v>178</v>
      </c>
      <c r="J3105" s="22">
        <v>43798</v>
      </c>
      <c r="K3105" s="22">
        <v>55153</v>
      </c>
      <c r="L3105" s="23">
        <f t="shared" si="488"/>
        <v>0</v>
      </c>
      <c r="M3105" s="24">
        <f t="shared" si="489"/>
        <v>0</v>
      </c>
      <c r="N3105" s="23"/>
      <c r="O3105" s="23">
        <v>2.274</v>
      </c>
      <c r="P3105" s="23" t="s">
        <v>1552</v>
      </c>
      <c r="Q3105" s="23" t="s">
        <v>214</v>
      </c>
      <c r="R3105" s="25" t="s">
        <v>1499</v>
      </c>
      <c r="S3105" s="22" t="s">
        <v>913</v>
      </c>
      <c r="T3105" s="22"/>
      <c r="U3105" s="26"/>
      <c r="V3105" s="26"/>
      <c r="W3105" s="27">
        <f t="shared" si="480"/>
        <v>2020</v>
      </c>
      <c r="X3105" s="27">
        <f t="shared" si="481"/>
        <v>2050</v>
      </c>
      <c r="Y3105" s="28">
        <f t="shared" si="482"/>
        <v>0</v>
      </c>
      <c r="Z3105" s="29" t="str">
        <f t="shared" si="483"/>
        <v>CAISO</v>
      </c>
      <c r="AA3105" s="30">
        <f t="shared" si="484"/>
        <v>2.274</v>
      </c>
      <c r="AB3105" s="31">
        <f>IF(AND(ISNUMBER(MATCH($S3105,[3]Lists!$CU$8:$CU$37,0)),J3105&gt;=DATE(2018,12,31)),$AH$6,$AH$5)</f>
        <v>0.95</v>
      </c>
      <c r="AC3105" s="31">
        <f t="shared" si="485"/>
        <v>1</v>
      </c>
      <c r="AD3105" s="31">
        <f t="shared" si="486"/>
        <v>1</v>
      </c>
      <c r="AE3105" s="32" t="e">
        <f>MIN($K3105,IF(AND(S3105='[3]Resources - Baseline'!$C$25,$AH$3&gt;0),MIN(DATE(2050,12,31),MAX(DATE($AH$4,12,31),DATE(YEAR(J3105)+$AH$3,MONTH(J3105),DAY(J3105)))),IF(AND(COUNTIFS('[3]Resources - Baseline'!$C$26:$C$37,S3105)=1,$AH$2&gt;0),MIN(DATE($AH$4,12,31),DATE(YEAR(J3105)+$AH$2,MONTH(J3105),DAY(J3105))),DATE(2050,12,31))))</f>
        <v>#VALUE!</v>
      </c>
      <c r="AF3105" s="33">
        <f t="shared" si="487"/>
        <v>1</v>
      </c>
    </row>
    <row r="3106" spans="1:32">
      <c r="A3106" s="1">
        <v>3106</v>
      </c>
      <c r="B3106" s="21" t="s">
        <v>6334</v>
      </c>
      <c r="C3106" s="21" t="s">
        <v>6335</v>
      </c>
      <c r="D3106" s="21" t="s">
        <v>163</v>
      </c>
      <c r="E3106" s="21" t="s">
        <v>192</v>
      </c>
      <c r="F3106" s="21" t="s">
        <v>192</v>
      </c>
      <c r="G3106" s="21" t="s">
        <v>193</v>
      </c>
      <c r="H3106" s="21" t="s">
        <v>194</v>
      </c>
      <c r="I3106" s="21" t="s">
        <v>195</v>
      </c>
      <c r="J3106" s="22">
        <v>42352</v>
      </c>
      <c r="K3106" s="22">
        <v>55153</v>
      </c>
      <c r="L3106" s="23">
        <f t="shared" si="488"/>
        <v>7.6</v>
      </c>
      <c r="M3106" s="24">
        <f t="shared" si="489"/>
        <v>1</v>
      </c>
      <c r="N3106" s="21">
        <v>7.6</v>
      </c>
      <c r="O3106" s="21">
        <v>7.6</v>
      </c>
      <c r="P3106" s="21" t="s">
        <v>408</v>
      </c>
      <c r="Q3106" s="21" t="s">
        <v>180</v>
      </c>
      <c r="R3106" s="25" t="s">
        <v>181</v>
      </c>
      <c r="S3106" s="21" t="s">
        <v>337</v>
      </c>
      <c r="T3106" s="21"/>
      <c r="U3106" s="26"/>
      <c r="V3106" s="26"/>
      <c r="W3106" s="27">
        <f t="shared" si="480"/>
        <v>2016</v>
      </c>
      <c r="X3106" s="27">
        <f t="shared" si="481"/>
        <v>2050</v>
      </c>
      <c r="Y3106" s="28">
        <f t="shared" si="482"/>
        <v>0</v>
      </c>
      <c r="Z3106" s="29" t="str">
        <f t="shared" si="483"/>
        <v>SW</v>
      </c>
      <c r="AA3106" s="30">
        <f t="shared" si="484"/>
        <v>7.6</v>
      </c>
      <c r="AB3106" s="31">
        <f>IF(AND(ISNUMBER(MATCH($S3106,[3]Lists!$CU$8:$CU$37,0)),J3106&gt;=DATE(2018,12,31)),$AH$6,$AH$5)</f>
        <v>1</v>
      </c>
      <c r="AC3106" s="31">
        <f t="shared" si="485"/>
        <v>1</v>
      </c>
      <c r="AD3106" s="31">
        <f t="shared" si="486"/>
        <v>1</v>
      </c>
      <c r="AE3106" s="32" t="e">
        <f>MIN($K3106,IF(AND(S3106='[3]Resources - Baseline'!$C$25,$AH$3&gt;0),MIN(DATE(2050,12,31),MAX(DATE($AH$4,12,31),DATE(YEAR(J3106)+$AH$3,MONTH(J3106),DAY(J3106)))),IF(AND(COUNTIFS('[3]Resources - Baseline'!$C$26:$C$37,S3106)=1,$AH$2&gt;0),MIN(DATE($AH$4,12,31),DATE(YEAR(J3106)+$AH$2,MONTH(J3106),DAY(J3106))),DATE(2050,12,31))))</f>
        <v>#VALUE!</v>
      </c>
      <c r="AF3106" s="33">
        <f t="shared" si="487"/>
        <v>1</v>
      </c>
    </row>
    <row r="3107" spans="1:32">
      <c r="A3107" s="1">
        <v>3107</v>
      </c>
      <c r="B3107" s="21" t="s">
        <v>6336</v>
      </c>
      <c r="C3107" s="21" t="s">
        <v>6337</v>
      </c>
      <c r="D3107" s="21" t="s">
        <v>163</v>
      </c>
      <c r="E3107" s="21" t="s">
        <v>277</v>
      </c>
      <c r="F3107" s="21" t="s">
        <v>277</v>
      </c>
      <c r="G3107" s="21" t="s">
        <v>278</v>
      </c>
      <c r="H3107" s="21" t="s">
        <v>277</v>
      </c>
      <c r="I3107" s="21" t="s">
        <v>195</v>
      </c>
      <c r="J3107" s="22">
        <v>27303</v>
      </c>
      <c r="K3107" s="22">
        <v>55153</v>
      </c>
      <c r="L3107" s="23">
        <f t="shared" si="488"/>
        <v>94</v>
      </c>
      <c r="M3107" s="24">
        <f t="shared" si="489"/>
        <v>1</v>
      </c>
      <c r="N3107" s="21">
        <v>94</v>
      </c>
      <c r="O3107" s="21">
        <v>94</v>
      </c>
      <c r="P3107" s="21" t="s">
        <v>2086</v>
      </c>
      <c r="Q3107" s="21" t="s">
        <v>258</v>
      </c>
      <c r="R3107" s="25" t="s">
        <v>259</v>
      </c>
      <c r="S3107" s="21" t="s">
        <v>260</v>
      </c>
      <c r="T3107" s="21"/>
      <c r="U3107" s="26"/>
      <c r="V3107" s="26"/>
      <c r="W3107" s="27">
        <f t="shared" si="480"/>
        <v>1975</v>
      </c>
      <c r="X3107" s="27">
        <f t="shared" si="481"/>
        <v>2050</v>
      </c>
      <c r="Y3107" s="28">
        <f t="shared" si="482"/>
        <v>0</v>
      </c>
      <c r="Z3107" s="29" t="str">
        <f t="shared" si="483"/>
        <v>SW</v>
      </c>
      <c r="AA3107" s="30">
        <f t="shared" si="484"/>
        <v>94</v>
      </c>
      <c r="AB3107" s="31">
        <f>IF(AND(ISNUMBER(MATCH($S3107,[3]Lists!$CU$8:$CU$37,0)),J3107&gt;=DATE(2018,12,31)),$AH$6,$AH$5)</f>
        <v>1</v>
      </c>
      <c r="AC3107" s="31">
        <f t="shared" si="485"/>
        <v>1</v>
      </c>
      <c r="AD3107" s="31">
        <f t="shared" si="486"/>
        <v>1</v>
      </c>
      <c r="AE3107" s="32" t="e">
        <f>MIN($K3107,IF(AND(S3107='[3]Resources - Baseline'!$C$25,$AH$3&gt;0),MIN(DATE(2050,12,31),MAX(DATE($AH$4,12,31),DATE(YEAR(J3107)+$AH$3,MONTH(J3107),DAY(J3107)))),IF(AND(COUNTIFS('[3]Resources - Baseline'!$C$26:$C$37,S3107)=1,$AH$2&gt;0),MIN(DATE($AH$4,12,31),DATE(YEAR(J3107)+$AH$2,MONTH(J3107),DAY(J3107))),DATE(2050,12,31))))</f>
        <v>#VALUE!</v>
      </c>
      <c r="AF3107" s="33">
        <f t="shared" si="487"/>
        <v>1</v>
      </c>
    </row>
    <row r="3108" spans="1:32">
      <c r="A3108" s="1">
        <v>3108</v>
      </c>
      <c r="B3108" s="21" t="s">
        <v>6338</v>
      </c>
      <c r="C3108" s="21" t="s">
        <v>6339</v>
      </c>
      <c r="D3108" s="21" t="s">
        <v>163</v>
      </c>
      <c r="E3108" s="21" t="s">
        <v>277</v>
      </c>
      <c r="F3108" s="21" t="s">
        <v>277</v>
      </c>
      <c r="G3108" s="21" t="s">
        <v>278</v>
      </c>
      <c r="H3108" s="21" t="s">
        <v>277</v>
      </c>
      <c r="I3108" s="21" t="s">
        <v>195</v>
      </c>
      <c r="J3108" s="22">
        <v>27364</v>
      </c>
      <c r="K3108" s="22">
        <v>55153</v>
      </c>
      <c r="L3108" s="23">
        <f t="shared" si="488"/>
        <v>94</v>
      </c>
      <c r="M3108" s="24">
        <f t="shared" si="489"/>
        <v>1</v>
      </c>
      <c r="N3108" s="21">
        <v>94</v>
      </c>
      <c r="O3108" s="21">
        <v>94</v>
      </c>
      <c r="P3108" s="21" t="s">
        <v>2086</v>
      </c>
      <c r="Q3108" s="21" t="s">
        <v>258</v>
      </c>
      <c r="R3108" s="25" t="s">
        <v>259</v>
      </c>
      <c r="S3108" s="21" t="s">
        <v>260</v>
      </c>
      <c r="T3108" s="21"/>
      <c r="U3108" s="26"/>
      <c r="V3108" s="26"/>
      <c r="W3108" s="27">
        <f t="shared" si="480"/>
        <v>1975</v>
      </c>
      <c r="X3108" s="27">
        <f t="shared" si="481"/>
        <v>2050</v>
      </c>
      <c r="Y3108" s="28">
        <f t="shared" si="482"/>
        <v>0</v>
      </c>
      <c r="Z3108" s="29" t="str">
        <f t="shared" si="483"/>
        <v>SW</v>
      </c>
      <c r="AA3108" s="30">
        <f t="shared" si="484"/>
        <v>94</v>
      </c>
      <c r="AB3108" s="31">
        <f>IF(AND(ISNUMBER(MATCH($S3108,[3]Lists!$CU$8:$CU$37,0)),J3108&gt;=DATE(2018,12,31)),$AH$6,$AH$5)</f>
        <v>1</v>
      </c>
      <c r="AC3108" s="31">
        <f t="shared" si="485"/>
        <v>1</v>
      </c>
      <c r="AD3108" s="31">
        <f t="shared" si="486"/>
        <v>1</v>
      </c>
      <c r="AE3108" s="32" t="e">
        <f>MIN($K3108,IF(AND(S3108='[3]Resources - Baseline'!$C$25,$AH$3&gt;0),MIN(DATE(2050,12,31),MAX(DATE($AH$4,12,31),DATE(YEAR(J3108)+$AH$3,MONTH(J3108),DAY(J3108)))),IF(AND(COUNTIFS('[3]Resources - Baseline'!$C$26:$C$37,S3108)=1,$AH$2&gt;0),MIN(DATE($AH$4,12,31),DATE(YEAR(J3108)+$AH$2,MONTH(J3108),DAY(J3108))),DATE(2050,12,31))))</f>
        <v>#VALUE!</v>
      </c>
      <c r="AF3108" s="33">
        <f t="shared" si="487"/>
        <v>1</v>
      </c>
    </row>
    <row r="3109" spans="1:32">
      <c r="A3109" s="1">
        <v>3109</v>
      </c>
      <c r="B3109" s="21" t="s">
        <v>6340</v>
      </c>
      <c r="C3109" s="21" t="s">
        <v>6341</v>
      </c>
      <c r="D3109" s="21" t="s">
        <v>163</v>
      </c>
      <c r="E3109" s="21" t="s">
        <v>277</v>
      </c>
      <c r="F3109" s="21" t="s">
        <v>277</v>
      </c>
      <c r="G3109" s="21" t="s">
        <v>278</v>
      </c>
      <c r="H3109" s="21" t="s">
        <v>277</v>
      </c>
      <c r="I3109" s="21" t="s">
        <v>195</v>
      </c>
      <c r="J3109" s="22">
        <v>27303</v>
      </c>
      <c r="K3109" s="22">
        <v>55153</v>
      </c>
      <c r="L3109" s="23">
        <f t="shared" si="488"/>
        <v>94</v>
      </c>
      <c r="M3109" s="24">
        <f t="shared" si="489"/>
        <v>1</v>
      </c>
      <c r="N3109" s="21">
        <v>94</v>
      </c>
      <c r="O3109" s="21">
        <v>94</v>
      </c>
      <c r="P3109" s="21" t="s">
        <v>2086</v>
      </c>
      <c r="Q3109" s="21" t="s">
        <v>258</v>
      </c>
      <c r="R3109" s="25" t="s">
        <v>259</v>
      </c>
      <c r="S3109" s="21" t="s">
        <v>260</v>
      </c>
      <c r="T3109" s="21"/>
      <c r="U3109" s="26"/>
      <c r="V3109" s="26"/>
      <c r="W3109" s="27">
        <f t="shared" si="480"/>
        <v>1975</v>
      </c>
      <c r="X3109" s="27">
        <f t="shared" si="481"/>
        <v>2050</v>
      </c>
      <c r="Y3109" s="28">
        <f t="shared" si="482"/>
        <v>0</v>
      </c>
      <c r="Z3109" s="29" t="str">
        <f t="shared" si="483"/>
        <v>SW</v>
      </c>
      <c r="AA3109" s="30">
        <f t="shared" si="484"/>
        <v>94</v>
      </c>
      <c r="AB3109" s="31">
        <f>IF(AND(ISNUMBER(MATCH($S3109,[3]Lists!$CU$8:$CU$37,0)),J3109&gt;=DATE(2018,12,31)),$AH$6,$AH$5)</f>
        <v>1</v>
      </c>
      <c r="AC3109" s="31">
        <f t="shared" si="485"/>
        <v>1</v>
      </c>
      <c r="AD3109" s="31">
        <f t="shared" si="486"/>
        <v>1</v>
      </c>
      <c r="AE3109" s="32" t="e">
        <f>MIN($K3109,IF(AND(S3109='[3]Resources - Baseline'!$C$25,$AH$3&gt;0),MIN(DATE(2050,12,31),MAX(DATE($AH$4,12,31),DATE(YEAR(J3109)+$AH$3,MONTH(J3109),DAY(J3109)))),IF(AND(COUNTIFS('[3]Resources - Baseline'!$C$26:$C$37,S3109)=1,$AH$2&gt;0),MIN(DATE($AH$4,12,31),DATE(YEAR(J3109)+$AH$2,MONTH(J3109),DAY(J3109))),DATE(2050,12,31))))</f>
        <v>#VALUE!</v>
      </c>
      <c r="AF3109" s="33">
        <f t="shared" si="487"/>
        <v>1</v>
      </c>
    </row>
    <row r="3110" spans="1:32">
      <c r="A3110" s="1">
        <v>3110</v>
      </c>
      <c r="B3110" s="21" t="s">
        <v>6342</v>
      </c>
      <c r="C3110" s="21" t="s">
        <v>6343</v>
      </c>
      <c r="D3110" s="21" t="s">
        <v>163</v>
      </c>
      <c r="E3110" s="21" t="s">
        <v>277</v>
      </c>
      <c r="F3110" s="21" t="s">
        <v>277</v>
      </c>
      <c r="G3110" s="21" t="s">
        <v>278</v>
      </c>
      <c r="H3110" s="21" t="s">
        <v>277</v>
      </c>
      <c r="I3110" s="21" t="s">
        <v>195</v>
      </c>
      <c r="J3110" s="22">
        <v>27515</v>
      </c>
      <c r="K3110" s="22">
        <v>55153</v>
      </c>
      <c r="L3110" s="23">
        <f t="shared" si="488"/>
        <v>94</v>
      </c>
      <c r="M3110" s="24">
        <f t="shared" si="489"/>
        <v>1</v>
      </c>
      <c r="N3110" s="21">
        <v>94</v>
      </c>
      <c r="O3110" s="21">
        <v>94</v>
      </c>
      <c r="P3110" s="21" t="s">
        <v>2086</v>
      </c>
      <c r="Q3110" s="21" t="s">
        <v>258</v>
      </c>
      <c r="R3110" s="25" t="s">
        <v>259</v>
      </c>
      <c r="S3110" s="21" t="s">
        <v>260</v>
      </c>
      <c r="T3110" s="21"/>
      <c r="U3110" s="26"/>
      <c r="V3110" s="26"/>
      <c r="W3110" s="27">
        <f t="shared" si="480"/>
        <v>1975</v>
      </c>
      <c r="X3110" s="27">
        <f t="shared" si="481"/>
        <v>2050</v>
      </c>
      <c r="Y3110" s="28">
        <f t="shared" si="482"/>
        <v>0</v>
      </c>
      <c r="Z3110" s="29" t="str">
        <f t="shared" si="483"/>
        <v>SW</v>
      </c>
      <c r="AA3110" s="30">
        <f t="shared" si="484"/>
        <v>94</v>
      </c>
      <c r="AB3110" s="31">
        <f>IF(AND(ISNUMBER(MATCH($S3110,[3]Lists!$CU$8:$CU$37,0)),J3110&gt;=DATE(2018,12,31)),$AH$6,$AH$5)</f>
        <v>1</v>
      </c>
      <c r="AC3110" s="31">
        <f t="shared" si="485"/>
        <v>1</v>
      </c>
      <c r="AD3110" s="31">
        <f t="shared" si="486"/>
        <v>1</v>
      </c>
      <c r="AE3110" s="32" t="e">
        <f>MIN($K3110,IF(AND(S3110='[3]Resources - Baseline'!$C$25,$AH$3&gt;0),MIN(DATE(2050,12,31),MAX(DATE($AH$4,12,31),DATE(YEAR(J3110)+$AH$3,MONTH(J3110),DAY(J3110)))),IF(AND(COUNTIFS('[3]Resources - Baseline'!$C$26:$C$37,S3110)=1,$AH$2&gt;0),MIN(DATE($AH$4,12,31),DATE(YEAR(J3110)+$AH$2,MONTH(J3110),DAY(J3110))),DATE(2050,12,31))))</f>
        <v>#VALUE!</v>
      </c>
      <c r="AF3110" s="33">
        <f t="shared" si="487"/>
        <v>1</v>
      </c>
    </row>
    <row r="3111" spans="1:32">
      <c r="A3111" s="1">
        <v>3111</v>
      </c>
      <c r="B3111" s="21" t="s">
        <v>6344</v>
      </c>
      <c r="C3111" s="21" t="s">
        <v>6345</v>
      </c>
      <c r="D3111" s="21" t="s">
        <v>163</v>
      </c>
      <c r="E3111" s="21" t="s">
        <v>277</v>
      </c>
      <c r="F3111" s="21" t="s">
        <v>277</v>
      </c>
      <c r="G3111" s="21" t="s">
        <v>278</v>
      </c>
      <c r="H3111" s="21" t="s">
        <v>277</v>
      </c>
      <c r="I3111" s="21" t="s">
        <v>195</v>
      </c>
      <c r="J3111" s="22">
        <v>38443</v>
      </c>
      <c r="K3111" s="22">
        <v>55153</v>
      </c>
      <c r="L3111" s="23">
        <f t="shared" si="488"/>
        <v>589.5</v>
      </c>
      <c r="M3111" s="24">
        <f t="shared" si="489"/>
        <v>1</v>
      </c>
      <c r="N3111" s="21">
        <v>589.5</v>
      </c>
      <c r="O3111" s="21">
        <v>589.5</v>
      </c>
      <c r="P3111" s="21" t="s">
        <v>257</v>
      </c>
      <c r="Q3111" s="21" t="s">
        <v>258</v>
      </c>
      <c r="R3111" s="25" t="s">
        <v>259</v>
      </c>
      <c r="S3111" s="21" t="s">
        <v>260</v>
      </c>
      <c r="T3111" s="21"/>
      <c r="U3111" s="26"/>
      <c r="V3111" s="26"/>
      <c r="W3111" s="27">
        <f t="shared" si="480"/>
        <v>2005</v>
      </c>
      <c r="X3111" s="27">
        <f t="shared" si="481"/>
        <v>2050</v>
      </c>
      <c r="Y3111" s="28">
        <f t="shared" si="482"/>
        <v>0</v>
      </c>
      <c r="Z3111" s="29" t="str">
        <f t="shared" si="483"/>
        <v>SW</v>
      </c>
      <c r="AA3111" s="30">
        <f t="shared" si="484"/>
        <v>589.5</v>
      </c>
      <c r="AB3111" s="31">
        <f>IF(AND(ISNUMBER(MATCH($S3111,[3]Lists!$CU$8:$CU$37,0)),J3111&gt;=DATE(2018,12,31)),$AH$6,$AH$5)</f>
        <v>1</v>
      </c>
      <c r="AC3111" s="31">
        <f t="shared" si="485"/>
        <v>1</v>
      </c>
      <c r="AD3111" s="31">
        <f t="shared" si="486"/>
        <v>1</v>
      </c>
      <c r="AE3111" s="32" t="e">
        <f>MIN($K3111,IF(AND(S3111='[3]Resources - Baseline'!$C$25,$AH$3&gt;0),MIN(DATE(2050,12,31),MAX(DATE($AH$4,12,31),DATE(YEAR(J3111)+$AH$3,MONTH(J3111),DAY(J3111)))),IF(AND(COUNTIFS('[3]Resources - Baseline'!$C$26:$C$37,S3111)=1,$AH$2&gt;0),MIN(DATE($AH$4,12,31),DATE(YEAR(J3111)+$AH$2,MONTH(J3111),DAY(J3111))),DATE(2050,12,31))))</f>
        <v>#VALUE!</v>
      </c>
      <c r="AF3111" s="33">
        <f t="shared" si="487"/>
        <v>1</v>
      </c>
    </row>
    <row r="3112" spans="1:32">
      <c r="A3112" s="1">
        <v>3112</v>
      </c>
      <c r="B3112" s="21" t="s">
        <v>6346</v>
      </c>
      <c r="C3112" s="21" t="s">
        <v>6347</v>
      </c>
      <c r="D3112" s="21" t="s">
        <v>163</v>
      </c>
      <c r="E3112" s="21" t="s">
        <v>277</v>
      </c>
      <c r="F3112" s="21" t="s">
        <v>277</v>
      </c>
      <c r="G3112" s="21" t="s">
        <v>278</v>
      </c>
      <c r="H3112" s="21" t="s">
        <v>277</v>
      </c>
      <c r="I3112" s="21" t="s">
        <v>195</v>
      </c>
      <c r="J3112" s="22">
        <v>38777</v>
      </c>
      <c r="K3112" s="22">
        <v>55153</v>
      </c>
      <c r="L3112" s="23">
        <f t="shared" si="488"/>
        <v>281</v>
      </c>
      <c r="M3112" s="24">
        <f t="shared" si="489"/>
        <v>1</v>
      </c>
      <c r="N3112" s="21">
        <v>281</v>
      </c>
      <c r="O3112" s="21">
        <v>281</v>
      </c>
      <c r="P3112" s="21" t="s">
        <v>257</v>
      </c>
      <c r="Q3112" s="21" t="s">
        <v>258</v>
      </c>
      <c r="R3112" s="25" t="s">
        <v>259</v>
      </c>
      <c r="S3112" s="21" t="s">
        <v>260</v>
      </c>
      <c r="T3112" s="21"/>
      <c r="U3112" s="26"/>
      <c r="V3112" s="26"/>
      <c r="W3112" s="27">
        <f t="shared" si="480"/>
        <v>2006</v>
      </c>
      <c r="X3112" s="27">
        <f t="shared" si="481"/>
        <v>2050</v>
      </c>
      <c r="Y3112" s="28">
        <f t="shared" si="482"/>
        <v>0</v>
      </c>
      <c r="Z3112" s="29" t="str">
        <f t="shared" si="483"/>
        <v>SW</v>
      </c>
      <c r="AA3112" s="30">
        <f t="shared" si="484"/>
        <v>281</v>
      </c>
      <c r="AB3112" s="31">
        <f>IF(AND(ISNUMBER(MATCH($S3112,[3]Lists!$CU$8:$CU$37,0)),J3112&gt;=DATE(2018,12,31)),$AH$6,$AH$5)</f>
        <v>1</v>
      </c>
      <c r="AC3112" s="31">
        <f t="shared" si="485"/>
        <v>1</v>
      </c>
      <c r="AD3112" s="31">
        <f t="shared" si="486"/>
        <v>1</v>
      </c>
      <c r="AE3112" s="32" t="e">
        <f>MIN($K3112,IF(AND(S3112='[3]Resources - Baseline'!$C$25,$AH$3&gt;0),MIN(DATE(2050,12,31),MAX(DATE($AH$4,12,31),DATE(YEAR(J3112)+$AH$3,MONTH(J3112),DAY(J3112)))),IF(AND(COUNTIFS('[3]Resources - Baseline'!$C$26:$C$37,S3112)=1,$AH$2&gt;0),MIN(DATE($AH$4,12,31),DATE(YEAR(J3112)+$AH$2,MONTH(J3112),DAY(J3112))),DATE(2050,12,31))))</f>
        <v>#VALUE!</v>
      </c>
      <c r="AF3112" s="33">
        <f t="shared" si="487"/>
        <v>1</v>
      </c>
    </row>
    <row r="3113" spans="1:32">
      <c r="A3113" s="1">
        <v>3113</v>
      </c>
      <c r="B3113" s="21" t="s">
        <v>6348</v>
      </c>
      <c r="C3113" s="21" t="s">
        <v>6349</v>
      </c>
      <c r="D3113" s="21" t="s">
        <v>185</v>
      </c>
      <c r="E3113" s="21" t="s">
        <v>246</v>
      </c>
      <c r="F3113" s="21" t="s">
        <v>246</v>
      </c>
      <c r="G3113" s="21" t="s">
        <v>247</v>
      </c>
      <c r="H3113" s="21" t="s">
        <v>246</v>
      </c>
      <c r="I3113" s="21" t="s">
        <v>178</v>
      </c>
      <c r="J3113" s="22">
        <v>30755</v>
      </c>
      <c r="K3113" s="22">
        <v>55153</v>
      </c>
      <c r="L3113" s="23">
        <f t="shared" si="488"/>
        <v>63.000000000000007</v>
      </c>
      <c r="M3113" s="24">
        <f t="shared" si="489"/>
        <v>0.68403908794788282</v>
      </c>
      <c r="N3113" s="21">
        <v>63</v>
      </c>
      <c r="O3113" s="21">
        <v>92.1</v>
      </c>
      <c r="P3113" s="21" t="s">
        <v>187</v>
      </c>
      <c r="Q3113" s="21" t="s">
        <v>248</v>
      </c>
      <c r="R3113" s="25" t="s">
        <v>249</v>
      </c>
      <c r="S3113" s="21" t="s">
        <v>250</v>
      </c>
      <c r="T3113" s="21"/>
      <c r="U3113" s="26"/>
      <c r="V3113" s="26"/>
      <c r="W3113" s="27">
        <f t="shared" si="480"/>
        <v>1984</v>
      </c>
      <c r="X3113" s="27">
        <f t="shared" si="481"/>
        <v>2050</v>
      </c>
      <c r="Y3113" s="28">
        <f t="shared" si="482"/>
        <v>0</v>
      </c>
      <c r="Z3113" s="29" t="str">
        <f t="shared" si="483"/>
        <v>CAISO</v>
      </c>
      <c r="AA3113" s="30">
        <f t="shared" si="484"/>
        <v>92.1</v>
      </c>
      <c r="AB3113" s="31">
        <f>IF(AND(ISNUMBER(MATCH($S3113,[3]Lists!$CU$8:$CU$37,0)),J3113&gt;=DATE(2018,12,31)),$AH$6,$AH$5)</f>
        <v>1</v>
      </c>
      <c r="AC3113" s="31">
        <f t="shared" si="485"/>
        <v>1</v>
      </c>
      <c r="AD3113" s="31">
        <f t="shared" si="486"/>
        <v>1</v>
      </c>
      <c r="AE3113" s="32" t="e">
        <f>MIN($K3113,IF(AND(S3113='[3]Resources - Baseline'!$C$25,$AH$3&gt;0),MIN(DATE(2050,12,31),MAX(DATE($AH$4,12,31),DATE(YEAR(J3113)+$AH$3,MONTH(J3113),DAY(J3113)))),IF(AND(COUNTIFS('[3]Resources - Baseline'!$C$26:$C$37,S3113)=1,$AH$2&gt;0),MIN(DATE($AH$4,12,31),DATE(YEAR(J3113)+$AH$2,MONTH(J3113),DAY(J3113))),DATE(2050,12,31))))</f>
        <v>#VALUE!</v>
      </c>
      <c r="AF3113" s="33">
        <f t="shared" si="487"/>
        <v>1</v>
      </c>
    </row>
    <row r="3114" spans="1:32">
      <c r="A3114" s="1">
        <v>3114</v>
      </c>
      <c r="B3114" s="21" t="s">
        <v>6350</v>
      </c>
      <c r="C3114" s="21" t="s">
        <v>6351</v>
      </c>
      <c r="D3114" s="21" t="s">
        <v>185</v>
      </c>
      <c r="E3114" s="21" t="s">
        <v>176</v>
      </c>
      <c r="F3114" s="21" t="s">
        <v>176</v>
      </c>
      <c r="G3114" s="21" t="s">
        <v>177</v>
      </c>
      <c r="H3114" s="21" t="s">
        <v>176</v>
      </c>
      <c r="I3114" s="21" t="s">
        <v>178</v>
      </c>
      <c r="J3114" s="22">
        <v>42487</v>
      </c>
      <c r="K3114" s="22">
        <v>55153</v>
      </c>
      <c r="L3114" s="23">
        <f t="shared" si="488"/>
        <v>19.23</v>
      </c>
      <c r="M3114" s="24">
        <f t="shared" si="489"/>
        <v>0.98112244897959178</v>
      </c>
      <c r="N3114" s="21">
        <v>19.23</v>
      </c>
      <c r="O3114" s="21">
        <v>19.600000000000001</v>
      </c>
      <c r="P3114" s="21" t="s">
        <v>187</v>
      </c>
      <c r="Q3114" s="21" t="s">
        <v>1498</v>
      </c>
      <c r="R3114" s="25" t="s">
        <v>1499</v>
      </c>
      <c r="S3114" s="21" t="s">
        <v>913</v>
      </c>
      <c r="T3114" s="21"/>
      <c r="U3114" s="26"/>
      <c r="V3114" s="26"/>
      <c r="W3114" s="27">
        <f t="shared" si="480"/>
        <v>2016</v>
      </c>
      <c r="X3114" s="27">
        <f t="shared" si="481"/>
        <v>2050</v>
      </c>
      <c r="Y3114" s="28">
        <f t="shared" si="482"/>
        <v>0</v>
      </c>
      <c r="Z3114" s="29" t="str">
        <f t="shared" si="483"/>
        <v>CAISO</v>
      </c>
      <c r="AA3114" s="30">
        <f t="shared" si="484"/>
        <v>19.600000000000001</v>
      </c>
      <c r="AB3114" s="31">
        <f>IF(AND(ISNUMBER(MATCH($S3114,[3]Lists!$CU$8:$CU$37,0)),J3114&gt;=DATE(2018,12,31)),$AH$6,$AH$5)</f>
        <v>1</v>
      </c>
      <c r="AC3114" s="31">
        <f t="shared" si="485"/>
        <v>1</v>
      </c>
      <c r="AD3114" s="31">
        <f t="shared" si="486"/>
        <v>1</v>
      </c>
      <c r="AE3114" s="32" t="e">
        <f>MIN($K3114,IF(AND(S3114='[3]Resources - Baseline'!$C$25,$AH$3&gt;0),MIN(DATE(2050,12,31),MAX(DATE($AH$4,12,31),DATE(YEAR(J3114)+$AH$3,MONTH(J3114),DAY(J3114)))),IF(AND(COUNTIFS('[3]Resources - Baseline'!$C$26:$C$37,S3114)=1,$AH$2&gt;0),MIN(DATE($AH$4,12,31),DATE(YEAR(J3114)+$AH$2,MONTH(J3114),DAY(J3114))),DATE(2050,12,31))))</f>
        <v>#VALUE!</v>
      </c>
      <c r="AF3114" s="33">
        <f t="shared" si="487"/>
        <v>1</v>
      </c>
    </row>
    <row r="3115" spans="1:32">
      <c r="A3115" s="1">
        <v>3115</v>
      </c>
      <c r="B3115" s="21" t="s">
        <v>6352</v>
      </c>
      <c r="C3115" s="21" t="s">
        <v>6353</v>
      </c>
      <c r="D3115" s="21" t="s">
        <v>185</v>
      </c>
      <c r="E3115" s="21" t="s">
        <v>176</v>
      </c>
      <c r="F3115" s="21" t="s">
        <v>176</v>
      </c>
      <c r="G3115" s="21" t="s">
        <v>177</v>
      </c>
      <c r="H3115" s="21" t="s">
        <v>176</v>
      </c>
      <c r="I3115" s="21" t="s">
        <v>178</v>
      </c>
      <c r="J3115" s="22"/>
      <c r="K3115" s="22">
        <v>55153</v>
      </c>
      <c r="L3115" s="23">
        <f t="shared" si="488"/>
        <v>2</v>
      </c>
      <c r="M3115" s="24">
        <f t="shared" si="489"/>
        <v>1</v>
      </c>
      <c r="N3115" s="21">
        <v>2</v>
      </c>
      <c r="O3115" s="21">
        <v>2</v>
      </c>
      <c r="P3115" s="21" t="s">
        <v>1662</v>
      </c>
      <c r="Q3115" s="21" t="s">
        <v>655</v>
      </c>
      <c r="R3115" s="25" t="s">
        <v>654</v>
      </c>
      <c r="S3115" s="21" t="s">
        <v>656</v>
      </c>
      <c r="T3115" s="21"/>
      <c r="U3115" s="26"/>
      <c r="V3115" s="26"/>
      <c r="W3115" s="27">
        <f t="shared" si="480"/>
        <v>1900</v>
      </c>
      <c r="X3115" s="27">
        <f t="shared" si="481"/>
        <v>2050</v>
      </c>
      <c r="Y3115" s="28">
        <f t="shared" si="482"/>
        <v>0</v>
      </c>
      <c r="Z3115" s="29" t="str">
        <f t="shared" si="483"/>
        <v>CAISO</v>
      </c>
      <c r="AA3115" s="30">
        <f t="shared" si="484"/>
        <v>2</v>
      </c>
      <c r="AB3115" s="31">
        <f>IF(AND(ISNUMBER(MATCH($S3115,[3]Lists!$CU$8:$CU$37,0)),J3115&gt;=DATE(2018,12,31)),$AH$6,$AH$5)</f>
        <v>1</v>
      </c>
      <c r="AC3115" s="31">
        <f t="shared" si="485"/>
        <v>1</v>
      </c>
      <c r="AD3115" s="31">
        <f t="shared" si="486"/>
        <v>1</v>
      </c>
      <c r="AE3115" s="32" t="e">
        <f>MIN($K3115,IF(AND(S3115='[3]Resources - Baseline'!$C$25,$AH$3&gt;0),MIN(DATE(2050,12,31),MAX(DATE($AH$4,12,31),DATE(YEAR(J3115)+$AH$3,MONTH(J3115),DAY(J3115)))),IF(AND(COUNTIFS('[3]Resources - Baseline'!$C$26:$C$37,S3115)=1,$AH$2&gt;0),MIN(DATE($AH$4,12,31),DATE(YEAR(J3115)+$AH$2,MONTH(J3115),DAY(J3115))),DATE(2050,12,31))))</f>
        <v>#VALUE!</v>
      </c>
      <c r="AF3115" s="33">
        <f t="shared" si="487"/>
        <v>1</v>
      </c>
    </row>
    <row r="3116" spans="1:32">
      <c r="A3116" s="1">
        <v>3116</v>
      </c>
      <c r="B3116" s="21" t="s">
        <v>6354</v>
      </c>
      <c r="C3116" s="21" t="s">
        <v>6355</v>
      </c>
      <c r="D3116" s="21" t="s">
        <v>163</v>
      </c>
      <c r="E3116" s="21" t="s">
        <v>192</v>
      </c>
      <c r="F3116" s="21" t="s">
        <v>192</v>
      </c>
      <c r="G3116" s="21" t="s">
        <v>193</v>
      </c>
      <c r="H3116" s="21" t="s">
        <v>194</v>
      </c>
      <c r="I3116" s="21" t="s">
        <v>195</v>
      </c>
      <c r="J3116" s="22">
        <v>42341</v>
      </c>
      <c r="K3116" s="22">
        <v>55153</v>
      </c>
      <c r="L3116" s="23">
        <f t="shared" si="488"/>
        <v>7.6</v>
      </c>
      <c r="M3116" s="24">
        <f t="shared" si="489"/>
        <v>1</v>
      </c>
      <c r="N3116" s="21">
        <v>7.6</v>
      </c>
      <c r="O3116" s="21">
        <v>7.6</v>
      </c>
      <c r="P3116" s="21" t="s">
        <v>408</v>
      </c>
      <c r="Q3116" s="21" t="s">
        <v>180</v>
      </c>
      <c r="R3116" s="25" t="s">
        <v>181</v>
      </c>
      <c r="S3116" s="21" t="s">
        <v>337</v>
      </c>
      <c r="T3116" s="21"/>
      <c r="U3116" s="26"/>
      <c r="V3116" s="26"/>
      <c r="W3116" s="27">
        <f t="shared" si="480"/>
        <v>2016</v>
      </c>
      <c r="X3116" s="27">
        <f t="shared" si="481"/>
        <v>2050</v>
      </c>
      <c r="Y3116" s="28">
        <f t="shared" si="482"/>
        <v>0</v>
      </c>
      <c r="Z3116" s="29" t="str">
        <f t="shared" si="483"/>
        <v>SW</v>
      </c>
      <c r="AA3116" s="30">
        <f t="shared" si="484"/>
        <v>7.6</v>
      </c>
      <c r="AB3116" s="31">
        <f>IF(AND(ISNUMBER(MATCH($S3116,[3]Lists!$CU$8:$CU$37,0)),J3116&gt;=DATE(2018,12,31)),$AH$6,$AH$5)</f>
        <v>1</v>
      </c>
      <c r="AC3116" s="31">
        <f t="shared" si="485"/>
        <v>1</v>
      </c>
      <c r="AD3116" s="31">
        <f t="shared" si="486"/>
        <v>1</v>
      </c>
      <c r="AE3116" s="32" t="e">
        <f>MIN($K3116,IF(AND(S3116='[3]Resources - Baseline'!$C$25,$AH$3&gt;0),MIN(DATE(2050,12,31),MAX(DATE($AH$4,12,31),DATE(YEAR(J3116)+$AH$3,MONTH(J3116),DAY(J3116)))),IF(AND(COUNTIFS('[3]Resources - Baseline'!$C$26:$C$37,S3116)=1,$AH$2&gt;0),MIN(DATE($AH$4,12,31),DATE(YEAR(J3116)+$AH$2,MONTH(J3116),DAY(J3116))),DATE(2050,12,31))))</f>
        <v>#VALUE!</v>
      </c>
      <c r="AF3116" s="33">
        <f t="shared" si="487"/>
        <v>1</v>
      </c>
    </row>
    <row r="3117" spans="1:32">
      <c r="A3117" s="1">
        <v>3117</v>
      </c>
      <c r="B3117" s="21" t="s">
        <v>6356</v>
      </c>
      <c r="C3117" s="21"/>
      <c r="D3117" s="21" t="s">
        <v>185</v>
      </c>
      <c r="E3117" s="21" t="s">
        <v>176</v>
      </c>
      <c r="F3117" s="21" t="s">
        <v>176</v>
      </c>
      <c r="G3117" s="21" t="s">
        <v>177</v>
      </c>
      <c r="H3117" s="21" t="s">
        <v>176</v>
      </c>
      <c r="I3117" s="21" t="s">
        <v>178</v>
      </c>
      <c r="J3117" s="22">
        <v>30376</v>
      </c>
      <c r="K3117" s="22">
        <v>55153</v>
      </c>
      <c r="L3117" s="23">
        <f t="shared" si="488"/>
        <v>31</v>
      </c>
      <c r="M3117" s="24">
        <f t="shared" si="489"/>
        <v>1</v>
      </c>
      <c r="N3117" s="21">
        <v>31</v>
      </c>
      <c r="O3117" s="21">
        <v>31</v>
      </c>
      <c r="P3117" s="21" t="s">
        <v>187</v>
      </c>
      <c r="Q3117" s="21" t="s">
        <v>197</v>
      </c>
      <c r="R3117" s="25" t="s">
        <v>198</v>
      </c>
      <c r="S3117" s="21" t="s">
        <v>403</v>
      </c>
      <c r="T3117" s="21"/>
      <c r="U3117" s="26"/>
      <c r="V3117" s="26"/>
      <c r="W3117" s="27">
        <f t="shared" si="480"/>
        <v>1983</v>
      </c>
      <c r="X3117" s="27">
        <f t="shared" si="481"/>
        <v>2050</v>
      </c>
      <c r="Y3117" s="28">
        <f t="shared" si="482"/>
        <v>0</v>
      </c>
      <c r="Z3117" s="29" t="str">
        <f t="shared" si="483"/>
        <v>CAISO</v>
      </c>
      <c r="AA3117" s="30">
        <f t="shared" si="484"/>
        <v>31</v>
      </c>
      <c r="AB3117" s="31">
        <f>IF(AND(ISNUMBER(MATCH($S3117,[3]Lists!$CU$8:$CU$37,0)),J3117&gt;=DATE(2018,12,31)),$AH$6,$AH$5)</f>
        <v>1</v>
      </c>
      <c r="AC3117" s="31">
        <f t="shared" si="485"/>
        <v>1</v>
      </c>
      <c r="AD3117" s="31">
        <f t="shared" si="486"/>
        <v>1</v>
      </c>
      <c r="AE3117" s="32" t="e">
        <f>MIN($K3117,IF(AND(S3117='[3]Resources - Baseline'!$C$25,$AH$3&gt;0),MIN(DATE(2050,12,31),MAX(DATE($AH$4,12,31),DATE(YEAR(J3117)+$AH$3,MONTH(J3117),DAY(J3117)))),IF(AND(COUNTIFS('[3]Resources - Baseline'!$C$26:$C$37,S3117)=1,$AH$2&gt;0),MIN(DATE($AH$4,12,31),DATE(YEAR(J3117)+$AH$2,MONTH(J3117),DAY(J3117))),DATE(2050,12,31))))</f>
        <v>#VALUE!</v>
      </c>
      <c r="AF3117" s="33">
        <f t="shared" si="487"/>
        <v>1</v>
      </c>
    </row>
    <row r="3118" spans="1:32">
      <c r="A3118" s="1">
        <v>3118</v>
      </c>
      <c r="B3118" s="21" t="s">
        <v>6357</v>
      </c>
      <c r="C3118" s="21" t="s">
        <v>6358</v>
      </c>
      <c r="D3118" s="21" t="s">
        <v>185</v>
      </c>
      <c r="E3118" s="21" t="s">
        <v>176</v>
      </c>
      <c r="F3118" s="21" t="s">
        <v>176</v>
      </c>
      <c r="G3118" s="21" t="s">
        <v>177</v>
      </c>
      <c r="H3118" s="21" t="s">
        <v>176</v>
      </c>
      <c r="I3118" s="21" t="s">
        <v>178</v>
      </c>
      <c r="J3118" s="22">
        <v>40050</v>
      </c>
      <c r="K3118" s="22">
        <v>55153</v>
      </c>
      <c r="L3118" s="23">
        <f t="shared" si="488"/>
        <v>0</v>
      </c>
      <c r="M3118" s="24">
        <f t="shared" si="489"/>
        <v>0</v>
      </c>
      <c r="N3118" s="21"/>
      <c r="O3118" s="21">
        <v>1.57</v>
      </c>
      <c r="P3118" s="21" t="s">
        <v>187</v>
      </c>
      <c r="Q3118" s="21" t="s">
        <v>1649</v>
      </c>
      <c r="R3118" s="25" t="s">
        <v>1499</v>
      </c>
      <c r="S3118" s="21" t="s">
        <v>913</v>
      </c>
      <c r="T3118" s="21"/>
      <c r="U3118" s="26"/>
      <c r="V3118" s="26"/>
      <c r="W3118" s="27">
        <f t="shared" si="480"/>
        <v>2010</v>
      </c>
      <c r="X3118" s="27">
        <f t="shared" si="481"/>
        <v>2050</v>
      </c>
      <c r="Y3118" s="28">
        <f t="shared" si="482"/>
        <v>0</v>
      </c>
      <c r="Z3118" s="29" t="str">
        <f t="shared" si="483"/>
        <v>CAISO</v>
      </c>
      <c r="AA3118" s="30">
        <f t="shared" si="484"/>
        <v>1.57</v>
      </c>
      <c r="AB3118" s="31">
        <f>IF(AND(ISNUMBER(MATCH($S3118,[3]Lists!$CU$8:$CU$37,0)),J3118&gt;=DATE(2018,12,31)),$AH$6,$AH$5)</f>
        <v>1</v>
      </c>
      <c r="AC3118" s="31">
        <f t="shared" si="485"/>
        <v>1</v>
      </c>
      <c r="AD3118" s="31">
        <f t="shared" si="486"/>
        <v>1</v>
      </c>
      <c r="AE3118" s="32" t="e">
        <f>MIN($K3118,IF(AND(S3118='[3]Resources - Baseline'!$C$25,$AH$3&gt;0),MIN(DATE(2050,12,31),MAX(DATE($AH$4,12,31),DATE(YEAR(J3118)+$AH$3,MONTH(J3118),DAY(J3118)))),IF(AND(COUNTIFS('[3]Resources - Baseline'!$C$26:$C$37,S3118)=1,$AH$2&gt;0),MIN(DATE($AH$4,12,31),DATE(YEAR(J3118)+$AH$2,MONTH(J3118),DAY(J3118))),DATE(2050,12,31))))</f>
        <v>#VALUE!</v>
      </c>
      <c r="AF3118" s="33">
        <f t="shared" si="487"/>
        <v>1</v>
      </c>
    </row>
    <row r="3119" spans="1:32">
      <c r="A3119" s="1">
        <v>3119</v>
      </c>
      <c r="B3119" s="21" t="s">
        <v>6359</v>
      </c>
      <c r="C3119" s="21"/>
      <c r="D3119" s="21" t="s">
        <v>185</v>
      </c>
      <c r="E3119" s="21" t="s">
        <v>176</v>
      </c>
      <c r="F3119" s="21" t="s">
        <v>176</v>
      </c>
      <c r="G3119" s="21" t="s">
        <v>177</v>
      </c>
      <c r="H3119" s="21" t="s">
        <v>176</v>
      </c>
      <c r="I3119" s="21" t="s">
        <v>178</v>
      </c>
      <c r="J3119" s="22"/>
      <c r="K3119" s="22">
        <v>55153</v>
      </c>
      <c r="L3119" s="23">
        <f t="shared" si="488"/>
        <v>1</v>
      </c>
      <c r="M3119" s="24">
        <f t="shared" si="489"/>
        <v>1</v>
      </c>
      <c r="N3119" s="21">
        <v>1</v>
      </c>
      <c r="O3119" s="21">
        <v>1</v>
      </c>
      <c r="P3119" s="21" t="s">
        <v>219</v>
      </c>
      <c r="Q3119" s="21" t="s">
        <v>219</v>
      </c>
      <c r="R3119" s="25" t="s">
        <v>218</v>
      </c>
      <c r="S3119" s="21" t="s">
        <v>265</v>
      </c>
      <c r="T3119" s="21"/>
      <c r="U3119" s="26"/>
      <c r="V3119" s="26"/>
      <c r="W3119" s="27">
        <f t="shared" si="480"/>
        <v>1900</v>
      </c>
      <c r="X3119" s="27">
        <f t="shared" si="481"/>
        <v>2050</v>
      </c>
      <c r="Y3119" s="28">
        <f t="shared" si="482"/>
        <v>0</v>
      </c>
      <c r="Z3119" s="29" t="str">
        <f t="shared" si="483"/>
        <v>CAISO</v>
      </c>
      <c r="AA3119" s="30">
        <f t="shared" si="484"/>
        <v>1</v>
      </c>
      <c r="AB3119" s="31">
        <f>IF(AND(ISNUMBER(MATCH($S3119,[3]Lists!$CU$8:$CU$37,0)),J3119&gt;=DATE(2018,12,31)),$AH$6,$AH$5)</f>
        <v>1</v>
      </c>
      <c r="AC3119" s="31">
        <f t="shared" si="485"/>
        <v>1</v>
      </c>
      <c r="AD3119" s="31">
        <f t="shared" si="486"/>
        <v>1</v>
      </c>
      <c r="AE3119" s="32" t="e">
        <f>MIN($K3119,IF(AND(S3119='[3]Resources - Baseline'!$C$25,$AH$3&gt;0),MIN(DATE(2050,12,31),MAX(DATE($AH$4,12,31),DATE(YEAR(J3119)+$AH$3,MONTH(J3119),DAY(J3119)))),IF(AND(COUNTIFS('[3]Resources - Baseline'!$C$26:$C$37,S3119)=1,$AH$2&gt;0),MIN(DATE($AH$4,12,31),DATE(YEAR(J3119)+$AH$2,MONTH(J3119),DAY(J3119))),DATE(2050,12,31))))</f>
        <v>#VALUE!</v>
      </c>
      <c r="AF3119" s="33">
        <f t="shared" si="487"/>
        <v>1</v>
      </c>
    </row>
    <row r="3120" spans="1:32">
      <c r="A3120" s="1">
        <v>3120</v>
      </c>
      <c r="B3120" s="21" t="s">
        <v>6360</v>
      </c>
      <c r="C3120" s="21" t="s">
        <v>6361</v>
      </c>
      <c r="D3120" s="21" t="s">
        <v>185</v>
      </c>
      <c r="E3120" s="21" t="s">
        <v>176</v>
      </c>
      <c r="F3120" s="21" t="s">
        <v>176</v>
      </c>
      <c r="G3120" s="21" t="s">
        <v>177</v>
      </c>
      <c r="H3120" s="21" t="s">
        <v>176</v>
      </c>
      <c r="I3120" s="21" t="s">
        <v>178</v>
      </c>
      <c r="J3120" s="22">
        <v>29587</v>
      </c>
      <c r="K3120" s="22">
        <v>55153</v>
      </c>
      <c r="L3120" s="23">
        <f t="shared" si="488"/>
        <v>9.1</v>
      </c>
      <c r="M3120" s="24">
        <f t="shared" si="489"/>
        <v>1</v>
      </c>
      <c r="N3120" s="21">
        <v>9.1</v>
      </c>
      <c r="O3120" s="21">
        <v>9.1</v>
      </c>
      <c r="P3120" s="21" t="s">
        <v>187</v>
      </c>
      <c r="Q3120" s="21" t="s">
        <v>219</v>
      </c>
      <c r="R3120" s="25" t="s">
        <v>218</v>
      </c>
      <c r="S3120" s="21" t="s">
        <v>265</v>
      </c>
      <c r="T3120" s="21"/>
      <c r="U3120" s="26"/>
      <c r="V3120" s="26"/>
      <c r="W3120" s="27">
        <f t="shared" si="480"/>
        <v>1981</v>
      </c>
      <c r="X3120" s="27">
        <f t="shared" si="481"/>
        <v>2050</v>
      </c>
      <c r="Y3120" s="28">
        <f t="shared" si="482"/>
        <v>0</v>
      </c>
      <c r="Z3120" s="29" t="str">
        <f t="shared" si="483"/>
        <v>CAISO</v>
      </c>
      <c r="AA3120" s="30">
        <f t="shared" si="484"/>
        <v>9.1</v>
      </c>
      <c r="AB3120" s="31">
        <f>IF(AND(ISNUMBER(MATCH($S3120,[3]Lists!$CU$8:$CU$37,0)),J3120&gt;=DATE(2018,12,31)),$AH$6,$AH$5)</f>
        <v>1</v>
      </c>
      <c r="AC3120" s="31">
        <f t="shared" si="485"/>
        <v>1</v>
      </c>
      <c r="AD3120" s="31">
        <f t="shared" si="486"/>
        <v>1</v>
      </c>
      <c r="AE3120" s="32" t="e">
        <f>MIN($K3120,IF(AND(S3120='[3]Resources - Baseline'!$C$25,$AH$3&gt;0),MIN(DATE(2050,12,31),MAX(DATE($AH$4,12,31),DATE(YEAR(J3120)+$AH$3,MONTH(J3120),DAY(J3120)))),IF(AND(COUNTIFS('[3]Resources - Baseline'!$C$26:$C$37,S3120)=1,$AH$2&gt;0),MIN(DATE($AH$4,12,31),DATE(YEAR(J3120)+$AH$2,MONTH(J3120),DAY(J3120))),DATE(2050,12,31))))</f>
        <v>#VALUE!</v>
      </c>
      <c r="AF3120" s="33">
        <f t="shared" si="487"/>
        <v>1</v>
      </c>
    </row>
    <row r="3121" spans="1:32">
      <c r="A3121" s="1">
        <v>3121</v>
      </c>
      <c r="B3121" s="21" t="s">
        <v>6362</v>
      </c>
      <c r="C3121" s="21"/>
      <c r="D3121" s="21" t="s">
        <v>185</v>
      </c>
      <c r="E3121" s="21" t="s">
        <v>176</v>
      </c>
      <c r="F3121" s="21" t="s">
        <v>176</v>
      </c>
      <c r="G3121" s="21" t="s">
        <v>177</v>
      </c>
      <c r="H3121" s="21" t="s">
        <v>176</v>
      </c>
      <c r="I3121" s="21" t="s">
        <v>178</v>
      </c>
      <c r="J3121" s="22">
        <v>32338</v>
      </c>
      <c r="K3121" s="22">
        <v>43161</v>
      </c>
      <c r="L3121" s="23">
        <f t="shared" si="488"/>
        <v>21.34</v>
      </c>
      <c r="M3121" s="24">
        <f t="shared" si="489"/>
        <v>1.0269489894128969</v>
      </c>
      <c r="N3121" s="21">
        <v>21.34</v>
      </c>
      <c r="O3121" s="21">
        <v>20.78</v>
      </c>
      <c r="P3121" s="21" t="s">
        <v>268</v>
      </c>
      <c r="Q3121" s="21" t="s">
        <v>537</v>
      </c>
      <c r="R3121" s="25" t="s">
        <v>538</v>
      </c>
      <c r="S3121" s="21" t="s">
        <v>539</v>
      </c>
      <c r="T3121" s="21"/>
      <c r="U3121" s="26"/>
      <c r="V3121" s="26"/>
      <c r="W3121" s="27">
        <f t="shared" si="480"/>
        <v>1989</v>
      </c>
      <c r="X3121" s="27">
        <f t="shared" si="481"/>
        <v>2017</v>
      </c>
      <c r="Y3121" s="28">
        <f t="shared" si="482"/>
        <v>0</v>
      </c>
      <c r="Z3121" s="29" t="str">
        <f t="shared" si="483"/>
        <v>CAISO</v>
      </c>
      <c r="AA3121" s="30">
        <f t="shared" si="484"/>
        <v>20.78</v>
      </c>
      <c r="AB3121" s="31">
        <f>IF(AND(ISNUMBER(MATCH($S3121,[3]Lists!$CU$8:$CU$37,0)),J3121&gt;=DATE(2018,12,31)),$AH$6,$AH$5)</f>
        <v>1</v>
      </c>
      <c r="AC3121" s="31">
        <f t="shared" si="485"/>
        <v>1</v>
      </c>
      <c r="AD3121" s="31">
        <f t="shared" si="486"/>
        <v>1</v>
      </c>
      <c r="AE3121" s="32" t="e">
        <f>MIN($K3121,IF(AND(S3121='[3]Resources - Baseline'!$C$25,$AH$3&gt;0),MIN(DATE(2050,12,31),MAX(DATE($AH$4,12,31),DATE(YEAR(J3121)+$AH$3,MONTH(J3121),DAY(J3121)))),IF(AND(COUNTIFS('[3]Resources - Baseline'!$C$26:$C$37,S3121)=1,$AH$2&gt;0),MIN(DATE($AH$4,12,31),DATE(YEAR(J3121)+$AH$2,MONTH(J3121),DAY(J3121))),DATE(2050,12,31))))</f>
        <v>#VALUE!</v>
      </c>
      <c r="AF3121" s="33">
        <f t="shared" si="487"/>
        <v>1</v>
      </c>
    </row>
    <row r="3122" spans="1:32">
      <c r="A3122" s="1">
        <v>3122</v>
      </c>
      <c r="B3122" s="21" t="s">
        <v>6363</v>
      </c>
      <c r="C3122" s="21" t="s">
        <v>6364</v>
      </c>
      <c r="D3122" s="21" t="s">
        <v>185</v>
      </c>
      <c r="E3122" s="21" t="s">
        <v>176</v>
      </c>
      <c r="F3122" s="21" t="s">
        <v>176</v>
      </c>
      <c r="G3122" s="21" t="s">
        <v>177</v>
      </c>
      <c r="H3122" s="21" t="s">
        <v>176</v>
      </c>
      <c r="I3122" s="21" t="s">
        <v>178</v>
      </c>
      <c r="J3122" s="22">
        <v>31778</v>
      </c>
      <c r="K3122" s="22">
        <v>55153</v>
      </c>
      <c r="L3122" s="23">
        <f t="shared" si="488"/>
        <v>2.19</v>
      </c>
      <c r="M3122" s="24">
        <f t="shared" si="489"/>
        <v>1</v>
      </c>
      <c r="N3122" s="21">
        <v>2.19</v>
      </c>
      <c r="O3122" s="21">
        <v>2.19</v>
      </c>
      <c r="P3122" s="21" t="s">
        <v>187</v>
      </c>
      <c r="Q3122" s="21" t="s">
        <v>537</v>
      </c>
      <c r="R3122" s="25" t="s">
        <v>538</v>
      </c>
      <c r="S3122" s="21" t="s">
        <v>368</v>
      </c>
      <c r="T3122" s="21"/>
      <c r="U3122" s="26"/>
      <c r="V3122" s="26"/>
      <c r="W3122" s="27">
        <f t="shared" si="480"/>
        <v>1987</v>
      </c>
      <c r="X3122" s="27">
        <f t="shared" si="481"/>
        <v>2050</v>
      </c>
      <c r="Y3122" s="28">
        <f t="shared" si="482"/>
        <v>0</v>
      </c>
      <c r="Z3122" s="29" t="str">
        <f t="shared" si="483"/>
        <v>CAISO</v>
      </c>
      <c r="AA3122" s="30">
        <f t="shared" si="484"/>
        <v>2.19</v>
      </c>
      <c r="AB3122" s="31">
        <f>IF(AND(ISNUMBER(MATCH($S3122,[3]Lists!$CU$8:$CU$37,0)),J3122&gt;=DATE(2018,12,31)),$AH$6,$AH$5)</f>
        <v>1</v>
      </c>
      <c r="AC3122" s="31">
        <f t="shared" si="485"/>
        <v>1</v>
      </c>
      <c r="AD3122" s="31">
        <f t="shared" si="486"/>
        <v>1</v>
      </c>
      <c r="AE3122" s="32" t="e">
        <f>MIN($K3122,IF(AND(S3122='[3]Resources - Baseline'!$C$25,$AH$3&gt;0),MIN(DATE(2050,12,31),MAX(DATE($AH$4,12,31),DATE(YEAR(J3122)+$AH$3,MONTH(J3122),DAY(J3122)))),IF(AND(COUNTIFS('[3]Resources - Baseline'!$C$26:$C$37,S3122)=1,$AH$2&gt;0),MIN(DATE($AH$4,12,31),DATE(YEAR(J3122)+$AH$2,MONTH(J3122),DAY(J3122))),DATE(2050,12,31))))</f>
        <v>#VALUE!</v>
      </c>
      <c r="AF3122" s="33">
        <f t="shared" si="487"/>
        <v>1</v>
      </c>
    </row>
    <row r="3123" spans="1:32">
      <c r="A3123" s="1">
        <v>3123</v>
      </c>
      <c r="B3123" s="21" t="s">
        <v>6365</v>
      </c>
      <c r="C3123" s="21" t="s">
        <v>6366</v>
      </c>
      <c r="D3123" s="21" t="s">
        <v>185</v>
      </c>
      <c r="E3123" s="21" t="s">
        <v>176</v>
      </c>
      <c r="F3123" s="21" t="s">
        <v>176</v>
      </c>
      <c r="G3123" s="21" t="s">
        <v>177</v>
      </c>
      <c r="H3123" s="21" t="s">
        <v>176</v>
      </c>
      <c r="I3123" s="21" t="s">
        <v>178</v>
      </c>
      <c r="J3123" s="22">
        <v>40505</v>
      </c>
      <c r="K3123" s="22">
        <v>55153</v>
      </c>
      <c r="L3123" s="23">
        <f t="shared" si="488"/>
        <v>5.87</v>
      </c>
      <c r="M3123" s="24">
        <f t="shared" si="489"/>
        <v>0.73375000000000001</v>
      </c>
      <c r="N3123" s="21">
        <v>5.87</v>
      </c>
      <c r="O3123" s="21">
        <v>8</v>
      </c>
      <c r="P3123" s="21" t="s">
        <v>187</v>
      </c>
      <c r="Q3123" s="21" t="s">
        <v>1649</v>
      </c>
      <c r="R3123" s="25" t="s">
        <v>1499</v>
      </c>
      <c r="S3123" s="21" t="s">
        <v>913</v>
      </c>
      <c r="T3123" s="21"/>
      <c r="U3123" s="26"/>
      <c r="V3123" s="26"/>
      <c r="W3123" s="27">
        <f t="shared" si="480"/>
        <v>2011</v>
      </c>
      <c r="X3123" s="27">
        <f t="shared" si="481"/>
        <v>2050</v>
      </c>
      <c r="Y3123" s="28">
        <f t="shared" si="482"/>
        <v>0</v>
      </c>
      <c r="Z3123" s="29" t="str">
        <f t="shared" si="483"/>
        <v>CAISO</v>
      </c>
      <c r="AA3123" s="30">
        <f t="shared" si="484"/>
        <v>8</v>
      </c>
      <c r="AB3123" s="31">
        <f>IF(AND(ISNUMBER(MATCH($S3123,[3]Lists!$CU$8:$CU$37,0)),J3123&gt;=DATE(2018,12,31)),$AH$6,$AH$5)</f>
        <v>1</v>
      </c>
      <c r="AC3123" s="31">
        <f t="shared" si="485"/>
        <v>1</v>
      </c>
      <c r="AD3123" s="31">
        <f t="shared" si="486"/>
        <v>1</v>
      </c>
      <c r="AE3123" s="32" t="e">
        <f>MIN($K3123,IF(AND(S3123='[3]Resources - Baseline'!$C$25,$AH$3&gt;0),MIN(DATE(2050,12,31),MAX(DATE($AH$4,12,31),DATE(YEAR(J3123)+$AH$3,MONTH(J3123),DAY(J3123)))),IF(AND(COUNTIFS('[3]Resources - Baseline'!$C$26:$C$37,S3123)=1,$AH$2&gt;0),MIN(DATE($AH$4,12,31),DATE(YEAR(J3123)+$AH$2,MONTH(J3123),DAY(J3123))),DATE(2050,12,31))))</f>
        <v>#VALUE!</v>
      </c>
      <c r="AF3123" s="33">
        <f t="shared" si="487"/>
        <v>1</v>
      </c>
    </row>
    <row r="3124" spans="1:32">
      <c r="A3124" s="1">
        <v>3124</v>
      </c>
      <c r="B3124" s="21" t="s">
        <v>6367</v>
      </c>
      <c r="C3124" s="21" t="s">
        <v>6368</v>
      </c>
      <c r="D3124" s="21" t="s">
        <v>185</v>
      </c>
      <c r="E3124" s="21" t="s">
        <v>176</v>
      </c>
      <c r="F3124" s="21" t="s">
        <v>176</v>
      </c>
      <c r="G3124" s="21" t="s">
        <v>177</v>
      </c>
      <c r="H3124" s="21" t="s">
        <v>176</v>
      </c>
      <c r="I3124" s="21" t="s">
        <v>178</v>
      </c>
      <c r="J3124" s="22">
        <v>36165</v>
      </c>
      <c r="K3124" s="22">
        <v>55153</v>
      </c>
      <c r="L3124" s="23">
        <f t="shared" si="488"/>
        <v>5.47</v>
      </c>
      <c r="M3124" s="24">
        <f t="shared" si="489"/>
        <v>0.8967213114754099</v>
      </c>
      <c r="N3124" s="21">
        <v>5.47</v>
      </c>
      <c r="O3124" s="21">
        <v>6.1</v>
      </c>
      <c r="P3124" s="21" t="s">
        <v>187</v>
      </c>
      <c r="Q3124" s="21" t="s">
        <v>1498</v>
      </c>
      <c r="R3124" s="25" t="s">
        <v>1499</v>
      </c>
      <c r="S3124" s="21" t="s">
        <v>913</v>
      </c>
      <c r="T3124" s="21" t="s">
        <v>232</v>
      </c>
      <c r="U3124" s="26">
        <v>6.1</v>
      </c>
      <c r="V3124" s="26"/>
      <c r="W3124" s="27">
        <f t="shared" si="480"/>
        <v>1999</v>
      </c>
      <c r="X3124" s="27">
        <f t="shared" si="481"/>
        <v>2050</v>
      </c>
      <c r="Y3124" s="28">
        <f t="shared" si="482"/>
        <v>0</v>
      </c>
      <c r="Z3124" s="29" t="str">
        <f t="shared" si="483"/>
        <v>LDWP</v>
      </c>
      <c r="AA3124" s="30">
        <f t="shared" si="484"/>
        <v>6.1</v>
      </c>
      <c r="AB3124" s="31">
        <f>IF(AND(ISNUMBER(MATCH($S3124,[3]Lists!$CU$8:$CU$37,0)),J3124&gt;=DATE(2018,12,31)),$AH$6,$AH$5)</f>
        <v>1</v>
      </c>
      <c r="AC3124" s="31">
        <f t="shared" si="485"/>
        <v>1</v>
      </c>
      <c r="AD3124" s="31">
        <f t="shared" si="486"/>
        <v>1</v>
      </c>
      <c r="AE3124" s="32" t="e">
        <f>MIN($K3124,IF(AND(S3124='[3]Resources - Baseline'!$C$25,$AH$3&gt;0),MIN(DATE(2050,12,31),MAX(DATE($AH$4,12,31),DATE(YEAR(J3124)+$AH$3,MONTH(J3124),DAY(J3124)))),IF(AND(COUNTIFS('[3]Resources - Baseline'!$C$26:$C$37,S3124)=1,$AH$2&gt;0),MIN(DATE($AH$4,12,31),DATE(YEAR(J3124)+$AH$2,MONTH(J3124),DAY(J3124))),DATE(2050,12,31))))</f>
        <v>#VALUE!</v>
      </c>
      <c r="AF3124" s="33">
        <f t="shared" si="487"/>
        <v>1</v>
      </c>
    </row>
    <row r="3125" spans="1:32">
      <c r="A3125" s="1">
        <v>3125</v>
      </c>
      <c r="B3125" s="21" t="s">
        <v>6369</v>
      </c>
      <c r="C3125" s="21" t="s">
        <v>6370</v>
      </c>
      <c r="D3125" s="21" t="s">
        <v>163</v>
      </c>
      <c r="E3125" s="21" t="s">
        <v>164</v>
      </c>
      <c r="F3125" s="21" t="s">
        <v>164</v>
      </c>
      <c r="G3125" s="21" t="s">
        <v>165</v>
      </c>
      <c r="H3125" s="21" t="s">
        <v>166</v>
      </c>
      <c r="I3125" s="21" t="s">
        <v>167</v>
      </c>
      <c r="J3125" s="22">
        <v>39672</v>
      </c>
      <c r="K3125" s="22">
        <v>46977</v>
      </c>
      <c r="L3125" s="23">
        <f t="shared" si="488"/>
        <v>5.89</v>
      </c>
      <c r="M3125" s="24">
        <f t="shared" si="489"/>
        <v>1</v>
      </c>
      <c r="N3125" s="21">
        <v>5.89</v>
      </c>
      <c r="O3125" s="21">
        <v>5.89</v>
      </c>
      <c r="P3125" s="21" t="s">
        <v>168</v>
      </c>
      <c r="Q3125" s="21" t="s">
        <v>169</v>
      </c>
      <c r="R3125" s="25" t="s">
        <v>170</v>
      </c>
      <c r="S3125" s="21" t="s">
        <v>171</v>
      </c>
      <c r="T3125" s="21"/>
      <c r="U3125" s="26"/>
      <c r="V3125" s="26"/>
      <c r="W3125" s="27">
        <f t="shared" si="480"/>
        <v>2009</v>
      </c>
      <c r="X3125" s="27">
        <f t="shared" si="481"/>
        <v>2028</v>
      </c>
      <c r="Y3125" s="28">
        <f t="shared" si="482"/>
        <v>0</v>
      </c>
      <c r="Z3125" s="29" t="str">
        <f t="shared" si="483"/>
        <v>Excluded</v>
      </c>
      <c r="AA3125" s="30">
        <f t="shared" si="484"/>
        <v>5.89</v>
      </c>
      <c r="AB3125" s="31">
        <f>IF(AND(ISNUMBER(MATCH($S3125,[3]Lists!$CU$8:$CU$37,0)),J3125&gt;=DATE(2018,12,31)),$AH$6,$AH$5)</f>
        <v>1</v>
      </c>
      <c r="AC3125" s="31">
        <f t="shared" si="485"/>
        <v>1</v>
      </c>
      <c r="AD3125" s="31">
        <f t="shared" si="486"/>
        <v>1</v>
      </c>
      <c r="AE3125" s="32" t="e">
        <f>MIN($K3125,IF(AND(S3125='[3]Resources - Baseline'!$C$25,$AH$3&gt;0),MIN(DATE(2050,12,31),MAX(DATE($AH$4,12,31),DATE(YEAR(J3125)+$AH$3,MONTH(J3125),DAY(J3125)))),IF(AND(COUNTIFS('[3]Resources - Baseline'!$C$26:$C$37,S3125)=1,$AH$2&gt;0),MIN(DATE($AH$4,12,31),DATE(YEAR(J3125)+$AH$2,MONTH(J3125),DAY(J3125))),DATE(2050,12,31))))</f>
        <v>#VALUE!</v>
      </c>
      <c r="AF3125" s="33">
        <f t="shared" si="487"/>
        <v>1</v>
      </c>
    </row>
    <row r="3126" spans="1:32">
      <c r="A3126" s="1">
        <v>3126</v>
      </c>
      <c r="B3126" s="21" t="s">
        <v>6371</v>
      </c>
      <c r="C3126" s="21" t="s">
        <v>6372</v>
      </c>
      <c r="D3126" s="21" t="s">
        <v>163</v>
      </c>
      <c r="E3126" s="21" t="s">
        <v>440</v>
      </c>
      <c r="F3126" s="21" t="s">
        <v>440</v>
      </c>
      <c r="G3126" s="21" t="s">
        <v>441</v>
      </c>
      <c r="H3126" s="21" t="s">
        <v>434</v>
      </c>
      <c r="I3126" s="21" t="s">
        <v>212</v>
      </c>
      <c r="J3126" s="22">
        <v>40848</v>
      </c>
      <c r="K3126" s="22">
        <v>55153</v>
      </c>
      <c r="L3126" s="23">
        <f t="shared" si="488"/>
        <v>22</v>
      </c>
      <c r="M3126" s="24">
        <f t="shared" si="489"/>
        <v>1</v>
      </c>
      <c r="N3126" s="21">
        <v>22</v>
      </c>
      <c r="O3126" s="21">
        <v>22</v>
      </c>
      <c r="P3126" s="21" t="s">
        <v>196</v>
      </c>
      <c r="Q3126" s="21" t="s">
        <v>197</v>
      </c>
      <c r="R3126" s="25" t="s">
        <v>198</v>
      </c>
      <c r="S3126" s="21" t="s">
        <v>551</v>
      </c>
      <c r="T3126" s="21"/>
      <c r="U3126" s="26"/>
      <c r="V3126" s="26"/>
      <c r="W3126" s="27">
        <f t="shared" si="480"/>
        <v>2012</v>
      </c>
      <c r="X3126" s="27">
        <f t="shared" si="481"/>
        <v>2050</v>
      </c>
      <c r="Y3126" s="28">
        <f t="shared" si="482"/>
        <v>0</v>
      </c>
      <c r="Z3126" s="29" t="str">
        <f t="shared" si="483"/>
        <v>NW</v>
      </c>
      <c r="AA3126" s="30">
        <f t="shared" si="484"/>
        <v>22</v>
      </c>
      <c r="AB3126" s="31">
        <f>IF(AND(ISNUMBER(MATCH($S3126,[3]Lists!$CU$8:$CU$37,0)),J3126&gt;=DATE(2018,12,31)),$AH$6,$AH$5)</f>
        <v>1</v>
      </c>
      <c r="AC3126" s="31">
        <f t="shared" si="485"/>
        <v>1</v>
      </c>
      <c r="AD3126" s="31">
        <f t="shared" si="486"/>
        <v>1</v>
      </c>
      <c r="AE3126" s="32" t="e">
        <f>MIN($K3126,IF(AND(S3126='[3]Resources - Baseline'!$C$25,$AH$3&gt;0),MIN(DATE(2050,12,31),MAX(DATE($AH$4,12,31),DATE(YEAR(J3126)+$AH$3,MONTH(J3126),DAY(J3126)))),IF(AND(COUNTIFS('[3]Resources - Baseline'!$C$26:$C$37,S3126)=1,$AH$2&gt;0),MIN(DATE($AH$4,12,31),DATE(YEAR(J3126)+$AH$2,MONTH(J3126),DAY(J3126))),DATE(2050,12,31))))</f>
        <v>#VALUE!</v>
      </c>
      <c r="AF3126" s="33">
        <f t="shared" si="487"/>
        <v>1</v>
      </c>
    </row>
    <row r="3127" spans="1:32">
      <c r="A3127" s="1">
        <v>3127</v>
      </c>
      <c r="B3127" s="21" t="s">
        <v>6373</v>
      </c>
      <c r="C3127" s="21" t="s">
        <v>6374</v>
      </c>
      <c r="D3127" s="21" t="s">
        <v>185</v>
      </c>
      <c r="E3127" s="21" t="s">
        <v>176</v>
      </c>
      <c r="F3127" s="21" t="s">
        <v>176</v>
      </c>
      <c r="G3127" s="21" t="s">
        <v>177</v>
      </c>
      <c r="H3127" s="21" t="s">
        <v>176</v>
      </c>
      <c r="I3127" s="21" t="s">
        <v>178</v>
      </c>
      <c r="J3127" s="22">
        <v>38696</v>
      </c>
      <c r="K3127" s="22">
        <v>55153</v>
      </c>
      <c r="L3127" s="23">
        <f t="shared" si="488"/>
        <v>536</v>
      </c>
      <c r="M3127" s="24">
        <f t="shared" si="489"/>
        <v>1</v>
      </c>
      <c r="N3127" s="21">
        <v>536</v>
      </c>
      <c r="O3127" s="21">
        <v>536</v>
      </c>
      <c r="P3127" s="21" t="s">
        <v>257</v>
      </c>
      <c r="Q3127" s="21" t="s">
        <v>258</v>
      </c>
      <c r="R3127" s="25" t="s">
        <v>259</v>
      </c>
      <c r="S3127" s="21" t="s">
        <v>332</v>
      </c>
      <c r="T3127" s="21"/>
      <c r="U3127" s="26"/>
      <c r="V3127" s="26"/>
      <c r="W3127" s="27">
        <f t="shared" si="480"/>
        <v>2006</v>
      </c>
      <c r="X3127" s="27">
        <f t="shared" si="481"/>
        <v>2050</v>
      </c>
      <c r="Y3127" s="28">
        <f t="shared" si="482"/>
        <v>0</v>
      </c>
      <c r="Z3127" s="29" t="str">
        <f t="shared" si="483"/>
        <v>CAISO</v>
      </c>
      <c r="AA3127" s="30">
        <f t="shared" si="484"/>
        <v>536</v>
      </c>
      <c r="AB3127" s="31">
        <f>IF(AND(ISNUMBER(MATCH($S3127,[3]Lists!$CU$8:$CU$37,0)),J3127&gt;=DATE(2018,12,31)),$AH$6,$AH$5)</f>
        <v>1</v>
      </c>
      <c r="AC3127" s="31">
        <f t="shared" si="485"/>
        <v>1</v>
      </c>
      <c r="AD3127" s="31">
        <f t="shared" si="486"/>
        <v>1</v>
      </c>
      <c r="AE3127" s="32" t="e">
        <f>MIN($K3127,IF(AND(S3127='[3]Resources - Baseline'!$C$25,$AH$3&gt;0),MIN(DATE(2050,12,31),MAX(DATE($AH$4,12,31),DATE(YEAR(J3127)+$AH$3,MONTH(J3127),DAY(J3127)))),IF(AND(COUNTIFS('[3]Resources - Baseline'!$C$26:$C$37,S3127)=1,$AH$2&gt;0),MIN(DATE($AH$4,12,31),DATE(YEAR(J3127)+$AH$2,MONTH(J3127),DAY(J3127))),DATE(2050,12,31))))</f>
        <v>#VALUE!</v>
      </c>
      <c r="AF3127" s="33">
        <f t="shared" si="487"/>
        <v>1</v>
      </c>
    </row>
    <row r="3128" spans="1:32">
      <c r="A3128" s="1">
        <v>3128</v>
      </c>
      <c r="B3128" s="21" t="s">
        <v>6375</v>
      </c>
      <c r="C3128" s="21" t="s">
        <v>6376</v>
      </c>
      <c r="D3128" s="21" t="s">
        <v>185</v>
      </c>
      <c r="E3128" s="21" t="s">
        <v>176</v>
      </c>
      <c r="F3128" s="21" t="s">
        <v>176</v>
      </c>
      <c r="G3128" s="21" t="s">
        <v>177</v>
      </c>
      <c r="H3128" s="21" t="s">
        <v>176</v>
      </c>
      <c r="I3128" s="21" t="s">
        <v>178</v>
      </c>
      <c r="J3128" s="22">
        <v>38736</v>
      </c>
      <c r="K3128" s="22">
        <v>55153</v>
      </c>
      <c r="L3128" s="23">
        <f t="shared" si="488"/>
        <v>536</v>
      </c>
      <c r="M3128" s="24">
        <f t="shared" si="489"/>
        <v>1</v>
      </c>
      <c r="N3128" s="21">
        <v>536</v>
      </c>
      <c r="O3128" s="21">
        <v>536</v>
      </c>
      <c r="P3128" s="21" t="s">
        <v>257</v>
      </c>
      <c r="Q3128" s="21" t="s">
        <v>258</v>
      </c>
      <c r="R3128" s="25" t="s">
        <v>259</v>
      </c>
      <c r="S3128" s="21" t="s">
        <v>332</v>
      </c>
      <c r="T3128" s="21"/>
      <c r="U3128" s="26"/>
      <c r="V3128" s="26"/>
      <c r="W3128" s="27">
        <f t="shared" si="480"/>
        <v>2006</v>
      </c>
      <c r="X3128" s="27">
        <f t="shared" si="481"/>
        <v>2050</v>
      </c>
      <c r="Y3128" s="28">
        <f t="shared" si="482"/>
        <v>0</v>
      </c>
      <c r="Z3128" s="29" t="str">
        <f t="shared" si="483"/>
        <v>CAISO</v>
      </c>
      <c r="AA3128" s="30">
        <f t="shared" si="484"/>
        <v>536</v>
      </c>
      <c r="AB3128" s="31">
        <f>IF(AND(ISNUMBER(MATCH($S3128,[3]Lists!$CU$8:$CU$37,0)),J3128&gt;=DATE(2018,12,31)),$AH$6,$AH$5)</f>
        <v>1</v>
      </c>
      <c r="AC3128" s="31">
        <f t="shared" si="485"/>
        <v>1</v>
      </c>
      <c r="AD3128" s="31">
        <f t="shared" si="486"/>
        <v>1</v>
      </c>
      <c r="AE3128" s="32" t="e">
        <f>MIN($K3128,IF(AND(S3128='[3]Resources - Baseline'!$C$25,$AH$3&gt;0),MIN(DATE(2050,12,31),MAX(DATE($AH$4,12,31),DATE(YEAR(J3128)+$AH$3,MONTH(J3128),DAY(J3128)))),IF(AND(COUNTIFS('[3]Resources - Baseline'!$C$26:$C$37,S3128)=1,$AH$2&gt;0),MIN(DATE($AH$4,12,31),DATE(YEAR(J3128)+$AH$2,MONTH(J3128),DAY(J3128))),DATE(2050,12,31))))</f>
        <v>#VALUE!</v>
      </c>
      <c r="AF3128" s="33">
        <f t="shared" si="487"/>
        <v>1</v>
      </c>
    </row>
    <row r="3129" spans="1:32">
      <c r="A3129" s="1">
        <v>3129</v>
      </c>
      <c r="B3129" s="21" t="s">
        <v>6377</v>
      </c>
      <c r="C3129" s="21" t="s">
        <v>6378</v>
      </c>
      <c r="D3129" s="21" t="s">
        <v>185</v>
      </c>
      <c r="E3129" s="21" t="s">
        <v>176</v>
      </c>
      <c r="F3129" s="21" t="s">
        <v>176</v>
      </c>
      <c r="G3129" s="21" t="s">
        <v>177</v>
      </c>
      <c r="H3129" s="21" t="s">
        <v>176</v>
      </c>
      <c r="I3129" s="21" t="s">
        <v>178</v>
      </c>
      <c r="J3129" s="22">
        <v>32509</v>
      </c>
      <c r="K3129" s="22">
        <v>55153</v>
      </c>
      <c r="L3129" s="23">
        <f t="shared" si="488"/>
        <v>0.25</v>
      </c>
      <c r="M3129" s="24">
        <f t="shared" si="489"/>
        <v>2.358490566037736E-2</v>
      </c>
      <c r="N3129" s="21">
        <v>0.25</v>
      </c>
      <c r="O3129" s="21">
        <v>10.6</v>
      </c>
      <c r="P3129" s="21" t="s">
        <v>187</v>
      </c>
      <c r="Q3129" s="21" t="s">
        <v>537</v>
      </c>
      <c r="R3129" s="25" t="s">
        <v>538</v>
      </c>
      <c r="S3129" s="21" t="s">
        <v>539</v>
      </c>
      <c r="T3129" s="21"/>
      <c r="U3129" s="26"/>
      <c r="V3129" s="26"/>
      <c r="W3129" s="27">
        <f t="shared" si="480"/>
        <v>1989</v>
      </c>
      <c r="X3129" s="27">
        <f t="shared" si="481"/>
        <v>2050</v>
      </c>
      <c r="Y3129" s="28">
        <f t="shared" si="482"/>
        <v>0</v>
      </c>
      <c r="Z3129" s="29" t="str">
        <f t="shared" si="483"/>
        <v>CAISO</v>
      </c>
      <c r="AA3129" s="30">
        <f t="shared" si="484"/>
        <v>10.6</v>
      </c>
      <c r="AB3129" s="31">
        <f>IF(AND(ISNUMBER(MATCH($S3129,[3]Lists!$CU$8:$CU$37,0)),J3129&gt;=DATE(2018,12,31)),$AH$6,$AH$5)</f>
        <v>1</v>
      </c>
      <c r="AC3129" s="31">
        <f t="shared" si="485"/>
        <v>1</v>
      </c>
      <c r="AD3129" s="31">
        <f t="shared" si="486"/>
        <v>1</v>
      </c>
      <c r="AE3129" s="32" t="e">
        <f>MIN($K3129,IF(AND(S3129='[3]Resources - Baseline'!$C$25,$AH$3&gt;0),MIN(DATE(2050,12,31),MAX(DATE($AH$4,12,31),DATE(YEAR(J3129)+$AH$3,MONTH(J3129),DAY(J3129)))),IF(AND(COUNTIFS('[3]Resources - Baseline'!$C$26:$C$37,S3129)=1,$AH$2&gt;0),MIN(DATE($AH$4,12,31),DATE(YEAR(J3129)+$AH$2,MONTH(J3129),DAY(J3129))),DATE(2050,12,31))))</f>
        <v>#VALUE!</v>
      </c>
      <c r="AF3129" s="33">
        <f t="shared" si="487"/>
        <v>1</v>
      </c>
    </row>
    <row r="3130" spans="1:32">
      <c r="A3130" s="1">
        <v>3130</v>
      </c>
      <c r="B3130" s="21" t="s">
        <v>6379</v>
      </c>
      <c r="C3130" s="21" t="s">
        <v>6380</v>
      </c>
      <c r="D3130" s="21" t="s">
        <v>185</v>
      </c>
      <c r="E3130" s="21" t="s">
        <v>176</v>
      </c>
      <c r="F3130" s="21" t="s">
        <v>176</v>
      </c>
      <c r="G3130" s="21" t="s">
        <v>177</v>
      </c>
      <c r="H3130" s="21" t="s">
        <v>176</v>
      </c>
      <c r="I3130" s="21" t="s">
        <v>178</v>
      </c>
      <c r="J3130" s="22">
        <v>40625</v>
      </c>
      <c r="K3130" s="22">
        <v>55153</v>
      </c>
      <c r="L3130" s="23">
        <f t="shared" si="488"/>
        <v>2</v>
      </c>
      <c r="M3130" s="24">
        <f t="shared" si="489"/>
        <v>1</v>
      </c>
      <c r="N3130" s="21">
        <v>2</v>
      </c>
      <c r="O3130" s="21">
        <v>2</v>
      </c>
      <c r="P3130" s="21" t="s">
        <v>187</v>
      </c>
      <c r="Q3130" s="21" t="s">
        <v>188</v>
      </c>
      <c r="R3130" s="25" t="s">
        <v>189</v>
      </c>
      <c r="S3130" s="21" t="s">
        <v>182</v>
      </c>
      <c r="T3130" s="21"/>
      <c r="U3130" s="26"/>
      <c r="V3130" s="26"/>
      <c r="W3130" s="27">
        <f t="shared" si="480"/>
        <v>2011</v>
      </c>
      <c r="X3130" s="27">
        <f t="shared" si="481"/>
        <v>2050</v>
      </c>
      <c r="Y3130" s="28">
        <f t="shared" si="482"/>
        <v>0</v>
      </c>
      <c r="Z3130" s="29" t="str">
        <f t="shared" si="483"/>
        <v>CAISO</v>
      </c>
      <c r="AA3130" s="30">
        <f t="shared" si="484"/>
        <v>2</v>
      </c>
      <c r="AB3130" s="31">
        <f>IF(AND(ISNUMBER(MATCH($S3130,[3]Lists!$CU$8:$CU$37,0)),J3130&gt;=DATE(2018,12,31)),$AH$6,$AH$5)</f>
        <v>1</v>
      </c>
      <c r="AC3130" s="31">
        <f t="shared" si="485"/>
        <v>1</v>
      </c>
      <c r="AD3130" s="31">
        <f t="shared" si="486"/>
        <v>1</v>
      </c>
      <c r="AE3130" s="32" t="e">
        <f>MIN($K3130,IF(AND(S3130='[3]Resources - Baseline'!$C$25,$AH$3&gt;0),MIN(DATE(2050,12,31),MAX(DATE($AH$4,12,31),DATE(YEAR(J3130)+$AH$3,MONTH(J3130),DAY(J3130)))),IF(AND(COUNTIFS('[3]Resources - Baseline'!$C$26:$C$37,S3130)=1,$AH$2&gt;0),MIN(DATE($AH$4,12,31),DATE(YEAR(J3130)+$AH$2,MONTH(J3130),DAY(J3130))),DATE(2050,12,31))))</f>
        <v>#VALUE!</v>
      </c>
      <c r="AF3130" s="33">
        <f t="shared" si="487"/>
        <v>1</v>
      </c>
    </row>
    <row r="3131" spans="1:32">
      <c r="A3131" s="1">
        <v>3131</v>
      </c>
      <c r="B3131" s="21" t="s">
        <v>6381</v>
      </c>
      <c r="C3131" s="21" t="s">
        <v>6382</v>
      </c>
      <c r="D3131" s="21" t="s">
        <v>185</v>
      </c>
      <c r="E3131" s="21" t="s">
        <v>176</v>
      </c>
      <c r="F3131" s="21" t="s">
        <v>176</v>
      </c>
      <c r="G3131" s="21" t="s">
        <v>177</v>
      </c>
      <c r="H3131" s="21" t="s">
        <v>176</v>
      </c>
      <c r="I3131" s="21" t="s">
        <v>178</v>
      </c>
      <c r="J3131" s="22">
        <v>41237</v>
      </c>
      <c r="K3131" s="22">
        <v>55153</v>
      </c>
      <c r="L3131" s="23">
        <f t="shared" si="488"/>
        <v>2.5</v>
      </c>
      <c r="M3131" s="24">
        <f t="shared" si="489"/>
        <v>1</v>
      </c>
      <c r="N3131" s="21">
        <v>2.5</v>
      </c>
      <c r="O3131" s="21">
        <v>2.5</v>
      </c>
      <c r="P3131" s="21" t="s">
        <v>187</v>
      </c>
      <c r="Q3131" s="21" t="s">
        <v>188</v>
      </c>
      <c r="R3131" s="25" t="s">
        <v>189</v>
      </c>
      <c r="S3131" s="21" t="s">
        <v>182</v>
      </c>
      <c r="T3131" s="21"/>
      <c r="U3131" s="26"/>
      <c r="V3131" s="26"/>
      <c r="W3131" s="27">
        <f t="shared" si="480"/>
        <v>2013</v>
      </c>
      <c r="X3131" s="27">
        <f t="shared" si="481"/>
        <v>2050</v>
      </c>
      <c r="Y3131" s="28">
        <f t="shared" si="482"/>
        <v>0</v>
      </c>
      <c r="Z3131" s="29" t="str">
        <f t="shared" si="483"/>
        <v>CAISO</v>
      </c>
      <c r="AA3131" s="30">
        <f t="shared" si="484"/>
        <v>2.5</v>
      </c>
      <c r="AB3131" s="31">
        <f>IF(AND(ISNUMBER(MATCH($S3131,[3]Lists!$CU$8:$CU$37,0)),J3131&gt;=DATE(2018,12,31)),$AH$6,$AH$5)</f>
        <v>1</v>
      </c>
      <c r="AC3131" s="31">
        <f t="shared" si="485"/>
        <v>1</v>
      </c>
      <c r="AD3131" s="31">
        <f t="shared" si="486"/>
        <v>1</v>
      </c>
      <c r="AE3131" s="32" t="e">
        <f>MIN($K3131,IF(AND(S3131='[3]Resources - Baseline'!$C$25,$AH$3&gt;0),MIN(DATE(2050,12,31),MAX(DATE($AH$4,12,31),DATE(YEAR(J3131)+$AH$3,MONTH(J3131),DAY(J3131)))),IF(AND(COUNTIFS('[3]Resources - Baseline'!$C$26:$C$37,S3131)=1,$AH$2&gt;0),MIN(DATE($AH$4,12,31),DATE(YEAR(J3131)+$AH$2,MONTH(J3131),DAY(J3131))),DATE(2050,12,31))))</f>
        <v>#VALUE!</v>
      </c>
      <c r="AF3131" s="33">
        <f t="shared" si="487"/>
        <v>1</v>
      </c>
    </row>
    <row r="3132" spans="1:32">
      <c r="A3132" s="1">
        <v>3132</v>
      </c>
      <c r="B3132" s="21" t="s">
        <v>6383</v>
      </c>
      <c r="C3132" s="21" t="s">
        <v>6384</v>
      </c>
      <c r="D3132" s="21" t="s">
        <v>185</v>
      </c>
      <c r="E3132" s="21" t="s">
        <v>176</v>
      </c>
      <c r="F3132" s="21" t="s">
        <v>176</v>
      </c>
      <c r="G3132" s="21" t="s">
        <v>177</v>
      </c>
      <c r="H3132" s="21" t="s">
        <v>176</v>
      </c>
      <c r="I3132" s="21" t="s">
        <v>178</v>
      </c>
      <c r="J3132" s="22">
        <v>41237</v>
      </c>
      <c r="K3132" s="22">
        <v>55153</v>
      </c>
      <c r="L3132" s="23">
        <f t="shared" si="488"/>
        <v>2.5</v>
      </c>
      <c r="M3132" s="24">
        <f t="shared" si="489"/>
        <v>1</v>
      </c>
      <c r="N3132" s="21">
        <v>2.5</v>
      </c>
      <c r="O3132" s="21">
        <v>2.5</v>
      </c>
      <c r="P3132" s="21" t="s">
        <v>187</v>
      </c>
      <c r="Q3132" s="21" t="s">
        <v>188</v>
      </c>
      <c r="R3132" s="25" t="s">
        <v>189</v>
      </c>
      <c r="S3132" s="21" t="s">
        <v>182</v>
      </c>
      <c r="T3132" s="21"/>
      <c r="U3132" s="26"/>
      <c r="V3132" s="26"/>
      <c r="W3132" s="27">
        <f t="shared" si="480"/>
        <v>2013</v>
      </c>
      <c r="X3132" s="27">
        <f t="shared" si="481"/>
        <v>2050</v>
      </c>
      <c r="Y3132" s="28">
        <f t="shared" si="482"/>
        <v>0</v>
      </c>
      <c r="Z3132" s="29" t="str">
        <f t="shared" si="483"/>
        <v>CAISO</v>
      </c>
      <c r="AA3132" s="30">
        <f t="shared" si="484"/>
        <v>2.5</v>
      </c>
      <c r="AB3132" s="31">
        <f>IF(AND(ISNUMBER(MATCH($S3132,[3]Lists!$CU$8:$CU$37,0)),J3132&gt;=DATE(2018,12,31)),$AH$6,$AH$5)</f>
        <v>1</v>
      </c>
      <c r="AC3132" s="31">
        <f t="shared" si="485"/>
        <v>1</v>
      </c>
      <c r="AD3132" s="31">
        <f t="shared" si="486"/>
        <v>1</v>
      </c>
      <c r="AE3132" s="32" t="e">
        <f>MIN($K3132,IF(AND(S3132='[3]Resources - Baseline'!$C$25,$AH$3&gt;0),MIN(DATE(2050,12,31),MAX(DATE($AH$4,12,31),DATE(YEAR(J3132)+$AH$3,MONTH(J3132),DAY(J3132)))),IF(AND(COUNTIFS('[3]Resources - Baseline'!$C$26:$C$37,S3132)=1,$AH$2&gt;0),MIN(DATE($AH$4,12,31),DATE(YEAR(J3132)+$AH$2,MONTH(J3132),DAY(J3132))),DATE(2050,12,31))))</f>
        <v>#VALUE!</v>
      </c>
      <c r="AF3132" s="33">
        <f t="shared" si="487"/>
        <v>1</v>
      </c>
    </row>
    <row r="3133" spans="1:32">
      <c r="A3133" s="1">
        <v>3133</v>
      </c>
      <c r="B3133" s="21" t="s">
        <v>6385</v>
      </c>
      <c r="C3133" s="21" t="s">
        <v>6386</v>
      </c>
      <c r="D3133" s="21" t="s">
        <v>185</v>
      </c>
      <c r="E3133" s="21" t="s">
        <v>176</v>
      </c>
      <c r="F3133" s="21" t="s">
        <v>176</v>
      </c>
      <c r="G3133" s="21" t="s">
        <v>177</v>
      </c>
      <c r="H3133" s="21" t="s">
        <v>176</v>
      </c>
      <c r="I3133" s="21" t="s">
        <v>178</v>
      </c>
      <c r="J3133" s="22">
        <v>41442</v>
      </c>
      <c r="K3133" s="22">
        <v>55153</v>
      </c>
      <c r="L3133" s="23">
        <f t="shared" si="488"/>
        <v>3.5</v>
      </c>
      <c r="M3133" s="24">
        <f t="shared" si="489"/>
        <v>1</v>
      </c>
      <c r="N3133" s="21">
        <v>3.5</v>
      </c>
      <c r="O3133" s="21">
        <v>3.5</v>
      </c>
      <c r="P3133" s="21" t="s">
        <v>187</v>
      </c>
      <c r="Q3133" s="21" t="s">
        <v>188</v>
      </c>
      <c r="R3133" s="25" t="s">
        <v>189</v>
      </c>
      <c r="S3133" s="21" t="s">
        <v>182</v>
      </c>
      <c r="T3133" s="21"/>
      <c r="U3133" s="26"/>
      <c r="V3133" s="26"/>
      <c r="W3133" s="27">
        <f t="shared" si="480"/>
        <v>2013</v>
      </c>
      <c r="X3133" s="27">
        <f t="shared" si="481"/>
        <v>2050</v>
      </c>
      <c r="Y3133" s="28">
        <f t="shared" si="482"/>
        <v>0</v>
      </c>
      <c r="Z3133" s="29" t="str">
        <f t="shared" si="483"/>
        <v>CAISO</v>
      </c>
      <c r="AA3133" s="30">
        <f t="shared" si="484"/>
        <v>3.5</v>
      </c>
      <c r="AB3133" s="31">
        <f>IF(AND(ISNUMBER(MATCH($S3133,[3]Lists!$CU$8:$CU$37,0)),J3133&gt;=DATE(2018,12,31)),$AH$6,$AH$5)</f>
        <v>1</v>
      </c>
      <c r="AC3133" s="31">
        <f t="shared" si="485"/>
        <v>1</v>
      </c>
      <c r="AD3133" s="31">
        <f t="shared" si="486"/>
        <v>1</v>
      </c>
      <c r="AE3133" s="32" t="e">
        <f>MIN($K3133,IF(AND(S3133='[3]Resources - Baseline'!$C$25,$AH$3&gt;0),MIN(DATE(2050,12,31),MAX(DATE($AH$4,12,31),DATE(YEAR(J3133)+$AH$3,MONTH(J3133),DAY(J3133)))),IF(AND(COUNTIFS('[3]Resources - Baseline'!$C$26:$C$37,S3133)=1,$AH$2&gt;0),MIN(DATE($AH$4,12,31),DATE(YEAR(J3133)+$AH$2,MONTH(J3133),DAY(J3133))),DATE(2050,12,31))))</f>
        <v>#VALUE!</v>
      </c>
      <c r="AF3133" s="33">
        <f t="shared" si="487"/>
        <v>1</v>
      </c>
    </row>
    <row r="3134" spans="1:32">
      <c r="A3134" s="1">
        <v>3134</v>
      </c>
      <c r="B3134" s="21" t="s">
        <v>6387</v>
      </c>
      <c r="C3134" s="21" t="s">
        <v>6388</v>
      </c>
      <c r="D3134" s="21" t="s">
        <v>185</v>
      </c>
      <c r="E3134" s="21" t="s">
        <v>176</v>
      </c>
      <c r="F3134" s="21" t="s">
        <v>176</v>
      </c>
      <c r="G3134" s="21" t="s">
        <v>177</v>
      </c>
      <c r="H3134" s="21" t="s">
        <v>176</v>
      </c>
      <c r="I3134" s="21" t="s">
        <v>178</v>
      </c>
      <c r="J3134" s="22">
        <v>41436</v>
      </c>
      <c r="K3134" s="22">
        <v>55153</v>
      </c>
      <c r="L3134" s="23">
        <f t="shared" si="488"/>
        <v>3.5</v>
      </c>
      <c r="M3134" s="24">
        <f t="shared" si="489"/>
        <v>1</v>
      </c>
      <c r="N3134" s="21">
        <v>3.5</v>
      </c>
      <c r="O3134" s="21">
        <v>3.5</v>
      </c>
      <c r="P3134" s="21" t="s">
        <v>187</v>
      </c>
      <c r="Q3134" s="21" t="s">
        <v>188</v>
      </c>
      <c r="R3134" s="25" t="s">
        <v>189</v>
      </c>
      <c r="S3134" s="21" t="s">
        <v>182</v>
      </c>
      <c r="T3134" s="21"/>
      <c r="U3134" s="26"/>
      <c r="V3134" s="26"/>
      <c r="W3134" s="27">
        <f t="shared" si="480"/>
        <v>2013</v>
      </c>
      <c r="X3134" s="27">
        <f t="shared" si="481"/>
        <v>2050</v>
      </c>
      <c r="Y3134" s="28">
        <f t="shared" si="482"/>
        <v>0</v>
      </c>
      <c r="Z3134" s="29" t="str">
        <f t="shared" si="483"/>
        <v>CAISO</v>
      </c>
      <c r="AA3134" s="30">
        <f t="shared" si="484"/>
        <v>3.5</v>
      </c>
      <c r="AB3134" s="31">
        <f>IF(AND(ISNUMBER(MATCH($S3134,[3]Lists!$CU$8:$CU$37,0)),J3134&gt;=DATE(2018,12,31)),$AH$6,$AH$5)</f>
        <v>1</v>
      </c>
      <c r="AC3134" s="31">
        <f t="shared" si="485"/>
        <v>1</v>
      </c>
      <c r="AD3134" s="31">
        <f t="shared" si="486"/>
        <v>1</v>
      </c>
      <c r="AE3134" s="32" t="e">
        <f>MIN($K3134,IF(AND(S3134='[3]Resources - Baseline'!$C$25,$AH$3&gt;0),MIN(DATE(2050,12,31),MAX(DATE($AH$4,12,31),DATE(YEAR(J3134)+$AH$3,MONTH(J3134),DAY(J3134)))),IF(AND(COUNTIFS('[3]Resources - Baseline'!$C$26:$C$37,S3134)=1,$AH$2&gt;0),MIN(DATE($AH$4,12,31),DATE(YEAR(J3134)+$AH$2,MONTH(J3134),DAY(J3134))),DATE(2050,12,31))))</f>
        <v>#VALUE!</v>
      </c>
      <c r="AF3134" s="33">
        <f t="shared" si="487"/>
        <v>1</v>
      </c>
    </row>
    <row r="3135" spans="1:32">
      <c r="A3135" s="1">
        <v>3135</v>
      </c>
      <c r="B3135" s="21" t="s">
        <v>6389</v>
      </c>
      <c r="C3135" s="21" t="s">
        <v>6390</v>
      </c>
      <c r="D3135" s="21" t="s">
        <v>185</v>
      </c>
      <c r="E3135" s="21" t="s">
        <v>176</v>
      </c>
      <c r="F3135" s="21" t="s">
        <v>176</v>
      </c>
      <c r="G3135" s="21" t="s">
        <v>177</v>
      </c>
      <c r="H3135" s="21" t="s">
        <v>176</v>
      </c>
      <c r="I3135" s="21" t="s">
        <v>178</v>
      </c>
      <c r="J3135" s="22">
        <v>40757</v>
      </c>
      <c r="K3135" s="22">
        <v>55153</v>
      </c>
      <c r="L3135" s="23">
        <f t="shared" si="488"/>
        <v>1.5</v>
      </c>
      <c r="M3135" s="24">
        <f t="shared" si="489"/>
        <v>1</v>
      </c>
      <c r="N3135" s="21">
        <v>1.5</v>
      </c>
      <c r="O3135" s="21">
        <v>1.5</v>
      </c>
      <c r="P3135" s="21" t="s">
        <v>187</v>
      </c>
      <c r="Q3135" s="21" t="s">
        <v>188</v>
      </c>
      <c r="R3135" s="25" t="s">
        <v>189</v>
      </c>
      <c r="S3135" s="21" t="s">
        <v>182</v>
      </c>
      <c r="T3135" s="21"/>
      <c r="U3135" s="26"/>
      <c r="V3135" s="26"/>
      <c r="W3135" s="27">
        <f t="shared" si="480"/>
        <v>2012</v>
      </c>
      <c r="X3135" s="27">
        <f t="shared" si="481"/>
        <v>2050</v>
      </c>
      <c r="Y3135" s="28">
        <f t="shared" si="482"/>
        <v>0</v>
      </c>
      <c r="Z3135" s="29" t="str">
        <f t="shared" si="483"/>
        <v>CAISO</v>
      </c>
      <c r="AA3135" s="30">
        <f t="shared" si="484"/>
        <v>1.5</v>
      </c>
      <c r="AB3135" s="31">
        <f>IF(AND(ISNUMBER(MATCH($S3135,[3]Lists!$CU$8:$CU$37,0)),J3135&gt;=DATE(2018,12,31)),$AH$6,$AH$5)</f>
        <v>1</v>
      </c>
      <c r="AC3135" s="31">
        <f t="shared" si="485"/>
        <v>1</v>
      </c>
      <c r="AD3135" s="31">
        <f t="shared" si="486"/>
        <v>1</v>
      </c>
      <c r="AE3135" s="32" t="e">
        <f>MIN($K3135,IF(AND(S3135='[3]Resources - Baseline'!$C$25,$AH$3&gt;0),MIN(DATE(2050,12,31),MAX(DATE($AH$4,12,31),DATE(YEAR(J3135)+$AH$3,MONTH(J3135),DAY(J3135)))),IF(AND(COUNTIFS('[3]Resources - Baseline'!$C$26:$C$37,S3135)=1,$AH$2&gt;0),MIN(DATE($AH$4,12,31),DATE(YEAR(J3135)+$AH$2,MONTH(J3135),DAY(J3135))),DATE(2050,12,31))))</f>
        <v>#VALUE!</v>
      </c>
      <c r="AF3135" s="33">
        <f t="shared" si="487"/>
        <v>1</v>
      </c>
    </row>
    <row r="3136" spans="1:32">
      <c r="A3136" s="1">
        <v>3136</v>
      </c>
      <c r="B3136" s="21" t="s">
        <v>6391</v>
      </c>
      <c r="C3136" s="21" t="s">
        <v>6392</v>
      </c>
      <c r="D3136" s="21" t="s">
        <v>185</v>
      </c>
      <c r="E3136" s="21" t="s">
        <v>176</v>
      </c>
      <c r="F3136" s="21" t="s">
        <v>176</v>
      </c>
      <c r="G3136" s="21" t="s">
        <v>177</v>
      </c>
      <c r="H3136" s="21" t="s">
        <v>176</v>
      </c>
      <c r="I3136" s="21" t="s">
        <v>178</v>
      </c>
      <c r="J3136" s="22">
        <v>41518</v>
      </c>
      <c r="K3136" s="22">
        <v>55153</v>
      </c>
      <c r="L3136" s="23">
        <f t="shared" si="488"/>
        <v>5</v>
      </c>
      <c r="M3136" s="24">
        <f t="shared" si="489"/>
        <v>1</v>
      </c>
      <c r="N3136" s="21">
        <v>5</v>
      </c>
      <c r="O3136" s="21">
        <v>5</v>
      </c>
      <c r="P3136" s="21" t="s">
        <v>187</v>
      </c>
      <c r="Q3136" s="21" t="s">
        <v>188</v>
      </c>
      <c r="R3136" s="25" t="s">
        <v>189</v>
      </c>
      <c r="S3136" s="21" t="s">
        <v>182</v>
      </c>
      <c r="T3136" s="21"/>
      <c r="U3136" s="26"/>
      <c r="V3136" s="26"/>
      <c r="W3136" s="27">
        <f t="shared" si="480"/>
        <v>2014</v>
      </c>
      <c r="X3136" s="27">
        <f t="shared" si="481"/>
        <v>2050</v>
      </c>
      <c r="Y3136" s="28">
        <f t="shared" si="482"/>
        <v>0</v>
      </c>
      <c r="Z3136" s="29" t="str">
        <f t="shared" si="483"/>
        <v>CAISO</v>
      </c>
      <c r="AA3136" s="30">
        <f t="shared" si="484"/>
        <v>5</v>
      </c>
      <c r="AB3136" s="31">
        <f>IF(AND(ISNUMBER(MATCH($S3136,[3]Lists!$CU$8:$CU$37,0)),J3136&gt;=DATE(2018,12,31)),$AH$6,$AH$5)</f>
        <v>1</v>
      </c>
      <c r="AC3136" s="31">
        <f t="shared" si="485"/>
        <v>1</v>
      </c>
      <c r="AD3136" s="31">
        <f t="shared" si="486"/>
        <v>1</v>
      </c>
      <c r="AE3136" s="32" t="e">
        <f>MIN($K3136,IF(AND(S3136='[3]Resources - Baseline'!$C$25,$AH$3&gt;0),MIN(DATE(2050,12,31),MAX(DATE($AH$4,12,31),DATE(YEAR(J3136)+$AH$3,MONTH(J3136),DAY(J3136)))),IF(AND(COUNTIFS('[3]Resources - Baseline'!$C$26:$C$37,S3136)=1,$AH$2&gt;0),MIN(DATE($AH$4,12,31),DATE(YEAR(J3136)+$AH$2,MONTH(J3136),DAY(J3136))),DATE(2050,12,31))))</f>
        <v>#VALUE!</v>
      </c>
      <c r="AF3136" s="33">
        <f t="shared" si="487"/>
        <v>1</v>
      </c>
    </row>
    <row r="3137" spans="1:32">
      <c r="A3137" s="1">
        <v>3137</v>
      </c>
      <c r="B3137" s="21" t="s">
        <v>6393</v>
      </c>
      <c r="C3137" s="21" t="s">
        <v>6394</v>
      </c>
      <c r="D3137" s="21" t="s">
        <v>185</v>
      </c>
      <c r="E3137" s="21" t="s">
        <v>176</v>
      </c>
      <c r="F3137" s="21" t="s">
        <v>176</v>
      </c>
      <c r="G3137" s="21" t="s">
        <v>177</v>
      </c>
      <c r="H3137" s="21" t="s">
        <v>176</v>
      </c>
      <c r="I3137" s="21" t="s">
        <v>178</v>
      </c>
      <c r="J3137" s="22"/>
      <c r="K3137" s="22">
        <v>55153</v>
      </c>
      <c r="L3137" s="23">
        <f t="shared" si="488"/>
        <v>6.95</v>
      </c>
      <c r="M3137" s="24">
        <f t="shared" si="489"/>
        <v>1</v>
      </c>
      <c r="N3137" s="21">
        <v>6.95</v>
      </c>
      <c r="O3137" s="21">
        <v>6.95</v>
      </c>
      <c r="P3137" s="21" t="s">
        <v>187</v>
      </c>
      <c r="Q3137" s="21" t="s">
        <v>219</v>
      </c>
      <c r="R3137" s="25" t="s">
        <v>218</v>
      </c>
      <c r="S3137" s="21" t="s">
        <v>368</v>
      </c>
      <c r="T3137" s="21"/>
      <c r="U3137" s="26"/>
      <c r="V3137" s="26"/>
      <c r="W3137" s="27">
        <f t="shared" si="480"/>
        <v>1900</v>
      </c>
      <c r="X3137" s="27">
        <f t="shared" si="481"/>
        <v>2050</v>
      </c>
      <c r="Y3137" s="28">
        <f t="shared" si="482"/>
        <v>0</v>
      </c>
      <c r="Z3137" s="29" t="str">
        <f t="shared" si="483"/>
        <v>CAISO</v>
      </c>
      <c r="AA3137" s="30">
        <f t="shared" si="484"/>
        <v>6.95</v>
      </c>
      <c r="AB3137" s="31">
        <f>IF(AND(ISNUMBER(MATCH($S3137,[3]Lists!$CU$8:$CU$37,0)),J3137&gt;=DATE(2018,12,31)),$AH$6,$AH$5)</f>
        <v>1</v>
      </c>
      <c r="AC3137" s="31">
        <f t="shared" si="485"/>
        <v>1</v>
      </c>
      <c r="AD3137" s="31">
        <f t="shared" si="486"/>
        <v>1</v>
      </c>
      <c r="AE3137" s="32" t="e">
        <f>MIN($K3137,IF(AND(S3137='[3]Resources - Baseline'!$C$25,$AH$3&gt;0),MIN(DATE(2050,12,31),MAX(DATE($AH$4,12,31),DATE(YEAR(J3137)+$AH$3,MONTH(J3137),DAY(J3137)))),IF(AND(COUNTIFS('[3]Resources - Baseline'!$C$26:$C$37,S3137)=1,$AH$2&gt;0),MIN(DATE($AH$4,12,31),DATE(YEAR(J3137)+$AH$2,MONTH(J3137),DAY(J3137))),DATE(2050,12,31))))</f>
        <v>#VALUE!</v>
      </c>
      <c r="AF3137" s="33">
        <f t="shared" si="487"/>
        <v>1</v>
      </c>
    </row>
    <row r="3138" spans="1:32">
      <c r="A3138" s="1">
        <v>3138</v>
      </c>
      <c r="B3138" s="21" t="s">
        <v>6395</v>
      </c>
      <c r="C3138" s="21" t="s">
        <v>6396</v>
      </c>
      <c r="D3138" s="21" t="s">
        <v>185</v>
      </c>
      <c r="E3138" s="21" t="s">
        <v>176</v>
      </c>
      <c r="F3138" s="21" t="s">
        <v>176</v>
      </c>
      <c r="G3138" s="21" t="s">
        <v>177</v>
      </c>
      <c r="H3138" s="21" t="s">
        <v>176</v>
      </c>
      <c r="I3138" s="21" t="s">
        <v>178</v>
      </c>
      <c r="J3138" s="22"/>
      <c r="K3138" s="22">
        <v>55153</v>
      </c>
      <c r="L3138" s="23">
        <f t="shared" si="488"/>
        <v>3.93</v>
      </c>
      <c r="M3138" s="24">
        <f t="shared" si="489"/>
        <v>1</v>
      </c>
      <c r="N3138" s="21">
        <v>3.93</v>
      </c>
      <c r="O3138" s="21">
        <v>3.93</v>
      </c>
      <c r="P3138" s="21" t="s">
        <v>187</v>
      </c>
      <c r="Q3138" s="21" t="s">
        <v>219</v>
      </c>
      <c r="R3138" s="25" t="s">
        <v>218</v>
      </c>
      <c r="S3138" s="21" t="s">
        <v>368</v>
      </c>
      <c r="T3138" s="21"/>
      <c r="U3138" s="26"/>
      <c r="V3138" s="26"/>
      <c r="W3138" s="27">
        <f t="shared" si="480"/>
        <v>1900</v>
      </c>
      <c r="X3138" s="27">
        <f t="shared" si="481"/>
        <v>2050</v>
      </c>
      <c r="Y3138" s="28">
        <f t="shared" si="482"/>
        <v>0</v>
      </c>
      <c r="Z3138" s="29" t="str">
        <f t="shared" si="483"/>
        <v>CAISO</v>
      </c>
      <c r="AA3138" s="30">
        <f t="shared" si="484"/>
        <v>3.93</v>
      </c>
      <c r="AB3138" s="31">
        <f>IF(AND(ISNUMBER(MATCH($S3138,[3]Lists!$CU$8:$CU$37,0)),J3138&gt;=DATE(2018,12,31)),$AH$6,$AH$5)</f>
        <v>1</v>
      </c>
      <c r="AC3138" s="31">
        <f t="shared" si="485"/>
        <v>1</v>
      </c>
      <c r="AD3138" s="31">
        <f t="shared" si="486"/>
        <v>1</v>
      </c>
      <c r="AE3138" s="32" t="e">
        <f>MIN($K3138,IF(AND(S3138='[3]Resources - Baseline'!$C$25,$AH$3&gt;0),MIN(DATE(2050,12,31),MAX(DATE($AH$4,12,31),DATE(YEAR(J3138)+$AH$3,MONTH(J3138),DAY(J3138)))),IF(AND(COUNTIFS('[3]Resources - Baseline'!$C$26:$C$37,S3138)=1,$AH$2&gt;0),MIN(DATE($AH$4,12,31),DATE(YEAR(J3138)+$AH$2,MONTH(J3138),DAY(J3138))),DATE(2050,12,31))))</f>
        <v>#VALUE!</v>
      </c>
      <c r="AF3138" s="33">
        <f t="shared" si="487"/>
        <v>1</v>
      </c>
    </row>
    <row r="3139" spans="1:32">
      <c r="A3139" s="1">
        <v>3139</v>
      </c>
      <c r="B3139" s="21" t="s">
        <v>6397</v>
      </c>
      <c r="C3139" s="21" t="s">
        <v>6398</v>
      </c>
      <c r="D3139" s="21" t="s">
        <v>163</v>
      </c>
      <c r="E3139" s="21" t="s">
        <v>378</v>
      </c>
      <c r="F3139" s="21" t="s">
        <v>378</v>
      </c>
      <c r="G3139" s="21" t="s">
        <v>1348</v>
      </c>
      <c r="H3139" s="21" t="s">
        <v>1349</v>
      </c>
      <c r="I3139" s="21" t="s">
        <v>378</v>
      </c>
      <c r="J3139" s="22">
        <v>35490</v>
      </c>
      <c r="K3139" s="22">
        <v>47588</v>
      </c>
      <c r="L3139" s="23">
        <f t="shared" si="488"/>
        <v>65.599999999999994</v>
      </c>
      <c r="M3139" s="24">
        <f t="shared" si="489"/>
        <v>1</v>
      </c>
      <c r="N3139" s="21">
        <v>65.599999999999994</v>
      </c>
      <c r="O3139" s="21">
        <v>65.599999999999994</v>
      </c>
      <c r="P3139" s="21" t="s">
        <v>533</v>
      </c>
      <c r="Q3139" s="21" t="s">
        <v>258</v>
      </c>
      <c r="R3139" s="25" t="s">
        <v>259</v>
      </c>
      <c r="S3139" s="21" t="s">
        <v>1435</v>
      </c>
      <c r="T3139" s="21"/>
      <c r="U3139" s="26"/>
      <c r="V3139" s="26"/>
      <c r="W3139" s="27">
        <f t="shared" si="480"/>
        <v>1997</v>
      </c>
      <c r="X3139" s="27">
        <f t="shared" si="481"/>
        <v>2029</v>
      </c>
      <c r="Y3139" s="28">
        <f t="shared" si="482"/>
        <v>0</v>
      </c>
      <c r="Z3139" s="29" t="str">
        <f t="shared" si="483"/>
        <v>BANC</v>
      </c>
      <c r="AA3139" s="30">
        <f t="shared" si="484"/>
        <v>65.599999999999994</v>
      </c>
      <c r="AB3139" s="31">
        <f>IF(AND(ISNUMBER(MATCH($S3139,[3]Lists!$CU$8:$CU$37,0)),J3139&gt;=DATE(2018,12,31)),$AH$6,$AH$5)</f>
        <v>1</v>
      </c>
      <c r="AC3139" s="31">
        <f t="shared" si="485"/>
        <v>1</v>
      </c>
      <c r="AD3139" s="31">
        <f t="shared" si="486"/>
        <v>1</v>
      </c>
      <c r="AE3139" s="32" t="e">
        <f>MIN($K3139,IF(AND(S3139='[3]Resources - Baseline'!$C$25,$AH$3&gt;0),MIN(DATE(2050,12,31),MAX(DATE($AH$4,12,31),DATE(YEAR(J3139)+$AH$3,MONTH(J3139),DAY(J3139)))),IF(AND(COUNTIFS('[3]Resources - Baseline'!$C$26:$C$37,S3139)=1,$AH$2&gt;0),MIN(DATE($AH$4,12,31),DATE(YEAR(J3139)+$AH$2,MONTH(J3139),DAY(J3139))),DATE(2050,12,31))))</f>
        <v>#VALUE!</v>
      </c>
      <c r="AF3139" s="33">
        <f t="shared" si="487"/>
        <v>1</v>
      </c>
    </row>
    <row r="3140" spans="1:32">
      <c r="A3140" s="1">
        <v>3140</v>
      </c>
      <c r="B3140" s="21" t="s">
        <v>6399</v>
      </c>
      <c r="C3140" s="21" t="s">
        <v>6400</v>
      </c>
      <c r="D3140" s="21" t="s">
        <v>163</v>
      </c>
      <c r="E3140" s="21" t="s">
        <v>378</v>
      </c>
      <c r="F3140" s="21" t="s">
        <v>378</v>
      </c>
      <c r="G3140" s="21" t="s">
        <v>1348</v>
      </c>
      <c r="H3140" s="21" t="s">
        <v>1349</v>
      </c>
      <c r="I3140" s="21" t="s">
        <v>378</v>
      </c>
      <c r="J3140" s="22">
        <v>35490</v>
      </c>
      <c r="K3140" s="22">
        <v>55153</v>
      </c>
      <c r="L3140" s="23">
        <f t="shared" si="488"/>
        <v>49</v>
      </c>
      <c r="M3140" s="24">
        <f t="shared" si="489"/>
        <v>1</v>
      </c>
      <c r="N3140" s="21">
        <v>49</v>
      </c>
      <c r="O3140" s="21">
        <v>49</v>
      </c>
      <c r="P3140" s="21" t="s">
        <v>288</v>
      </c>
      <c r="Q3140" s="21" t="s">
        <v>269</v>
      </c>
      <c r="R3140" s="25" t="s">
        <v>270</v>
      </c>
      <c r="S3140" s="21" t="s">
        <v>379</v>
      </c>
      <c r="T3140" s="21"/>
      <c r="U3140" s="26"/>
      <c r="V3140" s="26"/>
      <c r="W3140" s="27">
        <f t="shared" si="480"/>
        <v>1997</v>
      </c>
      <c r="X3140" s="27">
        <f t="shared" si="481"/>
        <v>2050</v>
      </c>
      <c r="Y3140" s="28">
        <f t="shared" si="482"/>
        <v>0</v>
      </c>
      <c r="Z3140" s="29" t="str">
        <f t="shared" si="483"/>
        <v>BANC</v>
      </c>
      <c r="AA3140" s="30">
        <f t="shared" si="484"/>
        <v>49</v>
      </c>
      <c r="AB3140" s="31">
        <f>IF(AND(ISNUMBER(MATCH($S3140,[3]Lists!$CU$8:$CU$37,0)),J3140&gt;=DATE(2018,12,31)),$AH$6,$AH$5)</f>
        <v>1</v>
      </c>
      <c r="AC3140" s="31">
        <f t="shared" si="485"/>
        <v>1</v>
      </c>
      <c r="AD3140" s="31">
        <f t="shared" si="486"/>
        <v>1</v>
      </c>
      <c r="AE3140" s="32" t="e">
        <f>MIN($K3140,IF(AND(S3140='[3]Resources - Baseline'!$C$25,$AH$3&gt;0),MIN(DATE(2050,12,31),MAX(DATE($AH$4,12,31),DATE(YEAR(J3140)+$AH$3,MONTH(J3140),DAY(J3140)))),IF(AND(COUNTIFS('[3]Resources - Baseline'!$C$26:$C$37,S3140)=1,$AH$2&gt;0),MIN(DATE($AH$4,12,31),DATE(YEAR(J3140)+$AH$2,MONTH(J3140),DAY(J3140))),DATE(2050,12,31))))</f>
        <v>#VALUE!</v>
      </c>
      <c r="AF3140" s="33">
        <f t="shared" si="487"/>
        <v>1</v>
      </c>
    </row>
    <row r="3141" spans="1:32">
      <c r="A3141" s="1">
        <v>3141</v>
      </c>
      <c r="B3141" s="21" t="s">
        <v>6401</v>
      </c>
      <c r="C3141" s="21" t="s">
        <v>6402</v>
      </c>
      <c r="D3141" s="21" t="s">
        <v>163</v>
      </c>
      <c r="E3141" s="21" t="s">
        <v>232</v>
      </c>
      <c r="F3141" s="21" t="s">
        <v>232</v>
      </c>
      <c r="G3141" s="21" t="s">
        <v>233</v>
      </c>
      <c r="H3141" s="21" t="s">
        <v>234</v>
      </c>
      <c r="I3141" s="21" t="s">
        <v>232</v>
      </c>
      <c r="J3141" s="22">
        <v>21520</v>
      </c>
      <c r="K3141" s="22">
        <v>47484</v>
      </c>
      <c r="L3141" s="23">
        <f t="shared" si="488"/>
        <v>174</v>
      </c>
      <c r="M3141" s="24">
        <f t="shared" si="489"/>
        <v>1</v>
      </c>
      <c r="N3141" s="21">
        <v>174</v>
      </c>
      <c r="O3141" s="21">
        <v>174</v>
      </c>
      <c r="P3141" s="21" t="s">
        <v>279</v>
      </c>
      <c r="Q3141" s="21" t="s">
        <v>280</v>
      </c>
      <c r="R3141" s="25" t="s">
        <v>170</v>
      </c>
      <c r="S3141" s="21" t="s">
        <v>3225</v>
      </c>
      <c r="T3141" s="21"/>
      <c r="U3141" s="26"/>
      <c r="V3141" s="26"/>
      <c r="W3141" s="27">
        <f t="shared" si="480"/>
        <v>1959</v>
      </c>
      <c r="X3141" s="27">
        <f t="shared" si="481"/>
        <v>2029</v>
      </c>
      <c r="Y3141" s="28">
        <f t="shared" si="482"/>
        <v>0</v>
      </c>
      <c r="Z3141" s="29" t="str">
        <f t="shared" si="483"/>
        <v>LDWP</v>
      </c>
      <c r="AA3141" s="30">
        <f t="shared" si="484"/>
        <v>174</v>
      </c>
      <c r="AB3141" s="31">
        <f>IF(AND(ISNUMBER(MATCH($S3141,[3]Lists!$CU$8:$CU$37,0)),J3141&gt;=DATE(2018,12,31)),$AH$6,$AH$5)</f>
        <v>1</v>
      </c>
      <c r="AC3141" s="31">
        <f t="shared" si="485"/>
        <v>1</v>
      </c>
      <c r="AD3141" s="31">
        <f t="shared" si="486"/>
        <v>1</v>
      </c>
      <c r="AE3141" s="32" t="e">
        <f>MIN($K3141,IF(AND(S3141='[3]Resources - Baseline'!$C$25,$AH$3&gt;0),MIN(DATE(2050,12,31),MAX(DATE($AH$4,12,31),DATE(YEAR(J3141)+$AH$3,MONTH(J3141),DAY(J3141)))),IF(AND(COUNTIFS('[3]Resources - Baseline'!$C$26:$C$37,S3141)=1,$AH$2&gt;0),MIN(DATE($AH$4,12,31),DATE(YEAR(J3141)+$AH$2,MONTH(J3141),DAY(J3141))),DATE(2050,12,31))))</f>
        <v>#VALUE!</v>
      </c>
      <c r="AF3141" s="33">
        <f t="shared" si="487"/>
        <v>1</v>
      </c>
    </row>
    <row r="3142" spans="1:32">
      <c r="A3142" s="1">
        <v>3142</v>
      </c>
      <c r="B3142" s="21" t="s">
        <v>6403</v>
      </c>
      <c r="C3142" s="21" t="s">
        <v>6404</v>
      </c>
      <c r="D3142" s="21" t="s">
        <v>163</v>
      </c>
      <c r="E3142" s="21" t="s">
        <v>232</v>
      </c>
      <c r="F3142" s="21" t="s">
        <v>232</v>
      </c>
      <c r="G3142" s="21" t="s">
        <v>233</v>
      </c>
      <c r="H3142" s="21" t="s">
        <v>234</v>
      </c>
      <c r="I3142" s="21" t="s">
        <v>232</v>
      </c>
      <c r="J3142" s="22">
        <v>21732</v>
      </c>
      <c r="K3142" s="22">
        <v>45657</v>
      </c>
      <c r="L3142" s="23">
        <f t="shared" si="488"/>
        <v>177</v>
      </c>
      <c r="M3142" s="24">
        <f t="shared" si="489"/>
        <v>1</v>
      </c>
      <c r="N3142" s="21">
        <v>177</v>
      </c>
      <c r="O3142" s="21">
        <v>177</v>
      </c>
      <c r="P3142" s="21" t="s">
        <v>279</v>
      </c>
      <c r="Q3142" s="21" t="s">
        <v>280</v>
      </c>
      <c r="R3142" s="25" t="s">
        <v>170</v>
      </c>
      <c r="S3142" s="21" t="s">
        <v>3225</v>
      </c>
      <c r="T3142" s="21"/>
      <c r="U3142" s="26"/>
      <c r="V3142" s="26"/>
      <c r="W3142" s="27">
        <f t="shared" si="480"/>
        <v>1960</v>
      </c>
      <c r="X3142" s="27">
        <f t="shared" si="481"/>
        <v>2024</v>
      </c>
      <c r="Y3142" s="28">
        <f t="shared" si="482"/>
        <v>0</v>
      </c>
      <c r="Z3142" s="29" t="str">
        <f t="shared" si="483"/>
        <v>LDWP</v>
      </c>
      <c r="AA3142" s="30">
        <f t="shared" si="484"/>
        <v>177</v>
      </c>
      <c r="AB3142" s="31">
        <f>IF(AND(ISNUMBER(MATCH($S3142,[3]Lists!$CU$8:$CU$37,0)),J3142&gt;=DATE(2018,12,31)),$AH$6,$AH$5)</f>
        <v>1</v>
      </c>
      <c r="AC3142" s="31">
        <f t="shared" si="485"/>
        <v>1</v>
      </c>
      <c r="AD3142" s="31">
        <f t="shared" si="486"/>
        <v>1</v>
      </c>
      <c r="AE3142" s="32" t="e">
        <f>MIN($K3142,IF(AND(S3142='[3]Resources - Baseline'!$C$25,$AH$3&gt;0),MIN(DATE(2050,12,31),MAX(DATE($AH$4,12,31),DATE(YEAR(J3142)+$AH$3,MONTH(J3142),DAY(J3142)))),IF(AND(COUNTIFS('[3]Resources - Baseline'!$C$26:$C$37,S3142)=1,$AH$2&gt;0),MIN(DATE($AH$4,12,31),DATE(YEAR(J3142)+$AH$2,MONTH(J3142),DAY(J3142))),DATE(2050,12,31))))</f>
        <v>#VALUE!</v>
      </c>
      <c r="AF3142" s="33">
        <f t="shared" si="487"/>
        <v>1</v>
      </c>
    </row>
    <row r="3143" spans="1:32">
      <c r="A3143" s="1">
        <v>3143</v>
      </c>
      <c r="B3143" s="21" t="s">
        <v>6405</v>
      </c>
      <c r="C3143" s="21" t="s">
        <v>6406</v>
      </c>
      <c r="D3143" s="21" t="s">
        <v>163</v>
      </c>
      <c r="E3143" s="21" t="s">
        <v>232</v>
      </c>
      <c r="F3143" s="21" t="s">
        <v>232</v>
      </c>
      <c r="G3143" s="21" t="s">
        <v>233</v>
      </c>
      <c r="H3143" s="21" t="s">
        <v>234</v>
      </c>
      <c r="I3143" s="21" t="s">
        <v>232</v>
      </c>
      <c r="J3143" s="22">
        <v>42369</v>
      </c>
      <c r="K3143" s="22">
        <v>58806</v>
      </c>
      <c r="L3143" s="23">
        <f t="shared" si="488"/>
        <v>300</v>
      </c>
      <c r="M3143" s="24">
        <f t="shared" si="489"/>
        <v>1</v>
      </c>
      <c r="N3143" s="21">
        <v>300</v>
      </c>
      <c r="O3143" s="21">
        <v>300</v>
      </c>
      <c r="P3143" s="21" t="s">
        <v>288</v>
      </c>
      <c r="Q3143" s="21" t="s">
        <v>269</v>
      </c>
      <c r="R3143" s="25" t="s">
        <v>270</v>
      </c>
      <c r="S3143" s="21" t="s">
        <v>3232</v>
      </c>
      <c r="T3143" s="21"/>
      <c r="U3143" s="26"/>
      <c r="V3143" s="26"/>
      <c r="W3143" s="27">
        <f t="shared" si="480"/>
        <v>2016</v>
      </c>
      <c r="X3143" s="27">
        <f t="shared" si="481"/>
        <v>2060</v>
      </c>
      <c r="Y3143" s="28">
        <f t="shared" si="482"/>
        <v>0</v>
      </c>
      <c r="Z3143" s="29" t="str">
        <f t="shared" si="483"/>
        <v>LDWP</v>
      </c>
      <c r="AA3143" s="30">
        <f t="shared" si="484"/>
        <v>300</v>
      </c>
      <c r="AB3143" s="31">
        <f>IF(AND(ISNUMBER(MATCH($S3143,[3]Lists!$CU$8:$CU$37,0)),J3143&gt;=DATE(2018,12,31)),$AH$6,$AH$5)</f>
        <v>1</v>
      </c>
      <c r="AC3143" s="31">
        <f t="shared" si="485"/>
        <v>1</v>
      </c>
      <c r="AD3143" s="31">
        <f t="shared" si="486"/>
        <v>1</v>
      </c>
      <c r="AE3143" s="32" t="e">
        <f>MIN($K3143,IF(AND(S3143='[3]Resources - Baseline'!$C$25,$AH$3&gt;0),MIN(DATE(2050,12,31),MAX(DATE($AH$4,12,31),DATE(YEAR(J3143)+$AH$3,MONTH(J3143),DAY(J3143)))),IF(AND(COUNTIFS('[3]Resources - Baseline'!$C$26:$C$37,S3143)=1,$AH$2&gt;0),MIN(DATE($AH$4,12,31),DATE(YEAR(J3143)+$AH$2,MONTH(J3143),DAY(J3143))),DATE(2050,12,31))))</f>
        <v>#VALUE!</v>
      </c>
      <c r="AF3143" s="33">
        <f t="shared" si="487"/>
        <v>1</v>
      </c>
    </row>
    <row r="3144" spans="1:32">
      <c r="A3144" s="1">
        <v>3144</v>
      </c>
      <c r="B3144" s="21" t="s">
        <v>6407</v>
      </c>
      <c r="C3144" s="21" t="s">
        <v>6408</v>
      </c>
      <c r="D3144" s="21" t="s">
        <v>163</v>
      </c>
      <c r="E3144" s="21" t="s">
        <v>232</v>
      </c>
      <c r="F3144" s="21" t="s">
        <v>232</v>
      </c>
      <c r="G3144" s="21" t="s">
        <v>233</v>
      </c>
      <c r="H3144" s="21" t="s">
        <v>234</v>
      </c>
      <c r="I3144" s="21" t="s">
        <v>232</v>
      </c>
      <c r="J3144" s="22">
        <v>42369</v>
      </c>
      <c r="K3144" s="22">
        <v>58806</v>
      </c>
      <c r="L3144" s="23">
        <f t="shared" si="488"/>
        <v>100</v>
      </c>
      <c r="M3144" s="24">
        <f t="shared" si="489"/>
        <v>1</v>
      </c>
      <c r="N3144" s="21">
        <v>100</v>
      </c>
      <c r="O3144" s="21">
        <v>100</v>
      </c>
      <c r="P3144" s="21" t="s">
        <v>288</v>
      </c>
      <c r="Q3144" s="21" t="s">
        <v>269</v>
      </c>
      <c r="R3144" s="25" t="s">
        <v>270</v>
      </c>
      <c r="S3144" s="21" t="s">
        <v>3232</v>
      </c>
      <c r="T3144" s="21"/>
      <c r="U3144" s="26"/>
      <c r="V3144" s="26"/>
      <c r="W3144" s="27">
        <f t="shared" si="480"/>
        <v>2016</v>
      </c>
      <c r="X3144" s="27">
        <f t="shared" si="481"/>
        <v>2060</v>
      </c>
      <c r="Y3144" s="28">
        <f t="shared" si="482"/>
        <v>0</v>
      </c>
      <c r="Z3144" s="29" t="str">
        <f t="shared" si="483"/>
        <v>LDWP</v>
      </c>
      <c r="AA3144" s="30">
        <f t="shared" si="484"/>
        <v>100</v>
      </c>
      <c r="AB3144" s="31">
        <f>IF(AND(ISNUMBER(MATCH($S3144,[3]Lists!$CU$8:$CU$37,0)),J3144&gt;=DATE(2018,12,31)),$AH$6,$AH$5)</f>
        <v>1</v>
      </c>
      <c r="AC3144" s="31">
        <f t="shared" si="485"/>
        <v>1</v>
      </c>
      <c r="AD3144" s="31">
        <f t="shared" si="486"/>
        <v>1</v>
      </c>
      <c r="AE3144" s="32" t="e">
        <f>MIN($K3144,IF(AND(S3144='[3]Resources - Baseline'!$C$25,$AH$3&gt;0),MIN(DATE(2050,12,31),MAX(DATE($AH$4,12,31),DATE(YEAR(J3144)+$AH$3,MONTH(J3144),DAY(J3144)))),IF(AND(COUNTIFS('[3]Resources - Baseline'!$C$26:$C$37,S3144)=1,$AH$2&gt;0),MIN(DATE($AH$4,12,31),DATE(YEAR(J3144)+$AH$2,MONTH(J3144),DAY(J3144))),DATE(2050,12,31))))</f>
        <v>#VALUE!</v>
      </c>
      <c r="AF3144" s="33">
        <f t="shared" si="487"/>
        <v>1</v>
      </c>
    </row>
    <row r="3145" spans="1:32">
      <c r="A3145" s="1">
        <v>3145</v>
      </c>
      <c r="B3145" s="21" t="s">
        <v>6409</v>
      </c>
      <c r="C3145" s="21" t="s">
        <v>6410</v>
      </c>
      <c r="D3145" s="21" t="s">
        <v>163</v>
      </c>
      <c r="E3145" s="21" t="s">
        <v>232</v>
      </c>
      <c r="F3145" s="21" t="s">
        <v>232</v>
      </c>
      <c r="G3145" s="21" t="s">
        <v>233</v>
      </c>
      <c r="H3145" s="21" t="s">
        <v>234</v>
      </c>
      <c r="I3145" s="21" t="s">
        <v>232</v>
      </c>
      <c r="J3145" s="22">
        <v>42369</v>
      </c>
      <c r="K3145" s="22">
        <v>58806</v>
      </c>
      <c r="L3145" s="23">
        <f t="shared" si="488"/>
        <v>89</v>
      </c>
      <c r="M3145" s="24">
        <f t="shared" si="489"/>
        <v>1</v>
      </c>
      <c r="N3145" s="21">
        <v>89</v>
      </c>
      <c r="O3145" s="21">
        <v>89</v>
      </c>
      <c r="P3145" s="21" t="s">
        <v>288</v>
      </c>
      <c r="Q3145" s="21" t="s">
        <v>269</v>
      </c>
      <c r="R3145" s="25" t="s">
        <v>270</v>
      </c>
      <c r="S3145" s="21" t="s">
        <v>3232</v>
      </c>
      <c r="T3145" s="21"/>
      <c r="U3145" s="26"/>
      <c r="V3145" s="26"/>
      <c r="W3145" s="27">
        <f t="shared" si="480"/>
        <v>2016</v>
      </c>
      <c r="X3145" s="27">
        <f t="shared" si="481"/>
        <v>2060</v>
      </c>
      <c r="Y3145" s="28">
        <f t="shared" si="482"/>
        <v>0</v>
      </c>
      <c r="Z3145" s="29" t="str">
        <f t="shared" si="483"/>
        <v>LDWP</v>
      </c>
      <c r="AA3145" s="30">
        <f t="shared" si="484"/>
        <v>89</v>
      </c>
      <c r="AB3145" s="31">
        <f>IF(AND(ISNUMBER(MATCH($S3145,[3]Lists!$CU$8:$CU$37,0)),J3145&gt;=DATE(2018,12,31)),$AH$6,$AH$5)</f>
        <v>1</v>
      </c>
      <c r="AC3145" s="31">
        <f t="shared" si="485"/>
        <v>1</v>
      </c>
      <c r="AD3145" s="31">
        <f t="shared" si="486"/>
        <v>1</v>
      </c>
      <c r="AE3145" s="32" t="e">
        <f>MIN($K3145,IF(AND(S3145='[3]Resources - Baseline'!$C$25,$AH$3&gt;0),MIN(DATE(2050,12,31),MAX(DATE($AH$4,12,31),DATE(YEAR(J3145)+$AH$3,MONTH(J3145),DAY(J3145)))),IF(AND(COUNTIFS('[3]Resources - Baseline'!$C$26:$C$37,S3145)=1,$AH$2&gt;0),MIN(DATE($AH$4,12,31),DATE(YEAR(J3145)+$AH$2,MONTH(J3145),DAY(J3145))),DATE(2050,12,31))))</f>
        <v>#VALUE!</v>
      </c>
      <c r="AF3145" s="33">
        <f t="shared" si="487"/>
        <v>1</v>
      </c>
    </row>
    <row r="3146" spans="1:32">
      <c r="A3146" s="1">
        <v>3146</v>
      </c>
      <c r="B3146" s="21" t="s">
        <v>6411</v>
      </c>
      <c r="C3146" s="21" t="s">
        <v>6412</v>
      </c>
      <c r="D3146" s="21" t="s">
        <v>163</v>
      </c>
      <c r="E3146" s="21" t="s">
        <v>232</v>
      </c>
      <c r="F3146" s="21" t="s">
        <v>232</v>
      </c>
      <c r="G3146" s="21" t="s">
        <v>233</v>
      </c>
      <c r="H3146" s="21" t="s">
        <v>234</v>
      </c>
      <c r="I3146" s="21" t="s">
        <v>232</v>
      </c>
      <c r="J3146" s="22">
        <v>42369</v>
      </c>
      <c r="K3146" s="22">
        <v>58806</v>
      </c>
      <c r="L3146" s="23">
        <f t="shared" si="488"/>
        <v>89</v>
      </c>
      <c r="M3146" s="24">
        <f t="shared" si="489"/>
        <v>1</v>
      </c>
      <c r="N3146" s="21">
        <v>89</v>
      </c>
      <c r="O3146" s="21">
        <v>89</v>
      </c>
      <c r="P3146" s="21" t="s">
        <v>288</v>
      </c>
      <c r="Q3146" s="21" t="s">
        <v>269</v>
      </c>
      <c r="R3146" s="25" t="s">
        <v>270</v>
      </c>
      <c r="S3146" s="21" t="s">
        <v>3232</v>
      </c>
      <c r="T3146" s="21"/>
      <c r="U3146" s="26"/>
      <c r="V3146" s="26"/>
      <c r="W3146" s="27">
        <f t="shared" ref="W3146:W3209" si="490">IF(J3146&lt;DATE(YEAR(J3146),7,1),YEAR(J3146),YEAR(J3146)+1)</f>
        <v>2016</v>
      </c>
      <c r="X3146" s="27">
        <f t="shared" ref="X3146:X3209" si="491">IF(K3146&gt;=DATE(YEAR(K3146),7,1),YEAR(K3146),YEAR(K3146)-1)</f>
        <v>2060</v>
      </c>
      <c r="Y3146" s="28">
        <f t="shared" ref="Y3146:Y3209" si="492">IF(ISBLANK(U3146),0,O3146-U3146)</f>
        <v>0</v>
      </c>
      <c r="Z3146" s="29" t="str">
        <f t="shared" ref="Z3146:Z3209" si="493">IF(ISBLANK(T3146),I3146,T3146)</f>
        <v>LDWP</v>
      </c>
      <c r="AA3146" s="30">
        <f t="shared" ref="AA3146:AA3209" si="494">IF(ISBLANK(U3146),O3146,U3146)</f>
        <v>89</v>
      </c>
      <c r="AB3146" s="31">
        <f>IF(AND(ISNUMBER(MATCH($S3146,[3]Lists!$CU$8:$CU$37,0)),J3146&gt;=DATE(2018,12,31)),$AH$6,$AH$5)</f>
        <v>1</v>
      </c>
      <c r="AC3146" s="31">
        <f t="shared" ref="AC3146:AC3209" si="495">IF(ISBLANK(S3146),0,1)</f>
        <v>1</v>
      </c>
      <c r="AD3146" s="31">
        <f t="shared" ref="AD3146:AD3209" si="496">AC3146</f>
        <v>1</v>
      </c>
      <c r="AE3146" s="32" t="e">
        <f>MIN($K3146,IF(AND(S3146='[3]Resources - Baseline'!$C$25,$AH$3&gt;0),MIN(DATE(2050,12,31),MAX(DATE($AH$4,12,31),DATE(YEAR(J3146)+$AH$3,MONTH(J3146),DAY(J3146)))),IF(AND(COUNTIFS('[3]Resources - Baseline'!$C$26:$C$37,S3146)=1,$AH$2&gt;0),MIN(DATE($AH$4,12,31),DATE(YEAR(J3146)+$AH$2,MONTH(J3146),DAY(J3146))),DATE(2050,12,31))))</f>
        <v>#VALUE!</v>
      </c>
      <c r="AF3146" s="33">
        <f t="shared" ref="AF3146:AF3209" si="497">SUMPRODUCT(($B$9:$B$3872=$B3146)*1)</f>
        <v>1</v>
      </c>
    </row>
    <row r="3147" spans="1:32">
      <c r="A3147" s="1">
        <v>3147</v>
      </c>
      <c r="B3147" s="21" t="s">
        <v>6413</v>
      </c>
      <c r="C3147" s="21" t="s">
        <v>6413</v>
      </c>
      <c r="D3147" s="21" t="s">
        <v>185</v>
      </c>
      <c r="E3147" s="21" t="s">
        <v>497</v>
      </c>
      <c r="F3147" s="21" t="s">
        <v>176</v>
      </c>
      <c r="G3147" s="21" t="s">
        <v>177</v>
      </c>
      <c r="H3147" s="21" t="s">
        <v>176</v>
      </c>
      <c r="I3147" s="21" t="s">
        <v>178</v>
      </c>
      <c r="J3147" s="22"/>
      <c r="K3147" s="22">
        <v>55153</v>
      </c>
      <c r="L3147" s="23">
        <f t="shared" ref="L3147:L3210" si="498">IFERROR(M3147*O3147,0)</f>
        <v>287.01</v>
      </c>
      <c r="M3147" s="24">
        <f t="shared" ref="M3147:M3210" si="499">IFERROR(N3147/O3147,0)</f>
        <v>1</v>
      </c>
      <c r="N3147" s="21">
        <v>287.01</v>
      </c>
      <c r="O3147" s="21">
        <v>287.01</v>
      </c>
      <c r="P3147" s="21" t="s">
        <v>6414</v>
      </c>
      <c r="Q3147" s="21" t="s">
        <v>219</v>
      </c>
      <c r="R3147" s="25" t="s">
        <v>218</v>
      </c>
      <c r="S3147" s="21" t="s">
        <v>265</v>
      </c>
      <c r="T3147" s="21"/>
      <c r="U3147" s="26"/>
      <c r="V3147" s="26"/>
      <c r="W3147" s="27">
        <f t="shared" si="490"/>
        <v>1900</v>
      </c>
      <c r="X3147" s="27">
        <f t="shared" si="491"/>
        <v>2050</v>
      </c>
      <c r="Y3147" s="28">
        <f t="shared" si="492"/>
        <v>0</v>
      </c>
      <c r="Z3147" s="29" t="str">
        <f t="shared" si="493"/>
        <v>CAISO</v>
      </c>
      <c r="AA3147" s="30">
        <f t="shared" si="494"/>
        <v>287.01</v>
      </c>
      <c r="AB3147" s="31">
        <f>IF(AND(ISNUMBER(MATCH($S3147,[3]Lists!$CU$8:$CU$37,0)),J3147&gt;=DATE(2018,12,31)),$AH$6,$AH$5)</f>
        <v>1</v>
      </c>
      <c r="AC3147" s="31">
        <f t="shared" si="495"/>
        <v>1</v>
      </c>
      <c r="AD3147" s="31">
        <f t="shared" si="496"/>
        <v>1</v>
      </c>
      <c r="AE3147" s="32" t="e">
        <f>MIN($K3147,IF(AND(S3147='[3]Resources - Baseline'!$C$25,$AH$3&gt;0),MIN(DATE(2050,12,31),MAX(DATE($AH$4,12,31),DATE(YEAR(J3147)+$AH$3,MONTH(J3147),DAY(J3147)))),IF(AND(COUNTIFS('[3]Resources - Baseline'!$C$26:$C$37,S3147)=1,$AH$2&gt;0),MIN(DATE($AH$4,12,31),DATE(YEAR(J3147)+$AH$2,MONTH(J3147),DAY(J3147))),DATE(2050,12,31))))</f>
        <v>#VALUE!</v>
      </c>
      <c r="AF3147" s="33">
        <f t="shared" si="497"/>
        <v>1</v>
      </c>
    </row>
    <row r="3148" spans="1:32">
      <c r="A3148" s="1">
        <v>3148</v>
      </c>
      <c r="B3148" s="21" t="s">
        <v>6415</v>
      </c>
      <c r="C3148" s="21" t="s">
        <v>6416</v>
      </c>
      <c r="D3148" s="21" t="s">
        <v>163</v>
      </c>
      <c r="E3148" s="21" t="s">
        <v>331</v>
      </c>
      <c r="F3148" s="21" t="s">
        <v>331</v>
      </c>
      <c r="G3148" s="21" t="s">
        <v>177</v>
      </c>
      <c r="H3148" s="21" t="s">
        <v>176</v>
      </c>
      <c r="I3148" s="21" t="s">
        <v>178</v>
      </c>
      <c r="J3148" s="22">
        <v>31632</v>
      </c>
      <c r="K3148" s="22">
        <v>55153</v>
      </c>
      <c r="L3148" s="23">
        <f t="shared" si="498"/>
        <v>0.53</v>
      </c>
      <c r="M3148" s="24">
        <f t="shared" si="499"/>
        <v>1</v>
      </c>
      <c r="N3148" s="21">
        <v>0.53</v>
      </c>
      <c r="O3148" s="21">
        <v>0.53</v>
      </c>
      <c r="P3148" s="21" t="s">
        <v>218</v>
      </c>
      <c r="Q3148" s="21" t="s">
        <v>219</v>
      </c>
      <c r="R3148" s="25" t="s">
        <v>218</v>
      </c>
      <c r="S3148" s="21" t="s">
        <v>265</v>
      </c>
      <c r="T3148" s="21"/>
      <c r="U3148" s="26"/>
      <c r="V3148" s="26"/>
      <c r="W3148" s="27">
        <f t="shared" si="490"/>
        <v>1987</v>
      </c>
      <c r="X3148" s="27">
        <f t="shared" si="491"/>
        <v>2050</v>
      </c>
      <c r="Y3148" s="28">
        <f t="shared" si="492"/>
        <v>0</v>
      </c>
      <c r="Z3148" s="29" t="str">
        <f t="shared" si="493"/>
        <v>CAISO</v>
      </c>
      <c r="AA3148" s="30">
        <f t="shared" si="494"/>
        <v>0.53</v>
      </c>
      <c r="AB3148" s="31">
        <f>IF(AND(ISNUMBER(MATCH($S3148,[3]Lists!$CU$8:$CU$37,0)),J3148&gt;=DATE(2018,12,31)),$AH$6,$AH$5)</f>
        <v>1</v>
      </c>
      <c r="AC3148" s="31">
        <f t="shared" si="495"/>
        <v>1</v>
      </c>
      <c r="AD3148" s="31">
        <f t="shared" si="496"/>
        <v>1</v>
      </c>
      <c r="AE3148" s="32" t="e">
        <f>MIN($K3148,IF(AND(S3148='[3]Resources - Baseline'!$C$25,$AH$3&gt;0),MIN(DATE(2050,12,31),MAX(DATE($AH$4,12,31),DATE(YEAR(J3148)+$AH$3,MONTH(J3148),DAY(J3148)))),IF(AND(COUNTIFS('[3]Resources - Baseline'!$C$26:$C$37,S3148)=1,$AH$2&gt;0),MIN(DATE($AH$4,12,31),DATE(YEAR(J3148)+$AH$2,MONTH(J3148),DAY(J3148))),DATE(2050,12,31))))</f>
        <v>#VALUE!</v>
      </c>
      <c r="AF3148" s="33">
        <f t="shared" si="497"/>
        <v>1</v>
      </c>
    </row>
    <row r="3149" spans="1:32">
      <c r="A3149" s="1">
        <v>3149</v>
      </c>
      <c r="B3149" s="21" t="s">
        <v>6417</v>
      </c>
      <c r="C3149" s="21" t="s">
        <v>6418</v>
      </c>
      <c r="D3149" s="21" t="s">
        <v>185</v>
      </c>
      <c r="E3149" s="21" t="s">
        <v>175</v>
      </c>
      <c r="F3149" s="21" t="s">
        <v>175</v>
      </c>
      <c r="G3149" s="21" t="s">
        <v>186</v>
      </c>
      <c r="H3149" s="21" t="s">
        <v>175</v>
      </c>
      <c r="I3149" s="21" t="s">
        <v>178</v>
      </c>
      <c r="J3149" s="22">
        <v>41213</v>
      </c>
      <c r="K3149" s="22">
        <v>55153</v>
      </c>
      <c r="L3149" s="23">
        <f t="shared" si="498"/>
        <v>332.5</v>
      </c>
      <c r="M3149" s="24">
        <f t="shared" si="499"/>
        <v>0.98946553981668839</v>
      </c>
      <c r="N3149" s="21">
        <v>332.5</v>
      </c>
      <c r="O3149" s="21">
        <v>336.04</v>
      </c>
      <c r="P3149" s="21" t="s">
        <v>257</v>
      </c>
      <c r="Q3149" s="21" t="s">
        <v>258</v>
      </c>
      <c r="R3149" s="25" t="s">
        <v>259</v>
      </c>
      <c r="S3149" s="21" t="s">
        <v>274</v>
      </c>
      <c r="T3149" s="21"/>
      <c r="U3149" s="26"/>
      <c r="V3149" s="26"/>
      <c r="W3149" s="27">
        <f t="shared" si="490"/>
        <v>2013</v>
      </c>
      <c r="X3149" s="27">
        <f t="shared" si="491"/>
        <v>2050</v>
      </c>
      <c r="Y3149" s="28">
        <f t="shared" si="492"/>
        <v>0</v>
      </c>
      <c r="Z3149" s="29" t="str">
        <f t="shared" si="493"/>
        <v>CAISO</v>
      </c>
      <c r="AA3149" s="30">
        <f t="shared" si="494"/>
        <v>336.04</v>
      </c>
      <c r="AB3149" s="31">
        <f>IF(AND(ISNUMBER(MATCH($S3149,[3]Lists!$CU$8:$CU$37,0)),J3149&gt;=DATE(2018,12,31)),$AH$6,$AH$5)</f>
        <v>1</v>
      </c>
      <c r="AC3149" s="31">
        <f t="shared" si="495"/>
        <v>1</v>
      </c>
      <c r="AD3149" s="31">
        <f t="shared" si="496"/>
        <v>1</v>
      </c>
      <c r="AE3149" s="32" t="e">
        <f>MIN($K3149,IF(AND(S3149='[3]Resources - Baseline'!$C$25,$AH$3&gt;0),MIN(DATE(2050,12,31),MAX(DATE($AH$4,12,31),DATE(YEAR(J3149)+$AH$3,MONTH(J3149),DAY(J3149)))),IF(AND(COUNTIFS('[3]Resources - Baseline'!$C$26:$C$37,S3149)=1,$AH$2&gt;0),MIN(DATE($AH$4,12,31),DATE(YEAR(J3149)+$AH$2,MONTH(J3149),DAY(J3149))),DATE(2050,12,31))))</f>
        <v>#VALUE!</v>
      </c>
      <c r="AF3149" s="33">
        <f t="shared" si="497"/>
        <v>1</v>
      </c>
    </row>
    <row r="3150" spans="1:32">
      <c r="A3150" s="1">
        <v>3150</v>
      </c>
      <c r="B3150" s="21" t="s">
        <v>6419</v>
      </c>
      <c r="C3150" s="21"/>
      <c r="D3150" s="21" t="s">
        <v>185</v>
      </c>
      <c r="E3150" s="21" t="s">
        <v>175</v>
      </c>
      <c r="F3150" s="21" t="s">
        <v>175</v>
      </c>
      <c r="G3150" s="21" t="s">
        <v>186</v>
      </c>
      <c r="H3150" s="21" t="s">
        <v>175</v>
      </c>
      <c r="I3150" s="21" t="s">
        <v>178</v>
      </c>
      <c r="J3150" s="22">
        <v>40823</v>
      </c>
      <c r="K3150" s="22">
        <v>55153</v>
      </c>
      <c r="L3150" s="23">
        <f t="shared" si="498"/>
        <v>15</v>
      </c>
      <c r="M3150" s="24">
        <f t="shared" si="499"/>
        <v>1</v>
      </c>
      <c r="N3150" s="21">
        <v>15</v>
      </c>
      <c r="O3150" s="21">
        <v>15</v>
      </c>
      <c r="P3150" s="21" t="s">
        <v>187</v>
      </c>
      <c r="Q3150" s="21" t="s">
        <v>188</v>
      </c>
      <c r="R3150" s="25" t="s">
        <v>189</v>
      </c>
      <c r="S3150" s="21" t="s">
        <v>182</v>
      </c>
      <c r="T3150" s="21"/>
      <c r="U3150" s="26"/>
      <c r="V3150" s="26"/>
      <c r="W3150" s="27">
        <f t="shared" si="490"/>
        <v>2012</v>
      </c>
      <c r="X3150" s="27">
        <f t="shared" si="491"/>
        <v>2050</v>
      </c>
      <c r="Y3150" s="28">
        <f t="shared" si="492"/>
        <v>0</v>
      </c>
      <c r="Z3150" s="29" t="str">
        <f t="shared" si="493"/>
        <v>CAISO</v>
      </c>
      <c r="AA3150" s="30">
        <f t="shared" si="494"/>
        <v>15</v>
      </c>
      <c r="AB3150" s="31">
        <f>IF(AND(ISNUMBER(MATCH($S3150,[3]Lists!$CU$8:$CU$37,0)),J3150&gt;=DATE(2018,12,31)),$AH$6,$AH$5)</f>
        <v>1</v>
      </c>
      <c r="AC3150" s="31">
        <f t="shared" si="495"/>
        <v>1</v>
      </c>
      <c r="AD3150" s="31">
        <f t="shared" si="496"/>
        <v>1</v>
      </c>
      <c r="AE3150" s="32" t="e">
        <f>MIN($K3150,IF(AND(S3150='[3]Resources - Baseline'!$C$25,$AH$3&gt;0),MIN(DATE(2050,12,31),MAX(DATE($AH$4,12,31),DATE(YEAR(J3150)+$AH$3,MONTH(J3150),DAY(J3150)))),IF(AND(COUNTIFS('[3]Resources - Baseline'!$C$26:$C$37,S3150)=1,$AH$2&gt;0),MIN(DATE($AH$4,12,31),DATE(YEAR(J3150)+$AH$2,MONTH(J3150),DAY(J3150))),DATE(2050,12,31))))</f>
        <v>#VALUE!</v>
      </c>
      <c r="AF3150" s="33">
        <f t="shared" si="497"/>
        <v>1</v>
      </c>
    </row>
    <row r="3151" spans="1:32">
      <c r="A3151" s="1">
        <v>3151</v>
      </c>
      <c r="B3151" s="21" t="s">
        <v>6420</v>
      </c>
      <c r="C3151" s="21"/>
      <c r="D3151" s="21" t="s">
        <v>185</v>
      </c>
      <c r="E3151" s="21" t="s">
        <v>175</v>
      </c>
      <c r="F3151" s="21" t="s">
        <v>175</v>
      </c>
      <c r="G3151" s="21" t="s">
        <v>186</v>
      </c>
      <c r="H3151" s="21" t="s">
        <v>175</v>
      </c>
      <c r="I3151" s="21" t="s">
        <v>178</v>
      </c>
      <c r="J3151" s="22">
        <v>40799</v>
      </c>
      <c r="K3151" s="22">
        <v>55153</v>
      </c>
      <c r="L3151" s="23">
        <f t="shared" si="498"/>
        <v>15</v>
      </c>
      <c r="M3151" s="24">
        <f t="shared" si="499"/>
        <v>1</v>
      </c>
      <c r="N3151" s="21">
        <v>15</v>
      </c>
      <c r="O3151" s="21">
        <v>15</v>
      </c>
      <c r="P3151" s="21" t="s">
        <v>187</v>
      </c>
      <c r="Q3151" s="21" t="s">
        <v>188</v>
      </c>
      <c r="R3151" s="25" t="s">
        <v>189</v>
      </c>
      <c r="S3151" s="21" t="s">
        <v>182</v>
      </c>
      <c r="T3151" s="21"/>
      <c r="U3151" s="26"/>
      <c r="V3151" s="26"/>
      <c r="W3151" s="27">
        <f t="shared" si="490"/>
        <v>2012</v>
      </c>
      <c r="X3151" s="27">
        <f t="shared" si="491"/>
        <v>2050</v>
      </c>
      <c r="Y3151" s="28">
        <f t="shared" si="492"/>
        <v>0</v>
      </c>
      <c r="Z3151" s="29" t="str">
        <f t="shared" si="493"/>
        <v>CAISO</v>
      </c>
      <c r="AA3151" s="30">
        <f t="shared" si="494"/>
        <v>15</v>
      </c>
      <c r="AB3151" s="31">
        <f>IF(AND(ISNUMBER(MATCH($S3151,[3]Lists!$CU$8:$CU$37,0)),J3151&gt;=DATE(2018,12,31)),$AH$6,$AH$5)</f>
        <v>1</v>
      </c>
      <c r="AC3151" s="31">
        <f t="shared" si="495"/>
        <v>1</v>
      </c>
      <c r="AD3151" s="31">
        <f t="shared" si="496"/>
        <v>1</v>
      </c>
      <c r="AE3151" s="32" t="e">
        <f>MIN($K3151,IF(AND(S3151='[3]Resources - Baseline'!$C$25,$AH$3&gt;0),MIN(DATE(2050,12,31),MAX(DATE($AH$4,12,31),DATE(YEAR(J3151)+$AH$3,MONTH(J3151),DAY(J3151)))),IF(AND(COUNTIFS('[3]Resources - Baseline'!$C$26:$C$37,S3151)=1,$AH$2&gt;0),MIN(DATE($AH$4,12,31),DATE(YEAR(J3151)+$AH$2,MONTH(J3151),DAY(J3151))),DATE(2050,12,31))))</f>
        <v>#VALUE!</v>
      </c>
      <c r="AF3151" s="33">
        <f t="shared" si="497"/>
        <v>1</v>
      </c>
    </row>
    <row r="3152" spans="1:32">
      <c r="A3152" s="1">
        <v>3152</v>
      </c>
      <c r="B3152" s="21" t="s">
        <v>6421</v>
      </c>
      <c r="C3152" s="21" t="s">
        <v>6422</v>
      </c>
      <c r="D3152" s="21" t="s">
        <v>163</v>
      </c>
      <c r="E3152" s="21" t="s">
        <v>192</v>
      </c>
      <c r="F3152" s="21" t="s">
        <v>192</v>
      </c>
      <c r="G3152" s="21" t="s">
        <v>193</v>
      </c>
      <c r="H3152" s="21" t="s">
        <v>194</v>
      </c>
      <c r="I3152" s="21" t="s">
        <v>195</v>
      </c>
      <c r="J3152" s="22">
        <v>41974</v>
      </c>
      <c r="K3152" s="22">
        <v>54893</v>
      </c>
      <c r="L3152" s="23">
        <f t="shared" si="498"/>
        <v>20</v>
      </c>
      <c r="M3152" s="24">
        <f t="shared" si="499"/>
        <v>1</v>
      </c>
      <c r="N3152" s="21">
        <v>20</v>
      </c>
      <c r="O3152" s="21">
        <v>20</v>
      </c>
      <c r="P3152" s="21" t="s">
        <v>196</v>
      </c>
      <c r="Q3152" s="21" t="s">
        <v>197</v>
      </c>
      <c r="R3152" s="25" t="s">
        <v>198</v>
      </c>
      <c r="S3152" s="21" t="s">
        <v>199</v>
      </c>
      <c r="T3152" s="21"/>
      <c r="U3152" s="26"/>
      <c r="V3152" s="26"/>
      <c r="W3152" s="27">
        <f t="shared" si="490"/>
        <v>2015</v>
      </c>
      <c r="X3152" s="27">
        <f t="shared" si="491"/>
        <v>2049</v>
      </c>
      <c r="Y3152" s="28">
        <f t="shared" si="492"/>
        <v>0</v>
      </c>
      <c r="Z3152" s="29" t="str">
        <f t="shared" si="493"/>
        <v>SW</v>
      </c>
      <c r="AA3152" s="30">
        <f t="shared" si="494"/>
        <v>20</v>
      </c>
      <c r="AB3152" s="31">
        <f>IF(AND(ISNUMBER(MATCH($S3152,[3]Lists!$CU$8:$CU$37,0)),J3152&gt;=DATE(2018,12,31)),$AH$6,$AH$5)</f>
        <v>1</v>
      </c>
      <c r="AC3152" s="31">
        <f t="shared" si="495"/>
        <v>1</v>
      </c>
      <c r="AD3152" s="31">
        <f t="shared" si="496"/>
        <v>1</v>
      </c>
      <c r="AE3152" s="32" t="e">
        <f>MIN($K3152,IF(AND(S3152='[3]Resources - Baseline'!$C$25,$AH$3&gt;0),MIN(DATE(2050,12,31),MAX(DATE($AH$4,12,31),DATE(YEAR(J3152)+$AH$3,MONTH(J3152),DAY(J3152)))),IF(AND(COUNTIFS('[3]Resources - Baseline'!$C$26:$C$37,S3152)=1,$AH$2&gt;0),MIN(DATE($AH$4,12,31),DATE(YEAR(J3152)+$AH$2,MONTH(J3152),DAY(J3152))),DATE(2050,12,31))))</f>
        <v>#VALUE!</v>
      </c>
      <c r="AF3152" s="33">
        <f t="shared" si="497"/>
        <v>1</v>
      </c>
    </row>
    <row r="3153" spans="1:32">
      <c r="A3153" s="1">
        <v>3153</v>
      </c>
      <c r="B3153" s="21" t="s">
        <v>6423</v>
      </c>
      <c r="C3153" s="21" t="s">
        <v>6424</v>
      </c>
      <c r="D3153" s="21" t="s">
        <v>163</v>
      </c>
      <c r="E3153" s="21" t="s">
        <v>298</v>
      </c>
      <c r="F3153" s="21" t="s">
        <v>298</v>
      </c>
      <c r="G3153" s="21" t="s">
        <v>299</v>
      </c>
      <c r="H3153" s="21" t="s">
        <v>166</v>
      </c>
      <c r="I3153" s="21" t="s">
        <v>167</v>
      </c>
      <c r="J3153" s="22">
        <v>37653</v>
      </c>
      <c r="K3153" s="22">
        <v>55123</v>
      </c>
      <c r="L3153" s="23">
        <f t="shared" si="498"/>
        <v>195</v>
      </c>
      <c r="M3153" s="24">
        <f t="shared" si="499"/>
        <v>1</v>
      </c>
      <c r="N3153" s="21">
        <v>195</v>
      </c>
      <c r="O3153" s="21">
        <v>195</v>
      </c>
      <c r="P3153" s="21" t="s">
        <v>257</v>
      </c>
      <c r="Q3153" s="21" t="s">
        <v>258</v>
      </c>
      <c r="R3153" s="25" t="s">
        <v>259</v>
      </c>
      <c r="S3153" s="21" t="s">
        <v>534</v>
      </c>
      <c r="T3153" s="21"/>
      <c r="U3153" s="26"/>
      <c r="V3153" s="26"/>
      <c r="W3153" s="27">
        <f t="shared" si="490"/>
        <v>2003</v>
      </c>
      <c r="X3153" s="27">
        <f t="shared" si="491"/>
        <v>2050</v>
      </c>
      <c r="Y3153" s="28">
        <f t="shared" si="492"/>
        <v>0</v>
      </c>
      <c r="Z3153" s="29" t="str">
        <f t="shared" si="493"/>
        <v>Excluded</v>
      </c>
      <c r="AA3153" s="30">
        <f t="shared" si="494"/>
        <v>195</v>
      </c>
      <c r="AB3153" s="31">
        <f>IF(AND(ISNUMBER(MATCH($S3153,[3]Lists!$CU$8:$CU$37,0)),J3153&gt;=DATE(2018,12,31)),$AH$6,$AH$5)</f>
        <v>1</v>
      </c>
      <c r="AC3153" s="31">
        <f t="shared" si="495"/>
        <v>1</v>
      </c>
      <c r="AD3153" s="31">
        <f t="shared" si="496"/>
        <v>1</v>
      </c>
      <c r="AE3153" s="32" t="e">
        <f>MIN($K3153,IF(AND(S3153='[3]Resources - Baseline'!$C$25,$AH$3&gt;0),MIN(DATE(2050,12,31),MAX(DATE($AH$4,12,31),DATE(YEAR(J3153)+$AH$3,MONTH(J3153),DAY(J3153)))),IF(AND(COUNTIFS('[3]Resources - Baseline'!$C$26:$C$37,S3153)=1,$AH$2&gt;0),MIN(DATE($AH$4,12,31),DATE(YEAR(J3153)+$AH$2,MONTH(J3153),DAY(J3153))),DATE(2050,12,31))))</f>
        <v>#VALUE!</v>
      </c>
      <c r="AF3153" s="33">
        <f t="shared" si="497"/>
        <v>1</v>
      </c>
    </row>
    <row r="3154" spans="1:32">
      <c r="A3154" s="1">
        <v>3154</v>
      </c>
      <c r="B3154" s="21" t="s">
        <v>6425</v>
      </c>
      <c r="C3154" s="21" t="s">
        <v>6426</v>
      </c>
      <c r="D3154" s="21" t="s">
        <v>163</v>
      </c>
      <c r="E3154" s="21" t="s">
        <v>202</v>
      </c>
      <c r="F3154" s="21" t="s">
        <v>202</v>
      </c>
      <c r="G3154" s="21" t="s">
        <v>1785</v>
      </c>
      <c r="H3154" s="21" t="s">
        <v>202</v>
      </c>
      <c r="I3154" s="21" t="s">
        <v>202</v>
      </c>
      <c r="J3154" s="22">
        <v>37591</v>
      </c>
      <c r="K3154" s="22">
        <v>55153</v>
      </c>
      <c r="L3154" s="23">
        <f t="shared" si="498"/>
        <v>7</v>
      </c>
      <c r="M3154" s="24">
        <f t="shared" si="499"/>
        <v>1</v>
      </c>
      <c r="N3154" s="21">
        <v>7</v>
      </c>
      <c r="O3154" s="21">
        <v>7</v>
      </c>
      <c r="P3154" s="21" t="s">
        <v>240</v>
      </c>
      <c r="Q3154" s="21" t="s">
        <v>207</v>
      </c>
      <c r="R3154" s="25" t="s">
        <v>189</v>
      </c>
      <c r="S3154" s="21" t="s">
        <v>3449</v>
      </c>
      <c r="T3154" s="21"/>
      <c r="U3154" s="26"/>
      <c r="V3154" s="26"/>
      <c r="W3154" s="27">
        <f t="shared" si="490"/>
        <v>2003</v>
      </c>
      <c r="X3154" s="27">
        <f t="shared" si="491"/>
        <v>2050</v>
      </c>
      <c r="Y3154" s="28">
        <f t="shared" si="492"/>
        <v>0</v>
      </c>
      <c r="Z3154" s="29" t="str">
        <f t="shared" si="493"/>
        <v>IID</v>
      </c>
      <c r="AA3154" s="30">
        <f t="shared" si="494"/>
        <v>7</v>
      </c>
      <c r="AB3154" s="31">
        <f>IF(AND(ISNUMBER(MATCH($S3154,[3]Lists!$CU$8:$CU$37,0)),J3154&gt;=DATE(2018,12,31)),$AH$6,$AH$5)</f>
        <v>1</v>
      </c>
      <c r="AC3154" s="31">
        <f t="shared" si="495"/>
        <v>1</v>
      </c>
      <c r="AD3154" s="31">
        <f t="shared" si="496"/>
        <v>1</v>
      </c>
      <c r="AE3154" s="32" t="e">
        <f>MIN($K3154,IF(AND(S3154='[3]Resources - Baseline'!$C$25,$AH$3&gt;0),MIN(DATE(2050,12,31),MAX(DATE($AH$4,12,31),DATE(YEAR(J3154)+$AH$3,MONTH(J3154),DAY(J3154)))),IF(AND(COUNTIFS('[3]Resources - Baseline'!$C$26:$C$37,S3154)=1,$AH$2&gt;0),MIN(DATE($AH$4,12,31),DATE(YEAR(J3154)+$AH$2,MONTH(J3154),DAY(J3154))),DATE(2050,12,31))))</f>
        <v>#VALUE!</v>
      </c>
      <c r="AF3154" s="33">
        <f t="shared" si="497"/>
        <v>1</v>
      </c>
    </row>
    <row r="3155" spans="1:32">
      <c r="A3155" s="1">
        <v>3155</v>
      </c>
      <c r="B3155" s="21" t="s">
        <v>6427</v>
      </c>
      <c r="C3155" s="21" t="s">
        <v>6428</v>
      </c>
      <c r="D3155" s="21" t="s">
        <v>163</v>
      </c>
      <c r="E3155" s="21" t="s">
        <v>518</v>
      </c>
      <c r="F3155" s="21" t="s">
        <v>518</v>
      </c>
      <c r="G3155" s="21" t="s">
        <v>519</v>
      </c>
      <c r="H3155" s="21" t="s">
        <v>518</v>
      </c>
      <c r="I3155" s="21" t="s">
        <v>195</v>
      </c>
      <c r="J3155" s="22">
        <v>31079</v>
      </c>
      <c r="K3155" s="22">
        <v>55153</v>
      </c>
      <c r="L3155" s="23">
        <f t="shared" si="498"/>
        <v>18.3</v>
      </c>
      <c r="M3155" s="24">
        <f t="shared" si="499"/>
        <v>1</v>
      </c>
      <c r="N3155" s="21">
        <v>18.3</v>
      </c>
      <c r="O3155" s="21">
        <v>18.3</v>
      </c>
      <c r="P3155" s="21" t="s">
        <v>240</v>
      </c>
      <c r="Q3155" s="21" t="s">
        <v>207</v>
      </c>
      <c r="R3155" s="25" t="s">
        <v>189</v>
      </c>
      <c r="S3155" s="21" t="s">
        <v>337</v>
      </c>
      <c r="T3155" s="21"/>
      <c r="U3155" s="26"/>
      <c r="V3155" s="26"/>
      <c r="W3155" s="27">
        <f t="shared" si="490"/>
        <v>1985</v>
      </c>
      <c r="X3155" s="27">
        <f t="shared" si="491"/>
        <v>2050</v>
      </c>
      <c r="Y3155" s="28">
        <f t="shared" si="492"/>
        <v>0</v>
      </c>
      <c r="Z3155" s="29" t="str">
        <f t="shared" si="493"/>
        <v>SW</v>
      </c>
      <c r="AA3155" s="30">
        <f t="shared" si="494"/>
        <v>18.3</v>
      </c>
      <c r="AB3155" s="31">
        <f>IF(AND(ISNUMBER(MATCH($S3155,[3]Lists!$CU$8:$CU$37,0)),J3155&gt;=DATE(2018,12,31)),$AH$6,$AH$5)</f>
        <v>1</v>
      </c>
      <c r="AC3155" s="31">
        <f t="shared" si="495"/>
        <v>1</v>
      </c>
      <c r="AD3155" s="31">
        <f t="shared" si="496"/>
        <v>1</v>
      </c>
      <c r="AE3155" s="32" t="e">
        <f>MIN($K3155,IF(AND(S3155='[3]Resources - Baseline'!$C$25,$AH$3&gt;0),MIN(DATE(2050,12,31),MAX(DATE($AH$4,12,31),DATE(YEAR(J3155)+$AH$3,MONTH(J3155),DAY(J3155)))),IF(AND(COUNTIFS('[3]Resources - Baseline'!$C$26:$C$37,S3155)=1,$AH$2&gt;0),MIN(DATE($AH$4,12,31),DATE(YEAR(J3155)+$AH$2,MONTH(J3155),DAY(J3155))),DATE(2050,12,31))))</f>
        <v>#VALUE!</v>
      </c>
      <c r="AF3155" s="33">
        <f t="shared" si="497"/>
        <v>1</v>
      </c>
    </row>
    <row r="3156" spans="1:32">
      <c r="A3156" s="1">
        <v>3156</v>
      </c>
      <c r="B3156" s="21" t="s">
        <v>6429</v>
      </c>
      <c r="C3156" s="21" t="s">
        <v>6430</v>
      </c>
      <c r="D3156" s="21" t="s">
        <v>185</v>
      </c>
      <c r="E3156" s="21" t="s">
        <v>176</v>
      </c>
      <c r="F3156" s="21" t="s">
        <v>176</v>
      </c>
      <c r="G3156" s="21" t="s">
        <v>177</v>
      </c>
      <c r="H3156" s="21" t="s">
        <v>176</v>
      </c>
      <c r="I3156" s="21" t="s">
        <v>178</v>
      </c>
      <c r="J3156" s="22">
        <v>30407</v>
      </c>
      <c r="K3156" s="22">
        <v>55153</v>
      </c>
      <c r="L3156" s="23">
        <f t="shared" si="498"/>
        <v>4.09</v>
      </c>
      <c r="M3156" s="24">
        <f t="shared" si="499"/>
        <v>0.21526315789473682</v>
      </c>
      <c r="N3156" s="21">
        <v>4.09</v>
      </c>
      <c r="O3156" s="21">
        <v>19</v>
      </c>
      <c r="P3156" s="21" t="s">
        <v>507</v>
      </c>
      <c r="Q3156" s="21" t="s">
        <v>537</v>
      </c>
      <c r="R3156" s="25" t="s">
        <v>538</v>
      </c>
      <c r="S3156" s="21" t="s">
        <v>539</v>
      </c>
      <c r="T3156" s="21"/>
      <c r="U3156" s="26"/>
      <c r="V3156" s="26"/>
      <c r="W3156" s="27">
        <f t="shared" si="490"/>
        <v>1983</v>
      </c>
      <c r="X3156" s="27">
        <f t="shared" si="491"/>
        <v>2050</v>
      </c>
      <c r="Y3156" s="28">
        <f t="shared" si="492"/>
        <v>0</v>
      </c>
      <c r="Z3156" s="29" t="str">
        <f t="shared" si="493"/>
        <v>CAISO</v>
      </c>
      <c r="AA3156" s="30">
        <f t="shared" si="494"/>
        <v>19</v>
      </c>
      <c r="AB3156" s="31">
        <f>IF(AND(ISNUMBER(MATCH($S3156,[3]Lists!$CU$8:$CU$37,0)),J3156&gt;=DATE(2018,12,31)),$AH$6,$AH$5)</f>
        <v>1</v>
      </c>
      <c r="AC3156" s="31">
        <f t="shared" si="495"/>
        <v>1</v>
      </c>
      <c r="AD3156" s="31">
        <f t="shared" si="496"/>
        <v>1</v>
      </c>
      <c r="AE3156" s="32" t="e">
        <f>MIN($K3156,IF(AND(S3156='[3]Resources - Baseline'!$C$25,$AH$3&gt;0),MIN(DATE(2050,12,31),MAX(DATE($AH$4,12,31),DATE(YEAR(J3156)+$AH$3,MONTH(J3156),DAY(J3156)))),IF(AND(COUNTIFS('[3]Resources - Baseline'!$C$26:$C$37,S3156)=1,$AH$2&gt;0),MIN(DATE($AH$4,12,31),DATE(YEAR(J3156)+$AH$2,MONTH(J3156),DAY(J3156))),DATE(2050,12,31))))</f>
        <v>#VALUE!</v>
      </c>
      <c r="AF3156" s="33">
        <f t="shared" si="497"/>
        <v>1</v>
      </c>
    </row>
    <row r="3157" spans="1:32">
      <c r="A3157" s="1">
        <v>3157</v>
      </c>
      <c r="B3157" s="21" t="s">
        <v>6431</v>
      </c>
      <c r="C3157" s="21" t="s">
        <v>6432</v>
      </c>
      <c r="D3157" s="21" t="s">
        <v>163</v>
      </c>
      <c r="E3157" s="21" t="s">
        <v>202</v>
      </c>
      <c r="F3157" s="21" t="s">
        <v>202</v>
      </c>
      <c r="G3157" s="21" t="s">
        <v>1785</v>
      </c>
      <c r="H3157" s="21" t="s">
        <v>202</v>
      </c>
      <c r="I3157" s="21" t="s">
        <v>202</v>
      </c>
      <c r="J3157" s="22">
        <v>34121</v>
      </c>
      <c r="K3157" s="22">
        <v>55153</v>
      </c>
      <c r="L3157" s="23">
        <f t="shared" si="498"/>
        <v>33</v>
      </c>
      <c r="M3157" s="24">
        <f t="shared" si="499"/>
        <v>1</v>
      </c>
      <c r="N3157" s="21">
        <v>33</v>
      </c>
      <c r="O3157" s="21">
        <v>33</v>
      </c>
      <c r="P3157" s="21" t="s">
        <v>848</v>
      </c>
      <c r="Q3157" s="21" t="s">
        <v>248</v>
      </c>
      <c r="R3157" s="25" t="s">
        <v>249</v>
      </c>
      <c r="S3157" s="21" t="s">
        <v>2204</v>
      </c>
      <c r="T3157" s="21" t="s">
        <v>178</v>
      </c>
      <c r="U3157" s="26">
        <v>33</v>
      </c>
      <c r="V3157" s="26"/>
      <c r="W3157" s="27">
        <f t="shared" si="490"/>
        <v>1993</v>
      </c>
      <c r="X3157" s="27">
        <f t="shared" si="491"/>
        <v>2050</v>
      </c>
      <c r="Y3157" s="28">
        <f t="shared" si="492"/>
        <v>0</v>
      </c>
      <c r="Z3157" s="29" t="str">
        <f t="shared" si="493"/>
        <v>CAISO</v>
      </c>
      <c r="AA3157" s="30">
        <f t="shared" si="494"/>
        <v>33</v>
      </c>
      <c r="AB3157" s="31">
        <f>IF(AND(ISNUMBER(MATCH($S3157,[3]Lists!$CU$8:$CU$37,0)),J3157&gt;=DATE(2018,12,31)),$AH$6,$AH$5)</f>
        <v>1</v>
      </c>
      <c r="AC3157" s="31">
        <f t="shared" si="495"/>
        <v>1</v>
      </c>
      <c r="AD3157" s="31">
        <f t="shared" si="496"/>
        <v>1</v>
      </c>
      <c r="AE3157" s="32" t="e">
        <f>MIN($K3157,IF(AND(S3157='[3]Resources - Baseline'!$C$25,$AH$3&gt;0),MIN(DATE(2050,12,31),MAX(DATE($AH$4,12,31),DATE(YEAR(J3157)+$AH$3,MONTH(J3157),DAY(J3157)))),IF(AND(COUNTIFS('[3]Resources - Baseline'!$C$26:$C$37,S3157)=1,$AH$2&gt;0),MIN(DATE($AH$4,12,31),DATE(YEAR(J3157)+$AH$2,MONTH(J3157),DAY(J3157))),DATE(2050,12,31))))</f>
        <v>#VALUE!</v>
      </c>
      <c r="AF3157" s="33">
        <f t="shared" si="497"/>
        <v>1</v>
      </c>
    </row>
    <row r="3158" spans="1:32">
      <c r="A3158" s="1">
        <v>3158</v>
      </c>
      <c r="B3158" s="21" t="s">
        <v>6433</v>
      </c>
      <c r="C3158" s="21" t="s">
        <v>6434</v>
      </c>
      <c r="D3158" s="21" t="s">
        <v>163</v>
      </c>
      <c r="E3158" s="21" t="s">
        <v>164</v>
      </c>
      <c r="F3158" s="21" t="s">
        <v>164</v>
      </c>
      <c r="G3158" s="21" t="s">
        <v>165</v>
      </c>
      <c r="H3158" s="21" t="s">
        <v>166</v>
      </c>
      <c r="I3158" s="21" t="s">
        <v>167</v>
      </c>
      <c r="J3158" s="22">
        <v>37821</v>
      </c>
      <c r="K3158" s="22">
        <v>51336</v>
      </c>
      <c r="L3158" s="23">
        <f t="shared" si="498"/>
        <v>22</v>
      </c>
      <c r="M3158" s="24">
        <f t="shared" si="499"/>
        <v>1</v>
      </c>
      <c r="N3158" s="21">
        <v>22</v>
      </c>
      <c r="O3158" s="21">
        <v>22</v>
      </c>
      <c r="P3158" s="21" t="s">
        <v>213</v>
      </c>
      <c r="Q3158" s="21" t="s">
        <v>214</v>
      </c>
      <c r="R3158" s="25" t="s">
        <v>215</v>
      </c>
      <c r="S3158" s="21" t="s">
        <v>390</v>
      </c>
      <c r="T3158" s="21"/>
      <c r="U3158" s="26"/>
      <c r="V3158" s="26"/>
      <c r="W3158" s="27">
        <f t="shared" si="490"/>
        <v>2004</v>
      </c>
      <c r="X3158" s="27">
        <f t="shared" si="491"/>
        <v>2040</v>
      </c>
      <c r="Y3158" s="28">
        <f t="shared" si="492"/>
        <v>0</v>
      </c>
      <c r="Z3158" s="29" t="str">
        <f t="shared" si="493"/>
        <v>Excluded</v>
      </c>
      <c r="AA3158" s="30">
        <f t="shared" si="494"/>
        <v>22</v>
      </c>
      <c r="AB3158" s="31">
        <f>IF(AND(ISNUMBER(MATCH($S3158,[3]Lists!$CU$8:$CU$37,0)),J3158&gt;=DATE(2018,12,31)),$AH$6,$AH$5)</f>
        <v>1</v>
      </c>
      <c r="AC3158" s="31">
        <f t="shared" si="495"/>
        <v>1</v>
      </c>
      <c r="AD3158" s="31">
        <f t="shared" si="496"/>
        <v>1</v>
      </c>
      <c r="AE3158" s="32" t="e">
        <f>MIN($K3158,IF(AND(S3158='[3]Resources - Baseline'!$C$25,$AH$3&gt;0),MIN(DATE(2050,12,31),MAX(DATE($AH$4,12,31),DATE(YEAR(J3158)+$AH$3,MONTH(J3158),DAY(J3158)))),IF(AND(COUNTIFS('[3]Resources - Baseline'!$C$26:$C$37,S3158)=1,$AH$2&gt;0),MIN(DATE($AH$4,12,31),DATE(YEAR(J3158)+$AH$2,MONTH(J3158),DAY(J3158))),DATE(2050,12,31))))</f>
        <v>#VALUE!</v>
      </c>
      <c r="AF3158" s="33">
        <f t="shared" si="497"/>
        <v>1</v>
      </c>
    </row>
    <row r="3159" spans="1:32">
      <c r="A3159" s="1">
        <v>3159</v>
      </c>
      <c r="B3159" s="21" t="s">
        <v>6435</v>
      </c>
      <c r="C3159" s="21" t="s">
        <v>6436</v>
      </c>
      <c r="D3159" s="21" t="s">
        <v>185</v>
      </c>
      <c r="E3159" s="21" t="s">
        <v>176</v>
      </c>
      <c r="F3159" s="21" t="s">
        <v>176</v>
      </c>
      <c r="G3159" s="21" t="s">
        <v>177</v>
      </c>
      <c r="H3159" s="21" t="s">
        <v>176</v>
      </c>
      <c r="I3159" s="21" t="s">
        <v>178</v>
      </c>
      <c r="J3159" s="22"/>
      <c r="K3159" s="22">
        <v>55153</v>
      </c>
      <c r="L3159" s="23">
        <f t="shared" si="498"/>
        <v>20</v>
      </c>
      <c r="M3159" s="24">
        <f t="shared" si="499"/>
        <v>1</v>
      </c>
      <c r="N3159" s="21">
        <v>20</v>
      </c>
      <c r="O3159" s="21">
        <v>20</v>
      </c>
      <c r="P3159" s="21" t="s">
        <v>365</v>
      </c>
      <c r="Q3159" s="21" t="s">
        <v>188</v>
      </c>
      <c r="R3159" s="25" t="s">
        <v>189</v>
      </c>
      <c r="S3159" s="21" t="s">
        <v>182</v>
      </c>
      <c r="T3159" s="21"/>
      <c r="U3159" s="26"/>
      <c r="V3159" s="26"/>
      <c r="W3159" s="27">
        <f t="shared" si="490"/>
        <v>1900</v>
      </c>
      <c r="X3159" s="27">
        <f t="shared" si="491"/>
        <v>2050</v>
      </c>
      <c r="Y3159" s="28">
        <f t="shared" si="492"/>
        <v>0</v>
      </c>
      <c r="Z3159" s="29" t="str">
        <f t="shared" si="493"/>
        <v>CAISO</v>
      </c>
      <c r="AA3159" s="30">
        <f t="shared" si="494"/>
        <v>20</v>
      </c>
      <c r="AB3159" s="31">
        <f>IF(AND(ISNUMBER(MATCH($S3159,[3]Lists!$CU$8:$CU$37,0)),J3159&gt;=DATE(2018,12,31)),$AH$6,$AH$5)</f>
        <v>1</v>
      </c>
      <c r="AC3159" s="31">
        <f t="shared" si="495"/>
        <v>1</v>
      </c>
      <c r="AD3159" s="31">
        <f t="shared" si="496"/>
        <v>1</v>
      </c>
      <c r="AE3159" s="32" t="e">
        <f>MIN($K3159,IF(AND(S3159='[3]Resources - Baseline'!$C$25,$AH$3&gt;0),MIN(DATE(2050,12,31),MAX(DATE($AH$4,12,31),DATE(YEAR(J3159)+$AH$3,MONTH(J3159),DAY(J3159)))),IF(AND(COUNTIFS('[3]Resources - Baseline'!$C$26:$C$37,S3159)=1,$AH$2&gt;0),MIN(DATE($AH$4,12,31),DATE(YEAR(J3159)+$AH$2,MONTH(J3159),DAY(J3159))),DATE(2050,12,31))))</f>
        <v>#VALUE!</v>
      </c>
      <c r="AF3159" s="33">
        <f t="shared" si="497"/>
        <v>1</v>
      </c>
    </row>
    <row r="3160" spans="1:32">
      <c r="A3160" s="1">
        <v>3160</v>
      </c>
      <c r="B3160" s="21" t="s">
        <v>6437</v>
      </c>
      <c r="C3160" s="21" t="s">
        <v>6438</v>
      </c>
      <c r="D3160" s="21" t="s">
        <v>163</v>
      </c>
      <c r="E3160" s="21" t="s">
        <v>353</v>
      </c>
      <c r="F3160" s="21" t="s">
        <v>353</v>
      </c>
      <c r="G3160" s="21" t="s">
        <v>354</v>
      </c>
      <c r="H3160" s="21" t="s">
        <v>353</v>
      </c>
      <c r="I3160" s="21" t="s">
        <v>167</v>
      </c>
      <c r="J3160" s="22">
        <v>14458</v>
      </c>
      <c r="K3160" s="22">
        <v>55153</v>
      </c>
      <c r="L3160" s="23">
        <f t="shared" si="498"/>
        <v>15</v>
      </c>
      <c r="M3160" s="24">
        <f t="shared" si="499"/>
        <v>1</v>
      </c>
      <c r="N3160" s="21">
        <v>15</v>
      </c>
      <c r="O3160" s="21">
        <v>15</v>
      </c>
      <c r="P3160" s="21" t="s">
        <v>218</v>
      </c>
      <c r="Q3160" s="21" t="s">
        <v>219</v>
      </c>
      <c r="R3160" s="25" t="s">
        <v>218</v>
      </c>
      <c r="S3160" s="21" t="s">
        <v>220</v>
      </c>
      <c r="T3160" s="21"/>
      <c r="U3160" s="26"/>
      <c r="V3160" s="26"/>
      <c r="W3160" s="27">
        <f t="shared" si="490"/>
        <v>1940</v>
      </c>
      <c r="X3160" s="27">
        <f t="shared" si="491"/>
        <v>2050</v>
      </c>
      <c r="Y3160" s="28">
        <f t="shared" si="492"/>
        <v>0</v>
      </c>
      <c r="Z3160" s="29" t="str">
        <f t="shared" si="493"/>
        <v>Excluded</v>
      </c>
      <c r="AA3160" s="30">
        <f t="shared" si="494"/>
        <v>15</v>
      </c>
      <c r="AB3160" s="31">
        <f>IF(AND(ISNUMBER(MATCH($S3160,[3]Lists!$CU$8:$CU$37,0)),J3160&gt;=DATE(2018,12,31)),$AH$6,$AH$5)</f>
        <v>1</v>
      </c>
      <c r="AC3160" s="31">
        <f t="shared" si="495"/>
        <v>1</v>
      </c>
      <c r="AD3160" s="31">
        <f t="shared" si="496"/>
        <v>1</v>
      </c>
      <c r="AE3160" s="32" t="e">
        <f>MIN($K3160,IF(AND(S3160='[3]Resources - Baseline'!$C$25,$AH$3&gt;0),MIN(DATE(2050,12,31),MAX(DATE($AH$4,12,31),DATE(YEAR(J3160)+$AH$3,MONTH(J3160),DAY(J3160)))),IF(AND(COUNTIFS('[3]Resources - Baseline'!$C$26:$C$37,S3160)=1,$AH$2&gt;0),MIN(DATE($AH$4,12,31),DATE(YEAR(J3160)+$AH$2,MONTH(J3160),DAY(J3160))),DATE(2050,12,31))))</f>
        <v>#VALUE!</v>
      </c>
      <c r="AF3160" s="33">
        <f t="shared" si="497"/>
        <v>1</v>
      </c>
    </row>
    <row r="3161" spans="1:32">
      <c r="A3161" s="1">
        <v>3161</v>
      </c>
      <c r="B3161" s="21" t="s">
        <v>6439</v>
      </c>
      <c r="C3161" s="21" t="s">
        <v>6440</v>
      </c>
      <c r="D3161" s="21" t="s">
        <v>163</v>
      </c>
      <c r="E3161" s="21" t="s">
        <v>353</v>
      </c>
      <c r="F3161" s="21" t="s">
        <v>353</v>
      </c>
      <c r="G3161" s="21" t="s">
        <v>354</v>
      </c>
      <c r="H3161" s="21" t="s">
        <v>353</v>
      </c>
      <c r="I3161" s="21" t="s">
        <v>167</v>
      </c>
      <c r="J3161" s="22">
        <v>14458</v>
      </c>
      <c r="K3161" s="22">
        <v>55153</v>
      </c>
      <c r="L3161" s="23">
        <f t="shared" si="498"/>
        <v>15</v>
      </c>
      <c r="M3161" s="24">
        <f t="shared" si="499"/>
        <v>1</v>
      </c>
      <c r="N3161" s="21">
        <v>15</v>
      </c>
      <c r="O3161" s="21">
        <v>15</v>
      </c>
      <c r="P3161" s="21" t="s">
        <v>218</v>
      </c>
      <c r="Q3161" s="21" t="s">
        <v>219</v>
      </c>
      <c r="R3161" s="25" t="s">
        <v>218</v>
      </c>
      <c r="S3161" s="21" t="s">
        <v>220</v>
      </c>
      <c r="T3161" s="21"/>
      <c r="U3161" s="26"/>
      <c r="V3161" s="26"/>
      <c r="W3161" s="27">
        <f t="shared" si="490"/>
        <v>1940</v>
      </c>
      <c r="X3161" s="27">
        <f t="shared" si="491"/>
        <v>2050</v>
      </c>
      <c r="Y3161" s="28">
        <f t="shared" si="492"/>
        <v>0</v>
      </c>
      <c r="Z3161" s="29" t="str">
        <f t="shared" si="493"/>
        <v>Excluded</v>
      </c>
      <c r="AA3161" s="30">
        <f t="shared" si="494"/>
        <v>15</v>
      </c>
      <c r="AB3161" s="31">
        <f>IF(AND(ISNUMBER(MATCH($S3161,[3]Lists!$CU$8:$CU$37,0)),J3161&gt;=DATE(2018,12,31)),$AH$6,$AH$5)</f>
        <v>1</v>
      </c>
      <c r="AC3161" s="31">
        <f t="shared" si="495"/>
        <v>1</v>
      </c>
      <c r="AD3161" s="31">
        <f t="shared" si="496"/>
        <v>1</v>
      </c>
      <c r="AE3161" s="32" t="e">
        <f>MIN($K3161,IF(AND(S3161='[3]Resources - Baseline'!$C$25,$AH$3&gt;0),MIN(DATE(2050,12,31),MAX(DATE($AH$4,12,31),DATE(YEAR(J3161)+$AH$3,MONTH(J3161),DAY(J3161)))),IF(AND(COUNTIFS('[3]Resources - Baseline'!$C$26:$C$37,S3161)=1,$AH$2&gt;0),MIN(DATE($AH$4,12,31),DATE(YEAR(J3161)+$AH$2,MONTH(J3161),DAY(J3161))),DATE(2050,12,31))))</f>
        <v>#VALUE!</v>
      </c>
      <c r="AF3161" s="33">
        <f t="shared" si="497"/>
        <v>1</v>
      </c>
    </row>
    <row r="3162" spans="1:32">
      <c r="A3162" s="1">
        <v>3162</v>
      </c>
      <c r="B3162" s="21" t="s">
        <v>6441</v>
      </c>
      <c r="C3162" s="21" t="s">
        <v>6442</v>
      </c>
      <c r="D3162" s="21" t="s">
        <v>163</v>
      </c>
      <c r="E3162" s="21" t="s">
        <v>353</v>
      </c>
      <c r="F3162" s="21" t="s">
        <v>353</v>
      </c>
      <c r="G3162" s="21" t="s">
        <v>354</v>
      </c>
      <c r="H3162" s="21" t="s">
        <v>353</v>
      </c>
      <c r="I3162" s="21" t="s">
        <v>167</v>
      </c>
      <c r="J3162" s="22">
        <v>14458</v>
      </c>
      <c r="K3162" s="22">
        <v>55153</v>
      </c>
      <c r="L3162" s="23">
        <f t="shared" si="498"/>
        <v>15</v>
      </c>
      <c r="M3162" s="24">
        <f t="shared" si="499"/>
        <v>1</v>
      </c>
      <c r="N3162" s="21">
        <v>15</v>
      </c>
      <c r="O3162" s="21">
        <v>15</v>
      </c>
      <c r="P3162" s="21" t="s">
        <v>218</v>
      </c>
      <c r="Q3162" s="21" t="s">
        <v>219</v>
      </c>
      <c r="R3162" s="25" t="s">
        <v>218</v>
      </c>
      <c r="S3162" s="21" t="s">
        <v>220</v>
      </c>
      <c r="T3162" s="21"/>
      <c r="U3162" s="26"/>
      <c r="V3162" s="26"/>
      <c r="W3162" s="27">
        <f t="shared" si="490"/>
        <v>1940</v>
      </c>
      <c r="X3162" s="27">
        <f t="shared" si="491"/>
        <v>2050</v>
      </c>
      <c r="Y3162" s="28">
        <f t="shared" si="492"/>
        <v>0</v>
      </c>
      <c r="Z3162" s="29" t="str">
        <f t="shared" si="493"/>
        <v>Excluded</v>
      </c>
      <c r="AA3162" s="30">
        <f t="shared" si="494"/>
        <v>15</v>
      </c>
      <c r="AB3162" s="31">
        <f>IF(AND(ISNUMBER(MATCH($S3162,[3]Lists!$CU$8:$CU$37,0)),J3162&gt;=DATE(2018,12,31)),$AH$6,$AH$5)</f>
        <v>1</v>
      </c>
      <c r="AC3162" s="31">
        <f t="shared" si="495"/>
        <v>1</v>
      </c>
      <c r="AD3162" s="31">
        <f t="shared" si="496"/>
        <v>1</v>
      </c>
      <c r="AE3162" s="32" t="e">
        <f>MIN($K3162,IF(AND(S3162='[3]Resources - Baseline'!$C$25,$AH$3&gt;0),MIN(DATE(2050,12,31),MAX(DATE($AH$4,12,31),DATE(YEAR(J3162)+$AH$3,MONTH(J3162),DAY(J3162)))),IF(AND(COUNTIFS('[3]Resources - Baseline'!$C$26:$C$37,S3162)=1,$AH$2&gt;0),MIN(DATE($AH$4,12,31),DATE(YEAR(J3162)+$AH$2,MONTH(J3162),DAY(J3162))),DATE(2050,12,31))))</f>
        <v>#VALUE!</v>
      </c>
      <c r="AF3162" s="33">
        <f t="shared" si="497"/>
        <v>1</v>
      </c>
    </row>
    <row r="3163" spans="1:32">
      <c r="A3163" s="1">
        <v>3163</v>
      </c>
      <c r="B3163" s="21" t="s">
        <v>6443</v>
      </c>
      <c r="C3163" s="21" t="s">
        <v>6443</v>
      </c>
      <c r="D3163" s="21" t="s">
        <v>163</v>
      </c>
      <c r="E3163" s="21" t="s">
        <v>192</v>
      </c>
      <c r="F3163" s="21" t="s">
        <v>192</v>
      </c>
      <c r="G3163" s="21" t="s">
        <v>193</v>
      </c>
      <c r="H3163" s="21" t="s">
        <v>194</v>
      </c>
      <c r="I3163" s="21" t="s">
        <v>195</v>
      </c>
      <c r="J3163" s="22">
        <v>40634</v>
      </c>
      <c r="K3163" s="22">
        <v>55153</v>
      </c>
      <c r="L3163" s="23">
        <f t="shared" si="498"/>
        <v>19.8</v>
      </c>
      <c r="M3163" s="24">
        <f t="shared" si="499"/>
        <v>1</v>
      </c>
      <c r="N3163" s="21">
        <v>19.8</v>
      </c>
      <c r="O3163" s="21">
        <v>19.8</v>
      </c>
      <c r="P3163" s="21" t="s">
        <v>213</v>
      </c>
      <c r="Q3163" s="21" t="s">
        <v>214</v>
      </c>
      <c r="R3163" s="25" t="s">
        <v>215</v>
      </c>
      <c r="S3163" s="21" t="s">
        <v>119</v>
      </c>
      <c r="T3163" s="21"/>
      <c r="U3163" s="26"/>
      <c r="V3163" s="26"/>
      <c r="W3163" s="27">
        <f t="shared" si="490"/>
        <v>2011</v>
      </c>
      <c r="X3163" s="27">
        <f t="shared" si="491"/>
        <v>2050</v>
      </c>
      <c r="Y3163" s="28">
        <f t="shared" si="492"/>
        <v>0</v>
      </c>
      <c r="Z3163" s="29" t="str">
        <f t="shared" si="493"/>
        <v>SW</v>
      </c>
      <c r="AA3163" s="30">
        <f t="shared" si="494"/>
        <v>19.8</v>
      </c>
      <c r="AB3163" s="31">
        <f>IF(AND(ISNUMBER(MATCH($S3163,[3]Lists!$CU$8:$CU$37,0)),J3163&gt;=DATE(2018,12,31)),$AH$6,$AH$5)</f>
        <v>1</v>
      </c>
      <c r="AC3163" s="31">
        <f t="shared" si="495"/>
        <v>1</v>
      </c>
      <c r="AD3163" s="31">
        <f t="shared" si="496"/>
        <v>1</v>
      </c>
      <c r="AE3163" s="32" t="e">
        <f>MIN($K3163,IF(AND(S3163='[3]Resources - Baseline'!$C$25,$AH$3&gt;0),MIN(DATE(2050,12,31),MAX(DATE($AH$4,12,31),DATE(YEAR(J3163)+$AH$3,MONTH(J3163),DAY(J3163)))),IF(AND(COUNTIFS('[3]Resources - Baseline'!$C$26:$C$37,S3163)=1,$AH$2&gt;0),MIN(DATE($AH$4,12,31),DATE(YEAR(J3163)+$AH$2,MONTH(J3163),DAY(J3163))),DATE(2050,12,31))))</f>
        <v>#VALUE!</v>
      </c>
      <c r="AF3163" s="33">
        <f t="shared" si="497"/>
        <v>1</v>
      </c>
    </row>
    <row r="3164" spans="1:32">
      <c r="A3164" s="1">
        <v>3164</v>
      </c>
      <c r="B3164" s="21" t="s">
        <v>6444</v>
      </c>
      <c r="C3164" s="21"/>
      <c r="D3164" s="21" t="s">
        <v>185</v>
      </c>
      <c r="E3164" s="21" t="s">
        <v>176</v>
      </c>
      <c r="F3164" s="21" t="s">
        <v>176</v>
      </c>
      <c r="G3164" s="21" t="s">
        <v>177</v>
      </c>
      <c r="H3164" s="21" t="s">
        <v>176</v>
      </c>
      <c r="I3164" s="21" t="s">
        <v>178</v>
      </c>
      <c r="J3164" s="22">
        <v>41400</v>
      </c>
      <c r="K3164" s="22">
        <v>55153</v>
      </c>
      <c r="L3164" s="23">
        <f t="shared" si="498"/>
        <v>103.76</v>
      </c>
      <c r="M3164" s="24">
        <f t="shared" si="499"/>
        <v>1</v>
      </c>
      <c r="N3164" s="21">
        <v>103.76</v>
      </c>
      <c r="O3164" s="21">
        <v>103.76</v>
      </c>
      <c r="P3164" s="21" t="s">
        <v>288</v>
      </c>
      <c r="Q3164" s="21" t="s">
        <v>269</v>
      </c>
      <c r="R3164" s="25" t="s">
        <v>270</v>
      </c>
      <c r="S3164" s="21" t="s">
        <v>450</v>
      </c>
      <c r="T3164" s="21"/>
      <c r="U3164" s="26"/>
      <c r="V3164" s="26"/>
      <c r="W3164" s="27">
        <f t="shared" si="490"/>
        <v>2013</v>
      </c>
      <c r="X3164" s="27">
        <f t="shared" si="491"/>
        <v>2050</v>
      </c>
      <c r="Y3164" s="28">
        <f t="shared" si="492"/>
        <v>0</v>
      </c>
      <c r="Z3164" s="29" t="str">
        <f t="shared" si="493"/>
        <v>CAISO</v>
      </c>
      <c r="AA3164" s="30">
        <f t="shared" si="494"/>
        <v>103.76</v>
      </c>
      <c r="AB3164" s="31">
        <f>IF(AND(ISNUMBER(MATCH($S3164,[3]Lists!$CU$8:$CU$37,0)),J3164&gt;=DATE(2018,12,31)),$AH$6,$AH$5)</f>
        <v>1</v>
      </c>
      <c r="AC3164" s="31">
        <f t="shared" si="495"/>
        <v>1</v>
      </c>
      <c r="AD3164" s="31">
        <f t="shared" si="496"/>
        <v>1</v>
      </c>
      <c r="AE3164" s="32" t="e">
        <f>MIN($K3164,IF(AND(S3164='[3]Resources - Baseline'!$C$25,$AH$3&gt;0),MIN(DATE(2050,12,31),MAX(DATE($AH$4,12,31),DATE(YEAR(J3164)+$AH$3,MONTH(J3164),DAY(J3164)))),IF(AND(COUNTIFS('[3]Resources - Baseline'!$C$26:$C$37,S3164)=1,$AH$2&gt;0),MIN(DATE($AH$4,12,31),DATE(YEAR(J3164)+$AH$2,MONTH(J3164),DAY(J3164))),DATE(2050,12,31))))</f>
        <v>#VALUE!</v>
      </c>
      <c r="AF3164" s="33">
        <f t="shared" si="497"/>
        <v>1</v>
      </c>
    </row>
    <row r="3165" spans="1:32">
      <c r="A3165" s="1">
        <v>3165</v>
      </c>
      <c r="B3165" s="21" t="s">
        <v>6445</v>
      </c>
      <c r="C3165" s="21"/>
      <c r="D3165" s="21" t="s">
        <v>185</v>
      </c>
      <c r="E3165" s="21" t="s">
        <v>176</v>
      </c>
      <c r="F3165" s="21" t="s">
        <v>176</v>
      </c>
      <c r="G3165" s="21" t="s">
        <v>177</v>
      </c>
      <c r="H3165" s="21" t="s">
        <v>176</v>
      </c>
      <c r="I3165" s="21" t="s">
        <v>178</v>
      </c>
      <c r="J3165" s="22">
        <v>41400</v>
      </c>
      <c r="K3165" s="22">
        <v>55153</v>
      </c>
      <c r="L3165" s="23">
        <f t="shared" si="498"/>
        <v>95.34</v>
      </c>
      <c r="M3165" s="24">
        <f t="shared" si="499"/>
        <v>1</v>
      </c>
      <c r="N3165" s="21">
        <v>95.34</v>
      </c>
      <c r="O3165" s="21">
        <v>95.34</v>
      </c>
      <c r="P3165" s="21" t="s">
        <v>288</v>
      </c>
      <c r="Q3165" s="21" t="s">
        <v>269</v>
      </c>
      <c r="R3165" s="25" t="s">
        <v>270</v>
      </c>
      <c r="S3165" s="21" t="s">
        <v>450</v>
      </c>
      <c r="T3165" s="21"/>
      <c r="U3165" s="26"/>
      <c r="V3165" s="26"/>
      <c r="W3165" s="27">
        <f t="shared" si="490"/>
        <v>2013</v>
      </c>
      <c r="X3165" s="27">
        <f t="shared" si="491"/>
        <v>2050</v>
      </c>
      <c r="Y3165" s="28">
        <f t="shared" si="492"/>
        <v>0</v>
      </c>
      <c r="Z3165" s="29" t="str">
        <f t="shared" si="493"/>
        <v>CAISO</v>
      </c>
      <c r="AA3165" s="30">
        <f t="shared" si="494"/>
        <v>95.34</v>
      </c>
      <c r="AB3165" s="31">
        <f>IF(AND(ISNUMBER(MATCH($S3165,[3]Lists!$CU$8:$CU$37,0)),J3165&gt;=DATE(2018,12,31)),$AH$6,$AH$5)</f>
        <v>1</v>
      </c>
      <c r="AC3165" s="31">
        <f t="shared" si="495"/>
        <v>1</v>
      </c>
      <c r="AD3165" s="31">
        <f t="shared" si="496"/>
        <v>1</v>
      </c>
      <c r="AE3165" s="32" t="e">
        <f>MIN($K3165,IF(AND(S3165='[3]Resources - Baseline'!$C$25,$AH$3&gt;0),MIN(DATE(2050,12,31),MAX(DATE($AH$4,12,31),DATE(YEAR(J3165)+$AH$3,MONTH(J3165),DAY(J3165)))),IF(AND(COUNTIFS('[3]Resources - Baseline'!$C$26:$C$37,S3165)=1,$AH$2&gt;0),MIN(DATE($AH$4,12,31),DATE(YEAR(J3165)+$AH$2,MONTH(J3165),DAY(J3165))),DATE(2050,12,31))))</f>
        <v>#VALUE!</v>
      </c>
      <c r="AF3165" s="33">
        <f t="shared" si="497"/>
        <v>1</v>
      </c>
    </row>
    <row r="3166" spans="1:32">
      <c r="A3166" s="1">
        <v>3166</v>
      </c>
      <c r="B3166" s="21" t="s">
        <v>6446</v>
      </c>
      <c r="C3166" s="21"/>
      <c r="D3166" s="21" t="s">
        <v>185</v>
      </c>
      <c r="E3166" s="21" t="s">
        <v>176</v>
      </c>
      <c r="F3166" s="21" t="s">
        <v>176</v>
      </c>
      <c r="G3166" s="21" t="s">
        <v>177</v>
      </c>
      <c r="H3166" s="21" t="s">
        <v>176</v>
      </c>
      <c r="I3166" s="21" t="s">
        <v>178</v>
      </c>
      <c r="J3166" s="22">
        <v>41400</v>
      </c>
      <c r="K3166" s="22">
        <v>55153</v>
      </c>
      <c r="L3166" s="23">
        <f t="shared" si="498"/>
        <v>96.85</v>
      </c>
      <c r="M3166" s="24">
        <f t="shared" si="499"/>
        <v>1</v>
      </c>
      <c r="N3166" s="21">
        <v>96.85</v>
      </c>
      <c r="O3166" s="21">
        <v>96.85</v>
      </c>
      <c r="P3166" s="21" t="s">
        <v>288</v>
      </c>
      <c r="Q3166" s="21" t="s">
        <v>269</v>
      </c>
      <c r="R3166" s="25" t="s">
        <v>270</v>
      </c>
      <c r="S3166" s="21" t="s">
        <v>450</v>
      </c>
      <c r="T3166" s="21"/>
      <c r="U3166" s="26"/>
      <c r="V3166" s="26"/>
      <c r="W3166" s="27">
        <f t="shared" si="490"/>
        <v>2013</v>
      </c>
      <c r="X3166" s="27">
        <f t="shared" si="491"/>
        <v>2050</v>
      </c>
      <c r="Y3166" s="28">
        <f t="shared" si="492"/>
        <v>0</v>
      </c>
      <c r="Z3166" s="29" t="str">
        <f t="shared" si="493"/>
        <v>CAISO</v>
      </c>
      <c r="AA3166" s="30">
        <f t="shared" si="494"/>
        <v>96.85</v>
      </c>
      <c r="AB3166" s="31">
        <f>IF(AND(ISNUMBER(MATCH($S3166,[3]Lists!$CU$8:$CU$37,0)),J3166&gt;=DATE(2018,12,31)),$AH$6,$AH$5)</f>
        <v>1</v>
      </c>
      <c r="AC3166" s="31">
        <f t="shared" si="495"/>
        <v>1</v>
      </c>
      <c r="AD3166" s="31">
        <f t="shared" si="496"/>
        <v>1</v>
      </c>
      <c r="AE3166" s="32" t="e">
        <f>MIN($K3166,IF(AND(S3166='[3]Resources - Baseline'!$C$25,$AH$3&gt;0),MIN(DATE(2050,12,31),MAX(DATE($AH$4,12,31),DATE(YEAR(J3166)+$AH$3,MONTH(J3166),DAY(J3166)))),IF(AND(COUNTIFS('[3]Resources - Baseline'!$C$26:$C$37,S3166)=1,$AH$2&gt;0),MIN(DATE($AH$4,12,31),DATE(YEAR(J3166)+$AH$2,MONTH(J3166),DAY(J3166))),DATE(2050,12,31))))</f>
        <v>#VALUE!</v>
      </c>
      <c r="AF3166" s="33">
        <f t="shared" si="497"/>
        <v>1</v>
      </c>
    </row>
    <row r="3167" spans="1:32">
      <c r="A3167" s="1">
        <v>3167</v>
      </c>
      <c r="B3167" s="21" t="s">
        <v>6447</v>
      </c>
      <c r="C3167" s="21"/>
      <c r="D3167" s="21" t="s">
        <v>185</v>
      </c>
      <c r="E3167" s="21" t="s">
        <v>176</v>
      </c>
      <c r="F3167" s="21" t="s">
        <v>176</v>
      </c>
      <c r="G3167" s="21" t="s">
        <v>177</v>
      </c>
      <c r="H3167" s="21" t="s">
        <v>176</v>
      </c>
      <c r="I3167" s="21" t="s">
        <v>178</v>
      </c>
      <c r="J3167" s="22">
        <v>41400</v>
      </c>
      <c r="K3167" s="22">
        <v>55153</v>
      </c>
      <c r="L3167" s="23">
        <f t="shared" si="498"/>
        <v>102.47</v>
      </c>
      <c r="M3167" s="24">
        <f t="shared" si="499"/>
        <v>1</v>
      </c>
      <c r="N3167" s="21">
        <v>102.47</v>
      </c>
      <c r="O3167" s="21">
        <v>102.47</v>
      </c>
      <c r="P3167" s="21" t="s">
        <v>288</v>
      </c>
      <c r="Q3167" s="21" t="s">
        <v>269</v>
      </c>
      <c r="R3167" s="25" t="s">
        <v>270</v>
      </c>
      <c r="S3167" s="21" t="s">
        <v>450</v>
      </c>
      <c r="T3167" s="21"/>
      <c r="U3167" s="26"/>
      <c r="V3167" s="26"/>
      <c r="W3167" s="27">
        <f t="shared" si="490"/>
        <v>2013</v>
      </c>
      <c r="X3167" s="27">
        <f t="shared" si="491"/>
        <v>2050</v>
      </c>
      <c r="Y3167" s="28">
        <f t="shared" si="492"/>
        <v>0</v>
      </c>
      <c r="Z3167" s="29" t="str">
        <f t="shared" si="493"/>
        <v>CAISO</v>
      </c>
      <c r="AA3167" s="30">
        <f t="shared" si="494"/>
        <v>102.47</v>
      </c>
      <c r="AB3167" s="31">
        <f>IF(AND(ISNUMBER(MATCH($S3167,[3]Lists!$CU$8:$CU$37,0)),J3167&gt;=DATE(2018,12,31)),$AH$6,$AH$5)</f>
        <v>1</v>
      </c>
      <c r="AC3167" s="31">
        <f t="shared" si="495"/>
        <v>1</v>
      </c>
      <c r="AD3167" s="31">
        <f t="shared" si="496"/>
        <v>1</v>
      </c>
      <c r="AE3167" s="32" t="e">
        <f>MIN($K3167,IF(AND(S3167='[3]Resources - Baseline'!$C$25,$AH$3&gt;0),MIN(DATE(2050,12,31),MAX(DATE($AH$4,12,31),DATE(YEAR(J3167)+$AH$3,MONTH(J3167),DAY(J3167)))),IF(AND(COUNTIFS('[3]Resources - Baseline'!$C$26:$C$37,S3167)=1,$AH$2&gt;0),MIN(DATE($AH$4,12,31),DATE(YEAR(J3167)+$AH$2,MONTH(J3167),DAY(J3167))),DATE(2050,12,31))))</f>
        <v>#VALUE!</v>
      </c>
      <c r="AF3167" s="33">
        <f t="shared" si="497"/>
        <v>1</v>
      </c>
    </row>
    <row r="3168" spans="1:32">
      <c r="A3168" s="1">
        <v>3168</v>
      </c>
      <c r="B3168" s="21" t="s">
        <v>6448</v>
      </c>
      <c r="C3168" s="21"/>
      <c r="D3168" s="21" t="s">
        <v>185</v>
      </c>
      <c r="E3168" s="21" t="s">
        <v>176</v>
      </c>
      <c r="F3168" s="21" t="s">
        <v>176</v>
      </c>
      <c r="G3168" s="21" t="s">
        <v>177</v>
      </c>
      <c r="H3168" s="21" t="s">
        <v>176</v>
      </c>
      <c r="I3168" s="21" t="s">
        <v>178</v>
      </c>
      <c r="J3168" s="22">
        <v>41400</v>
      </c>
      <c r="K3168" s="22">
        <v>55153</v>
      </c>
      <c r="L3168" s="23">
        <f t="shared" si="498"/>
        <v>103.81</v>
      </c>
      <c r="M3168" s="24">
        <f t="shared" si="499"/>
        <v>1</v>
      </c>
      <c r="N3168" s="21">
        <v>103.81</v>
      </c>
      <c r="O3168" s="21">
        <v>103.81</v>
      </c>
      <c r="P3168" s="21" t="s">
        <v>288</v>
      </c>
      <c r="Q3168" s="21" t="s">
        <v>269</v>
      </c>
      <c r="R3168" s="25" t="s">
        <v>270</v>
      </c>
      <c r="S3168" s="21" t="s">
        <v>450</v>
      </c>
      <c r="T3168" s="21"/>
      <c r="U3168" s="26"/>
      <c r="V3168" s="26"/>
      <c r="W3168" s="27">
        <f t="shared" si="490"/>
        <v>2013</v>
      </c>
      <c r="X3168" s="27">
        <f t="shared" si="491"/>
        <v>2050</v>
      </c>
      <c r="Y3168" s="28">
        <f t="shared" si="492"/>
        <v>0</v>
      </c>
      <c r="Z3168" s="29" t="str">
        <f t="shared" si="493"/>
        <v>CAISO</v>
      </c>
      <c r="AA3168" s="30">
        <f t="shared" si="494"/>
        <v>103.81</v>
      </c>
      <c r="AB3168" s="31">
        <f>IF(AND(ISNUMBER(MATCH($S3168,[3]Lists!$CU$8:$CU$37,0)),J3168&gt;=DATE(2018,12,31)),$AH$6,$AH$5)</f>
        <v>1</v>
      </c>
      <c r="AC3168" s="31">
        <f t="shared" si="495"/>
        <v>1</v>
      </c>
      <c r="AD3168" s="31">
        <f t="shared" si="496"/>
        <v>1</v>
      </c>
      <c r="AE3168" s="32" t="e">
        <f>MIN($K3168,IF(AND(S3168='[3]Resources - Baseline'!$C$25,$AH$3&gt;0),MIN(DATE(2050,12,31),MAX(DATE($AH$4,12,31),DATE(YEAR(J3168)+$AH$3,MONTH(J3168),DAY(J3168)))),IF(AND(COUNTIFS('[3]Resources - Baseline'!$C$26:$C$37,S3168)=1,$AH$2&gt;0),MIN(DATE($AH$4,12,31),DATE(YEAR(J3168)+$AH$2,MONTH(J3168),DAY(J3168))),DATE(2050,12,31))))</f>
        <v>#VALUE!</v>
      </c>
      <c r="AF3168" s="33">
        <f t="shared" si="497"/>
        <v>1</v>
      </c>
    </row>
    <row r="3169" spans="1:32">
      <c r="A3169" s="1">
        <v>3169</v>
      </c>
      <c r="B3169" s="21" t="s">
        <v>6449</v>
      </c>
      <c r="C3169" s="21"/>
      <c r="D3169" s="21" t="s">
        <v>185</v>
      </c>
      <c r="E3169" s="21" t="s">
        <v>176</v>
      </c>
      <c r="F3169" s="21" t="s">
        <v>176</v>
      </c>
      <c r="G3169" s="21" t="s">
        <v>177</v>
      </c>
      <c r="H3169" s="21" t="s">
        <v>176</v>
      </c>
      <c r="I3169" s="21" t="s">
        <v>178</v>
      </c>
      <c r="J3169" s="22">
        <v>41400</v>
      </c>
      <c r="K3169" s="22">
        <v>55153</v>
      </c>
      <c r="L3169" s="23">
        <f t="shared" si="498"/>
        <v>100.99</v>
      </c>
      <c r="M3169" s="24">
        <f t="shared" si="499"/>
        <v>1</v>
      </c>
      <c r="N3169" s="21">
        <v>100.99</v>
      </c>
      <c r="O3169" s="21">
        <v>100.99</v>
      </c>
      <c r="P3169" s="21" t="s">
        <v>288</v>
      </c>
      <c r="Q3169" s="21" t="s">
        <v>269</v>
      </c>
      <c r="R3169" s="25" t="s">
        <v>270</v>
      </c>
      <c r="S3169" s="21" t="s">
        <v>450</v>
      </c>
      <c r="T3169" s="21"/>
      <c r="U3169" s="26"/>
      <c r="V3169" s="26"/>
      <c r="W3169" s="27">
        <f t="shared" si="490"/>
        <v>2013</v>
      </c>
      <c r="X3169" s="27">
        <f t="shared" si="491"/>
        <v>2050</v>
      </c>
      <c r="Y3169" s="28">
        <f t="shared" si="492"/>
        <v>0</v>
      </c>
      <c r="Z3169" s="29" t="str">
        <f t="shared" si="493"/>
        <v>CAISO</v>
      </c>
      <c r="AA3169" s="30">
        <f t="shared" si="494"/>
        <v>100.99</v>
      </c>
      <c r="AB3169" s="31">
        <f>IF(AND(ISNUMBER(MATCH($S3169,[3]Lists!$CU$8:$CU$37,0)),J3169&gt;=DATE(2018,12,31)),$AH$6,$AH$5)</f>
        <v>1</v>
      </c>
      <c r="AC3169" s="31">
        <f t="shared" si="495"/>
        <v>1</v>
      </c>
      <c r="AD3169" s="31">
        <f t="shared" si="496"/>
        <v>1</v>
      </c>
      <c r="AE3169" s="32" t="e">
        <f>MIN($K3169,IF(AND(S3169='[3]Resources - Baseline'!$C$25,$AH$3&gt;0),MIN(DATE(2050,12,31),MAX(DATE($AH$4,12,31),DATE(YEAR(J3169)+$AH$3,MONTH(J3169),DAY(J3169)))),IF(AND(COUNTIFS('[3]Resources - Baseline'!$C$26:$C$37,S3169)=1,$AH$2&gt;0),MIN(DATE($AH$4,12,31),DATE(YEAR(J3169)+$AH$2,MONTH(J3169),DAY(J3169))),DATE(2050,12,31))))</f>
        <v>#VALUE!</v>
      </c>
      <c r="AF3169" s="33">
        <f t="shared" si="497"/>
        <v>1</v>
      </c>
    </row>
    <row r="3170" spans="1:32">
      <c r="A3170" s="1">
        <v>3170</v>
      </c>
      <c r="B3170" s="21" t="s">
        <v>6450</v>
      </c>
      <c r="C3170" s="21"/>
      <c r="D3170" s="21" t="s">
        <v>185</v>
      </c>
      <c r="E3170" s="21" t="s">
        <v>176</v>
      </c>
      <c r="F3170" s="21" t="s">
        <v>176</v>
      </c>
      <c r="G3170" s="21" t="s">
        <v>177</v>
      </c>
      <c r="H3170" s="21" t="s">
        <v>176</v>
      </c>
      <c r="I3170" s="21" t="s">
        <v>178</v>
      </c>
      <c r="J3170" s="22">
        <v>41400</v>
      </c>
      <c r="K3170" s="22">
        <v>55153</v>
      </c>
      <c r="L3170" s="23">
        <f t="shared" si="498"/>
        <v>97.06</v>
      </c>
      <c r="M3170" s="24">
        <f t="shared" si="499"/>
        <v>1</v>
      </c>
      <c r="N3170" s="21">
        <v>97.06</v>
      </c>
      <c r="O3170" s="21">
        <v>97.06</v>
      </c>
      <c r="P3170" s="21" t="s">
        <v>288</v>
      </c>
      <c r="Q3170" s="21" t="s">
        <v>269</v>
      </c>
      <c r="R3170" s="25" t="s">
        <v>270</v>
      </c>
      <c r="S3170" s="21" t="s">
        <v>450</v>
      </c>
      <c r="T3170" s="21"/>
      <c r="U3170" s="26"/>
      <c r="V3170" s="26"/>
      <c r="W3170" s="27">
        <f t="shared" si="490"/>
        <v>2013</v>
      </c>
      <c r="X3170" s="27">
        <f t="shared" si="491"/>
        <v>2050</v>
      </c>
      <c r="Y3170" s="28">
        <f t="shared" si="492"/>
        <v>0</v>
      </c>
      <c r="Z3170" s="29" t="str">
        <f t="shared" si="493"/>
        <v>CAISO</v>
      </c>
      <c r="AA3170" s="30">
        <f t="shared" si="494"/>
        <v>97.06</v>
      </c>
      <c r="AB3170" s="31">
        <f>IF(AND(ISNUMBER(MATCH($S3170,[3]Lists!$CU$8:$CU$37,0)),J3170&gt;=DATE(2018,12,31)),$AH$6,$AH$5)</f>
        <v>1</v>
      </c>
      <c r="AC3170" s="31">
        <f t="shared" si="495"/>
        <v>1</v>
      </c>
      <c r="AD3170" s="31">
        <f t="shared" si="496"/>
        <v>1</v>
      </c>
      <c r="AE3170" s="32" t="e">
        <f>MIN($K3170,IF(AND(S3170='[3]Resources - Baseline'!$C$25,$AH$3&gt;0),MIN(DATE(2050,12,31),MAX(DATE($AH$4,12,31),DATE(YEAR(J3170)+$AH$3,MONTH(J3170),DAY(J3170)))),IF(AND(COUNTIFS('[3]Resources - Baseline'!$C$26:$C$37,S3170)=1,$AH$2&gt;0),MIN(DATE($AH$4,12,31),DATE(YEAR(J3170)+$AH$2,MONTH(J3170),DAY(J3170))),DATE(2050,12,31))))</f>
        <v>#VALUE!</v>
      </c>
      <c r="AF3170" s="33">
        <f t="shared" si="497"/>
        <v>1</v>
      </c>
    </row>
    <row r="3171" spans="1:32">
      <c r="A3171" s="1">
        <v>3171</v>
      </c>
      <c r="B3171" s="21" t="s">
        <v>6451</v>
      </c>
      <c r="C3171" s="21"/>
      <c r="D3171" s="21" t="s">
        <v>185</v>
      </c>
      <c r="E3171" s="21" t="s">
        <v>176</v>
      </c>
      <c r="F3171" s="21" t="s">
        <v>176</v>
      </c>
      <c r="G3171" s="21" t="s">
        <v>177</v>
      </c>
      <c r="H3171" s="21" t="s">
        <v>176</v>
      </c>
      <c r="I3171" s="21" t="s">
        <v>178</v>
      </c>
      <c r="J3171" s="22">
        <v>41400</v>
      </c>
      <c r="K3171" s="22">
        <v>55153</v>
      </c>
      <c r="L3171" s="23">
        <f t="shared" si="498"/>
        <v>101.8</v>
      </c>
      <c r="M3171" s="24">
        <f t="shared" si="499"/>
        <v>1</v>
      </c>
      <c r="N3171" s="21">
        <v>101.8</v>
      </c>
      <c r="O3171" s="21">
        <v>101.8</v>
      </c>
      <c r="P3171" s="21" t="s">
        <v>288</v>
      </c>
      <c r="Q3171" s="21" t="s">
        <v>269</v>
      </c>
      <c r="R3171" s="25" t="s">
        <v>270</v>
      </c>
      <c r="S3171" s="21" t="s">
        <v>450</v>
      </c>
      <c r="T3171" s="21"/>
      <c r="U3171" s="26"/>
      <c r="V3171" s="26"/>
      <c r="W3171" s="27">
        <f t="shared" si="490"/>
        <v>2013</v>
      </c>
      <c r="X3171" s="27">
        <f t="shared" si="491"/>
        <v>2050</v>
      </c>
      <c r="Y3171" s="28">
        <f t="shared" si="492"/>
        <v>0</v>
      </c>
      <c r="Z3171" s="29" t="str">
        <f t="shared" si="493"/>
        <v>CAISO</v>
      </c>
      <c r="AA3171" s="30">
        <f t="shared" si="494"/>
        <v>101.8</v>
      </c>
      <c r="AB3171" s="31">
        <f>IF(AND(ISNUMBER(MATCH($S3171,[3]Lists!$CU$8:$CU$37,0)),J3171&gt;=DATE(2018,12,31)),$AH$6,$AH$5)</f>
        <v>1</v>
      </c>
      <c r="AC3171" s="31">
        <f t="shared" si="495"/>
        <v>1</v>
      </c>
      <c r="AD3171" s="31">
        <f t="shared" si="496"/>
        <v>1</v>
      </c>
      <c r="AE3171" s="32" t="e">
        <f>MIN($K3171,IF(AND(S3171='[3]Resources - Baseline'!$C$25,$AH$3&gt;0),MIN(DATE(2050,12,31),MAX(DATE($AH$4,12,31),DATE(YEAR(J3171)+$AH$3,MONTH(J3171),DAY(J3171)))),IF(AND(COUNTIFS('[3]Resources - Baseline'!$C$26:$C$37,S3171)=1,$AH$2&gt;0),MIN(DATE($AH$4,12,31),DATE(YEAR(J3171)+$AH$2,MONTH(J3171),DAY(J3171))),DATE(2050,12,31))))</f>
        <v>#VALUE!</v>
      </c>
      <c r="AF3171" s="33">
        <f t="shared" si="497"/>
        <v>1</v>
      </c>
    </row>
    <row r="3172" spans="1:32">
      <c r="A3172" s="1">
        <v>3172</v>
      </c>
      <c r="B3172" s="21" t="s">
        <v>6452</v>
      </c>
      <c r="C3172" s="21" t="s">
        <v>6453</v>
      </c>
      <c r="D3172" s="21" t="s">
        <v>174</v>
      </c>
      <c r="E3172" s="22" t="s">
        <v>205</v>
      </c>
      <c r="F3172" s="22" t="s">
        <v>203</v>
      </c>
      <c r="G3172" s="22" t="s">
        <v>204</v>
      </c>
      <c r="H3172" s="22" t="s">
        <v>205</v>
      </c>
      <c r="I3172" s="22" t="s">
        <v>178</v>
      </c>
      <c r="J3172" s="22">
        <v>42505</v>
      </c>
      <c r="K3172" s="22">
        <v>55153</v>
      </c>
      <c r="L3172" s="23">
        <f t="shared" si="498"/>
        <v>2.9</v>
      </c>
      <c r="M3172" s="24">
        <f t="shared" si="499"/>
        <v>1</v>
      </c>
      <c r="N3172" s="23">
        <v>2.9</v>
      </c>
      <c r="O3172" s="23">
        <v>2.9</v>
      </c>
      <c r="P3172" s="23" t="s">
        <v>179</v>
      </c>
      <c r="Q3172" s="23" t="s">
        <v>180</v>
      </c>
      <c r="R3172" s="25" t="s">
        <v>181</v>
      </c>
      <c r="S3172" s="22" t="s">
        <v>182</v>
      </c>
      <c r="T3172" s="22"/>
      <c r="U3172" s="26"/>
      <c r="V3172" s="26"/>
      <c r="W3172" s="27">
        <f t="shared" si="490"/>
        <v>2016</v>
      </c>
      <c r="X3172" s="27">
        <f t="shared" si="491"/>
        <v>2050</v>
      </c>
      <c r="Y3172" s="28">
        <f t="shared" si="492"/>
        <v>0</v>
      </c>
      <c r="Z3172" s="29" t="str">
        <f t="shared" si="493"/>
        <v>CAISO</v>
      </c>
      <c r="AA3172" s="30">
        <f t="shared" si="494"/>
        <v>2.9</v>
      </c>
      <c r="AB3172" s="31">
        <f>IF(AND(ISNUMBER(MATCH($S3172,[3]Lists!$CU$8:$CU$37,0)),J3172&gt;=DATE(2018,12,31)),$AH$6,$AH$5)</f>
        <v>1</v>
      </c>
      <c r="AC3172" s="31">
        <f t="shared" si="495"/>
        <v>1</v>
      </c>
      <c r="AD3172" s="31">
        <f t="shared" si="496"/>
        <v>1</v>
      </c>
      <c r="AE3172" s="32" t="e">
        <f>MIN($K3172,IF(AND(S3172='[3]Resources - Baseline'!$C$25,$AH$3&gt;0),MIN(DATE(2050,12,31),MAX(DATE($AH$4,12,31),DATE(YEAR(J3172)+$AH$3,MONTH(J3172),DAY(J3172)))),IF(AND(COUNTIFS('[3]Resources - Baseline'!$C$26:$C$37,S3172)=1,$AH$2&gt;0),MIN(DATE($AH$4,12,31),DATE(YEAR(J3172)+$AH$2,MONTH(J3172),DAY(J3172))),DATE(2050,12,31))))</f>
        <v>#VALUE!</v>
      </c>
      <c r="AF3172" s="33">
        <f t="shared" si="497"/>
        <v>1</v>
      </c>
    </row>
    <row r="3173" spans="1:32">
      <c r="A3173" s="1">
        <v>3173</v>
      </c>
      <c r="B3173" s="21" t="s">
        <v>6454</v>
      </c>
      <c r="C3173" s="21" t="s">
        <v>6455</v>
      </c>
      <c r="D3173" s="21" t="s">
        <v>163</v>
      </c>
      <c r="E3173" s="21" t="s">
        <v>164</v>
      </c>
      <c r="F3173" s="21" t="s">
        <v>164</v>
      </c>
      <c r="G3173" s="21" t="s">
        <v>165</v>
      </c>
      <c r="H3173" s="21" t="s">
        <v>166</v>
      </c>
      <c r="I3173" s="21" t="s">
        <v>167</v>
      </c>
      <c r="J3173" s="22">
        <v>20455</v>
      </c>
      <c r="K3173" s="22">
        <v>48669</v>
      </c>
      <c r="L3173" s="23">
        <f t="shared" si="498"/>
        <v>48</v>
      </c>
      <c r="M3173" s="24">
        <f t="shared" si="499"/>
        <v>1</v>
      </c>
      <c r="N3173" s="21">
        <v>48</v>
      </c>
      <c r="O3173" s="21">
        <v>48</v>
      </c>
      <c r="P3173" s="21" t="s">
        <v>218</v>
      </c>
      <c r="Q3173" s="21" t="s">
        <v>219</v>
      </c>
      <c r="R3173" s="25" t="s">
        <v>218</v>
      </c>
      <c r="S3173" s="21" t="s">
        <v>220</v>
      </c>
      <c r="T3173" s="21"/>
      <c r="U3173" s="26"/>
      <c r="V3173" s="26"/>
      <c r="W3173" s="27">
        <f t="shared" si="490"/>
        <v>1956</v>
      </c>
      <c r="X3173" s="27">
        <f t="shared" si="491"/>
        <v>2032</v>
      </c>
      <c r="Y3173" s="28">
        <f t="shared" si="492"/>
        <v>0</v>
      </c>
      <c r="Z3173" s="29" t="str">
        <f t="shared" si="493"/>
        <v>Excluded</v>
      </c>
      <c r="AA3173" s="30">
        <f t="shared" si="494"/>
        <v>48</v>
      </c>
      <c r="AB3173" s="31">
        <f>IF(AND(ISNUMBER(MATCH($S3173,[3]Lists!$CU$8:$CU$37,0)),J3173&gt;=DATE(2018,12,31)),$AH$6,$AH$5)</f>
        <v>1</v>
      </c>
      <c r="AC3173" s="31">
        <f t="shared" si="495"/>
        <v>1</v>
      </c>
      <c r="AD3173" s="31">
        <f t="shared" si="496"/>
        <v>1</v>
      </c>
      <c r="AE3173" s="32" t="e">
        <f>MIN($K3173,IF(AND(S3173='[3]Resources - Baseline'!$C$25,$AH$3&gt;0),MIN(DATE(2050,12,31),MAX(DATE($AH$4,12,31),DATE(YEAR(J3173)+$AH$3,MONTH(J3173),DAY(J3173)))),IF(AND(COUNTIFS('[3]Resources - Baseline'!$C$26:$C$37,S3173)=1,$AH$2&gt;0),MIN(DATE($AH$4,12,31),DATE(YEAR(J3173)+$AH$2,MONTH(J3173),DAY(J3173))),DATE(2050,12,31))))</f>
        <v>#VALUE!</v>
      </c>
      <c r="AF3173" s="33">
        <f t="shared" si="497"/>
        <v>1</v>
      </c>
    </row>
    <row r="3174" spans="1:32">
      <c r="A3174" s="1">
        <v>3174</v>
      </c>
      <c r="B3174" s="21" t="s">
        <v>6456</v>
      </c>
      <c r="C3174" s="21" t="s">
        <v>6457</v>
      </c>
      <c r="D3174" s="21" t="s">
        <v>163</v>
      </c>
      <c r="E3174" s="21" t="s">
        <v>164</v>
      </c>
      <c r="F3174" s="21" t="s">
        <v>164</v>
      </c>
      <c r="G3174" s="21" t="s">
        <v>165</v>
      </c>
      <c r="H3174" s="21" t="s">
        <v>166</v>
      </c>
      <c r="I3174" s="21" t="s">
        <v>167</v>
      </c>
      <c r="J3174" s="22">
        <v>28856</v>
      </c>
      <c r="K3174" s="22">
        <v>48669</v>
      </c>
      <c r="L3174" s="23">
        <f t="shared" si="498"/>
        <v>201.25</v>
      </c>
      <c r="M3174" s="24">
        <f t="shared" si="499"/>
        <v>1</v>
      </c>
      <c r="N3174" s="21">
        <v>201.25</v>
      </c>
      <c r="O3174" s="21">
        <v>201.25</v>
      </c>
      <c r="P3174" s="21" t="s">
        <v>218</v>
      </c>
      <c r="Q3174" s="21" t="s">
        <v>219</v>
      </c>
      <c r="R3174" s="25" t="s">
        <v>218</v>
      </c>
      <c r="S3174" s="21" t="s">
        <v>220</v>
      </c>
      <c r="T3174" s="21"/>
      <c r="U3174" s="26"/>
      <c r="V3174" s="26"/>
      <c r="W3174" s="27">
        <f t="shared" si="490"/>
        <v>1979</v>
      </c>
      <c r="X3174" s="27">
        <f t="shared" si="491"/>
        <v>2032</v>
      </c>
      <c r="Y3174" s="28">
        <f t="shared" si="492"/>
        <v>0</v>
      </c>
      <c r="Z3174" s="29" t="str">
        <f t="shared" si="493"/>
        <v>Excluded</v>
      </c>
      <c r="AA3174" s="30">
        <f t="shared" si="494"/>
        <v>201.25</v>
      </c>
      <c r="AB3174" s="31">
        <f>IF(AND(ISNUMBER(MATCH($S3174,[3]Lists!$CU$8:$CU$37,0)),J3174&gt;=DATE(2018,12,31)),$AH$6,$AH$5)</f>
        <v>1</v>
      </c>
      <c r="AC3174" s="31">
        <f t="shared" si="495"/>
        <v>1</v>
      </c>
      <c r="AD3174" s="31">
        <f t="shared" si="496"/>
        <v>1</v>
      </c>
      <c r="AE3174" s="32" t="e">
        <f>MIN($K3174,IF(AND(S3174='[3]Resources - Baseline'!$C$25,$AH$3&gt;0),MIN(DATE(2050,12,31),MAX(DATE($AH$4,12,31),DATE(YEAR(J3174)+$AH$3,MONTH(J3174),DAY(J3174)))),IF(AND(COUNTIFS('[3]Resources - Baseline'!$C$26:$C$37,S3174)=1,$AH$2&gt;0),MIN(DATE($AH$4,12,31),DATE(YEAR(J3174)+$AH$2,MONTH(J3174),DAY(J3174))),DATE(2050,12,31))))</f>
        <v>#VALUE!</v>
      </c>
      <c r="AF3174" s="33">
        <f t="shared" si="497"/>
        <v>1</v>
      </c>
    </row>
    <row r="3175" spans="1:32">
      <c r="A3175" s="1">
        <v>3175</v>
      </c>
      <c r="B3175" s="21" t="s">
        <v>6458</v>
      </c>
      <c r="C3175" s="21" t="s">
        <v>6459</v>
      </c>
      <c r="D3175" s="21" t="s">
        <v>163</v>
      </c>
      <c r="E3175" s="21" t="s">
        <v>164</v>
      </c>
      <c r="F3175" s="21" t="s">
        <v>164</v>
      </c>
      <c r="G3175" s="21" t="s">
        <v>165</v>
      </c>
      <c r="H3175" s="21" t="s">
        <v>166</v>
      </c>
      <c r="I3175" s="21" t="s">
        <v>167</v>
      </c>
      <c r="J3175" s="22">
        <v>28856</v>
      </c>
      <c r="K3175" s="22">
        <v>48669</v>
      </c>
      <c r="L3175" s="23">
        <f t="shared" si="498"/>
        <v>201.25</v>
      </c>
      <c r="M3175" s="24">
        <f t="shared" si="499"/>
        <v>1</v>
      </c>
      <c r="N3175" s="21">
        <v>201.25</v>
      </c>
      <c r="O3175" s="21">
        <v>201.25</v>
      </c>
      <c r="P3175" s="21" t="s">
        <v>218</v>
      </c>
      <c r="Q3175" s="21" t="s">
        <v>219</v>
      </c>
      <c r="R3175" s="25" t="s">
        <v>218</v>
      </c>
      <c r="S3175" s="21" t="s">
        <v>220</v>
      </c>
      <c r="T3175" s="21"/>
      <c r="U3175" s="26"/>
      <c r="V3175" s="26"/>
      <c r="W3175" s="27">
        <f t="shared" si="490"/>
        <v>1979</v>
      </c>
      <c r="X3175" s="27">
        <f t="shared" si="491"/>
        <v>2032</v>
      </c>
      <c r="Y3175" s="28">
        <f t="shared" si="492"/>
        <v>0</v>
      </c>
      <c r="Z3175" s="29" t="str">
        <f t="shared" si="493"/>
        <v>Excluded</v>
      </c>
      <c r="AA3175" s="30">
        <f t="shared" si="494"/>
        <v>201.25</v>
      </c>
      <c r="AB3175" s="31">
        <f>IF(AND(ISNUMBER(MATCH($S3175,[3]Lists!$CU$8:$CU$37,0)),J3175&gt;=DATE(2018,12,31)),$AH$6,$AH$5)</f>
        <v>1</v>
      </c>
      <c r="AC3175" s="31">
        <f t="shared" si="495"/>
        <v>1</v>
      </c>
      <c r="AD3175" s="31">
        <f t="shared" si="496"/>
        <v>1</v>
      </c>
      <c r="AE3175" s="32" t="e">
        <f>MIN($K3175,IF(AND(S3175='[3]Resources - Baseline'!$C$25,$AH$3&gt;0),MIN(DATE(2050,12,31),MAX(DATE($AH$4,12,31),DATE(YEAR(J3175)+$AH$3,MONTH(J3175),DAY(J3175)))),IF(AND(COUNTIFS('[3]Resources - Baseline'!$C$26:$C$37,S3175)=1,$AH$2&gt;0),MIN(DATE($AH$4,12,31),DATE(YEAR(J3175)+$AH$2,MONTH(J3175),DAY(J3175))),DATE(2050,12,31))))</f>
        <v>#VALUE!</v>
      </c>
      <c r="AF3175" s="33">
        <f t="shared" si="497"/>
        <v>1</v>
      </c>
    </row>
    <row r="3176" spans="1:32">
      <c r="A3176" s="1">
        <v>3176</v>
      </c>
      <c r="B3176" s="21" t="s">
        <v>6460</v>
      </c>
      <c r="C3176" s="21" t="s">
        <v>6461</v>
      </c>
      <c r="D3176" s="21" t="s">
        <v>163</v>
      </c>
      <c r="E3176" s="21" t="s">
        <v>164</v>
      </c>
      <c r="F3176" s="21" t="s">
        <v>164</v>
      </c>
      <c r="G3176" s="21" t="s">
        <v>165</v>
      </c>
      <c r="H3176" s="21" t="s">
        <v>166</v>
      </c>
      <c r="I3176" s="21" t="s">
        <v>167</v>
      </c>
      <c r="J3176" s="22">
        <v>28856</v>
      </c>
      <c r="K3176" s="22">
        <v>48669</v>
      </c>
      <c r="L3176" s="23">
        <f t="shared" si="498"/>
        <v>201.25</v>
      </c>
      <c r="M3176" s="24">
        <f t="shared" si="499"/>
        <v>1</v>
      </c>
      <c r="N3176" s="21">
        <v>201.25</v>
      </c>
      <c r="O3176" s="21">
        <v>201.25</v>
      </c>
      <c r="P3176" s="21" t="s">
        <v>218</v>
      </c>
      <c r="Q3176" s="21" t="s">
        <v>219</v>
      </c>
      <c r="R3176" s="25" t="s">
        <v>218</v>
      </c>
      <c r="S3176" s="21" t="s">
        <v>220</v>
      </c>
      <c r="T3176" s="21"/>
      <c r="U3176" s="26"/>
      <c r="V3176" s="26"/>
      <c r="W3176" s="27">
        <f t="shared" si="490"/>
        <v>1979</v>
      </c>
      <c r="X3176" s="27">
        <f t="shared" si="491"/>
        <v>2032</v>
      </c>
      <c r="Y3176" s="28">
        <f t="shared" si="492"/>
        <v>0</v>
      </c>
      <c r="Z3176" s="29" t="str">
        <f t="shared" si="493"/>
        <v>Excluded</v>
      </c>
      <c r="AA3176" s="30">
        <f t="shared" si="494"/>
        <v>201.25</v>
      </c>
      <c r="AB3176" s="31">
        <f>IF(AND(ISNUMBER(MATCH($S3176,[3]Lists!$CU$8:$CU$37,0)),J3176&gt;=DATE(2018,12,31)),$AH$6,$AH$5)</f>
        <v>1</v>
      </c>
      <c r="AC3176" s="31">
        <f t="shared" si="495"/>
        <v>1</v>
      </c>
      <c r="AD3176" s="31">
        <f t="shared" si="496"/>
        <v>1</v>
      </c>
      <c r="AE3176" s="32" t="e">
        <f>MIN($K3176,IF(AND(S3176='[3]Resources - Baseline'!$C$25,$AH$3&gt;0),MIN(DATE(2050,12,31),MAX(DATE($AH$4,12,31),DATE(YEAR(J3176)+$AH$3,MONTH(J3176),DAY(J3176)))),IF(AND(COUNTIFS('[3]Resources - Baseline'!$C$26:$C$37,S3176)=1,$AH$2&gt;0),MIN(DATE($AH$4,12,31),DATE(YEAR(J3176)+$AH$2,MONTH(J3176),DAY(J3176))),DATE(2050,12,31))))</f>
        <v>#VALUE!</v>
      </c>
      <c r="AF3176" s="33">
        <f t="shared" si="497"/>
        <v>1</v>
      </c>
    </row>
    <row r="3177" spans="1:32">
      <c r="A3177" s="1">
        <v>3177</v>
      </c>
      <c r="B3177" s="21" t="s">
        <v>6462</v>
      </c>
      <c r="C3177" s="21" t="s">
        <v>6463</v>
      </c>
      <c r="D3177" s="21" t="s">
        <v>163</v>
      </c>
      <c r="E3177" s="21" t="s">
        <v>164</v>
      </c>
      <c r="F3177" s="21" t="s">
        <v>164</v>
      </c>
      <c r="G3177" s="21" t="s">
        <v>165</v>
      </c>
      <c r="H3177" s="21" t="s">
        <v>166</v>
      </c>
      <c r="I3177" s="21" t="s">
        <v>167</v>
      </c>
      <c r="J3177" s="22">
        <v>37895</v>
      </c>
      <c r="K3177" s="22">
        <v>48669</v>
      </c>
      <c r="L3177" s="23">
        <f t="shared" si="498"/>
        <v>201.25</v>
      </c>
      <c r="M3177" s="24">
        <f t="shared" si="499"/>
        <v>1</v>
      </c>
      <c r="N3177" s="21">
        <v>201.25</v>
      </c>
      <c r="O3177" s="21">
        <v>201.25</v>
      </c>
      <c r="P3177" s="21" t="s">
        <v>218</v>
      </c>
      <c r="Q3177" s="21" t="s">
        <v>219</v>
      </c>
      <c r="R3177" s="25" t="s">
        <v>218</v>
      </c>
      <c r="S3177" s="21" t="s">
        <v>220</v>
      </c>
      <c r="T3177" s="21"/>
      <c r="U3177" s="26"/>
      <c r="V3177" s="26"/>
      <c r="W3177" s="27">
        <f t="shared" si="490"/>
        <v>2004</v>
      </c>
      <c r="X3177" s="27">
        <f t="shared" si="491"/>
        <v>2032</v>
      </c>
      <c r="Y3177" s="28">
        <f t="shared" si="492"/>
        <v>0</v>
      </c>
      <c r="Z3177" s="29" t="str">
        <f t="shared" si="493"/>
        <v>Excluded</v>
      </c>
      <c r="AA3177" s="30">
        <f t="shared" si="494"/>
        <v>201.25</v>
      </c>
      <c r="AB3177" s="31">
        <f>IF(AND(ISNUMBER(MATCH($S3177,[3]Lists!$CU$8:$CU$37,0)),J3177&gt;=DATE(2018,12,31)),$AH$6,$AH$5)</f>
        <v>1</v>
      </c>
      <c r="AC3177" s="31">
        <f t="shared" si="495"/>
        <v>1</v>
      </c>
      <c r="AD3177" s="31">
        <f t="shared" si="496"/>
        <v>1</v>
      </c>
      <c r="AE3177" s="32" t="e">
        <f>MIN($K3177,IF(AND(S3177='[3]Resources - Baseline'!$C$25,$AH$3&gt;0),MIN(DATE(2050,12,31),MAX(DATE($AH$4,12,31),DATE(YEAR(J3177)+$AH$3,MONTH(J3177),DAY(J3177)))),IF(AND(COUNTIFS('[3]Resources - Baseline'!$C$26:$C$37,S3177)=1,$AH$2&gt;0),MIN(DATE($AH$4,12,31),DATE(YEAR(J3177)+$AH$2,MONTH(J3177),DAY(J3177))),DATE(2050,12,31))))</f>
        <v>#VALUE!</v>
      </c>
      <c r="AF3177" s="33">
        <f t="shared" si="497"/>
        <v>1</v>
      </c>
    </row>
    <row r="3178" spans="1:32">
      <c r="A3178" s="1">
        <v>3178</v>
      </c>
      <c r="B3178" s="21" t="s">
        <v>6464</v>
      </c>
      <c r="C3178" s="21" t="s">
        <v>6465</v>
      </c>
      <c r="D3178" s="21" t="s">
        <v>163</v>
      </c>
      <c r="E3178" s="21" t="s">
        <v>1085</v>
      </c>
      <c r="F3178" s="21" t="s">
        <v>1085</v>
      </c>
      <c r="G3178" s="21" t="s">
        <v>1086</v>
      </c>
      <c r="H3178" s="21" t="s">
        <v>747</v>
      </c>
      <c r="I3178" s="21" t="s">
        <v>212</v>
      </c>
      <c r="J3178" s="22">
        <v>39783</v>
      </c>
      <c r="K3178" s="22">
        <v>55153</v>
      </c>
      <c r="L3178" s="23">
        <f t="shared" si="498"/>
        <v>99</v>
      </c>
      <c r="M3178" s="24">
        <f t="shared" si="499"/>
        <v>1</v>
      </c>
      <c r="N3178" s="21">
        <v>99</v>
      </c>
      <c r="O3178" s="21">
        <v>99</v>
      </c>
      <c r="P3178" s="21" t="s">
        <v>196</v>
      </c>
      <c r="Q3178" s="21" t="s">
        <v>197</v>
      </c>
      <c r="R3178" s="25" t="s">
        <v>198</v>
      </c>
      <c r="S3178" s="21" t="s">
        <v>551</v>
      </c>
      <c r="T3178" s="21"/>
      <c r="U3178" s="26"/>
      <c r="V3178" s="26"/>
      <c r="W3178" s="27">
        <f t="shared" si="490"/>
        <v>2009</v>
      </c>
      <c r="X3178" s="27">
        <f t="shared" si="491"/>
        <v>2050</v>
      </c>
      <c r="Y3178" s="28">
        <f t="shared" si="492"/>
        <v>0</v>
      </c>
      <c r="Z3178" s="29" t="str">
        <f t="shared" si="493"/>
        <v>NW</v>
      </c>
      <c r="AA3178" s="30">
        <f t="shared" si="494"/>
        <v>99</v>
      </c>
      <c r="AB3178" s="31">
        <f>IF(AND(ISNUMBER(MATCH($S3178,[3]Lists!$CU$8:$CU$37,0)),J3178&gt;=DATE(2018,12,31)),$AH$6,$AH$5)</f>
        <v>1</v>
      </c>
      <c r="AC3178" s="31">
        <f t="shared" si="495"/>
        <v>1</v>
      </c>
      <c r="AD3178" s="31">
        <f t="shared" si="496"/>
        <v>1</v>
      </c>
      <c r="AE3178" s="32" t="e">
        <f>MIN($K3178,IF(AND(S3178='[3]Resources - Baseline'!$C$25,$AH$3&gt;0),MIN(DATE(2050,12,31),MAX(DATE($AH$4,12,31),DATE(YEAR(J3178)+$AH$3,MONTH(J3178),DAY(J3178)))),IF(AND(COUNTIFS('[3]Resources - Baseline'!$C$26:$C$37,S3178)=1,$AH$2&gt;0),MIN(DATE($AH$4,12,31),DATE(YEAR(J3178)+$AH$2,MONTH(J3178),DAY(J3178))),DATE(2050,12,31))))</f>
        <v>#VALUE!</v>
      </c>
      <c r="AF3178" s="33">
        <f t="shared" si="497"/>
        <v>1</v>
      </c>
    </row>
    <row r="3179" spans="1:32">
      <c r="A3179" s="1">
        <v>3179</v>
      </c>
      <c r="B3179" s="21" t="s">
        <v>6466</v>
      </c>
      <c r="C3179" s="21" t="s">
        <v>6467</v>
      </c>
      <c r="D3179" s="21" t="s">
        <v>163</v>
      </c>
      <c r="E3179" s="21" t="s">
        <v>440</v>
      </c>
      <c r="F3179" s="21" t="s">
        <v>440</v>
      </c>
      <c r="G3179" s="21" t="s">
        <v>441</v>
      </c>
      <c r="H3179" s="21" t="s">
        <v>434</v>
      </c>
      <c r="I3179" s="21" t="s">
        <v>212</v>
      </c>
      <c r="J3179" s="22">
        <v>39783</v>
      </c>
      <c r="K3179" s="22">
        <v>55153</v>
      </c>
      <c r="L3179" s="23">
        <f t="shared" si="498"/>
        <v>19.5</v>
      </c>
      <c r="M3179" s="24">
        <f t="shared" si="499"/>
        <v>1</v>
      </c>
      <c r="N3179" s="21">
        <v>19.5</v>
      </c>
      <c r="O3179" s="21">
        <v>19.5</v>
      </c>
      <c r="P3179" s="21" t="s">
        <v>196</v>
      </c>
      <c r="Q3179" s="21" t="s">
        <v>197</v>
      </c>
      <c r="R3179" s="25" t="s">
        <v>198</v>
      </c>
      <c r="S3179" s="21" t="s">
        <v>551</v>
      </c>
      <c r="T3179" s="21"/>
      <c r="U3179" s="26"/>
      <c r="V3179" s="26"/>
      <c r="W3179" s="27">
        <f t="shared" si="490"/>
        <v>2009</v>
      </c>
      <c r="X3179" s="27">
        <f t="shared" si="491"/>
        <v>2050</v>
      </c>
      <c r="Y3179" s="28">
        <f t="shared" si="492"/>
        <v>0</v>
      </c>
      <c r="Z3179" s="29" t="str">
        <f t="shared" si="493"/>
        <v>NW</v>
      </c>
      <c r="AA3179" s="30">
        <f t="shared" si="494"/>
        <v>19.5</v>
      </c>
      <c r="AB3179" s="31">
        <f>IF(AND(ISNUMBER(MATCH($S3179,[3]Lists!$CU$8:$CU$37,0)),J3179&gt;=DATE(2018,12,31)),$AH$6,$AH$5)</f>
        <v>1</v>
      </c>
      <c r="AC3179" s="31">
        <f t="shared" si="495"/>
        <v>1</v>
      </c>
      <c r="AD3179" s="31">
        <f t="shared" si="496"/>
        <v>1</v>
      </c>
      <c r="AE3179" s="32" t="e">
        <f>MIN($K3179,IF(AND(S3179='[3]Resources - Baseline'!$C$25,$AH$3&gt;0),MIN(DATE(2050,12,31),MAX(DATE($AH$4,12,31),DATE(YEAR(J3179)+$AH$3,MONTH(J3179),DAY(J3179)))),IF(AND(COUNTIFS('[3]Resources - Baseline'!$C$26:$C$37,S3179)=1,$AH$2&gt;0),MIN(DATE($AH$4,12,31),DATE(YEAR(J3179)+$AH$2,MONTH(J3179),DAY(J3179))),DATE(2050,12,31))))</f>
        <v>#VALUE!</v>
      </c>
      <c r="AF3179" s="33">
        <f t="shared" si="497"/>
        <v>1</v>
      </c>
    </row>
    <row r="3180" spans="1:32">
      <c r="A3180" s="1">
        <v>3180</v>
      </c>
      <c r="B3180" s="21" t="s">
        <v>6468</v>
      </c>
      <c r="C3180" s="21" t="s">
        <v>6469</v>
      </c>
      <c r="D3180" s="21" t="s">
        <v>163</v>
      </c>
      <c r="E3180" s="21" t="s">
        <v>331</v>
      </c>
      <c r="F3180" s="21" t="s">
        <v>331</v>
      </c>
      <c r="G3180" s="21" t="s">
        <v>177</v>
      </c>
      <c r="H3180" s="21" t="s">
        <v>176</v>
      </c>
      <c r="I3180" s="21" t="s">
        <v>178</v>
      </c>
      <c r="J3180" s="22">
        <v>43205</v>
      </c>
      <c r="K3180" s="22">
        <v>55153</v>
      </c>
      <c r="L3180" s="23">
        <f t="shared" si="498"/>
        <v>140</v>
      </c>
      <c r="M3180" s="24">
        <f t="shared" si="499"/>
        <v>1</v>
      </c>
      <c r="N3180" s="21">
        <v>140</v>
      </c>
      <c r="O3180" s="21">
        <v>140</v>
      </c>
      <c r="P3180" s="21" t="s">
        <v>240</v>
      </c>
      <c r="Q3180" s="21" t="s">
        <v>207</v>
      </c>
      <c r="R3180" s="25" t="s">
        <v>189</v>
      </c>
      <c r="S3180" s="21" t="s">
        <v>182</v>
      </c>
      <c r="T3180" s="21"/>
      <c r="U3180" s="26"/>
      <c r="V3180" s="26"/>
      <c r="W3180" s="27">
        <f t="shared" si="490"/>
        <v>2018</v>
      </c>
      <c r="X3180" s="27">
        <f t="shared" si="491"/>
        <v>2050</v>
      </c>
      <c r="Y3180" s="28">
        <f t="shared" si="492"/>
        <v>0</v>
      </c>
      <c r="Z3180" s="29" t="str">
        <f t="shared" si="493"/>
        <v>CAISO</v>
      </c>
      <c r="AA3180" s="30">
        <f t="shared" si="494"/>
        <v>140</v>
      </c>
      <c r="AB3180" s="31">
        <f>IF(AND(ISNUMBER(MATCH($S3180,[3]Lists!$CU$8:$CU$37,0)),J3180&gt;=DATE(2018,12,31)),$AH$6,$AH$5)</f>
        <v>1</v>
      </c>
      <c r="AC3180" s="31">
        <f t="shared" si="495"/>
        <v>1</v>
      </c>
      <c r="AD3180" s="31">
        <f t="shared" si="496"/>
        <v>1</v>
      </c>
      <c r="AE3180" s="32" t="e">
        <f>MIN($K3180,IF(AND(S3180='[3]Resources - Baseline'!$C$25,$AH$3&gt;0),MIN(DATE(2050,12,31),MAX(DATE($AH$4,12,31),DATE(YEAR(J3180)+$AH$3,MONTH(J3180),DAY(J3180)))),IF(AND(COUNTIFS('[3]Resources - Baseline'!$C$26:$C$37,S3180)=1,$AH$2&gt;0),MIN(DATE($AH$4,12,31),DATE(YEAR(J3180)+$AH$2,MONTH(J3180),DAY(J3180))),DATE(2050,12,31))))</f>
        <v>#VALUE!</v>
      </c>
      <c r="AF3180" s="33">
        <f t="shared" si="497"/>
        <v>1</v>
      </c>
    </row>
    <row r="3181" spans="1:32">
      <c r="A3181" s="1">
        <v>3181</v>
      </c>
      <c r="B3181" s="21" t="s">
        <v>6470</v>
      </c>
      <c r="C3181" s="21" t="s">
        <v>6471</v>
      </c>
      <c r="D3181" s="21" t="s">
        <v>163</v>
      </c>
      <c r="E3181" s="21" t="s">
        <v>202</v>
      </c>
      <c r="F3181" s="21" t="s">
        <v>202</v>
      </c>
      <c r="G3181" s="21" t="s">
        <v>1785</v>
      </c>
      <c r="H3181" s="21" t="s">
        <v>202</v>
      </c>
      <c r="I3181" s="21" t="s">
        <v>202</v>
      </c>
      <c r="J3181" s="22">
        <v>40283</v>
      </c>
      <c r="K3181" s="22">
        <v>55153</v>
      </c>
      <c r="L3181" s="23">
        <f t="shared" si="498"/>
        <v>32.5</v>
      </c>
      <c r="M3181" s="24">
        <f t="shared" si="499"/>
        <v>1</v>
      </c>
      <c r="N3181" s="21">
        <v>32.5</v>
      </c>
      <c r="O3181" s="21">
        <v>32.5</v>
      </c>
      <c r="P3181" s="21" t="s">
        <v>408</v>
      </c>
      <c r="Q3181" s="21" t="s">
        <v>180</v>
      </c>
      <c r="R3181" s="25" t="s">
        <v>181</v>
      </c>
      <c r="S3181" s="21" t="s">
        <v>3449</v>
      </c>
      <c r="T3181" s="21"/>
      <c r="U3181" s="26"/>
      <c r="V3181" s="26"/>
      <c r="W3181" s="27">
        <f t="shared" si="490"/>
        <v>2010</v>
      </c>
      <c r="X3181" s="27">
        <f t="shared" si="491"/>
        <v>2050</v>
      </c>
      <c r="Y3181" s="28">
        <f t="shared" si="492"/>
        <v>0</v>
      </c>
      <c r="Z3181" s="29" t="str">
        <f t="shared" si="493"/>
        <v>IID</v>
      </c>
      <c r="AA3181" s="30">
        <f t="shared" si="494"/>
        <v>32.5</v>
      </c>
      <c r="AB3181" s="31">
        <f>IF(AND(ISNUMBER(MATCH($S3181,[3]Lists!$CU$8:$CU$37,0)),J3181&gt;=DATE(2018,12,31)),$AH$6,$AH$5)</f>
        <v>1</v>
      </c>
      <c r="AC3181" s="31">
        <f t="shared" si="495"/>
        <v>1</v>
      </c>
      <c r="AD3181" s="31">
        <f t="shared" si="496"/>
        <v>1</v>
      </c>
      <c r="AE3181" s="32" t="e">
        <f>MIN($K3181,IF(AND(S3181='[3]Resources - Baseline'!$C$25,$AH$3&gt;0),MIN(DATE(2050,12,31),MAX(DATE($AH$4,12,31),DATE(YEAR(J3181)+$AH$3,MONTH(J3181),DAY(J3181)))),IF(AND(COUNTIFS('[3]Resources - Baseline'!$C$26:$C$37,S3181)=1,$AH$2&gt;0),MIN(DATE($AH$4,12,31),DATE(YEAR(J3181)+$AH$2,MONTH(J3181),DAY(J3181))),DATE(2050,12,31))))</f>
        <v>#VALUE!</v>
      </c>
      <c r="AF3181" s="33">
        <f t="shared" si="497"/>
        <v>1</v>
      </c>
    </row>
    <row r="3182" spans="1:32">
      <c r="A3182" s="1">
        <v>3182</v>
      </c>
      <c r="B3182" s="21" t="s">
        <v>6472</v>
      </c>
      <c r="C3182" s="21" t="s">
        <v>6473</v>
      </c>
      <c r="D3182" s="21" t="s">
        <v>185</v>
      </c>
      <c r="E3182" s="21" t="s">
        <v>175</v>
      </c>
      <c r="F3182" s="21" t="s">
        <v>175</v>
      </c>
      <c r="G3182" s="21" t="s">
        <v>186</v>
      </c>
      <c r="H3182" s="21" t="s">
        <v>175</v>
      </c>
      <c r="I3182" s="21" t="s">
        <v>178</v>
      </c>
      <c r="J3182" s="22">
        <v>33218</v>
      </c>
      <c r="K3182" s="22">
        <v>55153</v>
      </c>
      <c r="L3182" s="23">
        <f t="shared" si="498"/>
        <v>48.08</v>
      </c>
      <c r="M3182" s="24">
        <f t="shared" si="499"/>
        <v>0.99544513457556938</v>
      </c>
      <c r="N3182" s="21">
        <v>48.08</v>
      </c>
      <c r="O3182" s="21">
        <v>48.3</v>
      </c>
      <c r="P3182" s="21" t="s">
        <v>533</v>
      </c>
      <c r="Q3182" s="21" t="s">
        <v>258</v>
      </c>
      <c r="R3182" s="25" t="s">
        <v>259</v>
      </c>
      <c r="S3182" s="21" t="s">
        <v>274</v>
      </c>
      <c r="T3182" s="21"/>
      <c r="U3182" s="26"/>
      <c r="V3182" s="26"/>
      <c r="W3182" s="27">
        <f t="shared" si="490"/>
        <v>1991</v>
      </c>
      <c r="X3182" s="27">
        <f t="shared" si="491"/>
        <v>2050</v>
      </c>
      <c r="Y3182" s="28">
        <f t="shared" si="492"/>
        <v>0</v>
      </c>
      <c r="Z3182" s="29" t="str">
        <f t="shared" si="493"/>
        <v>CAISO</v>
      </c>
      <c r="AA3182" s="30">
        <f t="shared" si="494"/>
        <v>48.3</v>
      </c>
      <c r="AB3182" s="31">
        <f>IF(AND(ISNUMBER(MATCH($S3182,[3]Lists!$CU$8:$CU$37,0)),J3182&gt;=DATE(2018,12,31)),$AH$6,$AH$5)</f>
        <v>1</v>
      </c>
      <c r="AC3182" s="31">
        <f t="shared" si="495"/>
        <v>1</v>
      </c>
      <c r="AD3182" s="31">
        <f t="shared" si="496"/>
        <v>1</v>
      </c>
      <c r="AE3182" s="32" t="e">
        <f>MIN($K3182,IF(AND(S3182='[3]Resources - Baseline'!$C$25,$AH$3&gt;0),MIN(DATE(2050,12,31),MAX(DATE($AH$4,12,31),DATE(YEAR(J3182)+$AH$3,MONTH(J3182),DAY(J3182)))),IF(AND(COUNTIFS('[3]Resources - Baseline'!$C$26:$C$37,S3182)=1,$AH$2&gt;0),MIN(DATE($AH$4,12,31),DATE(YEAR(J3182)+$AH$2,MONTH(J3182),DAY(J3182))),DATE(2050,12,31))))</f>
        <v>#VALUE!</v>
      </c>
      <c r="AF3182" s="33">
        <f t="shared" si="497"/>
        <v>1</v>
      </c>
    </row>
    <row r="3183" spans="1:32">
      <c r="A3183" s="1">
        <v>3183</v>
      </c>
      <c r="B3183" s="21" t="s">
        <v>6474</v>
      </c>
      <c r="C3183" s="21" t="s">
        <v>6475</v>
      </c>
      <c r="D3183" s="21" t="s">
        <v>163</v>
      </c>
      <c r="E3183" s="21" t="s">
        <v>378</v>
      </c>
      <c r="F3183" s="21" t="s">
        <v>378</v>
      </c>
      <c r="G3183" s="21" t="s">
        <v>1348</v>
      </c>
      <c r="H3183" s="21" t="s">
        <v>1349</v>
      </c>
      <c r="I3183" s="21" t="s">
        <v>378</v>
      </c>
      <c r="J3183" s="22">
        <v>17989</v>
      </c>
      <c r="K3183" s="22">
        <v>55153</v>
      </c>
      <c r="L3183" s="23">
        <f t="shared" si="498"/>
        <v>142</v>
      </c>
      <c r="M3183" s="24">
        <f t="shared" si="499"/>
        <v>1</v>
      </c>
      <c r="N3183" s="21">
        <v>142</v>
      </c>
      <c r="O3183" s="21">
        <v>142</v>
      </c>
      <c r="P3183" s="21" t="s">
        <v>218</v>
      </c>
      <c r="Q3183" s="21" t="s">
        <v>219</v>
      </c>
      <c r="R3183" s="25" t="s">
        <v>218</v>
      </c>
      <c r="S3183" s="21" t="s">
        <v>1350</v>
      </c>
      <c r="T3183" s="21"/>
      <c r="U3183" s="26"/>
      <c r="V3183" s="26"/>
      <c r="W3183" s="27">
        <f t="shared" si="490"/>
        <v>1949</v>
      </c>
      <c r="X3183" s="27">
        <f t="shared" si="491"/>
        <v>2050</v>
      </c>
      <c r="Y3183" s="28">
        <f t="shared" si="492"/>
        <v>0</v>
      </c>
      <c r="Z3183" s="29" t="str">
        <f t="shared" si="493"/>
        <v>BANC</v>
      </c>
      <c r="AA3183" s="30">
        <f t="shared" si="494"/>
        <v>142</v>
      </c>
      <c r="AB3183" s="31">
        <f>IF(AND(ISNUMBER(MATCH($S3183,[3]Lists!$CU$8:$CU$37,0)),J3183&gt;=DATE(2018,12,31)),$AH$6,$AH$5)</f>
        <v>1</v>
      </c>
      <c r="AC3183" s="31">
        <f t="shared" si="495"/>
        <v>1</v>
      </c>
      <c r="AD3183" s="31">
        <f t="shared" si="496"/>
        <v>1</v>
      </c>
      <c r="AE3183" s="32" t="e">
        <f>MIN($K3183,IF(AND(S3183='[3]Resources - Baseline'!$C$25,$AH$3&gt;0),MIN(DATE(2050,12,31),MAX(DATE($AH$4,12,31),DATE(YEAR(J3183)+$AH$3,MONTH(J3183),DAY(J3183)))),IF(AND(COUNTIFS('[3]Resources - Baseline'!$C$26:$C$37,S3183)=1,$AH$2&gt;0),MIN(DATE($AH$4,12,31),DATE(YEAR(J3183)+$AH$2,MONTH(J3183),DAY(J3183))),DATE(2050,12,31))))</f>
        <v>#VALUE!</v>
      </c>
      <c r="AF3183" s="33">
        <f t="shared" si="497"/>
        <v>1</v>
      </c>
    </row>
    <row r="3184" spans="1:32">
      <c r="A3184" s="1">
        <v>3184</v>
      </c>
      <c r="B3184" s="21" t="s">
        <v>6476</v>
      </c>
      <c r="C3184" s="21" t="s">
        <v>6477</v>
      </c>
      <c r="D3184" s="21" t="s">
        <v>163</v>
      </c>
      <c r="E3184" s="21" t="s">
        <v>378</v>
      </c>
      <c r="F3184" s="21" t="s">
        <v>378</v>
      </c>
      <c r="G3184" s="21" t="s">
        <v>1348</v>
      </c>
      <c r="H3184" s="21" t="s">
        <v>1349</v>
      </c>
      <c r="I3184" s="21" t="s">
        <v>378</v>
      </c>
      <c r="J3184" s="22">
        <v>17715</v>
      </c>
      <c r="K3184" s="22">
        <v>55153</v>
      </c>
      <c r="L3184" s="23">
        <f t="shared" si="498"/>
        <v>142</v>
      </c>
      <c r="M3184" s="24">
        <f t="shared" si="499"/>
        <v>1</v>
      </c>
      <c r="N3184" s="21">
        <v>142</v>
      </c>
      <c r="O3184" s="21">
        <v>142</v>
      </c>
      <c r="P3184" s="21" t="s">
        <v>218</v>
      </c>
      <c r="Q3184" s="21" t="s">
        <v>219</v>
      </c>
      <c r="R3184" s="25" t="s">
        <v>218</v>
      </c>
      <c r="S3184" s="21" t="s">
        <v>1350</v>
      </c>
      <c r="T3184" s="21"/>
      <c r="U3184" s="26"/>
      <c r="V3184" s="26"/>
      <c r="W3184" s="27">
        <f t="shared" si="490"/>
        <v>1949</v>
      </c>
      <c r="X3184" s="27">
        <f t="shared" si="491"/>
        <v>2050</v>
      </c>
      <c r="Y3184" s="28">
        <f t="shared" si="492"/>
        <v>0</v>
      </c>
      <c r="Z3184" s="29" t="str">
        <f t="shared" si="493"/>
        <v>BANC</v>
      </c>
      <c r="AA3184" s="30">
        <f t="shared" si="494"/>
        <v>142</v>
      </c>
      <c r="AB3184" s="31">
        <f>IF(AND(ISNUMBER(MATCH($S3184,[3]Lists!$CU$8:$CU$37,0)),J3184&gt;=DATE(2018,12,31)),$AH$6,$AH$5)</f>
        <v>1</v>
      </c>
      <c r="AC3184" s="31">
        <f t="shared" si="495"/>
        <v>1</v>
      </c>
      <c r="AD3184" s="31">
        <f t="shared" si="496"/>
        <v>1</v>
      </c>
      <c r="AE3184" s="32" t="e">
        <f>MIN($K3184,IF(AND(S3184='[3]Resources - Baseline'!$C$25,$AH$3&gt;0),MIN(DATE(2050,12,31),MAX(DATE($AH$4,12,31),DATE(YEAR(J3184)+$AH$3,MONTH(J3184),DAY(J3184)))),IF(AND(COUNTIFS('[3]Resources - Baseline'!$C$26:$C$37,S3184)=1,$AH$2&gt;0),MIN(DATE($AH$4,12,31),DATE(YEAR(J3184)+$AH$2,MONTH(J3184),DAY(J3184))),DATE(2050,12,31))))</f>
        <v>#VALUE!</v>
      </c>
      <c r="AF3184" s="33">
        <f t="shared" si="497"/>
        <v>1</v>
      </c>
    </row>
    <row r="3185" spans="1:32">
      <c r="A3185" s="1">
        <v>3185</v>
      </c>
      <c r="B3185" s="21" t="s">
        <v>6478</v>
      </c>
      <c r="C3185" s="21" t="s">
        <v>6479</v>
      </c>
      <c r="D3185" s="21" t="s">
        <v>163</v>
      </c>
      <c r="E3185" s="21" t="s">
        <v>378</v>
      </c>
      <c r="F3185" s="21" t="s">
        <v>378</v>
      </c>
      <c r="G3185" s="21" t="s">
        <v>1348</v>
      </c>
      <c r="H3185" s="21" t="s">
        <v>1349</v>
      </c>
      <c r="I3185" s="21" t="s">
        <v>378</v>
      </c>
      <c r="J3185" s="22">
        <v>16224</v>
      </c>
      <c r="K3185" s="22">
        <v>55153</v>
      </c>
      <c r="L3185" s="23">
        <f t="shared" si="498"/>
        <v>142</v>
      </c>
      <c r="M3185" s="24">
        <f t="shared" si="499"/>
        <v>1</v>
      </c>
      <c r="N3185" s="21">
        <v>142</v>
      </c>
      <c r="O3185" s="21">
        <v>142</v>
      </c>
      <c r="P3185" s="21" t="s">
        <v>218</v>
      </c>
      <c r="Q3185" s="21" t="s">
        <v>219</v>
      </c>
      <c r="R3185" s="25" t="s">
        <v>218</v>
      </c>
      <c r="S3185" s="21" t="s">
        <v>1350</v>
      </c>
      <c r="T3185" s="21"/>
      <c r="U3185" s="26"/>
      <c r="V3185" s="26"/>
      <c r="W3185" s="27">
        <f t="shared" si="490"/>
        <v>1944</v>
      </c>
      <c r="X3185" s="27">
        <f t="shared" si="491"/>
        <v>2050</v>
      </c>
      <c r="Y3185" s="28">
        <f t="shared" si="492"/>
        <v>0</v>
      </c>
      <c r="Z3185" s="29" t="str">
        <f t="shared" si="493"/>
        <v>BANC</v>
      </c>
      <c r="AA3185" s="30">
        <f t="shared" si="494"/>
        <v>142</v>
      </c>
      <c r="AB3185" s="31">
        <f>IF(AND(ISNUMBER(MATCH($S3185,[3]Lists!$CU$8:$CU$37,0)),J3185&gt;=DATE(2018,12,31)),$AH$6,$AH$5)</f>
        <v>1</v>
      </c>
      <c r="AC3185" s="31">
        <f t="shared" si="495"/>
        <v>1</v>
      </c>
      <c r="AD3185" s="31">
        <f t="shared" si="496"/>
        <v>1</v>
      </c>
      <c r="AE3185" s="32" t="e">
        <f>MIN($K3185,IF(AND(S3185='[3]Resources - Baseline'!$C$25,$AH$3&gt;0),MIN(DATE(2050,12,31),MAX(DATE($AH$4,12,31),DATE(YEAR(J3185)+$AH$3,MONTH(J3185),DAY(J3185)))),IF(AND(COUNTIFS('[3]Resources - Baseline'!$C$26:$C$37,S3185)=1,$AH$2&gt;0),MIN(DATE($AH$4,12,31),DATE(YEAR(J3185)+$AH$2,MONTH(J3185),DAY(J3185))),DATE(2050,12,31))))</f>
        <v>#VALUE!</v>
      </c>
      <c r="AF3185" s="33">
        <f t="shared" si="497"/>
        <v>1</v>
      </c>
    </row>
    <row r="3186" spans="1:32">
      <c r="A3186" s="1">
        <v>3186</v>
      </c>
      <c r="B3186" s="21" t="s">
        <v>6480</v>
      </c>
      <c r="C3186" s="21" t="s">
        <v>6481</v>
      </c>
      <c r="D3186" s="21" t="s">
        <v>163</v>
      </c>
      <c r="E3186" s="21" t="s">
        <v>378</v>
      </c>
      <c r="F3186" s="21" t="s">
        <v>378</v>
      </c>
      <c r="G3186" s="21" t="s">
        <v>1348</v>
      </c>
      <c r="H3186" s="21" t="s">
        <v>1349</v>
      </c>
      <c r="I3186" s="21" t="s">
        <v>378</v>
      </c>
      <c r="J3186" s="22">
        <v>16224</v>
      </c>
      <c r="K3186" s="22">
        <v>55153</v>
      </c>
      <c r="L3186" s="23">
        <f t="shared" si="498"/>
        <v>142</v>
      </c>
      <c r="M3186" s="24">
        <f t="shared" si="499"/>
        <v>1</v>
      </c>
      <c r="N3186" s="21">
        <v>142</v>
      </c>
      <c r="O3186" s="21">
        <v>142</v>
      </c>
      <c r="P3186" s="21" t="s">
        <v>218</v>
      </c>
      <c r="Q3186" s="21" t="s">
        <v>219</v>
      </c>
      <c r="R3186" s="25" t="s">
        <v>218</v>
      </c>
      <c r="S3186" s="21" t="s">
        <v>1350</v>
      </c>
      <c r="T3186" s="21"/>
      <c r="U3186" s="26"/>
      <c r="V3186" s="26"/>
      <c r="W3186" s="27">
        <f t="shared" si="490"/>
        <v>1944</v>
      </c>
      <c r="X3186" s="27">
        <f t="shared" si="491"/>
        <v>2050</v>
      </c>
      <c r="Y3186" s="28">
        <f t="shared" si="492"/>
        <v>0</v>
      </c>
      <c r="Z3186" s="29" t="str">
        <f t="shared" si="493"/>
        <v>BANC</v>
      </c>
      <c r="AA3186" s="30">
        <f t="shared" si="494"/>
        <v>142</v>
      </c>
      <c r="AB3186" s="31">
        <f>IF(AND(ISNUMBER(MATCH($S3186,[3]Lists!$CU$8:$CU$37,0)),J3186&gt;=DATE(2018,12,31)),$AH$6,$AH$5)</f>
        <v>1</v>
      </c>
      <c r="AC3186" s="31">
        <f t="shared" si="495"/>
        <v>1</v>
      </c>
      <c r="AD3186" s="31">
        <f t="shared" si="496"/>
        <v>1</v>
      </c>
      <c r="AE3186" s="32" t="e">
        <f>MIN($K3186,IF(AND(S3186='[3]Resources - Baseline'!$C$25,$AH$3&gt;0),MIN(DATE(2050,12,31),MAX(DATE($AH$4,12,31),DATE(YEAR(J3186)+$AH$3,MONTH(J3186),DAY(J3186)))),IF(AND(COUNTIFS('[3]Resources - Baseline'!$C$26:$C$37,S3186)=1,$AH$2&gt;0),MIN(DATE($AH$4,12,31),DATE(YEAR(J3186)+$AH$2,MONTH(J3186),DAY(J3186))),DATE(2050,12,31))))</f>
        <v>#VALUE!</v>
      </c>
      <c r="AF3186" s="33">
        <f t="shared" si="497"/>
        <v>1</v>
      </c>
    </row>
    <row r="3187" spans="1:32">
      <c r="A3187" s="1">
        <v>3187</v>
      </c>
      <c r="B3187" s="21" t="s">
        <v>6482</v>
      </c>
      <c r="C3187" s="21" t="s">
        <v>6483</v>
      </c>
      <c r="D3187" s="21" t="s">
        <v>163</v>
      </c>
      <c r="E3187" s="21" t="s">
        <v>378</v>
      </c>
      <c r="F3187" s="21" t="s">
        <v>378</v>
      </c>
      <c r="G3187" s="21" t="s">
        <v>1348</v>
      </c>
      <c r="H3187" s="21" t="s">
        <v>1349</v>
      </c>
      <c r="I3187" s="21" t="s">
        <v>378</v>
      </c>
      <c r="J3187" s="22">
        <v>17593</v>
      </c>
      <c r="K3187" s="22">
        <v>55153</v>
      </c>
      <c r="L3187" s="23">
        <f t="shared" si="498"/>
        <v>142</v>
      </c>
      <c r="M3187" s="24">
        <f t="shared" si="499"/>
        <v>1</v>
      </c>
      <c r="N3187" s="21">
        <v>142</v>
      </c>
      <c r="O3187" s="21">
        <v>142</v>
      </c>
      <c r="P3187" s="21" t="s">
        <v>218</v>
      </c>
      <c r="Q3187" s="21" t="s">
        <v>219</v>
      </c>
      <c r="R3187" s="25" t="s">
        <v>218</v>
      </c>
      <c r="S3187" s="21" t="s">
        <v>1350</v>
      </c>
      <c r="T3187" s="21"/>
      <c r="U3187" s="26"/>
      <c r="V3187" s="26"/>
      <c r="W3187" s="27">
        <f t="shared" si="490"/>
        <v>1948</v>
      </c>
      <c r="X3187" s="27">
        <f t="shared" si="491"/>
        <v>2050</v>
      </c>
      <c r="Y3187" s="28">
        <f t="shared" si="492"/>
        <v>0</v>
      </c>
      <c r="Z3187" s="29" t="str">
        <f t="shared" si="493"/>
        <v>BANC</v>
      </c>
      <c r="AA3187" s="30">
        <f t="shared" si="494"/>
        <v>142</v>
      </c>
      <c r="AB3187" s="31">
        <f>IF(AND(ISNUMBER(MATCH($S3187,[3]Lists!$CU$8:$CU$37,0)),J3187&gt;=DATE(2018,12,31)),$AH$6,$AH$5)</f>
        <v>1</v>
      </c>
      <c r="AC3187" s="31">
        <f t="shared" si="495"/>
        <v>1</v>
      </c>
      <c r="AD3187" s="31">
        <f t="shared" si="496"/>
        <v>1</v>
      </c>
      <c r="AE3187" s="32" t="e">
        <f>MIN($K3187,IF(AND(S3187='[3]Resources - Baseline'!$C$25,$AH$3&gt;0),MIN(DATE(2050,12,31),MAX(DATE($AH$4,12,31),DATE(YEAR(J3187)+$AH$3,MONTH(J3187),DAY(J3187)))),IF(AND(COUNTIFS('[3]Resources - Baseline'!$C$26:$C$37,S3187)=1,$AH$2&gt;0),MIN(DATE($AH$4,12,31),DATE(YEAR(J3187)+$AH$2,MONTH(J3187),DAY(J3187))),DATE(2050,12,31))))</f>
        <v>#VALUE!</v>
      </c>
      <c r="AF3187" s="33">
        <f t="shared" si="497"/>
        <v>1</v>
      </c>
    </row>
    <row r="3188" spans="1:32">
      <c r="A3188" s="1">
        <v>3188</v>
      </c>
      <c r="B3188" s="21" t="s">
        <v>6484</v>
      </c>
      <c r="C3188" s="21" t="s">
        <v>6485</v>
      </c>
      <c r="D3188" s="21" t="s">
        <v>163</v>
      </c>
      <c r="E3188" s="21" t="s">
        <v>298</v>
      </c>
      <c r="F3188" s="21" t="s">
        <v>298</v>
      </c>
      <c r="G3188" s="21" t="s">
        <v>299</v>
      </c>
      <c r="H3188" s="21" t="s">
        <v>166</v>
      </c>
      <c r="I3188" s="21" t="s">
        <v>167</v>
      </c>
      <c r="J3188" s="22">
        <v>39873</v>
      </c>
      <c r="K3188" s="22">
        <v>55123</v>
      </c>
      <c r="L3188" s="23">
        <f t="shared" si="498"/>
        <v>23</v>
      </c>
      <c r="M3188" s="24">
        <f t="shared" si="499"/>
        <v>1</v>
      </c>
      <c r="N3188" s="21">
        <v>23</v>
      </c>
      <c r="O3188" s="21">
        <v>23</v>
      </c>
      <c r="P3188" s="21" t="s">
        <v>1365</v>
      </c>
      <c r="Q3188" s="21" t="s">
        <v>537</v>
      </c>
      <c r="R3188" s="25" t="s">
        <v>538</v>
      </c>
      <c r="S3188" s="21" t="s">
        <v>791</v>
      </c>
      <c r="T3188" s="21"/>
      <c r="U3188" s="26"/>
      <c r="V3188" s="26"/>
      <c r="W3188" s="27">
        <f t="shared" si="490"/>
        <v>2009</v>
      </c>
      <c r="X3188" s="27">
        <f t="shared" si="491"/>
        <v>2050</v>
      </c>
      <c r="Y3188" s="28">
        <f t="shared" si="492"/>
        <v>0</v>
      </c>
      <c r="Z3188" s="29" t="str">
        <f t="shared" si="493"/>
        <v>Excluded</v>
      </c>
      <c r="AA3188" s="30">
        <f t="shared" si="494"/>
        <v>23</v>
      </c>
      <c r="AB3188" s="31">
        <f>IF(AND(ISNUMBER(MATCH($S3188,[3]Lists!$CU$8:$CU$37,0)),J3188&gt;=DATE(2018,12,31)),$AH$6,$AH$5)</f>
        <v>1</v>
      </c>
      <c r="AC3188" s="31">
        <f t="shared" si="495"/>
        <v>1</v>
      </c>
      <c r="AD3188" s="31">
        <f t="shared" si="496"/>
        <v>1</v>
      </c>
      <c r="AE3188" s="32" t="e">
        <f>MIN($K3188,IF(AND(S3188='[3]Resources - Baseline'!$C$25,$AH$3&gt;0),MIN(DATE(2050,12,31),MAX(DATE($AH$4,12,31),DATE(YEAR(J3188)+$AH$3,MONTH(J3188),DAY(J3188)))),IF(AND(COUNTIFS('[3]Resources - Baseline'!$C$26:$C$37,S3188)=1,$AH$2&gt;0),MIN(DATE($AH$4,12,31),DATE(YEAR(J3188)+$AH$2,MONTH(J3188),DAY(J3188))),DATE(2050,12,31))))</f>
        <v>#VALUE!</v>
      </c>
      <c r="AF3188" s="33">
        <f t="shared" si="497"/>
        <v>1</v>
      </c>
    </row>
    <row r="3189" spans="1:32">
      <c r="A3189" s="1">
        <v>3189</v>
      </c>
      <c r="B3189" s="21" t="s">
        <v>6486</v>
      </c>
      <c r="C3189" s="21" t="s">
        <v>6487</v>
      </c>
      <c r="D3189" s="21" t="s">
        <v>174</v>
      </c>
      <c r="E3189" s="22" t="s">
        <v>176</v>
      </c>
      <c r="F3189" s="22" t="s">
        <v>176</v>
      </c>
      <c r="G3189" s="22" t="s">
        <v>177</v>
      </c>
      <c r="H3189" s="22" t="s">
        <v>176</v>
      </c>
      <c r="I3189" s="22" t="s">
        <v>178</v>
      </c>
      <c r="J3189" s="22">
        <v>43678</v>
      </c>
      <c r="K3189" s="22">
        <v>55153</v>
      </c>
      <c r="L3189" s="23">
        <f t="shared" si="498"/>
        <v>3</v>
      </c>
      <c r="M3189" s="24">
        <f t="shared" si="499"/>
        <v>1</v>
      </c>
      <c r="N3189" s="23">
        <v>3</v>
      </c>
      <c r="O3189" s="23">
        <v>3</v>
      </c>
      <c r="P3189" s="23" t="s">
        <v>206</v>
      </c>
      <c r="Q3189" s="23" t="s">
        <v>207</v>
      </c>
      <c r="R3189" s="25" t="s">
        <v>189</v>
      </c>
      <c r="S3189" s="22" t="s">
        <v>182</v>
      </c>
      <c r="T3189" s="22"/>
      <c r="U3189" s="26"/>
      <c r="V3189" s="26"/>
      <c r="W3189" s="27">
        <f t="shared" si="490"/>
        <v>2020</v>
      </c>
      <c r="X3189" s="27">
        <f t="shared" si="491"/>
        <v>2050</v>
      </c>
      <c r="Y3189" s="28">
        <f t="shared" si="492"/>
        <v>0</v>
      </c>
      <c r="Z3189" s="29" t="str">
        <f t="shared" si="493"/>
        <v>CAISO</v>
      </c>
      <c r="AA3189" s="30">
        <f t="shared" si="494"/>
        <v>3</v>
      </c>
      <c r="AB3189" s="31">
        <f>IF(AND(ISNUMBER(MATCH($S3189,[3]Lists!$CU$8:$CU$37,0)),J3189&gt;=DATE(2018,12,31)),$AH$6,$AH$5)</f>
        <v>0.95</v>
      </c>
      <c r="AC3189" s="31">
        <f t="shared" si="495"/>
        <v>1</v>
      </c>
      <c r="AD3189" s="31">
        <f t="shared" si="496"/>
        <v>1</v>
      </c>
      <c r="AE3189" s="32" t="e">
        <f>MIN($K3189,IF(AND(S3189='[3]Resources - Baseline'!$C$25,$AH$3&gt;0),MIN(DATE(2050,12,31),MAX(DATE($AH$4,12,31),DATE(YEAR(J3189)+$AH$3,MONTH(J3189),DAY(J3189)))),IF(AND(COUNTIFS('[3]Resources - Baseline'!$C$26:$C$37,S3189)=1,$AH$2&gt;0),MIN(DATE($AH$4,12,31),DATE(YEAR(J3189)+$AH$2,MONTH(J3189),DAY(J3189))),DATE(2050,12,31))))</f>
        <v>#VALUE!</v>
      </c>
      <c r="AF3189" s="33">
        <f t="shared" si="497"/>
        <v>1</v>
      </c>
    </row>
    <row r="3190" spans="1:32">
      <c r="A3190" s="1">
        <v>3190</v>
      </c>
      <c r="B3190" s="21" t="s">
        <v>6488</v>
      </c>
      <c r="C3190" s="21" t="s">
        <v>6489</v>
      </c>
      <c r="D3190" s="21" t="s">
        <v>163</v>
      </c>
      <c r="E3190" s="21" t="s">
        <v>192</v>
      </c>
      <c r="F3190" s="21" t="s">
        <v>192</v>
      </c>
      <c r="G3190" s="21" t="s">
        <v>193</v>
      </c>
      <c r="H3190" s="21" t="s">
        <v>194</v>
      </c>
      <c r="I3190" s="21" t="s">
        <v>195</v>
      </c>
      <c r="J3190" s="22">
        <v>30682</v>
      </c>
      <c r="K3190" s="22">
        <v>55153</v>
      </c>
      <c r="L3190" s="23">
        <f t="shared" si="498"/>
        <v>1.3</v>
      </c>
      <c r="M3190" s="24">
        <f t="shared" si="499"/>
        <v>1</v>
      </c>
      <c r="N3190" s="21">
        <v>1.3</v>
      </c>
      <c r="O3190" s="21">
        <v>1.3</v>
      </c>
      <c r="P3190" s="21" t="s">
        <v>218</v>
      </c>
      <c r="Q3190" s="21" t="s">
        <v>219</v>
      </c>
      <c r="R3190" s="25" t="s">
        <v>218</v>
      </c>
      <c r="S3190" s="21" t="s">
        <v>227</v>
      </c>
      <c r="T3190" s="21"/>
      <c r="U3190" s="26"/>
      <c r="V3190" s="26"/>
      <c r="W3190" s="27">
        <f t="shared" si="490"/>
        <v>1984</v>
      </c>
      <c r="X3190" s="27">
        <f t="shared" si="491"/>
        <v>2050</v>
      </c>
      <c r="Y3190" s="28">
        <f t="shared" si="492"/>
        <v>0</v>
      </c>
      <c r="Z3190" s="29" t="str">
        <f t="shared" si="493"/>
        <v>SW</v>
      </c>
      <c r="AA3190" s="30">
        <f t="shared" si="494"/>
        <v>1.3</v>
      </c>
      <c r="AB3190" s="31">
        <f>IF(AND(ISNUMBER(MATCH($S3190,[3]Lists!$CU$8:$CU$37,0)),J3190&gt;=DATE(2018,12,31)),$AH$6,$AH$5)</f>
        <v>1</v>
      </c>
      <c r="AC3190" s="31">
        <f t="shared" si="495"/>
        <v>1</v>
      </c>
      <c r="AD3190" s="31">
        <f t="shared" si="496"/>
        <v>1</v>
      </c>
      <c r="AE3190" s="32" t="e">
        <f>MIN($K3190,IF(AND(S3190='[3]Resources - Baseline'!$C$25,$AH$3&gt;0),MIN(DATE(2050,12,31),MAX(DATE($AH$4,12,31),DATE(YEAR(J3190)+$AH$3,MONTH(J3190),DAY(J3190)))),IF(AND(COUNTIFS('[3]Resources - Baseline'!$C$26:$C$37,S3190)=1,$AH$2&gt;0),MIN(DATE($AH$4,12,31),DATE(YEAR(J3190)+$AH$2,MONTH(J3190),DAY(J3190))),DATE(2050,12,31))))</f>
        <v>#VALUE!</v>
      </c>
      <c r="AF3190" s="33">
        <f t="shared" si="497"/>
        <v>1</v>
      </c>
    </row>
    <row r="3191" spans="1:32">
      <c r="A3191" s="1">
        <v>3191</v>
      </c>
      <c r="B3191" s="21" t="s">
        <v>6490</v>
      </c>
      <c r="C3191" s="21" t="s">
        <v>2995</v>
      </c>
      <c r="D3191" s="21" t="s">
        <v>163</v>
      </c>
      <c r="E3191" s="21" t="s">
        <v>298</v>
      </c>
      <c r="F3191" s="21" t="s">
        <v>298</v>
      </c>
      <c r="G3191" s="21" t="s">
        <v>299</v>
      </c>
      <c r="H3191" s="21" t="s">
        <v>166</v>
      </c>
      <c r="I3191" s="21" t="s">
        <v>167</v>
      </c>
      <c r="J3191" s="22">
        <v>32874</v>
      </c>
      <c r="K3191" s="22">
        <v>47118</v>
      </c>
      <c r="L3191" s="23">
        <f t="shared" si="498"/>
        <v>408</v>
      </c>
      <c r="M3191" s="24">
        <f t="shared" si="499"/>
        <v>1</v>
      </c>
      <c r="N3191" s="21">
        <v>408</v>
      </c>
      <c r="O3191" s="21">
        <v>408</v>
      </c>
      <c r="P3191" s="21" t="s">
        <v>507</v>
      </c>
      <c r="Q3191" s="21" t="s">
        <v>508</v>
      </c>
      <c r="R3191" s="25" t="s">
        <v>509</v>
      </c>
      <c r="S3191" s="21" t="s">
        <v>776</v>
      </c>
      <c r="T3191" s="21"/>
      <c r="U3191" s="26"/>
      <c r="V3191" s="26"/>
      <c r="W3191" s="27">
        <f t="shared" si="490"/>
        <v>1990</v>
      </c>
      <c r="X3191" s="27">
        <f t="shared" si="491"/>
        <v>2028</v>
      </c>
      <c r="Y3191" s="28">
        <f t="shared" si="492"/>
        <v>0</v>
      </c>
      <c r="Z3191" s="29" t="str">
        <f t="shared" si="493"/>
        <v>Excluded</v>
      </c>
      <c r="AA3191" s="30">
        <f t="shared" si="494"/>
        <v>408</v>
      </c>
      <c r="AB3191" s="31">
        <f>IF(AND(ISNUMBER(MATCH($S3191,[3]Lists!$CU$8:$CU$37,0)),J3191&gt;=DATE(2018,12,31)),$AH$6,$AH$5)</f>
        <v>1</v>
      </c>
      <c r="AC3191" s="31">
        <f t="shared" si="495"/>
        <v>1</v>
      </c>
      <c r="AD3191" s="31">
        <f t="shared" si="496"/>
        <v>1</v>
      </c>
      <c r="AE3191" s="32" t="e">
        <f>MIN($K3191,IF(AND(S3191='[3]Resources - Baseline'!$C$25,$AH$3&gt;0),MIN(DATE(2050,12,31),MAX(DATE($AH$4,12,31),DATE(YEAR(J3191)+$AH$3,MONTH(J3191),DAY(J3191)))),IF(AND(COUNTIFS('[3]Resources - Baseline'!$C$26:$C$37,S3191)=1,$AH$2&gt;0),MIN(DATE($AH$4,12,31),DATE(YEAR(J3191)+$AH$2,MONTH(J3191),DAY(J3191))),DATE(2050,12,31))))</f>
        <v>#VALUE!</v>
      </c>
      <c r="AF3191" s="33">
        <f t="shared" si="497"/>
        <v>1</v>
      </c>
    </row>
    <row r="3192" spans="1:32">
      <c r="A3192" s="1">
        <v>3192</v>
      </c>
      <c r="B3192" s="21" t="s">
        <v>6491</v>
      </c>
      <c r="C3192" s="21" t="s">
        <v>2995</v>
      </c>
      <c r="D3192" s="21" t="s">
        <v>163</v>
      </c>
      <c r="E3192" s="21" t="s">
        <v>164</v>
      </c>
      <c r="F3192" s="21" t="s">
        <v>164</v>
      </c>
      <c r="G3192" s="21" t="s">
        <v>165</v>
      </c>
      <c r="H3192" s="21" t="s">
        <v>166</v>
      </c>
      <c r="I3192" s="21" t="s">
        <v>167</v>
      </c>
      <c r="J3192" s="22">
        <v>32874</v>
      </c>
      <c r="K3192" s="22">
        <v>55153</v>
      </c>
      <c r="L3192" s="23">
        <f t="shared" si="498"/>
        <v>408</v>
      </c>
      <c r="M3192" s="24">
        <f t="shared" si="499"/>
        <v>1</v>
      </c>
      <c r="N3192" s="21">
        <v>408</v>
      </c>
      <c r="O3192" s="21">
        <v>408</v>
      </c>
      <c r="P3192" s="21" t="s">
        <v>257</v>
      </c>
      <c r="Q3192" s="21" t="s">
        <v>258</v>
      </c>
      <c r="R3192" s="25" t="s">
        <v>259</v>
      </c>
      <c r="S3192" s="21" t="s">
        <v>534</v>
      </c>
      <c r="T3192" s="21"/>
      <c r="U3192" s="26"/>
      <c r="V3192" s="26"/>
      <c r="W3192" s="27">
        <f t="shared" si="490"/>
        <v>1990</v>
      </c>
      <c r="X3192" s="27">
        <f t="shared" si="491"/>
        <v>2050</v>
      </c>
      <c r="Y3192" s="28">
        <f t="shared" si="492"/>
        <v>0</v>
      </c>
      <c r="Z3192" s="29" t="str">
        <f t="shared" si="493"/>
        <v>Excluded</v>
      </c>
      <c r="AA3192" s="30">
        <f t="shared" si="494"/>
        <v>408</v>
      </c>
      <c r="AB3192" s="31">
        <f>IF(AND(ISNUMBER(MATCH($S3192,[3]Lists!$CU$8:$CU$37,0)),J3192&gt;=DATE(2018,12,31)),$AH$6,$AH$5)</f>
        <v>1</v>
      </c>
      <c r="AC3192" s="31">
        <f t="shared" si="495"/>
        <v>1</v>
      </c>
      <c r="AD3192" s="31">
        <f t="shared" si="496"/>
        <v>1</v>
      </c>
      <c r="AE3192" s="32" t="e">
        <f>MIN($K3192,IF(AND(S3192='[3]Resources - Baseline'!$C$25,$AH$3&gt;0),MIN(DATE(2050,12,31),MAX(DATE($AH$4,12,31),DATE(YEAR(J3192)+$AH$3,MONTH(J3192),DAY(J3192)))),IF(AND(COUNTIFS('[3]Resources - Baseline'!$C$26:$C$37,S3192)=1,$AH$2&gt;0),MIN(DATE($AH$4,12,31),DATE(YEAR(J3192)+$AH$2,MONTH(J3192),DAY(J3192))),DATE(2050,12,31))))</f>
        <v>#VALUE!</v>
      </c>
      <c r="AF3192" s="33">
        <f t="shared" si="497"/>
        <v>1</v>
      </c>
    </row>
    <row r="3193" spans="1:32">
      <c r="A3193" s="1">
        <v>3193</v>
      </c>
      <c r="B3193" s="21" t="s">
        <v>6492</v>
      </c>
      <c r="C3193" s="21" t="s">
        <v>6493</v>
      </c>
      <c r="D3193" s="21" t="s">
        <v>163</v>
      </c>
      <c r="E3193" s="21" t="s">
        <v>298</v>
      </c>
      <c r="F3193" s="21" t="s">
        <v>298</v>
      </c>
      <c r="G3193" s="21" t="s">
        <v>299</v>
      </c>
      <c r="H3193" s="21" t="s">
        <v>166</v>
      </c>
      <c r="I3193" s="21" t="s">
        <v>167</v>
      </c>
      <c r="J3193" s="22">
        <v>31413</v>
      </c>
      <c r="K3193" s="22">
        <v>47118</v>
      </c>
      <c r="L3193" s="23">
        <f t="shared" si="498"/>
        <v>408</v>
      </c>
      <c r="M3193" s="24">
        <f t="shared" si="499"/>
        <v>1</v>
      </c>
      <c r="N3193" s="21">
        <v>408</v>
      </c>
      <c r="O3193" s="21">
        <v>408</v>
      </c>
      <c r="P3193" s="21" t="s">
        <v>507</v>
      </c>
      <c r="Q3193" s="21" t="s">
        <v>508</v>
      </c>
      <c r="R3193" s="25" t="s">
        <v>509</v>
      </c>
      <c r="S3193" s="21" t="s">
        <v>776</v>
      </c>
      <c r="T3193" s="21"/>
      <c r="U3193" s="26"/>
      <c r="V3193" s="26"/>
      <c r="W3193" s="27">
        <f t="shared" si="490"/>
        <v>1986</v>
      </c>
      <c r="X3193" s="27">
        <f t="shared" si="491"/>
        <v>2028</v>
      </c>
      <c r="Y3193" s="28">
        <f t="shared" si="492"/>
        <v>0</v>
      </c>
      <c r="Z3193" s="29" t="str">
        <f t="shared" si="493"/>
        <v>Excluded</v>
      </c>
      <c r="AA3193" s="30">
        <f t="shared" si="494"/>
        <v>408</v>
      </c>
      <c r="AB3193" s="31">
        <f>IF(AND(ISNUMBER(MATCH($S3193,[3]Lists!$CU$8:$CU$37,0)),J3193&gt;=DATE(2018,12,31)),$AH$6,$AH$5)</f>
        <v>1</v>
      </c>
      <c r="AC3193" s="31">
        <f t="shared" si="495"/>
        <v>1</v>
      </c>
      <c r="AD3193" s="31">
        <f t="shared" si="496"/>
        <v>1</v>
      </c>
      <c r="AE3193" s="32" t="e">
        <f>MIN($K3193,IF(AND(S3193='[3]Resources - Baseline'!$C$25,$AH$3&gt;0),MIN(DATE(2050,12,31),MAX(DATE($AH$4,12,31),DATE(YEAR(J3193)+$AH$3,MONTH(J3193),DAY(J3193)))),IF(AND(COUNTIFS('[3]Resources - Baseline'!$C$26:$C$37,S3193)=1,$AH$2&gt;0),MIN(DATE($AH$4,12,31),DATE(YEAR(J3193)+$AH$2,MONTH(J3193),DAY(J3193))),DATE(2050,12,31))))</f>
        <v>#VALUE!</v>
      </c>
      <c r="AF3193" s="33">
        <f t="shared" si="497"/>
        <v>1</v>
      </c>
    </row>
    <row r="3194" spans="1:32">
      <c r="A3194" s="1">
        <v>3194</v>
      </c>
      <c r="B3194" s="21" t="s">
        <v>6494</v>
      </c>
      <c r="C3194" s="21" t="s">
        <v>2995</v>
      </c>
      <c r="D3194" s="21" t="s">
        <v>163</v>
      </c>
      <c r="E3194" s="21" t="s">
        <v>164</v>
      </c>
      <c r="F3194" s="21" t="s">
        <v>164</v>
      </c>
      <c r="G3194" s="21" t="s">
        <v>165</v>
      </c>
      <c r="H3194" s="21" t="s">
        <v>166</v>
      </c>
      <c r="I3194" s="21" t="s">
        <v>167</v>
      </c>
      <c r="J3194" s="22">
        <v>32874</v>
      </c>
      <c r="K3194" s="22">
        <v>55153</v>
      </c>
      <c r="L3194" s="23">
        <f t="shared" si="498"/>
        <v>418.5</v>
      </c>
      <c r="M3194" s="24">
        <f t="shared" si="499"/>
        <v>1</v>
      </c>
      <c r="N3194" s="21">
        <v>418.5</v>
      </c>
      <c r="O3194" s="21">
        <v>418.5</v>
      </c>
      <c r="P3194" s="21" t="s">
        <v>257</v>
      </c>
      <c r="Q3194" s="21" t="s">
        <v>258</v>
      </c>
      <c r="R3194" s="25" t="s">
        <v>259</v>
      </c>
      <c r="S3194" s="21" t="s">
        <v>534</v>
      </c>
      <c r="T3194" s="21"/>
      <c r="U3194" s="26"/>
      <c r="V3194" s="26"/>
      <c r="W3194" s="27">
        <f t="shared" si="490"/>
        <v>1990</v>
      </c>
      <c r="X3194" s="27">
        <f t="shared" si="491"/>
        <v>2050</v>
      </c>
      <c r="Y3194" s="28">
        <f t="shared" si="492"/>
        <v>0</v>
      </c>
      <c r="Z3194" s="29" t="str">
        <f t="shared" si="493"/>
        <v>Excluded</v>
      </c>
      <c r="AA3194" s="30">
        <f t="shared" si="494"/>
        <v>418.5</v>
      </c>
      <c r="AB3194" s="31">
        <f>IF(AND(ISNUMBER(MATCH($S3194,[3]Lists!$CU$8:$CU$37,0)),J3194&gt;=DATE(2018,12,31)),$AH$6,$AH$5)</f>
        <v>1</v>
      </c>
      <c r="AC3194" s="31">
        <f t="shared" si="495"/>
        <v>1</v>
      </c>
      <c r="AD3194" s="31">
        <f t="shared" si="496"/>
        <v>1</v>
      </c>
      <c r="AE3194" s="32" t="e">
        <f>MIN($K3194,IF(AND(S3194='[3]Resources - Baseline'!$C$25,$AH$3&gt;0),MIN(DATE(2050,12,31),MAX(DATE($AH$4,12,31),DATE(YEAR(J3194)+$AH$3,MONTH(J3194),DAY(J3194)))),IF(AND(COUNTIFS('[3]Resources - Baseline'!$C$26:$C$37,S3194)=1,$AH$2&gt;0),MIN(DATE($AH$4,12,31),DATE(YEAR(J3194)+$AH$2,MONTH(J3194),DAY(J3194))),DATE(2050,12,31))))</f>
        <v>#VALUE!</v>
      </c>
      <c r="AF3194" s="33">
        <f t="shared" si="497"/>
        <v>1</v>
      </c>
    </row>
    <row r="3195" spans="1:32">
      <c r="A3195" s="1">
        <v>3195</v>
      </c>
      <c r="B3195" s="21" t="s">
        <v>6495</v>
      </c>
      <c r="C3195" s="21" t="s">
        <v>6496</v>
      </c>
      <c r="D3195" s="21" t="s">
        <v>185</v>
      </c>
      <c r="E3195" s="21" t="s">
        <v>246</v>
      </c>
      <c r="F3195" s="21" t="s">
        <v>246</v>
      </c>
      <c r="G3195" s="21" t="s">
        <v>247</v>
      </c>
      <c r="H3195" s="21" t="s">
        <v>246</v>
      </c>
      <c r="I3195" s="21" t="s">
        <v>178</v>
      </c>
      <c r="J3195" s="22">
        <v>34700</v>
      </c>
      <c r="K3195" s="22">
        <v>55153</v>
      </c>
      <c r="L3195" s="23">
        <f t="shared" si="498"/>
        <v>98</v>
      </c>
      <c r="M3195" s="24">
        <f t="shared" si="499"/>
        <v>0.98</v>
      </c>
      <c r="N3195" s="21">
        <v>98</v>
      </c>
      <c r="O3195" s="21">
        <v>100</v>
      </c>
      <c r="P3195" s="21" t="s">
        <v>3107</v>
      </c>
      <c r="Q3195" s="21" t="s">
        <v>269</v>
      </c>
      <c r="R3195" s="25" t="s">
        <v>270</v>
      </c>
      <c r="S3195" s="21" t="s">
        <v>271</v>
      </c>
      <c r="T3195" s="21"/>
      <c r="U3195" s="26"/>
      <c r="V3195" s="26"/>
      <c r="W3195" s="27">
        <f t="shared" si="490"/>
        <v>1995</v>
      </c>
      <c r="X3195" s="27">
        <f t="shared" si="491"/>
        <v>2050</v>
      </c>
      <c r="Y3195" s="28">
        <f t="shared" si="492"/>
        <v>0</v>
      </c>
      <c r="Z3195" s="29" t="str">
        <f t="shared" si="493"/>
        <v>CAISO</v>
      </c>
      <c r="AA3195" s="30">
        <f t="shared" si="494"/>
        <v>100</v>
      </c>
      <c r="AB3195" s="31">
        <f>IF(AND(ISNUMBER(MATCH($S3195,[3]Lists!$CU$8:$CU$37,0)),J3195&gt;=DATE(2018,12,31)),$AH$6,$AH$5)</f>
        <v>1</v>
      </c>
      <c r="AC3195" s="31">
        <f t="shared" si="495"/>
        <v>1</v>
      </c>
      <c r="AD3195" s="31">
        <f t="shared" si="496"/>
        <v>1</v>
      </c>
      <c r="AE3195" s="32" t="e">
        <f>MIN($K3195,IF(AND(S3195='[3]Resources - Baseline'!$C$25,$AH$3&gt;0),MIN(DATE(2050,12,31),MAX(DATE($AH$4,12,31),DATE(YEAR(J3195)+$AH$3,MONTH(J3195),DAY(J3195)))),IF(AND(COUNTIFS('[3]Resources - Baseline'!$C$26:$C$37,S3195)=1,$AH$2&gt;0),MIN(DATE($AH$4,12,31),DATE(YEAR(J3195)+$AH$2,MONTH(J3195),DAY(J3195))),DATE(2050,12,31))))</f>
        <v>#VALUE!</v>
      </c>
      <c r="AF3195" s="33">
        <f t="shared" si="497"/>
        <v>1</v>
      </c>
    </row>
    <row r="3196" spans="1:32">
      <c r="A3196" s="1">
        <v>3196</v>
      </c>
      <c r="B3196" s="21" t="s">
        <v>6497</v>
      </c>
      <c r="C3196" s="21" t="s">
        <v>6497</v>
      </c>
      <c r="D3196" s="21" t="s">
        <v>163</v>
      </c>
      <c r="E3196" s="21" t="s">
        <v>210</v>
      </c>
      <c r="F3196" s="21" t="s">
        <v>210</v>
      </c>
      <c r="G3196" s="21" t="s">
        <v>211</v>
      </c>
      <c r="H3196" s="21" t="s">
        <v>210</v>
      </c>
      <c r="I3196" s="21" t="s">
        <v>212</v>
      </c>
      <c r="J3196" s="22">
        <v>18264</v>
      </c>
      <c r="K3196" s="22">
        <v>55153</v>
      </c>
      <c r="L3196" s="23">
        <f t="shared" si="498"/>
        <v>5</v>
      </c>
      <c r="M3196" s="24">
        <f t="shared" si="499"/>
        <v>1</v>
      </c>
      <c r="N3196" s="21">
        <v>5</v>
      </c>
      <c r="O3196" s="21">
        <v>5</v>
      </c>
      <c r="P3196" s="21" t="s">
        <v>218</v>
      </c>
      <c r="Q3196" s="21" t="s">
        <v>219</v>
      </c>
      <c r="R3196" s="25" t="s">
        <v>218</v>
      </c>
      <c r="S3196" s="21" t="s">
        <v>344</v>
      </c>
      <c r="T3196" s="21"/>
      <c r="U3196" s="26"/>
      <c r="V3196" s="26"/>
      <c r="W3196" s="27">
        <f t="shared" si="490"/>
        <v>1950</v>
      </c>
      <c r="X3196" s="27">
        <f t="shared" si="491"/>
        <v>2050</v>
      </c>
      <c r="Y3196" s="28">
        <f t="shared" si="492"/>
        <v>0</v>
      </c>
      <c r="Z3196" s="29" t="str">
        <f t="shared" si="493"/>
        <v>NW</v>
      </c>
      <c r="AA3196" s="30">
        <f t="shared" si="494"/>
        <v>5</v>
      </c>
      <c r="AB3196" s="31">
        <f>IF(AND(ISNUMBER(MATCH($S3196,[3]Lists!$CU$8:$CU$37,0)),J3196&gt;=DATE(2018,12,31)),$AH$6,$AH$5)</f>
        <v>1</v>
      </c>
      <c r="AC3196" s="31">
        <f t="shared" si="495"/>
        <v>1</v>
      </c>
      <c r="AD3196" s="31">
        <f t="shared" si="496"/>
        <v>1</v>
      </c>
      <c r="AE3196" s="32" t="e">
        <f>MIN($K3196,IF(AND(S3196='[3]Resources - Baseline'!$C$25,$AH$3&gt;0),MIN(DATE(2050,12,31),MAX(DATE($AH$4,12,31),DATE(YEAR(J3196)+$AH$3,MONTH(J3196),DAY(J3196)))),IF(AND(COUNTIFS('[3]Resources - Baseline'!$C$26:$C$37,S3196)=1,$AH$2&gt;0),MIN(DATE($AH$4,12,31),DATE(YEAR(J3196)+$AH$2,MONTH(J3196),DAY(J3196))),DATE(2050,12,31))))</f>
        <v>#VALUE!</v>
      </c>
      <c r="AF3196" s="33">
        <f t="shared" si="497"/>
        <v>1</v>
      </c>
    </row>
    <row r="3197" spans="1:32">
      <c r="A3197" s="1">
        <v>3197</v>
      </c>
      <c r="B3197" s="21" t="s">
        <v>6498</v>
      </c>
      <c r="C3197" s="21" t="s">
        <v>6499</v>
      </c>
      <c r="D3197" s="21" t="s">
        <v>163</v>
      </c>
      <c r="E3197" s="21" t="s">
        <v>298</v>
      </c>
      <c r="F3197" s="21" t="s">
        <v>298</v>
      </c>
      <c r="G3197" s="21" t="s">
        <v>299</v>
      </c>
      <c r="H3197" s="21" t="s">
        <v>166</v>
      </c>
      <c r="I3197" s="21" t="s">
        <v>167</v>
      </c>
      <c r="J3197" s="22">
        <v>42156</v>
      </c>
      <c r="K3197" s="22">
        <v>55153</v>
      </c>
      <c r="L3197" s="23">
        <f t="shared" si="498"/>
        <v>870</v>
      </c>
      <c r="M3197" s="24">
        <f t="shared" si="499"/>
        <v>1</v>
      </c>
      <c r="N3197" s="21">
        <v>870</v>
      </c>
      <c r="O3197" s="21">
        <v>870</v>
      </c>
      <c r="P3197" s="21" t="s">
        <v>257</v>
      </c>
      <c r="Q3197" s="21" t="s">
        <v>258</v>
      </c>
      <c r="R3197" s="25" t="s">
        <v>259</v>
      </c>
      <c r="S3197" s="21" t="s">
        <v>534</v>
      </c>
      <c r="T3197" s="21"/>
      <c r="U3197" s="26"/>
      <c r="V3197" s="26"/>
      <c r="W3197" s="27">
        <f t="shared" si="490"/>
        <v>2015</v>
      </c>
      <c r="X3197" s="27">
        <f t="shared" si="491"/>
        <v>2050</v>
      </c>
      <c r="Y3197" s="28">
        <f t="shared" si="492"/>
        <v>0</v>
      </c>
      <c r="Z3197" s="29" t="str">
        <f t="shared" si="493"/>
        <v>Excluded</v>
      </c>
      <c r="AA3197" s="30">
        <f t="shared" si="494"/>
        <v>870</v>
      </c>
      <c r="AB3197" s="31">
        <f>IF(AND(ISNUMBER(MATCH($S3197,[3]Lists!$CU$8:$CU$37,0)),J3197&gt;=DATE(2018,12,31)),$AH$6,$AH$5)</f>
        <v>1</v>
      </c>
      <c r="AC3197" s="31">
        <f t="shared" si="495"/>
        <v>1</v>
      </c>
      <c r="AD3197" s="31">
        <f t="shared" si="496"/>
        <v>1</v>
      </c>
      <c r="AE3197" s="32" t="e">
        <f>MIN($K3197,IF(AND(S3197='[3]Resources - Baseline'!$C$25,$AH$3&gt;0),MIN(DATE(2050,12,31),MAX(DATE($AH$4,12,31),DATE(YEAR(J3197)+$AH$3,MONTH(J3197),DAY(J3197)))),IF(AND(COUNTIFS('[3]Resources - Baseline'!$C$26:$C$37,S3197)=1,$AH$2&gt;0),MIN(DATE($AH$4,12,31),DATE(YEAR(J3197)+$AH$2,MONTH(J3197),DAY(J3197))),DATE(2050,12,31))))</f>
        <v>#VALUE!</v>
      </c>
      <c r="AF3197" s="33">
        <f t="shared" si="497"/>
        <v>1</v>
      </c>
    </row>
    <row r="3198" spans="1:32">
      <c r="A3198" s="1">
        <v>3198</v>
      </c>
      <c r="B3198" s="21" t="s">
        <v>6500</v>
      </c>
      <c r="C3198" s="21" t="s">
        <v>6501</v>
      </c>
      <c r="D3198" s="21" t="s">
        <v>163</v>
      </c>
      <c r="E3198" s="21" t="s">
        <v>298</v>
      </c>
      <c r="F3198" s="21" t="s">
        <v>298</v>
      </c>
      <c r="G3198" s="21" t="s">
        <v>299</v>
      </c>
      <c r="H3198" s="21" t="s">
        <v>166</v>
      </c>
      <c r="I3198" s="21" t="s">
        <v>167</v>
      </c>
      <c r="J3198" s="22">
        <v>31517</v>
      </c>
      <c r="K3198" s="22">
        <v>55123</v>
      </c>
      <c r="L3198" s="23">
        <f t="shared" si="498"/>
        <v>3</v>
      </c>
      <c r="M3198" s="24">
        <f t="shared" si="499"/>
        <v>1</v>
      </c>
      <c r="N3198" s="21">
        <v>3</v>
      </c>
      <c r="O3198" s="21">
        <v>3</v>
      </c>
      <c r="P3198" s="21" t="s">
        <v>288</v>
      </c>
      <c r="Q3198" s="21" t="s">
        <v>269</v>
      </c>
      <c r="R3198" s="25" t="s">
        <v>270</v>
      </c>
      <c r="S3198" s="21" t="s">
        <v>304</v>
      </c>
      <c r="T3198" s="21"/>
      <c r="U3198" s="26"/>
      <c r="V3198" s="26"/>
      <c r="W3198" s="27">
        <f t="shared" si="490"/>
        <v>1986</v>
      </c>
      <c r="X3198" s="27">
        <f t="shared" si="491"/>
        <v>2050</v>
      </c>
      <c r="Y3198" s="28">
        <f t="shared" si="492"/>
        <v>0</v>
      </c>
      <c r="Z3198" s="29" t="str">
        <f t="shared" si="493"/>
        <v>Excluded</v>
      </c>
      <c r="AA3198" s="30">
        <f t="shared" si="494"/>
        <v>3</v>
      </c>
      <c r="AB3198" s="31">
        <f>IF(AND(ISNUMBER(MATCH($S3198,[3]Lists!$CU$8:$CU$37,0)),J3198&gt;=DATE(2018,12,31)),$AH$6,$AH$5)</f>
        <v>1</v>
      </c>
      <c r="AC3198" s="31">
        <f t="shared" si="495"/>
        <v>1</v>
      </c>
      <c r="AD3198" s="31">
        <f t="shared" si="496"/>
        <v>1</v>
      </c>
      <c r="AE3198" s="32" t="e">
        <f>MIN($K3198,IF(AND(S3198='[3]Resources - Baseline'!$C$25,$AH$3&gt;0),MIN(DATE(2050,12,31),MAX(DATE($AH$4,12,31),DATE(YEAR(J3198)+$AH$3,MONTH(J3198),DAY(J3198)))),IF(AND(COUNTIFS('[3]Resources - Baseline'!$C$26:$C$37,S3198)=1,$AH$2&gt;0),MIN(DATE($AH$4,12,31),DATE(YEAR(J3198)+$AH$2,MONTH(J3198),DAY(J3198))),DATE(2050,12,31))))</f>
        <v>#VALUE!</v>
      </c>
      <c r="AF3198" s="33">
        <f t="shared" si="497"/>
        <v>1</v>
      </c>
    </row>
    <row r="3199" spans="1:32">
      <c r="A3199" s="1">
        <v>3199</v>
      </c>
      <c r="B3199" s="21" t="s">
        <v>6502</v>
      </c>
      <c r="C3199" s="21" t="s">
        <v>6503</v>
      </c>
      <c r="D3199" s="21" t="s">
        <v>163</v>
      </c>
      <c r="E3199" s="21" t="s">
        <v>298</v>
      </c>
      <c r="F3199" s="21" t="s">
        <v>298</v>
      </c>
      <c r="G3199" s="21" t="s">
        <v>299</v>
      </c>
      <c r="H3199" s="21" t="s">
        <v>166</v>
      </c>
      <c r="I3199" s="21" t="s">
        <v>167</v>
      </c>
      <c r="J3199" s="22">
        <v>31517</v>
      </c>
      <c r="K3199" s="22">
        <v>55123</v>
      </c>
      <c r="L3199" s="23">
        <f t="shared" si="498"/>
        <v>3.5</v>
      </c>
      <c r="M3199" s="24">
        <f t="shared" si="499"/>
        <v>1</v>
      </c>
      <c r="N3199" s="21">
        <v>3.5</v>
      </c>
      <c r="O3199" s="21">
        <v>3.5</v>
      </c>
      <c r="P3199" s="21" t="s">
        <v>288</v>
      </c>
      <c r="Q3199" s="21" t="s">
        <v>269</v>
      </c>
      <c r="R3199" s="25" t="s">
        <v>270</v>
      </c>
      <c r="S3199" s="21" t="s">
        <v>304</v>
      </c>
      <c r="T3199" s="21"/>
      <c r="U3199" s="26"/>
      <c r="V3199" s="26"/>
      <c r="W3199" s="27">
        <f t="shared" si="490"/>
        <v>1986</v>
      </c>
      <c r="X3199" s="27">
        <f t="shared" si="491"/>
        <v>2050</v>
      </c>
      <c r="Y3199" s="28">
        <f t="shared" si="492"/>
        <v>0</v>
      </c>
      <c r="Z3199" s="29" t="str">
        <f t="shared" si="493"/>
        <v>Excluded</v>
      </c>
      <c r="AA3199" s="30">
        <f t="shared" si="494"/>
        <v>3.5</v>
      </c>
      <c r="AB3199" s="31">
        <f>IF(AND(ISNUMBER(MATCH($S3199,[3]Lists!$CU$8:$CU$37,0)),J3199&gt;=DATE(2018,12,31)),$AH$6,$AH$5)</f>
        <v>1</v>
      </c>
      <c r="AC3199" s="31">
        <f t="shared" si="495"/>
        <v>1</v>
      </c>
      <c r="AD3199" s="31">
        <f t="shared" si="496"/>
        <v>1</v>
      </c>
      <c r="AE3199" s="32" t="e">
        <f>MIN($K3199,IF(AND(S3199='[3]Resources - Baseline'!$C$25,$AH$3&gt;0),MIN(DATE(2050,12,31),MAX(DATE($AH$4,12,31),DATE(YEAR(J3199)+$AH$3,MONTH(J3199),DAY(J3199)))),IF(AND(COUNTIFS('[3]Resources - Baseline'!$C$26:$C$37,S3199)=1,$AH$2&gt;0),MIN(DATE($AH$4,12,31),DATE(YEAR(J3199)+$AH$2,MONTH(J3199),DAY(J3199))),DATE(2050,12,31))))</f>
        <v>#VALUE!</v>
      </c>
      <c r="AF3199" s="33">
        <f t="shared" si="497"/>
        <v>1</v>
      </c>
    </row>
    <row r="3200" spans="1:32">
      <c r="A3200" s="1">
        <v>3200</v>
      </c>
      <c r="B3200" s="21" t="s">
        <v>6504</v>
      </c>
      <c r="C3200" s="21" t="s">
        <v>6505</v>
      </c>
      <c r="D3200" s="21" t="s">
        <v>163</v>
      </c>
      <c r="E3200" s="21" t="s">
        <v>298</v>
      </c>
      <c r="F3200" s="21" t="s">
        <v>298</v>
      </c>
      <c r="G3200" s="21" t="s">
        <v>299</v>
      </c>
      <c r="H3200" s="21" t="s">
        <v>166</v>
      </c>
      <c r="I3200" s="21" t="s">
        <v>167</v>
      </c>
      <c r="J3200" s="22">
        <v>31517</v>
      </c>
      <c r="K3200" s="22">
        <v>55123</v>
      </c>
      <c r="L3200" s="23">
        <f t="shared" si="498"/>
        <v>3</v>
      </c>
      <c r="M3200" s="24">
        <f t="shared" si="499"/>
        <v>1</v>
      </c>
      <c r="N3200" s="21">
        <v>3</v>
      </c>
      <c r="O3200" s="21">
        <v>3</v>
      </c>
      <c r="P3200" s="21" t="s">
        <v>288</v>
      </c>
      <c r="Q3200" s="21" t="s">
        <v>269</v>
      </c>
      <c r="R3200" s="25" t="s">
        <v>270</v>
      </c>
      <c r="S3200" s="21" t="s">
        <v>304</v>
      </c>
      <c r="T3200" s="21"/>
      <c r="U3200" s="26"/>
      <c r="V3200" s="26"/>
      <c r="W3200" s="27">
        <f t="shared" si="490"/>
        <v>1986</v>
      </c>
      <c r="X3200" s="27">
        <f t="shared" si="491"/>
        <v>2050</v>
      </c>
      <c r="Y3200" s="28">
        <f t="shared" si="492"/>
        <v>0</v>
      </c>
      <c r="Z3200" s="29" t="str">
        <f t="shared" si="493"/>
        <v>Excluded</v>
      </c>
      <c r="AA3200" s="30">
        <f t="shared" si="494"/>
        <v>3</v>
      </c>
      <c r="AB3200" s="31">
        <f>IF(AND(ISNUMBER(MATCH($S3200,[3]Lists!$CU$8:$CU$37,0)),J3200&gt;=DATE(2018,12,31)),$AH$6,$AH$5)</f>
        <v>1</v>
      </c>
      <c r="AC3200" s="31">
        <f t="shared" si="495"/>
        <v>1</v>
      </c>
      <c r="AD3200" s="31">
        <f t="shared" si="496"/>
        <v>1</v>
      </c>
      <c r="AE3200" s="32" t="e">
        <f>MIN($K3200,IF(AND(S3200='[3]Resources - Baseline'!$C$25,$AH$3&gt;0),MIN(DATE(2050,12,31),MAX(DATE($AH$4,12,31),DATE(YEAR(J3200)+$AH$3,MONTH(J3200),DAY(J3200)))),IF(AND(COUNTIFS('[3]Resources - Baseline'!$C$26:$C$37,S3200)=1,$AH$2&gt;0),MIN(DATE($AH$4,12,31),DATE(YEAR(J3200)+$AH$2,MONTH(J3200),DAY(J3200))),DATE(2050,12,31))))</f>
        <v>#VALUE!</v>
      </c>
      <c r="AF3200" s="33">
        <f t="shared" si="497"/>
        <v>1</v>
      </c>
    </row>
    <row r="3201" spans="1:32">
      <c r="A3201" s="1">
        <v>3201</v>
      </c>
      <c r="B3201" s="21" t="s">
        <v>6506</v>
      </c>
      <c r="C3201" s="21" t="s">
        <v>6507</v>
      </c>
      <c r="D3201" s="21" t="s">
        <v>163</v>
      </c>
      <c r="E3201" s="21" t="s">
        <v>331</v>
      </c>
      <c r="F3201" s="21" t="s">
        <v>331</v>
      </c>
      <c r="G3201" s="21" t="s">
        <v>177</v>
      </c>
      <c r="H3201" s="21" t="s">
        <v>176</v>
      </c>
      <c r="I3201" s="21" t="s">
        <v>178</v>
      </c>
      <c r="J3201" s="22">
        <v>30529</v>
      </c>
      <c r="K3201" s="22">
        <v>55153</v>
      </c>
      <c r="L3201" s="23">
        <f t="shared" si="498"/>
        <v>0.22</v>
      </c>
      <c r="M3201" s="24">
        <f t="shared" si="499"/>
        <v>1</v>
      </c>
      <c r="N3201" s="21">
        <v>0.22</v>
      </c>
      <c r="O3201" s="21">
        <v>0.22</v>
      </c>
      <c r="P3201" s="21" t="s">
        <v>218</v>
      </c>
      <c r="Q3201" s="21" t="s">
        <v>219</v>
      </c>
      <c r="R3201" s="25" t="s">
        <v>218</v>
      </c>
      <c r="S3201" s="21" t="s">
        <v>265</v>
      </c>
      <c r="T3201" s="21"/>
      <c r="U3201" s="26"/>
      <c r="V3201" s="26"/>
      <c r="W3201" s="27">
        <f t="shared" si="490"/>
        <v>1984</v>
      </c>
      <c r="X3201" s="27">
        <f t="shared" si="491"/>
        <v>2050</v>
      </c>
      <c r="Y3201" s="28">
        <f t="shared" si="492"/>
        <v>0</v>
      </c>
      <c r="Z3201" s="29" t="str">
        <f t="shared" si="493"/>
        <v>CAISO</v>
      </c>
      <c r="AA3201" s="30">
        <f t="shared" si="494"/>
        <v>0.22</v>
      </c>
      <c r="AB3201" s="31">
        <f>IF(AND(ISNUMBER(MATCH($S3201,[3]Lists!$CU$8:$CU$37,0)),J3201&gt;=DATE(2018,12,31)),$AH$6,$AH$5)</f>
        <v>1</v>
      </c>
      <c r="AC3201" s="31">
        <f t="shared" si="495"/>
        <v>1</v>
      </c>
      <c r="AD3201" s="31">
        <f t="shared" si="496"/>
        <v>1</v>
      </c>
      <c r="AE3201" s="32" t="e">
        <f>MIN($K3201,IF(AND(S3201='[3]Resources - Baseline'!$C$25,$AH$3&gt;0),MIN(DATE(2050,12,31),MAX(DATE($AH$4,12,31),DATE(YEAR(J3201)+$AH$3,MONTH(J3201),DAY(J3201)))),IF(AND(COUNTIFS('[3]Resources - Baseline'!$C$26:$C$37,S3201)=1,$AH$2&gt;0),MIN(DATE($AH$4,12,31),DATE(YEAR(J3201)+$AH$2,MONTH(J3201),DAY(J3201))),DATE(2050,12,31))))</f>
        <v>#VALUE!</v>
      </c>
      <c r="AF3201" s="33">
        <f t="shared" si="497"/>
        <v>1</v>
      </c>
    </row>
    <row r="3202" spans="1:32">
      <c r="A3202" s="1">
        <v>3202</v>
      </c>
      <c r="B3202" s="21" t="s">
        <v>6508</v>
      </c>
      <c r="C3202" s="21" t="s">
        <v>6509</v>
      </c>
      <c r="D3202" s="21" t="s">
        <v>163</v>
      </c>
      <c r="E3202" s="21" t="s">
        <v>432</v>
      </c>
      <c r="F3202" s="21" t="s">
        <v>432</v>
      </c>
      <c r="G3202" s="21" t="s">
        <v>433</v>
      </c>
      <c r="H3202" s="21" t="s">
        <v>434</v>
      </c>
      <c r="I3202" s="21" t="s">
        <v>212</v>
      </c>
      <c r="J3202" s="22">
        <v>3440</v>
      </c>
      <c r="K3202" s="22">
        <v>47484</v>
      </c>
      <c r="L3202" s="23">
        <f t="shared" si="498"/>
        <v>12</v>
      </c>
      <c r="M3202" s="24">
        <f t="shared" si="499"/>
        <v>1</v>
      </c>
      <c r="N3202" s="21">
        <v>12</v>
      </c>
      <c r="O3202" s="21">
        <v>12</v>
      </c>
      <c r="P3202" s="21" t="s">
        <v>218</v>
      </c>
      <c r="Q3202" s="21" t="s">
        <v>219</v>
      </c>
      <c r="R3202" s="25" t="s">
        <v>218</v>
      </c>
      <c r="S3202" s="21" t="s">
        <v>344</v>
      </c>
      <c r="T3202" s="21"/>
      <c r="U3202" s="26"/>
      <c r="V3202" s="26"/>
      <c r="W3202" s="27">
        <f t="shared" si="490"/>
        <v>1909</v>
      </c>
      <c r="X3202" s="27">
        <f t="shared" si="491"/>
        <v>2029</v>
      </c>
      <c r="Y3202" s="28">
        <f t="shared" si="492"/>
        <v>0</v>
      </c>
      <c r="Z3202" s="29" t="str">
        <f t="shared" si="493"/>
        <v>NW</v>
      </c>
      <c r="AA3202" s="30">
        <f t="shared" si="494"/>
        <v>12</v>
      </c>
      <c r="AB3202" s="31">
        <f>IF(AND(ISNUMBER(MATCH($S3202,[3]Lists!$CU$8:$CU$37,0)),J3202&gt;=DATE(2018,12,31)),$AH$6,$AH$5)</f>
        <v>1</v>
      </c>
      <c r="AC3202" s="31">
        <f t="shared" si="495"/>
        <v>1</v>
      </c>
      <c r="AD3202" s="31">
        <f t="shared" si="496"/>
        <v>1</v>
      </c>
      <c r="AE3202" s="32" t="e">
        <f>MIN($K3202,IF(AND(S3202='[3]Resources - Baseline'!$C$25,$AH$3&gt;0),MIN(DATE(2050,12,31),MAX(DATE($AH$4,12,31),DATE(YEAR(J3202)+$AH$3,MONTH(J3202),DAY(J3202)))),IF(AND(COUNTIFS('[3]Resources - Baseline'!$C$26:$C$37,S3202)=1,$AH$2&gt;0),MIN(DATE($AH$4,12,31),DATE(YEAR(J3202)+$AH$2,MONTH(J3202),DAY(J3202))),DATE(2050,12,31))))</f>
        <v>#VALUE!</v>
      </c>
      <c r="AF3202" s="33">
        <f t="shared" si="497"/>
        <v>1</v>
      </c>
    </row>
    <row r="3203" spans="1:32">
      <c r="A3203" s="1">
        <v>3203</v>
      </c>
      <c r="B3203" s="21" t="s">
        <v>6510</v>
      </c>
      <c r="C3203" s="21" t="s">
        <v>6511</v>
      </c>
      <c r="D3203" s="21" t="s">
        <v>163</v>
      </c>
      <c r="E3203" s="21" t="s">
        <v>440</v>
      </c>
      <c r="F3203" s="21" t="s">
        <v>440</v>
      </c>
      <c r="G3203" s="21" t="s">
        <v>441</v>
      </c>
      <c r="H3203" s="21" t="s">
        <v>434</v>
      </c>
      <c r="I3203" s="21" t="s">
        <v>212</v>
      </c>
      <c r="J3203" s="22">
        <v>2770</v>
      </c>
      <c r="K3203" s="22">
        <v>55153</v>
      </c>
      <c r="L3203" s="23">
        <f t="shared" si="498"/>
        <v>0.4</v>
      </c>
      <c r="M3203" s="24">
        <f t="shared" si="499"/>
        <v>1</v>
      </c>
      <c r="N3203" s="21">
        <v>0.4</v>
      </c>
      <c r="O3203" s="21">
        <v>0.4</v>
      </c>
      <c r="P3203" s="21" t="s">
        <v>218</v>
      </c>
      <c r="Q3203" s="21" t="s">
        <v>219</v>
      </c>
      <c r="R3203" s="25" t="s">
        <v>218</v>
      </c>
      <c r="S3203" s="21" t="s">
        <v>344</v>
      </c>
      <c r="T3203" s="21"/>
      <c r="U3203" s="26"/>
      <c r="V3203" s="26"/>
      <c r="W3203" s="27">
        <f t="shared" si="490"/>
        <v>1908</v>
      </c>
      <c r="X3203" s="27">
        <f t="shared" si="491"/>
        <v>2050</v>
      </c>
      <c r="Y3203" s="28">
        <f t="shared" si="492"/>
        <v>0</v>
      </c>
      <c r="Z3203" s="29" t="str">
        <f t="shared" si="493"/>
        <v>NW</v>
      </c>
      <c r="AA3203" s="30">
        <f t="shared" si="494"/>
        <v>0.4</v>
      </c>
      <c r="AB3203" s="31">
        <f>IF(AND(ISNUMBER(MATCH($S3203,[3]Lists!$CU$8:$CU$37,0)),J3203&gt;=DATE(2018,12,31)),$AH$6,$AH$5)</f>
        <v>1</v>
      </c>
      <c r="AC3203" s="31">
        <f t="shared" si="495"/>
        <v>1</v>
      </c>
      <c r="AD3203" s="31">
        <f t="shared" si="496"/>
        <v>1</v>
      </c>
      <c r="AE3203" s="32" t="e">
        <f>MIN($K3203,IF(AND(S3203='[3]Resources - Baseline'!$C$25,$AH$3&gt;0),MIN(DATE(2050,12,31),MAX(DATE($AH$4,12,31),DATE(YEAR(J3203)+$AH$3,MONTH(J3203),DAY(J3203)))),IF(AND(COUNTIFS('[3]Resources - Baseline'!$C$26:$C$37,S3203)=1,$AH$2&gt;0),MIN(DATE($AH$4,12,31),DATE(YEAR(J3203)+$AH$2,MONTH(J3203),DAY(J3203))),DATE(2050,12,31))))</f>
        <v>#VALUE!</v>
      </c>
      <c r="AF3203" s="33">
        <f t="shared" si="497"/>
        <v>1</v>
      </c>
    </row>
    <row r="3204" spans="1:32">
      <c r="A3204" s="1">
        <v>3204</v>
      </c>
      <c r="B3204" s="21" t="s">
        <v>6512</v>
      </c>
      <c r="C3204" s="21" t="s">
        <v>6513</v>
      </c>
      <c r="D3204" s="21" t="s">
        <v>163</v>
      </c>
      <c r="E3204" s="21" t="s">
        <v>440</v>
      </c>
      <c r="F3204" s="21" t="s">
        <v>440</v>
      </c>
      <c r="G3204" s="21" t="s">
        <v>441</v>
      </c>
      <c r="H3204" s="21" t="s">
        <v>434</v>
      </c>
      <c r="I3204" s="21" t="s">
        <v>212</v>
      </c>
      <c r="J3204" s="22">
        <v>7884</v>
      </c>
      <c r="K3204" s="22">
        <v>55153</v>
      </c>
      <c r="L3204" s="23">
        <f t="shared" si="498"/>
        <v>11.5</v>
      </c>
      <c r="M3204" s="24">
        <f t="shared" si="499"/>
        <v>1</v>
      </c>
      <c r="N3204" s="21">
        <v>11.5</v>
      </c>
      <c r="O3204" s="21">
        <v>11.5</v>
      </c>
      <c r="P3204" s="21" t="s">
        <v>218</v>
      </c>
      <c r="Q3204" s="21" t="s">
        <v>219</v>
      </c>
      <c r="R3204" s="25" t="s">
        <v>218</v>
      </c>
      <c r="S3204" s="21" t="s">
        <v>344</v>
      </c>
      <c r="T3204" s="21"/>
      <c r="U3204" s="26"/>
      <c r="V3204" s="26"/>
      <c r="W3204" s="27">
        <f t="shared" si="490"/>
        <v>1922</v>
      </c>
      <c r="X3204" s="27">
        <f t="shared" si="491"/>
        <v>2050</v>
      </c>
      <c r="Y3204" s="28">
        <f t="shared" si="492"/>
        <v>0</v>
      </c>
      <c r="Z3204" s="29" t="str">
        <f t="shared" si="493"/>
        <v>NW</v>
      </c>
      <c r="AA3204" s="30">
        <f t="shared" si="494"/>
        <v>11.5</v>
      </c>
      <c r="AB3204" s="31">
        <f>IF(AND(ISNUMBER(MATCH($S3204,[3]Lists!$CU$8:$CU$37,0)),J3204&gt;=DATE(2018,12,31)),$AH$6,$AH$5)</f>
        <v>1</v>
      </c>
      <c r="AC3204" s="31">
        <f t="shared" si="495"/>
        <v>1</v>
      </c>
      <c r="AD3204" s="31">
        <f t="shared" si="496"/>
        <v>1</v>
      </c>
      <c r="AE3204" s="32" t="e">
        <f>MIN($K3204,IF(AND(S3204='[3]Resources - Baseline'!$C$25,$AH$3&gt;0),MIN(DATE(2050,12,31),MAX(DATE($AH$4,12,31),DATE(YEAR(J3204)+$AH$3,MONTH(J3204),DAY(J3204)))),IF(AND(COUNTIFS('[3]Resources - Baseline'!$C$26:$C$37,S3204)=1,$AH$2&gt;0),MIN(DATE($AH$4,12,31),DATE(YEAR(J3204)+$AH$2,MONTH(J3204),DAY(J3204))),DATE(2050,12,31))))</f>
        <v>#VALUE!</v>
      </c>
      <c r="AF3204" s="33">
        <f t="shared" si="497"/>
        <v>1</v>
      </c>
    </row>
    <row r="3205" spans="1:32">
      <c r="A3205" s="1">
        <v>3205</v>
      </c>
      <c r="B3205" s="21" t="s">
        <v>6514</v>
      </c>
      <c r="C3205" s="21" t="s">
        <v>6515</v>
      </c>
      <c r="D3205" s="21" t="s">
        <v>163</v>
      </c>
      <c r="E3205" s="21" t="s">
        <v>353</v>
      </c>
      <c r="F3205" s="21" t="s">
        <v>353</v>
      </c>
      <c r="G3205" s="21" t="s">
        <v>354</v>
      </c>
      <c r="H3205" s="21" t="s">
        <v>353</v>
      </c>
      <c r="I3205" s="21" t="s">
        <v>167</v>
      </c>
      <c r="J3205" s="22">
        <v>8006</v>
      </c>
      <c r="K3205" s="22">
        <v>55153</v>
      </c>
      <c r="L3205" s="23">
        <f t="shared" si="498"/>
        <v>3.33</v>
      </c>
      <c r="M3205" s="24">
        <f t="shared" si="499"/>
        <v>1</v>
      </c>
      <c r="N3205" s="21">
        <v>3.33</v>
      </c>
      <c r="O3205" s="21">
        <v>3.33</v>
      </c>
      <c r="P3205" s="21" t="s">
        <v>218</v>
      </c>
      <c r="Q3205" s="21" t="s">
        <v>219</v>
      </c>
      <c r="R3205" s="25" t="s">
        <v>218</v>
      </c>
      <c r="S3205" s="21" t="s">
        <v>220</v>
      </c>
      <c r="T3205" s="21"/>
      <c r="U3205" s="26"/>
      <c r="V3205" s="26"/>
      <c r="W3205" s="27">
        <f t="shared" si="490"/>
        <v>1922</v>
      </c>
      <c r="X3205" s="27">
        <f t="shared" si="491"/>
        <v>2050</v>
      </c>
      <c r="Y3205" s="28">
        <f t="shared" si="492"/>
        <v>0</v>
      </c>
      <c r="Z3205" s="29" t="str">
        <f t="shared" si="493"/>
        <v>Excluded</v>
      </c>
      <c r="AA3205" s="30">
        <f t="shared" si="494"/>
        <v>3.33</v>
      </c>
      <c r="AB3205" s="31">
        <f>IF(AND(ISNUMBER(MATCH($S3205,[3]Lists!$CU$8:$CU$37,0)),J3205&gt;=DATE(2018,12,31)),$AH$6,$AH$5)</f>
        <v>1</v>
      </c>
      <c r="AC3205" s="31">
        <f t="shared" si="495"/>
        <v>1</v>
      </c>
      <c r="AD3205" s="31">
        <f t="shared" si="496"/>
        <v>1</v>
      </c>
      <c r="AE3205" s="32" t="e">
        <f>MIN($K3205,IF(AND(S3205='[3]Resources - Baseline'!$C$25,$AH$3&gt;0),MIN(DATE(2050,12,31),MAX(DATE($AH$4,12,31),DATE(YEAR(J3205)+$AH$3,MONTH(J3205),DAY(J3205)))),IF(AND(COUNTIFS('[3]Resources - Baseline'!$C$26:$C$37,S3205)=1,$AH$2&gt;0),MIN(DATE($AH$4,12,31),DATE(YEAR(J3205)+$AH$2,MONTH(J3205),DAY(J3205))),DATE(2050,12,31))))</f>
        <v>#VALUE!</v>
      </c>
      <c r="AF3205" s="33">
        <f t="shared" si="497"/>
        <v>1</v>
      </c>
    </row>
    <row r="3206" spans="1:32">
      <c r="A3206" s="1">
        <v>3206</v>
      </c>
      <c r="B3206" s="21" t="s">
        <v>6516</v>
      </c>
      <c r="C3206" s="21" t="s">
        <v>6517</v>
      </c>
      <c r="D3206" s="21" t="s">
        <v>163</v>
      </c>
      <c r="E3206" s="21" t="s">
        <v>302</v>
      </c>
      <c r="F3206" s="21" t="s">
        <v>302</v>
      </c>
      <c r="G3206" s="21" t="s">
        <v>303</v>
      </c>
      <c r="H3206" s="21" t="s">
        <v>302</v>
      </c>
      <c r="I3206" s="21" t="s">
        <v>167</v>
      </c>
      <c r="J3206" s="22">
        <v>3258</v>
      </c>
      <c r="K3206" s="22">
        <v>51135</v>
      </c>
      <c r="L3206" s="23">
        <f t="shared" si="498"/>
        <v>7</v>
      </c>
      <c r="M3206" s="24">
        <f t="shared" si="499"/>
        <v>1</v>
      </c>
      <c r="N3206" s="21">
        <v>7</v>
      </c>
      <c r="O3206" s="21">
        <v>7</v>
      </c>
      <c r="P3206" s="21" t="s">
        <v>218</v>
      </c>
      <c r="Q3206" s="21" t="s">
        <v>219</v>
      </c>
      <c r="R3206" s="25" t="s">
        <v>218</v>
      </c>
      <c r="S3206" s="21" t="s">
        <v>220</v>
      </c>
      <c r="T3206" s="21"/>
      <c r="U3206" s="26"/>
      <c r="V3206" s="26"/>
      <c r="W3206" s="27">
        <f t="shared" si="490"/>
        <v>1909</v>
      </c>
      <c r="X3206" s="27">
        <f t="shared" si="491"/>
        <v>2039</v>
      </c>
      <c r="Y3206" s="28">
        <f t="shared" si="492"/>
        <v>0</v>
      </c>
      <c r="Z3206" s="29" t="str">
        <f t="shared" si="493"/>
        <v>Excluded</v>
      </c>
      <c r="AA3206" s="30">
        <f t="shared" si="494"/>
        <v>7</v>
      </c>
      <c r="AB3206" s="31">
        <f>IF(AND(ISNUMBER(MATCH($S3206,[3]Lists!$CU$8:$CU$37,0)),J3206&gt;=DATE(2018,12,31)),$AH$6,$AH$5)</f>
        <v>1</v>
      </c>
      <c r="AC3206" s="31">
        <f t="shared" si="495"/>
        <v>1</v>
      </c>
      <c r="AD3206" s="31">
        <f t="shared" si="496"/>
        <v>1</v>
      </c>
      <c r="AE3206" s="32" t="e">
        <f>MIN($K3206,IF(AND(S3206='[3]Resources - Baseline'!$C$25,$AH$3&gt;0),MIN(DATE(2050,12,31),MAX(DATE($AH$4,12,31),DATE(YEAR(J3206)+$AH$3,MONTH(J3206),DAY(J3206)))),IF(AND(COUNTIFS('[3]Resources - Baseline'!$C$26:$C$37,S3206)=1,$AH$2&gt;0),MIN(DATE($AH$4,12,31),DATE(YEAR(J3206)+$AH$2,MONTH(J3206),DAY(J3206))),DATE(2050,12,31))))</f>
        <v>#VALUE!</v>
      </c>
      <c r="AF3206" s="33">
        <f t="shared" si="497"/>
        <v>1</v>
      </c>
    </row>
    <row r="3207" spans="1:32">
      <c r="A3207" s="1">
        <v>3207</v>
      </c>
      <c r="B3207" s="21" t="s">
        <v>6518</v>
      </c>
      <c r="C3207" s="21" t="s">
        <v>6519</v>
      </c>
      <c r="D3207" s="21" t="s">
        <v>163</v>
      </c>
      <c r="E3207" s="21" t="s">
        <v>302</v>
      </c>
      <c r="F3207" s="21" t="s">
        <v>302</v>
      </c>
      <c r="G3207" s="21" t="s">
        <v>303</v>
      </c>
      <c r="H3207" s="21" t="s">
        <v>302</v>
      </c>
      <c r="I3207" s="21" t="s">
        <v>167</v>
      </c>
      <c r="J3207" s="22">
        <v>3258</v>
      </c>
      <c r="K3207" s="22">
        <v>51135</v>
      </c>
      <c r="L3207" s="23">
        <f t="shared" si="498"/>
        <v>8</v>
      </c>
      <c r="M3207" s="24">
        <f t="shared" si="499"/>
        <v>1</v>
      </c>
      <c r="N3207" s="21">
        <v>8</v>
      </c>
      <c r="O3207" s="21">
        <v>8</v>
      </c>
      <c r="P3207" s="21" t="s">
        <v>218</v>
      </c>
      <c r="Q3207" s="21" t="s">
        <v>219</v>
      </c>
      <c r="R3207" s="25" t="s">
        <v>218</v>
      </c>
      <c r="S3207" s="21" t="s">
        <v>220</v>
      </c>
      <c r="T3207" s="21"/>
      <c r="U3207" s="26"/>
      <c r="V3207" s="26"/>
      <c r="W3207" s="27">
        <f t="shared" si="490"/>
        <v>1909</v>
      </c>
      <c r="X3207" s="27">
        <f t="shared" si="491"/>
        <v>2039</v>
      </c>
      <c r="Y3207" s="28">
        <f t="shared" si="492"/>
        <v>0</v>
      </c>
      <c r="Z3207" s="29" t="str">
        <f t="shared" si="493"/>
        <v>Excluded</v>
      </c>
      <c r="AA3207" s="30">
        <f t="shared" si="494"/>
        <v>8</v>
      </c>
      <c r="AB3207" s="31">
        <f>IF(AND(ISNUMBER(MATCH($S3207,[3]Lists!$CU$8:$CU$37,0)),J3207&gt;=DATE(2018,12,31)),$AH$6,$AH$5)</f>
        <v>1</v>
      </c>
      <c r="AC3207" s="31">
        <f t="shared" si="495"/>
        <v>1</v>
      </c>
      <c r="AD3207" s="31">
        <f t="shared" si="496"/>
        <v>1</v>
      </c>
      <c r="AE3207" s="32" t="e">
        <f>MIN($K3207,IF(AND(S3207='[3]Resources - Baseline'!$C$25,$AH$3&gt;0),MIN(DATE(2050,12,31),MAX(DATE($AH$4,12,31),DATE(YEAR(J3207)+$AH$3,MONTH(J3207),DAY(J3207)))),IF(AND(COUNTIFS('[3]Resources - Baseline'!$C$26:$C$37,S3207)=1,$AH$2&gt;0),MIN(DATE($AH$4,12,31),DATE(YEAR(J3207)+$AH$2,MONTH(J3207),DAY(J3207))),DATE(2050,12,31))))</f>
        <v>#VALUE!</v>
      </c>
      <c r="AF3207" s="33">
        <f t="shared" si="497"/>
        <v>1</v>
      </c>
    </row>
    <row r="3208" spans="1:32">
      <c r="A3208" s="1">
        <v>3208</v>
      </c>
      <c r="B3208" s="21" t="s">
        <v>6520</v>
      </c>
      <c r="C3208" s="21" t="s">
        <v>6521</v>
      </c>
      <c r="D3208" s="21" t="s">
        <v>163</v>
      </c>
      <c r="E3208" s="21" t="s">
        <v>164</v>
      </c>
      <c r="F3208" s="21" t="s">
        <v>164</v>
      </c>
      <c r="G3208" s="21" t="s">
        <v>165</v>
      </c>
      <c r="H3208" s="21" t="s">
        <v>166</v>
      </c>
      <c r="I3208" s="21" t="s">
        <v>167</v>
      </c>
      <c r="J3208" s="22">
        <v>10594</v>
      </c>
      <c r="K3208" s="22">
        <v>48669</v>
      </c>
      <c r="L3208" s="23">
        <f t="shared" si="498"/>
        <v>3</v>
      </c>
      <c r="M3208" s="24">
        <f t="shared" si="499"/>
        <v>1</v>
      </c>
      <c r="N3208" s="21">
        <v>3</v>
      </c>
      <c r="O3208" s="21">
        <v>3</v>
      </c>
      <c r="P3208" s="21" t="s">
        <v>218</v>
      </c>
      <c r="Q3208" s="21" t="s">
        <v>219</v>
      </c>
      <c r="R3208" s="25" t="s">
        <v>218</v>
      </c>
      <c r="S3208" s="21" t="s">
        <v>220</v>
      </c>
      <c r="T3208" s="21"/>
      <c r="U3208" s="26"/>
      <c r="V3208" s="26"/>
      <c r="W3208" s="27">
        <f t="shared" si="490"/>
        <v>1929</v>
      </c>
      <c r="X3208" s="27">
        <f t="shared" si="491"/>
        <v>2032</v>
      </c>
      <c r="Y3208" s="28">
        <f t="shared" si="492"/>
        <v>0</v>
      </c>
      <c r="Z3208" s="29" t="str">
        <f t="shared" si="493"/>
        <v>Excluded</v>
      </c>
      <c r="AA3208" s="30">
        <f t="shared" si="494"/>
        <v>3</v>
      </c>
      <c r="AB3208" s="31">
        <f>IF(AND(ISNUMBER(MATCH($S3208,[3]Lists!$CU$8:$CU$37,0)),J3208&gt;=DATE(2018,12,31)),$AH$6,$AH$5)</f>
        <v>1</v>
      </c>
      <c r="AC3208" s="31">
        <f t="shared" si="495"/>
        <v>1</v>
      </c>
      <c r="AD3208" s="31">
        <f t="shared" si="496"/>
        <v>1</v>
      </c>
      <c r="AE3208" s="32" t="e">
        <f>MIN($K3208,IF(AND(S3208='[3]Resources - Baseline'!$C$25,$AH$3&gt;0),MIN(DATE(2050,12,31),MAX(DATE($AH$4,12,31),DATE(YEAR(J3208)+$AH$3,MONTH(J3208),DAY(J3208)))),IF(AND(COUNTIFS('[3]Resources - Baseline'!$C$26:$C$37,S3208)=1,$AH$2&gt;0),MIN(DATE($AH$4,12,31),DATE(YEAR(J3208)+$AH$2,MONTH(J3208),DAY(J3208))),DATE(2050,12,31))))</f>
        <v>#VALUE!</v>
      </c>
      <c r="AF3208" s="33">
        <f t="shared" si="497"/>
        <v>1</v>
      </c>
    </row>
    <row r="3209" spans="1:32">
      <c r="A3209" s="1">
        <v>3209</v>
      </c>
      <c r="B3209" s="21" t="s">
        <v>6522</v>
      </c>
      <c r="C3209" s="21" t="s">
        <v>6523</v>
      </c>
      <c r="D3209" s="21" t="s">
        <v>163</v>
      </c>
      <c r="E3209" s="21" t="s">
        <v>164</v>
      </c>
      <c r="F3209" s="21" t="s">
        <v>164</v>
      </c>
      <c r="G3209" s="21" t="s">
        <v>165</v>
      </c>
      <c r="H3209" s="21" t="s">
        <v>166</v>
      </c>
      <c r="I3209" s="21" t="s">
        <v>167</v>
      </c>
      <c r="J3209" s="22">
        <v>10594</v>
      </c>
      <c r="K3209" s="22">
        <v>48669</v>
      </c>
      <c r="L3209" s="23">
        <f t="shared" si="498"/>
        <v>3</v>
      </c>
      <c r="M3209" s="24">
        <f t="shared" si="499"/>
        <v>1</v>
      </c>
      <c r="N3209" s="21">
        <v>3</v>
      </c>
      <c r="O3209" s="21">
        <v>3</v>
      </c>
      <c r="P3209" s="21" t="s">
        <v>218</v>
      </c>
      <c r="Q3209" s="21" t="s">
        <v>219</v>
      </c>
      <c r="R3209" s="25" t="s">
        <v>218</v>
      </c>
      <c r="S3209" s="21" t="s">
        <v>220</v>
      </c>
      <c r="T3209" s="21"/>
      <c r="U3209" s="26"/>
      <c r="V3209" s="26"/>
      <c r="W3209" s="27">
        <f t="shared" si="490"/>
        <v>1929</v>
      </c>
      <c r="X3209" s="27">
        <f t="shared" si="491"/>
        <v>2032</v>
      </c>
      <c r="Y3209" s="28">
        <f t="shared" si="492"/>
        <v>0</v>
      </c>
      <c r="Z3209" s="29" t="str">
        <f t="shared" si="493"/>
        <v>Excluded</v>
      </c>
      <c r="AA3209" s="30">
        <f t="shared" si="494"/>
        <v>3</v>
      </c>
      <c r="AB3209" s="31">
        <f>IF(AND(ISNUMBER(MATCH($S3209,[3]Lists!$CU$8:$CU$37,0)),J3209&gt;=DATE(2018,12,31)),$AH$6,$AH$5)</f>
        <v>1</v>
      </c>
      <c r="AC3209" s="31">
        <f t="shared" si="495"/>
        <v>1</v>
      </c>
      <c r="AD3209" s="31">
        <f t="shared" si="496"/>
        <v>1</v>
      </c>
      <c r="AE3209" s="32" t="e">
        <f>MIN($K3209,IF(AND(S3209='[3]Resources - Baseline'!$C$25,$AH$3&gt;0),MIN(DATE(2050,12,31),MAX(DATE($AH$4,12,31),DATE(YEAR(J3209)+$AH$3,MONTH(J3209),DAY(J3209)))),IF(AND(COUNTIFS('[3]Resources - Baseline'!$C$26:$C$37,S3209)=1,$AH$2&gt;0),MIN(DATE($AH$4,12,31),DATE(YEAR(J3209)+$AH$2,MONTH(J3209),DAY(J3209))),DATE(2050,12,31))))</f>
        <v>#VALUE!</v>
      </c>
      <c r="AF3209" s="33">
        <f t="shared" si="497"/>
        <v>1</v>
      </c>
    </row>
    <row r="3210" spans="1:32">
      <c r="A3210" s="1">
        <v>3210</v>
      </c>
      <c r="B3210" s="21" t="s">
        <v>6524</v>
      </c>
      <c r="C3210" s="21" t="s">
        <v>6525</v>
      </c>
      <c r="D3210" s="21" t="s">
        <v>163</v>
      </c>
      <c r="E3210" s="21" t="s">
        <v>1085</v>
      </c>
      <c r="F3210" s="21" t="s">
        <v>1085</v>
      </c>
      <c r="G3210" s="21" t="s">
        <v>1086</v>
      </c>
      <c r="H3210" s="21" t="s">
        <v>747</v>
      </c>
      <c r="I3210" s="21" t="s">
        <v>212</v>
      </c>
      <c r="J3210" s="22">
        <v>38473</v>
      </c>
      <c r="K3210" s="22">
        <v>55153</v>
      </c>
      <c r="L3210" s="23">
        <f t="shared" si="498"/>
        <v>35.79</v>
      </c>
      <c r="M3210" s="24">
        <f t="shared" si="499"/>
        <v>1</v>
      </c>
      <c r="N3210" s="21">
        <v>35.79</v>
      </c>
      <c r="O3210" s="21">
        <v>35.79</v>
      </c>
      <c r="P3210" s="21" t="s">
        <v>288</v>
      </c>
      <c r="Q3210" s="21" t="s">
        <v>269</v>
      </c>
      <c r="R3210" s="25" t="s">
        <v>270</v>
      </c>
      <c r="S3210" s="21" t="s">
        <v>755</v>
      </c>
      <c r="T3210" s="21"/>
      <c r="U3210" s="26"/>
      <c r="V3210" s="26"/>
      <c r="W3210" s="27">
        <f t="shared" ref="W3210:W3273" si="500">IF(J3210&lt;DATE(YEAR(J3210),7,1),YEAR(J3210),YEAR(J3210)+1)</f>
        <v>2005</v>
      </c>
      <c r="X3210" s="27">
        <f t="shared" ref="X3210:X3273" si="501">IF(K3210&gt;=DATE(YEAR(K3210),7,1),YEAR(K3210),YEAR(K3210)-1)</f>
        <v>2050</v>
      </c>
      <c r="Y3210" s="28">
        <f t="shared" ref="Y3210:Y3273" si="502">IF(ISBLANK(U3210),0,O3210-U3210)</f>
        <v>0</v>
      </c>
      <c r="Z3210" s="29" t="str">
        <f t="shared" ref="Z3210:Z3273" si="503">IF(ISBLANK(T3210),I3210,T3210)</f>
        <v>NW</v>
      </c>
      <c r="AA3210" s="30">
        <f t="shared" ref="AA3210:AA3273" si="504">IF(ISBLANK(U3210),O3210,U3210)</f>
        <v>35.79</v>
      </c>
      <c r="AB3210" s="31">
        <f>IF(AND(ISNUMBER(MATCH($S3210,[3]Lists!$CU$8:$CU$37,0)),J3210&gt;=DATE(2018,12,31)),$AH$6,$AH$5)</f>
        <v>1</v>
      </c>
      <c r="AC3210" s="31">
        <f t="shared" ref="AC3210:AC3273" si="505">IF(ISBLANK(S3210),0,1)</f>
        <v>1</v>
      </c>
      <c r="AD3210" s="31">
        <f t="shared" ref="AD3210:AD3273" si="506">AC3210</f>
        <v>1</v>
      </c>
      <c r="AE3210" s="32" t="e">
        <f>MIN($K3210,IF(AND(S3210='[3]Resources - Baseline'!$C$25,$AH$3&gt;0),MIN(DATE(2050,12,31),MAX(DATE($AH$4,12,31),DATE(YEAR(J3210)+$AH$3,MONTH(J3210),DAY(J3210)))),IF(AND(COUNTIFS('[3]Resources - Baseline'!$C$26:$C$37,S3210)=1,$AH$2&gt;0),MIN(DATE($AH$4,12,31),DATE(YEAR(J3210)+$AH$2,MONTH(J3210),DAY(J3210))),DATE(2050,12,31))))</f>
        <v>#VALUE!</v>
      </c>
      <c r="AF3210" s="33">
        <f t="shared" ref="AF3210:AF3273" si="507">SUMPRODUCT(($B$9:$B$3872=$B3210)*1)</f>
        <v>1</v>
      </c>
    </row>
    <row r="3211" spans="1:32">
      <c r="A3211" s="1">
        <v>3211</v>
      </c>
      <c r="B3211" s="21" t="s">
        <v>6526</v>
      </c>
      <c r="C3211" s="21" t="s">
        <v>6527</v>
      </c>
      <c r="D3211" s="21" t="s">
        <v>163</v>
      </c>
      <c r="E3211" s="21" t="s">
        <v>1085</v>
      </c>
      <c r="F3211" s="21" t="s">
        <v>1085</v>
      </c>
      <c r="G3211" s="21" t="s">
        <v>1086</v>
      </c>
      <c r="H3211" s="21" t="s">
        <v>747</v>
      </c>
      <c r="I3211" s="21" t="s">
        <v>212</v>
      </c>
      <c r="J3211" s="22">
        <v>38473</v>
      </c>
      <c r="K3211" s="22">
        <v>55153</v>
      </c>
      <c r="L3211" s="23">
        <f t="shared" ref="L3211:L3274" si="508">IFERROR(M3211*O3211,0)</f>
        <v>35.79</v>
      </c>
      <c r="M3211" s="24">
        <f t="shared" ref="M3211:M3274" si="509">IFERROR(N3211/O3211,0)</f>
        <v>1</v>
      </c>
      <c r="N3211" s="21">
        <v>35.79</v>
      </c>
      <c r="O3211" s="21">
        <v>35.79</v>
      </c>
      <c r="P3211" s="21" t="s">
        <v>288</v>
      </c>
      <c r="Q3211" s="21" t="s">
        <v>269</v>
      </c>
      <c r="R3211" s="25" t="s">
        <v>270</v>
      </c>
      <c r="S3211" s="21" t="s">
        <v>755</v>
      </c>
      <c r="T3211" s="21"/>
      <c r="U3211" s="26"/>
      <c r="V3211" s="26"/>
      <c r="W3211" s="27">
        <f t="shared" si="500"/>
        <v>2005</v>
      </c>
      <c r="X3211" s="27">
        <f t="shared" si="501"/>
        <v>2050</v>
      </c>
      <c r="Y3211" s="28">
        <f t="shared" si="502"/>
        <v>0</v>
      </c>
      <c r="Z3211" s="29" t="str">
        <f t="shared" si="503"/>
        <v>NW</v>
      </c>
      <c r="AA3211" s="30">
        <f t="shared" si="504"/>
        <v>35.79</v>
      </c>
      <c r="AB3211" s="31">
        <f>IF(AND(ISNUMBER(MATCH($S3211,[3]Lists!$CU$8:$CU$37,0)),J3211&gt;=DATE(2018,12,31)),$AH$6,$AH$5)</f>
        <v>1</v>
      </c>
      <c r="AC3211" s="31">
        <f t="shared" si="505"/>
        <v>1</v>
      </c>
      <c r="AD3211" s="31">
        <f t="shared" si="506"/>
        <v>1</v>
      </c>
      <c r="AE3211" s="32" t="e">
        <f>MIN($K3211,IF(AND(S3211='[3]Resources - Baseline'!$C$25,$AH$3&gt;0),MIN(DATE(2050,12,31),MAX(DATE($AH$4,12,31),DATE(YEAR(J3211)+$AH$3,MONTH(J3211),DAY(J3211)))),IF(AND(COUNTIFS('[3]Resources - Baseline'!$C$26:$C$37,S3211)=1,$AH$2&gt;0),MIN(DATE($AH$4,12,31),DATE(YEAR(J3211)+$AH$2,MONTH(J3211),DAY(J3211))),DATE(2050,12,31))))</f>
        <v>#VALUE!</v>
      </c>
      <c r="AF3211" s="33">
        <f t="shared" si="507"/>
        <v>1</v>
      </c>
    </row>
    <row r="3212" spans="1:32">
      <c r="A3212" s="1">
        <v>3212</v>
      </c>
      <c r="B3212" s="21" t="s">
        <v>6528</v>
      </c>
      <c r="C3212" s="21" t="s">
        <v>6529</v>
      </c>
      <c r="D3212" s="21" t="s">
        <v>163</v>
      </c>
      <c r="E3212" s="21" t="s">
        <v>1085</v>
      </c>
      <c r="F3212" s="21" t="s">
        <v>1085</v>
      </c>
      <c r="G3212" s="21" t="s">
        <v>1086</v>
      </c>
      <c r="H3212" s="21" t="s">
        <v>747</v>
      </c>
      <c r="I3212" s="21" t="s">
        <v>212</v>
      </c>
      <c r="J3212" s="22">
        <v>36281</v>
      </c>
      <c r="K3212" s="22">
        <v>55153</v>
      </c>
      <c r="L3212" s="23">
        <f t="shared" si="508"/>
        <v>36</v>
      </c>
      <c r="M3212" s="24">
        <f t="shared" si="509"/>
        <v>1</v>
      </c>
      <c r="N3212" s="21">
        <v>36</v>
      </c>
      <c r="O3212" s="21">
        <v>36</v>
      </c>
      <c r="P3212" s="21" t="s">
        <v>288</v>
      </c>
      <c r="Q3212" s="21" t="s">
        <v>269</v>
      </c>
      <c r="R3212" s="25" t="s">
        <v>270</v>
      </c>
      <c r="S3212" s="21" t="s">
        <v>755</v>
      </c>
      <c r="T3212" s="21"/>
      <c r="U3212" s="26"/>
      <c r="V3212" s="26"/>
      <c r="W3212" s="27">
        <f t="shared" si="500"/>
        <v>1999</v>
      </c>
      <c r="X3212" s="27">
        <f t="shared" si="501"/>
        <v>2050</v>
      </c>
      <c r="Y3212" s="28">
        <f t="shared" si="502"/>
        <v>0</v>
      </c>
      <c r="Z3212" s="29" t="str">
        <f t="shared" si="503"/>
        <v>NW</v>
      </c>
      <c r="AA3212" s="30">
        <f t="shared" si="504"/>
        <v>36</v>
      </c>
      <c r="AB3212" s="31">
        <f>IF(AND(ISNUMBER(MATCH($S3212,[3]Lists!$CU$8:$CU$37,0)),J3212&gt;=DATE(2018,12,31)),$AH$6,$AH$5)</f>
        <v>1</v>
      </c>
      <c r="AC3212" s="31">
        <f t="shared" si="505"/>
        <v>1</v>
      </c>
      <c r="AD3212" s="31">
        <f t="shared" si="506"/>
        <v>1</v>
      </c>
      <c r="AE3212" s="32" t="e">
        <f>MIN($K3212,IF(AND(S3212='[3]Resources - Baseline'!$C$25,$AH$3&gt;0),MIN(DATE(2050,12,31),MAX(DATE($AH$4,12,31),DATE(YEAR(J3212)+$AH$3,MONTH(J3212),DAY(J3212)))),IF(AND(COUNTIFS('[3]Resources - Baseline'!$C$26:$C$37,S3212)=1,$AH$2&gt;0),MIN(DATE($AH$4,12,31),DATE(YEAR(J3212)+$AH$2,MONTH(J3212),DAY(J3212))),DATE(2050,12,31))))</f>
        <v>#VALUE!</v>
      </c>
      <c r="AF3212" s="33">
        <f t="shared" si="507"/>
        <v>1</v>
      </c>
    </row>
    <row r="3213" spans="1:32">
      <c r="A3213" s="1">
        <v>3213</v>
      </c>
      <c r="B3213" s="21" t="s">
        <v>6530</v>
      </c>
      <c r="C3213" s="21"/>
      <c r="D3213" s="21" t="s">
        <v>185</v>
      </c>
      <c r="E3213" s="21" t="s">
        <v>176</v>
      </c>
      <c r="F3213" s="21" t="s">
        <v>176</v>
      </c>
      <c r="G3213" s="21" t="s">
        <v>177</v>
      </c>
      <c r="H3213" s="21" t="s">
        <v>176</v>
      </c>
      <c r="I3213" s="21" t="s">
        <v>178</v>
      </c>
      <c r="J3213" s="22"/>
      <c r="K3213" s="22">
        <v>55153</v>
      </c>
      <c r="L3213" s="23">
        <f t="shared" si="508"/>
        <v>4</v>
      </c>
      <c r="M3213" s="24">
        <f t="shared" si="509"/>
        <v>1</v>
      </c>
      <c r="N3213" s="21">
        <v>4</v>
      </c>
      <c r="O3213" s="21">
        <v>4</v>
      </c>
      <c r="P3213" s="21" t="s">
        <v>187</v>
      </c>
      <c r="Q3213" s="21" t="s">
        <v>180</v>
      </c>
      <c r="R3213" s="25" t="s">
        <v>181</v>
      </c>
      <c r="S3213" s="21" t="s">
        <v>182</v>
      </c>
      <c r="T3213" s="21"/>
      <c r="U3213" s="26"/>
      <c r="V3213" s="26"/>
      <c r="W3213" s="27">
        <f t="shared" si="500"/>
        <v>1900</v>
      </c>
      <c r="X3213" s="27">
        <f t="shared" si="501"/>
        <v>2050</v>
      </c>
      <c r="Y3213" s="28">
        <f t="shared" si="502"/>
        <v>0</v>
      </c>
      <c r="Z3213" s="29" t="str">
        <f t="shared" si="503"/>
        <v>CAISO</v>
      </c>
      <c r="AA3213" s="30">
        <f t="shared" si="504"/>
        <v>4</v>
      </c>
      <c r="AB3213" s="31">
        <f>IF(AND(ISNUMBER(MATCH($S3213,[3]Lists!$CU$8:$CU$37,0)),J3213&gt;=DATE(2018,12,31)),$AH$6,$AH$5)</f>
        <v>1</v>
      </c>
      <c r="AC3213" s="31">
        <f t="shared" si="505"/>
        <v>1</v>
      </c>
      <c r="AD3213" s="31">
        <f t="shared" si="506"/>
        <v>1</v>
      </c>
      <c r="AE3213" s="32" t="e">
        <f>MIN($K3213,IF(AND(S3213='[3]Resources - Baseline'!$C$25,$AH$3&gt;0),MIN(DATE(2050,12,31),MAX(DATE($AH$4,12,31),DATE(YEAR(J3213)+$AH$3,MONTH(J3213),DAY(J3213)))),IF(AND(COUNTIFS('[3]Resources - Baseline'!$C$26:$C$37,S3213)=1,$AH$2&gt;0),MIN(DATE($AH$4,12,31),DATE(YEAR(J3213)+$AH$2,MONTH(J3213),DAY(J3213))),DATE(2050,12,31))))</f>
        <v>#VALUE!</v>
      </c>
      <c r="AF3213" s="33">
        <f t="shared" si="507"/>
        <v>1</v>
      </c>
    </row>
    <row r="3214" spans="1:32">
      <c r="A3214" s="1">
        <v>3214</v>
      </c>
      <c r="B3214" s="21" t="s">
        <v>6531</v>
      </c>
      <c r="C3214" s="21" t="s">
        <v>6532</v>
      </c>
      <c r="D3214" s="21" t="s">
        <v>185</v>
      </c>
      <c r="E3214" s="21" t="s">
        <v>175</v>
      </c>
      <c r="F3214" s="21" t="s">
        <v>175</v>
      </c>
      <c r="G3214" s="21" t="s">
        <v>186</v>
      </c>
      <c r="H3214" s="21" t="s">
        <v>175</v>
      </c>
      <c r="I3214" s="21" t="s">
        <v>178</v>
      </c>
      <c r="J3214" s="22">
        <v>32563</v>
      </c>
      <c r="K3214" s="22">
        <v>55153</v>
      </c>
      <c r="L3214" s="23">
        <f t="shared" si="508"/>
        <v>52.43</v>
      </c>
      <c r="M3214" s="24">
        <f t="shared" si="509"/>
        <v>1</v>
      </c>
      <c r="N3214" s="21">
        <v>52.43</v>
      </c>
      <c r="O3214" s="21">
        <v>52.43</v>
      </c>
      <c r="P3214" s="21" t="s">
        <v>268</v>
      </c>
      <c r="Q3214" s="21" t="s">
        <v>269</v>
      </c>
      <c r="R3214" s="25" t="s">
        <v>270</v>
      </c>
      <c r="S3214" s="21" t="s">
        <v>271</v>
      </c>
      <c r="T3214" s="21"/>
      <c r="U3214" s="26"/>
      <c r="V3214" s="26"/>
      <c r="W3214" s="27">
        <f t="shared" si="500"/>
        <v>1989</v>
      </c>
      <c r="X3214" s="27">
        <f t="shared" si="501"/>
        <v>2050</v>
      </c>
      <c r="Y3214" s="28">
        <f t="shared" si="502"/>
        <v>0</v>
      </c>
      <c r="Z3214" s="29" t="str">
        <f t="shared" si="503"/>
        <v>CAISO</v>
      </c>
      <c r="AA3214" s="30">
        <f t="shared" si="504"/>
        <v>52.43</v>
      </c>
      <c r="AB3214" s="31">
        <f>IF(AND(ISNUMBER(MATCH($S3214,[3]Lists!$CU$8:$CU$37,0)),J3214&gt;=DATE(2018,12,31)),$AH$6,$AH$5)</f>
        <v>1</v>
      </c>
      <c r="AC3214" s="31">
        <f t="shared" si="505"/>
        <v>1</v>
      </c>
      <c r="AD3214" s="31">
        <f t="shared" si="506"/>
        <v>1</v>
      </c>
      <c r="AE3214" s="32" t="e">
        <f>MIN($K3214,IF(AND(S3214='[3]Resources - Baseline'!$C$25,$AH$3&gt;0),MIN(DATE(2050,12,31),MAX(DATE($AH$4,12,31),DATE(YEAR(J3214)+$AH$3,MONTH(J3214),DAY(J3214)))),IF(AND(COUNTIFS('[3]Resources - Baseline'!$C$26:$C$37,S3214)=1,$AH$2&gt;0),MIN(DATE($AH$4,12,31),DATE(YEAR(J3214)+$AH$2,MONTH(J3214),DAY(J3214))),DATE(2050,12,31))))</f>
        <v>#VALUE!</v>
      </c>
      <c r="AF3214" s="33">
        <f t="shared" si="507"/>
        <v>1</v>
      </c>
    </row>
    <row r="3215" spans="1:32">
      <c r="A3215" s="1">
        <v>3215</v>
      </c>
      <c r="B3215" s="21" t="s">
        <v>6533</v>
      </c>
      <c r="C3215" s="21" t="s">
        <v>6534</v>
      </c>
      <c r="D3215" s="21" t="s">
        <v>163</v>
      </c>
      <c r="E3215" s="21" t="s">
        <v>353</v>
      </c>
      <c r="F3215" s="21" t="s">
        <v>353</v>
      </c>
      <c r="G3215" s="21" t="s">
        <v>354</v>
      </c>
      <c r="H3215" s="21" t="s">
        <v>353</v>
      </c>
      <c r="I3215" s="21" t="s">
        <v>167</v>
      </c>
      <c r="J3215" s="22">
        <v>40087</v>
      </c>
      <c r="K3215" s="22">
        <v>55153</v>
      </c>
      <c r="L3215" s="23">
        <f t="shared" si="508"/>
        <v>42</v>
      </c>
      <c r="M3215" s="24">
        <f t="shared" si="509"/>
        <v>1</v>
      </c>
      <c r="N3215" s="21">
        <v>42</v>
      </c>
      <c r="O3215" s="21">
        <v>42</v>
      </c>
      <c r="P3215" s="21" t="s">
        <v>196</v>
      </c>
      <c r="Q3215" s="21" t="s">
        <v>197</v>
      </c>
      <c r="R3215" s="25" t="s">
        <v>198</v>
      </c>
      <c r="S3215" s="21" t="s">
        <v>542</v>
      </c>
      <c r="T3215" s="21"/>
      <c r="U3215" s="26"/>
      <c r="V3215" s="26"/>
      <c r="W3215" s="27">
        <f t="shared" si="500"/>
        <v>2010</v>
      </c>
      <c r="X3215" s="27">
        <f t="shared" si="501"/>
        <v>2050</v>
      </c>
      <c r="Y3215" s="28">
        <f t="shared" si="502"/>
        <v>0</v>
      </c>
      <c r="Z3215" s="29" t="str">
        <f t="shared" si="503"/>
        <v>Excluded</v>
      </c>
      <c r="AA3215" s="30">
        <f t="shared" si="504"/>
        <v>42</v>
      </c>
      <c r="AB3215" s="31">
        <f>IF(AND(ISNUMBER(MATCH($S3215,[3]Lists!$CU$8:$CU$37,0)),J3215&gt;=DATE(2018,12,31)),$AH$6,$AH$5)</f>
        <v>1</v>
      </c>
      <c r="AC3215" s="31">
        <f t="shared" si="505"/>
        <v>1</v>
      </c>
      <c r="AD3215" s="31">
        <f t="shared" si="506"/>
        <v>1</v>
      </c>
      <c r="AE3215" s="32" t="e">
        <f>MIN($K3215,IF(AND(S3215='[3]Resources - Baseline'!$C$25,$AH$3&gt;0),MIN(DATE(2050,12,31),MAX(DATE($AH$4,12,31),DATE(YEAR(J3215)+$AH$3,MONTH(J3215),DAY(J3215)))),IF(AND(COUNTIFS('[3]Resources - Baseline'!$C$26:$C$37,S3215)=1,$AH$2&gt;0),MIN(DATE($AH$4,12,31),DATE(YEAR(J3215)+$AH$2,MONTH(J3215),DAY(J3215))),DATE(2050,12,31))))</f>
        <v>#VALUE!</v>
      </c>
      <c r="AF3215" s="33">
        <f t="shared" si="507"/>
        <v>1</v>
      </c>
    </row>
    <row r="3216" spans="1:32">
      <c r="A3216" s="1">
        <v>3216</v>
      </c>
      <c r="B3216" s="21" t="s">
        <v>6535</v>
      </c>
      <c r="C3216" s="21" t="s">
        <v>6536</v>
      </c>
      <c r="D3216" s="21" t="s">
        <v>163</v>
      </c>
      <c r="E3216" s="21" t="s">
        <v>518</v>
      </c>
      <c r="F3216" s="21" t="s">
        <v>518</v>
      </c>
      <c r="G3216" s="21" t="s">
        <v>519</v>
      </c>
      <c r="H3216" s="21" t="s">
        <v>518</v>
      </c>
      <c r="I3216" s="21" t="s">
        <v>195</v>
      </c>
      <c r="J3216" s="22">
        <v>35886</v>
      </c>
      <c r="K3216" s="22">
        <v>55153</v>
      </c>
      <c r="L3216" s="23">
        <f t="shared" si="508"/>
        <v>30</v>
      </c>
      <c r="M3216" s="24">
        <f t="shared" si="509"/>
        <v>1</v>
      </c>
      <c r="N3216" s="21">
        <v>30</v>
      </c>
      <c r="O3216" s="21">
        <v>30</v>
      </c>
      <c r="P3216" s="21" t="s">
        <v>240</v>
      </c>
      <c r="Q3216" s="21" t="s">
        <v>207</v>
      </c>
      <c r="R3216" s="25" t="s">
        <v>189</v>
      </c>
      <c r="S3216" s="21" t="s">
        <v>337</v>
      </c>
      <c r="T3216" s="21"/>
      <c r="U3216" s="26"/>
      <c r="V3216" s="26"/>
      <c r="W3216" s="27">
        <f t="shared" si="500"/>
        <v>1998</v>
      </c>
      <c r="X3216" s="27">
        <f t="shared" si="501"/>
        <v>2050</v>
      </c>
      <c r="Y3216" s="28">
        <f t="shared" si="502"/>
        <v>0</v>
      </c>
      <c r="Z3216" s="29" t="str">
        <f t="shared" si="503"/>
        <v>SW</v>
      </c>
      <c r="AA3216" s="30">
        <f t="shared" si="504"/>
        <v>30</v>
      </c>
      <c r="AB3216" s="31">
        <f>IF(AND(ISNUMBER(MATCH($S3216,[3]Lists!$CU$8:$CU$37,0)),J3216&gt;=DATE(2018,12,31)),$AH$6,$AH$5)</f>
        <v>1</v>
      </c>
      <c r="AC3216" s="31">
        <f t="shared" si="505"/>
        <v>1</v>
      </c>
      <c r="AD3216" s="31">
        <f t="shared" si="506"/>
        <v>1</v>
      </c>
      <c r="AE3216" s="32" t="e">
        <f>MIN($K3216,IF(AND(S3216='[3]Resources - Baseline'!$C$25,$AH$3&gt;0),MIN(DATE(2050,12,31),MAX(DATE($AH$4,12,31),DATE(YEAR(J3216)+$AH$3,MONTH(J3216),DAY(J3216)))),IF(AND(COUNTIFS('[3]Resources - Baseline'!$C$26:$C$37,S3216)=1,$AH$2&gt;0),MIN(DATE($AH$4,12,31),DATE(YEAR(J3216)+$AH$2,MONTH(J3216),DAY(J3216))),DATE(2050,12,31))))</f>
        <v>#VALUE!</v>
      </c>
      <c r="AF3216" s="33">
        <f t="shared" si="507"/>
        <v>1</v>
      </c>
    </row>
    <row r="3217" spans="1:32">
      <c r="A3217" s="1">
        <v>3217</v>
      </c>
      <c r="B3217" s="21" t="s">
        <v>6537</v>
      </c>
      <c r="C3217" s="21" t="s">
        <v>6536</v>
      </c>
      <c r="D3217" s="21" t="s">
        <v>163</v>
      </c>
      <c r="E3217" s="21" t="s">
        <v>518</v>
      </c>
      <c r="F3217" s="21" t="s">
        <v>518</v>
      </c>
      <c r="G3217" s="21" t="s">
        <v>519</v>
      </c>
      <c r="H3217" s="21" t="s">
        <v>518</v>
      </c>
      <c r="I3217" s="21" t="s">
        <v>195</v>
      </c>
      <c r="J3217" s="22">
        <v>40969</v>
      </c>
      <c r="K3217" s="22">
        <v>55153</v>
      </c>
      <c r="L3217" s="23">
        <f t="shared" si="508"/>
        <v>28</v>
      </c>
      <c r="M3217" s="24">
        <f t="shared" si="509"/>
        <v>1</v>
      </c>
      <c r="N3217" s="21">
        <v>28</v>
      </c>
      <c r="O3217" s="21">
        <v>28</v>
      </c>
      <c r="P3217" s="21" t="s">
        <v>240</v>
      </c>
      <c r="Q3217" s="21" t="s">
        <v>207</v>
      </c>
      <c r="R3217" s="25" t="s">
        <v>189</v>
      </c>
      <c r="S3217" s="21" t="s">
        <v>337</v>
      </c>
      <c r="T3217" s="21"/>
      <c r="U3217" s="26"/>
      <c r="V3217" s="26"/>
      <c r="W3217" s="27">
        <f t="shared" si="500"/>
        <v>2012</v>
      </c>
      <c r="X3217" s="27">
        <f t="shared" si="501"/>
        <v>2050</v>
      </c>
      <c r="Y3217" s="28">
        <f t="shared" si="502"/>
        <v>0</v>
      </c>
      <c r="Z3217" s="29" t="str">
        <f t="shared" si="503"/>
        <v>SW</v>
      </c>
      <c r="AA3217" s="30">
        <f t="shared" si="504"/>
        <v>28</v>
      </c>
      <c r="AB3217" s="31">
        <f>IF(AND(ISNUMBER(MATCH($S3217,[3]Lists!$CU$8:$CU$37,0)),J3217&gt;=DATE(2018,12,31)),$AH$6,$AH$5)</f>
        <v>1</v>
      </c>
      <c r="AC3217" s="31">
        <f t="shared" si="505"/>
        <v>1</v>
      </c>
      <c r="AD3217" s="31">
        <f t="shared" si="506"/>
        <v>1</v>
      </c>
      <c r="AE3217" s="32" t="e">
        <f>MIN($K3217,IF(AND(S3217='[3]Resources - Baseline'!$C$25,$AH$3&gt;0),MIN(DATE(2050,12,31),MAX(DATE($AH$4,12,31),DATE(YEAR(J3217)+$AH$3,MONTH(J3217),DAY(J3217)))),IF(AND(COUNTIFS('[3]Resources - Baseline'!$C$26:$C$37,S3217)=1,$AH$2&gt;0),MIN(DATE($AH$4,12,31),DATE(YEAR(J3217)+$AH$2,MONTH(J3217),DAY(J3217))),DATE(2050,12,31))))</f>
        <v>#VALUE!</v>
      </c>
      <c r="AF3217" s="33">
        <f t="shared" si="507"/>
        <v>1</v>
      </c>
    </row>
    <row r="3218" spans="1:32">
      <c r="A3218" s="1">
        <v>3218</v>
      </c>
      <c r="B3218" s="21" t="s">
        <v>6538</v>
      </c>
      <c r="C3218" s="21" t="s">
        <v>6539</v>
      </c>
      <c r="D3218" s="21" t="s">
        <v>163</v>
      </c>
      <c r="E3218" s="21" t="s">
        <v>518</v>
      </c>
      <c r="F3218" s="21" t="s">
        <v>518</v>
      </c>
      <c r="G3218" s="21" t="s">
        <v>519</v>
      </c>
      <c r="H3218" s="21" t="s">
        <v>518</v>
      </c>
      <c r="I3218" s="21" t="s">
        <v>195</v>
      </c>
      <c r="J3218" s="22">
        <v>38108</v>
      </c>
      <c r="K3218" s="22">
        <v>51135</v>
      </c>
      <c r="L3218" s="23">
        <f t="shared" si="508"/>
        <v>566</v>
      </c>
      <c r="M3218" s="24">
        <f t="shared" si="509"/>
        <v>1</v>
      </c>
      <c r="N3218" s="21">
        <v>566</v>
      </c>
      <c r="O3218" s="21">
        <v>566</v>
      </c>
      <c r="P3218" s="21" t="s">
        <v>257</v>
      </c>
      <c r="Q3218" s="21" t="s">
        <v>258</v>
      </c>
      <c r="R3218" s="25" t="s">
        <v>259</v>
      </c>
      <c r="S3218" s="21" t="s">
        <v>260</v>
      </c>
      <c r="T3218" s="21"/>
      <c r="U3218" s="26"/>
      <c r="V3218" s="26"/>
      <c r="W3218" s="27">
        <f t="shared" si="500"/>
        <v>2004</v>
      </c>
      <c r="X3218" s="27">
        <f t="shared" si="501"/>
        <v>2039</v>
      </c>
      <c r="Y3218" s="28">
        <f t="shared" si="502"/>
        <v>0</v>
      </c>
      <c r="Z3218" s="29" t="str">
        <f t="shared" si="503"/>
        <v>SW</v>
      </c>
      <c r="AA3218" s="30">
        <f t="shared" si="504"/>
        <v>566</v>
      </c>
      <c r="AB3218" s="31">
        <f>IF(AND(ISNUMBER(MATCH($S3218,[3]Lists!$CU$8:$CU$37,0)),J3218&gt;=DATE(2018,12,31)),$AH$6,$AH$5)</f>
        <v>1</v>
      </c>
      <c r="AC3218" s="31">
        <f t="shared" si="505"/>
        <v>1</v>
      </c>
      <c r="AD3218" s="31">
        <f t="shared" si="506"/>
        <v>1</v>
      </c>
      <c r="AE3218" s="32" t="e">
        <f>MIN($K3218,IF(AND(S3218='[3]Resources - Baseline'!$C$25,$AH$3&gt;0),MIN(DATE(2050,12,31),MAX(DATE($AH$4,12,31),DATE(YEAR(J3218)+$AH$3,MONTH(J3218),DAY(J3218)))),IF(AND(COUNTIFS('[3]Resources - Baseline'!$C$26:$C$37,S3218)=1,$AH$2&gt;0),MIN(DATE($AH$4,12,31),DATE(YEAR(J3218)+$AH$2,MONTH(J3218),DAY(J3218))),DATE(2050,12,31))))</f>
        <v>#VALUE!</v>
      </c>
      <c r="AF3218" s="33">
        <f t="shared" si="507"/>
        <v>1</v>
      </c>
    </row>
    <row r="3219" spans="1:32">
      <c r="A3219" s="1">
        <v>3219</v>
      </c>
      <c r="B3219" s="21" t="s">
        <v>6540</v>
      </c>
      <c r="C3219" s="21"/>
      <c r="D3219" s="21" t="s">
        <v>163</v>
      </c>
      <c r="E3219" s="21" t="s">
        <v>331</v>
      </c>
      <c r="F3219" s="21" t="s">
        <v>331</v>
      </c>
      <c r="G3219" s="21" t="s">
        <v>177</v>
      </c>
      <c r="H3219" s="21" t="s">
        <v>176</v>
      </c>
      <c r="I3219" s="21" t="s">
        <v>178</v>
      </c>
      <c r="J3219" s="22">
        <v>42735</v>
      </c>
      <c r="K3219" s="22">
        <v>55153</v>
      </c>
      <c r="L3219" s="23">
        <f t="shared" si="508"/>
        <v>140</v>
      </c>
      <c r="M3219" s="24">
        <f t="shared" si="509"/>
        <v>1</v>
      </c>
      <c r="N3219" s="21">
        <v>140</v>
      </c>
      <c r="O3219" s="21">
        <v>140</v>
      </c>
      <c r="P3219" s="21" t="s">
        <v>408</v>
      </c>
      <c r="Q3219" s="21" t="s">
        <v>180</v>
      </c>
      <c r="R3219" s="25" t="s">
        <v>181</v>
      </c>
      <c r="S3219" s="21" t="s">
        <v>182</v>
      </c>
      <c r="T3219" s="21"/>
      <c r="U3219" s="26"/>
      <c r="V3219" s="26"/>
      <c r="W3219" s="27">
        <f t="shared" si="500"/>
        <v>2017</v>
      </c>
      <c r="X3219" s="27">
        <f t="shared" si="501"/>
        <v>2050</v>
      </c>
      <c r="Y3219" s="28">
        <f t="shared" si="502"/>
        <v>0</v>
      </c>
      <c r="Z3219" s="29" t="str">
        <f t="shared" si="503"/>
        <v>CAISO</v>
      </c>
      <c r="AA3219" s="30">
        <f t="shared" si="504"/>
        <v>140</v>
      </c>
      <c r="AB3219" s="31">
        <f>IF(AND(ISNUMBER(MATCH($S3219,[3]Lists!$CU$8:$CU$37,0)),J3219&gt;=DATE(2018,12,31)),$AH$6,$AH$5)</f>
        <v>1</v>
      </c>
      <c r="AC3219" s="31">
        <f t="shared" si="505"/>
        <v>1</v>
      </c>
      <c r="AD3219" s="31">
        <f t="shared" si="506"/>
        <v>1</v>
      </c>
      <c r="AE3219" s="32" t="e">
        <f>MIN($K3219,IF(AND(S3219='[3]Resources - Baseline'!$C$25,$AH$3&gt;0),MIN(DATE(2050,12,31),MAX(DATE($AH$4,12,31),DATE(YEAR(J3219)+$AH$3,MONTH(J3219),DAY(J3219)))),IF(AND(COUNTIFS('[3]Resources - Baseline'!$C$26:$C$37,S3219)=1,$AH$2&gt;0),MIN(DATE($AH$4,12,31),DATE(YEAR(J3219)+$AH$2,MONTH(J3219),DAY(J3219))),DATE(2050,12,31))))</f>
        <v>#VALUE!</v>
      </c>
      <c r="AF3219" s="33">
        <f t="shared" si="507"/>
        <v>1</v>
      </c>
    </row>
    <row r="3220" spans="1:32">
      <c r="A3220" s="1">
        <v>3220</v>
      </c>
      <c r="B3220" s="21" t="s">
        <v>6541</v>
      </c>
      <c r="C3220" s="21"/>
      <c r="D3220" s="21" t="s">
        <v>163</v>
      </c>
      <c r="E3220" s="21" t="s">
        <v>837</v>
      </c>
      <c r="F3220" s="21" t="s">
        <v>837</v>
      </c>
      <c r="G3220" s="21" t="s">
        <v>838</v>
      </c>
      <c r="H3220" s="21" t="s">
        <v>434</v>
      </c>
      <c r="I3220" s="21" t="s">
        <v>212</v>
      </c>
      <c r="J3220" s="22">
        <v>42735</v>
      </c>
      <c r="K3220" s="22">
        <v>55153</v>
      </c>
      <c r="L3220" s="23">
        <f t="shared" si="508"/>
        <v>20</v>
      </c>
      <c r="M3220" s="24">
        <f t="shared" si="509"/>
        <v>1</v>
      </c>
      <c r="N3220" s="21">
        <v>20</v>
      </c>
      <c r="O3220" s="21">
        <v>20</v>
      </c>
      <c r="P3220" s="21" t="s">
        <v>6542</v>
      </c>
      <c r="Q3220" s="21" t="s">
        <v>207</v>
      </c>
      <c r="R3220" s="25" t="s">
        <v>189</v>
      </c>
      <c r="S3220" s="21" t="s">
        <v>435</v>
      </c>
      <c r="T3220" s="21"/>
      <c r="U3220" s="26"/>
      <c r="V3220" s="26"/>
      <c r="W3220" s="27">
        <f t="shared" si="500"/>
        <v>2017</v>
      </c>
      <c r="X3220" s="27">
        <f t="shared" si="501"/>
        <v>2050</v>
      </c>
      <c r="Y3220" s="28">
        <f t="shared" si="502"/>
        <v>0</v>
      </c>
      <c r="Z3220" s="29" t="str">
        <f t="shared" si="503"/>
        <v>NW</v>
      </c>
      <c r="AA3220" s="30">
        <f t="shared" si="504"/>
        <v>20</v>
      </c>
      <c r="AB3220" s="31">
        <f>IF(AND(ISNUMBER(MATCH($S3220,[3]Lists!$CU$8:$CU$37,0)),J3220&gt;=DATE(2018,12,31)),$AH$6,$AH$5)</f>
        <v>1</v>
      </c>
      <c r="AC3220" s="31">
        <f t="shared" si="505"/>
        <v>1</v>
      </c>
      <c r="AD3220" s="31">
        <f t="shared" si="506"/>
        <v>1</v>
      </c>
      <c r="AE3220" s="32" t="e">
        <f>MIN($K3220,IF(AND(S3220='[3]Resources - Baseline'!$C$25,$AH$3&gt;0),MIN(DATE(2050,12,31),MAX(DATE($AH$4,12,31),DATE(YEAR(J3220)+$AH$3,MONTH(J3220),DAY(J3220)))),IF(AND(COUNTIFS('[3]Resources - Baseline'!$C$26:$C$37,S3220)=1,$AH$2&gt;0),MIN(DATE($AH$4,12,31),DATE(YEAR(J3220)+$AH$2,MONTH(J3220),DAY(J3220))),DATE(2050,12,31))))</f>
        <v>#VALUE!</v>
      </c>
      <c r="AF3220" s="33">
        <f t="shared" si="507"/>
        <v>1</v>
      </c>
    </row>
    <row r="3221" spans="1:32">
      <c r="A3221" s="1">
        <v>3221</v>
      </c>
      <c r="B3221" s="21" t="s">
        <v>6543</v>
      </c>
      <c r="C3221" s="21" t="s">
        <v>6544</v>
      </c>
      <c r="D3221" s="21" t="s">
        <v>163</v>
      </c>
      <c r="E3221" s="21" t="s">
        <v>440</v>
      </c>
      <c r="F3221" s="21" t="s">
        <v>440</v>
      </c>
      <c r="G3221" s="21" t="s">
        <v>441</v>
      </c>
      <c r="H3221" s="21" t="s">
        <v>434</v>
      </c>
      <c r="I3221" s="21" t="s">
        <v>212</v>
      </c>
      <c r="J3221" s="22">
        <v>31444</v>
      </c>
      <c r="K3221" s="22">
        <v>55153</v>
      </c>
      <c r="L3221" s="23">
        <f t="shared" si="508"/>
        <v>15.9</v>
      </c>
      <c r="M3221" s="24">
        <f t="shared" si="509"/>
        <v>1</v>
      </c>
      <c r="N3221" s="21">
        <v>15.9</v>
      </c>
      <c r="O3221" s="21">
        <v>15.9</v>
      </c>
      <c r="P3221" s="21" t="s">
        <v>168</v>
      </c>
      <c r="Q3221" s="21" t="s">
        <v>169</v>
      </c>
      <c r="R3221" s="25" t="s">
        <v>170</v>
      </c>
      <c r="S3221" s="21" t="s">
        <v>755</v>
      </c>
      <c r="T3221" s="21"/>
      <c r="U3221" s="26"/>
      <c r="V3221" s="26"/>
      <c r="W3221" s="27">
        <f t="shared" si="500"/>
        <v>1986</v>
      </c>
      <c r="X3221" s="27">
        <f t="shared" si="501"/>
        <v>2050</v>
      </c>
      <c r="Y3221" s="28">
        <f t="shared" si="502"/>
        <v>0</v>
      </c>
      <c r="Z3221" s="29" t="str">
        <f t="shared" si="503"/>
        <v>NW</v>
      </c>
      <c r="AA3221" s="30">
        <f t="shared" si="504"/>
        <v>15.9</v>
      </c>
      <c r="AB3221" s="31">
        <f>IF(AND(ISNUMBER(MATCH($S3221,[3]Lists!$CU$8:$CU$37,0)),J3221&gt;=DATE(2018,12,31)),$AH$6,$AH$5)</f>
        <v>1</v>
      </c>
      <c r="AC3221" s="31">
        <f t="shared" si="505"/>
        <v>1</v>
      </c>
      <c r="AD3221" s="31">
        <f t="shared" si="506"/>
        <v>1</v>
      </c>
      <c r="AE3221" s="32" t="e">
        <f>MIN($K3221,IF(AND(S3221='[3]Resources - Baseline'!$C$25,$AH$3&gt;0),MIN(DATE(2050,12,31),MAX(DATE($AH$4,12,31),DATE(YEAR(J3221)+$AH$3,MONTH(J3221),DAY(J3221)))),IF(AND(COUNTIFS('[3]Resources - Baseline'!$C$26:$C$37,S3221)=1,$AH$2&gt;0),MIN(DATE($AH$4,12,31),DATE(YEAR(J3221)+$AH$2,MONTH(J3221),DAY(J3221))),DATE(2050,12,31))))</f>
        <v>#VALUE!</v>
      </c>
      <c r="AF3221" s="33">
        <f t="shared" si="507"/>
        <v>1</v>
      </c>
    </row>
    <row r="3222" spans="1:32">
      <c r="A3222" s="1">
        <v>3222</v>
      </c>
      <c r="B3222" s="21" t="s">
        <v>6545</v>
      </c>
      <c r="C3222" s="21" t="s">
        <v>6546</v>
      </c>
      <c r="D3222" s="21" t="s">
        <v>163</v>
      </c>
      <c r="E3222" s="21" t="s">
        <v>359</v>
      </c>
      <c r="F3222" s="21" t="s">
        <v>359</v>
      </c>
      <c r="G3222" s="21" t="s">
        <v>360</v>
      </c>
      <c r="H3222" s="21" t="s">
        <v>210</v>
      </c>
      <c r="I3222" s="21" t="s">
        <v>212</v>
      </c>
      <c r="J3222" s="22">
        <v>39995</v>
      </c>
      <c r="K3222" s="22">
        <v>55153</v>
      </c>
      <c r="L3222" s="23">
        <f t="shared" si="508"/>
        <v>64</v>
      </c>
      <c r="M3222" s="24">
        <f t="shared" si="509"/>
        <v>1</v>
      </c>
      <c r="N3222" s="21">
        <v>64</v>
      </c>
      <c r="O3222" s="21">
        <v>64</v>
      </c>
      <c r="P3222" s="21" t="s">
        <v>213</v>
      </c>
      <c r="Q3222" s="21" t="s">
        <v>214</v>
      </c>
      <c r="R3222" s="25" t="s">
        <v>215</v>
      </c>
      <c r="S3222" s="21" t="s">
        <v>120</v>
      </c>
      <c r="T3222" s="21"/>
      <c r="U3222" s="26"/>
      <c r="V3222" s="26"/>
      <c r="W3222" s="27">
        <f t="shared" si="500"/>
        <v>2010</v>
      </c>
      <c r="X3222" s="27">
        <f t="shared" si="501"/>
        <v>2050</v>
      </c>
      <c r="Y3222" s="28">
        <f t="shared" si="502"/>
        <v>0</v>
      </c>
      <c r="Z3222" s="29" t="str">
        <f t="shared" si="503"/>
        <v>NW</v>
      </c>
      <c r="AA3222" s="30">
        <f t="shared" si="504"/>
        <v>64</v>
      </c>
      <c r="AB3222" s="31">
        <f>IF(AND(ISNUMBER(MATCH($S3222,[3]Lists!$CU$8:$CU$37,0)),J3222&gt;=DATE(2018,12,31)),$AH$6,$AH$5)</f>
        <v>1</v>
      </c>
      <c r="AC3222" s="31">
        <f t="shared" si="505"/>
        <v>1</v>
      </c>
      <c r="AD3222" s="31">
        <f t="shared" si="506"/>
        <v>1</v>
      </c>
      <c r="AE3222" s="32" t="e">
        <f>MIN($K3222,IF(AND(S3222='[3]Resources - Baseline'!$C$25,$AH$3&gt;0),MIN(DATE(2050,12,31),MAX(DATE($AH$4,12,31),DATE(YEAR(J3222)+$AH$3,MONTH(J3222),DAY(J3222)))),IF(AND(COUNTIFS('[3]Resources - Baseline'!$C$26:$C$37,S3222)=1,$AH$2&gt;0),MIN(DATE($AH$4,12,31),DATE(YEAR(J3222)+$AH$2,MONTH(J3222),DAY(J3222))),DATE(2050,12,31))))</f>
        <v>#VALUE!</v>
      </c>
      <c r="AF3222" s="33">
        <f t="shared" si="507"/>
        <v>1</v>
      </c>
    </row>
    <row r="3223" spans="1:32">
      <c r="A3223" s="1">
        <v>3223</v>
      </c>
      <c r="B3223" s="21" t="s">
        <v>6547</v>
      </c>
      <c r="C3223" s="21" t="s">
        <v>6548</v>
      </c>
      <c r="D3223" s="21" t="s">
        <v>163</v>
      </c>
      <c r="E3223" s="21" t="s">
        <v>829</v>
      </c>
      <c r="F3223" s="21" t="s">
        <v>829</v>
      </c>
      <c r="G3223" s="21" t="s">
        <v>830</v>
      </c>
      <c r="H3223" s="21" t="s">
        <v>829</v>
      </c>
      <c r="I3223" s="21" t="s">
        <v>212</v>
      </c>
      <c r="J3223" s="22">
        <v>32721</v>
      </c>
      <c r="K3223" s="22">
        <v>55153</v>
      </c>
      <c r="L3223" s="23">
        <f t="shared" si="508"/>
        <v>2.7</v>
      </c>
      <c r="M3223" s="24">
        <f t="shared" si="509"/>
        <v>1</v>
      </c>
      <c r="N3223" s="21">
        <v>2.7</v>
      </c>
      <c r="O3223" s="21">
        <v>2.7</v>
      </c>
      <c r="P3223" s="21" t="s">
        <v>218</v>
      </c>
      <c r="Q3223" s="21" t="s">
        <v>219</v>
      </c>
      <c r="R3223" s="25" t="s">
        <v>218</v>
      </c>
      <c r="S3223" s="21" t="s">
        <v>344</v>
      </c>
      <c r="T3223" s="21"/>
      <c r="U3223" s="26"/>
      <c r="V3223" s="26"/>
      <c r="W3223" s="27">
        <f t="shared" si="500"/>
        <v>1990</v>
      </c>
      <c r="X3223" s="27">
        <f t="shared" si="501"/>
        <v>2050</v>
      </c>
      <c r="Y3223" s="28">
        <f t="shared" si="502"/>
        <v>0</v>
      </c>
      <c r="Z3223" s="29" t="str">
        <f t="shared" si="503"/>
        <v>NW</v>
      </c>
      <c r="AA3223" s="30">
        <f t="shared" si="504"/>
        <v>2.7</v>
      </c>
      <c r="AB3223" s="31">
        <f>IF(AND(ISNUMBER(MATCH($S3223,[3]Lists!$CU$8:$CU$37,0)),J3223&gt;=DATE(2018,12,31)),$AH$6,$AH$5)</f>
        <v>1</v>
      </c>
      <c r="AC3223" s="31">
        <f t="shared" si="505"/>
        <v>1</v>
      </c>
      <c r="AD3223" s="31">
        <f t="shared" si="506"/>
        <v>1</v>
      </c>
      <c r="AE3223" s="32" t="e">
        <f>MIN($K3223,IF(AND(S3223='[3]Resources - Baseline'!$C$25,$AH$3&gt;0),MIN(DATE(2050,12,31),MAX(DATE($AH$4,12,31),DATE(YEAR(J3223)+$AH$3,MONTH(J3223),DAY(J3223)))),IF(AND(COUNTIFS('[3]Resources - Baseline'!$C$26:$C$37,S3223)=1,$AH$2&gt;0),MIN(DATE($AH$4,12,31),DATE(YEAR(J3223)+$AH$2,MONTH(J3223),DAY(J3223))),DATE(2050,12,31))))</f>
        <v>#VALUE!</v>
      </c>
      <c r="AF3223" s="33">
        <f t="shared" si="507"/>
        <v>1</v>
      </c>
    </row>
    <row r="3224" spans="1:32">
      <c r="A3224" s="1">
        <v>3224</v>
      </c>
      <c r="B3224" s="21" t="s">
        <v>6549</v>
      </c>
      <c r="C3224" s="21" t="s">
        <v>6550</v>
      </c>
      <c r="D3224" s="21" t="s">
        <v>163</v>
      </c>
      <c r="E3224" s="21" t="s">
        <v>210</v>
      </c>
      <c r="F3224" s="21" t="s">
        <v>210</v>
      </c>
      <c r="G3224" s="21" t="s">
        <v>211</v>
      </c>
      <c r="H3224" s="21" t="s">
        <v>210</v>
      </c>
      <c r="I3224" s="21" t="s">
        <v>212</v>
      </c>
      <c r="J3224" s="22">
        <v>32721</v>
      </c>
      <c r="K3224" s="22">
        <v>55153</v>
      </c>
      <c r="L3224" s="23">
        <f t="shared" si="508"/>
        <v>2.7</v>
      </c>
      <c r="M3224" s="24">
        <f t="shared" si="509"/>
        <v>1</v>
      </c>
      <c r="N3224" s="21">
        <v>2.7</v>
      </c>
      <c r="O3224" s="21">
        <v>2.7</v>
      </c>
      <c r="P3224" s="21" t="s">
        <v>218</v>
      </c>
      <c r="Q3224" s="21" t="s">
        <v>219</v>
      </c>
      <c r="R3224" s="25" t="s">
        <v>218</v>
      </c>
      <c r="S3224" s="21" t="s">
        <v>344</v>
      </c>
      <c r="T3224" s="21"/>
      <c r="U3224" s="26"/>
      <c r="V3224" s="26"/>
      <c r="W3224" s="27">
        <f t="shared" si="500"/>
        <v>1990</v>
      </c>
      <c r="X3224" s="27">
        <f t="shared" si="501"/>
        <v>2050</v>
      </c>
      <c r="Y3224" s="28">
        <f t="shared" si="502"/>
        <v>0</v>
      </c>
      <c r="Z3224" s="29" t="str">
        <f t="shared" si="503"/>
        <v>NW</v>
      </c>
      <c r="AA3224" s="30">
        <f t="shared" si="504"/>
        <v>2.7</v>
      </c>
      <c r="AB3224" s="31">
        <f>IF(AND(ISNUMBER(MATCH($S3224,[3]Lists!$CU$8:$CU$37,0)),J3224&gt;=DATE(2018,12,31)),$AH$6,$AH$5)</f>
        <v>1</v>
      </c>
      <c r="AC3224" s="31">
        <f t="shared" si="505"/>
        <v>1</v>
      </c>
      <c r="AD3224" s="31">
        <f t="shared" si="506"/>
        <v>1</v>
      </c>
      <c r="AE3224" s="32" t="e">
        <f>MIN($K3224,IF(AND(S3224='[3]Resources - Baseline'!$C$25,$AH$3&gt;0),MIN(DATE(2050,12,31),MAX(DATE($AH$4,12,31),DATE(YEAR(J3224)+$AH$3,MONTH(J3224),DAY(J3224)))),IF(AND(COUNTIFS('[3]Resources - Baseline'!$C$26:$C$37,S3224)=1,$AH$2&gt;0),MIN(DATE($AH$4,12,31),DATE(YEAR(J3224)+$AH$2,MONTH(J3224),DAY(J3224))),DATE(2050,12,31))))</f>
        <v>#VALUE!</v>
      </c>
      <c r="AF3224" s="33">
        <f t="shared" si="507"/>
        <v>1</v>
      </c>
    </row>
    <row r="3225" spans="1:32">
      <c r="A3225" s="1">
        <v>3225</v>
      </c>
      <c r="B3225" s="21" t="s">
        <v>6551</v>
      </c>
      <c r="C3225" s="21" t="s">
        <v>6552</v>
      </c>
      <c r="D3225" s="21" t="s">
        <v>185</v>
      </c>
      <c r="E3225" s="21" t="s">
        <v>175</v>
      </c>
      <c r="F3225" s="21" t="s">
        <v>175</v>
      </c>
      <c r="G3225" s="21" t="s">
        <v>186</v>
      </c>
      <c r="H3225" s="21" t="s">
        <v>175</v>
      </c>
      <c r="I3225" s="21" t="s">
        <v>178</v>
      </c>
      <c r="J3225" s="22">
        <v>40448</v>
      </c>
      <c r="K3225" s="22">
        <v>55153</v>
      </c>
      <c r="L3225" s="23">
        <f t="shared" si="508"/>
        <v>1.03</v>
      </c>
      <c r="M3225" s="24">
        <f t="shared" si="509"/>
        <v>0.72535211267605637</v>
      </c>
      <c r="N3225" s="21">
        <v>1.03</v>
      </c>
      <c r="O3225" s="21">
        <v>1.42</v>
      </c>
      <c r="P3225" s="21" t="s">
        <v>187</v>
      </c>
      <c r="Q3225" s="21" t="s">
        <v>1498</v>
      </c>
      <c r="R3225" s="25" t="s">
        <v>1499</v>
      </c>
      <c r="S3225" s="21" t="s">
        <v>913</v>
      </c>
      <c r="T3225" s="21"/>
      <c r="U3225" s="26"/>
      <c r="V3225" s="26"/>
      <c r="W3225" s="27">
        <f t="shared" si="500"/>
        <v>2011</v>
      </c>
      <c r="X3225" s="27">
        <f t="shared" si="501"/>
        <v>2050</v>
      </c>
      <c r="Y3225" s="28">
        <f t="shared" si="502"/>
        <v>0</v>
      </c>
      <c r="Z3225" s="29" t="str">
        <f t="shared" si="503"/>
        <v>CAISO</v>
      </c>
      <c r="AA3225" s="30">
        <f t="shared" si="504"/>
        <v>1.42</v>
      </c>
      <c r="AB3225" s="31">
        <f>IF(AND(ISNUMBER(MATCH($S3225,[3]Lists!$CU$8:$CU$37,0)),J3225&gt;=DATE(2018,12,31)),$AH$6,$AH$5)</f>
        <v>1</v>
      </c>
      <c r="AC3225" s="31">
        <f t="shared" si="505"/>
        <v>1</v>
      </c>
      <c r="AD3225" s="31">
        <f t="shared" si="506"/>
        <v>1</v>
      </c>
      <c r="AE3225" s="32" t="e">
        <f>MIN($K3225,IF(AND(S3225='[3]Resources - Baseline'!$C$25,$AH$3&gt;0),MIN(DATE(2050,12,31),MAX(DATE($AH$4,12,31),DATE(YEAR(J3225)+$AH$3,MONTH(J3225),DAY(J3225)))),IF(AND(COUNTIFS('[3]Resources - Baseline'!$C$26:$C$37,S3225)=1,$AH$2&gt;0),MIN(DATE($AH$4,12,31),DATE(YEAR(J3225)+$AH$2,MONTH(J3225),DAY(J3225))),DATE(2050,12,31))))</f>
        <v>#VALUE!</v>
      </c>
      <c r="AF3225" s="33">
        <f t="shared" si="507"/>
        <v>1</v>
      </c>
    </row>
    <row r="3226" spans="1:32">
      <c r="A3226" s="1">
        <v>3226</v>
      </c>
      <c r="B3226" s="21" t="s">
        <v>6553</v>
      </c>
      <c r="C3226" s="21" t="s">
        <v>6554</v>
      </c>
      <c r="D3226" s="21" t="s">
        <v>163</v>
      </c>
      <c r="E3226" s="21" t="s">
        <v>164</v>
      </c>
      <c r="F3226" s="21" t="s">
        <v>164</v>
      </c>
      <c r="G3226" s="21" t="s">
        <v>165</v>
      </c>
      <c r="H3226" s="21" t="s">
        <v>166</v>
      </c>
      <c r="I3226" s="21" t="s">
        <v>167</v>
      </c>
      <c r="J3226" s="22">
        <v>45017</v>
      </c>
      <c r="K3226" s="22">
        <v>48669</v>
      </c>
      <c r="L3226" s="23">
        <f t="shared" si="508"/>
        <v>183.3</v>
      </c>
      <c r="M3226" s="24">
        <f t="shared" si="509"/>
        <v>1</v>
      </c>
      <c r="N3226" s="21">
        <v>183.3</v>
      </c>
      <c r="O3226" s="21">
        <v>183.3</v>
      </c>
      <c r="P3226" s="21" t="s">
        <v>218</v>
      </c>
      <c r="Q3226" s="21" t="s">
        <v>219</v>
      </c>
      <c r="R3226" s="25" t="s">
        <v>218</v>
      </c>
      <c r="S3226" s="21" t="s">
        <v>220</v>
      </c>
      <c r="T3226" s="21"/>
      <c r="U3226" s="26"/>
      <c r="V3226" s="26"/>
      <c r="W3226" s="27">
        <f t="shared" si="500"/>
        <v>2023</v>
      </c>
      <c r="X3226" s="27">
        <f t="shared" si="501"/>
        <v>2032</v>
      </c>
      <c r="Y3226" s="28">
        <f t="shared" si="502"/>
        <v>0</v>
      </c>
      <c r="Z3226" s="29" t="str">
        <f t="shared" si="503"/>
        <v>Excluded</v>
      </c>
      <c r="AA3226" s="30">
        <f t="shared" si="504"/>
        <v>183.3</v>
      </c>
      <c r="AB3226" s="31">
        <f>IF(AND(ISNUMBER(MATCH($S3226,[3]Lists!$CU$8:$CU$37,0)),J3226&gt;=DATE(2018,12,31)),$AH$6,$AH$5)</f>
        <v>1</v>
      </c>
      <c r="AC3226" s="31">
        <f t="shared" si="505"/>
        <v>1</v>
      </c>
      <c r="AD3226" s="31">
        <f t="shared" si="506"/>
        <v>1</v>
      </c>
      <c r="AE3226" s="32" t="e">
        <f>MIN($K3226,IF(AND(S3226='[3]Resources - Baseline'!$C$25,$AH$3&gt;0),MIN(DATE(2050,12,31),MAX(DATE($AH$4,12,31),DATE(YEAR(J3226)+$AH$3,MONTH(J3226),DAY(J3226)))),IF(AND(COUNTIFS('[3]Resources - Baseline'!$C$26:$C$37,S3226)=1,$AH$2&gt;0),MIN(DATE($AH$4,12,31),DATE(YEAR(J3226)+$AH$2,MONTH(J3226),DAY(J3226))),DATE(2050,12,31))))</f>
        <v>#VALUE!</v>
      </c>
      <c r="AF3226" s="33">
        <f t="shared" si="507"/>
        <v>1</v>
      </c>
    </row>
    <row r="3227" spans="1:32">
      <c r="A3227" s="1">
        <v>3227</v>
      </c>
      <c r="B3227" s="21" t="s">
        <v>6555</v>
      </c>
      <c r="C3227" s="21" t="s">
        <v>6556</v>
      </c>
      <c r="D3227" s="21" t="s">
        <v>163</v>
      </c>
      <c r="E3227" s="21" t="s">
        <v>164</v>
      </c>
      <c r="F3227" s="21" t="s">
        <v>164</v>
      </c>
      <c r="G3227" s="21" t="s">
        <v>165</v>
      </c>
      <c r="H3227" s="21" t="s">
        <v>166</v>
      </c>
      <c r="I3227" s="21" t="s">
        <v>167</v>
      </c>
      <c r="J3227" s="22">
        <v>45017</v>
      </c>
      <c r="K3227" s="22">
        <v>48669</v>
      </c>
      <c r="L3227" s="23">
        <f t="shared" si="508"/>
        <v>183.3</v>
      </c>
      <c r="M3227" s="24">
        <f t="shared" si="509"/>
        <v>1</v>
      </c>
      <c r="N3227" s="21">
        <v>183.3</v>
      </c>
      <c r="O3227" s="21">
        <v>183.3</v>
      </c>
      <c r="P3227" s="21" t="s">
        <v>218</v>
      </c>
      <c r="Q3227" s="21" t="s">
        <v>219</v>
      </c>
      <c r="R3227" s="25" t="s">
        <v>218</v>
      </c>
      <c r="S3227" s="21" t="s">
        <v>220</v>
      </c>
      <c r="T3227" s="21"/>
      <c r="U3227" s="26"/>
      <c r="V3227" s="26"/>
      <c r="W3227" s="27">
        <f t="shared" si="500"/>
        <v>2023</v>
      </c>
      <c r="X3227" s="27">
        <f t="shared" si="501"/>
        <v>2032</v>
      </c>
      <c r="Y3227" s="28">
        <f t="shared" si="502"/>
        <v>0</v>
      </c>
      <c r="Z3227" s="29" t="str">
        <f t="shared" si="503"/>
        <v>Excluded</v>
      </c>
      <c r="AA3227" s="30">
        <f t="shared" si="504"/>
        <v>183.3</v>
      </c>
      <c r="AB3227" s="31">
        <f>IF(AND(ISNUMBER(MATCH($S3227,[3]Lists!$CU$8:$CU$37,0)),J3227&gt;=DATE(2018,12,31)),$AH$6,$AH$5)</f>
        <v>1</v>
      </c>
      <c r="AC3227" s="31">
        <f t="shared" si="505"/>
        <v>1</v>
      </c>
      <c r="AD3227" s="31">
        <f t="shared" si="506"/>
        <v>1</v>
      </c>
      <c r="AE3227" s="32" t="e">
        <f>MIN($K3227,IF(AND(S3227='[3]Resources - Baseline'!$C$25,$AH$3&gt;0),MIN(DATE(2050,12,31),MAX(DATE($AH$4,12,31),DATE(YEAR(J3227)+$AH$3,MONTH(J3227),DAY(J3227)))),IF(AND(COUNTIFS('[3]Resources - Baseline'!$C$26:$C$37,S3227)=1,$AH$2&gt;0),MIN(DATE($AH$4,12,31),DATE(YEAR(J3227)+$AH$2,MONTH(J3227),DAY(J3227))),DATE(2050,12,31))))</f>
        <v>#VALUE!</v>
      </c>
      <c r="AF3227" s="33">
        <f t="shared" si="507"/>
        <v>1</v>
      </c>
    </row>
    <row r="3228" spans="1:32">
      <c r="A3228" s="1">
        <v>3228</v>
      </c>
      <c r="B3228" s="21" t="s">
        <v>6557</v>
      </c>
      <c r="C3228" s="21" t="s">
        <v>6558</v>
      </c>
      <c r="D3228" s="21" t="s">
        <v>163</v>
      </c>
      <c r="E3228" s="21" t="s">
        <v>164</v>
      </c>
      <c r="F3228" s="21" t="s">
        <v>164</v>
      </c>
      <c r="G3228" s="21" t="s">
        <v>165</v>
      </c>
      <c r="H3228" s="21" t="s">
        <v>166</v>
      </c>
      <c r="I3228" s="21" t="s">
        <v>167</v>
      </c>
      <c r="J3228" s="22">
        <v>45017</v>
      </c>
      <c r="K3228" s="22">
        <v>48669</v>
      </c>
      <c r="L3228" s="23">
        <f t="shared" si="508"/>
        <v>183.3</v>
      </c>
      <c r="M3228" s="24">
        <f t="shared" si="509"/>
        <v>1</v>
      </c>
      <c r="N3228" s="21">
        <v>183.3</v>
      </c>
      <c r="O3228" s="21">
        <v>183.3</v>
      </c>
      <c r="P3228" s="21" t="s">
        <v>218</v>
      </c>
      <c r="Q3228" s="21" t="s">
        <v>219</v>
      </c>
      <c r="R3228" s="25" t="s">
        <v>218</v>
      </c>
      <c r="S3228" s="21" t="s">
        <v>220</v>
      </c>
      <c r="T3228" s="21"/>
      <c r="U3228" s="26"/>
      <c r="V3228" s="26"/>
      <c r="W3228" s="27">
        <f t="shared" si="500"/>
        <v>2023</v>
      </c>
      <c r="X3228" s="27">
        <f t="shared" si="501"/>
        <v>2032</v>
      </c>
      <c r="Y3228" s="28">
        <f t="shared" si="502"/>
        <v>0</v>
      </c>
      <c r="Z3228" s="29" t="str">
        <f t="shared" si="503"/>
        <v>Excluded</v>
      </c>
      <c r="AA3228" s="30">
        <f t="shared" si="504"/>
        <v>183.3</v>
      </c>
      <c r="AB3228" s="31">
        <f>IF(AND(ISNUMBER(MATCH($S3228,[3]Lists!$CU$8:$CU$37,0)),J3228&gt;=DATE(2018,12,31)),$AH$6,$AH$5)</f>
        <v>1</v>
      </c>
      <c r="AC3228" s="31">
        <f t="shared" si="505"/>
        <v>1</v>
      </c>
      <c r="AD3228" s="31">
        <f t="shared" si="506"/>
        <v>1</v>
      </c>
      <c r="AE3228" s="32" t="e">
        <f>MIN($K3228,IF(AND(S3228='[3]Resources - Baseline'!$C$25,$AH$3&gt;0),MIN(DATE(2050,12,31),MAX(DATE($AH$4,12,31),DATE(YEAR(J3228)+$AH$3,MONTH(J3228),DAY(J3228)))),IF(AND(COUNTIFS('[3]Resources - Baseline'!$C$26:$C$37,S3228)=1,$AH$2&gt;0),MIN(DATE($AH$4,12,31),DATE(YEAR(J3228)+$AH$2,MONTH(J3228),DAY(J3228))),DATE(2050,12,31))))</f>
        <v>#VALUE!</v>
      </c>
      <c r="AF3228" s="33">
        <f t="shared" si="507"/>
        <v>1</v>
      </c>
    </row>
    <row r="3229" spans="1:32">
      <c r="A3229" s="1">
        <v>3229</v>
      </c>
      <c r="B3229" s="21" t="s">
        <v>6559</v>
      </c>
      <c r="C3229" s="21" t="s">
        <v>6560</v>
      </c>
      <c r="D3229" s="21" t="s">
        <v>163</v>
      </c>
      <c r="E3229" s="21" t="s">
        <v>164</v>
      </c>
      <c r="F3229" s="21" t="s">
        <v>164</v>
      </c>
      <c r="G3229" s="21" t="s">
        <v>165</v>
      </c>
      <c r="H3229" s="21" t="s">
        <v>166</v>
      </c>
      <c r="I3229" s="21" t="s">
        <v>167</v>
      </c>
      <c r="J3229" s="22">
        <v>45017</v>
      </c>
      <c r="K3229" s="22">
        <v>48669</v>
      </c>
      <c r="L3229" s="23">
        <f t="shared" si="508"/>
        <v>183.3</v>
      </c>
      <c r="M3229" s="24">
        <f t="shared" si="509"/>
        <v>1</v>
      </c>
      <c r="N3229" s="21">
        <v>183.3</v>
      </c>
      <c r="O3229" s="21">
        <v>183.3</v>
      </c>
      <c r="P3229" s="21" t="s">
        <v>218</v>
      </c>
      <c r="Q3229" s="21" t="s">
        <v>219</v>
      </c>
      <c r="R3229" s="25" t="s">
        <v>218</v>
      </c>
      <c r="S3229" s="21" t="s">
        <v>220</v>
      </c>
      <c r="T3229" s="21"/>
      <c r="U3229" s="26"/>
      <c r="V3229" s="26"/>
      <c r="W3229" s="27">
        <f t="shared" si="500"/>
        <v>2023</v>
      </c>
      <c r="X3229" s="27">
        <f t="shared" si="501"/>
        <v>2032</v>
      </c>
      <c r="Y3229" s="28">
        <f t="shared" si="502"/>
        <v>0</v>
      </c>
      <c r="Z3229" s="29" t="str">
        <f t="shared" si="503"/>
        <v>Excluded</v>
      </c>
      <c r="AA3229" s="30">
        <f t="shared" si="504"/>
        <v>183.3</v>
      </c>
      <c r="AB3229" s="31">
        <f>IF(AND(ISNUMBER(MATCH($S3229,[3]Lists!$CU$8:$CU$37,0)),J3229&gt;=DATE(2018,12,31)),$AH$6,$AH$5)</f>
        <v>1</v>
      </c>
      <c r="AC3229" s="31">
        <f t="shared" si="505"/>
        <v>1</v>
      </c>
      <c r="AD3229" s="31">
        <f t="shared" si="506"/>
        <v>1</v>
      </c>
      <c r="AE3229" s="32" t="e">
        <f>MIN($K3229,IF(AND(S3229='[3]Resources - Baseline'!$C$25,$AH$3&gt;0),MIN(DATE(2050,12,31),MAX(DATE($AH$4,12,31),DATE(YEAR(J3229)+$AH$3,MONTH(J3229),DAY(J3229)))),IF(AND(COUNTIFS('[3]Resources - Baseline'!$C$26:$C$37,S3229)=1,$AH$2&gt;0),MIN(DATE($AH$4,12,31),DATE(YEAR(J3229)+$AH$2,MONTH(J3229),DAY(J3229))),DATE(2050,12,31))))</f>
        <v>#VALUE!</v>
      </c>
      <c r="AF3229" s="33">
        <f t="shared" si="507"/>
        <v>1</v>
      </c>
    </row>
    <row r="3230" spans="1:32">
      <c r="A3230" s="1">
        <v>3230</v>
      </c>
      <c r="B3230" s="21" t="s">
        <v>6561</v>
      </c>
      <c r="C3230" s="21" t="s">
        <v>6562</v>
      </c>
      <c r="D3230" s="21" t="s">
        <v>163</v>
      </c>
      <c r="E3230" s="21" t="s">
        <v>164</v>
      </c>
      <c r="F3230" s="21" t="s">
        <v>164</v>
      </c>
      <c r="G3230" s="21" t="s">
        <v>165</v>
      </c>
      <c r="H3230" s="21" t="s">
        <v>166</v>
      </c>
      <c r="I3230" s="21" t="s">
        <v>167</v>
      </c>
      <c r="J3230" s="22">
        <v>45017</v>
      </c>
      <c r="K3230" s="22">
        <v>48669</v>
      </c>
      <c r="L3230" s="23">
        <f t="shared" si="508"/>
        <v>183.3</v>
      </c>
      <c r="M3230" s="24">
        <f t="shared" si="509"/>
        <v>1</v>
      </c>
      <c r="N3230" s="21">
        <v>183.3</v>
      </c>
      <c r="O3230" s="21">
        <v>183.3</v>
      </c>
      <c r="P3230" s="21" t="s">
        <v>218</v>
      </c>
      <c r="Q3230" s="21" t="s">
        <v>219</v>
      </c>
      <c r="R3230" s="25" t="s">
        <v>218</v>
      </c>
      <c r="S3230" s="21" t="s">
        <v>220</v>
      </c>
      <c r="T3230" s="21"/>
      <c r="U3230" s="26"/>
      <c r="V3230" s="26"/>
      <c r="W3230" s="27">
        <f t="shared" si="500"/>
        <v>2023</v>
      </c>
      <c r="X3230" s="27">
        <f t="shared" si="501"/>
        <v>2032</v>
      </c>
      <c r="Y3230" s="28">
        <f t="shared" si="502"/>
        <v>0</v>
      </c>
      <c r="Z3230" s="29" t="str">
        <f t="shared" si="503"/>
        <v>Excluded</v>
      </c>
      <c r="AA3230" s="30">
        <f t="shared" si="504"/>
        <v>183.3</v>
      </c>
      <c r="AB3230" s="31">
        <f>IF(AND(ISNUMBER(MATCH($S3230,[3]Lists!$CU$8:$CU$37,0)),J3230&gt;=DATE(2018,12,31)),$AH$6,$AH$5)</f>
        <v>1</v>
      </c>
      <c r="AC3230" s="31">
        <f t="shared" si="505"/>
        <v>1</v>
      </c>
      <c r="AD3230" s="31">
        <f t="shared" si="506"/>
        <v>1</v>
      </c>
      <c r="AE3230" s="32" t="e">
        <f>MIN($K3230,IF(AND(S3230='[3]Resources - Baseline'!$C$25,$AH$3&gt;0),MIN(DATE(2050,12,31),MAX(DATE($AH$4,12,31),DATE(YEAR(J3230)+$AH$3,MONTH(J3230),DAY(J3230)))),IF(AND(COUNTIFS('[3]Resources - Baseline'!$C$26:$C$37,S3230)=1,$AH$2&gt;0),MIN(DATE($AH$4,12,31),DATE(YEAR(J3230)+$AH$2,MONTH(J3230),DAY(J3230))),DATE(2050,12,31))))</f>
        <v>#VALUE!</v>
      </c>
      <c r="AF3230" s="33">
        <f t="shared" si="507"/>
        <v>1</v>
      </c>
    </row>
    <row r="3231" spans="1:32">
      <c r="A3231" s="1">
        <v>3231</v>
      </c>
      <c r="B3231" s="21" t="s">
        <v>6563</v>
      </c>
      <c r="C3231" s="21" t="s">
        <v>6564</v>
      </c>
      <c r="D3231" s="21" t="s">
        <v>163</v>
      </c>
      <c r="E3231" s="21" t="s">
        <v>164</v>
      </c>
      <c r="F3231" s="21" t="s">
        <v>164</v>
      </c>
      <c r="G3231" s="21" t="s">
        <v>165</v>
      </c>
      <c r="H3231" s="21" t="s">
        <v>166</v>
      </c>
      <c r="I3231" s="21" t="s">
        <v>167</v>
      </c>
      <c r="J3231" s="22">
        <v>45017</v>
      </c>
      <c r="K3231" s="22">
        <v>48669</v>
      </c>
      <c r="L3231" s="23">
        <f t="shared" si="508"/>
        <v>183.3</v>
      </c>
      <c r="M3231" s="24">
        <f t="shared" si="509"/>
        <v>1</v>
      </c>
      <c r="N3231" s="21">
        <v>183.3</v>
      </c>
      <c r="O3231" s="21">
        <v>183.3</v>
      </c>
      <c r="P3231" s="21" t="s">
        <v>218</v>
      </c>
      <c r="Q3231" s="21" t="s">
        <v>219</v>
      </c>
      <c r="R3231" s="25" t="s">
        <v>218</v>
      </c>
      <c r="S3231" s="21" t="s">
        <v>220</v>
      </c>
      <c r="T3231" s="21"/>
      <c r="U3231" s="26"/>
      <c r="V3231" s="26"/>
      <c r="W3231" s="27">
        <f t="shared" si="500"/>
        <v>2023</v>
      </c>
      <c r="X3231" s="27">
        <f t="shared" si="501"/>
        <v>2032</v>
      </c>
      <c r="Y3231" s="28">
        <f t="shared" si="502"/>
        <v>0</v>
      </c>
      <c r="Z3231" s="29" t="str">
        <f t="shared" si="503"/>
        <v>Excluded</v>
      </c>
      <c r="AA3231" s="30">
        <f t="shared" si="504"/>
        <v>183.3</v>
      </c>
      <c r="AB3231" s="31">
        <f>IF(AND(ISNUMBER(MATCH($S3231,[3]Lists!$CU$8:$CU$37,0)),J3231&gt;=DATE(2018,12,31)),$AH$6,$AH$5)</f>
        <v>1</v>
      </c>
      <c r="AC3231" s="31">
        <f t="shared" si="505"/>
        <v>1</v>
      </c>
      <c r="AD3231" s="31">
        <f t="shared" si="506"/>
        <v>1</v>
      </c>
      <c r="AE3231" s="32" t="e">
        <f>MIN($K3231,IF(AND(S3231='[3]Resources - Baseline'!$C$25,$AH$3&gt;0),MIN(DATE(2050,12,31),MAX(DATE($AH$4,12,31),DATE(YEAR(J3231)+$AH$3,MONTH(J3231),DAY(J3231)))),IF(AND(COUNTIFS('[3]Resources - Baseline'!$C$26:$C$37,S3231)=1,$AH$2&gt;0),MIN(DATE($AH$4,12,31),DATE(YEAR(J3231)+$AH$2,MONTH(J3231),DAY(J3231))),DATE(2050,12,31))))</f>
        <v>#VALUE!</v>
      </c>
      <c r="AF3231" s="33">
        <f t="shared" si="507"/>
        <v>1</v>
      </c>
    </row>
    <row r="3232" spans="1:32">
      <c r="A3232" s="1">
        <v>3232</v>
      </c>
      <c r="B3232" s="21" t="s">
        <v>6565</v>
      </c>
      <c r="C3232" s="21" t="s">
        <v>6566</v>
      </c>
      <c r="D3232" s="21" t="s">
        <v>185</v>
      </c>
      <c r="E3232" s="21" t="s">
        <v>175</v>
      </c>
      <c r="F3232" s="21" t="s">
        <v>175</v>
      </c>
      <c r="G3232" s="21" t="s">
        <v>186</v>
      </c>
      <c r="H3232" s="21" t="s">
        <v>175</v>
      </c>
      <c r="I3232" s="21" t="s">
        <v>178</v>
      </c>
      <c r="J3232" s="22">
        <v>42101</v>
      </c>
      <c r="K3232" s="22">
        <v>55153</v>
      </c>
      <c r="L3232" s="23">
        <f t="shared" si="508"/>
        <v>20</v>
      </c>
      <c r="M3232" s="24">
        <f t="shared" si="509"/>
        <v>1</v>
      </c>
      <c r="N3232" s="21">
        <v>20</v>
      </c>
      <c r="O3232" s="21">
        <v>20</v>
      </c>
      <c r="P3232" s="21" t="s">
        <v>187</v>
      </c>
      <c r="Q3232" s="21" t="s">
        <v>188</v>
      </c>
      <c r="R3232" s="25" t="s">
        <v>189</v>
      </c>
      <c r="S3232" s="21" t="s">
        <v>182</v>
      </c>
      <c r="T3232" s="21"/>
      <c r="U3232" s="26"/>
      <c r="V3232" s="26"/>
      <c r="W3232" s="27">
        <f t="shared" si="500"/>
        <v>2015</v>
      </c>
      <c r="X3232" s="27">
        <f t="shared" si="501"/>
        <v>2050</v>
      </c>
      <c r="Y3232" s="28">
        <f t="shared" si="502"/>
        <v>0</v>
      </c>
      <c r="Z3232" s="29" t="str">
        <f t="shared" si="503"/>
        <v>CAISO</v>
      </c>
      <c r="AA3232" s="30">
        <f t="shared" si="504"/>
        <v>20</v>
      </c>
      <c r="AB3232" s="31">
        <f>IF(AND(ISNUMBER(MATCH($S3232,[3]Lists!$CU$8:$CU$37,0)),J3232&gt;=DATE(2018,12,31)),$AH$6,$AH$5)</f>
        <v>1</v>
      </c>
      <c r="AC3232" s="31">
        <f t="shared" si="505"/>
        <v>1</v>
      </c>
      <c r="AD3232" s="31">
        <f t="shared" si="506"/>
        <v>1</v>
      </c>
      <c r="AE3232" s="32" t="e">
        <f>MIN($K3232,IF(AND(S3232='[3]Resources - Baseline'!$C$25,$AH$3&gt;0),MIN(DATE(2050,12,31),MAX(DATE($AH$4,12,31),DATE(YEAR(J3232)+$AH$3,MONTH(J3232),DAY(J3232)))),IF(AND(COUNTIFS('[3]Resources - Baseline'!$C$26:$C$37,S3232)=1,$AH$2&gt;0),MIN(DATE($AH$4,12,31),DATE(YEAR(J3232)+$AH$2,MONTH(J3232),DAY(J3232))),DATE(2050,12,31))))</f>
        <v>#VALUE!</v>
      </c>
      <c r="AF3232" s="33">
        <f t="shared" si="507"/>
        <v>1</v>
      </c>
    </row>
    <row r="3233" spans="1:32">
      <c r="A3233" s="1">
        <v>3233</v>
      </c>
      <c r="B3233" s="21" t="s">
        <v>6567</v>
      </c>
      <c r="C3233" s="21" t="s">
        <v>6568</v>
      </c>
      <c r="D3233" s="21" t="s">
        <v>185</v>
      </c>
      <c r="E3233" s="21" t="s">
        <v>175</v>
      </c>
      <c r="F3233" s="21" t="s">
        <v>175</v>
      </c>
      <c r="G3233" s="21" t="s">
        <v>186</v>
      </c>
      <c r="H3233" s="21" t="s">
        <v>175</v>
      </c>
      <c r="I3233" s="21" t="s">
        <v>178</v>
      </c>
      <c r="J3233" s="22"/>
      <c r="K3233" s="22">
        <v>55153</v>
      </c>
      <c r="L3233" s="23">
        <f t="shared" si="508"/>
        <v>10</v>
      </c>
      <c r="M3233" s="24">
        <f t="shared" si="509"/>
        <v>1</v>
      </c>
      <c r="N3233" s="21">
        <v>10</v>
      </c>
      <c r="O3233" s="21">
        <v>10</v>
      </c>
      <c r="P3233" s="21" t="s">
        <v>188</v>
      </c>
      <c r="Q3233" s="21" t="s">
        <v>188</v>
      </c>
      <c r="R3233" s="25" t="s">
        <v>189</v>
      </c>
      <c r="S3233" s="21" t="s">
        <v>182</v>
      </c>
      <c r="T3233" s="21"/>
      <c r="U3233" s="26"/>
      <c r="V3233" s="26"/>
      <c r="W3233" s="27">
        <f t="shared" si="500"/>
        <v>1900</v>
      </c>
      <c r="X3233" s="27">
        <f t="shared" si="501"/>
        <v>2050</v>
      </c>
      <c r="Y3233" s="28">
        <f t="shared" si="502"/>
        <v>0</v>
      </c>
      <c r="Z3233" s="29" t="str">
        <f t="shared" si="503"/>
        <v>CAISO</v>
      </c>
      <c r="AA3233" s="30">
        <f t="shared" si="504"/>
        <v>10</v>
      </c>
      <c r="AB3233" s="31">
        <f>IF(AND(ISNUMBER(MATCH($S3233,[3]Lists!$CU$8:$CU$37,0)),J3233&gt;=DATE(2018,12,31)),$AH$6,$AH$5)</f>
        <v>1</v>
      </c>
      <c r="AC3233" s="31">
        <f t="shared" si="505"/>
        <v>1</v>
      </c>
      <c r="AD3233" s="31">
        <f t="shared" si="506"/>
        <v>1</v>
      </c>
      <c r="AE3233" s="32" t="e">
        <f>MIN($K3233,IF(AND(S3233='[3]Resources - Baseline'!$C$25,$AH$3&gt;0),MIN(DATE(2050,12,31),MAX(DATE($AH$4,12,31),DATE(YEAR(J3233)+$AH$3,MONTH(J3233),DAY(J3233)))),IF(AND(COUNTIFS('[3]Resources - Baseline'!$C$26:$C$37,S3233)=1,$AH$2&gt;0),MIN(DATE($AH$4,12,31),DATE(YEAR(J3233)+$AH$2,MONTH(J3233),DAY(J3233))),DATE(2050,12,31))))</f>
        <v>#VALUE!</v>
      </c>
      <c r="AF3233" s="33">
        <f t="shared" si="507"/>
        <v>1</v>
      </c>
    </row>
    <row r="3234" spans="1:32">
      <c r="A3234" s="1">
        <v>3234</v>
      </c>
      <c r="B3234" s="21" t="s">
        <v>6569</v>
      </c>
      <c r="C3234" s="21" t="s">
        <v>6570</v>
      </c>
      <c r="D3234" s="21" t="s">
        <v>163</v>
      </c>
      <c r="E3234" s="21" t="s">
        <v>164</v>
      </c>
      <c r="F3234" s="21" t="s">
        <v>164</v>
      </c>
      <c r="G3234" s="21" t="s">
        <v>165</v>
      </c>
      <c r="H3234" s="21" t="s">
        <v>166</v>
      </c>
      <c r="I3234" s="21" t="s">
        <v>167</v>
      </c>
      <c r="J3234" s="22">
        <v>41640</v>
      </c>
      <c r="K3234" s="22">
        <v>56250</v>
      </c>
      <c r="L3234" s="23">
        <f t="shared" si="508"/>
        <v>14.6</v>
      </c>
      <c r="M3234" s="24">
        <f t="shared" si="509"/>
        <v>1</v>
      </c>
      <c r="N3234" s="21">
        <v>14.6</v>
      </c>
      <c r="O3234" s="21">
        <v>14.6</v>
      </c>
      <c r="P3234" s="21" t="s">
        <v>218</v>
      </c>
      <c r="Q3234" s="21" t="s">
        <v>219</v>
      </c>
      <c r="R3234" s="25" t="s">
        <v>218</v>
      </c>
      <c r="S3234" s="21" t="s">
        <v>220</v>
      </c>
      <c r="T3234" s="21"/>
      <c r="U3234" s="26"/>
      <c r="V3234" s="26"/>
      <c r="W3234" s="27">
        <f t="shared" si="500"/>
        <v>2014</v>
      </c>
      <c r="X3234" s="27">
        <f t="shared" si="501"/>
        <v>2053</v>
      </c>
      <c r="Y3234" s="28">
        <f t="shared" si="502"/>
        <v>0</v>
      </c>
      <c r="Z3234" s="29" t="str">
        <f t="shared" si="503"/>
        <v>Excluded</v>
      </c>
      <c r="AA3234" s="30">
        <f t="shared" si="504"/>
        <v>14.6</v>
      </c>
      <c r="AB3234" s="31">
        <f>IF(AND(ISNUMBER(MATCH($S3234,[3]Lists!$CU$8:$CU$37,0)),J3234&gt;=DATE(2018,12,31)),$AH$6,$AH$5)</f>
        <v>1</v>
      </c>
      <c r="AC3234" s="31">
        <f t="shared" si="505"/>
        <v>1</v>
      </c>
      <c r="AD3234" s="31">
        <f t="shared" si="506"/>
        <v>1</v>
      </c>
      <c r="AE3234" s="32" t="e">
        <f>MIN($K3234,IF(AND(S3234='[3]Resources - Baseline'!$C$25,$AH$3&gt;0),MIN(DATE(2050,12,31),MAX(DATE($AH$4,12,31),DATE(YEAR(J3234)+$AH$3,MONTH(J3234),DAY(J3234)))),IF(AND(COUNTIFS('[3]Resources - Baseline'!$C$26:$C$37,S3234)=1,$AH$2&gt;0),MIN(DATE($AH$4,12,31),DATE(YEAR(J3234)+$AH$2,MONTH(J3234),DAY(J3234))),DATE(2050,12,31))))</f>
        <v>#VALUE!</v>
      </c>
      <c r="AF3234" s="33">
        <f t="shared" si="507"/>
        <v>1</v>
      </c>
    </row>
    <row r="3235" spans="1:32">
      <c r="A3235" s="1">
        <v>3235</v>
      </c>
      <c r="B3235" s="21" t="s">
        <v>6571</v>
      </c>
      <c r="C3235" s="21" t="s">
        <v>6572</v>
      </c>
      <c r="D3235" s="21" t="s">
        <v>163</v>
      </c>
      <c r="E3235" s="21" t="s">
        <v>164</v>
      </c>
      <c r="F3235" s="21" t="s">
        <v>164</v>
      </c>
      <c r="G3235" s="21" t="s">
        <v>165</v>
      </c>
      <c r="H3235" s="21" t="s">
        <v>166</v>
      </c>
      <c r="I3235" s="21" t="s">
        <v>167</v>
      </c>
      <c r="J3235" s="22">
        <v>41640</v>
      </c>
      <c r="K3235" s="22">
        <v>56250</v>
      </c>
      <c r="L3235" s="23">
        <f t="shared" si="508"/>
        <v>14.6</v>
      </c>
      <c r="M3235" s="24">
        <f t="shared" si="509"/>
        <v>1</v>
      </c>
      <c r="N3235" s="21">
        <v>14.6</v>
      </c>
      <c r="O3235" s="21">
        <v>14.6</v>
      </c>
      <c r="P3235" s="21" t="s">
        <v>218</v>
      </c>
      <c r="Q3235" s="21" t="s">
        <v>219</v>
      </c>
      <c r="R3235" s="25" t="s">
        <v>218</v>
      </c>
      <c r="S3235" s="21" t="s">
        <v>220</v>
      </c>
      <c r="T3235" s="21"/>
      <c r="U3235" s="26"/>
      <c r="V3235" s="26"/>
      <c r="W3235" s="27">
        <f t="shared" si="500"/>
        <v>2014</v>
      </c>
      <c r="X3235" s="27">
        <f t="shared" si="501"/>
        <v>2053</v>
      </c>
      <c r="Y3235" s="28">
        <f t="shared" si="502"/>
        <v>0</v>
      </c>
      <c r="Z3235" s="29" t="str">
        <f t="shared" si="503"/>
        <v>Excluded</v>
      </c>
      <c r="AA3235" s="30">
        <f t="shared" si="504"/>
        <v>14.6</v>
      </c>
      <c r="AB3235" s="31">
        <f>IF(AND(ISNUMBER(MATCH($S3235,[3]Lists!$CU$8:$CU$37,0)),J3235&gt;=DATE(2018,12,31)),$AH$6,$AH$5)</f>
        <v>1</v>
      </c>
      <c r="AC3235" s="31">
        <f t="shared" si="505"/>
        <v>1</v>
      </c>
      <c r="AD3235" s="31">
        <f t="shared" si="506"/>
        <v>1</v>
      </c>
      <c r="AE3235" s="32" t="e">
        <f>MIN($K3235,IF(AND(S3235='[3]Resources - Baseline'!$C$25,$AH$3&gt;0),MIN(DATE(2050,12,31),MAX(DATE($AH$4,12,31),DATE(YEAR(J3235)+$AH$3,MONTH(J3235),DAY(J3235)))),IF(AND(COUNTIFS('[3]Resources - Baseline'!$C$26:$C$37,S3235)=1,$AH$2&gt;0),MIN(DATE($AH$4,12,31),DATE(YEAR(J3235)+$AH$2,MONTH(J3235),DAY(J3235))),DATE(2050,12,31))))</f>
        <v>#VALUE!</v>
      </c>
      <c r="AF3235" s="33">
        <f t="shared" si="507"/>
        <v>1</v>
      </c>
    </row>
    <row r="3236" spans="1:32">
      <c r="A3236" s="1">
        <v>3236</v>
      </c>
      <c r="B3236" s="21" t="s">
        <v>6573</v>
      </c>
      <c r="C3236" s="21" t="s">
        <v>6574</v>
      </c>
      <c r="D3236" s="21" t="s">
        <v>163</v>
      </c>
      <c r="E3236" s="21" t="s">
        <v>192</v>
      </c>
      <c r="F3236" s="21" t="s">
        <v>192</v>
      </c>
      <c r="G3236" s="21" t="s">
        <v>193</v>
      </c>
      <c r="H3236" s="21" t="s">
        <v>194</v>
      </c>
      <c r="I3236" s="21" t="s">
        <v>195</v>
      </c>
      <c r="J3236" s="22">
        <v>33117</v>
      </c>
      <c r="K3236" s="22">
        <v>55153</v>
      </c>
      <c r="L3236" s="23">
        <f t="shared" si="508"/>
        <v>1</v>
      </c>
      <c r="M3236" s="24">
        <f t="shared" si="509"/>
        <v>1</v>
      </c>
      <c r="N3236" s="21">
        <v>1</v>
      </c>
      <c r="O3236" s="21">
        <v>1</v>
      </c>
      <c r="P3236" s="21" t="s">
        <v>218</v>
      </c>
      <c r="Q3236" s="21" t="s">
        <v>219</v>
      </c>
      <c r="R3236" s="25" t="s">
        <v>218</v>
      </c>
      <c r="S3236" s="21" t="s">
        <v>227</v>
      </c>
      <c r="T3236" s="21"/>
      <c r="U3236" s="26"/>
      <c r="V3236" s="26"/>
      <c r="W3236" s="27">
        <f t="shared" si="500"/>
        <v>1991</v>
      </c>
      <c r="X3236" s="27">
        <f t="shared" si="501"/>
        <v>2050</v>
      </c>
      <c r="Y3236" s="28">
        <f t="shared" si="502"/>
        <v>0</v>
      </c>
      <c r="Z3236" s="29" t="str">
        <f t="shared" si="503"/>
        <v>SW</v>
      </c>
      <c r="AA3236" s="30">
        <f t="shared" si="504"/>
        <v>1</v>
      </c>
      <c r="AB3236" s="31">
        <f>IF(AND(ISNUMBER(MATCH($S3236,[3]Lists!$CU$8:$CU$37,0)),J3236&gt;=DATE(2018,12,31)),$AH$6,$AH$5)</f>
        <v>1</v>
      </c>
      <c r="AC3236" s="31">
        <f t="shared" si="505"/>
        <v>1</v>
      </c>
      <c r="AD3236" s="31">
        <f t="shared" si="506"/>
        <v>1</v>
      </c>
      <c r="AE3236" s="32" t="e">
        <f>MIN($K3236,IF(AND(S3236='[3]Resources - Baseline'!$C$25,$AH$3&gt;0),MIN(DATE(2050,12,31),MAX(DATE($AH$4,12,31),DATE(YEAR(J3236)+$AH$3,MONTH(J3236),DAY(J3236)))),IF(AND(COUNTIFS('[3]Resources - Baseline'!$C$26:$C$37,S3236)=1,$AH$2&gt;0),MIN(DATE($AH$4,12,31),DATE(YEAR(J3236)+$AH$2,MONTH(J3236),DAY(J3236))),DATE(2050,12,31))))</f>
        <v>#VALUE!</v>
      </c>
      <c r="AF3236" s="33">
        <f t="shared" si="507"/>
        <v>1</v>
      </c>
    </row>
    <row r="3237" spans="1:32">
      <c r="A3237" s="1">
        <v>3237</v>
      </c>
      <c r="B3237" s="21" t="s">
        <v>6575</v>
      </c>
      <c r="C3237" s="21" t="s">
        <v>6576</v>
      </c>
      <c r="D3237" s="21" t="s">
        <v>163</v>
      </c>
      <c r="E3237" s="21" t="s">
        <v>164</v>
      </c>
      <c r="F3237" s="21" t="s">
        <v>164</v>
      </c>
      <c r="G3237" s="21" t="s">
        <v>165</v>
      </c>
      <c r="H3237" s="21" t="s">
        <v>166</v>
      </c>
      <c r="I3237" s="21" t="s">
        <v>167</v>
      </c>
      <c r="J3237" s="22">
        <v>40130</v>
      </c>
      <c r="K3237" s="22">
        <v>51409</v>
      </c>
      <c r="L3237" s="23">
        <f t="shared" si="508"/>
        <v>51.3</v>
      </c>
      <c r="M3237" s="24">
        <f t="shared" si="509"/>
        <v>1</v>
      </c>
      <c r="N3237" s="21">
        <v>51.3</v>
      </c>
      <c r="O3237" s="21">
        <v>51.3</v>
      </c>
      <c r="P3237" s="21" t="s">
        <v>213</v>
      </c>
      <c r="Q3237" s="21" t="s">
        <v>214</v>
      </c>
      <c r="R3237" s="25" t="s">
        <v>215</v>
      </c>
      <c r="S3237" s="21" t="s">
        <v>390</v>
      </c>
      <c r="T3237" s="21"/>
      <c r="U3237" s="26"/>
      <c r="V3237" s="26"/>
      <c r="W3237" s="27">
        <f t="shared" si="500"/>
        <v>2010</v>
      </c>
      <c r="X3237" s="27">
        <f t="shared" si="501"/>
        <v>2040</v>
      </c>
      <c r="Y3237" s="28">
        <f t="shared" si="502"/>
        <v>0</v>
      </c>
      <c r="Z3237" s="29" t="str">
        <f t="shared" si="503"/>
        <v>Excluded</v>
      </c>
      <c r="AA3237" s="30">
        <f t="shared" si="504"/>
        <v>51.3</v>
      </c>
      <c r="AB3237" s="31">
        <f>IF(AND(ISNUMBER(MATCH($S3237,[3]Lists!$CU$8:$CU$37,0)),J3237&gt;=DATE(2018,12,31)),$AH$6,$AH$5)</f>
        <v>1</v>
      </c>
      <c r="AC3237" s="31">
        <f t="shared" si="505"/>
        <v>1</v>
      </c>
      <c r="AD3237" s="31">
        <f t="shared" si="506"/>
        <v>1</v>
      </c>
      <c r="AE3237" s="32" t="e">
        <f>MIN($K3237,IF(AND(S3237='[3]Resources - Baseline'!$C$25,$AH$3&gt;0),MIN(DATE(2050,12,31),MAX(DATE($AH$4,12,31),DATE(YEAR(J3237)+$AH$3,MONTH(J3237),DAY(J3237)))),IF(AND(COUNTIFS('[3]Resources - Baseline'!$C$26:$C$37,S3237)=1,$AH$2&gt;0),MIN(DATE($AH$4,12,31),DATE(YEAR(J3237)+$AH$2,MONTH(J3237),DAY(J3237))),DATE(2050,12,31))))</f>
        <v>#VALUE!</v>
      </c>
      <c r="AF3237" s="33">
        <f t="shared" si="507"/>
        <v>1</v>
      </c>
    </row>
    <row r="3238" spans="1:32">
      <c r="A3238" s="1">
        <v>3238</v>
      </c>
      <c r="B3238" s="21" t="s">
        <v>6577</v>
      </c>
      <c r="C3238" s="21" t="s">
        <v>6578</v>
      </c>
      <c r="D3238" s="21" t="s">
        <v>862</v>
      </c>
      <c r="E3238" s="21" t="s">
        <v>175</v>
      </c>
      <c r="F3238" s="21" t="s">
        <v>175</v>
      </c>
      <c r="G3238" s="21" t="s">
        <v>186</v>
      </c>
      <c r="H3238" s="21" t="s">
        <v>175</v>
      </c>
      <c r="I3238" s="21" t="s">
        <v>178</v>
      </c>
      <c r="J3238" s="22">
        <v>44377</v>
      </c>
      <c r="K3238" s="22">
        <v>55123</v>
      </c>
      <c r="L3238" s="23">
        <f t="shared" si="508"/>
        <v>150</v>
      </c>
      <c r="M3238" s="24">
        <f t="shared" si="509"/>
        <v>1</v>
      </c>
      <c r="N3238" s="21">
        <v>150</v>
      </c>
      <c r="O3238" s="21">
        <v>150</v>
      </c>
      <c r="P3238" s="21" t="s">
        <v>179</v>
      </c>
      <c r="Q3238" s="21" t="s">
        <v>180</v>
      </c>
      <c r="R3238" s="25" t="s">
        <v>180</v>
      </c>
      <c r="S3238" s="21" t="s">
        <v>182</v>
      </c>
      <c r="T3238" s="21"/>
      <c r="U3238" s="26"/>
      <c r="V3238" s="26"/>
      <c r="W3238" s="27">
        <f t="shared" si="500"/>
        <v>2021</v>
      </c>
      <c r="X3238" s="27">
        <f t="shared" si="501"/>
        <v>2050</v>
      </c>
      <c r="Y3238" s="28">
        <f t="shared" si="502"/>
        <v>0</v>
      </c>
      <c r="Z3238" s="29" t="str">
        <f t="shared" si="503"/>
        <v>CAISO</v>
      </c>
      <c r="AA3238" s="30">
        <f t="shared" si="504"/>
        <v>150</v>
      </c>
      <c r="AB3238" s="31">
        <f>IF(AND(ISNUMBER(MATCH($S3238,[3]Lists!$CU$8:$CU$37,0)),J3238&gt;=DATE(2018,12,31)),$AH$6,$AH$5)</f>
        <v>0.95</v>
      </c>
      <c r="AC3238" s="31">
        <f t="shared" si="505"/>
        <v>1</v>
      </c>
      <c r="AD3238" s="31">
        <f t="shared" si="506"/>
        <v>1</v>
      </c>
      <c r="AE3238" s="32" t="e">
        <f>MIN($K3238,IF(AND(S3238='[3]Resources - Baseline'!$C$25,$AH$3&gt;0),MIN(DATE(2050,12,31),MAX(DATE($AH$4,12,31),DATE(YEAR(J3238)+$AH$3,MONTH(J3238),DAY(J3238)))),IF(AND(COUNTIFS('[3]Resources - Baseline'!$C$26:$C$37,S3238)=1,$AH$2&gt;0),MIN(DATE($AH$4,12,31),DATE(YEAR(J3238)+$AH$2,MONTH(J3238),DAY(J3238))),DATE(2050,12,31))))</f>
        <v>#VALUE!</v>
      </c>
      <c r="AF3238" s="33">
        <f t="shared" si="507"/>
        <v>1</v>
      </c>
    </row>
    <row r="3239" spans="1:32">
      <c r="A3239" s="1">
        <v>3239</v>
      </c>
      <c r="B3239" s="21" t="s">
        <v>6579</v>
      </c>
      <c r="C3239" s="21" t="s">
        <v>6580</v>
      </c>
      <c r="D3239" s="21" t="s">
        <v>163</v>
      </c>
      <c r="E3239" s="21" t="s">
        <v>829</v>
      </c>
      <c r="F3239" s="21" t="s">
        <v>829</v>
      </c>
      <c r="G3239" s="21" t="s">
        <v>830</v>
      </c>
      <c r="H3239" s="21" t="s">
        <v>829</v>
      </c>
      <c r="I3239" s="21" t="s">
        <v>212</v>
      </c>
      <c r="J3239" s="22">
        <v>32994</v>
      </c>
      <c r="K3239" s="22">
        <v>55153</v>
      </c>
      <c r="L3239" s="23">
        <f t="shared" si="508"/>
        <v>4.2</v>
      </c>
      <c r="M3239" s="24">
        <f t="shared" si="509"/>
        <v>1</v>
      </c>
      <c r="N3239" s="21">
        <v>4.2</v>
      </c>
      <c r="O3239" s="21">
        <v>4.2</v>
      </c>
      <c r="P3239" s="21" t="s">
        <v>937</v>
      </c>
      <c r="Q3239" s="21" t="s">
        <v>219</v>
      </c>
      <c r="R3239" s="25" t="s">
        <v>218</v>
      </c>
      <c r="S3239" s="21" t="s">
        <v>344</v>
      </c>
      <c r="T3239" s="21"/>
      <c r="U3239" s="26"/>
      <c r="V3239" s="26"/>
      <c r="W3239" s="27">
        <f t="shared" si="500"/>
        <v>1990</v>
      </c>
      <c r="X3239" s="27">
        <f t="shared" si="501"/>
        <v>2050</v>
      </c>
      <c r="Y3239" s="28">
        <f t="shared" si="502"/>
        <v>0</v>
      </c>
      <c r="Z3239" s="29" t="str">
        <f t="shared" si="503"/>
        <v>NW</v>
      </c>
      <c r="AA3239" s="30">
        <f t="shared" si="504"/>
        <v>4.2</v>
      </c>
      <c r="AB3239" s="31">
        <f>IF(AND(ISNUMBER(MATCH($S3239,[3]Lists!$CU$8:$CU$37,0)),J3239&gt;=DATE(2018,12,31)),$AH$6,$AH$5)</f>
        <v>1</v>
      </c>
      <c r="AC3239" s="31">
        <f t="shared" si="505"/>
        <v>1</v>
      </c>
      <c r="AD3239" s="31">
        <f t="shared" si="506"/>
        <v>1</v>
      </c>
      <c r="AE3239" s="32" t="e">
        <f>MIN($K3239,IF(AND(S3239='[3]Resources - Baseline'!$C$25,$AH$3&gt;0),MIN(DATE(2050,12,31),MAX(DATE($AH$4,12,31),DATE(YEAR(J3239)+$AH$3,MONTH(J3239),DAY(J3239)))),IF(AND(COUNTIFS('[3]Resources - Baseline'!$C$26:$C$37,S3239)=1,$AH$2&gt;0),MIN(DATE($AH$4,12,31),DATE(YEAR(J3239)+$AH$2,MONTH(J3239),DAY(J3239))),DATE(2050,12,31))))</f>
        <v>#VALUE!</v>
      </c>
      <c r="AF3239" s="33">
        <f t="shared" si="507"/>
        <v>1</v>
      </c>
    </row>
    <row r="3240" spans="1:32">
      <c r="A3240" s="1">
        <v>3240</v>
      </c>
      <c r="B3240" s="21" t="s">
        <v>6581</v>
      </c>
      <c r="C3240" s="21" t="s">
        <v>6582</v>
      </c>
      <c r="D3240" s="21" t="s">
        <v>862</v>
      </c>
      <c r="E3240" s="21" t="s">
        <v>175</v>
      </c>
      <c r="F3240" s="21" t="s">
        <v>175</v>
      </c>
      <c r="G3240" s="21" t="s">
        <v>186</v>
      </c>
      <c r="H3240" s="21" t="s">
        <v>175</v>
      </c>
      <c r="I3240" s="21" t="s">
        <v>178</v>
      </c>
      <c r="J3240" s="22">
        <v>44377</v>
      </c>
      <c r="K3240" s="22">
        <v>55123</v>
      </c>
      <c r="L3240" s="23">
        <f t="shared" si="508"/>
        <v>63</v>
      </c>
      <c r="M3240" s="24">
        <f t="shared" si="509"/>
        <v>1</v>
      </c>
      <c r="N3240" s="21">
        <v>63</v>
      </c>
      <c r="O3240" s="21">
        <v>63</v>
      </c>
      <c r="P3240" s="21" t="s">
        <v>179</v>
      </c>
      <c r="Q3240" s="21" t="s">
        <v>180</v>
      </c>
      <c r="R3240" s="25" t="s">
        <v>180</v>
      </c>
      <c r="S3240" s="21" t="s">
        <v>182</v>
      </c>
      <c r="T3240" s="21"/>
      <c r="U3240" s="26"/>
      <c r="V3240" s="26"/>
      <c r="W3240" s="27">
        <f t="shared" si="500"/>
        <v>2021</v>
      </c>
      <c r="X3240" s="27">
        <f t="shared" si="501"/>
        <v>2050</v>
      </c>
      <c r="Y3240" s="28">
        <f t="shared" si="502"/>
        <v>0</v>
      </c>
      <c r="Z3240" s="29" t="str">
        <f t="shared" si="503"/>
        <v>CAISO</v>
      </c>
      <c r="AA3240" s="30">
        <f t="shared" si="504"/>
        <v>63</v>
      </c>
      <c r="AB3240" s="31">
        <f>IF(AND(ISNUMBER(MATCH($S3240,[3]Lists!$CU$8:$CU$37,0)),J3240&gt;=DATE(2018,12,31)),$AH$6,$AH$5)</f>
        <v>0.95</v>
      </c>
      <c r="AC3240" s="31">
        <f t="shared" si="505"/>
        <v>1</v>
      </c>
      <c r="AD3240" s="31">
        <f t="shared" si="506"/>
        <v>1</v>
      </c>
      <c r="AE3240" s="32" t="e">
        <f>MIN($K3240,IF(AND(S3240='[3]Resources - Baseline'!$C$25,$AH$3&gt;0),MIN(DATE(2050,12,31),MAX(DATE($AH$4,12,31),DATE(YEAR(J3240)+$AH$3,MONTH(J3240),DAY(J3240)))),IF(AND(COUNTIFS('[3]Resources - Baseline'!$C$26:$C$37,S3240)=1,$AH$2&gt;0),MIN(DATE($AH$4,12,31),DATE(YEAR(J3240)+$AH$2,MONTH(J3240),DAY(J3240))),DATE(2050,12,31))))</f>
        <v>#VALUE!</v>
      </c>
      <c r="AF3240" s="33">
        <f t="shared" si="507"/>
        <v>1</v>
      </c>
    </row>
    <row r="3241" spans="1:32">
      <c r="A3241" s="1">
        <v>3241</v>
      </c>
      <c r="B3241" s="21" t="s">
        <v>6583</v>
      </c>
      <c r="C3241" s="21" t="s">
        <v>6583</v>
      </c>
      <c r="D3241" s="21" t="s">
        <v>163</v>
      </c>
      <c r="E3241" s="21" t="s">
        <v>298</v>
      </c>
      <c r="F3241" s="21" t="s">
        <v>298</v>
      </c>
      <c r="G3241" s="21" t="s">
        <v>299</v>
      </c>
      <c r="H3241" s="21" t="s">
        <v>166</v>
      </c>
      <c r="I3241" s="21" t="s">
        <v>167</v>
      </c>
      <c r="J3241" s="22">
        <v>42215</v>
      </c>
      <c r="K3241" s="22">
        <v>55123</v>
      </c>
      <c r="L3241" s="23">
        <f t="shared" si="508"/>
        <v>9</v>
      </c>
      <c r="M3241" s="24">
        <f t="shared" si="509"/>
        <v>1</v>
      </c>
      <c r="N3241" s="21">
        <v>9</v>
      </c>
      <c r="O3241" s="21">
        <v>9</v>
      </c>
      <c r="P3241" s="21" t="s">
        <v>213</v>
      </c>
      <c r="Q3241" s="21" t="s">
        <v>214</v>
      </c>
      <c r="R3241" s="25" t="s">
        <v>215</v>
      </c>
      <c r="S3241" s="21" t="s">
        <v>390</v>
      </c>
      <c r="T3241" s="21"/>
      <c r="U3241" s="26"/>
      <c r="V3241" s="26"/>
      <c r="W3241" s="27">
        <f t="shared" si="500"/>
        <v>2016</v>
      </c>
      <c r="X3241" s="27">
        <f t="shared" si="501"/>
        <v>2050</v>
      </c>
      <c r="Y3241" s="28">
        <f t="shared" si="502"/>
        <v>0</v>
      </c>
      <c r="Z3241" s="29" t="str">
        <f t="shared" si="503"/>
        <v>Excluded</v>
      </c>
      <c r="AA3241" s="30">
        <f t="shared" si="504"/>
        <v>9</v>
      </c>
      <c r="AB3241" s="31">
        <f>IF(AND(ISNUMBER(MATCH($S3241,[3]Lists!$CU$8:$CU$37,0)),J3241&gt;=DATE(2018,12,31)),$AH$6,$AH$5)</f>
        <v>1</v>
      </c>
      <c r="AC3241" s="31">
        <f t="shared" si="505"/>
        <v>1</v>
      </c>
      <c r="AD3241" s="31">
        <f t="shared" si="506"/>
        <v>1</v>
      </c>
      <c r="AE3241" s="32" t="e">
        <f>MIN($K3241,IF(AND(S3241='[3]Resources - Baseline'!$C$25,$AH$3&gt;0),MIN(DATE(2050,12,31),MAX(DATE($AH$4,12,31),DATE(YEAR(J3241)+$AH$3,MONTH(J3241),DAY(J3241)))),IF(AND(COUNTIFS('[3]Resources - Baseline'!$C$26:$C$37,S3241)=1,$AH$2&gt;0),MIN(DATE($AH$4,12,31),DATE(YEAR(J3241)+$AH$2,MONTH(J3241),DAY(J3241))),DATE(2050,12,31))))</f>
        <v>#VALUE!</v>
      </c>
      <c r="AF3241" s="33">
        <f t="shared" si="507"/>
        <v>1</v>
      </c>
    </row>
    <row r="3242" spans="1:32">
      <c r="A3242" s="1">
        <v>3242</v>
      </c>
      <c r="B3242" s="21" t="s">
        <v>6584</v>
      </c>
      <c r="C3242" s="21" t="s">
        <v>6585</v>
      </c>
      <c r="D3242" s="21" t="s">
        <v>163</v>
      </c>
      <c r="E3242" s="21" t="s">
        <v>829</v>
      </c>
      <c r="F3242" s="21" t="s">
        <v>829</v>
      </c>
      <c r="G3242" s="21" t="s">
        <v>830</v>
      </c>
      <c r="H3242" s="21" t="s">
        <v>829</v>
      </c>
      <c r="I3242" s="21" t="s">
        <v>212</v>
      </c>
      <c r="J3242" s="22">
        <v>18810</v>
      </c>
      <c r="K3242" s="22">
        <v>55153</v>
      </c>
      <c r="L3242" s="23">
        <f t="shared" si="508"/>
        <v>18</v>
      </c>
      <c r="M3242" s="24">
        <f t="shared" si="509"/>
        <v>1</v>
      </c>
      <c r="N3242" s="21">
        <v>18</v>
      </c>
      <c r="O3242" s="21">
        <v>18</v>
      </c>
      <c r="P3242" s="21" t="s">
        <v>218</v>
      </c>
      <c r="Q3242" s="21" t="s">
        <v>219</v>
      </c>
      <c r="R3242" s="25" t="s">
        <v>218</v>
      </c>
      <c r="S3242" s="21" t="s">
        <v>344</v>
      </c>
      <c r="T3242" s="21"/>
      <c r="U3242" s="26"/>
      <c r="V3242" s="26"/>
      <c r="W3242" s="27">
        <f t="shared" si="500"/>
        <v>1952</v>
      </c>
      <c r="X3242" s="27">
        <f t="shared" si="501"/>
        <v>2050</v>
      </c>
      <c r="Y3242" s="28">
        <f t="shared" si="502"/>
        <v>0</v>
      </c>
      <c r="Z3242" s="29" t="str">
        <f t="shared" si="503"/>
        <v>NW</v>
      </c>
      <c r="AA3242" s="30">
        <f t="shared" si="504"/>
        <v>18</v>
      </c>
      <c r="AB3242" s="31">
        <f>IF(AND(ISNUMBER(MATCH($S3242,[3]Lists!$CU$8:$CU$37,0)),J3242&gt;=DATE(2018,12,31)),$AH$6,$AH$5)</f>
        <v>1</v>
      </c>
      <c r="AC3242" s="31">
        <f t="shared" si="505"/>
        <v>1</v>
      </c>
      <c r="AD3242" s="31">
        <f t="shared" si="506"/>
        <v>1</v>
      </c>
      <c r="AE3242" s="32" t="e">
        <f>MIN($K3242,IF(AND(S3242='[3]Resources - Baseline'!$C$25,$AH$3&gt;0),MIN(DATE(2050,12,31),MAX(DATE($AH$4,12,31),DATE(YEAR(J3242)+$AH$3,MONTH(J3242),DAY(J3242)))),IF(AND(COUNTIFS('[3]Resources - Baseline'!$C$26:$C$37,S3242)=1,$AH$2&gt;0),MIN(DATE($AH$4,12,31),DATE(YEAR(J3242)+$AH$2,MONTH(J3242),DAY(J3242))),DATE(2050,12,31))))</f>
        <v>#VALUE!</v>
      </c>
      <c r="AF3242" s="33">
        <f t="shared" si="507"/>
        <v>1</v>
      </c>
    </row>
    <row r="3243" spans="1:32">
      <c r="A3243" s="1">
        <v>3243</v>
      </c>
      <c r="B3243" s="21" t="s">
        <v>6586</v>
      </c>
      <c r="C3243" s="21" t="s">
        <v>6587</v>
      </c>
      <c r="D3243" s="21" t="s">
        <v>185</v>
      </c>
      <c r="E3243" s="21" t="s">
        <v>205</v>
      </c>
      <c r="F3243" s="21" t="s">
        <v>205</v>
      </c>
      <c r="G3243" s="21" t="s">
        <v>204</v>
      </c>
      <c r="H3243" s="21" t="s">
        <v>205</v>
      </c>
      <c r="I3243" s="21" t="s">
        <v>178</v>
      </c>
      <c r="J3243" s="22"/>
      <c r="K3243" s="22">
        <v>55153</v>
      </c>
      <c r="L3243" s="23">
        <f t="shared" si="508"/>
        <v>250</v>
      </c>
      <c r="M3243" s="24">
        <f t="shared" si="509"/>
        <v>1</v>
      </c>
      <c r="N3243" s="21">
        <v>250</v>
      </c>
      <c r="O3243" s="21">
        <v>250</v>
      </c>
      <c r="P3243" s="21" t="s">
        <v>365</v>
      </c>
      <c r="Q3243" s="21" t="s">
        <v>188</v>
      </c>
      <c r="R3243" s="25" t="s">
        <v>189</v>
      </c>
      <c r="S3243" s="21" t="s">
        <v>182</v>
      </c>
      <c r="T3243" s="21"/>
      <c r="U3243" s="26"/>
      <c r="V3243" s="26"/>
      <c r="W3243" s="27">
        <f t="shared" si="500"/>
        <v>1900</v>
      </c>
      <c r="X3243" s="27">
        <f t="shared" si="501"/>
        <v>2050</v>
      </c>
      <c r="Y3243" s="28">
        <f t="shared" si="502"/>
        <v>0</v>
      </c>
      <c r="Z3243" s="29" t="str">
        <f t="shared" si="503"/>
        <v>CAISO</v>
      </c>
      <c r="AA3243" s="30">
        <f t="shared" si="504"/>
        <v>250</v>
      </c>
      <c r="AB3243" s="31">
        <f>IF(AND(ISNUMBER(MATCH($S3243,[3]Lists!$CU$8:$CU$37,0)),J3243&gt;=DATE(2018,12,31)),$AH$6,$AH$5)</f>
        <v>1</v>
      </c>
      <c r="AC3243" s="31">
        <f t="shared" si="505"/>
        <v>1</v>
      </c>
      <c r="AD3243" s="31">
        <f t="shared" si="506"/>
        <v>1</v>
      </c>
      <c r="AE3243" s="32" t="e">
        <f>MIN($K3243,IF(AND(S3243='[3]Resources - Baseline'!$C$25,$AH$3&gt;0),MIN(DATE(2050,12,31),MAX(DATE($AH$4,12,31),DATE(YEAR(J3243)+$AH$3,MONTH(J3243),DAY(J3243)))),IF(AND(COUNTIFS('[3]Resources - Baseline'!$C$26:$C$37,S3243)=1,$AH$2&gt;0),MIN(DATE($AH$4,12,31),DATE(YEAR(J3243)+$AH$2,MONTH(J3243),DAY(J3243))),DATE(2050,12,31))))</f>
        <v>#VALUE!</v>
      </c>
      <c r="AF3243" s="33">
        <f t="shared" si="507"/>
        <v>1</v>
      </c>
    </row>
    <row r="3244" spans="1:32">
      <c r="A3244" s="1">
        <v>3244</v>
      </c>
      <c r="B3244" s="21" t="s">
        <v>6588</v>
      </c>
      <c r="C3244" s="21" t="s">
        <v>6589</v>
      </c>
      <c r="D3244" s="21" t="s">
        <v>185</v>
      </c>
      <c r="E3244" s="21" t="s">
        <v>175</v>
      </c>
      <c r="F3244" s="21" t="s">
        <v>175</v>
      </c>
      <c r="G3244" s="21" t="s">
        <v>186</v>
      </c>
      <c r="H3244" s="21" t="s">
        <v>175</v>
      </c>
      <c r="I3244" s="21" t="s">
        <v>178</v>
      </c>
      <c r="J3244" s="22">
        <v>42338</v>
      </c>
      <c r="K3244" s="22">
        <v>55153</v>
      </c>
      <c r="L3244" s="23">
        <f t="shared" si="508"/>
        <v>107.6</v>
      </c>
      <c r="M3244" s="24">
        <f t="shared" si="509"/>
        <v>1</v>
      </c>
      <c r="N3244" s="21">
        <v>107.6</v>
      </c>
      <c r="O3244" s="21">
        <v>107.6</v>
      </c>
      <c r="P3244" s="21" t="s">
        <v>187</v>
      </c>
      <c r="Q3244" s="21" t="s">
        <v>188</v>
      </c>
      <c r="R3244" s="25" t="s">
        <v>189</v>
      </c>
      <c r="S3244" s="21" t="s">
        <v>182</v>
      </c>
      <c r="T3244" s="21"/>
      <c r="U3244" s="26"/>
      <c r="V3244" s="26"/>
      <c r="W3244" s="27">
        <f t="shared" si="500"/>
        <v>2016</v>
      </c>
      <c r="X3244" s="27">
        <f t="shared" si="501"/>
        <v>2050</v>
      </c>
      <c r="Y3244" s="28">
        <f t="shared" si="502"/>
        <v>0</v>
      </c>
      <c r="Z3244" s="29" t="str">
        <f t="shared" si="503"/>
        <v>CAISO</v>
      </c>
      <c r="AA3244" s="30">
        <f t="shared" si="504"/>
        <v>107.6</v>
      </c>
      <c r="AB3244" s="31">
        <f>IF(AND(ISNUMBER(MATCH($S3244,[3]Lists!$CU$8:$CU$37,0)),J3244&gt;=DATE(2018,12,31)),$AH$6,$AH$5)</f>
        <v>1</v>
      </c>
      <c r="AC3244" s="31">
        <f t="shared" si="505"/>
        <v>1</v>
      </c>
      <c r="AD3244" s="31">
        <f t="shared" si="506"/>
        <v>1</v>
      </c>
      <c r="AE3244" s="32" t="e">
        <f>MIN($K3244,IF(AND(S3244='[3]Resources - Baseline'!$C$25,$AH$3&gt;0),MIN(DATE(2050,12,31),MAX(DATE($AH$4,12,31),DATE(YEAR(J3244)+$AH$3,MONTH(J3244),DAY(J3244)))),IF(AND(COUNTIFS('[3]Resources - Baseline'!$C$26:$C$37,S3244)=1,$AH$2&gt;0),MIN(DATE($AH$4,12,31),DATE(YEAR(J3244)+$AH$2,MONTH(J3244),DAY(J3244))),DATE(2050,12,31))))</f>
        <v>#VALUE!</v>
      </c>
      <c r="AF3244" s="33">
        <f t="shared" si="507"/>
        <v>1</v>
      </c>
    </row>
    <row r="3245" spans="1:32">
      <c r="A3245" s="1">
        <v>3245</v>
      </c>
      <c r="B3245" s="21" t="s">
        <v>6590</v>
      </c>
      <c r="C3245" s="21" t="s">
        <v>6591</v>
      </c>
      <c r="D3245" s="21" t="s">
        <v>185</v>
      </c>
      <c r="E3245" s="21" t="s">
        <v>176</v>
      </c>
      <c r="F3245" s="21" t="s">
        <v>176</v>
      </c>
      <c r="G3245" s="21" t="s">
        <v>177</v>
      </c>
      <c r="H3245" s="21" t="s">
        <v>176</v>
      </c>
      <c r="I3245" s="21" t="s">
        <v>178</v>
      </c>
      <c r="J3245" s="22">
        <v>42180</v>
      </c>
      <c r="K3245" s="22">
        <v>55153</v>
      </c>
      <c r="L3245" s="23">
        <f t="shared" si="508"/>
        <v>310</v>
      </c>
      <c r="M3245" s="24">
        <f t="shared" si="509"/>
        <v>1</v>
      </c>
      <c r="N3245" s="21">
        <v>310</v>
      </c>
      <c r="O3245" s="21">
        <v>310</v>
      </c>
      <c r="P3245" s="21" t="s">
        <v>187</v>
      </c>
      <c r="Q3245" s="21" t="s">
        <v>188</v>
      </c>
      <c r="R3245" s="25" t="s">
        <v>189</v>
      </c>
      <c r="S3245" s="21" t="s">
        <v>182</v>
      </c>
      <c r="T3245" s="21"/>
      <c r="U3245" s="26"/>
      <c r="V3245" s="26"/>
      <c r="W3245" s="27">
        <f t="shared" si="500"/>
        <v>2015</v>
      </c>
      <c r="X3245" s="27">
        <f t="shared" si="501"/>
        <v>2050</v>
      </c>
      <c r="Y3245" s="28">
        <f t="shared" si="502"/>
        <v>0</v>
      </c>
      <c r="Z3245" s="29" t="str">
        <f t="shared" si="503"/>
        <v>CAISO</v>
      </c>
      <c r="AA3245" s="30">
        <f t="shared" si="504"/>
        <v>310</v>
      </c>
      <c r="AB3245" s="31">
        <f>IF(AND(ISNUMBER(MATCH($S3245,[3]Lists!$CU$8:$CU$37,0)),J3245&gt;=DATE(2018,12,31)),$AH$6,$AH$5)</f>
        <v>1</v>
      </c>
      <c r="AC3245" s="31">
        <f t="shared" si="505"/>
        <v>1</v>
      </c>
      <c r="AD3245" s="31">
        <f t="shared" si="506"/>
        <v>1</v>
      </c>
      <c r="AE3245" s="32" t="e">
        <f>MIN($K3245,IF(AND(S3245='[3]Resources - Baseline'!$C$25,$AH$3&gt;0),MIN(DATE(2050,12,31),MAX(DATE($AH$4,12,31),DATE(YEAR(J3245)+$AH$3,MONTH(J3245),DAY(J3245)))),IF(AND(COUNTIFS('[3]Resources - Baseline'!$C$26:$C$37,S3245)=1,$AH$2&gt;0),MIN(DATE($AH$4,12,31),DATE(YEAR(J3245)+$AH$2,MONTH(J3245),DAY(J3245))),DATE(2050,12,31))))</f>
        <v>#VALUE!</v>
      </c>
      <c r="AF3245" s="33">
        <f t="shared" si="507"/>
        <v>1</v>
      </c>
    </row>
    <row r="3246" spans="1:32">
      <c r="A3246" s="1">
        <v>3246</v>
      </c>
      <c r="B3246" s="21" t="s">
        <v>6592</v>
      </c>
      <c r="C3246" s="21" t="s">
        <v>6593</v>
      </c>
      <c r="D3246" s="21" t="s">
        <v>185</v>
      </c>
      <c r="E3246" s="21" t="s">
        <v>176</v>
      </c>
      <c r="F3246" s="21" t="s">
        <v>176</v>
      </c>
      <c r="G3246" s="21" t="s">
        <v>177</v>
      </c>
      <c r="H3246" s="21" t="s">
        <v>176</v>
      </c>
      <c r="I3246" s="21" t="s">
        <v>178</v>
      </c>
      <c r="J3246" s="22">
        <v>42174</v>
      </c>
      <c r="K3246" s="22">
        <v>55153</v>
      </c>
      <c r="L3246" s="23">
        <f t="shared" si="508"/>
        <v>276</v>
      </c>
      <c r="M3246" s="24">
        <f t="shared" si="509"/>
        <v>1</v>
      </c>
      <c r="N3246" s="21">
        <v>276</v>
      </c>
      <c r="O3246" s="21">
        <v>276</v>
      </c>
      <c r="P3246" s="21" t="s">
        <v>187</v>
      </c>
      <c r="Q3246" s="21" t="s">
        <v>188</v>
      </c>
      <c r="R3246" s="25" t="s">
        <v>189</v>
      </c>
      <c r="S3246" s="21" t="s">
        <v>182</v>
      </c>
      <c r="T3246" s="21"/>
      <c r="U3246" s="26"/>
      <c r="V3246" s="26"/>
      <c r="W3246" s="27">
        <f t="shared" si="500"/>
        <v>2015</v>
      </c>
      <c r="X3246" s="27">
        <f t="shared" si="501"/>
        <v>2050</v>
      </c>
      <c r="Y3246" s="28">
        <f t="shared" si="502"/>
        <v>0</v>
      </c>
      <c r="Z3246" s="29" t="str">
        <f t="shared" si="503"/>
        <v>CAISO</v>
      </c>
      <c r="AA3246" s="30">
        <f t="shared" si="504"/>
        <v>276</v>
      </c>
      <c r="AB3246" s="31">
        <f>IF(AND(ISNUMBER(MATCH($S3246,[3]Lists!$CU$8:$CU$37,0)),J3246&gt;=DATE(2018,12,31)),$AH$6,$AH$5)</f>
        <v>1</v>
      </c>
      <c r="AC3246" s="31">
        <f t="shared" si="505"/>
        <v>1</v>
      </c>
      <c r="AD3246" s="31">
        <f t="shared" si="506"/>
        <v>1</v>
      </c>
      <c r="AE3246" s="32" t="e">
        <f>MIN($K3246,IF(AND(S3246='[3]Resources - Baseline'!$C$25,$AH$3&gt;0),MIN(DATE(2050,12,31),MAX(DATE($AH$4,12,31),DATE(YEAR(J3246)+$AH$3,MONTH(J3246),DAY(J3246)))),IF(AND(COUNTIFS('[3]Resources - Baseline'!$C$26:$C$37,S3246)=1,$AH$2&gt;0),MIN(DATE($AH$4,12,31),DATE(YEAR(J3246)+$AH$2,MONTH(J3246),DAY(J3246))),DATE(2050,12,31))))</f>
        <v>#VALUE!</v>
      </c>
      <c r="AF3246" s="33">
        <f t="shared" si="507"/>
        <v>1</v>
      </c>
    </row>
    <row r="3247" spans="1:32">
      <c r="A3247" s="1">
        <v>3247</v>
      </c>
      <c r="B3247" s="21" t="s">
        <v>6594</v>
      </c>
      <c r="C3247" s="21" t="s">
        <v>6595</v>
      </c>
      <c r="D3247" s="21" t="s">
        <v>185</v>
      </c>
      <c r="E3247" s="21" t="s">
        <v>175</v>
      </c>
      <c r="F3247" s="21" t="s">
        <v>175</v>
      </c>
      <c r="G3247" s="21" t="s">
        <v>186</v>
      </c>
      <c r="H3247" s="21" t="s">
        <v>175</v>
      </c>
      <c r="I3247" s="21" t="s">
        <v>178</v>
      </c>
      <c r="J3247" s="22">
        <v>24473</v>
      </c>
      <c r="K3247" s="22">
        <v>55153</v>
      </c>
      <c r="L3247" s="23">
        <f t="shared" si="508"/>
        <v>0</v>
      </c>
      <c r="M3247" s="24">
        <f t="shared" si="509"/>
        <v>0</v>
      </c>
      <c r="N3247" s="21"/>
      <c r="O3247" s="37"/>
      <c r="P3247" s="21" t="s">
        <v>187</v>
      </c>
      <c r="Q3247" s="21" t="s">
        <v>1311</v>
      </c>
      <c r="R3247" s="25" t="s">
        <v>1312</v>
      </c>
      <c r="S3247" s="21" t="s">
        <v>1508</v>
      </c>
      <c r="T3247" s="21"/>
      <c r="U3247" s="26"/>
      <c r="V3247" s="26"/>
      <c r="W3247" s="27">
        <f t="shared" si="500"/>
        <v>1967</v>
      </c>
      <c r="X3247" s="27">
        <f t="shared" si="501"/>
        <v>2050</v>
      </c>
      <c r="Y3247" s="28">
        <f t="shared" si="502"/>
        <v>0</v>
      </c>
      <c r="Z3247" s="29" t="str">
        <f t="shared" si="503"/>
        <v>CAISO</v>
      </c>
      <c r="AA3247" s="30">
        <f t="shared" si="504"/>
        <v>0</v>
      </c>
      <c r="AB3247" s="31">
        <f>IF(AND(ISNUMBER(MATCH($S3247,[3]Lists!$CU$8:$CU$37,0)),J3247&gt;=DATE(2018,12,31)),$AH$6,$AH$5)</f>
        <v>1</v>
      </c>
      <c r="AC3247" s="31">
        <f t="shared" si="505"/>
        <v>1</v>
      </c>
      <c r="AD3247" s="31">
        <f t="shared" si="506"/>
        <v>1</v>
      </c>
      <c r="AE3247" s="32" t="e">
        <f>MIN($K3247,IF(AND(S3247='[3]Resources - Baseline'!$C$25,$AH$3&gt;0),MIN(DATE(2050,12,31),MAX(DATE($AH$4,12,31),DATE(YEAR(J3247)+$AH$3,MONTH(J3247),DAY(J3247)))),IF(AND(COUNTIFS('[3]Resources - Baseline'!$C$26:$C$37,S3247)=1,$AH$2&gt;0),MIN(DATE($AH$4,12,31),DATE(YEAR(J3247)+$AH$2,MONTH(J3247),DAY(J3247))),DATE(2050,12,31))))</f>
        <v>#VALUE!</v>
      </c>
      <c r="AF3247" s="33">
        <f t="shared" si="507"/>
        <v>1</v>
      </c>
    </row>
    <row r="3248" spans="1:32">
      <c r="A3248" s="1">
        <v>3248</v>
      </c>
      <c r="B3248" s="21" t="s">
        <v>6596</v>
      </c>
      <c r="C3248" s="21" t="s">
        <v>6597</v>
      </c>
      <c r="D3248" s="21" t="s">
        <v>185</v>
      </c>
      <c r="E3248" s="21" t="s">
        <v>175</v>
      </c>
      <c r="F3248" s="21" t="s">
        <v>175</v>
      </c>
      <c r="G3248" s="21" t="s">
        <v>186</v>
      </c>
      <c r="H3248" s="21" t="s">
        <v>175</v>
      </c>
      <c r="I3248" s="21" t="s">
        <v>178</v>
      </c>
      <c r="J3248" s="22">
        <v>30317</v>
      </c>
      <c r="K3248" s="22">
        <v>55153</v>
      </c>
      <c r="L3248" s="23">
        <f t="shared" si="508"/>
        <v>13</v>
      </c>
      <c r="M3248" s="24">
        <f t="shared" si="509"/>
        <v>1</v>
      </c>
      <c r="N3248" s="21">
        <v>13</v>
      </c>
      <c r="O3248" s="21">
        <v>13</v>
      </c>
      <c r="P3248" s="21" t="s">
        <v>187</v>
      </c>
      <c r="Q3248" s="21" t="s">
        <v>219</v>
      </c>
      <c r="R3248" s="25" t="s">
        <v>218</v>
      </c>
      <c r="S3248" s="21" t="s">
        <v>265</v>
      </c>
      <c r="T3248" s="21"/>
      <c r="U3248" s="26"/>
      <c r="V3248" s="26"/>
      <c r="W3248" s="27">
        <f t="shared" si="500"/>
        <v>1983</v>
      </c>
      <c r="X3248" s="27">
        <f t="shared" si="501"/>
        <v>2050</v>
      </c>
      <c r="Y3248" s="28">
        <f t="shared" si="502"/>
        <v>0</v>
      </c>
      <c r="Z3248" s="29" t="str">
        <f t="shared" si="503"/>
        <v>CAISO</v>
      </c>
      <c r="AA3248" s="30">
        <f t="shared" si="504"/>
        <v>13</v>
      </c>
      <c r="AB3248" s="31">
        <f>IF(AND(ISNUMBER(MATCH($S3248,[3]Lists!$CU$8:$CU$37,0)),J3248&gt;=DATE(2018,12,31)),$AH$6,$AH$5)</f>
        <v>1</v>
      </c>
      <c r="AC3248" s="31">
        <f t="shared" si="505"/>
        <v>1</v>
      </c>
      <c r="AD3248" s="31">
        <f t="shared" si="506"/>
        <v>1</v>
      </c>
      <c r="AE3248" s="32" t="e">
        <f>MIN($K3248,IF(AND(S3248='[3]Resources - Baseline'!$C$25,$AH$3&gt;0),MIN(DATE(2050,12,31),MAX(DATE($AH$4,12,31),DATE(YEAR(J3248)+$AH$3,MONTH(J3248),DAY(J3248)))),IF(AND(COUNTIFS('[3]Resources - Baseline'!$C$26:$C$37,S3248)=1,$AH$2&gt;0),MIN(DATE($AH$4,12,31),DATE(YEAR(J3248)+$AH$2,MONTH(J3248),DAY(J3248))),DATE(2050,12,31))))</f>
        <v>#VALUE!</v>
      </c>
      <c r="AF3248" s="33">
        <f t="shared" si="507"/>
        <v>1</v>
      </c>
    </row>
    <row r="3249" spans="1:32">
      <c r="A3249" s="1">
        <v>3249</v>
      </c>
      <c r="B3249" s="21" t="s">
        <v>6598</v>
      </c>
      <c r="C3249" s="21" t="s">
        <v>6599</v>
      </c>
      <c r="D3249" s="21" t="s">
        <v>163</v>
      </c>
      <c r="E3249" s="21" t="s">
        <v>210</v>
      </c>
      <c r="F3249" s="21" t="s">
        <v>210</v>
      </c>
      <c r="G3249" s="21" t="s">
        <v>211</v>
      </c>
      <c r="H3249" s="21" t="s">
        <v>210</v>
      </c>
      <c r="I3249" s="21" t="s">
        <v>212</v>
      </c>
      <c r="J3249" s="22">
        <v>32874</v>
      </c>
      <c r="K3249" s="22">
        <v>55153</v>
      </c>
      <c r="L3249" s="23">
        <f t="shared" si="508"/>
        <v>18</v>
      </c>
      <c r="M3249" s="24">
        <f t="shared" si="509"/>
        <v>1</v>
      </c>
      <c r="N3249" s="21">
        <v>18</v>
      </c>
      <c r="O3249" s="21">
        <v>18</v>
      </c>
      <c r="P3249" s="21" t="s">
        <v>218</v>
      </c>
      <c r="Q3249" s="21" t="s">
        <v>219</v>
      </c>
      <c r="R3249" s="25" t="s">
        <v>218</v>
      </c>
      <c r="S3249" s="21" t="s">
        <v>344</v>
      </c>
      <c r="T3249" s="21"/>
      <c r="U3249" s="26"/>
      <c r="V3249" s="26"/>
      <c r="W3249" s="27">
        <f t="shared" si="500"/>
        <v>1990</v>
      </c>
      <c r="X3249" s="27">
        <f t="shared" si="501"/>
        <v>2050</v>
      </c>
      <c r="Y3249" s="28">
        <f t="shared" si="502"/>
        <v>0</v>
      </c>
      <c r="Z3249" s="29" t="str">
        <f t="shared" si="503"/>
        <v>NW</v>
      </c>
      <c r="AA3249" s="30">
        <f t="shared" si="504"/>
        <v>18</v>
      </c>
      <c r="AB3249" s="31">
        <f>IF(AND(ISNUMBER(MATCH($S3249,[3]Lists!$CU$8:$CU$37,0)),J3249&gt;=DATE(2018,12,31)),$AH$6,$AH$5)</f>
        <v>1</v>
      </c>
      <c r="AC3249" s="31">
        <f t="shared" si="505"/>
        <v>1</v>
      </c>
      <c r="AD3249" s="31">
        <f t="shared" si="506"/>
        <v>1</v>
      </c>
      <c r="AE3249" s="32" t="e">
        <f>MIN($K3249,IF(AND(S3249='[3]Resources - Baseline'!$C$25,$AH$3&gt;0),MIN(DATE(2050,12,31),MAX(DATE($AH$4,12,31),DATE(YEAR(J3249)+$AH$3,MONTH(J3249),DAY(J3249)))),IF(AND(COUNTIFS('[3]Resources - Baseline'!$C$26:$C$37,S3249)=1,$AH$2&gt;0),MIN(DATE($AH$4,12,31),DATE(YEAR(J3249)+$AH$2,MONTH(J3249),DAY(J3249))),DATE(2050,12,31))))</f>
        <v>#VALUE!</v>
      </c>
      <c r="AF3249" s="33">
        <f t="shared" si="507"/>
        <v>1</v>
      </c>
    </row>
    <row r="3250" spans="1:32">
      <c r="A3250" s="1">
        <v>3250</v>
      </c>
      <c r="B3250" s="21" t="s">
        <v>6600</v>
      </c>
      <c r="C3250" s="21" t="s">
        <v>6601</v>
      </c>
      <c r="D3250" s="21" t="s">
        <v>163</v>
      </c>
      <c r="E3250" s="21" t="s">
        <v>192</v>
      </c>
      <c r="F3250" s="21" t="s">
        <v>192</v>
      </c>
      <c r="G3250" s="21" t="s">
        <v>193</v>
      </c>
      <c r="H3250" s="21" t="s">
        <v>194</v>
      </c>
      <c r="I3250" s="21" t="s">
        <v>195</v>
      </c>
      <c r="J3250" s="22">
        <v>40283</v>
      </c>
      <c r="K3250" s="22">
        <v>55153</v>
      </c>
      <c r="L3250" s="23">
        <f t="shared" si="508"/>
        <v>0.08</v>
      </c>
      <c r="M3250" s="24">
        <f t="shared" si="509"/>
        <v>1</v>
      </c>
      <c r="N3250" s="21">
        <v>0.08</v>
      </c>
      <c r="O3250" s="21">
        <v>0.08</v>
      </c>
      <c r="P3250" s="21" t="s">
        <v>218</v>
      </c>
      <c r="Q3250" s="21" t="s">
        <v>219</v>
      </c>
      <c r="R3250" s="25" t="s">
        <v>218</v>
      </c>
      <c r="S3250" s="21" t="s">
        <v>227</v>
      </c>
      <c r="T3250" s="21"/>
      <c r="U3250" s="26"/>
      <c r="V3250" s="26"/>
      <c r="W3250" s="27">
        <f t="shared" si="500"/>
        <v>2010</v>
      </c>
      <c r="X3250" s="27">
        <f t="shared" si="501"/>
        <v>2050</v>
      </c>
      <c r="Y3250" s="28">
        <f t="shared" si="502"/>
        <v>0</v>
      </c>
      <c r="Z3250" s="29" t="str">
        <f t="shared" si="503"/>
        <v>SW</v>
      </c>
      <c r="AA3250" s="30">
        <f t="shared" si="504"/>
        <v>0.08</v>
      </c>
      <c r="AB3250" s="31">
        <f>IF(AND(ISNUMBER(MATCH($S3250,[3]Lists!$CU$8:$CU$37,0)),J3250&gt;=DATE(2018,12,31)),$AH$6,$AH$5)</f>
        <v>1</v>
      </c>
      <c r="AC3250" s="31">
        <f t="shared" si="505"/>
        <v>1</v>
      </c>
      <c r="AD3250" s="31">
        <f t="shared" si="506"/>
        <v>1</v>
      </c>
      <c r="AE3250" s="32" t="e">
        <f>MIN($K3250,IF(AND(S3250='[3]Resources - Baseline'!$C$25,$AH$3&gt;0),MIN(DATE(2050,12,31),MAX(DATE($AH$4,12,31),DATE(YEAR(J3250)+$AH$3,MONTH(J3250),DAY(J3250)))),IF(AND(COUNTIFS('[3]Resources - Baseline'!$C$26:$C$37,S3250)=1,$AH$2&gt;0),MIN(DATE($AH$4,12,31),DATE(YEAR(J3250)+$AH$2,MONTH(J3250),DAY(J3250))),DATE(2050,12,31))))</f>
        <v>#VALUE!</v>
      </c>
      <c r="AF3250" s="33">
        <f t="shared" si="507"/>
        <v>1</v>
      </c>
    </row>
    <row r="3251" spans="1:32">
      <c r="A3251" s="1">
        <v>3251</v>
      </c>
      <c r="B3251" s="21" t="s">
        <v>6602</v>
      </c>
      <c r="C3251" s="21" t="s">
        <v>6603</v>
      </c>
      <c r="D3251" s="21" t="s">
        <v>185</v>
      </c>
      <c r="E3251" s="21" t="s">
        <v>175</v>
      </c>
      <c r="F3251" s="21" t="s">
        <v>175</v>
      </c>
      <c r="G3251" s="21" t="s">
        <v>186</v>
      </c>
      <c r="H3251" s="21" t="s">
        <v>175</v>
      </c>
      <c r="I3251" s="21" t="s">
        <v>178</v>
      </c>
      <c r="J3251" s="22">
        <v>32252</v>
      </c>
      <c r="K3251" s="22">
        <v>55153</v>
      </c>
      <c r="L3251" s="23">
        <f t="shared" si="508"/>
        <v>46.05</v>
      </c>
      <c r="M3251" s="24">
        <f t="shared" si="509"/>
        <v>1</v>
      </c>
      <c r="N3251" s="21">
        <v>46.05</v>
      </c>
      <c r="O3251" s="21">
        <v>46.05</v>
      </c>
      <c r="P3251" s="21"/>
      <c r="Q3251" s="21" t="s">
        <v>537</v>
      </c>
      <c r="R3251" s="25" t="s">
        <v>538</v>
      </c>
      <c r="S3251" s="21" t="s">
        <v>539</v>
      </c>
      <c r="T3251" s="21"/>
      <c r="U3251" s="26"/>
      <c r="V3251" s="26"/>
      <c r="W3251" s="27">
        <f t="shared" si="500"/>
        <v>1988</v>
      </c>
      <c r="X3251" s="27">
        <f t="shared" si="501"/>
        <v>2050</v>
      </c>
      <c r="Y3251" s="28">
        <f t="shared" si="502"/>
        <v>0</v>
      </c>
      <c r="Z3251" s="29" t="str">
        <f t="shared" si="503"/>
        <v>CAISO</v>
      </c>
      <c r="AA3251" s="30">
        <f t="shared" si="504"/>
        <v>46.05</v>
      </c>
      <c r="AB3251" s="31">
        <f>IF(AND(ISNUMBER(MATCH($S3251,[3]Lists!$CU$8:$CU$37,0)),J3251&gt;=DATE(2018,12,31)),$AH$6,$AH$5)</f>
        <v>1</v>
      </c>
      <c r="AC3251" s="31">
        <f t="shared" si="505"/>
        <v>1</v>
      </c>
      <c r="AD3251" s="31">
        <f t="shared" si="506"/>
        <v>1</v>
      </c>
      <c r="AE3251" s="32" t="e">
        <f>MIN($K3251,IF(AND(S3251='[3]Resources - Baseline'!$C$25,$AH$3&gt;0),MIN(DATE(2050,12,31),MAX(DATE($AH$4,12,31),DATE(YEAR(J3251)+$AH$3,MONTH(J3251),DAY(J3251)))),IF(AND(COUNTIFS('[3]Resources - Baseline'!$C$26:$C$37,S3251)=1,$AH$2&gt;0),MIN(DATE($AH$4,12,31),DATE(YEAR(J3251)+$AH$2,MONTH(J3251),DAY(J3251))),DATE(2050,12,31))))</f>
        <v>#VALUE!</v>
      </c>
      <c r="AF3251" s="33">
        <f t="shared" si="507"/>
        <v>1</v>
      </c>
    </row>
    <row r="3252" spans="1:32">
      <c r="A3252" s="1">
        <v>3252</v>
      </c>
      <c r="B3252" s="21" t="s">
        <v>6604</v>
      </c>
      <c r="C3252" s="21" t="s">
        <v>6605</v>
      </c>
      <c r="D3252" s="21" t="s">
        <v>185</v>
      </c>
      <c r="E3252" s="21" t="s">
        <v>205</v>
      </c>
      <c r="F3252" s="21" t="s">
        <v>205</v>
      </c>
      <c r="G3252" s="21" t="s">
        <v>204</v>
      </c>
      <c r="H3252" s="21" t="s">
        <v>205</v>
      </c>
      <c r="I3252" s="21" t="s">
        <v>178</v>
      </c>
      <c r="J3252" s="22">
        <v>40683</v>
      </c>
      <c r="K3252" s="22">
        <v>55153</v>
      </c>
      <c r="L3252" s="23">
        <f t="shared" si="508"/>
        <v>1.5</v>
      </c>
      <c r="M3252" s="24">
        <f t="shared" si="509"/>
        <v>1</v>
      </c>
      <c r="N3252" s="21">
        <v>1.5</v>
      </c>
      <c r="O3252" s="21">
        <v>1.5</v>
      </c>
      <c r="P3252" s="21" t="s">
        <v>187</v>
      </c>
      <c r="Q3252" s="21" t="s">
        <v>1498</v>
      </c>
      <c r="R3252" s="25" t="s">
        <v>1499</v>
      </c>
      <c r="S3252" s="21" t="s">
        <v>913</v>
      </c>
      <c r="T3252" s="21"/>
      <c r="U3252" s="26"/>
      <c r="V3252" s="26"/>
      <c r="W3252" s="27">
        <f t="shared" si="500"/>
        <v>2011</v>
      </c>
      <c r="X3252" s="27">
        <f t="shared" si="501"/>
        <v>2050</v>
      </c>
      <c r="Y3252" s="28">
        <f t="shared" si="502"/>
        <v>0</v>
      </c>
      <c r="Z3252" s="29" t="str">
        <f t="shared" si="503"/>
        <v>CAISO</v>
      </c>
      <c r="AA3252" s="30">
        <f t="shared" si="504"/>
        <v>1.5</v>
      </c>
      <c r="AB3252" s="31">
        <f>IF(AND(ISNUMBER(MATCH($S3252,[3]Lists!$CU$8:$CU$37,0)),J3252&gt;=DATE(2018,12,31)),$AH$6,$AH$5)</f>
        <v>1</v>
      </c>
      <c r="AC3252" s="31">
        <f t="shared" si="505"/>
        <v>1</v>
      </c>
      <c r="AD3252" s="31">
        <f t="shared" si="506"/>
        <v>1</v>
      </c>
      <c r="AE3252" s="32" t="e">
        <f>MIN($K3252,IF(AND(S3252='[3]Resources - Baseline'!$C$25,$AH$3&gt;0),MIN(DATE(2050,12,31),MAX(DATE($AH$4,12,31),DATE(YEAR(J3252)+$AH$3,MONTH(J3252),DAY(J3252)))),IF(AND(COUNTIFS('[3]Resources - Baseline'!$C$26:$C$37,S3252)=1,$AH$2&gt;0),MIN(DATE($AH$4,12,31),DATE(YEAR(J3252)+$AH$2,MONTH(J3252),DAY(J3252))),DATE(2050,12,31))))</f>
        <v>#VALUE!</v>
      </c>
      <c r="AF3252" s="33">
        <f t="shared" si="507"/>
        <v>1</v>
      </c>
    </row>
    <row r="3253" spans="1:32">
      <c r="A3253" s="1">
        <v>3253</v>
      </c>
      <c r="B3253" s="21" t="s">
        <v>6606</v>
      </c>
      <c r="C3253" s="21" t="s">
        <v>6607</v>
      </c>
      <c r="D3253" s="21" t="s">
        <v>163</v>
      </c>
      <c r="E3253" s="21" t="s">
        <v>611</v>
      </c>
      <c r="F3253" s="21" t="s">
        <v>611</v>
      </c>
      <c r="G3253" s="21" t="s">
        <v>612</v>
      </c>
      <c r="H3253" s="21" t="s">
        <v>611</v>
      </c>
      <c r="I3253" s="21" t="s">
        <v>167</v>
      </c>
      <c r="J3253" s="22">
        <v>43178</v>
      </c>
      <c r="K3253" s="22">
        <v>55153</v>
      </c>
      <c r="L3253" s="23">
        <f t="shared" si="508"/>
        <v>29.7</v>
      </c>
      <c r="M3253" s="24">
        <f t="shared" si="509"/>
        <v>1</v>
      </c>
      <c r="N3253" s="21">
        <v>29.7</v>
      </c>
      <c r="O3253" s="21">
        <v>29.7</v>
      </c>
      <c r="P3253" s="21" t="s">
        <v>196</v>
      </c>
      <c r="Q3253" s="21" t="s">
        <v>197</v>
      </c>
      <c r="R3253" s="25" t="s">
        <v>198</v>
      </c>
      <c r="S3253" s="21" t="s">
        <v>542</v>
      </c>
      <c r="T3253" s="21"/>
      <c r="U3253" s="26"/>
      <c r="V3253" s="26"/>
      <c r="W3253" s="27">
        <f t="shared" si="500"/>
        <v>2018</v>
      </c>
      <c r="X3253" s="27">
        <f t="shared" si="501"/>
        <v>2050</v>
      </c>
      <c r="Y3253" s="28">
        <f t="shared" si="502"/>
        <v>0</v>
      </c>
      <c r="Z3253" s="29" t="str">
        <f t="shared" si="503"/>
        <v>Excluded</v>
      </c>
      <c r="AA3253" s="30">
        <f t="shared" si="504"/>
        <v>29.7</v>
      </c>
      <c r="AB3253" s="31">
        <f>IF(AND(ISNUMBER(MATCH($S3253,[3]Lists!$CU$8:$CU$37,0)),J3253&gt;=DATE(2018,12,31)),$AH$6,$AH$5)</f>
        <v>1</v>
      </c>
      <c r="AC3253" s="31">
        <f t="shared" si="505"/>
        <v>1</v>
      </c>
      <c r="AD3253" s="31">
        <f t="shared" si="506"/>
        <v>1</v>
      </c>
      <c r="AE3253" s="32" t="e">
        <f>MIN($K3253,IF(AND(S3253='[3]Resources - Baseline'!$C$25,$AH$3&gt;0),MIN(DATE(2050,12,31),MAX(DATE($AH$4,12,31),DATE(YEAR(J3253)+$AH$3,MONTH(J3253),DAY(J3253)))),IF(AND(COUNTIFS('[3]Resources - Baseline'!$C$26:$C$37,S3253)=1,$AH$2&gt;0),MIN(DATE($AH$4,12,31),DATE(YEAR(J3253)+$AH$2,MONTH(J3253),DAY(J3253))),DATE(2050,12,31))))</f>
        <v>#VALUE!</v>
      </c>
      <c r="AF3253" s="33">
        <f t="shared" si="507"/>
        <v>1</v>
      </c>
    </row>
    <row r="3254" spans="1:32">
      <c r="A3254" s="1">
        <v>3254</v>
      </c>
      <c r="B3254" s="21" t="s">
        <v>6608</v>
      </c>
      <c r="C3254" s="21" t="s">
        <v>6609</v>
      </c>
      <c r="D3254" s="21" t="s">
        <v>185</v>
      </c>
      <c r="E3254" s="21" t="s">
        <v>246</v>
      </c>
      <c r="F3254" s="21" t="s">
        <v>246</v>
      </c>
      <c r="G3254" s="21" t="s">
        <v>247</v>
      </c>
      <c r="H3254" s="21" t="s">
        <v>246</v>
      </c>
      <c r="I3254" s="21" t="s">
        <v>178</v>
      </c>
      <c r="J3254" s="22">
        <v>30317</v>
      </c>
      <c r="K3254" s="22">
        <v>55153</v>
      </c>
      <c r="L3254" s="23">
        <f t="shared" si="508"/>
        <v>47</v>
      </c>
      <c r="M3254" s="24">
        <f t="shared" si="509"/>
        <v>0.8867924528301887</v>
      </c>
      <c r="N3254" s="21">
        <v>47</v>
      </c>
      <c r="O3254" s="21">
        <v>53</v>
      </c>
      <c r="P3254" s="21" t="s">
        <v>187</v>
      </c>
      <c r="Q3254" s="21" t="s">
        <v>248</v>
      </c>
      <c r="R3254" s="25" t="s">
        <v>249</v>
      </c>
      <c r="S3254" s="21" t="s">
        <v>250</v>
      </c>
      <c r="T3254" s="21"/>
      <c r="U3254" s="26"/>
      <c r="V3254" s="26"/>
      <c r="W3254" s="27">
        <f t="shared" si="500"/>
        <v>1983</v>
      </c>
      <c r="X3254" s="27">
        <f t="shared" si="501"/>
        <v>2050</v>
      </c>
      <c r="Y3254" s="28">
        <f t="shared" si="502"/>
        <v>0</v>
      </c>
      <c r="Z3254" s="29" t="str">
        <f t="shared" si="503"/>
        <v>CAISO</v>
      </c>
      <c r="AA3254" s="30">
        <f t="shared" si="504"/>
        <v>53</v>
      </c>
      <c r="AB3254" s="31">
        <f>IF(AND(ISNUMBER(MATCH($S3254,[3]Lists!$CU$8:$CU$37,0)),J3254&gt;=DATE(2018,12,31)),$AH$6,$AH$5)</f>
        <v>1</v>
      </c>
      <c r="AC3254" s="31">
        <f t="shared" si="505"/>
        <v>1</v>
      </c>
      <c r="AD3254" s="31">
        <f t="shared" si="506"/>
        <v>1</v>
      </c>
      <c r="AE3254" s="32" t="e">
        <f>MIN($K3254,IF(AND(S3254='[3]Resources - Baseline'!$C$25,$AH$3&gt;0),MIN(DATE(2050,12,31),MAX(DATE($AH$4,12,31),DATE(YEAR(J3254)+$AH$3,MONTH(J3254),DAY(J3254)))),IF(AND(COUNTIFS('[3]Resources - Baseline'!$C$26:$C$37,S3254)=1,$AH$2&gt;0),MIN(DATE($AH$4,12,31),DATE(YEAR(J3254)+$AH$2,MONTH(J3254),DAY(J3254))),DATE(2050,12,31))))</f>
        <v>#VALUE!</v>
      </c>
      <c r="AF3254" s="33">
        <f t="shared" si="507"/>
        <v>1</v>
      </c>
    </row>
    <row r="3255" spans="1:32">
      <c r="A3255" s="1">
        <v>3255</v>
      </c>
      <c r="B3255" s="21" t="s">
        <v>6610</v>
      </c>
      <c r="C3255" s="21" t="s">
        <v>6611</v>
      </c>
      <c r="D3255" s="21" t="s">
        <v>185</v>
      </c>
      <c r="E3255" s="21" t="s">
        <v>175</v>
      </c>
      <c r="F3255" s="21" t="s">
        <v>175</v>
      </c>
      <c r="G3255" s="21" t="s">
        <v>186</v>
      </c>
      <c r="H3255" s="21" t="s">
        <v>175</v>
      </c>
      <c r="I3255" s="21" t="s">
        <v>178</v>
      </c>
      <c r="J3255" s="22"/>
      <c r="K3255" s="22">
        <v>55153</v>
      </c>
      <c r="L3255" s="23">
        <f t="shared" si="508"/>
        <v>1</v>
      </c>
      <c r="M3255" s="24">
        <f t="shared" si="509"/>
        <v>1</v>
      </c>
      <c r="N3255" s="21">
        <v>1</v>
      </c>
      <c r="O3255" s="21">
        <v>1</v>
      </c>
      <c r="P3255" s="21" t="s">
        <v>365</v>
      </c>
      <c r="Q3255" s="21" t="s">
        <v>188</v>
      </c>
      <c r="R3255" s="25" t="s">
        <v>189</v>
      </c>
      <c r="S3255" s="21" t="s">
        <v>182</v>
      </c>
      <c r="T3255" s="21"/>
      <c r="U3255" s="26"/>
      <c r="V3255" s="26"/>
      <c r="W3255" s="27">
        <f t="shared" si="500"/>
        <v>1900</v>
      </c>
      <c r="X3255" s="27">
        <f t="shared" si="501"/>
        <v>2050</v>
      </c>
      <c r="Y3255" s="28">
        <f t="shared" si="502"/>
        <v>0</v>
      </c>
      <c r="Z3255" s="29" t="str">
        <f t="shared" si="503"/>
        <v>CAISO</v>
      </c>
      <c r="AA3255" s="30">
        <f t="shared" si="504"/>
        <v>1</v>
      </c>
      <c r="AB3255" s="31">
        <f>IF(AND(ISNUMBER(MATCH($S3255,[3]Lists!$CU$8:$CU$37,0)),J3255&gt;=DATE(2018,12,31)),$AH$6,$AH$5)</f>
        <v>1</v>
      </c>
      <c r="AC3255" s="31">
        <f t="shared" si="505"/>
        <v>1</v>
      </c>
      <c r="AD3255" s="31">
        <f t="shared" si="506"/>
        <v>1</v>
      </c>
      <c r="AE3255" s="32" t="e">
        <f>MIN($K3255,IF(AND(S3255='[3]Resources - Baseline'!$C$25,$AH$3&gt;0),MIN(DATE(2050,12,31),MAX(DATE($AH$4,12,31),DATE(YEAR(J3255)+$AH$3,MONTH(J3255),DAY(J3255)))),IF(AND(COUNTIFS('[3]Resources - Baseline'!$C$26:$C$37,S3255)=1,$AH$2&gt;0),MIN(DATE($AH$4,12,31),DATE(YEAR(J3255)+$AH$2,MONTH(J3255),DAY(J3255))),DATE(2050,12,31))))</f>
        <v>#VALUE!</v>
      </c>
      <c r="AF3255" s="33">
        <f t="shared" si="507"/>
        <v>1</v>
      </c>
    </row>
    <row r="3256" spans="1:32">
      <c r="A3256" s="1">
        <v>3256</v>
      </c>
      <c r="B3256" s="21" t="s">
        <v>6612</v>
      </c>
      <c r="C3256" s="21" t="s">
        <v>6613</v>
      </c>
      <c r="D3256" s="21" t="s">
        <v>163</v>
      </c>
      <c r="E3256" s="21" t="s">
        <v>440</v>
      </c>
      <c r="F3256" s="21" t="s">
        <v>440</v>
      </c>
      <c r="G3256" s="21" t="s">
        <v>441</v>
      </c>
      <c r="H3256" s="21" t="s">
        <v>434</v>
      </c>
      <c r="I3256" s="21" t="s">
        <v>212</v>
      </c>
      <c r="J3256" s="22">
        <v>31016</v>
      </c>
      <c r="K3256" s="22">
        <v>47588</v>
      </c>
      <c r="L3256" s="23">
        <f t="shared" si="508"/>
        <v>7.0000000000000007E-2</v>
      </c>
      <c r="M3256" s="24">
        <f t="shared" si="509"/>
        <v>1</v>
      </c>
      <c r="N3256" s="21">
        <v>7.0000000000000007E-2</v>
      </c>
      <c r="O3256" s="21">
        <v>7.0000000000000007E-2</v>
      </c>
      <c r="P3256" s="21" t="s">
        <v>218</v>
      </c>
      <c r="Q3256" s="21" t="s">
        <v>219</v>
      </c>
      <c r="R3256" s="25" t="s">
        <v>218</v>
      </c>
      <c r="S3256" s="21" t="s">
        <v>344</v>
      </c>
      <c r="T3256" s="21"/>
      <c r="U3256" s="26"/>
      <c r="V3256" s="26"/>
      <c r="W3256" s="27">
        <f t="shared" si="500"/>
        <v>1985</v>
      </c>
      <c r="X3256" s="27">
        <f t="shared" si="501"/>
        <v>2029</v>
      </c>
      <c r="Y3256" s="28">
        <f t="shared" si="502"/>
        <v>0</v>
      </c>
      <c r="Z3256" s="29" t="str">
        <f t="shared" si="503"/>
        <v>NW</v>
      </c>
      <c r="AA3256" s="30">
        <f t="shared" si="504"/>
        <v>7.0000000000000007E-2</v>
      </c>
      <c r="AB3256" s="31">
        <f>IF(AND(ISNUMBER(MATCH($S3256,[3]Lists!$CU$8:$CU$37,0)),J3256&gt;=DATE(2018,12,31)),$AH$6,$AH$5)</f>
        <v>1</v>
      </c>
      <c r="AC3256" s="31">
        <f t="shared" si="505"/>
        <v>1</v>
      </c>
      <c r="AD3256" s="31">
        <f t="shared" si="506"/>
        <v>1</v>
      </c>
      <c r="AE3256" s="32" t="e">
        <f>MIN($K3256,IF(AND(S3256='[3]Resources - Baseline'!$C$25,$AH$3&gt;0),MIN(DATE(2050,12,31),MAX(DATE($AH$4,12,31),DATE(YEAR(J3256)+$AH$3,MONTH(J3256),DAY(J3256)))),IF(AND(COUNTIFS('[3]Resources - Baseline'!$C$26:$C$37,S3256)=1,$AH$2&gt;0),MIN(DATE($AH$4,12,31),DATE(YEAR(J3256)+$AH$2,MONTH(J3256),DAY(J3256))),DATE(2050,12,31))))</f>
        <v>#VALUE!</v>
      </c>
      <c r="AF3256" s="33">
        <f t="shared" si="507"/>
        <v>1</v>
      </c>
    </row>
    <row r="3257" spans="1:32">
      <c r="A3257" s="1">
        <v>3257</v>
      </c>
      <c r="B3257" s="21" t="s">
        <v>6614</v>
      </c>
      <c r="C3257" s="21"/>
      <c r="D3257" s="21" t="s">
        <v>185</v>
      </c>
      <c r="E3257" s="21" t="s">
        <v>176</v>
      </c>
      <c r="F3257" s="21" t="s">
        <v>176</v>
      </c>
      <c r="G3257" s="21" t="s">
        <v>177</v>
      </c>
      <c r="H3257" s="21" t="s">
        <v>176</v>
      </c>
      <c r="I3257" s="21" t="s">
        <v>178</v>
      </c>
      <c r="J3257" s="22"/>
      <c r="K3257" s="22">
        <v>55153</v>
      </c>
      <c r="L3257" s="23">
        <f t="shared" si="508"/>
        <v>10.5</v>
      </c>
      <c r="M3257" s="24">
        <f t="shared" si="509"/>
        <v>0.80769230769230771</v>
      </c>
      <c r="N3257" s="21">
        <v>10.5</v>
      </c>
      <c r="O3257" s="21">
        <v>13</v>
      </c>
      <c r="P3257" s="21" t="s">
        <v>214</v>
      </c>
      <c r="Q3257" s="21" t="s">
        <v>214</v>
      </c>
      <c r="R3257" s="25" t="s">
        <v>215</v>
      </c>
      <c r="S3257" s="21" t="s">
        <v>913</v>
      </c>
      <c r="T3257" s="21"/>
      <c r="U3257" s="26"/>
      <c r="V3257" s="26"/>
      <c r="W3257" s="27">
        <f t="shared" si="500"/>
        <v>1900</v>
      </c>
      <c r="X3257" s="27">
        <f t="shared" si="501"/>
        <v>2050</v>
      </c>
      <c r="Y3257" s="28">
        <f t="shared" si="502"/>
        <v>0</v>
      </c>
      <c r="Z3257" s="29" t="str">
        <f t="shared" si="503"/>
        <v>CAISO</v>
      </c>
      <c r="AA3257" s="30">
        <f t="shared" si="504"/>
        <v>13</v>
      </c>
      <c r="AB3257" s="31">
        <f>IF(AND(ISNUMBER(MATCH($S3257,[3]Lists!$CU$8:$CU$37,0)),J3257&gt;=DATE(2018,12,31)),$AH$6,$AH$5)</f>
        <v>1</v>
      </c>
      <c r="AC3257" s="31">
        <f t="shared" si="505"/>
        <v>1</v>
      </c>
      <c r="AD3257" s="31">
        <f t="shared" si="506"/>
        <v>1</v>
      </c>
      <c r="AE3257" s="32" t="e">
        <f>MIN($K3257,IF(AND(S3257='[3]Resources - Baseline'!$C$25,$AH$3&gt;0),MIN(DATE(2050,12,31),MAX(DATE($AH$4,12,31),DATE(YEAR(J3257)+$AH$3,MONTH(J3257),DAY(J3257)))),IF(AND(COUNTIFS('[3]Resources - Baseline'!$C$26:$C$37,S3257)=1,$AH$2&gt;0),MIN(DATE($AH$4,12,31),DATE(YEAR(J3257)+$AH$2,MONTH(J3257),DAY(J3257))),DATE(2050,12,31))))</f>
        <v>#VALUE!</v>
      </c>
      <c r="AF3257" s="33">
        <f t="shared" si="507"/>
        <v>1</v>
      </c>
    </row>
    <row r="3258" spans="1:32">
      <c r="A3258" s="1">
        <v>3258</v>
      </c>
      <c r="B3258" s="21" t="s">
        <v>6615</v>
      </c>
      <c r="C3258" s="21" t="s">
        <v>6616</v>
      </c>
      <c r="D3258" s="21" t="s">
        <v>185</v>
      </c>
      <c r="E3258" s="21" t="s">
        <v>176</v>
      </c>
      <c r="F3258" s="21" t="s">
        <v>176</v>
      </c>
      <c r="G3258" s="21" t="s">
        <v>177</v>
      </c>
      <c r="H3258" s="21" t="s">
        <v>176</v>
      </c>
      <c r="I3258" s="21" t="s">
        <v>178</v>
      </c>
      <c r="J3258" s="22">
        <v>34410</v>
      </c>
      <c r="K3258" s="22">
        <v>55153</v>
      </c>
      <c r="L3258" s="23">
        <f t="shared" si="508"/>
        <v>1</v>
      </c>
      <c r="M3258" s="24">
        <f t="shared" si="509"/>
        <v>1</v>
      </c>
      <c r="N3258" s="21">
        <v>1</v>
      </c>
      <c r="O3258" s="21">
        <v>1</v>
      </c>
      <c r="P3258" s="21" t="s">
        <v>187</v>
      </c>
      <c r="Q3258" s="21" t="s">
        <v>219</v>
      </c>
      <c r="R3258" s="25" t="s">
        <v>218</v>
      </c>
      <c r="S3258" s="21" t="s">
        <v>368</v>
      </c>
      <c r="T3258" s="21"/>
      <c r="U3258" s="26"/>
      <c r="V3258" s="26"/>
      <c r="W3258" s="27">
        <f t="shared" si="500"/>
        <v>1994</v>
      </c>
      <c r="X3258" s="27">
        <f t="shared" si="501"/>
        <v>2050</v>
      </c>
      <c r="Y3258" s="28">
        <f t="shared" si="502"/>
        <v>0</v>
      </c>
      <c r="Z3258" s="29" t="str">
        <f t="shared" si="503"/>
        <v>CAISO</v>
      </c>
      <c r="AA3258" s="30">
        <f t="shared" si="504"/>
        <v>1</v>
      </c>
      <c r="AB3258" s="31">
        <f>IF(AND(ISNUMBER(MATCH($S3258,[3]Lists!$CU$8:$CU$37,0)),J3258&gt;=DATE(2018,12,31)),$AH$6,$AH$5)</f>
        <v>1</v>
      </c>
      <c r="AC3258" s="31">
        <f t="shared" si="505"/>
        <v>1</v>
      </c>
      <c r="AD3258" s="31">
        <f t="shared" si="506"/>
        <v>1</v>
      </c>
      <c r="AE3258" s="32" t="e">
        <f>MIN($K3258,IF(AND(S3258='[3]Resources - Baseline'!$C$25,$AH$3&gt;0),MIN(DATE(2050,12,31),MAX(DATE($AH$4,12,31),DATE(YEAR(J3258)+$AH$3,MONTH(J3258),DAY(J3258)))),IF(AND(COUNTIFS('[3]Resources - Baseline'!$C$26:$C$37,S3258)=1,$AH$2&gt;0),MIN(DATE($AH$4,12,31),DATE(YEAR(J3258)+$AH$2,MONTH(J3258),DAY(J3258))),DATE(2050,12,31))))</f>
        <v>#VALUE!</v>
      </c>
      <c r="AF3258" s="33">
        <f t="shared" si="507"/>
        <v>1</v>
      </c>
    </row>
    <row r="3259" spans="1:32">
      <c r="A3259" s="1">
        <v>3259</v>
      </c>
      <c r="B3259" s="21" t="s">
        <v>6617</v>
      </c>
      <c r="C3259" s="21" t="s">
        <v>6618</v>
      </c>
      <c r="D3259" s="21" t="s">
        <v>185</v>
      </c>
      <c r="E3259" s="21" t="s">
        <v>176</v>
      </c>
      <c r="F3259" s="21" t="s">
        <v>176</v>
      </c>
      <c r="G3259" s="21" t="s">
        <v>177</v>
      </c>
      <c r="H3259" s="21" t="s">
        <v>176</v>
      </c>
      <c r="I3259" s="21" t="s">
        <v>178</v>
      </c>
      <c r="J3259" s="22">
        <v>31048</v>
      </c>
      <c r="K3259" s="22">
        <v>55153</v>
      </c>
      <c r="L3259" s="23">
        <f t="shared" si="508"/>
        <v>27.5</v>
      </c>
      <c r="M3259" s="24">
        <f t="shared" si="509"/>
        <v>1</v>
      </c>
      <c r="N3259" s="21">
        <v>27.5</v>
      </c>
      <c r="O3259" s="21">
        <v>27.5</v>
      </c>
      <c r="P3259" s="21" t="s">
        <v>3107</v>
      </c>
      <c r="Q3259" s="21" t="s">
        <v>537</v>
      </c>
      <c r="R3259" s="25" t="s">
        <v>538</v>
      </c>
      <c r="S3259" s="21" t="s">
        <v>539</v>
      </c>
      <c r="T3259" s="21"/>
      <c r="U3259" s="26"/>
      <c r="V3259" s="26"/>
      <c r="W3259" s="27">
        <f t="shared" si="500"/>
        <v>1985</v>
      </c>
      <c r="X3259" s="27">
        <f t="shared" si="501"/>
        <v>2050</v>
      </c>
      <c r="Y3259" s="28">
        <f t="shared" si="502"/>
        <v>0</v>
      </c>
      <c r="Z3259" s="29" t="str">
        <f t="shared" si="503"/>
        <v>CAISO</v>
      </c>
      <c r="AA3259" s="30">
        <f t="shared" si="504"/>
        <v>27.5</v>
      </c>
      <c r="AB3259" s="31">
        <f>IF(AND(ISNUMBER(MATCH($S3259,[3]Lists!$CU$8:$CU$37,0)),J3259&gt;=DATE(2018,12,31)),$AH$6,$AH$5)</f>
        <v>1</v>
      </c>
      <c r="AC3259" s="31">
        <f t="shared" si="505"/>
        <v>1</v>
      </c>
      <c r="AD3259" s="31">
        <f t="shared" si="506"/>
        <v>1</v>
      </c>
      <c r="AE3259" s="32" t="e">
        <f>MIN($K3259,IF(AND(S3259='[3]Resources - Baseline'!$C$25,$AH$3&gt;0),MIN(DATE(2050,12,31),MAX(DATE($AH$4,12,31),DATE(YEAR(J3259)+$AH$3,MONTH(J3259),DAY(J3259)))),IF(AND(COUNTIFS('[3]Resources - Baseline'!$C$26:$C$37,S3259)=1,$AH$2&gt;0),MIN(DATE($AH$4,12,31),DATE(YEAR(J3259)+$AH$2,MONTH(J3259),DAY(J3259))),DATE(2050,12,31))))</f>
        <v>#VALUE!</v>
      </c>
      <c r="AF3259" s="33">
        <f t="shared" si="507"/>
        <v>1</v>
      </c>
    </row>
    <row r="3260" spans="1:32">
      <c r="A3260" s="1">
        <v>3260</v>
      </c>
      <c r="B3260" s="21" t="s">
        <v>6619</v>
      </c>
      <c r="C3260" s="21" t="s">
        <v>6620</v>
      </c>
      <c r="D3260" s="21" t="s">
        <v>185</v>
      </c>
      <c r="E3260" s="21" t="s">
        <v>176</v>
      </c>
      <c r="F3260" s="21" t="s">
        <v>176</v>
      </c>
      <c r="G3260" s="21" t="s">
        <v>177</v>
      </c>
      <c r="H3260" s="21" t="s">
        <v>176</v>
      </c>
      <c r="I3260" s="21" t="s">
        <v>178</v>
      </c>
      <c r="J3260" s="22">
        <v>31485</v>
      </c>
      <c r="K3260" s="22">
        <v>55153</v>
      </c>
      <c r="L3260" s="23">
        <f t="shared" si="508"/>
        <v>17.57</v>
      </c>
      <c r="M3260" s="24">
        <f t="shared" si="509"/>
        <v>0.63201438848920866</v>
      </c>
      <c r="N3260" s="21">
        <v>17.57</v>
      </c>
      <c r="O3260" s="21">
        <v>27.8</v>
      </c>
      <c r="P3260" s="21" t="s">
        <v>268</v>
      </c>
      <c r="Q3260" s="21" t="s">
        <v>537</v>
      </c>
      <c r="R3260" s="25" t="s">
        <v>538</v>
      </c>
      <c r="S3260" s="21" t="s">
        <v>539</v>
      </c>
      <c r="T3260" s="21"/>
      <c r="U3260" s="26"/>
      <c r="V3260" s="26"/>
      <c r="W3260" s="27">
        <f t="shared" si="500"/>
        <v>1986</v>
      </c>
      <c r="X3260" s="27">
        <f t="shared" si="501"/>
        <v>2050</v>
      </c>
      <c r="Y3260" s="28">
        <f t="shared" si="502"/>
        <v>0</v>
      </c>
      <c r="Z3260" s="29" t="str">
        <f t="shared" si="503"/>
        <v>CAISO</v>
      </c>
      <c r="AA3260" s="30">
        <f t="shared" si="504"/>
        <v>27.8</v>
      </c>
      <c r="AB3260" s="31">
        <f>IF(AND(ISNUMBER(MATCH($S3260,[3]Lists!$CU$8:$CU$37,0)),J3260&gt;=DATE(2018,12,31)),$AH$6,$AH$5)</f>
        <v>1</v>
      </c>
      <c r="AC3260" s="31">
        <f t="shared" si="505"/>
        <v>1</v>
      </c>
      <c r="AD3260" s="31">
        <f t="shared" si="506"/>
        <v>1</v>
      </c>
      <c r="AE3260" s="32" t="e">
        <f>MIN($K3260,IF(AND(S3260='[3]Resources - Baseline'!$C$25,$AH$3&gt;0),MIN(DATE(2050,12,31),MAX(DATE($AH$4,12,31),DATE(YEAR(J3260)+$AH$3,MONTH(J3260),DAY(J3260)))),IF(AND(COUNTIFS('[3]Resources - Baseline'!$C$26:$C$37,S3260)=1,$AH$2&gt;0),MIN(DATE($AH$4,12,31),DATE(YEAR(J3260)+$AH$2,MONTH(J3260),DAY(J3260))),DATE(2050,12,31))))</f>
        <v>#VALUE!</v>
      </c>
      <c r="AF3260" s="33">
        <f t="shared" si="507"/>
        <v>1</v>
      </c>
    </row>
    <row r="3261" spans="1:32">
      <c r="A3261" s="1">
        <v>3261</v>
      </c>
      <c r="B3261" s="21" t="s">
        <v>6621</v>
      </c>
      <c r="C3261" s="21" t="s">
        <v>6622</v>
      </c>
      <c r="D3261" s="21" t="s">
        <v>185</v>
      </c>
      <c r="E3261" s="21" t="s">
        <v>176</v>
      </c>
      <c r="F3261" s="21" t="s">
        <v>176</v>
      </c>
      <c r="G3261" s="21" t="s">
        <v>177</v>
      </c>
      <c r="H3261" s="21" t="s">
        <v>176</v>
      </c>
      <c r="I3261" s="21" t="s">
        <v>178</v>
      </c>
      <c r="J3261" s="22">
        <v>32976</v>
      </c>
      <c r="K3261" s="22">
        <v>55153</v>
      </c>
      <c r="L3261" s="23">
        <f t="shared" si="508"/>
        <v>33.61</v>
      </c>
      <c r="M3261" s="24">
        <f t="shared" si="509"/>
        <v>0.69298969072164951</v>
      </c>
      <c r="N3261" s="21">
        <v>33.61</v>
      </c>
      <c r="O3261" s="21">
        <v>48.5</v>
      </c>
      <c r="P3261" s="21" t="s">
        <v>268</v>
      </c>
      <c r="Q3261" s="21" t="s">
        <v>537</v>
      </c>
      <c r="R3261" s="25" t="s">
        <v>538</v>
      </c>
      <c r="S3261" s="21" t="s">
        <v>539</v>
      </c>
      <c r="T3261" s="21"/>
      <c r="U3261" s="26"/>
      <c r="V3261" s="26"/>
      <c r="W3261" s="27">
        <f t="shared" si="500"/>
        <v>1990</v>
      </c>
      <c r="X3261" s="27">
        <f t="shared" si="501"/>
        <v>2050</v>
      </c>
      <c r="Y3261" s="28">
        <f t="shared" si="502"/>
        <v>0</v>
      </c>
      <c r="Z3261" s="29" t="str">
        <f t="shared" si="503"/>
        <v>CAISO</v>
      </c>
      <c r="AA3261" s="30">
        <f t="shared" si="504"/>
        <v>48.5</v>
      </c>
      <c r="AB3261" s="31">
        <f>IF(AND(ISNUMBER(MATCH($S3261,[3]Lists!$CU$8:$CU$37,0)),J3261&gt;=DATE(2018,12,31)),$AH$6,$AH$5)</f>
        <v>1</v>
      </c>
      <c r="AC3261" s="31">
        <f t="shared" si="505"/>
        <v>1</v>
      </c>
      <c r="AD3261" s="31">
        <f t="shared" si="506"/>
        <v>1</v>
      </c>
      <c r="AE3261" s="32" t="e">
        <f>MIN($K3261,IF(AND(S3261='[3]Resources - Baseline'!$C$25,$AH$3&gt;0),MIN(DATE(2050,12,31),MAX(DATE($AH$4,12,31),DATE(YEAR(J3261)+$AH$3,MONTH(J3261),DAY(J3261)))),IF(AND(COUNTIFS('[3]Resources - Baseline'!$C$26:$C$37,S3261)=1,$AH$2&gt;0),MIN(DATE($AH$4,12,31),DATE(YEAR(J3261)+$AH$2,MONTH(J3261),DAY(J3261))),DATE(2050,12,31))))</f>
        <v>#VALUE!</v>
      </c>
      <c r="AF3261" s="33">
        <f t="shared" si="507"/>
        <v>1</v>
      </c>
    </row>
    <row r="3262" spans="1:32">
      <c r="A3262" s="1">
        <v>3262</v>
      </c>
      <c r="B3262" s="21" t="s">
        <v>6623</v>
      </c>
      <c r="C3262" s="21" t="s">
        <v>6624</v>
      </c>
      <c r="D3262" s="21" t="s">
        <v>185</v>
      </c>
      <c r="E3262" s="21" t="s">
        <v>176</v>
      </c>
      <c r="F3262" s="21" t="s">
        <v>176</v>
      </c>
      <c r="G3262" s="21" t="s">
        <v>177</v>
      </c>
      <c r="H3262" s="21" t="s">
        <v>176</v>
      </c>
      <c r="I3262" s="21" t="s">
        <v>178</v>
      </c>
      <c r="J3262" s="22">
        <v>36116</v>
      </c>
      <c r="K3262" s="22">
        <v>55153</v>
      </c>
      <c r="L3262" s="23">
        <f t="shared" si="508"/>
        <v>45.8</v>
      </c>
      <c r="M3262" s="24">
        <f t="shared" si="509"/>
        <v>0.92525252525252522</v>
      </c>
      <c r="N3262" s="21">
        <v>45.8</v>
      </c>
      <c r="O3262" s="21">
        <v>49.5</v>
      </c>
      <c r="P3262" s="21" t="s">
        <v>268</v>
      </c>
      <c r="Q3262" s="21" t="s">
        <v>537</v>
      </c>
      <c r="R3262" s="25" t="s">
        <v>538</v>
      </c>
      <c r="S3262" s="21" t="s">
        <v>539</v>
      </c>
      <c r="T3262" s="21"/>
      <c r="U3262" s="26"/>
      <c r="V3262" s="26"/>
      <c r="W3262" s="27">
        <f t="shared" si="500"/>
        <v>1999</v>
      </c>
      <c r="X3262" s="27">
        <f t="shared" si="501"/>
        <v>2050</v>
      </c>
      <c r="Y3262" s="28">
        <f t="shared" si="502"/>
        <v>0</v>
      </c>
      <c r="Z3262" s="29" t="str">
        <f t="shared" si="503"/>
        <v>CAISO</v>
      </c>
      <c r="AA3262" s="30">
        <f t="shared" si="504"/>
        <v>49.5</v>
      </c>
      <c r="AB3262" s="31">
        <f>IF(AND(ISNUMBER(MATCH($S3262,[3]Lists!$CU$8:$CU$37,0)),J3262&gt;=DATE(2018,12,31)),$AH$6,$AH$5)</f>
        <v>1</v>
      </c>
      <c r="AC3262" s="31">
        <f t="shared" si="505"/>
        <v>1</v>
      </c>
      <c r="AD3262" s="31">
        <f t="shared" si="506"/>
        <v>1</v>
      </c>
      <c r="AE3262" s="32" t="e">
        <f>MIN($K3262,IF(AND(S3262='[3]Resources - Baseline'!$C$25,$AH$3&gt;0),MIN(DATE(2050,12,31),MAX(DATE($AH$4,12,31),DATE(YEAR(J3262)+$AH$3,MONTH(J3262),DAY(J3262)))),IF(AND(COUNTIFS('[3]Resources - Baseline'!$C$26:$C$37,S3262)=1,$AH$2&gt;0),MIN(DATE($AH$4,12,31),DATE(YEAR(J3262)+$AH$2,MONTH(J3262),DAY(J3262))),DATE(2050,12,31))))</f>
        <v>#VALUE!</v>
      </c>
      <c r="AF3262" s="33">
        <f t="shared" si="507"/>
        <v>1</v>
      </c>
    </row>
    <row r="3263" spans="1:32">
      <c r="A3263" s="1">
        <v>3263</v>
      </c>
      <c r="B3263" s="21" t="s">
        <v>6625</v>
      </c>
      <c r="C3263" s="21" t="s">
        <v>6626</v>
      </c>
      <c r="D3263" s="21" t="s">
        <v>185</v>
      </c>
      <c r="E3263" s="21" t="s">
        <v>176</v>
      </c>
      <c r="F3263" s="21" t="s">
        <v>176</v>
      </c>
      <c r="G3263" s="21" t="s">
        <v>177</v>
      </c>
      <c r="H3263" s="21" t="s">
        <v>176</v>
      </c>
      <c r="I3263" s="21" t="s">
        <v>178</v>
      </c>
      <c r="J3263" s="22">
        <v>31778</v>
      </c>
      <c r="K3263" s="22">
        <v>55153</v>
      </c>
      <c r="L3263" s="23">
        <f t="shared" si="508"/>
        <v>1.65</v>
      </c>
      <c r="M3263" s="24">
        <f t="shared" si="509"/>
        <v>1</v>
      </c>
      <c r="N3263" s="21">
        <v>1.65</v>
      </c>
      <c r="O3263" s="21">
        <v>1.65</v>
      </c>
      <c r="P3263" s="21" t="s">
        <v>187</v>
      </c>
      <c r="Q3263" s="21" t="s">
        <v>537</v>
      </c>
      <c r="R3263" s="25" t="s">
        <v>538</v>
      </c>
      <c r="S3263" s="21" t="s">
        <v>368</v>
      </c>
      <c r="T3263" s="21"/>
      <c r="U3263" s="26"/>
      <c r="V3263" s="26"/>
      <c r="W3263" s="27">
        <f t="shared" si="500"/>
        <v>1987</v>
      </c>
      <c r="X3263" s="27">
        <f t="shared" si="501"/>
        <v>2050</v>
      </c>
      <c r="Y3263" s="28">
        <f t="shared" si="502"/>
        <v>0</v>
      </c>
      <c r="Z3263" s="29" t="str">
        <f t="shared" si="503"/>
        <v>CAISO</v>
      </c>
      <c r="AA3263" s="30">
        <f t="shared" si="504"/>
        <v>1.65</v>
      </c>
      <c r="AB3263" s="31">
        <f>IF(AND(ISNUMBER(MATCH($S3263,[3]Lists!$CU$8:$CU$37,0)),J3263&gt;=DATE(2018,12,31)),$AH$6,$AH$5)</f>
        <v>1</v>
      </c>
      <c r="AC3263" s="31">
        <f t="shared" si="505"/>
        <v>1</v>
      </c>
      <c r="AD3263" s="31">
        <f t="shared" si="506"/>
        <v>1</v>
      </c>
      <c r="AE3263" s="32" t="e">
        <f>MIN($K3263,IF(AND(S3263='[3]Resources - Baseline'!$C$25,$AH$3&gt;0),MIN(DATE(2050,12,31),MAX(DATE($AH$4,12,31),DATE(YEAR(J3263)+$AH$3,MONTH(J3263),DAY(J3263)))),IF(AND(COUNTIFS('[3]Resources - Baseline'!$C$26:$C$37,S3263)=1,$AH$2&gt;0),MIN(DATE($AH$4,12,31),DATE(YEAR(J3263)+$AH$2,MONTH(J3263),DAY(J3263))),DATE(2050,12,31))))</f>
        <v>#VALUE!</v>
      </c>
      <c r="AF3263" s="33">
        <f t="shared" si="507"/>
        <v>1</v>
      </c>
    </row>
    <row r="3264" spans="1:32">
      <c r="A3264" s="1">
        <v>3264</v>
      </c>
      <c r="B3264" s="21" t="s">
        <v>6627</v>
      </c>
      <c r="C3264" s="21" t="s">
        <v>6628</v>
      </c>
      <c r="D3264" s="21" t="s">
        <v>185</v>
      </c>
      <c r="E3264" s="21" t="s">
        <v>175</v>
      </c>
      <c r="F3264" s="21" t="s">
        <v>175</v>
      </c>
      <c r="G3264" s="21" t="s">
        <v>186</v>
      </c>
      <c r="H3264" s="21" t="s">
        <v>175</v>
      </c>
      <c r="I3264" s="21" t="s">
        <v>178</v>
      </c>
      <c r="J3264" s="22">
        <v>31551</v>
      </c>
      <c r="K3264" s="22">
        <v>55153</v>
      </c>
      <c r="L3264" s="23">
        <f t="shared" si="508"/>
        <v>16.2</v>
      </c>
      <c r="M3264" s="24">
        <f t="shared" si="509"/>
        <v>1</v>
      </c>
      <c r="N3264" s="21">
        <v>16.2</v>
      </c>
      <c r="O3264" s="21">
        <v>16.2</v>
      </c>
      <c r="P3264" s="21" t="s">
        <v>187</v>
      </c>
      <c r="Q3264" s="21" t="s">
        <v>219</v>
      </c>
      <c r="R3264" s="25" t="s">
        <v>218</v>
      </c>
      <c r="S3264" s="21" t="s">
        <v>265</v>
      </c>
      <c r="T3264" s="21"/>
      <c r="U3264" s="26"/>
      <c r="V3264" s="26"/>
      <c r="W3264" s="27">
        <f t="shared" si="500"/>
        <v>1986</v>
      </c>
      <c r="X3264" s="27">
        <f t="shared" si="501"/>
        <v>2050</v>
      </c>
      <c r="Y3264" s="28">
        <f t="shared" si="502"/>
        <v>0</v>
      </c>
      <c r="Z3264" s="29" t="str">
        <f t="shared" si="503"/>
        <v>CAISO</v>
      </c>
      <c r="AA3264" s="30">
        <f t="shared" si="504"/>
        <v>16.2</v>
      </c>
      <c r="AB3264" s="31">
        <f>IF(AND(ISNUMBER(MATCH($S3264,[3]Lists!$CU$8:$CU$37,0)),J3264&gt;=DATE(2018,12,31)),$AH$6,$AH$5)</f>
        <v>1</v>
      </c>
      <c r="AC3264" s="31">
        <f t="shared" si="505"/>
        <v>1</v>
      </c>
      <c r="AD3264" s="31">
        <f t="shared" si="506"/>
        <v>1</v>
      </c>
      <c r="AE3264" s="32" t="e">
        <f>MIN($K3264,IF(AND(S3264='[3]Resources - Baseline'!$C$25,$AH$3&gt;0),MIN(DATE(2050,12,31),MAX(DATE($AH$4,12,31),DATE(YEAR(J3264)+$AH$3,MONTH(J3264),DAY(J3264)))),IF(AND(COUNTIFS('[3]Resources - Baseline'!$C$26:$C$37,S3264)=1,$AH$2&gt;0),MIN(DATE($AH$4,12,31),DATE(YEAR(J3264)+$AH$2,MONTH(J3264),DAY(J3264))),DATE(2050,12,31))))</f>
        <v>#VALUE!</v>
      </c>
      <c r="AF3264" s="33">
        <f t="shared" si="507"/>
        <v>1</v>
      </c>
    </row>
    <row r="3265" spans="1:32">
      <c r="A3265" s="1">
        <v>3265</v>
      </c>
      <c r="B3265" s="21" t="s">
        <v>6629</v>
      </c>
      <c r="C3265" s="21" t="s">
        <v>6630</v>
      </c>
      <c r="D3265" s="21" t="s">
        <v>163</v>
      </c>
      <c r="E3265" s="21" t="s">
        <v>440</v>
      </c>
      <c r="F3265" s="21" t="s">
        <v>440</v>
      </c>
      <c r="G3265" s="21" t="s">
        <v>441</v>
      </c>
      <c r="H3265" s="21" t="s">
        <v>434</v>
      </c>
      <c r="I3265" s="21" t="s">
        <v>212</v>
      </c>
      <c r="J3265" s="22">
        <v>31352</v>
      </c>
      <c r="K3265" s="22">
        <v>47588</v>
      </c>
      <c r="L3265" s="23">
        <f t="shared" si="508"/>
        <v>0.54</v>
      </c>
      <c r="M3265" s="24">
        <f t="shared" si="509"/>
        <v>1</v>
      </c>
      <c r="N3265" s="21">
        <v>0.54</v>
      </c>
      <c r="O3265" s="21">
        <v>0.54</v>
      </c>
      <c r="P3265" s="21" t="s">
        <v>218</v>
      </c>
      <c r="Q3265" s="21" t="s">
        <v>219</v>
      </c>
      <c r="R3265" s="25" t="s">
        <v>218</v>
      </c>
      <c r="S3265" s="21" t="s">
        <v>344</v>
      </c>
      <c r="T3265" s="21"/>
      <c r="U3265" s="26"/>
      <c r="V3265" s="26"/>
      <c r="W3265" s="27">
        <f t="shared" si="500"/>
        <v>1986</v>
      </c>
      <c r="X3265" s="27">
        <f t="shared" si="501"/>
        <v>2029</v>
      </c>
      <c r="Y3265" s="28">
        <f t="shared" si="502"/>
        <v>0</v>
      </c>
      <c r="Z3265" s="29" t="str">
        <f t="shared" si="503"/>
        <v>NW</v>
      </c>
      <c r="AA3265" s="30">
        <f t="shared" si="504"/>
        <v>0.54</v>
      </c>
      <c r="AB3265" s="31">
        <f>IF(AND(ISNUMBER(MATCH($S3265,[3]Lists!$CU$8:$CU$37,0)),J3265&gt;=DATE(2018,12,31)),$AH$6,$AH$5)</f>
        <v>1</v>
      </c>
      <c r="AC3265" s="31">
        <f t="shared" si="505"/>
        <v>1</v>
      </c>
      <c r="AD3265" s="31">
        <f t="shared" si="506"/>
        <v>1</v>
      </c>
      <c r="AE3265" s="32" t="e">
        <f>MIN($K3265,IF(AND(S3265='[3]Resources - Baseline'!$C$25,$AH$3&gt;0),MIN(DATE(2050,12,31),MAX(DATE($AH$4,12,31),DATE(YEAR(J3265)+$AH$3,MONTH(J3265),DAY(J3265)))),IF(AND(COUNTIFS('[3]Resources - Baseline'!$C$26:$C$37,S3265)=1,$AH$2&gt;0),MIN(DATE($AH$4,12,31),DATE(YEAR(J3265)+$AH$2,MONTH(J3265),DAY(J3265))),DATE(2050,12,31))))</f>
        <v>#VALUE!</v>
      </c>
      <c r="AF3265" s="33">
        <f t="shared" si="507"/>
        <v>1</v>
      </c>
    </row>
    <row r="3266" spans="1:32">
      <c r="A3266" s="1">
        <v>3266</v>
      </c>
      <c r="B3266" s="21" t="s">
        <v>6631</v>
      </c>
      <c r="C3266" s="21" t="s">
        <v>6632</v>
      </c>
      <c r="D3266" s="21" t="s">
        <v>185</v>
      </c>
      <c r="E3266" s="21" t="s">
        <v>246</v>
      </c>
      <c r="F3266" s="21" t="s">
        <v>246</v>
      </c>
      <c r="G3266" s="21" t="s">
        <v>247</v>
      </c>
      <c r="H3266" s="21" t="s">
        <v>246</v>
      </c>
      <c r="I3266" s="21" t="s">
        <v>178</v>
      </c>
      <c r="J3266" s="22">
        <v>34089</v>
      </c>
      <c r="K3266" s="22">
        <v>55153</v>
      </c>
      <c r="L3266" s="23">
        <f t="shared" si="508"/>
        <v>3.46</v>
      </c>
      <c r="M3266" s="24">
        <f t="shared" si="509"/>
        <v>0.69199999999999995</v>
      </c>
      <c r="N3266" s="21">
        <v>3.46</v>
      </c>
      <c r="O3266" s="21">
        <v>5</v>
      </c>
      <c r="P3266" s="21" t="s">
        <v>187</v>
      </c>
      <c r="Q3266" s="21" t="s">
        <v>1498</v>
      </c>
      <c r="R3266" s="25" t="s">
        <v>1499</v>
      </c>
      <c r="S3266" s="21" t="s">
        <v>913</v>
      </c>
      <c r="T3266" s="21"/>
      <c r="U3266" s="26"/>
      <c r="V3266" s="26"/>
      <c r="W3266" s="27">
        <f t="shared" si="500"/>
        <v>1993</v>
      </c>
      <c r="X3266" s="27">
        <f t="shared" si="501"/>
        <v>2050</v>
      </c>
      <c r="Y3266" s="28">
        <f t="shared" si="502"/>
        <v>0</v>
      </c>
      <c r="Z3266" s="29" t="str">
        <f t="shared" si="503"/>
        <v>CAISO</v>
      </c>
      <c r="AA3266" s="30">
        <f t="shared" si="504"/>
        <v>5</v>
      </c>
      <c r="AB3266" s="31">
        <f>IF(AND(ISNUMBER(MATCH($S3266,[3]Lists!$CU$8:$CU$37,0)),J3266&gt;=DATE(2018,12,31)),$AH$6,$AH$5)</f>
        <v>1</v>
      </c>
      <c r="AC3266" s="31">
        <f t="shared" si="505"/>
        <v>1</v>
      </c>
      <c r="AD3266" s="31">
        <f t="shared" si="506"/>
        <v>1</v>
      </c>
      <c r="AE3266" s="32" t="e">
        <f>MIN($K3266,IF(AND(S3266='[3]Resources - Baseline'!$C$25,$AH$3&gt;0),MIN(DATE(2050,12,31),MAX(DATE($AH$4,12,31),DATE(YEAR(J3266)+$AH$3,MONTH(J3266),DAY(J3266)))),IF(AND(COUNTIFS('[3]Resources - Baseline'!$C$26:$C$37,S3266)=1,$AH$2&gt;0),MIN(DATE($AH$4,12,31),DATE(YEAR(J3266)+$AH$2,MONTH(J3266),DAY(J3266))),DATE(2050,12,31))))</f>
        <v>#VALUE!</v>
      </c>
      <c r="AF3266" s="33">
        <f t="shared" si="507"/>
        <v>1</v>
      </c>
    </row>
    <row r="3267" spans="1:32">
      <c r="A3267" s="1">
        <v>3267</v>
      </c>
      <c r="B3267" s="21" t="s">
        <v>6633</v>
      </c>
      <c r="C3267" s="21" t="s">
        <v>6634</v>
      </c>
      <c r="D3267" s="21" t="s">
        <v>163</v>
      </c>
      <c r="E3267" s="21" t="s">
        <v>1273</v>
      </c>
      <c r="F3267" s="21" t="s">
        <v>1273</v>
      </c>
      <c r="G3267" s="21" t="s">
        <v>1274</v>
      </c>
      <c r="H3267" s="21" t="s">
        <v>210</v>
      </c>
      <c r="I3267" s="21" t="s">
        <v>212</v>
      </c>
      <c r="J3267" s="22">
        <v>18264</v>
      </c>
      <c r="K3267" s="22">
        <v>55153</v>
      </c>
      <c r="L3267" s="23">
        <f t="shared" si="508"/>
        <v>1.8</v>
      </c>
      <c r="M3267" s="24">
        <f t="shared" si="509"/>
        <v>1</v>
      </c>
      <c r="N3267" s="21">
        <v>1.8</v>
      </c>
      <c r="O3267" s="21">
        <v>1.8</v>
      </c>
      <c r="P3267" s="21" t="s">
        <v>4950</v>
      </c>
      <c r="Q3267" s="21" t="s">
        <v>219</v>
      </c>
      <c r="R3267" s="25" t="s">
        <v>218</v>
      </c>
      <c r="S3267" s="21" t="s">
        <v>344</v>
      </c>
      <c r="T3267" s="21"/>
      <c r="U3267" s="26"/>
      <c r="V3267" s="26"/>
      <c r="W3267" s="27">
        <f t="shared" si="500"/>
        <v>1950</v>
      </c>
      <c r="X3267" s="27">
        <f t="shared" si="501"/>
        <v>2050</v>
      </c>
      <c r="Y3267" s="28">
        <f t="shared" si="502"/>
        <v>0</v>
      </c>
      <c r="Z3267" s="29" t="str">
        <f t="shared" si="503"/>
        <v>NW</v>
      </c>
      <c r="AA3267" s="30">
        <f t="shared" si="504"/>
        <v>1.8</v>
      </c>
      <c r="AB3267" s="31">
        <f>IF(AND(ISNUMBER(MATCH($S3267,[3]Lists!$CU$8:$CU$37,0)),J3267&gt;=DATE(2018,12,31)),$AH$6,$AH$5)</f>
        <v>1</v>
      </c>
      <c r="AC3267" s="31">
        <f t="shared" si="505"/>
        <v>1</v>
      </c>
      <c r="AD3267" s="31">
        <f t="shared" si="506"/>
        <v>1</v>
      </c>
      <c r="AE3267" s="32" t="e">
        <f>MIN($K3267,IF(AND(S3267='[3]Resources - Baseline'!$C$25,$AH$3&gt;0),MIN(DATE(2050,12,31),MAX(DATE($AH$4,12,31),DATE(YEAR(J3267)+$AH$3,MONTH(J3267),DAY(J3267)))),IF(AND(COUNTIFS('[3]Resources - Baseline'!$C$26:$C$37,S3267)=1,$AH$2&gt;0),MIN(DATE($AH$4,12,31),DATE(YEAR(J3267)+$AH$2,MONTH(J3267),DAY(J3267))),DATE(2050,12,31))))</f>
        <v>#VALUE!</v>
      </c>
      <c r="AF3267" s="33">
        <f t="shared" si="507"/>
        <v>1</v>
      </c>
    </row>
    <row r="3268" spans="1:32">
      <c r="A3268" s="1">
        <v>3268</v>
      </c>
      <c r="B3268" s="21" t="s">
        <v>6635</v>
      </c>
      <c r="C3268" s="21" t="s">
        <v>6634</v>
      </c>
      <c r="D3268" s="21" t="s">
        <v>163</v>
      </c>
      <c r="E3268" s="21" t="s">
        <v>1273</v>
      </c>
      <c r="F3268" s="21" t="s">
        <v>1273</v>
      </c>
      <c r="G3268" s="21" t="s">
        <v>1274</v>
      </c>
      <c r="H3268" s="21" t="s">
        <v>210</v>
      </c>
      <c r="I3268" s="21" t="s">
        <v>212</v>
      </c>
      <c r="J3268" s="22">
        <v>18264</v>
      </c>
      <c r="K3268" s="22">
        <v>55153</v>
      </c>
      <c r="L3268" s="23">
        <f t="shared" si="508"/>
        <v>1.8</v>
      </c>
      <c r="M3268" s="24">
        <f t="shared" si="509"/>
        <v>1</v>
      </c>
      <c r="N3268" s="21">
        <v>1.8</v>
      </c>
      <c r="O3268" s="21">
        <v>1.8</v>
      </c>
      <c r="P3268" s="21" t="s">
        <v>4950</v>
      </c>
      <c r="Q3268" s="21" t="s">
        <v>219</v>
      </c>
      <c r="R3268" s="25" t="s">
        <v>218</v>
      </c>
      <c r="S3268" s="21" t="s">
        <v>344</v>
      </c>
      <c r="T3268" s="21"/>
      <c r="U3268" s="26"/>
      <c r="V3268" s="26"/>
      <c r="W3268" s="27">
        <f t="shared" si="500"/>
        <v>1950</v>
      </c>
      <c r="X3268" s="27">
        <f t="shared" si="501"/>
        <v>2050</v>
      </c>
      <c r="Y3268" s="28">
        <f t="shared" si="502"/>
        <v>0</v>
      </c>
      <c r="Z3268" s="29" t="str">
        <f t="shared" si="503"/>
        <v>NW</v>
      </c>
      <c r="AA3268" s="30">
        <f t="shared" si="504"/>
        <v>1.8</v>
      </c>
      <c r="AB3268" s="31">
        <f>IF(AND(ISNUMBER(MATCH($S3268,[3]Lists!$CU$8:$CU$37,0)),J3268&gt;=DATE(2018,12,31)),$AH$6,$AH$5)</f>
        <v>1</v>
      </c>
      <c r="AC3268" s="31">
        <f t="shared" si="505"/>
        <v>1</v>
      </c>
      <c r="AD3268" s="31">
        <f t="shared" si="506"/>
        <v>1</v>
      </c>
      <c r="AE3268" s="32" t="e">
        <f>MIN($K3268,IF(AND(S3268='[3]Resources - Baseline'!$C$25,$AH$3&gt;0),MIN(DATE(2050,12,31),MAX(DATE($AH$4,12,31),DATE(YEAR(J3268)+$AH$3,MONTH(J3268),DAY(J3268)))),IF(AND(COUNTIFS('[3]Resources - Baseline'!$C$26:$C$37,S3268)=1,$AH$2&gt;0),MIN(DATE($AH$4,12,31),DATE(YEAR(J3268)+$AH$2,MONTH(J3268),DAY(J3268))),DATE(2050,12,31))))</f>
        <v>#VALUE!</v>
      </c>
      <c r="AF3268" s="33">
        <f t="shared" si="507"/>
        <v>1</v>
      </c>
    </row>
    <row r="3269" spans="1:32">
      <c r="A3269" s="1">
        <v>3269</v>
      </c>
      <c r="B3269" s="21" t="s">
        <v>6636</v>
      </c>
      <c r="C3269" s="21" t="s">
        <v>6634</v>
      </c>
      <c r="D3269" s="21" t="s">
        <v>163</v>
      </c>
      <c r="E3269" s="21" t="s">
        <v>1273</v>
      </c>
      <c r="F3269" s="21" t="s">
        <v>1273</v>
      </c>
      <c r="G3269" s="21" t="s">
        <v>1274</v>
      </c>
      <c r="H3269" s="21" t="s">
        <v>210</v>
      </c>
      <c r="I3269" s="21" t="s">
        <v>212</v>
      </c>
      <c r="J3269" s="22">
        <v>18264</v>
      </c>
      <c r="K3269" s="22">
        <v>55153</v>
      </c>
      <c r="L3269" s="23">
        <f t="shared" si="508"/>
        <v>1.8</v>
      </c>
      <c r="M3269" s="24">
        <f t="shared" si="509"/>
        <v>1</v>
      </c>
      <c r="N3269" s="21">
        <v>1.8</v>
      </c>
      <c r="O3269" s="21">
        <v>1.8</v>
      </c>
      <c r="P3269" s="21" t="s">
        <v>4950</v>
      </c>
      <c r="Q3269" s="21" t="s">
        <v>219</v>
      </c>
      <c r="R3269" s="25" t="s">
        <v>218</v>
      </c>
      <c r="S3269" s="21" t="s">
        <v>344</v>
      </c>
      <c r="T3269" s="21"/>
      <c r="U3269" s="26"/>
      <c r="V3269" s="26"/>
      <c r="W3269" s="27">
        <f t="shared" si="500"/>
        <v>1950</v>
      </c>
      <c r="X3269" s="27">
        <f t="shared" si="501"/>
        <v>2050</v>
      </c>
      <c r="Y3269" s="28">
        <f t="shared" si="502"/>
        <v>0</v>
      </c>
      <c r="Z3269" s="29" t="str">
        <f t="shared" si="503"/>
        <v>NW</v>
      </c>
      <c r="AA3269" s="30">
        <f t="shared" si="504"/>
        <v>1.8</v>
      </c>
      <c r="AB3269" s="31">
        <f>IF(AND(ISNUMBER(MATCH($S3269,[3]Lists!$CU$8:$CU$37,0)),J3269&gt;=DATE(2018,12,31)),$AH$6,$AH$5)</f>
        <v>1</v>
      </c>
      <c r="AC3269" s="31">
        <f t="shared" si="505"/>
        <v>1</v>
      </c>
      <c r="AD3269" s="31">
        <f t="shared" si="506"/>
        <v>1</v>
      </c>
      <c r="AE3269" s="32" t="e">
        <f>MIN($K3269,IF(AND(S3269='[3]Resources - Baseline'!$C$25,$AH$3&gt;0),MIN(DATE(2050,12,31),MAX(DATE($AH$4,12,31),DATE(YEAR(J3269)+$AH$3,MONTH(J3269),DAY(J3269)))),IF(AND(COUNTIFS('[3]Resources - Baseline'!$C$26:$C$37,S3269)=1,$AH$2&gt;0),MIN(DATE($AH$4,12,31),DATE(YEAR(J3269)+$AH$2,MONTH(J3269),DAY(J3269))),DATE(2050,12,31))))</f>
        <v>#VALUE!</v>
      </c>
      <c r="AF3269" s="33">
        <f t="shared" si="507"/>
        <v>1</v>
      </c>
    </row>
    <row r="3270" spans="1:32">
      <c r="A3270" s="1">
        <v>3270</v>
      </c>
      <c r="B3270" s="21" t="s">
        <v>6637</v>
      </c>
      <c r="C3270" s="21" t="s">
        <v>6638</v>
      </c>
      <c r="D3270" s="21" t="s">
        <v>163</v>
      </c>
      <c r="E3270" s="21" t="s">
        <v>1273</v>
      </c>
      <c r="F3270" s="21" t="s">
        <v>1273</v>
      </c>
      <c r="G3270" s="21" t="s">
        <v>1274</v>
      </c>
      <c r="H3270" s="21" t="s">
        <v>210</v>
      </c>
      <c r="I3270" s="21" t="s">
        <v>212</v>
      </c>
      <c r="J3270" s="22">
        <v>41426</v>
      </c>
      <c r="K3270" s="22">
        <v>55153</v>
      </c>
      <c r="L3270" s="23">
        <f t="shared" si="508"/>
        <v>7.2</v>
      </c>
      <c r="M3270" s="24">
        <f t="shared" si="509"/>
        <v>1</v>
      </c>
      <c r="N3270" s="21">
        <v>7.2</v>
      </c>
      <c r="O3270" s="21">
        <v>7.2</v>
      </c>
      <c r="P3270" s="21" t="s">
        <v>218</v>
      </c>
      <c r="Q3270" s="21" t="s">
        <v>219</v>
      </c>
      <c r="R3270" s="25" t="s">
        <v>218</v>
      </c>
      <c r="S3270" s="21" t="s">
        <v>344</v>
      </c>
      <c r="T3270" s="21"/>
      <c r="U3270" s="26"/>
      <c r="V3270" s="26"/>
      <c r="W3270" s="27">
        <f t="shared" si="500"/>
        <v>2013</v>
      </c>
      <c r="X3270" s="27">
        <f t="shared" si="501"/>
        <v>2050</v>
      </c>
      <c r="Y3270" s="28">
        <f t="shared" si="502"/>
        <v>0</v>
      </c>
      <c r="Z3270" s="29" t="str">
        <f t="shared" si="503"/>
        <v>NW</v>
      </c>
      <c r="AA3270" s="30">
        <f t="shared" si="504"/>
        <v>7.2</v>
      </c>
      <c r="AB3270" s="31">
        <f>IF(AND(ISNUMBER(MATCH($S3270,[3]Lists!$CU$8:$CU$37,0)),J3270&gt;=DATE(2018,12,31)),$AH$6,$AH$5)</f>
        <v>1</v>
      </c>
      <c r="AC3270" s="31">
        <f t="shared" si="505"/>
        <v>1</v>
      </c>
      <c r="AD3270" s="31">
        <f t="shared" si="506"/>
        <v>1</v>
      </c>
      <c r="AE3270" s="32" t="e">
        <f>MIN($K3270,IF(AND(S3270='[3]Resources - Baseline'!$C$25,$AH$3&gt;0),MIN(DATE(2050,12,31),MAX(DATE($AH$4,12,31),DATE(YEAR(J3270)+$AH$3,MONTH(J3270),DAY(J3270)))),IF(AND(COUNTIFS('[3]Resources - Baseline'!$C$26:$C$37,S3270)=1,$AH$2&gt;0),MIN(DATE($AH$4,12,31),DATE(YEAR(J3270)+$AH$2,MONTH(J3270),DAY(J3270))),DATE(2050,12,31))))</f>
        <v>#VALUE!</v>
      </c>
      <c r="AF3270" s="33">
        <f t="shared" si="507"/>
        <v>1</v>
      </c>
    </row>
    <row r="3271" spans="1:32">
      <c r="A3271" s="1">
        <v>3271</v>
      </c>
      <c r="B3271" s="21" t="s">
        <v>6639</v>
      </c>
      <c r="C3271" s="21" t="s">
        <v>6640</v>
      </c>
      <c r="D3271" s="21" t="s">
        <v>163</v>
      </c>
      <c r="E3271" s="21" t="s">
        <v>1273</v>
      </c>
      <c r="F3271" s="21" t="s">
        <v>1273</v>
      </c>
      <c r="G3271" s="21" t="s">
        <v>1274</v>
      </c>
      <c r="H3271" s="21" t="s">
        <v>210</v>
      </c>
      <c r="I3271" s="21" t="s">
        <v>212</v>
      </c>
      <c r="J3271" s="22">
        <v>41426</v>
      </c>
      <c r="K3271" s="22">
        <v>55153</v>
      </c>
      <c r="L3271" s="23">
        <f t="shared" si="508"/>
        <v>6.7</v>
      </c>
      <c r="M3271" s="24">
        <f t="shared" si="509"/>
        <v>1</v>
      </c>
      <c r="N3271" s="21">
        <v>6.7</v>
      </c>
      <c r="O3271" s="21">
        <v>6.7</v>
      </c>
      <c r="P3271" s="21" t="s">
        <v>218</v>
      </c>
      <c r="Q3271" s="21" t="s">
        <v>219</v>
      </c>
      <c r="R3271" s="25" t="s">
        <v>218</v>
      </c>
      <c r="S3271" s="21" t="s">
        <v>344</v>
      </c>
      <c r="T3271" s="21"/>
      <c r="U3271" s="26"/>
      <c r="V3271" s="26"/>
      <c r="W3271" s="27">
        <f t="shared" si="500"/>
        <v>2013</v>
      </c>
      <c r="X3271" s="27">
        <f t="shared" si="501"/>
        <v>2050</v>
      </c>
      <c r="Y3271" s="28">
        <f t="shared" si="502"/>
        <v>0</v>
      </c>
      <c r="Z3271" s="29" t="str">
        <f t="shared" si="503"/>
        <v>NW</v>
      </c>
      <c r="AA3271" s="30">
        <f t="shared" si="504"/>
        <v>6.7</v>
      </c>
      <c r="AB3271" s="31">
        <f>IF(AND(ISNUMBER(MATCH($S3271,[3]Lists!$CU$8:$CU$37,0)),J3271&gt;=DATE(2018,12,31)),$AH$6,$AH$5)</f>
        <v>1</v>
      </c>
      <c r="AC3271" s="31">
        <f t="shared" si="505"/>
        <v>1</v>
      </c>
      <c r="AD3271" s="31">
        <f t="shared" si="506"/>
        <v>1</v>
      </c>
      <c r="AE3271" s="32" t="e">
        <f>MIN($K3271,IF(AND(S3271='[3]Resources - Baseline'!$C$25,$AH$3&gt;0),MIN(DATE(2050,12,31),MAX(DATE($AH$4,12,31),DATE(YEAR(J3271)+$AH$3,MONTH(J3271),DAY(J3271)))),IF(AND(COUNTIFS('[3]Resources - Baseline'!$C$26:$C$37,S3271)=1,$AH$2&gt;0),MIN(DATE($AH$4,12,31),DATE(YEAR(J3271)+$AH$2,MONTH(J3271),DAY(J3271))),DATE(2050,12,31))))</f>
        <v>#VALUE!</v>
      </c>
      <c r="AF3271" s="33">
        <f t="shared" si="507"/>
        <v>1</v>
      </c>
    </row>
    <row r="3272" spans="1:32">
      <c r="A3272" s="1">
        <v>3272</v>
      </c>
      <c r="B3272" s="21" t="s">
        <v>6641</v>
      </c>
      <c r="C3272" s="21" t="s">
        <v>6642</v>
      </c>
      <c r="D3272" s="21" t="s">
        <v>163</v>
      </c>
      <c r="E3272" s="21" t="s">
        <v>1273</v>
      </c>
      <c r="F3272" s="21" t="s">
        <v>1273</v>
      </c>
      <c r="G3272" s="21" t="s">
        <v>1274</v>
      </c>
      <c r="H3272" s="21" t="s">
        <v>210</v>
      </c>
      <c r="I3272" s="21" t="s">
        <v>212</v>
      </c>
      <c r="J3272" s="22">
        <v>41426</v>
      </c>
      <c r="K3272" s="22">
        <v>55153</v>
      </c>
      <c r="L3272" s="23">
        <f t="shared" si="508"/>
        <v>13.7</v>
      </c>
      <c r="M3272" s="24">
        <f t="shared" si="509"/>
        <v>1</v>
      </c>
      <c r="N3272" s="21">
        <v>13.7</v>
      </c>
      <c r="O3272" s="21">
        <v>13.7</v>
      </c>
      <c r="P3272" s="21" t="s">
        <v>218</v>
      </c>
      <c r="Q3272" s="21" t="s">
        <v>219</v>
      </c>
      <c r="R3272" s="25" t="s">
        <v>218</v>
      </c>
      <c r="S3272" s="21" t="s">
        <v>344</v>
      </c>
      <c r="T3272" s="21"/>
      <c r="U3272" s="26"/>
      <c r="V3272" s="26"/>
      <c r="W3272" s="27">
        <f t="shared" si="500"/>
        <v>2013</v>
      </c>
      <c r="X3272" s="27">
        <f t="shared" si="501"/>
        <v>2050</v>
      </c>
      <c r="Y3272" s="28">
        <f t="shared" si="502"/>
        <v>0</v>
      </c>
      <c r="Z3272" s="29" t="str">
        <f t="shared" si="503"/>
        <v>NW</v>
      </c>
      <c r="AA3272" s="30">
        <f t="shared" si="504"/>
        <v>13.7</v>
      </c>
      <c r="AB3272" s="31">
        <f>IF(AND(ISNUMBER(MATCH($S3272,[3]Lists!$CU$8:$CU$37,0)),J3272&gt;=DATE(2018,12,31)),$AH$6,$AH$5)</f>
        <v>1</v>
      </c>
      <c r="AC3272" s="31">
        <f t="shared" si="505"/>
        <v>1</v>
      </c>
      <c r="AD3272" s="31">
        <f t="shared" si="506"/>
        <v>1</v>
      </c>
      <c r="AE3272" s="32" t="e">
        <f>MIN($K3272,IF(AND(S3272='[3]Resources - Baseline'!$C$25,$AH$3&gt;0),MIN(DATE(2050,12,31),MAX(DATE($AH$4,12,31),DATE(YEAR(J3272)+$AH$3,MONTH(J3272),DAY(J3272)))),IF(AND(COUNTIFS('[3]Resources - Baseline'!$C$26:$C$37,S3272)=1,$AH$2&gt;0),MIN(DATE($AH$4,12,31),DATE(YEAR(J3272)+$AH$2,MONTH(J3272),DAY(J3272))),DATE(2050,12,31))))</f>
        <v>#VALUE!</v>
      </c>
      <c r="AF3272" s="33">
        <f t="shared" si="507"/>
        <v>1</v>
      </c>
    </row>
    <row r="3273" spans="1:32">
      <c r="A3273" s="1">
        <v>3273</v>
      </c>
      <c r="B3273" s="21" t="s">
        <v>6643</v>
      </c>
      <c r="C3273" s="21" t="s">
        <v>6644</v>
      </c>
      <c r="D3273" s="21" t="s">
        <v>163</v>
      </c>
      <c r="E3273" s="21" t="s">
        <v>1273</v>
      </c>
      <c r="F3273" s="21" t="s">
        <v>1273</v>
      </c>
      <c r="G3273" s="21" t="s">
        <v>1274</v>
      </c>
      <c r="H3273" s="21" t="s">
        <v>210</v>
      </c>
      <c r="I3273" s="21" t="s">
        <v>212</v>
      </c>
      <c r="J3273" s="22">
        <v>41426</v>
      </c>
      <c r="K3273" s="22">
        <v>55153</v>
      </c>
      <c r="L3273" s="23">
        <f t="shared" si="508"/>
        <v>27</v>
      </c>
      <c r="M3273" s="24">
        <f t="shared" si="509"/>
        <v>1</v>
      </c>
      <c r="N3273" s="21">
        <v>27</v>
      </c>
      <c r="O3273" s="21">
        <v>27</v>
      </c>
      <c r="P3273" s="21" t="s">
        <v>218</v>
      </c>
      <c r="Q3273" s="21" t="s">
        <v>219</v>
      </c>
      <c r="R3273" s="25" t="s">
        <v>218</v>
      </c>
      <c r="S3273" s="21" t="s">
        <v>344</v>
      </c>
      <c r="T3273" s="21"/>
      <c r="U3273" s="26"/>
      <c r="V3273" s="26"/>
      <c r="W3273" s="27">
        <f t="shared" si="500"/>
        <v>2013</v>
      </c>
      <c r="X3273" s="27">
        <f t="shared" si="501"/>
        <v>2050</v>
      </c>
      <c r="Y3273" s="28">
        <f t="shared" si="502"/>
        <v>0</v>
      </c>
      <c r="Z3273" s="29" t="str">
        <f t="shared" si="503"/>
        <v>NW</v>
      </c>
      <c r="AA3273" s="30">
        <f t="shared" si="504"/>
        <v>27</v>
      </c>
      <c r="AB3273" s="31">
        <f>IF(AND(ISNUMBER(MATCH($S3273,[3]Lists!$CU$8:$CU$37,0)),J3273&gt;=DATE(2018,12,31)),$AH$6,$AH$5)</f>
        <v>1</v>
      </c>
      <c r="AC3273" s="31">
        <f t="shared" si="505"/>
        <v>1</v>
      </c>
      <c r="AD3273" s="31">
        <f t="shared" si="506"/>
        <v>1</v>
      </c>
      <c r="AE3273" s="32" t="e">
        <f>MIN($K3273,IF(AND(S3273='[3]Resources - Baseline'!$C$25,$AH$3&gt;0),MIN(DATE(2050,12,31),MAX(DATE($AH$4,12,31),DATE(YEAR(J3273)+$AH$3,MONTH(J3273),DAY(J3273)))),IF(AND(COUNTIFS('[3]Resources - Baseline'!$C$26:$C$37,S3273)=1,$AH$2&gt;0),MIN(DATE($AH$4,12,31),DATE(YEAR(J3273)+$AH$2,MONTH(J3273),DAY(J3273))),DATE(2050,12,31))))</f>
        <v>#VALUE!</v>
      </c>
      <c r="AF3273" s="33">
        <f t="shared" si="507"/>
        <v>1</v>
      </c>
    </row>
    <row r="3274" spans="1:32">
      <c r="A3274" s="1">
        <v>3274</v>
      </c>
      <c r="B3274" s="21" t="s">
        <v>6645</v>
      </c>
      <c r="C3274" s="21" t="s">
        <v>6646</v>
      </c>
      <c r="D3274" s="21" t="s">
        <v>185</v>
      </c>
      <c r="E3274" s="21" t="s">
        <v>202</v>
      </c>
      <c r="F3274" s="21" t="s">
        <v>205</v>
      </c>
      <c r="G3274" s="21" t="s">
        <v>204</v>
      </c>
      <c r="H3274" s="21" t="s">
        <v>205</v>
      </c>
      <c r="I3274" s="21" t="s">
        <v>178</v>
      </c>
      <c r="J3274" s="22"/>
      <c r="K3274" s="22">
        <v>55153</v>
      </c>
      <c r="L3274" s="23">
        <f t="shared" si="508"/>
        <v>50</v>
      </c>
      <c r="M3274" s="24">
        <f t="shared" si="509"/>
        <v>1</v>
      </c>
      <c r="N3274" s="21">
        <v>50</v>
      </c>
      <c r="O3274" s="21">
        <v>50</v>
      </c>
      <c r="P3274" s="21" t="s">
        <v>365</v>
      </c>
      <c r="Q3274" s="21" t="s">
        <v>188</v>
      </c>
      <c r="R3274" s="25" t="s">
        <v>189</v>
      </c>
      <c r="S3274" s="21" t="s">
        <v>182</v>
      </c>
      <c r="T3274" s="21"/>
      <c r="U3274" s="26"/>
      <c r="V3274" s="26"/>
      <c r="W3274" s="27">
        <f t="shared" ref="W3274:W3337" si="510">IF(J3274&lt;DATE(YEAR(J3274),7,1),YEAR(J3274),YEAR(J3274)+1)</f>
        <v>1900</v>
      </c>
      <c r="X3274" s="27">
        <f t="shared" ref="X3274:X3337" si="511">IF(K3274&gt;=DATE(YEAR(K3274),7,1),YEAR(K3274),YEAR(K3274)-1)</f>
        <v>2050</v>
      </c>
      <c r="Y3274" s="28">
        <f t="shared" ref="Y3274:Y3337" si="512">IF(ISBLANK(U3274),0,O3274-U3274)</f>
        <v>0</v>
      </c>
      <c r="Z3274" s="29" t="str">
        <f t="shared" ref="Z3274:Z3337" si="513">IF(ISBLANK(T3274),I3274,T3274)</f>
        <v>CAISO</v>
      </c>
      <c r="AA3274" s="30">
        <f t="shared" ref="AA3274:AA3337" si="514">IF(ISBLANK(U3274),O3274,U3274)</f>
        <v>50</v>
      </c>
      <c r="AB3274" s="31">
        <f>IF(AND(ISNUMBER(MATCH($S3274,[3]Lists!$CU$8:$CU$37,0)),J3274&gt;=DATE(2018,12,31)),$AH$6,$AH$5)</f>
        <v>1</v>
      </c>
      <c r="AC3274" s="31">
        <f t="shared" ref="AC3274:AC3337" si="515">IF(ISBLANK(S3274),0,1)</f>
        <v>1</v>
      </c>
      <c r="AD3274" s="31">
        <f t="shared" ref="AD3274:AD3337" si="516">AC3274</f>
        <v>1</v>
      </c>
      <c r="AE3274" s="32" t="e">
        <f>MIN($K3274,IF(AND(S3274='[3]Resources - Baseline'!$C$25,$AH$3&gt;0),MIN(DATE(2050,12,31),MAX(DATE($AH$4,12,31),DATE(YEAR(J3274)+$AH$3,MONTH(J3274),DAY(J3274)))),IF(AND(COUNTIFS('[3]Resources - Baseline'!$C$26:$C$37,S3274)=1,$AH$2&gt;0),MIN(DATE($AH$4,12,31),DATE(YEAR(J3274)+$AH$2,MONTH(J3274),DAY(J3274))),DATE(2050,12,31))))</f>
        <v>#VALUE!</v>
      </c>
      <c r="AF3274" s="33">
        <f t="shared" ref="AF3274:AF3337" si="517">SUMPRODUCT(($B$9:$B$3872=$B3274)*1)</f>
        <v>1</v>
      </c>
    </row>
    <row r="3275" spans="1:32">
      <c r="A3275" s="1">
        <v>3275</v>
      </c>
      <c r="B3275" s="21" t="s">
        <v>6647</v>
      </c>
      <c r="C3275" s="21" t="s">
        <v>6648</v>
      </c>
      <c r="D3275" s="21" t="s">
        <v>163</v>
      </c>
      <c r="E3275" s="21" t="s">
        <v>263</v>
      </c>
      <c r="F3275" s="21" t="s">
        <v>263</v>
      </c>
      <c r="G3275" s="21" t="s">
        <v>2353</v>
      </c>
      <c r="H3275" s="21" t="s">
        <v>263</v>
      </c>
      <c r="I3275" s="21" t="s">
        <v>195</v>
      </c>
      <c r="J3275" s="22">
        <v>39600</v>
      </c>
      <c r="K3275" s="22">
        <v>55153</v>
      </c>
      <c r="L3275" s="23">
        <f t="shared" ref="L3275:L3338" si="518">IFERROR(M3275*O3275,0)</f>
        <v>16</v>
      </c>
      <c r="M3275" s="24">
        <f t="shared" ref="M3275:M3338" si="519">IFERROR(N3275/O3275,0)</f>
        <v>1</v>
      </c>
      <c r="N3275" s="21">
        <v>16</v>
      </c>
      <c r="O3275" s="21">
        <v>16</v>
      </c>
      <c r="P3275" s="21" t="s">
        <v>213</v>
      </c>
      <c r="Q3275" s="21" t="s">
        <v>214</v>
      </c>
      <c r="R3275" s="25" t="s">
        <v>215</v>
      </c>
      <c r="S3275" s="21" t="s">
        <v>119</v>
      </c>
      <c r="T3275" s="21"/>
      <c r="U3275" s="26"/>
      <c r="V3275" s="26"/>
      <c r="W3275" s="27">
        <f t="shared" si="510"/>
        <v>2008</v>
      </c>
      <c r="X3275" s="27">
        <f t="shared" si="511"/>
        <v>2050</v>
      </c>
      <c r="Y3275" s="28">
        <f t="shared" si="512"/>
        <v>0</v>
      </c>
      <c r="Z3275" s="29" t="str">
        <f t="shared" si="513"/>
        <v>SW</v>
      </c>
      <c r="AA3275" s="30">
        <f t="shared" si="514"/>
        <v>16</v>
      </c>
      <c r="AB3275" s="31">
        <f>IF(AND(ISNUMBER(MATCH($S3275,[3]Lists!$CU$8:$CU$37,0)),J3275&gt;=DATE(2018,12,31)),$AH$6,$AH$5)</f>
        <v>1</v>
      </c>
      <c r="AC3275" s="31">
        <f t="shared" si="515"/>
        <v>1</v>
      </c>
      <c r="AD3275" s="31">
        <f t="shared" si="516"/>
        <v>1</v>
      </c>
      <c r="AE3275" s="32" t="e">
        <f>MIN($K3275,IF(AND(S3275='[3]Resources - Baseline'!$C$25,$AH$3&gt;0),MIN(DATE(2050,12,31),MAX(DATE($AH$4,12,31),DATE(YEAR(J3275)+$AH$3,MONTH(J3275),DAY(J3275)))),IF(AND(COUNTIFS('[3]Resources - Baseline'!$C$26:$C$37,S3275)=1,$AH$2&gt;0),MIN(DATE($AH$4,12,31),DATE(YEAR(J3275)+$AH$2,MONTH(J3275),DAY(J3275))),DATE(2050,12,31))))</f>
        <v>#VALUE!</v>
      </c>
      <c r="AF3275" s="33">
        <f t="shared" si="517"/>
        <v>1</v>
      </c>
    </row>
    <row r="3276" spans="1:32">
      <c r="A3276" s="1">
        <v>3276</v>
      </c>
      <c r="B3276" s="21" t="s">
        <v>6649</v>
      </c>
      <c r="C3276" s="21" t="s">
        <v>6650</v>
      </c>
      <c r="D3276" s="21" t="s">
        <v>163</v>
      </c>
      <c r="E3276" s="21" t="s">
        <v>474</v>
      </c>
      <c r="F3276" s="21" t="s">
        <v>474</v>
      </c>
      <c r="G3276" s="21" t="s">
        <v>475</v>
      </c>
      <c r="H3276" s="21" t="s">
        <v>434</v>
      </c>
      <c r="I3276" s="21" t="s">
        <v>212</v>
      </c>
      <c r="J3276" s="22">
        <v>8736</v>
      </c>
      <c r="K3276" s="22">
        <v>55153</v>
      </c>
      <c r="L3276" s="23">
        <f t="shared" si="518"/>
        <v>7</v>
      </c>
      <c r="M3276" s="24">
        <f t="shared" si="519"/>
        <v>1</v>
      </c>
      <c r="N3276" s="21">
        <v>7</v>
      </c>
      <c r="O3276" s="21">
        <v>7</v>
      </c>
      <c r="P3276" s="21" t="s">
        <v>218</v>
      </c>
      <c r="Q3276" s="21" t="s">
        <v>219</v>
      </c>
      <c r="R3276" s="25" t="s">
        <v>218</v>
      </c>
      <c r="S3276" s="21" t="s">
        <v>344</v>
      </c>
      <c r="T3276" s="21"/>
      <c r="U3276" s="26"/>
      <c r="V3276" s="26"/>
      <c r="W3276" s="27">
        <f t="shared" si="510"/>
        <v>1924</v>
      </c>
      <c r="X3276" s="27">
        <f t="shared" si="511"/>
        <v>2050</v>
      </c>
      <c r="Y3276" s="28">
        <f t="shared" si="512"/>
        <v>0</v>
      </c>
      <c r="Z3276" s="29" t="str">
        <f t="shared" si="513"/>
        <v>NW</v>
      </c>
      <c r="AA3276" s="30">
        <f t="shared" si="514"/>
        <v>7</v>
      </c>
      <c r="AB3276" s="31">
        <f>IF(AND(ISNUMBER(MATCH($S3276,[3]Lists!$CU$8:$CU$37,0)),J3276&gt;=DATE(2018,12,31)),$AH$6,$AH$5)</f>
        <v>1</v>
      </c>
      <c r="AC3276" s="31">
        <f t="shared" si="515"/>
        <v>1</v>
      </c>
      <c r="AD3276" s="31">
        <f t="shared" si="516"/>
        <v>1</v>
      </c>
      <c r="AE3276" s="32" t="e">
        <f>MIN($K3276,IF(AND(S3276='[3]Resources - Baseline'!$C$25,$AH$3&gt;0),MIN(DATE(2050,12,31),MAX(DATE($AH$4,12,31),DATE(YEAR(J3276)+$AH$3,MONTH(J3276),DAY(J3276)))),IF(AND(COUNTIFS('[3]Resources - Baseline'!$C$26:$C$37,S3276)=1,$AH$2&gt;0),MIN(DATE($AH$4,12,31),DATE(YEAR(J3276)+$AH$2,MONTH(J3276),DAY(J3276))),DATE(2050,12,31))))</f>
        <v>#VALUE!</v>
      </c>
      <c r="AF3276" s="33">
        <f t="shared" si="517"/>
        <v>1</v>
      </c>
    </row>
    <row r="3277" spans="1:32">
      <c r="A3277" s="1">
        <v>3277</v>
      </c>
      <c r="B3277" s="21" t="s">
        <v>6651</v>
      </c>
      <c r="C3277" s="21" t="s">
        <v>6652</v>
      </c>
      <c r="D3277" s="21" t="s">
        <v>163</v>
      </c>
      <c r="E3277" s="21" t="s">
        <v>474</v>
      </c>
      <c r="F3277" s="21" t="s">
        <v>474</v>
      </c>
      <c r="G3277" s="21" t="s">
        <v>475</v>
      </c>
      <c r="H3277" s="21" t="s">
        <v>434</v>
      </c>
      <c r="I3277" s="21" t="s">
        <v>212</v>
      </c>
      <c r="J3277" s="22">
        <v>8736</v>
      </c>
      <c r="K3277" s="22">
        <v>55153</v>
      </c>
      <c r="L3277" s="23">
        <f t="shared" si="518"/>
        <v>7</v>
      </c>
      <c r="M3277" s="24">
        <f t="shared" si="519"/>
        <v>1</v>
      </c>
      <c r="N3277" s="21">
        <v>7</v>
      </c>
      <c r="O3277" s="21">
        <v>7</v>
      </c>
      <c r="P3277" s="21" t="s">
        <v>218</v>
      </c>
      <c r="Q3277" s="21" t="s">
        <v>219</v>
      </c>
      <c r="R3277" s="25" t="s">
        <v>218</v>
      </c>
      <c r="S3277" s="21" t="s">
        <v>344</v>
      </c>
      <c r="T3277" s="21"/>
      <c r="U3277" s="26"/>
      <c r="V3277" s="26"/>
      <c r="W3277" s="27">
        <f t="shared" si="510"/>
        <v>1924</v>
      </c>
      <c r="X3277" s="27">
        <f t="shared" si="511"/>
        <v>2050</v>
      </c>
      <c r="Y3277" s="28">
        <f t="shared" si="512"/>
        <v>0</v>
      </c>
      <c r="Z3277" s="29" t="str">
        <f t="shared" si="513"/>
        <v>NW</v>
      </c>
      <c r="AA3277" s="30">
        <f t="shared" si="514"/>
        <v>7</v>
      </c>
      <c r="AB3277" s="31">
        <f>IF(AND(ISNUMBER(MATCH($S3277,[3]Lists!$CU$8:$CU$37,0)),J3277&gt;=DATE(2018,12,31)),$AH$6,$AH$5)</f>
        <v>1</v>
      </c>
      <c r="AC3277" s="31">
        <f t="shared" si="515"/>
        <v>1</v>
      </c>
      <c r="AD3277" s="31">
        <f t="shared" si="516"/>
        <v>1</v>
      </c>
      <c r="AE3277" s="32" t="e">
        <f>MIN($K3277,IF(AND(S3277='[3]Resources - Baseline'!$C$25,$AH$3&gt;0),MIN(DATE(2050,12,31),MAX(DATE($AH$4,12,31),DATE(YEAR(J3277)+$AH$3,MONTH(J3277),DAY(J3277)))),IF(AND(COUNTIFS('[3]Resources - Baseline'!$C$26:$C$37,S3277)=1,$AH$2&gt;0),MIN(DATE($AH$4,12,31),DATE(YEAR(J3277)+$AH$2,MONTH(J3277),DAY(J3277))),DATE(2050,12,31))))</f>
        <v>#VALUE!</v>
      </c>
      <c r="AF3277" s="33">
        <f t="shared" si="517"/>
        <v>1</v>
      </c>
    </row>
    <row r="3278" spans="1:32">
      <c r="A3278" s="1">
        <v>3278</v>
      </c>
      <c r="B3278" s="21" t="s">
        <v>6653</v>
      </c>
      <c r="C3278" s="21" t="s">
        <v>6654</v>
      </c>
      <c r="D3278" s="21" t="s">
        <v>163</v>
      </c>
      <c r="E3278" s="21" t="s">
        <v>524</v>
      </c>
      <c r="F3278" s="21" t="s">
        <v>524</v>
      </c>
      <c r="G3278" s="21" t="s">
        <v>519</v>
      </c>
      <c r="H3278" s="21" t="s">
        <v>518</v>
      </c>
      <c r="I3278" s="21" t="s">
        <v>195</v>
      </c>
      <c r="J3278" s="22">
        <v>33147</v>
      </c>
      <c r="K3278" s="22">
        <v>47484</v>
      </c>
      <c r="L3278" s="23">
        <f t="shared" si="518"/>
        <v>12</v>
      </c>
      <c r="M3278" s="24">
        <f t="shared" si="519"/>
        <v>1</v>
      </c>
      <c r="N3278" s="21">
        <v>12</v>
      </c>
      <c r="O3278" s="21">
        <v>12</v>
      </c>
      <c r="P3278" s="21" t="s">
        <v>848</v>
      </c>
      <c r="Q3278" s="21" t="s">
        <v>248</v>
      </c>
      <c r="R3278" s="25" t="s">
        <v>249</v>
      </c>
      <c r="S3278" s="21" t="s">
        <v>845</v>
      </c>
      <c r="T3278" s="21"/>
      <c r="U3278" s="26"/>
      <c r="V3278" s="26"/>
      <c r="W3278" s="27">
        <f t="shared" si="510"/>
        <v>1991</v>
      </c>
      <c r="X3278" s="27">
        <f t="shared" si="511"/>
        <v>2029</v>
      </c>
      <c r="Y3278" s="28">
        <f t="shared" si="512"/>
        <v>0</v>
      </c>
      <c r="Z3278" s="29" t="str">
        <f t="shared" si="513"/>
        <v>SW</v>
      </c>
      <c r="AA3278" s="30">
        <f t="shared" si="514"/>
        <v>12</v>
      </c>
      <c r="AB3278" s="31">
        <f>IF(AND(ISNUMBER(MATCH($S3278,[3]Lists!$CU$8:$CU$37,0)),J3278&gt;=DATE(2018,12,31)),$AH$6,$AH$5)</f>
        <v>1</v>
      </c>
      <c r="AC3278" s="31">
        <f t="shared" si="515"/>
        <v>1</v>
      </c>
      <c r="AD3278" s="31">
        <f t="shared" si="516"/>
        <v>1</v>
      </c>
      <c r="AE3278" s="32" t="e">
        <f>MIN($K3278,IF(AND(S3278='[3]Resources - Baseline'!$C$25,$AH$3&gt;0),MIN(DATE(2050,12,31),MAX(DATE($AH$4,12,31),DATE(YEAR(J3278)+$AH$3,MONTH(J3278),DAY(J3278)))),IF(AND(COUNTIFS('[3]Resources - Baseline'!$C$26:$C$37,S3278)=1,$AH$2&gt;0),MIN(DATE($AH$4,12,31),DATE(YEAR(J3278)+$AH$2,MONTH(J3278),DAY(J3278))),DATE(2050,12,31))))</f>
        <v>#VALUE!</v>
      </c>
      <c r="AF3278" s="33">
        <f t="shared" si="517"/>
        <v>1</v>
      </c>
    </row>
    <row r="3279" spans="1:32">
      <c r="A3279" s="1">
        <v>3279</v>
      </c>
      <c r="B3279" s="21" t="s">
        <v>6655</v>
      </c>
      <c r="C3279" s="21" t="s">
        <v>6656</v>
      </c>
      <c r="D3279" s="21" t="s">
        <v>163</v>
      </c>
      <c r="E3279" s="21" t="s">
        <v>829</v>
      </c>
      <c r="F3279" s="21" t="s">
        <v>829</v>
      </c>
      <c r="G3279" s="21" t="s">
        <v>830</v>
      </c>
      <c r="H3279" s="21" t="s">
        <v>829</v>
      </c>
      <c r="I3279" s="21" t="s">
        <v>212</v>
      </c>
      <c r="J3279" s="22">
        <v>19054</v>
      </c>
      <c r="K3279" s="22">
        <v>55153</v>
      </c>
      <c r="L3279" s="23">
        <f t="shared" si="518"/>
        <v>11</v>
      </c>
      <c r="M3279" s="24">
        <f t="shared" si="519"/>
        <v>1</v>
      </c>
      <c r="N3279" s="21">
        <v>11</v>
      </c>
      <c r="O3279" s="21">
        <v>11</v>
      </c>
      <c r="P3279" s="21" t="s">
        <v>218</v>
      </c>
      <c r="Q3279" s="21" t="s">
        <v>219</v>
      </c>
      <c r="R3279" s="25" t="s">
        <v>218</v>
      </c>
      <c r="S3279" s="21" t="s">
        <v>344</v>
      </c>
      <c r="T3279" s="21"/>
      <c r="U3279" s="26"/>
      <c r="V3279" s="26"/>
      <c r="W3279" s="27">
        <f t="shared" si="510"/>
        <v>1952</v>
      </c>
      <c r="X3279" s="27">
        <f t="shared" si="511"/>
        <v>2050</v>
      </c>
      <c r="Y3279" s="28">
        <f t="shared" si="512"/>
        <v>0</v>
      </c>
      <c r="Z3279" s="29" t="str">
        <f t="shared" si="513"/>
        <v>NW</v>
      </c>
      <c r="AA3279" s="30">
        <f t="shared" si="514"/>
        <v>11</v>
      </c>
      <c r="AB3279" s="31">
        <f>IF(AND(ISNUMBER(MATCH($S3279,[3]Lists!$CU$8:$CU$37,0)),J3279&gt;=DATE(2018,12,31)),$AH$6,$AH$5)</f>
        <v>1</v>
      </c>
      <c r="AC3279" s="31">
        <f t="shared" si="515"/>
        <v>1</v>
      </c>
      <c r="AD3279" s="31">
        <f t="shared" si="516"/>
        <v>1</v>
      </c>
      <c r="AE3279" s="32" t="e">
        <f>MIN($K3279,IF(AND(S3279='[3]Resources - Baseline'!$C$25,$AH$3&gt;0),MIN(DATE(2050,12,31),MAX(DATE($AH$4,12,31),DATE(YEAR(J3279)+$AH$3,MONTH(J3279),DAY(J3279)))),IF(AND(COUNTIFS('[3]Resources - Baseline'!$C$26:$C$37,S3279)=1,$AH$2&gt;0),MIN(DATE($AH$4,12,31),DATE(YEAR(J3279)+$AH$2,MONTH(J3279),DAY(J3279))),DATE(2050,12,31))))</f>
        <v>#VALUE!</v>
      </c>
      <c r="AF3279" s="33">
        <f t="shared" si="517"/>
        <v>1</v>
      </c>
    </row>
    <row r="3280" spans="1:32">
      <c r="A3280" s="1">
        <v>3280</v>
      </c>
      <c r="B3280" s="21" t="s">
        <v>6657</v>
      </c>
      <c r="C3280" s="21" t="s">
        <v>6658</v>
      </c>
      <c r="D3280" s="21" t="s">
        <v>163</v>
      </c>
      <c r="E3280" s="21" t="s">
        <v>298</v>
      </c>
      <c r="F3280" s="21" t="s">
        <v>298</v>
      </c>
      <c r="G3280" s="21" t="s">
        <v>299</v>
      </c>
      <c r="H3280" s="21" t="s">
        <v>166</v>
      </c>
      <c r="I3280" s="21" t="s">
        <v>167</v>
      </c>
      <c r="J3280" s="22">
        <v>38930</v>
      </c>
      <c r="K3280" s="22">
        <v>55123</v>
      </c>
      <c r="L3280" s="23">
        <f t="shared" si="518"/>
        <v>34.5</v>
      </c>
      <c r="M3280" s="24">
        <f t="shared" si="519"/>
        <v>1</v>
      </c>
      <c r="N3280" s="21">
        <v>34.5</v>
      </c>
      <c r="O3280" s="21">
        <v>34.5</v>
      </c>
      <c r="P3280" s="21" t="s">
        <v>196</v>
      </c>
      <c r="Q3280" s="21" t="s">
        <v>197</v>
      </c>
      <c r="R3280" s="25" t="s">
        <v>198</v>
      </c>
      <c r="S3280" s="21" t="s">
        <v>542</v>
      </c>
      <c r="T3280" s="21"/>
      <c r="U3280" s="26"/>
      <c r="V3280" s="26"/>
      <c r="W3280" s="27">
        <f t="shared" si="510"/>
        <v>2007</v>
      </c>
      <c r="X3280" s="27">
        <f t="shared" si="511"/>
        <v>2050</v>
      </c>
      <c r="Y3280" s="28">
        <f t="shared" si="512"/>
        <v>0</v>
      </c>
      <c r="Z3280" s="29" t="str">
        <f t="shared" si="513"/>
        <v>Excluded</v>
      </c>
      <c r="AA3280" s="30">
        <f t="shared" si="514"/>
        <v>34.5</v>
      </c>
      <c r="AB3280" s="31">
        <f>IF(AND(ISNUMBER(MATCH($S3280,[3]Lists!$CU$8:$CU$37,0)),J3280&gt;=DATE(2018,12,31)),$AH$6,$AH$5)</f>
        <v>1</v>
      </c>
      <c r="AC3280" s="31">
        <f t="shared" si="515"/>
        <v>1</v>
      </c>
      <c r="AD3280" s="31">
        <f t="shared" si="516"/>
        <v>1</v>
      </c>
      <c r="AE3280" s="32" t="e">
        <f>MIN($K3280,IF(AND(S3280='[3]Resources - Baseline'!$C$25,$AH$3&gt;0),MIN(DATE(2050,12,31),MAX(DATE($AH$4,12,31),DATE(YEAR(J3280)+$AH$3,MONTH(J3280),DAY(J3280)))),IF(AND(COUNTIFS('[3]Resources - Baseline'!$C$26:$C$37,S3280)=1,$AH$2&gt;0),MIN(DATE($AH$4,12,31),DATE(YEAR(J3280)+$AH$2,MONTH(J3280),DAY(J3280))),DATE(2050,12,31))))</f>
        <v>#VALUE!</v>
      </c>
      <c r="AF3280" s="33">
        <f t="shared" si="517"/>
        <v>1</v>
      </c>
    </row>
    <row r="3281" spans="1:32">
      <c r="A3281" s="1">
        <v>3281</v>
      </c>
      <c r="B3281" s="21" t="s">
        <v>6659</v>
      </c>
      <c r="C3281" s="21" t="s">
        <v>6660</v>
      </c>
      <c r="D3281" s="21" t="s">
        <v>163</v>
      </c>
      <c r="E3281" s="21" t="s">
        <v>298</v>
      </c>
      <c r="F3281" s="21" t="s">
        <v>298</v>
      </c>
      <c r="G3281" s="21" t="s">
        <v>299</v>
      </c>
      <c r="H3281" s="21" t="s">
        <v>166</v>
      </c>
      <c r="I3281" s="21" t="s">
        <v>167</v>
      </c>
      <c r="J3281" s="22">
        <v>38930</v>
      </c>
      <c r="K3281" s="22">
        <v>55123</v>
      </c>
      <c r="L3281" s="23">
        <f t="shared" si="518"/>
        <v>34.5</v>
      </c>
      <c r="M3281" s="24">
        <f t="shared" si="519"/>
        <v>1</v>
      </c>
      <c r="N3281" s="21">
        <v>34.5</v>
      </c>
      <c r="O3281" s="21">
        <v>34.5</v>
      </c>
      <c r="P3281" s="21" t="s">
        <v>196</v>
      </c>
      <c r="Q3281" s="21" t="s">
        <v>197</v>
      </c>
      <c r="R3281" s="25" t="s">
        <v>198</v>
      </c>
      <c r="S3281" s="21" t="s">
        <v>542</v>
      </c>
      <c r="T3281" s="21"/>
      <c r="U3281" s="26"/>
      <c r="V3281" s="26"/>
      <c r="W3281" s="27">
        <f t="shared" si="510"/>
        <v>2007</v>
      </c>
      <c r="X3281" s="27">
        <f t="shared" si="511"/>
        <v>2050</v>
      </c>
      <c r="Y3281" s="28">
        <f t="shared" si="512"/>
        <v>0</v>
      </c>
      <c r="Z3281" s="29" t="str">
        <f t="shared" si="513"/>
        <v>Excluded</v>
      </c>
      <c r="AA3281" s="30">
        <f t="shared" si="514"/>
        <v>34.5</v>
      </c>
      <c r="AB3281" s="31">
        <f>IF(AND(ISNUMBER(MATCH($S3281,[3]Lists!$CU$8:$CU$37,0)),J3281&gt;=DATE(2018,12,31)),$AH$6,$AH$5)</f>
        <v>1</v>
      </c>
      <c r="AC3281" s="31">
        <f t="shared" si="515"/>
        <v>1</v>
      </c>
      <c r="AD3281" s="31">
        <f t="shared" si="516"/>
        <v>1</v>
      </c>
      <c r="AE3281" s="32" t="e">
        <f>MIN($K3281,IF(AND(S3281='[3]Resources - Baseline'!$C$25,$AH$3&gt;0),MIN(DATE(2050,12,31),MAX(DATE($AH$4,12,31),DATE(YEAR(J3281)+$AH$3,MONTH(J3281),DAY(J3281)))),IF(AND(COUNTIFS('[3]Resources - Baseline'!$C$26:$C$37,S3281)=1,$AH$2&gt;0),MIN(DATE($AH$4,12,31),DATE(YEAR(J3281)+$AH$2,MONTH(J3281),DAY(J3281))),DATE(2050,12,31))))</f>
        <v>#VALUE!</v>
      </c>
      <c r="AF3281" s="33">
        <f t="shared" si="517"/>
        <v>1</v>
      </c>
    </row>
    <row r="3282" spans="1:32">
      <c r="A3282" s="1">
        <v>3282</v>
      </c>
      <c r="B3282" s="21" t="s">
        <v>6661</v>
      </c>
      <c r="C3282" s="21" t="s">
        <v>6662</v>
      </c>
      <c r="D3282" s="21" t="s">
        <v>163</v>
      </c>
      <c r="E3282" s="21" t="s">
        <v>202</v>
      </c>
      <c r="F3282" s="21" t="s">
        <v>202</v>
      </c>
      <c r="G3282" s="21" t="s">
        <v>1785</v>
      </c>
      <c r="H3282" s="21" t="s">
        <v>202</v>
      </c>
      <c r="I3282" s="21" t="s">
        <v>202</v>
      </c>
      <c r="J3282" s="22">
        <v>30011</v>
      </c>
      <c r="K3282" s="22">
        <v>55153</v>
      </c>
      <c r="L3282" s="23">
        <f t="shared" si="518"/>
        <v>20</v>
      </c>
      <c r="M3282" s="24">
        <f t="shared" si="519"/>
        <v>1</v>
      </c>
      <c r="N3282" s="21">
        <v>20</v>
      </c>
      <c r="O3282" s="21">
        <v>20</v>
      </c>
      <c r="P3282" s="21" t="s">
        <v>240</v>
      </c>
      <c r="Q3282" s="21" t="s">
        <v>207</v>
      </c>
      <c r="R3282" s="25" t="s">
        <v>189</v>
      </c>
      <c r="S3282" s="21" t="s">
        <v>3449</v>
      </c>
      <c r="T3282" s="21"/>
      <c r="U3282" s="26"/>
      <c r="V3282" s="26"/>
      <c r="W3282" s="27">
        <f t="shared" si="510"/>
        <v>1982</v>
      </c>
      <c r="X3282" s="27">
        <f t="shared" si="511"/>
        <v>2050</v>
      </c>
      <c r="Y3282" s="28">
        <f t="shared" si="512"/>
        <v>0</v>
      </c>
      <c r="Z3282" s="29" t="str">
        <f t="shared" si="513"/>
        <v>IID</v>
      </c>
      <c r="AA3282" s="30">
        <f t="shared" si="514"/>
        <v>20</v>
      </c>
      <c r="AB3282" s="31">
        <f>IF(AND(ISNUMBER(MATCH($S3282,[3]Lists!$CU$8:$CU$37,0)),J3282&gt;=DATE(2018,12,31)),$AH$6,$AH$5)</f>
        <v>1</v>
      </c>
      <c r="AC3282" s="31">
        <f t="shared" si="515"/>
        <v>1</v>
      </c>
      <c r="AD3282" s="31">
        <f t="shared" si="516"/>
        <v>1</v>
      </c>
      <c r="AE3282" s="32" t="e">
        <f>MIN($K3282,IF(AND(S3282='[3]Resources - Baseline'!$C$25,$AH$3&gt;0),MIN(DATE(2050,12,31),MAX(DATE($AH$4,12,31),DATE(YEAR(J3282)+$AH$3,MONTH(J3282),DAY(J3282)))),IF(AND(COUNTIFS('[3]Resources - Baseline'!$C$26:$C$37,S3282)=1,$AH$2&gt;0),MIN(DATE($AH$4,12,31),DATE(YEAR(J3282)+$AH$2,MONTH(J3282),DAY(J3282))),DATE(2050,12,31))))</f>
        <v>#VALUE!</v>
      </c>
      <c r="AF3282" s="33">
        <f t="shared" si="517"/>
        <v>1</v>
      </c>
    </row>
    <row r="3283" spans="1:32">
      <c r="A3283" s="1">
        <v>3283</v>
      </c>
      <c r="B3283" s="21" t="s">
        <v>6663</v>
      </c>
      <c r="C3283" s="21" t="s">
        <v>6664</v>
      </c>
      <c r="D3283" s="21" t="s">
        <v>163</v>
      </c>
      <c r="E3283" s="21" t="s">
        <v>263</v>
      </c>
      <c r="F3283" s="21" t="s">
        <v>263</v>
      </c>
      <c r="G3283" s="21" t="s">
        <v>2353</v>
      </c>
      <c r="H3283" s="21" t="s">
        <v>263</v>
      </c>
      <c r="I3283" s="21" t="s">
        <v>195</v>
      </c>
      <c r="J3283" s="22">
        <v>41478</v>
      </c>
      <c r="K3283" s="22">
        <v>55153</v>
      </c>
      <c r="L3283" s="23">
        <f t="shared" si="518"/>
        <v>140</v>
      </c>
      <c r="M3283" s="24">
        <f t="shared" si="519"/>
        <v>1</v>
      </c>
      <c r="N3283" s="21">
        <v>140</v>
      </c>
      <c r="O3283" s="21">
        <v>140</v>
      </c>
      <c r="P3283" s="21" t="s">
        <v>2069</v>
      </c>
      <c r="Q3283" s="21" t="s">
        <v>2070</v>
      </c>
      <c r="R3283" s="25" t="s">
        <v>2071</v>
      </c>
      <c r="S3283" s="21" t="s">
        <v>337</v>
      </c>
      <c r="T3283" s="21"/>
      <c r="U3283" s="26"/>
      <c r="V3283" s="26"/>
      <c r="W3283" s="27">
        <f t="shared" si="510"/>
        <v>2014</v>
      </c>
      <c r="X3283" s="27">
        <f t="shared" si="511"/>
        <v>2050</v>
      </c>
      <c r="Y3283" s="28">
        <f t="shared" si="512"/>
        <v>0</v>
      </c>
      <c r="Z3283" s="29" t="str">
        <f t="shared" si="513"/>
        <v>SW</v>
      </c>
      <c r="AA3283" s="30">
        <f t="shared" si="514"/>
        <v>140</v>
      </c>
      <c r="AB3283" s="31">
        <f>IF(AND(ISNUMBER(MATCH($S3283,[3]Lists!$CU$8:$CU$37,0)),J3283&gt;=DATE(2018,12,31)),$AH$6,$AH$5)</f>
        <v>1</v>
      </c>
      <c r="AC3283" s="31">
        <f t="shared" si="515"/>
        <v>1</v>
      </c>
      <c r="AD3283" s="31">
        <f t="shared" si="516"/>
        <v>1</v>
      </c>
      <c r="AE3283" s="32" t="e">
        <f>MIN($K3283,IF(AND(S3283='[3]Resources - Baseline'!$C$25,$AH$3&gt;0),MIN(DATE(2050,12,31),MAX(DATE($AH$4,12,31),DATE(YEAR(J3283)+$AH$3,MONTH(J3283),DAY(J3283)))),IF(AND(COUNTIFS('[3]Resources - Baseline'!$C$26:$C$37,S3283)=1,$AH$2&gt;0),MIN(DATE($AH$4,12,31),DATE(YEAR(J3283)+$AH$2,MONTH(J3283),DAY(J3283))),DATE(2050,12,31))))</f>
        <v>#VALUE!</v>
      </c>
      <c r="AF3283" s="33">
        <f t="shared" si="517"/>
        <v>1</v>
      </c>
    </row>
    <row r="3284" spans="1:32">
      <c r="A3284" s="1">
        <v>3284</v>
      </c>
      <c r="B3284" s="21" t="s">
        <v>6665</v>
      </c>
      <c r="C3284" s="21" t="s">
        <v>6666</v>
      </c>
      <c r="D3284" s="21" t="s">
        <v>163</v>
      </c>
      <c r="E3284" s="21" t="s">
        <v>263</v>
      </c>
      <c r="F3284" s="21" t="s">
        <v>263</v>
      </c>
      <c r="G3284" s="21" t="s">
        <v>2353</v>
      </c>
      <c r="H3284" s="21" t="s">
        <v>263</v>
      </c>
      <c r="I3284" s="21" t="s">
        <v>195</v>
      </c>
      <c r="J3284" s="22">
        <v>41478</v>
      </c>
      <c r="K3284" s="22">
        <v>55153</v>
      </c>
      <c r="L3284" s="23">
        <f t="shared" si="518"/>
        <v>140</v>
      </c>
      <c r="M3284" s="24">
        <f t="shared" si="519"/>
        <v>1</v>
      </c>
      <c r="N3284" s="21">
        <v>140</v>
      </c>
      <c r="O3284" s="21">
        <v>140</v>
      </c>
      <c r="P3284" s="21" t="s">
        <v>2069</v>
      </c>
      <c r="Q3284" s="21" t="s">
        <v>2070</v>
      </c>
      <c r="R3284" s="25" t="s">
        <v>2071</v>
      </c>
      <c r="S3284" s="21" t="s">
        <v>337</v>
      </c>
      <c r="T3284" s="21"/>
      <c r="U3284" s="26"/>
      <c r="V3284" s="26"/>
      <c r="W3284" s="27">
        <f t="shared" si="510"/>
        <v>2014</v>
      </c>
      <c r="X3284" s="27">
        <f t="shared" si="511"/>
        <v>2050</v>
      </c>
      <c r="Y3284" s="28">
        <f t="shared" si="512"/>
        <v>0</v>
      </c>
      <c r="Z3284" s="29" t="str">
        <f t="shared" si="513"/>
        <v>SW</v>
      </c>
      <c r="AA3284" s="30">
        <f t="shared" si="514"/>
        <v>140</v>
      </c>
      <c r="AB3284" s="31">
        <f>IF(AND(ISNUMBER(MATCH($S3284,[3]Lists!$CU$8:$CU$37,0)),J3284&gt;=DATE(2018,12,31)),$AH$6,$AH$5)</f>
        <v>1</v>
      </c>
      <c r="AC3284" s="31">
        <f t="shared" si="515"/>
        <v>1</v>
      </c>
      <c r="AD3284" s="31">
        <f t="shared" si="516"/>
        <v>1</v>
      </c>
      <c r="AE3284" s="32" t="e">
        <f>MIN($K3284,IF(AND(S3284='[3]Resources - Baseline'!$C$25,$AH$3&gt;0),MIN(DATE(2050,12,31),MAX(DATE($AH$4,12,31),DATE(YEAR(J3284)+$AH$3,MONTH(J3284),DAY(J3284)))),IF(AND(COUNTIFS('[3]Resources - Baseline'!$C$26:$C$37,S3284)=1,$AH$2&gt;0),MIN(DATE($AH$4,12,31),DATE(YEAR(J3284)+$AH$2,MONTH(J3284),DAY(J3284))),DATE(2050,12,31))))</f>
        <v>#VALUE!</v>
      </c>
      <c r="AF3284" s="33">
        <f t="shared" si="517"/>
        <v>1</v>
      </c>
    </row>
    <row r="3285" spans="1:32">
      <c r="A3285" s="1">
        <v>3285</v>
      </c>
      <c r="B3285" s="21" t="s">
        <v>6667</v>
      </c>
      <c r="C3285" s="21"/>
      <c r="D3285" s="21" t="s">
        <v>185</v>
      </c>
      <c r="E3285" s="21" t="s">
        <v>246</v>
      </c>
      <c r="F3285" s="21" t="s">
        <v>246</v>
      </c>
      <c r="G3285" s="21" t="s">
        <v>247</v>
      </c>
      <c r="H3285" s="21" t="s">
        <v>246</v>
      </c>
      <c r="I3285" s="21" t="s">
        <v>178</v>
      </c>
      <c r="J3285" s="22"/>
      <c r="K3285" s="22">
        <v>55153</v>
      </c>
      <c r="L3285" s="23">
        <f t="shared" si="518"/>
        <v>0</v>
      </c>
      <c r="M3285" s="24">
        <f t="shared" si="519"/>
        <v>0</v>
      </c>
      <c r="N3285" s="21"/>
      <c r="O3285" s="21"/>
      <c r="P3285" s="21" t="s">
        <v>4903</v>
      </c>
      <c r="Q3285" s="21" t="s">
        <v>4903</v>
      </c>
      <c r="R3285" s="25" t="s">
        <v>50</v>
      </c>
      <c r="S3285" s="21" t="s">
        <v>6668</v>
      </c>
      <c r="T3285" s="21"/>
      <c r="U3285" s="26"/>
      <c r="V3285" s="26"/>
      <c r="W3285" s="27">
        <f t="shared" si="510"/>
        <v>1900</v>
      </c>
      <c r="X3285" s="27">
        <f t="shared" si="511"/>
        <v>2050</v>
      </c>
      <c r="Y3285" s="28">
        <f t="shared" si="512"/>
        <v>0</v>
      </c>
      <c r="Z3285" s="29" t="str">
        <f t="shared" si="513"/>
        <v>CAISO</v>
      </c>
      <c r="AA3285" s="30">
        <f t="shared" si="514"/>
        <v>0</v>
      </c>
      <c r="AB3285" s="31">
        <f>IF(AND(ISNUMBER(MATCH($S3285,[3]Lists!$CU$8:$CU$37,0)),J3285&gt;=DATE(2018,12,31)),$AH$6,$AH$5)</f>
        <v>1</v>
      </c>
      <c r="AC3285" s="31">
        <f t="shared" si="515"/>
        <v>1</v>
      </c>
      <c r="AD3285" s="31">
        <f t="shared" si="516"/>
        <v>1</v>
      </c>
      <c r="AE3285" s="32" t="e">
        <f>MIN($K3285,IF(AND(S3285='[3]Resources - Baseline'!$C$25,$AH$3&gt;0),MIN(DATE(2050,12,31),MAX(DATE($AH$4,12,31),DATE(YEAR(J3285)+$AH$3,MONTH(J3285),DAY(J3285)))),IF(AND(COUNTIFS('[3]Resources - Baseline'!$C$26:$C$37,S3285)=1,$AH$2&gt;0),MIN(DATE($AH$4,12,31),DATE(YEAR(J3285)+$AH$2,MONTH(J3285),DAY(J3285))),DATE(2050,12,31))))</f>
        <v>#VALUE!</v>
      </c>
      <c r="AF3285" s="33">
        <f t="shared" si="517"/>
        <v>1</v>
      </c>
    </row>
    <row r="3286" spans="1:32">
      <c r="A3286" s="1">
        <v>3286</v>
      </c>
      <c r="B3286" s="21" t="s">
        <v>6669</v>
      </c>
      <c r="C3286" s="21" t="s">
        <v>6670</v>
      </c>
      <c r="D3286" s="21" t="s">
        <v>163</v>
      </c>
      <c r="E3286" s="21" t="s">
        <v>164</v>
      </c>
      <c r="F3286" s="21" t="s">
        <v>164</v>
      </c>
      <c r="G3286" s="21" t="s">
        <v>165</v>
      </c>
      <c r="H3286" s="21" t="s">
        <v>166</v>
      </c>
      <c r="I3286" s="21" t="s">
        <v>167</v>
      </c>
      <c r="J3286" s="22">
        <v>34479</v>
      </c>
      <c r="K3286" s="22">
        <v>51281</v>
      </c>
      <c r="L3286" s="23">
        <f t="shared" si="518"/>
        <v>6.67</v>
      </c>
      <c r="M3286" s="24">
        <f t="shared" si="519"/>
        <v>1</v>
      </c>
      <c r="N3286" s="21">
        <v>6.67</v>
      </c>
      <c r="O3286" s="21">
        <v>6.67</v>
      </c>
      <c r="P3286" s="21" t="s">
        <v>218</v>
      </c>
      <c r="Q3286" s="21" t="s">
        <v>219</v>
      </c>
      <c r="R3286" s="25" t="s">
        <v>218</v>
      </c>
      <c r="S3286" s="21" t="s">
        <v>220</v>
      </c>
      <c r="T3286" s="21"/>
      <c r="U3286" s="26"/>
      <c r="V3286" s="26"/>
      <c r="W3286" s="27">
        <f t="shared" si="510"/>
        <v>1994</v>
      </c>
      <c r="X3286" s="27">
        <f t="shared" si="511"/>
        <v>2039</v>
      </c>
      <c r="Y3286" s="28">
        <f t="shared" si="512"/>
        <v>0</v>
      </c>
      <c r="Z3286" s="29" t="str">
        <f t="shared" si="513"/>
        <v>Excluded</v>
      </c>
      <c r="AA3286" s="30">
        <f t="shared" si="514"/>
        <v>6.67</v>
      </c>
      <c r="AB3286" s="31">
        <f>IF(AND(ISNUMBER(MATCH($S3286,[3]Lists!$CU$8:$CU$37,0)),J3286&gt;=DATE(2018,12,31)),$AH$6,$AH$5)</f>
        <v>1</v>
      </c>
      <c r="AC3286" s="31">
        <f t="shared" si="515"/>
        <v>1</v>
      </c>
      <c r="AD3286" s="31">
        <f t="shared" si="516"/>
        <v>1</v>
      </c>
      <c r="AE3286" s="32" t="e">
        <f>MIN($K3286,IF(AND(S3286='[3]Resources - Baseline'!$C$25,$AH$3&gt;0),MIN(DATE(2050,12,31),MAX(DATE($AH$4,12,31),DATE(YEAR(J3286)+$AH$3,MONTH(J3286),DAY(J3286)))),IF(AND(COUNTIFS('[3]Resources - Baseline'!$C$26:$C$37,S3286)=1,$AH$2&gt;0),MIN(DATE($AH$4,12,31),DATE(YEAR(J3286)+$AH$2,MONTH(J3286),DAY(J3286))),DATE(2050,12,31))))</f>
        <v>#VALUE!</v>
      </c>
      <c r="AF3286" s="33">
        <f t="shared" si="517"/>
        <v>1</v>
      </c>
    </row>
    <row r="3287" spans="1:32">
      <c r="A3287" s="1">
        <v>3287</v>
      </c>
      <c r="B3287" s="21" t="s">
        <v>6671</v>
      </c>
      <c r="C3287" s="21" t="s">
        <v>6672</v>
      </c>
      <c r="D3287" s="21" t="s">
        <v>163</v>
      </c>
      <c r="E3287" s="21" t="s">
        <v>164</v>
      </c>
      <c r="F3287" s="21" t="s">
        <v>164</v>
      </c>
      <c r="G3287" s="21" t="s">
        <v>165</v>
      </c>
      <c r="H3287" s="21" t="s">
        <v>166</v>
      </c>
      <c r="I3287" s="21" t="s">
        <v>167</v>
      </c>
      <c r="J3287" s="22">
        <v>34479</v>
      </c>
      <c r="K3287" s="22">
        <v>51281</v>
      </c>
      <c r="L3287" s="23">
        <f t="shared" si="518"/>
        <v>6.67</v>
      </c>
      <c r="M3287" s="24">
        <f t="shared" si="519"/>
        <v>1</v>
      </c>
      <c r="N3287" s="21">
        <v>6.67</v>
      </c>
      <c r="O3287" s="21">
        <v>6.67</v>
      </c>
      <c r="P3287" s="21" t="s">
        <v>218</v>
      </c>
      <c r="Q3287" s="21" t="s">
        <v>219</v>
      </c>
      <c r="R3287" s="25" t="s">
        <v>218</v>
      </c>
      <c r="S3287" s="21" t="s">
        <v>220</v>
      </c>
      <c r="T3287" s="21"/>
      <c r="U3287" s="26"/>
      <c r="V3287" s="26"/>
      <c r="W3287" s="27">
        <f t="shared" si="510"/>
        <v>1994</v>
      </c>
      <c r="X3287" s="27">
        <f t="shared" si="511"/>
        <v>2039</v>
      </c>
      <c r="Y3287" s="28">
        <f t="shared" si="512"/>
        <v>0</v>
      </c>
      <c r="Z3287" s="29" t="str">
        <f t="shared" si="513"/>
        <v>Excluded</v>
      </c>
      <c r="AA3287" s="30">
        <f t="shared" si="514"/>
        <v>6.67</v>
      </c>
      <c r="AB3287" s="31">
        <f>IF(AND(ISNUMBER(MATCH($S3287,[3]Lists!$CU$8:$CU$37,0)),J3287&gt;=DATE(2018,12,31)),$AH$6,$AH$5)</f>
        <v>1</v>
      </c>
      <c r="AC3287" s="31">
        <f t="shared" si="515"/>
        <v>1</v>
      </c>
      <c r="AD3287" s="31">
        <f t="shared" si="516"/>
        <v>1</v>
      </c>
      <c r="AE3287" s="32" t="e">
        <f>MIN($K3287,IF(AND(S3287='[3]Resources - Baseline'!$C$25,$AH$3&gt;0),MIN(DATE(2050,12,31),MAX(DATE($AH$4,12,31),DATE(YEAR(J3287)+$AH$3,MONTH(J3287),DAY(J3287)))),IF(AND(COUNTIFS('[3]Resources - Baseline'!$C$26:$C$37,S3287)=1,$AH$2&gt;0),MIN(DATE($AH$4,12,31),DATE(YEAR(J3287)+$AH$2,MONTH(J3287),DAY(J3287))),DATE(2050,12,31))))</f>
        <v>#VALUE!</v>
      </c>
      <c r="AF3287" s="33">
        <f t="shared" si="517"/>
        <v>1</v>
      </c>
    </row>
    <row r="3288" spans="1:32">
      <c r="A3288" s="1">
        <v>3288</v>
      </c>
      <c r="B3288" s="21" t="s">
        <v>6673</v>
      </c>
      <c r="C3288" s="21" t="s">
        <v>6674</v>
      </c>
      <c r="D3288" s="21" t="s">
        <v>163</v>
      </c>
      <c r="E3288" s="21" t="s">
        <v>192</v>
      </c>
      <c r="F3288" s="21" t="s">
        <v>192</v>
      </c>
      <c r="G3288" s="21" t="s">
        <v>193</v>
      </c>
      <c r="H3288" s="21" t="s">
        <v>194</v>
      </c>
      <c r="I3288" s="21" t="s">
        <v>195</v>
      </c>
      <c r="J3288" s="22">
        <v>38353</v>
      </c>
      <c r="K3288" s="22">
        <v>55153</v>
      </c>
      <c r="L3288" s="23">
        <f t="shared" si="518"/>
        <v>8</v>
      </c>
      <c r="M3288" s="24">
        <f t="shared" si="519"/>
        <v>1</v>
      </c>
      <c r="N3288" s="21">
        <v>8</v>
      </c>
      <c r="O3288" s="21">
        <v>8</v>
      </c>
      <c r="P3288" s="21" t="s">
        <v>6118</v>
      </c>
      <c r="Q3288" s="21" t="s">
        <v>6119</v>
      </c>
      <c r="R3288" s="25" t="s">
        <v>215</v>
      </c>
      <c r="S3288" s="21" t="s">
        <v>119</v>
      </c>
      <c r="T3288" s="21"/>
      <c r="U3288" s="26"/>
      <c r="V3288" s="26"/>
      <c r="W3288" s="27">
        <f t="shared" si="510"/>
        <v>2005</v>
      </c>
      <c r="X3288" s="27">
        <f t="shared" si="511"/>
        <v>2050</v>
      </c>
      <c r="Y3288" s="28">
        <f t="shared" si="512"/>
        <v>0</v>
      </c>
      <c r="Z3288" s="29" t="str">
        <f t="shared" si="513"/>
        <v>SW</v>
      </c>
      <c r="AA3288" s="30">
        <f t="shared" si="514"/>
        <v>8</v>
      </c>
      <c r="AB3288" s="31">
        <f>IF(AND(ISNUMBER(MATCH($S3288,[3]Lists!$CU$8:$CU$37,0)),J3288&gt;=DATE(2018,12,31)),$AH$6,$AH$5)</f>
        <v>1</v>
      </c>
      <c r="AC3288" s="31">
        <f t="shared" si="515"/>
        <v>1</v>
      </c>
      <c r="AD3288" s="31">
        <f t="shared" si="516"/>
        <v>1</v>
      </c>
      <c r="AE3288" s="32" t="e">
        <f>MIN($K3288,IF(AND(S3288='[3]Resources - Baseline'!$C$25,$AH$3&gt;0),MIN(DATE(2050,12,31),MAX(DATE($AH$4,12,31),DATE(YEAR(J3288)+$AH$3,MONTH(J3288),DAY(J3288)))),IF(AND(COUNTIFS('[3]Resources - Baseline'!$C$26:$C$37,S3288)=1,$AH$2&gt;0),MIN(DATE($AH$4,12,31),DATE(YEAR(J3288)+$AH$2,MONTH(J3288),DAY(J3288))),DATE(2050,12,31))))</f>
        <v>#VALUE!</v>
      </c>
      <c r="AF3288" s="33">
        <f t="shared" si="517"/>
        <v>1</v>
      </c>
    </row>
    <row r="3289" spans="1:32">
      <c r="A3289" s="1">
        <v>3289</v>
      </c>
      <c r="B3289" s="21" t="s">
        <v>6675</v>
      </c>
      <c r="C3289" s="21" t="s">
        <v>6676</v>
      </c>
      <c r="D3289" s="21" t="s">
        <v>185</v>
      </c>
      <c r="E3289" s="21" t="s">
        <v>175</v>
      </c>
      <c r="F3289" s="21" t="s">
        <v>175</v>
      </c>
      <c r="G3289" s="21" t="s">
        <v>186</v>
      </c>
      <c r="H3289" s="21" t="s">
        <v>175</v>
      </c>
      <c r="I3289" s="21" t="s">
        <v>178</v>
      </c>
      <c r="J3289" s="22">
        <v>28856</v>
      </c>
      <c r="K3289" s="22">
        <v>55153</v>
      </c>
      <c r="L3289" s="23">
        <f t="shared" si="518"/>
        <v>7.1</v>
      </c>
      <c r="M3289" s="24">
        <f t="shared" si="519"/>
        <v>1</v>
      </c>
      <c r="N3289" s="21">
        <v>7.1</v>
      </c>
      <c r="O3289" s="21">
        <v>7.1</v>
      </c>
      <c r="P3289" s="21" t="s">
        <v>187</v>
      </c>
      <c r="Q3289" s="21" t="s">
        <v>219</v>
      </c>
      <c r="R3289" s="25" t="s">
        <v>218</v>
      </c>
      <c r="S3289" s="21" t="s">
        <v>368</v>
      </c>
      <c r="T3289" s="21"/>
      <c r="U3289" s="26"/>
      <c r="V3289" s="26"/>
      <c r="W3289" s="27">
        <f t="shared" si="510"/>
        <v>1979</v>
      </c>
      <c r="X3289" s="27">
        <f t="shared" si="511"/>
        <v>2050</v>
      </c>
      <c r="Y3289" s="28">
        <f t="shared" si="512"/>
        <v>0</v>
      </c>
      <c r="Z3289" s="29" t="str">
        <f t="shared" si="513"/>
        <v>CAISO</v>
      </c>
      <c r="AA3289" s="30">
        <f t="shared" si="514"/>
        <v>7.1</v>
      </c>
      <c r="AB3289" s="31">
        <f>IF(AND(ISNUMBER(MATCH($S3289,[3]Lists!$CU$8:$CU$37,0)),J3289&gt;=DATE(2018,12,31)),$AH$6,$AH$5)</f>
        <v>1</v>
      </c>
      <c r="AC3289" s="31">
        <f t="shared" si="515"/>
        <v>1</v>
      </c>
      <c r="AD3289" s="31">
        <f t="shared" si="516"/>
        <v>1</v>
      </c>
      <c r="AE3289" s="32" t="e">
        <f>MIN($K3289,IF(AND(S3289='[3]Resources - Baseline'!$C$25,$AH$3&gt;0),MIN(DATE(2050,12,31),MAX(DATE($AH$4,12,31),DATE(YEAR(J3289)+$AH$3,MONTH(J3289),DAY(J3289)))),IF(AND(COUNTIFS('[3]Resources - Baseline'!$C$26:$C$37,S3289)=1,$AH$2&gt;0),MIN(DATE($AH$4,12,31),DATE(YEAR(J3289)+$AH$2,MONTH(J3289),DAY(J3289))),DATE(2050,12,31))))</f>
        <v>#VALUE!</v>
      </c>
      <c r="AF3289" s="33">
        <f t="shared" si="517"/>
        <v>1</v>
      </c>
    </row>
    <row r="3290" spans="1:32">
      <c r="A3290" s="1">
        <v>3290</v>
      </c>
      <c r="B3290" s="21" t="s">
        <v>6677</v>
      </c>
      <c r="C3290" s="21" t="s">
        <v>6678</v>
      </c>
      <c r="D3290" s="21" t="s">
        <v>163</v>
      </c>
      <c r="E3290" s="21" t="s">
        <v>359</v>
      </c>
      <c r="F3290" s="21" t="s">
        <v>359</v>
      </c>
      <c r="G3290" s="21" t="s">
        <v>360</v>
      </c>
      <c r="H3290" s="21" t="s">
        <v>210</v>
      </c>
      <c r="I3290" s="21" t="s">
        <v>212</v>
      </c>
      <c r="J3290" s="22">
        <v>41153</v>
      </c>
      <c r="K3290" s="22">
        <v>55153</v>
      </c>
      <c r="L3290" s="23">
        <f t="shared" si="518"/>
        <v>145</v>
      </c>
      <c r="M3290" s="24">
        <f t="shared" si="519"/>
        <v>1</v>
      </c>
      <c r="N3290" s="21">
        <v>145</v>
      </c>
      <c r="O3290" s="21">
        <v>145</v>
      </c>
      <c r="P3290" s="21" t="s">
        <v>196</v>
      </c>
      <c r="Q3290" s="21" t="s">
        <v>197</v>
      </c>
      <c r="R3290" s="25" t="s">
        <v>198</v>
      </c>
      <c r="S3290" s="21" t="s">
        <v>551</v>
      </c>
      <c r="T3290" s="21" t="s">
        <v>178</v>
      </c>
      <c r="U3290" s="26">
        <v>145</v>
      </c>
      <c r="V3290" s="26"/>
      <c r="W3290" s="27">
        <f t="shared" si="510"/>
        <v>2013</v>
      </c>
      <c r="X3290" s="27">
        <f t="shared" si="511"/>
        <v>2050</v>
      </c>
      <c r="Y3290" s="28">
        <f t="shared" si="512"/>
        <v>0</v>
      </c>
      <c r="Z3290" s="29" t="str">
        <f t="shared" si="513"/>
        <v>CAISO</v>
      </c>
      <c r="AA3290" s="30">
        <f t="shared" si="514"/>
        <v>145</v>
      </c>
      <c r="AB3290" s="31">
        <f>IF(AND(ISNUMBER(MATCH($S3290,[3]Lists!$CU$8:$CU$37,0)),J3290&gt;=DATE(2018,12,31)),$AH$6,$AH$5)</f>
        <v>1</v>
      </c>
      <c r="AC3290" s="31">
        <f t="shared" si="515"/>
        <v>1</v>
      </c>
      <c r="AD3290" s="31">
        <f t="shared" si="516"/>
        <v>1</v>
      </c>
      <c r="AE3290" s="32" t="e">
        <f>MIN($K3290,IF(AND(S3290='[3]Resources - Baseline'!$C$25,$AH$3&gt;0),MIN(DATE(2050,12,31),MAX(DATE($AH$4,12,31),DATE(YEAR(J3290)+$AH$3,MONTH(J3290),DAY(J3290)))),IF(AND(COUNTIFS('[3]Resources - Baseline'!$C$26:$C$37,S3290)=1,$AH$2&gt;0),MIN(DATE($AH$4,12,31),DATE(YEAR(J3290)+$AH$2,MONTH(J3290),DAY(J3290))),DATE(2050,12,31))))</f>
        <v>#VALUE!</v>
      </c>
      <c r="AF3290" s="33">
        <f t="shared" si="517"/>
        <v>1</v>
      </c>
    </row>
    <row r="3291" spans="1:32">
      <c r="A3291" s="1">
        <v>3291</v>
      </c>
      <c r="B3291" s="21" t="s">
        <v>6679</v>
      </c>
      <c r="C3291" s="21"/>
      <c r="D3291" s="21" t="s">
        <v>163</v>
      </c>
      <c r="E3291" s="21" t="s">
        <v>752</v>
      </c>
      <c r="F3291" s="21" t="s">
        <v>752</v>
      </c>
      <c r="G3291" s="21" t="s">
        <v>753</v>
      </c>
      <c r="H3291" s="21" t="s">
        <v>754</v>
      </c>
      <c r="I3291" s="21" t="s">
        <v>212</v>
      </c>
      <c r="J3291" s="22">
        <v>18264</v>
      </c>
      <c r="K3291" s="22">
        <v>55153</v>
      </c>
      <c r="L3291" s="23">
        <f t="shared" si="518"/>
        <v>80</v>
      </c>
      <c r="M3291" s="24">
        <f t="shared" si="519"/>
        <v>1</v>
      </c>
      <c r="N3291" s="21">
        <v>80</v>
      </c>
      <c r="O3291" s="21">
        <v>80</v>
      </c>
      <c r="P3291" s="21" t="s">
        <v>196</v>
      </c>
      <c r="Q3291" s="21" t="s">
        <v>197</v>
      </c>
      <c r="R3291" s="25" t="s">
        <v>198</v>
      </c>
      <c r="S3291" s="21" t="s">
        <v>551</v>
      </c>
      <c r="T3291" s="21"/>
      <c r="U3291" s="26"/>
      <c r="V3291" s="26"/>
      <c r="W3291" s="27">
        <f t="shared" si="510"/>
        <v>1950</v>
      </c>
      <c r="X3291" s="27">
        <f t="shared" si="511"/>
        <v>2050</v>
      </c>
      <c r="Y3291" s="28">
        <f t="shared" si="512"/>
        <v>0</v>
      </c>
      <c r="Z3291" s="29" t="str">
        <f t="shared" si="513"/>
        <v>NW</v>
      </c>
      <c r="AA3291" s="30">
        <f t="shared" si="514"/>
        <v>80</v>
      </c>
      <c r="AB3291" s="31">
        <f>IF(AND(ISNUMBER(MATCH($S3291,[3]Lists!$CU$8:$CU$37,0)),J3291&gt;=DATE(2018,12,31)),$AH$6,$AH$5)</f>
        <v>1</v>
      </c>
      <c r="AC3291" s="31">
        <f t="shared" si="515"/>
        <v>1</v>
      </c>
      <c r="AD3291" s="31">
        <f t="shared" si="516"/>
        <v>1</v>
      </c>
      <c r="AE3291" s="32" t="e">
        <f>MIN($K3291,IF(AND(S3291='[3]Resources - Baseline'!$C$25,$AH$3&gt;0),MIN(DATE(2050,12,31),MAX(DATE($AH$4,12,31),DATE(YEAR(J3291)+$AH$3,MONTH(J3291),DAY(J3291)))),IF(AND(COUNTIFS('[3]Resources - Baseline'!$C$26:$C$37,S3291)=1,$AH$2&gt;0),MIN(DATE($AH$4,12,31),DATE(YEAR(J3291)+$AH$2,MONTH(J3291),DAY(J3291))),DATE(2050,12,31))))</f>
        <v>#VALUE!</v>
      </c>
      <c r="AF3291" s="33">
        <f t="shared" si="517"/>
        <v>1</v>
      </c>
    </row>
    <row r="3292" spans="1:32">
      <c r="A3292" s="1">
        <v>3292</v>
      </c>
      <c r="B3292" s="21" t="s">
        <v>6680</v>
      </c>
      <c r="C3292" s="21" t="s">
        <v>6681</v>
      </c>
      <c r="D3292" s="21" t="s">
        <v>163</v>
      </c>
      <c r="E3292" s="21" t="s">
        <v>497</v>
      </c>
      <c r="F3292" s="21" t="s">
        <v>497</v>
      </c>
      <c r="G3292" s="21" t="s">
        <v>498</v>
      </c>
      <c r="H3292" s="21" t="s">
        <v>497</v>
      </c>
      <c r="I3292" s="21" t="s">
        <v>195</v>
      </c>
      <c r="J3292" s="22">
        <v>37043</v>
      </c>
      <c r="K3292" s="22">
        <v>55153</v>
      </c>
      <c r="L3292" s="23">
        <f t="shared" si="518"/>
        <v>550</v>
      </c>
      <c r="M3292" s="24">
        <f t="shared" si="519"/>
        <v>1</v>
      </c>
      <c r="N3292" s="21">
        <v>550</v>
      </c>
      <c r="O3292" s="21">
        <v>550</v>
      </c>
      <c r="P3292" s="21" t="s">
        <v>257</v>
      </c>
      <c r="Q3292" s="21" t="s">
        <v>258</v>
      </c>
      <c r="R3292" s="25" t="s">
        <v>259</v>
      </c>
      <c r="S3292" s="21" t="s">
        <v>260</v>
      </c>
      <c r="T3292" s="21"/>
      <c r="U3292" s="26"/>
      <c r="V3292" s="26"/>
      <c r="W3292" s="27">
        <f t="shared" si="510"/>
        <v>2001</v>
      </c>
      <c r="X3292" s="27">
        <f t="shared" si="511"/>
        <v>2050</v>
      </c>
      <c r="Y3292" s="28">
        <f t="shared" si="512"/>
        <v>0</v>
      </c>
      <c r="Z3292" s="29" t="str">
        <f t="shared" si="513"/>
        <v>SW</v>
      </c>
      <c r="AA3292" s="30">
        <f t="shared" si="514"/>
        <v>550</v>
      </c>
      <c r="AB3292" s="31">
        <f>IF(AND(ISNUMBER(MATCH($S3292,[3]Lists!$CU$8:$CU$37,0)),J3292&gt;=DATE(2018,12,31)),$AH$6,$AH$5)</f>
        <v>1</v>
      </c>
      <c r="AC3292" s="31">
        <f t="shared" si="515"/>
        <v>1</v>
      </c>
      <c r="AD3292" s="31">
        <f t="shared" si="516"/>
        <v>1</v>
      </c>
      <c r="AE3292" s="32" t="e">
        <f>MIN($K3292,IF(AND(S3292='[3]Resources - Baseline'!$C$25,$AH$3&gt;0),MIN(DATE(2050,12,31),MAX(DATE($AH$4,12,31),DATE(YEAR(J3292)+$AH$3,MONTH(J3292),DAY(J3292)))),IF(AND(COUNTIFS('[3]Resources - Baseline'!$C$26:$C$37,S3292)=1,$AH$2&gt;0),MIN(DATE($AH$4,12,31),DATE(YEAR(J3292)+$AH$2,MONTH(J3292),DAY(J3292))),DATE(2050,12,31))))</f>
        <v>#VALUE!</v>
      </c>
      <c r="AF3292" s="33">
        <f t="shared" si="517"/>
        <v>1</v>
      </c>
    </row>
    <row r="3293" spans="1:32">
      <c r="A3293" s="1">
        <v>3293</v>
      </c>
      <c r="B3293" s="21" t="s">
        <v>6682</v>
      </c>
      <c r="C3293" s="21" t="s">
        <v>6683</v>
      </c>
      <c r="D3293" s="21" t="s">
        <v>163</v>
      </c>
      <c r="E3293" s="21" t="s">
        <v>192</v>
      </c>
      <c r="F3293" s="21" t="s">
        <v>192</v>
      </c>
      <c r="G3293" s="21" t="s">
        <v>193</v>
      </c>
      <c r="H3293" s="21" t="s">
        <v>194</v>
      </c>
      <c r="I3293" s="21" t="s">
        <v>195</v>
      </c>
      <c r="J3293" s="22">
        <v>42367</v>
      </c>
      <c r="K3293" s="22">
        <v>55153</v>
      </c>
      <c r="L3293" s="23">
        <f t="shared" si="518"/>
        <v>7.6</v>
      </c>
      <c r="M3293" s="24">
        <f t="shared" si="519"/>
        <v>1</v>
      </c>
      <c r="N3293" s="21">
        <v>7.6</v>
      </c>
      <c r="O3293" s="21">
        <v>7.6</v>
      </c>
      <c r="P3293" s="21" t="s">
        <v>408</v>
      </c>
      <c r="Q3293" s="21" t="s">
        <v>180</v>
      </c>
      <c r="R3293" s="25" t="s">
        <v>181</v>
      </c>
      <c r="S3293" s="21" t="s">
        <v>337</v>
      </c>
      <c r="T3293" s="21"/>
      <c r="U3293" s="26"/>
      <c r="V3293" s="26"/>
      <c r="W3293" s="27">
        <f t="shared" si="510"/>
        <v>2016</v>
      </c>
      <c r="X3293" s="27">
        <f t="shared" si="511"/>
        <v>2050</v>
      </c>
      <c r="Y3293" s="28">
        <f t="shared" si="512"/>
        <v>0</v>
      </c>
      <c r="Z3293" s="29" t="str">
        <f t="shared" si="513"/>
        <v>SW</v>
      </c>
      <c r="AA3293" s="30">
        <f t="shared" si="514"/>
        <v>7.6</v>
      </c>
      <c r="AB3293" s="31">
        <f>IF(AND(ISNUMBER(MATCH($S3293,[3]Lists!$CU$8:$CU$37,0)),J3293&gt;=DATE(2018,12,31)),$AH$6,$AH$5)</f>
        <v>1</v>
      </c>
      <c r="AC3293" s="31">
        <f t="shared" si="515"/>
        <v>1</v>
      </c>
      <c r="AD3293" s="31">
        <f t="shared" si="516"/>
        <v>1</v>
      </c>
      <c r="AE3293" s="32" t="e">
        <f>MIN($K3293,IF(AND(S3293='[3]Resources - Baseline'!$C$25,$AH$3&gt;0),MIN(DATE(2050,12,31),MAX(DATE($AH$4,12,31),DATE(YEAR(J3293)+$AH$3,MONTH(J3293),DAY(J3293)))),IF(AND(COUNTIFS('[3]Resources - Baseline'!$C$26:$C$37,S3293)=1,$AH$2&gt;0),MIN(DATE($AH$4,12,31),DATE(YEAR(J3293)+$AH$2,MONTH(J3293),DAY(J3293))),DATE(2050,12,31))))</f>
        <v>#VALUE!</v>
      </c>
      <c r="AF3293" s="33">
        <f t="shared" si="517"/>
        <v>1</v>
      </c>
    </row>
    <row r="3294" spans="1:32">
      <c r="A3294" s="1">
        <v>3294</v>
      </c>
      <c r="B3294" s="21" t="s">
        <v>6684</v>
      </c>
      <c r="C3294" s="21" t="s">
        <v>6685</v>
      </c>
      <c r="D3294" s="21" t="s">
        <v>163</v>
      </c>
      <c r="E3294" s="21" t="s">
        <v>440</v>
      </c>
      <c r="F3294" s="21" t="s">
        <v>440</v>
      </c>
      <c r="G3294" s="21" t="s">
        <v>441</v>
      </c>
      <c r="H3294" s="21" t="s">
        <v>434</v>
      </c>
      <c r="I3294" s="21" t="s">
        <v>212</v>
      </c>
      <c r="J3294" s="22">
        <v>31291</v>
      </c>
      <c r="K3294" s="22">
        <v>55153</v>
      </c>
      <c r="L3294" s="23">
        <f t="shared" si="518"/>
        <v>2</v>
      </c>
      <c r="M3294" s="24">
        <f t="shared" si="519"/>
        <v>1</v>
      </c>
      <c r="N3294" s="21">
        <v>2</v>
      </c>
      <c r="O3294" s="21">
        <v>2</v>
      </c>
      <c r="P3294" s="21" t="s">
        <v>218</v>
      </c>
      <c r="Q3294" s="21" t="s">
        <v>219</v>
      </c>
      <c r="R3294" s="25" t="s">
        <v>218</v>
      </c>
      <c r="S3294" s="21" t="s">
        <v>344</v>
      </c>
      <c r="T3294" s="21"/>
      <c r="U3294" s="26"/>
      <c r="V3294" s="26"/>
      <c r="W3294" s="27">
        <f t="shared" si="510"/>
        <v>1986</v>
      </c>
      <c r="X3294" s="27">
        <f t="shared" si="511"/>
        <v>2050</v>
      </c>
      <c r="Y3294" s="28">
        <f t="shared" si="512"/>
        <v>0</v>
      </c>
      <c r="Z3294" s="29" t="str">
        <f t="shared" si="513"/>
        <v>NW</v>
      </c>
      <c r="AA3294" s="30">
        <f t="shared" si="514"/>
        <v>2</v>
      </c>
      <c r="AB3294" s="31">
        <f>IF(AND(ISNUMBER(MATCH($S3294,[3]Lists!$CU$8:$CU$37,0)),J3294&gt;=DATE(2018,12,31)),$AH$6,$AH$5)</f>
        <v>1</v>
      </c>
      <c r="AC3294" s="31">
        <f t="shared" si="515"/>
        <v>1</v>
      </c>
      <c r="AD3294" s="31">
        <f t="shared" si="516"/>
        <v>1</v>
      </c>
      <c r="AE3294" s="32" t="e">
        <f>MIN($K3294,IF(AND(S3294='[3]Resources - Baseline'!$C$25,$AH$3&gt;0),MIN(DATE(2050,12,31),MAX(DATE($AH$4,12,31),DATE(YEAR(J3294)+$AH$3,MONTH(J3294),DAY(J3294)))),IF(AND(COUNTIFS('[3]Resources - Baseline'!$C$26:$C$37,S3294)=1,$AH$2&gt;0),MIN(DATE($AH$4,12,31),DATE(YEAR(J3294)+$AH$2,MONTH(J3294),DAY(J3294))),DATE(2050,12,31))))</f>
        <v>#VALUE!</v>
      </c>
      <c r="AF3294" s="33">
        <f t="shared" si="517"/>
        <v>1</v>
      </c>
    </row>
    <row r="3295" spans="1:32">
      <c r="A3295" s="1">
        <v>3295</v>
      </c>
      <c r="B3295" s="21" t="s">
        <v>6686</v>
      </c>
      <c r="C3295" s="21" t="s">
        <v>6687</v>
      </c>
      <c r="D3295" s="21" t="s">
        <v>163</v>
      </c>
      <c r="E3295" s="21" t="s">
        <v>1111</v>
      </c>
      <c r="F3295" s="21" t="s">
        <v>1111</v>
      </c>
      <c r="G3295" s="21" t="s">
        <v>1112</v>
      </c>
      <c r="H3295" s="21" t="s">
        <v>210</v>
      </c>
      <c r="I3295" s="21" t="s">
        <v>212</v>
      </c>
      <c r="J3295" s="22">
        <v>35004</v>
      </c>
      <c r="K3295" s="22">
        <v>55153</v>
      </c>
      <c r="L3295" s="23">
        <f t="shared" si="518"/>
        <v>16.8</v>
      </c>
      <c r="M3295" s="24">
        <f t="shared" si="519"/>
        <v>1</v>
      </c>
      <c r="N3295" s="21">
        <v>16.8</v>
      </c>
      <c r="O3295" s="21">
        <v>16.8</v>
      </c>
      <c r="P3295" s="21" t="s">
        <v>218</v>
      </c>
      <c r="Q3295" s="21" t="s">
        <v>219</v>
      </c>
      <c r="R3295" s="25" t="s">
        <v>218</v>
      </c>
      <c r="S3295" s="21" t="s">
        <v>344</v>
      </c>
      <c r="T3295" s="21"/>
      <c r="U3295" s="26"/>
      <c r="V3295" s="26"/>
      <c r="W3295" s="27">
        <f t="shared" si="510"/>
        <v>1996</v>
      </c>
      <c r="X3295" s="27">
        <f t="shared" si="511"/>
        <v>2050</v>
      </c>
      <c r="Y3295" s="28">
        <f t="shared" si="512"/>
        <v>0</v>
      </c>
      <c r="Z3295" s="29" t="str">
        <f t="shared" si="513"/>
        <v>NW</v>
      </c>
      <c r="AA3295" s="30">
        <f t="shared" si="514"/>
        <v>16.8</v>
      </c>
      <c r="AB3295" s="31">
        <f>IF(AND(ISNUMBER(MATCH($S3295,[3]Lists!$CU$8:$CU$37,0)),J3295&gt;=DATE(2018,12,31)),$AH$6,$AH$5)</f>
        <v>1</v>
      </c>
      <c r="AC3295" s="31">
        <f t="shared" si="515"/>
        <v>1</v>
      </c>
      <c r="AD3295" s="31">
        <f t="shared" si="516"/>
        <v>1</v>
      </c>
      <c r="AE3295" s="32" t="e">
        <f>MIN($K3295,IF(AND(S3295='[3]Resources - Baseline'!$C$25,$AH$3&gt;0),MIN(DATE(2050,12,31),MAX(DATE($AH$4,12,31),DATE(YEAR(J3295)+$AH$3,MONTH(J3295),DAY(J3295)))),IF(AND(COUNTIFS('[3]Resources - Baseline'!$C$26:$C$37,S3295)=1,$AH$2&gt;0),MIN(DATE($AH$4,12,31),DATE(YEAR(J3295)+$AH$2,MONTH(J3295),DAY(J3295))),DATE(2050,12,31))))</f>
        <v>#VALUE!</v>
      </c>
      <c r="AF3295" s="33">
        <f t="shared" si="517"/>
        <v>1</v>
      </c>
    </row>
    <row r="3296" spans="1:32">
      <c r="A3296" s="1">
        <v>3296</v>
      </c>
      <c r="B3296" s="21" t="s">
        <v>6688</v>
      </c>
      <c r="C3296" s="21" t="s">
        <v>6689</v>
      </c>
      <c r="D3296" s="21" t="s">
        <v>163</v>
      </c>
      <c r="E3296" s="21" t="s">
        <v>378</v>
      </c>
      <c r="F3296" s="21" t="s">
        <v>378</v>
      </c>
      <c r="G3296" s="21" t="s">
        <v>1348</v>
      </c>
      <c r="H3296" s="21" t="s">
        <v>1349</v>
      </c>
      <c r="I3296" s="21" t="s">
        <v>378</v>
      </c>
      <c r="J3296" s="22">
        <v>35765</v>
      </c>
      <c r="K3296" s="22">
        <v>55153</v>
      </c>
      <c r="L3296" s="23">
        <f t="shared" si="518"/>
        <v>157</v>
      </c>
      <c r="M3296" s="24">
        <f t="shared" si="519"/>
        <v>1</v>
      </c>
      <c r="N3296" s="21">
        <v>157</v>
      </c>
      <c r="O3296" s="21">
        <v>157</v>
      </c>
      <c r="P3296" s="21" t="s">
        <v>533</v>
      </c>
      <c r="Q3296" s="21" t="s">
        <v>258</v>
      </c>
      <c r="R3296" s="25" t="s">
        <v>259</v>
      </c>
      <c r="S3296" s="21" t="s">
        <v>1435</v>
      </c>
      <c r="T3296" s="21"/>
      <c r="U3296" s="26"/>
      <c r="V3296" s="26"/>
      <c r="W3296" s="27">
        <f t="shared" si="510"/>
        <v>1998</v>
      </c>
      <c r="X3296" s="27">
        <f t="shared" si="511"/>
        <v>2050</v>
      </c>
      <c r="Y3296" s="28">
        <f t="shared" si="512"/>
        <v>0</v>
      </c>
      <c r="Z3296" s="29" t="str">
        <f t="shared" si="513"/>
        <v>BANC</v>
      </c>
      <c r="AA3296" s="30">
        <f t="shared" si="514"/>
        <v>157</v>
      </c>
      <c r="AB3296" s="31">
        <f>IF(AND(ISNUMBER(MATCH($S3296,[3]Lists!$CU$8:$CU$37,0)),J3296&gt;=DATE(2018,12,31)),$AH$6,$AH$5)</f>
        <v>1</v>
      </c>
      <c r="AC3296" s="31">
        <f t="shared" si="515"/>
        <v>1</v>
      </c>
      <c r="AD3296" s="31">
        <f t="shared" si="516"/>
        <v>1</v>
      </c>
      <c r="AE3296" s="32" t="e">
        <f>MIN($K3296,IF(AND(S3296='[3]Resources - Baseline'!$C$25,$AH$3&gt;0),MIN(DATE(2050,12,31),MAX(DATE($AH$4,12,31),DATE(YEAR(J3296)+$AH$3,MONTH(J3296),DAY(J3296)))),IF(AND(COUNTIFS('[3]Resources - Baseline'!$C$26:$C$37,S3296)=1,$AH$2&gt;0),MIN(DATE($AH$4,12,31),DATE(YEAR(J3296)+$AH$2,MONTH(J3296),DAY(J3296))),DATE(2050,12,31))))</f>
        <v>#VALUE!</v>
      </c>
      <c r="AF3296" s="33">
        <f t="shared" si="517"/>
        <v>1</v>
      </c>
    </row>
    <row r="3297" spans="1:32">
      <c r="A3297" s="1">
        <v>3297</v>
      </c>
      <c r="B3297" s="21" t="s">
        <v>6690</v>
      </c>
      <c r="C3297" s="21" t="s">
        <v>6691</v>
      </c>
      <c r="D3297" s="21" t="s">
        <v>163</v>
      </c>
      <c r="E3297" s="21" t="s">
        <v>331</v>
      </c>
      <c r="F3297" s="21" t="s">
        <v>331</v>
      </c>
      <c r="G3297" s="21" t="s">
        <v>177</v>
      </c>
      <c r="H3297" s="21" t="s">
        <v>176</v>
      </c>
      <c r="I3297" s="21" t="s">
        <v>178</v>
      </c>
      <c r="J3297" s="22">
        <v>39661</v>
      </c>
      <c r="K3297" s="22">
        <v>55153</v>
      </c>
      <c r="L3297" s="23">
        <f t="shared" si="518"/>
        <v>19</v>
      </c>
      <c r="M3297" s="24">
        <f t="shared" si="519"/>
        <v>1</v>
      </c>
      <c r="N3297" s="21">
        <v>19</v>
      </c>
      <c r="O3297" s="21">
        <v>19</v>
      </c>
      <c r="P3297" s="21" t="s">
        <v>196</v>
      </c>
      <c r="Q3297" s="21" t="s">
        <v>197</v>
      </c>
      <c r="R3297" s="25" t="s">
        <v>198</v>
      </c>
      <c r="S3297" s="21" t="s">
        <v>403</v>
      </c>
      <c r="T3297" s="21"/>
      <c r="U3297" s="26"/>
      <c r="V3297" s="26"/>
      <c r="W3297" s="27">
        <f t="shared" si="510"/>
        <v>2009</v>
      </c>
      <c r="X3297" s="27">
        <f t="shared" si="511"/>
        <v>2050</v>
      </c>
      <c r="Y3297" s="28">
        <f t="shared" si="512"/>
        <v>0</v>
      </c>
      <c r="Z3297" s="29" t="str">
        <f t="shared" si="513"/>
        <v>CAISO</v>
      </c>
      <c r="AA3297" s="30">
        <f t="shared" si="514"/>
        <v>19</v>
      </c>
      <c r="AB3297" s="31">
        <f>IF(AND(ISNUMBER(MATCH($S3297,[3]Lists!$CU$8:$CU$37,0)),J3297&gt;=DATE(2018,12,31)),$AH$6,$AH$5)</f>
        <v>1</v>
      </c>
      <c r="AC3297" s="31">
        <f t="shared" si="515"/>
        <v>1</v>
      </c>
      <c r="AD3297" s="31">
        <f t="shared" si="516"/>
        <v>1</v>
      </c>
      <c r="AE3297" s="32" t="e">
        <f>MIN($K3297,IF(AND(S3297='[3]Resources - Baseline'!$C$25,$AH$3&gt;0),MIN(DATE(2050,12,31),MAX(DATE($AH$4,12,31),DATE(YEAR(J3297)+$AH$3,MONTH(J3297),DAY(J3297)))),IF(AND(COUNTIFS('[3]Resources - Baseline'!$C$26:$C$37,S3297)=1,$AH$2&gt;0),MIN(DATE($AH$4,12,31),DATE(YEAR(J3297)+$AH$2,MONTH(J3297),DAY(J3297))),DATE(2050,12,31))))</f>
        <v>#VALUE!</v>
      </c>
      <c r="AF3297" s="33">
        <f t="shared" si="517"/>
        <v>1</v>
      </c>
    </row>
    <row r="3298" spans="1:32">
      <c r="A3298" s="1">
        <v>3298</v>
      </c>
      <c r="B3298" s="21" t="s">
        <v>6692</v>
      </c>
      <c r="C3298" s="21" t="s">
        <v>6693</v>
      </c>
      <c r="D3298" s="21" t="s">
        <v>185</v>
      </c>
      <c r="E3298" s="21" t="s">
        <v>175</v>
      </c>
      <c r="F3298" s="21" t="s">
        <v>175</v>
      </c>
      <c r="G3298" s="21" t="s">
        <v>186</v>
      </c>
      <c r="H3298" s="21" t="s">
        <v>175</v>
      </c>
      <c r="I3298" s="21" t="s">
        <v>178</v>
      </c>
      <c r="J3298" s="22">
        <v>10228</v>
      </c>
      <c r="K3298" s="22">
        <v>55153</v>
      </c>
      <c r="L3298" s="23">
        <f t="shared" si="518"/>
        <v>6.5</v>
      </c>
      <c r="M3298" s="24">
        <f t="shared" si="519"/>
        <v>1</v>
      </c>
      <c r="N3298" s="21">
        <v>6.5</v>
      </c>
      <c r="O3298" s="21">
        <v>6.5</v>
      </c>
      <c r="P3298" s="21" t="s">
        <v>187</v>
      </c>
      <c r="Q3298" s="21" t="s">
        <v>219</v>
      </c>
      <c r="R3298" s="25" t="s">
        <v>218</v>
      </c>
      <c r="S3298" s="21" t="s">
        <v>265</v>
      </c>
      <c r="T3298" s="21"/>
      <c r="U3298" s="26"/>
      <c r="V3298" s="26"/>
      <c r="W3298" s="27">
        <f t="shared" si="510"/>
        <v>1928</v>
      </c>
      <c r="X3298" s="27">
        <f t="shared" si="511"/>
        <v>2050</v>
      </c>
      <c r="Y3298" s="28">
        <f t="shared" si="512"/>
        <v>0</v>
      </c>
      <c r="Z3298" s="29" t="str">
        <f t="shared" si="513"/>
        <v>CAISO</v>
      </c>
      <c r="AA3298" s="30">
        <f t="shared" si="514"/>
        <v>6.5</v>
      </c>
      <c r="AB3298" s="31">
        <f>IF(AND(ISNUMBER(MATCH($S3298,[3]Lists!$CU$8:$CU$37,0)),J3298&gt;=DATE(2018,12,31)),$AH$6,$AH$5)</f>
        <v>1</v>
      </c>
      <c r="AC3298" s="31">
        <f t="shared" si="515"/>
        <v>1</v>
      </c>
      <c r="AD3298" s="31">
        <f t="shared" si="516"/>
        <v>1</v>
      </c>
      <c r="AE3298" s="32" t="e">
        <f>MIN($K3298,IF(AND(S3298='[3]Resources - Baseline'!$C$25,$AH$3&gt;0),MIN(DATE(2050,12,31),MAX(DATE($AH$4,12,31),DATE(YEAR(J3298)+$AH$3,MONTH(J3298),DAY(J3298)))),IF(AND(COUNTIFS('[3]Resources - Baseline'!$C$26:$C$37,S3298)=1,$AH$2&gt;0),MIN(DATE($AH$4,12,31),DATE(YEAR(J3298)+$AH$2,MONTH(J3298),DAY(J3298))),DATE(2050,12,31))))</f>
        <v>#VALUE!</v>
      </c>
      <c r="AF3298" s="33">
        <f t="shared" si="517"/>
        <v>1</v>
      </c>
    </row>
    <row r="3299" spans="1:32">
      <c r="A3299" s="1">
        <v>3299</v>
      </c>
      <c r="B3299" s="21" t="s">
        <v>6694</v>
      </c>
      <c r="C3299" s="21" t="s">
        <v>6695</v>
      </c>
      <c r="D3299" s="21" t="s">
        <v>185</v>
      </c>
      <c r="E3299" s="21" t="s">
        <v>175</v>
      </c>
      <c r="F3299" s="21" t="s">
        <v>175</v>
      </c>
      <c r="G3299" s="21" t="s">
        <v>186</v>
      </c>
      <c r="H3299" s="21" t="s">
        <v>175</v>
      </c>
      <c r="I3299" s="21" t="s">
        <v>178</v>
      </c>
      <c r="J3299" s="22">
        <v>10594</v>
      </c>
      <c r="K3299" s="22">
        <v>55153</v>
      </c>
      <c r="L3299" s="23">
        <f t="shared" si="518"/>
        <v>11.4</v>
      </c>
      <c r="M3299" s="24">
        <f t="shared" si="519"/>
        <v>1</v>
      </c>
      <c r="N3299" s="21">
        <v>11.4</v>
      </c>
      <c r="O3299" s="21">
        <v>11.4</v>
      </c>
      <c r="P3299" s="21" t="s">
        <v>187</v>
      </c>
      <c r="Q3299" s="21" t="s">
        <v>219</v>
      </c>
      <c r="R3299" s="25" t="s">
        <v>218</v>
      </c>
      <c r="S3299" s="21" t="s">
        <v>265</v>
      </c>
      <c r="T3299" s="21"/>
      <c r="U3299" s="26"/>
      <c r="V3299" s="26"/>
      <c r="W3299" s="27">
        <f t="shared" si="510"/>
        <v>1929</v>
      </c>
      <c r="X3299" s="27">
        <f t="shared" si="511"/>
        <v>2050</v>
      </c>
      <c r="Y3299" s="28">
        <f t="shared" si="512"/>
        <v>0</v>
      </c>
      <c r="Z3299" s="29" t="str">
        <f t="shared" si="513"/>
        <v>CAISO</v>
      </c>
      <c r="AA3299" s="30">
        <f t="shared" si="514"/>
        <v>11.4</v>
      </c>
      <c r="AB3299" s="31">
        <f>IF(AND(ISNUMBER(MATCH($S3299,[3]Lists!$CU$8:$CU$37,0)),J3299&gt;=DATE(2018,12,31)),$AH$6,$AH$5)</f>
        <v>1</v>
      </c>
      <c r="AC3299" s="31">
        <f t="shared" si="515"/>
        <v>1</v>
      </c>
      <c r="AD3299" s="31">
        <f t="shared" si="516"/>
        <v>1</v>
      </c>
      <c r="AE3299" s="32" t="e">
        <f>MIN($K3299,IF(AND(S3299='[3]Resources - Baseline'!$C$25,$AH$3&gt;0),MIN(DATE(2050,12,31),MAX(DATE($AH$4,12,31),DATE(YEAR(J3299)+$AH$3,MONTH(J3299),DAY(J3299)))),IF(AND(COUNTIFS('[3]Resources - Baseline'!$C$26:$C$37,S3299)=1,$AH$2&gt;0),MIN(DATE($AH$4,12,31),DATE(YEAR(J3299)+$AH$2,MONTH(J3299),DAY(J3299))),DATE(2050,12,31))))</f>
        <v>#VALUE!</v>
      </c>
      <c r="AF3299" s="33">
        <f t="shared" si="517"/>
        <v>1</v>
      </c>
    </row>
    <row r="3300" spans="1:32">
      <c r="A3300" s="1">
        <v>3300</v>
      </c>
      <c r="B3300" s="21" t="s">
        <v>6696</v>
      </c>
      <c r="C3300" s="21"/>
      <c r="D3300" s="21" t="s">
        <v>185</v>
      </c>
      <c r="E3300" s="21" t="s">
        <v>175</v>
      </c>
      <c r="F3300" s="21" t="s">
        <v>175</v>
      </c>
      <c r="G3300" s="21" t="s">
        <v>186</v>
      </c>
      <c r="H3300" s="21" t="s">
        <v>175</v>
      </c>
      <c r="I3300" s="21" t="s">
        <v>178</v>
      </c>
      <c r="J3300" s="22">
        <v>31413</v>
      </c>
      <c r="K3300" s="22">
        <v>55153</v>
      </c>
      <c r="L3300" s="23">
        <f t="shared" si="518"/>
        <v>13.05</v>
      </c>
      <c r="M3300" s="24">
        <f t="shared" si="519"/>
        <v>0.59318181818181825</v>
      </c>
      <c r="N3300" s="21">
        <v>13.05</v>
      </c>
      <c r="O3300" s="21">
        <v>22</v>
      </c>
      <c r="P3300" s="21" t="s">
        <v>187</v>
      </c>
      <c r="Q3300" s="21" t="s">
        <v>214</v>
      </c>
      <c r="R3300" s="25" t="s">
        <v>215</v>
      </c>
      <c r="S3300" s="21" t="s">
        <v>913</v>
      </c>
      <c r="T3300" s="21"/>
      <c r="U3300" s="26"/>
      <c r="V3300" s="26"/>
      <c r="W3300" s="27">
        <f t="shared" si="510"/>
        <v>1986</v>
      </c>
      <c r="X3300" s="27">
        <f t="shared" si="511"/>
        <v>2050</v>
      </c>
      <c r="Y3300" s="28">
        <f t="shared" si="512"/>
        <v>0</v>
      </c>
      <c r="Z3300" s="29" t="str">
        <f t="shared" si="513"/>
        <v>CAISO</v>
      </c>
      <c r="AA3300" s="30">
        <f t="shared" si="514"/>
        <v>22</v>
      </c>
      <c r="AB3300" s="31">
        <f>IF(AND(ISNUMBER(MATCH($S3300,[3]Lists!$CU$8:$CU$37,0)),J3300&gt;=DATE(2018,12,31)),$AH$6,$AH$5)</f>
        <v>1</v>
      </c>
      <c r="AC3300" s="31">
        <f t="shared" si="515"/>
        <v>1</v>
      </c>
      <c r="AD3300" s="31">
        <f t="shared" si="516"/>
        <v>1</v>
      </c>
      <c r="AE3300" s="32" t="e">
        <f>MIN($K3300,IF(AND(S3300='[3]Resources - Baseline'!$C$25,$AH$3&gt;0),MIN(DATE(2050,12,31),MAX(DATE($AH$4,12,31),DATE(YEAR(J3300)+$AH$3,MONTH(J3300),DAY(J3300)))),IF(AND(COUNTIFS('[3]Resources - Baseline'!$C$26:$C$37,S3300)=1,$AH$2&gt;0),MIN(DATE($AH$4,12,31),DATE(YEAR(J3300)+$AH$2,MONTH(J3300),DAY(J3300))),DATE(2050,12,31))))</f>
        <v>#VALUE!</v>
      </c>
      <c r="AF3300" s="33">
        <f t="shared" si="517"/>
        <v>1</v>
      </c>
    </row>
    <row r="3301" spans="1:32">
      <c r="A3301" s="1">
        <v>3301</v>
      </c>
      <c r="B3301" s="21" t="s">
        <v>6697</v>
      </c>
      <c r="C3301" s="21" t="s">
        <v>6697</v>
      </c>
      <c r="D3301" s="21" t="s">
        <v>185</v>
      </c>
      <c r="E3301" s="21" t="s">
        <v>175</v>
      </c>
      <c r="F3301" s="21" t="s">
        <v>175</v>
      </c>
      <c r="G3301" s="21" t="s">
        <v>186</v>
      </c>
      <c r="H3301" s="21" t="s">
        <v>175</v>
      </c>
      <c r="I3301" s="21" t="s">
        <v>178</v>
      </c>
      <c r="J3301" s="22">
        <v>32960</v>
      </c>
      <c r="K3301" s="22">
        <v>55153</v>
      </c>
      <c r="L3301" s="23">
        <f t="shared" si="518"/>
        <v>3</v>
      </c>
      <c r="M3301" s="24">
        <f t="shared" si="519"/>
        <v>1</v>
      </c>
      <c r="N3301" s="21">
        <v>3</v>
      </c>
      <c r="O3301" s="21">
        <v>3</v>
      </c>
      <c r="P3301" s="21" t="s">
        <v>187</v>
      </c>
      <c r="Q3301" s="21" t="s">
        <v>219</v>
      </c>
      <c r="R3301" s="25" t="s">
        <v>218</v>
      </c>
      <c r="S3301" s="21" t="s">
        <v>368</v>
      </c>
      <c r="T3301" s="21"/>
      <c r="U3301" s="26"/>
      <c r="V3301" s="26"/>
      <c r="W3301" s="27">
        <f t="shared" si="510"/>
        <v>1990</v>
      </c>
      <c r="X3301" s="27">
        <f t="shared" si="511"/>
        <v>2050</v>
      </c>
      <c r="Y3301" s="28">
        <f t="shared" si="512"/>
        <v>0</v>
      </c>
      <c r="Z3301" s="29" t="str">
        <f t="shared" si="513"/>
        <v>CAISO</v>
      </c>
      <c r="AA3301" s="30">
        <f t="shared" si="514"/>
        <v>3</v>
      </c>
      <c r="AB3301" s="31">
        <f>IF(AND(ISNUMBER(MATCH($S3301,[3]Lists!$CU$8:$CU$37,0)),J3301&gt;=DATE(2018,12,31)),$AH$6,$AH$5)</f>
        <v>1</v>
      </c>
      <c r="AC3301" s="31">
        <f t="shared" si="515"/>
        <v>1</v>
      </c>
      <c r="AD3301" s="31">
        <f t="shared" si="516"/>
        <v>1</v>
      </c>
      <c r="AE3301" s="32" t="e">
        <f>MIN($K3301,IF(AND(S3301='[3]Resources - Baseline'!$C$25,$AH$3&gt;0),MIN(DATE(2050,12,31),MAX(DATE($AH$4,12,31),DATE(YEAR(J3301)+$AH$3,MONTH(J3301),DAY(J3301)))),IF(AND(COUNTIFS('[3]Resources - Baseline'!$C$26:$C$37,S3301)=1,$AH$2&gt;0),MIN(DATE($AH$4,12,31),DATE(YEAR(J3301)+$AH$2,MONTH(J3301),DAY(J3301))),DATE(2050,12,31))))</f>
        <v>#VALUE!</v>
      </c>
      <c r="AF3301" s="33">
        <f t="shared" si="517"/>
        <v>1</v>
      </c>
    </row>
    <row r="3302" spans="1:32">
      <c r="A3302" s="1">
        <v>3302</v>
      </c>
      <c r="B3302" s="21" t="s">
        <v>6698</v>
      </c>
      <c r="C3302" s="21" t="s">
        <v>6699</v>
      </c>
      <c r="D3302" s="21" t="s">
        <v>163</v>
      </c>
      <c r="E3302" s="21" t="s">
        <v>518</v>
      </c>
      <c r="F3302" s="21" t="s">
        <v>518</v>
      </c>
      <c r="G3302" s="21" t="s">
        <v>519</v>
      </c>
      <c r="H3302" s="21" t="s">
        <v>518</v>
      </c>
      <c r="I3302" s="21" t="s">
        <v>195</v>
      </c>
      <c r="J3302" s="22">
        <v>35886</v>
      </c>
      <c r="K3302" s="22">
        <v>55153</v>
      </c>
      <c r="L3302" s="23">
        <f t="shared" si="518"/>
        <v>30</v>
      </c>
      <c r="M3302" s="24">
        <f t="shared" si="519"/>
        <v>1</v>
      </c>
      <c r="N3302" s="21">
        <v>30</v>
      </c>
      <c r="O3302" s="21">
        <v>30</v>
      </c>
      <c r="P3302" s="21" t="s">
        <v>240</v>
      </c>
      <c r="Q3302" s="21" t="s">
        <v>207</v>
      </c>
      <c r="R3302" s="25" t="s">
        <v>189</v>
      </c>
      <c r="S3302" s="21" t="s">
        <v>337</v>
      </c>
      <c r="T3302" s="21"/>
      <c r="U3302" s="26"/>
      <c r="V3302" s="26"/>
      <c r="W3302" s="27">
        <f t="shared" si="510"/>
        <v>1998</v>
      </c>
      <c r="X3302" s="27">
        <f t="shared" si="511"/>
        <v>2050</v>
      </c>
      <c r="Y3302" s="28">
        <f t="shared" si="512"/>
        <v>0</v>
      </c>
      <c r="Z3302" s="29" t="str">
        <f t="shared" si="513"/>
        <v>SW</v>
      </c>
      <c r="AA3302" s="30">
        <f t="shared" si="514"/>
        <v>30</v>
      </c>
      <c r="AB3302" s="31">
        <f>IF(AND(ISNUMBER(MATCH($S3302,[3]Lists!$CU$8:$CU$37,0)),J3302&gt;=DATE(2018,12,31)),$AH$6,$AH$5)</f>
        <v>1</v>
      </c>
      <c r="AC3302" s="31">
        <f t="shared" si="515"/>
        <v>1</v>
      </c>
      <c r="AD3302" s="31">
        <f t="shared" si="516"/>
        <v>1</v>
      </c>
      <c r="AE3302" s="32" t="e">
        <f>MIN($K3302,IF(AND(S3302='[3]Resources - Baseline'!$C$25,$AH$3&gt;0),MIN(DATE(2050,12,31),MAX(DATE($AH$4,12,31),DATE(YEAR(J3302)+$AH$3,MONTH(J3302),DAY(J3302)))),IF(AND(COUNTIFS('[3]Resources - Baseline'!$C$26:$C$37,S3302)=1,$AH$2&gt;0),MIN(DATE($AH$4,12,31),DATE(YEAR(J3302)+$AH$2,MONTH(J3302),DAY(J3302))),DATE(2050,12,31))))</f>
        <v>#VALUE!</v>
      </c>
      <c r="AF3302" s="33">
        <f t="shared" si="517"/>
        <v>1</v>
      </c>
    </row>
    <row r="3303" spans="1:32">
      <c r="A3303" s="1">
        <v>3303</v>
      </c>
      <c r="B3303" s="21" t="s">
        <v>6700</v>
      </c>
      <c r="C3303" s="21"/>
      <c r="D3303" s="21" t="s">
        <v>185</v>
      </c>
      <c r="E3303" s="21" t="s">
        <v>175</v>
      </c>
      <c r="F3303" s="21" t="s">
        <v>175</v>
      </c>
      <c r="G3303" s="21" t="s">
        <v>186</v>
      </c>
      <c r="H3303" s="21" t="s">
        <v>175</v>
      </c>
      <c r="I3303" s="21" t="s">
        <v>178</v>
      </c>
      <c r="J3303" s="22">
        <v>31566</v>
      </c>
      <c r="K3303" s="22">
        <v>55153</v>
      </c>
      <c r="L3303" s="23">
        <f t="shared" si="518"/>
        <v>9.68</v>
      </c>
      <c r="M3303" s="24">
        <f t="shared" si="519"/>
        <v>0.56279069767441858</v>
      </c>
      <c r="N3303" s="21">
        <v>9.68</v>
      </c>
      <c r="O3303" s="21">
        <v>17.2</v>
      </c>
      <c r="P3303" s="21" t="s">
        <v>187</v>
      </c>
      <c r="Q3303" s="21" t="s">
        <v>214</v>
      </c>
      <c r="R3303" s="25" t="s">
        <v>215</v>
      </c>
      <c r="S3303" s="21" t="s">
        <v>913</v>
      </c>
      <c r="T3303" s="21"/>
      <c r="U3303" s="26"/>
      <c r="V3303" s="26"/>
      <c r="W3303" s="27">
        <f t="shared" si="510"/>
        <v>1986</v>
      </c>
      <c r="X3303" s="27">
        <f t="shared" si="511"/>
        <v>2050</v>
      </c>
      <c r="Y3303" s="28">
        <f t="shared" si="512"/>
        <v>0</v>
      </c>
      <c r="Z3303" s="29" t="str">
        <f t="shared" si="513"/>
        <v>CAISO</v>
      </c>
      <c r="AA3303" s="30">
        <f t="shared" si="514"/>
        <v>17.2</v>
      </c>
      <c r="AB3303" s="31">
        <f>IF(AND(ISNUMBER(MATCH($S3303,[3]Lists!$CU$8:$CU$37,0)),J3303&gt;=DATE(2018,12,31)),$AH$6,$AH$5)</f>
        <v>1</v>
      </c>
      <c r="AC3303" s="31">
        <f t="shared" si="515"/>
        <v>1</v>
      </c>
      <c r="AD3303" s="31">
        <f t="shared" si="516"/>
        <v>1</v>
      </c>
      <c r="AE3303" s="32" t="e">
        <f>MIN($K3303,IF(AND(S3303='[3]Resources - Baseline'!$C$25,$AH$3&gt;0),MIN(DATE(2050,12,31),MAX(DATE($AH$4,12,31),DATE(YEAR(J3303)+$AH$3,MONTH(J3303),DAY(J3303)))),IF(AND(COUNTIFS('[3]Resources - Baseline'!$C$26:$C$37,S3303)=1,$AH$2&gt;0),MIN(DATE($AH$4,12,31),DATE(YEAR(J3303)+$AH$2,MONTH(J3303),DAY(J3303))),DATE(2050,12,31))))</f>
        <v>#VALUE!</v>
      </c>
      <c r="AF3303" s="33">
        <f t="shared" si="517"/>
        <v>1</v>
      </c>
    </row>
    <row r="3304" spans="1:32">
      <c r="A3304" s="1">
        <v>3304</v>
      </c>
      <c r="B3304" s="21" t="s">
        <v>6701</v>
      </c>
      <c r="C3304" s="21"/>
      <c r="D3304" s="21" t="s">
        <v>185</v>
      </c>
      <c r="E3304" s="21" t="s">
        <v>175</v>
      </c>
      <c r="F3304" s="21" t="s">
        <v>175</v>
      </c>
      <c r="G3304" s="21" t="s">
        <v>186</v>
      </c>
      <c r="H3304" s="21" t="s">
        <v>175</v>
      </c>
      <c r="I3304" s="21" t="s">
        <v>178</v>
      </c>
      <c r="J3304" s="22">
        <v>42256</v>
      </c>
      <c r="K3304" s="22">
        <v>55153</v>
      </c>
      <c r="L3304" s="23">
        <f t="shared" si="518"/>
        <v>18.93</v>
      </c>
      <c r="M3304" s="24">
        <f t="shared" si="519"/>
        <v>0.6972375690607735</v>
      </c>
      <c r="N3304" s="21">
        <v>18.93</v>
      </c>
      <c r="O3304" s="21">
        <v>27.15</v>
      </c>
      <c r="P3304" s="21" t="s">
        <v>187</v>
      </c>
      <c r="Q3304" s="21" t="s">
        <v>214</v>
      </c>
      <c r="R3304" s="25" t="s">
        <v>215</v>
      </c>
      <c r="S3304" s="21" t="s">
        <v>913</v>
      </c>
      <c r="T3304" s="21"/>
      <c r="U3304" s="26"/>
      <c r="V3304" s="26"/>
      <c r="W3304" s="27">
        <f t="shared" si="510"/>
        <v>2016</v>
      </c>
      <c r="X3304" s="27">
        <f t="shared" si="511"/>
        <v>2050</v>
      </c>
      <c r="Y3304" s="28">
        <f t="shared" si="512"/>
        <v>0</v>
      </c>
      <c r="Z3304" s="29" t="str">
        <f t="shared" si="513"/>
        <v>CAISO</v>
      </c>
      <c r="AA3304" s="30">
        <f t="shared" si="514"/>
        <v>27.15</v>
      </c>
      <c r="AB3304" s="31">
        <f>IF(AND(ISNUMBER(MATCH($S3304,[3]Lists!$CU$8:$CU$37,0)),J3304&gt;=DATE(2018,12,31)),$AH$6,$AH$5)</f>
        <v>1</v>
      </c>
      <c r="AC3304" s="31">
        <f t="shared" si="515"/>
        <v>1</v>
      </c>
      <c r="AD3304" s="31">
        <f t="shared" si="516"/>
        <v>1</v>
      </c>
      <c r="AE3304" s="32" t="e">
        <f>MIN($K3304,IF(AND(S3304='[3]Resources - Baseline'!$C$25,$AH$3&gt;0),MIN(DATE(2050,12,31),MAX(DATE($AH$4,12,31),DATE(YEAR(J3304)+$AH$3,MONTH(J3304),DAY(J3304)))),IF(AND(COUNTIFS('[3]Resources - Baseline'!$C$26:$C$37,S3304)=1,$AH$2&gt;0),MIN(DATE($AH$4,12,31),DATE(YEAR(J3304)+$AH$2,MONTH(J3304),DAY(J3304))),DATE(2050,12,31))))</f>
        <v>#VALUE!</v>
      </c>
      <c r="AF3304" s="33">
        <f t="shared" si="517"/>
        <v>1</v>
      </c>
    </row>
    <row r="3305" spans="1:32">
      <c r="A3305" s="1">
        <v>3305</v>
      </c>
      <c r="B3305" s="21" t="s">
        <v>6702</v>
      </c>
      <c r="C3305" s="21" t="s">
        <v>6703</v>
      </c>
      <c r="D3305" s="21" t="s">
        <v>185</v>
      </c>
      <c r="E3305" s="21" t="s">
        <v>175</v>
      </c>
      <c r="F3305" s="21" t="s">
        <v>175</v>
      </c>
      <c r="G3305" s="21" t="s">
        <v>186</v>
      </c>
      <c r="H3305" s="21" t="s">
        <v>175</v>
      </c>
      <c r="I3305" s="21" t="s">
        <v>178</v>
      </c>
      <c r="J3305" s="22">
        <v>32874</v>
      </c>
      <c r="K3305" s="22">
        <v>55153</v>
      </c>
      <c r="L3305" s="23">
        <f t="shared" si="518"/>
        <v>6</v>
      </c>
      <c r="M3305" s="24">
        <f t="shared" si="519"/>
        <v>1</v>
      </c>
      <c r="N3305" s="21">
        <v>6</v>
      </c>
      <c r="O3305" s="21">
        <v>6</v>
      </c>
      <c r="P3305" s="21" t="s">
        <v>187</v>
      </c>
      <c r="Q3305" s="21" t="s">
        <v>219</v>
      </c>
      <c r="R3305" s="25" t="s">
        <v>218</v>
      </c>
      <c r="S3305" s="21" t="s">
        <v>368</v>
      </c>
      <c r="T3305" s="21"/>
      <c r="U3305" s="26"/>
      <c r="V3305" s="26"/>
      <c r="W3305" s="27">
        <f t="shared" si="510"/>
        <v>1990</v>
      </c>
      <c r="X3305" s="27">
        <f t="shared" si="511"/>
        <v>2050</v>
      </c>
      <c r="Y3305" s="28">
        <f t="shared" si="512"/>
        <v>0</v>
      </c>
      <c r="Z3305" s="29" t="str">
        <f t="shared" si="513"/>
        <v>CAISO</v>
      </c>
      <c r="AA3305" s="30">
        <f t="shared" si="514"/>
        <v>6</v>
      </c>
      <c r="AB3305" s="31">
        <f>IF(AND(ISNUMBER(MATCH($S3305,[3]Lists!$CU$8:$CU$37,0)),J3305&gt;=DATE(2018,12,31)),$AH$6,$AH$5)</f>
        <v>1</v>
      </c>
      <c r="AC3305" s="31">
        <f t="shared" si="515"/>
        <v>1</v>
      </c>
      <c r="AD3305" s="31">
        <f t="shared" si="516"/>
        <v>1</v>
      </c>
      <c r="AE3305" s="32" t="e">
        <f>MIN($K3305,IF(AND(S3305='[3]Resources - Baseline'!$C$25,$AH$3&gt;0),MIN(DATE(2050,12,31),MAX(DATE($AH$4,12,31),DATE(YEAR(J3305)+$AH$3,MONTH(J3305),DAY(J3305)))),IF(AND(COUNTIFS('[3]Resources - Baseline'!$C$26:$C$37,S3305)=1,$AH$2&gt;0),MIN(DATE($AH$4,12,31),DATE(YEAR(J3305)+$AH$2,MONTH(J3305),DAY(J3305))),DATE(2050,12,31))))</f>
        <v>#VALUE!</v>
      </c>
      <c r="AF3305" s="33">
        <f t="shared" si="517"/>
        <v>1</v>
      </c>
    </row>
    <row r="3306" spans="1:32">
      <c r="A3306" s="1">
        <v>3306</v>
      </c>
      <c r="B3306" s="21" t="s">
        <v>6704</v>
      </c>
      <c r="C3306" s="21"/>
      <c r="D3306" s="21" t="s">
        <v>185</v>
      </c>
      <c r="E3306" s="21" t="s">
        <v>175</v>
      </c>
      <c r="F3306" s="21" t="s">
        <v>175</v>
      </c>
      <c r="G3306" s="21" t="s">
        <v>186</v>
      </c>
      <c r="H3306" s="21" t="s">
        <v>175</v>
      </c>
      <c r="I3306" s="21" t="s">
        <v>178</v>
      </c>
      <c r="J3306" s="22">
        <v>37040</v>
      </c>
      <c r="K3306" s="22">
        <v>55153</v>
      </c>
      <c r="L3306" s="23">
        <f t="shared" si="518"/>
        <v>6.87</v>
      </c>
      <c r="M3306" s="24">
        <f t="shared" si="519"/>
        <v>0.91600000000000004</v>
      </c>
      <c r="N3306" s="21">
        <v>6.87</v>
      </c>
      <c r="O3306" s="21">
        <v>7.5</v>
      </c>
      <c r="P3306" s="21" t="s">
        <v>187</v>
      </c>
      <c r="Q3306" s="21" t="s">
        <v>537</v>
      </c>
      <c r="R3306" s="25" t="s">
        <v>538</v>
      </c>
      <c r="S3306" s="21" t="s">
        <v>539</v>
      </c>
      <c r="T3306" s="21"/>
      <c r="U3306" s="26"/>
      <c r="V3306" s="26"/>
      <c r="W3306" s="27">
        <f t="shared" si="510"/>
        <v>2001</v>
      </c>
      <c r="X3306" s="27">
        <f t="shared" si="511"/>
        <v>2050</v>
      </c>
      <c r="Y3306" s="28">
        <f t="shared" si="512"/>
        <v>0</v>
      </c>
      <c r="Z3306" s="29" t="str">
        <f t="shared" si="513"/>
        <v>CAISO</v>
      </c>
      <c r="AA3306" s="30">
        <f t="shared" si="514"/>
        <v>7.5</v>
      </c>
      <c r="AB3306" s="31">
        <f>IF(AND(ISNUMBER(MATCH($S3306,[3]Lists!$CU$8:$CU$37,0)),J3306&gt;=DATE(2018,12,31)),$AH$6,$AH$5)</f>
        <v>1</v>
      </c>
      <c r="AC3306" s="31">
        <f t="shared" si="515"/>
        <v>1</v>
      </c>
      <c r="AD3306" s="31">
        <f t="shared" si="516"/>
        <v>1</v>
      </c>
      <c r="AE3306" s="32" t="e">
        <f>MIN($K3306,IF(AND(S3306='[3]Resources - Baseline'!$C$25,$AH$3&gt;0),MIN(DATE(2050,12,31),MAX(DATE($AH$4,12,31),DATE(YEAR(J3306)+$AH$3,MONTH(J3306),DAY(J3306)))),IF(AND(COUNTIFS('[3]Resources - Baseline'!$C$26:$C$37,S3306)=1,$AH$2&gt;0),MIN(DATE($AH$4,12,31),DATE(YEAR(J3306)+$AH$2,MONTH(J3306),DAY(J3306))),DATE(2050,12,31))))</f>
        <v>#VALUE!</v>
      </c>
      <c r="AF3306" s="33">
        <f t="shared" si="517"/>
        <v>1</v>
      </c>
    </row>
    <row r="3307" spans="1:32">
      <c r="A3307" s="1">
        <v>3307</v>
      </c>
      <c r="B3307" s="21" t="s">
        <v>6705</v>
      </c>
      <c r="C3307" s="21" t="s">
        <v>6706</v>
      </c>
      <c r="D3307" s="21" t="s">
        <v>163</v>
      </c>
      <c r="E3307" s="21" t="s">
        <v>164</v>
      </c>
      <c r="F3307" s="21" t="s">
        <v>164</v>
      </c>
      <c r="G3307" s="21" t="s">
        <v>165</v>
      </c>
      <c r="H3307" s="21" t="s">
        <v>166</v>
      </c>
      <c r="I3307" s="21" t="s">
        <v>167</v>
      </c>
      <c r="J3307" s="22">
        <v>20059</v>
      </c>
      <c r="K3307" s="22">
        <v>48669</v>
      </c>
      <c r="L3307" s="23">
        <f t="shared" si="518"/>
        <v>1</v>
      </c>
      <c r="M3307" s="24">
        <f t="shared" si="519"/>
        <v>1</v>
      </c>
      <c r="N3307" s="21">
        <v>1</v>
      </c>
      <c r="O3307" s="21">
        <v>1</v>
      </c>
      <c r="P3307" s="21" t="s">
        <v>218</v>
      </c>
      <c r="Q3307" s="21" t="s">
        <v>219</v>
      </c>
      <c r="R3307" s="25" t="s">
        <v>218</v>
      </c>
      <c r="S3307" s="21" t="s">
        <v>220</v>
      </c>
      <c r="T3307" s="21"/>
      <c r="U3307" s="26"/>
      <c r="V3307" s="26"/>
      <c r="W3307" s="27">
        <f t="shared" si="510"/>
        <v>1955</v>
      </c>
      <c r="X3307" s="27">
        <f t="shared" si="511"/>
        <v>2032</v>
      </c>
      <c r="Y3307" s="28">
        <f t="shared" si="512"/>
        <v>0</v>
      </c>
      <c r="Z3307" s="29" t="str">
        <f t="shared" si="513"/>
        <v>Excluded</v>
      </c>
      <c r="AA3307" s="30">
        <f t="shared" si="514"/>
        <v>1</v>
      </c>
      <c r="AB3307" s="31">
        <f>IF(AND(ISNUMBER(MATCH($S3307,[3]Lists!$CU$8:$CU$37,0)),J3307&gt;=DATE(2018,12,31)),$AH$6,$AH$5)</f>
        <v>1</v>
      </c>
      <c r="AC3307" s="31">
        <f t="shared" si="515"/>
        <v>1</v>
      </c>
      <c r="AD3307" s="31">
        <f t="shared" si="516"/>
        <v>1</v>
      </c>
      <c r="AE3307" s="32" t="e">
        <f>MIN($K3307,IF(AND(S3307='[3]Resources - Baseline'!$C$25,$AH$3&gt;0),MIN(DATE(2050,12,31),MAX(DATE($AH$4,12,31),DATE(YEAR(J3307)+$AH$3,MONTH(J3307),DAY(J3307)))),IF(AND(COUNTIFS('[3]Resources - Baseline'!$C$26:$C$37,S3307)=1,$AH$2&gt;0),MIN(DATE($AH$4,12,31),DATE(YEAR(J3307)+$AH$2,MONTH(J3307),DAY(J3307))),DATE(2050,12,31))))</f>
        <v>#VALUE!</v>
      </c>
      <c r="AF3307" s="33">
        <f t="shared" si="517"/>
        <v>1</v>
      </c>
    </row>
    <row r="3308" spans="1:32">
      <c r="A3308" s="1">
        <v>3308</v>
      </c>
      <c r="B3308" s="21" t="s">
        <v>6707</v>
      </c>
      <c r="C3308" s="21" t="s">
        <v>6708</v>
      </c>
      <c r="D3308" s="21" t="s">
        <v>163</v>
      </c>
      <c r="E3308" s="21" t="s">
        <v>164</v>
      </c>
      <c r="F3308" s="21" t="s">
        <v>164</v>
      </c>
      <c r="G3308" s="21" t="s">
        <v>165</v>
      </c>
      <c r="H3308" s="21" t="s">
        <v>166</v>
      </c>
      <c r="I3308" s="21" t="s">
        <v>167</v>
      </c>
      <c r="J3308" s="22">
        <v>20059</v>
      </c>
      <c r="K3308" s="22">
        <v>48669</v>
      </c>
      <c r="L3308" s="23">
        <f t="shared" si="518"/>
        <v>1</v>
      </c>
      <c r="M3308" s="24">
        <f t="shared" si="519"/>
        <v>1</v>
      </c>
      <c r="N3308" s="21">
        <v>1</v>
      </c>
      <c r="O3308" s="21">
        <v>1</v>
      </c>
      <c r="P3308" s="21" t="s">
        <v>218</v>
      </c>
      <c r="Q3308" s="21" t="s">
        <v>219</v>
      </c>
      <c r="R3308" s="25" t="s">
        <v>218</v>
      </c>
      <c r="S3308" s="21" t="s">
        <v>220</v>
      </c>
      <c r="T3308" s="21"/>
      <c r="U3308" s="26"/>
      <c r="V3308" s="26"/>
      <c r="W3308" s="27">
        <f t="shared" si="510"/>
        <v>1955</v>
      </c>
      <c r="X3308" s="27">
        <f t="shared" si="511"/>
        <v>2032</v>
      </c>
      <c r="Y3308" s="28">
        <f t="shared" si="512"/>
        <v>0</v>
      </c>
      <c r="Z3308" s="29" t="str">
        <f t="shared" si="513"/>
        <v>Excluded</v>
      </c>
      <c r="AA3308" s="30">
        <f t="shared" si="514"/>
        <v>1</v>
      </c>
      <c r="AB3308" s="31">
        <f>IF(AND(ISNUMBER(MATCH($S3308,[3]Lists!$CU$8:$CU$37,0)),J3308&gt;=DATE(2018,12,31)),$AH$6,$AH$5)</f>
        <v>1</v>
      </c>
      <c r="AC3308" s="31">
        <f t="shared" si="515"/>
        <v>1</v>
      </c>
      <c r="AD3308" s="31">
        <f t="shared" si="516"/>
        <v>1</v>
      </c>
      <c r="AE3308" s="32" t="e">
        <f>MIN($K3308,IF(AND(S3308='[3]Resources - Baseline'!$C$25,$AH$3&gt;0),MIN(DATE(2050,12,31),MAX(DATE($AH$4,12,31),DATE(YEAR(J3308)+$AH$3,MONTH(J3308),DAY(J3308)))),IF(AND(COUNTIFS('[3]Resources - Baseline'!$C$26:$C$37,S3308)=1,$AH$2&gt;0),MIN(DATE($AH$4,12,31),DATE(YEAR(J3308)+$AH$2,MONTH(J3308),DAY(J3308))),DATE(2050,12,31))))</f>
        <v>#VALUE!</v>
      </c>
      <c r="AF3308" s="33">
        <f t="shared" si="517"/>
        <v>1</v>
      </c>
    </row>
    <row r="3309" spans="1:32">
      <c r="A3309" s="1">
        <v>3309</v>
      </c>
      <c r="B3309" s="21" t="s">
        <v>6709</v>
      </c>
      <c r="C3309" s="21" t="s">
        <v>6710</v>
      </c>
      <c r="D3309" s="21" t="s">
        <v>163</v>
      </c>
      <c r="E3309" s="21" t="s">
        <v>164</v>
      </c>
      <c r="F3309" s="21" t="s">
        <v>164</v>
      </c>
      <c r="G3309" s="21" t="s">
        <v>165</v>
      </c>
      <c r="H3309" s="21" t="s">
        <v>166</v>
      </c>
      <c r="I3309" s="21" t="s">
        <v>167</v>
      </c>
      <c r="J3309" s="22">
        <v>20059</v>
      </c>
      <c r="K3309" s="22">
        <v>48669</v>
      </c>
      <c r="L3309" s="23">
        <f t="shared" si="518"/>
        <v>2.8</v>
      </c>
      <c r="M3309" s="24">
        <f t="shared" si="519"/>
        <v>1</v>
      </c>
      <c r="N3309" s="21">
        <v>2.8</v>
      </c>
      <c r="O3309" s="21">
        <v>2.8</v>
      </c>
      <c r="P3309" s="21" t="s">
        <v>218</v>
      </c>
      <c r="Q3309" s="21" t="s">
        <v>219</v>
      </c>
      <c r="R3309" s="25" t="s">
        <v>218</v>
      </c>
      <c r="S3309" s="21" t="s">
        <v>220</v>
      </c>
      <c r="T3309" s="21"/>
      <c r="U3309" s="26"/>
      <c r="V3309" s="26"/>
      <c r="W3309" s="27">
        <f t="shared" si="510"/>
        <v>1955</v>
      </c>
      <c r="X3309" s="27">
        <f t="shared" si="511"/>
        <v>2032</v>
      </c>
      <c r="Y3309" s="28">
        <f t="shared" si="512"/>
        <v>0</v>
      </c>
      <c r="Z3309" s="29" t="str">
        <f t="shared" si="513"/>
        <v>Excluded</v>
      </c>
      <c r="AA3309" s="30">
        <f t="shared" si="514"/>
        <v>2.8</v>
      </c>
      <c r="AB3309" s="31">
        <f>IF(AND(ISNUMBER(MATCH($S3309,[3]Lists!$CU$8:$CU$37,0)),J3309&gt;=DATE(2018,12,31)),$AH$6,$AH$5)</f>
        <v>1</v>
      </c>
      <c r="AC3309" s="31">
        <f t="shared" si="515"/>
        <v>1</v>
      </c>
      <c r="AD3309" s="31">
        <f t="shared" si="516"/>
        <v>1</v>
      </c>
      <c r="AE3309" s="32" t="e">
        <f>MIN($K3309,IF(AND(S3309='[3]Resources - Baseline'!$C$25,$AH$3&gt;0),MIN(DATE(2050,12,31),MAX(DATE($AH$4,12,31),DATE(YEAR(J3309)+$AH$3,MONTH(J3309),DAY(J3309)))),IF(AND(COUNTIFS('[3]Resources - Baseline'!$C$26:$C$37,S3309)=1,$AH$2&gt;0),MIN(DATE($AH$4,12,31),DATE(YEAR(J3309)+$AH$2,MONTH(J3309),DAY(J3309))),DATE(2050,12,31))))</f>
        <v>#VALUE!</v>
      </c>
      <c r="AF3309" s="33">
        <f t="shared" si="517"/>
        <v>1</v>
      </c>
    </row>
    <row r="3310" spans="1:32">
      <c r="A3310" s="1">
        <v>3310</v>
      </c>
      <c r="B3310" s="21" t="s">
        <v>6711</v>
      </c>
      <c r="C3310" s="21" t="s">
        <v>6712</v>
      </c>
      <c r="D3310" s="21" t="s">
        <v>163</v>
      </c>
      <c r="E3310" s="21" t="s">
        <v>302</v>
      </c>
      <c r="F3310" s="21" t="s">
        <v>302</v>
      </c>
      <c r="G3310" s="21" t="s">
        <v>303</v>
      </c>
      <c r="H3310" s="21" t="s">
        <v>302</v>
      </c>
      <c r="I3310" s="21" t="s">
        <v>167</v>
      </c>
      <c r="J3310" s="22">
        <v>39234</v>
      </c>
      <c r="K3310" s="22">
        <v>55153</v>
      </c>
      <c r="L3310" s="23">
        <f t="shared" si="518"/>
        <v>154</v>
      </c>
      <c r="M3310" s="24">
        <f t="shared" si="519"/>
        <v>1</v>
      </c>
      <c r="N3310" s="21">
        <v>154</v>
      </c>
      <c r="O3310" s="21">
        <v>154</v>
      </c>
      <c r="P3310" s="21" t="s">
        <v>288</v>
      </c>
      <c r="Q3310" s="21" t="s">
        <v>269</v>
      </c>
      <c r="R3310" s="25" t="s">
        <v>270</v>
      </c>
      <c r="S3310" s="21" t="s">
        <v>304</v>
      </c>
      <c r="T3310" s="21"/>
      <c r="U3310" s="26"/>
      <c r="V3310" s="26"/>
      <c r="W3310" s="27">
        <f t="shared" si="510"/>
        <v>2007</v>
      </c>
      <c r="X3310" s="27">
        <f t="shared" si="511"/>
        <v>2050</v>
      </c>
      <c r="Y3310" s="28">
        <f t="shared" si="512"/>
        <v>0</v>
      </c>
      <c r="Z3310" s="29" t="str">
        <f t="shared" si="513"/>
        <v>Excluded</v>
      </c>
      <c r="AA3310" s="30">
        <f t="shared" si="514"/>
        <v>154</v>
      </c>
      <c r="AB3310" s="31">
        <f>IF(AND(ISNUMBER(MATCH($S3310,[3]Lists!$CU$8:$CU$37,0)),J3310&gt;=DATE(2018,12,31)),$AH$6,$AH$5)</f>
        <v>1</v>
      </c>
      <c r="AC3310" s="31">
        <f t="shared" si="515"/>
        <v>1</v>
      </c>
      <c r="AD3310" s="31">
        <f t="shared" si="516"/>
        <v>1</v>
      </c>
      <c r="AE3310" s="32" t="e">
        <f>MIN($K3310,IF(AND(S3310='[3]Resources - Baseline'!$C$25,$AH$3&gt;0),MIN(DATE(2050,12,31),MAX(DATE($AH$4,12,31),DATE(YEAR(J3310)+$AH$3,MONTH(J3310),DAY(J3310)))),IF(AND(COUNTIFS('[3]Resources - Baseline'!$C$26:$C$37,S3310)=1,$AH$2&gt;0),MIN(DATE($AH$4,12,31),DATE(YEAR(J3310)+$AH$2,MONTH(J3310),DAY(J3310))),DATE(2050,12,31))))</f>
        <v>#VALUE!</v>
      </c>
      <c r="AF3310" s="33">
        <f t="shared" si="517"/>
        <v>1</v>
      </c>
    </row>
    <row r="3311" spans="1:32">
      <c r="A3311" s="1">
        <v>3311</v>
      </c>
      <c r="B3311" s="21" t="s">
        <v>6713</v>
      </c>
      <c r="C3311" s="21" t="s">
        <v>6714</v>
      </c>
      <c r="D3311" s="21" t="s">
        <v>163</v>
      </c>
      <c r="E3311" s="21" t="s">
        <v>302</v>
      </c>
      <c r="F3311" s="21" t="s">
        <v>302</v>
      </c>
      <c r="G3311" s="21" t="s">
        <v>303</v>
      </c>
      <c r="H3311" s="21" t="s">
        <v>302</v>
      </c>
      <c r="I3311" s="21" t="s">
        <v>167</v>
      </c>
      <c r="J3311" s="22">
        <v>39234</v>
      </c>
      <c r="K3311" s="22">
        <v>55153</v>
      </c>
      <c r="L3311" s="23">
        <f t="shared" si="518"/>
        <v>154</v>
      </c>
      <c r="M3311" s="24">
        <f t="shared" si="519"/>
        <v>1</v>
      </c>
      <c r="N3311" s="21">
        <v>154</v>
      </c>
      <c r="O3311" s="21">
        <v>154</v>
      </c>
      <c r="P3311" s="21" t="s">
        <v>288</v>
      </c>
      <c r="Q3311" s="21" t="s">
        <v>269</v>
      </c>
      <c r="R3311" s="25" t="s">
        <v>270</v>
      </c>
      <c r="S3311" s="21" t="s">
        <v>304</v>
      </c>
      <c r="T3311" s="21"/>
      <c r="U3311" s="26"/>
      <c r="V3311" s="26"/>
      <c r="W3311" s="27">
        <f t="shared" si="510"/>
        <v>2007</v>
      </c>
      <c r="X3311" s="27">
        <f t="shared" si="511"/>
        <v>2050</v>
      </c>
      <c r="Y3311" s="28">
        <f t="shared" si="512"/>
        <v>0</v>
      </c>
      <c r="Z3311" s="29" t="str">
        <f t="shared" si="513"/>
        <v>Excluded</v>
      </c>
      <c r="AA3311" s="30">
        <f t="shared" si="514"/>
        <v>154</v>
      </c>
      <c r="AB3311" s="31">
        <f>IF(AND(ISNUMBER(MATCH($S3311,[3]Lists!$CU$8:$CU$37,0)),J3311&gt;=DATE(2018,12,31)),$AH$6,$AH$5)</f>
        <v>1</v>
      </c>
      <c r="AC3311" s="31">
        <f t="shared" si="515"/>
        <v>1</v>
      </c>
      <c r="AD3311" s="31">
        <f t="shared" si="516"/>
        <v>1</v>
      </c>
      <c r="AE3311" s="32" t="e">
        <f>MIN($K3311,IF(AND(S3311='[3]Resources - Baseline'!$C$25,$AH$3&gt;0),MIN(DATE(2050,12,31),MAX(DATE($AH$4,12,31),DATE(YEAR(J3311)+$AH$3,MONTH(J3311),DAY(J3311)))),IF(AND(COUNTIFS('[3]Resources - Baseline'!$C$26:$C$37,S3311)=1,$AH$2&gt;0),MIN(DATE($AH$4,12,31),DATE(YEAR(J3311)+$AH$2,MONTH(J3311),DAY(J3311))),DATE(2050,12,31))))</f>
        <v>#VALUE!</v>
      </c>
      <c r="AF3311" s="33">
        <f t="shared" si="517"/>
        <v>1</v>
      </c>
    </row>
    <row r="3312" spans="1:32">
      <c r="A3312" s="1">
        <v>3312</v>
      </c>
      <c r="B3312" s="21" t="s">
        <v>6715</v>
      </c>
      <c r="C3312" s="21" t="s">
        <v>6716</v>
      </c>
      <c r="D3312" s="21" t="s">
        <v>163</v>
      </c>
      <c r="E3312" s="21" t="s">
        <v>752</v>
      </c>
      <c r="F3312" s="21" t="s">
        <v>752</v>
      </c>
      <c r="G3312" s="21" t="s">
        <v>753</v>
      </c>
      <c r="H3312" s="21" t="s">
        <v>754</v>
      </c>
      <c r="I3312" s="21" t="s">
        <v>212</v>
      </c>
      <c r="J3312" s="22">
        <v>41274</v>
      </c>
      <c r="K3312" s="22">
        <v>55123</v>
      </c>
      <c r="L3312" s="23">
        <f t="shared" si="518"/>
        <v>40</v>
      </c>
      <c r="M3312" s="24">
        <f t="shared" si="519"/>
        <v>1</v>
      </c>
      <c r="N3312" s="21">
        <v>40</v>
      </c>
      <c r="O3312" s="21">
        <v>40</v>
      </c>
      <c r="P3312" s="21" t="s">
        <v>196</v>
      </c>
      <c r="Q3312" s="21" t="s">
        <v>197</v>
      </c>
      <c r="R3312" s="25" t="s">
        <v>198</v>
      </c>
      <c r="S3312" s="21" t="s">
        <v>551</v>
      </c>
      <c r="T3312" s="21"/>
      <c r="U3312" s="26"/>
      <c r="V3312" s="26"/>
      <c r="W3312" s="27">
        <f t="shared" si="510"/>
        <v>2013</v>
      </c>
      <c r="X3312" s="27">
        <f t="shared" si="511"/>
        <v>2050</v>
      </c>
      <c r="Y3312" s="28">
        <f t="shared" si="512"/>
        <v>0</v>
      </c>
      <c r="Z3312" s="29" t="str">
        <f t="shared" si="513"/>
        <v>NW</v>
      </c>
      <c r="AA3312" s="30">
        <f t="shared" si="514"/>
        <v>40</v>
      </c>
      <c r="AB3312" s="31">
        <f>IF(AND(ISNUMBER(MATCH($S3312,[3]Lists!$CU$8:$CU$37,0)),J3312&gt;=DATE(2018,12,31)),$AH$6,$AH$5)</f>
        <v>1</v>
      </c>
      <c r="AC3312" s="31">
        <f t="shared" si="515"/>
        <v>1</v>
      </c>
      <c r="AD3312" s="31">
        <f t="shared" si="516"/>
        <v>1</v>
      </c>
      <c r="AE3312" s="32" t="e">
        <f>MIN($K3312,IF(AND(S3312='[3]Resources - Baseline'!$C$25,$AH$3&gt;0),MIN(DATE(2050,12,31),MAX(DATE($AH$4,12,31),DATE(YEAR(J3312)+$AH$3,MONTH(J3312),DAY(J3312)))),IF(AND(COUNTIFS('[3]Resources - Baseline'!$C$26:$C$37,S3312)=1,$AH$2&gt;0),MIN(DATE($AH$4,12,31),DATE(YEAR(J3312)+$AH$2,MONTH(J3312),DAY(J3312))),DATE(2050,12,31))))</f>
        <v>#VALUE!</v>
      </c>
      <c r="AF3312" s="33">
        <f t="shared" si="517"/>
        <v>1</v>
      </c>
    </row>
    <row r="3313" spans="1:32">
      <c r="A3313" s="1">
        <v>3313</v>
      </c>
      <c r="B3313" s="21" t="s">
        <v>6717</v>
      </c>
      <c r="C3313" s="21" t="s">
        <v>6718</v>
      </c>
      <c r="D3313" s="21" t="s">
        <v>163</v>
      </c>
      <c r="E3313" s="21" t="s">
        <v>353</v>
      </c>
      <c r="F3313" s="21" t="s">
        <v>353</v>
      </c>
      <c r="G3313" s="21" t="s">
        <v>354</v>
      </c>
      <c r="H3313" s="21" t="s">
        <v>353</v>
      </c>
      <c r="I3313" s="21" t="s">
        <v>167</v>
      </c>
      <c r="J3313" s="22">
        <v>34851</v>
      </c>
      <c r="K3313" s="22">
        <v>55153</v>
      </c>
      <c r="L3313" s="23">
        <f t="shared" si="518"/>
        <v>5</v>
      </c>
      <c r="M3313" s="24">
        <f t="shared" si="519"/>
        <v>1</v>
      </c>
      <c r="N3313" s="21">
        <v>5</v>
      </c>
      <c r="O3313" s="21">
        <v>5</v>
      </c>
      <c r="P3313" s="21" t="s">
        <v>218</v>
      </c>
      <c r="Q3313" s="21" t="s">
        <v>219</v>
      </c>
      <c r="R3313" s="25" t="s">
        <v>218</v>
      </c>
      <c r="S3313" s="21" t="s">
        <v>220</v>
      </c>
      <c r="T3313" s="21"/>
      <c r="U3313" s="26"/>
      <c r="V3313" s="26"/>
      <c r="W3313" s="27">
        <f t="shared" si="510"/>
        <v>1995</v>
      </c>
      <c r="X3313" s="27">
        <f t="shared" si="511"/>
        <v>2050</v>
      </c>
      <c r="Y3313" s="28">
        <f t="shared" si="512"/>
        <v>0</v>
      </c>
      <c r="Z3313" s="29" t="str">
        <f t="shared" si="513"/>
        <v>Excluded</v>
      </c>
      <c r="AA3313" s="30">
        <f t="shared" si="514"/>
        <v>5</v>
      </c>
      <c r="AB3313" s="31">
        <f>IF(AND(ISNUMBER(MATCH($S3313,[3]Lists!$CU$8:$CU$37,0)),J3313&gt;=DATE(2018,12,31)),$AH$6,$AH$5)</f>
        <v>1</v>
      </c>
      <c r="AC3313" s="31">
        <f t="shared" si="515"/>
        <v>1</v>
      </c>
      <c r="AD3313" s="31">
        <f t="shared" si="516"/>
        <v>1</v>
      </c>
      <c r="AE3313" s="32" t="e">
        <f>MIN($K3313,IF(AND(S3313='[3]Resources - Baseline'!$C$25,$AH$3&gt;0),MIN(DATE(2050,12,31),MAX(DATE($AH$4,12,31),DATE(YEAR(J3313)+$AH$3,MONTH(J3313),DAY(J3313)))),IF(AND(COUNTIFS('[3]Resources - Baseline'!$C$26:$C$37,S3313)=1,$AH$2&gt;0),MIN(DATE($AH$4,12,31),DATE(YEAR(J3313)+$AH$2,MONTH(J3313),DAY(J3313))),DATE(2050,12,31))))</f>
        <v>#VALUE!</v>
      </c>
      <c r="AF3313" s="33">
        <f t="shared" si="517"/>
        <v>1</v>
      </c>
    </row>
    <row r="3314" spans="1:32">
      <c r="A3314" s="1">
        <v>3314</v>
      </c>
      <c r="B3314" s="21" t="s">
        <v>6719</v>
      </c>
      <c r="C3314" s="21" t="s">
        <v>6720</v>
      </c>
      <c r="D3314" s="21" t="s">
        <v>163</v>
      </c>
      <c r="E3314" s="21" t="s">
        <v>1097</v>
      </c>
      <c r="F3314" s="21" t="s">
        <v>1097</v>
      </c>
      <c r="G3314" s="21" t="s">
        <v>1098</v>
      </c>
      <c r="H3314" s="21" t="s">
        <v>210</v>
      </c>
      <c r="I3314" s="21" t="s">
        <v>212</v>
      </c>
      <c r="J3314" s="22">
        <v>33482</v>
      </c>
      <c r="K3314" s="22">
        <v>55153</v>
      </c>
      <c r="L3314" s="23">
        <f t="shared" si="518"/>
        <v>26</v>
      </c>
      <c r="M3314" s="24">
        <f t="shared" si="519"/>
        <v>1</v>
      </c>
      <c r="N3314" s="21">
        <v>26</v>
      </c>
      <c r="O3314" s="21">
        <v>26</v>
      </c>
      <c r="P3314" s="21" t="s">
        <v>213</v>
      </c>
      <c r="Q3314" s="21" t="s">
        <v>214</v>
      </c>
      <c r="R3314" s="25" t="s">
        <v>215</v>
      </c>
      <c r="S3314" s="21" t="s">
        <v>120</v>
      </c>
      <c r="T3314" s="21"/>
      <c r="U3314" s="26"/>
      <c r="V3314" s="26"/>
      <c r="W3314" s="27">
        <f t="shared" si="510"/>
        <v>1992</v>
      </c>
      <c r="X3314" s="27">
        <f t="shared" si="511"/>
        <v>2050</v>
      </c>
      <c r="Y3314" s="28">
        <f t="shared" si="512"/>
        <v>0</v>
      </c>
      <c r="Z3314" s="29" t="str">
        <f t="shared" si="513"/>
        <v>NW</v>
      </c>
      <c r="AA3314" s="30">
        <f t="shared" si="514"/>
        <v>26</v>
      </c>
      <c r="AB3314" s="31">
        <f>IF(AND(ISNUMBER(MATCH($S3314,[3]Lists!$CU$8:$CU$37,0)),J3314&gt;=DATE(2018,12,31)),$AH$6,$AH$5)</f>
        <v>1</v>
      </c>
      <c r="AC3314" s="31">
        <f t="shared" si="515"/>
        <v>1</v>
      </c>
      <c r="AD3314" s="31">
        <f t="shared" si="516"/>
        <v>1</v>
      </c>
      <c r="AE3314" s="32" t="e">
        <f>MIN($K3314,IF(AND(S3314='[3]Resources - Baseline'!$C$25,$AH$3&gt;0),MIN(DATE(2050,12,31),MAX(DATE($AH$4,12,31),DATE(YEAR(J3314)+$AH$3,MONTH(J3314),DAY(J3314)))),IF(AND(COUNTIFS('[3]Resources - Baseline'!$C$26:$C$37,S3314)=1,$AH$2&gt;0),MIN(DATE($AH$4,12,31),DATE(YEAR(J3314)+$AH$2,MONTH(J3314),DAY(J3314))),DATE(2050,12,31))))</f>
        <v>#VALUE!</v>
      </c>
      <c r="AF3314" s="33">
        <f t="shared" si="517"/>
        <v>1</v>
      </c>
    </row>
    <row r="3315" spans="1:32">
      <c r="A3315" s="1">
        <v>3315</v>
      </c>
      <c r="B3315" s="21" t="s">
        <v>6721</v>
      </c>
      <c r="C3315" s="21"/>
      <c r="D3315" s="21" t="s">
        <v>185</v>
      </c>
      <c r="E3315" s="21" t="s">
        <v>175</v>
      </c>
      <c r="F3315" s="21" t="s">
        <v>175</v>
      </c>
      <c r="G3315" s="21" t="s">
        <v>186</v>
      </c>
      <c r="H3315" s="21" t="s">
        <v>175</v>
      </c>
      <c r="I3315" s="21" t="s">
        <v>178</v>
      </c>
      <c r="J3315" s="22">
        <v>30330</v>
      </c>
      <c r="K3315" s="22">
        <v>55153</v>
      </c>
      <c r="L3315" s="23">
        <f t="shared" si="518"/>
        <v>21.98</v>
      </c>
      <c r="M3315" s="24">
        <f t="shared" si="519"/>
        <v>0.91583333333333339</v>
      </c>
      <c r="N3315" s="21">
        <v>21.98</v>
      </c>
      <c r="O3315" s="21">
        <v>24</v>
      </c>
      <c r="P3315" s="21" t="s">
        <v>187</v>
      </c>
      <c r="Q3315" s="21" t="s">
        <v>214</v>
      </c>
      <c r="R3315" s="25" t="s">
        <v>215</v>
      </c>
      <c r="S3315" s="21" t="s">
        <v>913</v>
      </c>
      <c r="T3315" s="21"/>
      <c r="U3315" s="26"/>
      <c r="V3315" s="26"/>
      <c r="W3315" s="27">
        <f t="shared" si="510"/>
        <v>1983</v>
      </c>
      <c r="X3315" s="27">
        <f t="shared" si="511"/>
        <v>2050</v>
      </c>
      <c r="Y3315" s="28">
        <f t="shared" si="512"/>
        <v>0</v>
      </c>
      <c r="Z3315" s="29" t="str">
        <f t="shared" si="513"/>
        <v>CAISO</v>
      </c>
      <c r="AA3315" s="30">
        <f t="shared" si="514"/>
        <v>24</v>
      </c>
      <c r="AB3315" s="31">
        <f>IF(AND(ISNUMBER(MATCH($S3315,[3]Lists!$CU$8:$CU$37,0)),J3315&gt;=DATE(2018,12,31)),$AH$6,$AH$5)</f>
        <v>1</v>
      </c>
      <c r="AC3315" s="31">
        <f t="shared" si="515"/>
        <v>1</v>
      </c>
      <c r="AD3315" s="31">
        <f t="shared" si="516"/>
        <v>1</v>
      </c>
      <c r="AE3315" s="32" t="e">
        <f>MIN($K3315,IF(AND(S3315='[3]Resources - Baseline'!$C$25,$AH$3&gt;0),MIN(DATE(2050,12,31),MAX(DATE($AH$4,12,31),DATE(YEAR(J3315)+$AH$3,MONTH(J3315),DAY(J3315)))),IF(AND(COUNTIFS('[3]Resources - Baseline'!$C$26:$C$37,S3315)=1,$AH$2&gt;0),MIN(DATE($AH$4,12,31),DATE(YEAR(J3315)+$AH$2,MONTH(J3315),DAY(J3315))),DATE(2050,12,31))))</f>
        <v>#VALUE!</v>
      </c>
      <c r="AF3315" s="33">
        <f t="shared" si="517"/>
        <v>1</v>
      </c>
    </row>
    <row r="3316" spans="1:32">
      <c r="A3316" s="1">
        <v>3316</v>
      </c>
      <c r="B3316" s="21" t="s">
        <v>6722</v>
      </c>
      <c r="C3316" s="21" t="s">
        <v>6723</v>
      </c>
      <c r="D3316" s="21" t="s">
        <v>163</v>
      </c>
      <c r="E3316" s="21" t="s">
        <v>298</v>
      </c>
      <c r="F3316" s="21" t="s">
        <v>298</v>
      </c>
      <c r="G3316" s="21" t="s">
        <v>299</v>
      </c>
      <c r="H3316" s="21" t="s">
        <v>166</v>
      </c>
      <c r="I3316" s="21" t="s">
        <v>167</v>
      </c>
      <c r="J3316" s="22">
        <v>19725</v>
      </c>
      <c r="K3316" s="22">
        <v>55123</v>
      </c>
      <c r="L3316" s="23">
        <f t="shared" si="518"/>
        <v>46</v>
      </c>
      <c r="M3316" s="24">
        <f t="shared" si="519"/>
        <v>1</v>
      </c>
      <c r="N3316" s="21">
        <v>46</v>
      </c>
      <c r="O3316" s="21">
        <v>46</v>
      </c>
      <c r="P3316" s="21" t="s">
        <v>218</v>
      </c>
      <c r="Q3316" s="21" t="s">
        <v>219</v>
      </c>
      <c r="R3316" s="25" t="s">
        <v>218</v>
      </c>
      <c r="S3316" s="21" t="s">
        <v>220</v>
      </c>
      <c r="T3316" s="21"/>
      <c r="U3316" s="26"/>
      <c r="V3316" s="26"/>
      <c r="W3316" s="27">
        <f t="shared" si="510"/>
        <v>1954</v>
      </c>
      <c r="X3316" s="27">
        <f t="shared" si="511"/>
        <v>2050</v>
      </c>
      <c r="Y3316" s="28">
        <f t="shared" si="512"/>
        <v>0</v>
      </c>
      <c r="Z3316" s="29" t="str">
        <f t="shared" si="513"/>
        <v>Excluded</v>
      </c>
      <c r="AA3316" s="30">
        <f t="shared" si="514"/>
        <v>46</v>
      </c>
      <c r="AB3316" s="31">
        <f>IF(AND(ISNUMBER(MATCH($S3316,[3]Lists!$CU$8:$CU$37,0)),J3316&gt;=DATE(2018,12,31)),$AH$6,$AH$5)</f>
        <v>1</v>
      </c>
      <c r="AC3316" s="31">
        <f t="shared" si="515"/>
        <v>1</v>
      </c>
      <c r="AD3316" s="31">
        <f t="shared" si="516"/>
        <v>1</v>
      </c>
      <c r="AE3316" s="32" t="e">
        <f>MIN($K3316,IF(AND(S3316='[3]Resources - Baseline'!$C$25,$AH$3&gt;0),MIN(DATE(2050,12,31),MAX(DATE($AH$4,12,31),DATE(YEAR(J3316)+$AH$3,MONTH(J3316),DAY(J3316)))),IF(AND(COUNTIFS('[3]Resources - Baseline'!$C$26:$C$37,S3316)=1,$AH$2&gt;0),MIN(DATE($AH$4,12,31),DATE(YEAR(J3316)+$AH$2,MONTH(J3316),DAY(J3316))),DATE(2050,12,31))))</f>
        <v>#VALUE!</v>
      </c>
      <c r="AF3316" s="33">
        <f t="shared" si="517"/>
        <v>1</v>
      </c>
    </row>
    <row r="3317" spans="1:32">
      <c r="A3317" s="1">
        <v>3317</v>
      </c>
      <c r="B3317" s="21" t="s">
        <v>6724</v>
      </c>
      <c r="C3317" s="21" t="s">
        <v>6725</v>
      </c>
      <c r="D3317" s="21" t="s">
        <v>163</v>
      </c>
      <c r="E3317" s="21" t="s">
        <v>298</v>
      </c>
      <c r="F3317" s="21" t="s">
        <v>298</v>
      </c>
      <c r="G3317" s="21" t="s">
        <v>299</v>
      </c>
      <c r="H3317" s="21" t="s">
        <v>166</v>
      </c>
      <c r="I3317" s="21" t="s">
        <v>167</v>
      </c>
      <c r="J3317" s="22">
        <v>19725</v>
      </c>
      <c r="K3317" s="22">
        <v>55123</v>
      </c>
      <c r="L3317" s="23">
        <f t="shared" si="518"/>
        <v>46</v>
      </c>
      <c r="M3317" s="24">
        <f t="shared" si="519"/>
        <v>1</v>
      </c>
      <c r="N3317" s="21">
        <v>46</v>
      </c>
      <c r="O3317" s="21">
        <v>46</v>
      </c>
      <c r="P3317" s="21" t="s">
        <v>218</v>
      </c>
      <c r="Q3317" s="21" t="s">
        <v>219</v>
      </c>
      <c r="R3317" s="25" t="s">
        <v>218</v>
      </c>
      <c r="S3317" s="21" t="s">
        <v>220</v>
      </c>
      <c r="T3317" s="21"/>
      <c r="U3317" s="26"/>
      <c r="V3317" s="26"/>
      <c r="W3317" s="27">
        <f t="shared" si="510"/>
        <v>1954</v>
      </c>
      <c r="X3317" s="27">
        <f t="shared" si="511"/>
        <v>2050</v>
      </c>
      <c r="Y3317" s="28">
        <f t="shared" si="512"/>
        <v>0</v>
      </c>
      <c r="Z3317" s="29" t="str">
        <f t="shared" si="513"/>
        <v>Excluded</v>
      </c>
      <c r="AA3317" s="30">
        <f t="shared" si="514"/>
        <v>46</v>
      </c>
      <c r="AB3317" s="31">
        <f>IF(AND(ISNUMBER(MATCH($S3317,[3]Lists!$CU$8:$CU$37,0)),J3317&gt;=DATE(2018,12,31)),$AH$6,$AH$5)</f>
        <v>1</v>
      </c>
      <c r="AC3317" s="31">
        <f t="shared" si="515"/>
        <v>1</v>
      </c>
      <c r="AD3317" s="31">
        <f t="shared" si="516"/>
        <v>1</v>
      </c>
      <c r="AE3317" s="32" t="e">
        <f>MIN($K3317,IF(AND(S3317='[3]Resources - Baseline'!$C$25,$AH$3&gt;0),MIN(DATE(2050,12,31),MAX(DATE($AH$4,12,31),DATE(YEAR(J3317)+$AH$3,MONTH(J3317),DAY(J3317)))),IF(AND(COUNTIFS('[3]Resources - Baseline'!$C$26:$C$37,S3317)=1,$AH$2&gt;0),MIN(DATE($AH$4,12,31),DATE(YEAR(J3317)+$AH$2,MONTH(J3317),DAY(J3317))),DATE(2050,12,31))))</f>
        <v>#VALUE!</v>
      </c>
      <c r="AF3317" s="33">
        <f t="shared" si="517"/>
        <v>1</v>
      </c>
    </row>
    <row r="3318" spans="1:32">
      <c r="A3318" s="1">
        <v>3318</v>
      </c>
      <c r="B3318" s="21" t="s">
        <v>6726</v>
      </c>
      <c r="C3318" s="21" t="s">
        <v>6727</v>
      </c>
      <c r="D3318" s="21" t="s">
        <v>185</v>
      </c>
      <c r="E3318" s="21" t="s">
        <v>175</v>
      </c>
      <c r="F3318" s="21" t="s">
        <v>175</v>
      </c>
      <c r="G3318" s="21" t="s">
        <v>186</v>
      </c>
      <c r="H3318" s="21" t="s">
        <v>175</v>
      </c>
      <c r="I3318" s="21" t="s">
        <v>178</v>
      </c>
      <c r="J3318" s="22">
        <v>7672</v>
      </c>
      <c r="K3318" s="22">
        <v>55153</v>
      </c>
      <c r="L3318" s="23">
        <f t="shared" si="518"/>
        <v>7</v>
      </c>
      <c r="M3318" s="24">
        <f t="shared" si="519"/>
        <v>1</v>
      </c>
      <c r="N3318" s="21">
        <v>7</v>
      </c>
      <c r="O3318" s="21">
        <v>7</v>
      </c>
      <c r="P3318" s="21" t="s">
        <v>187</v>
      </c>
      <c r="Q3318" s="21" t="s">
        <v>219</v>
      </c>
      <c r="R3318" s="25" t="s">
        <v>218</v>
      </c>
      <c r="S3318" s="21" t="s">
        <v>265</v>
      </c>
      <c r="T3318" s="21"/>
      <c r="U3318" s="26"/>
      <c r="V3318" s="26"/>
      <c r="W3318" s="27">
        <f t="shared" si="510"/>
        <v>1921</v>
      </c>
      <c r="X3318" s="27">
        <f t="shared" si="511"/>
        <v>2050</v>
      </c>
      <c r="Y3318" s="28">
        <f t="shared" si="512"/>
        <v>0</v>
      </c>
      <c r="Z3318" s="29" t="str">
        <f t="shared" si="513"/>
        <v>CAISO</v>
      </c>
      <c r="AA3318" s="30">
        <f t="shared" si="514"/>
        <v>7</v>
      </c>
      <c r="AB3318" s="31">
        <f>IF(AND(ISNUMBER(MATCH($S3318,[3]Lists!$CU$8:$CU$37,0)),J3318&gt;=DATE(2018,12,31)),$AH$6,$AH$5)</f>
        <v>1</v>
      </c>
      <c r="AC3318" s="31">
        <f t="shared" si="515"/>
        <v>1</v>
      </c>
      <c r="AD3318" s="31">
        <f t="shared" si="516"/>
        <v>1</v>
      </c>
      <c r="AE3318" s="32" t="e">
        <f>MIN($K3318,IF(AND(S3318='[3]Resources - Baseline'!$C$25,$AH$3&gt;0),MIN(DATE(2050,12,31),MAX(DATE($AH$4,12,31),DATE(YEAR(J3318)+$AH$3,MONTH(J3318),DAY(J3318)))),IF(AND(COUNTIFS('[3]Resources - Baseline'!$C$26:$C$37,S3318)=1,$AH$2&gt;0),MIN(DATE($AH$4,12,31),DATE(YEAR(J3318)+$AH$2,MONTH(J3318),DAY(J3318))),DATE(2050,12,31))))</f>
        <v>#VALUE!</v>
      </c>
      <c r="AF3318" s="33">
        <f t="shared" si="517"/>
        <v>1</v>
      </c>
    </row>
    <row r="3319" spans="1:32">
      <c r="A3319" s="1">
        <v>3319</v>
      </c>
      <c r="B3319" s="21" t="s">
        <v>6728</v>
      </c>
      <c r="C3319" s="21"/>
      <c r="D3319" s="21" t="s">
        <v>185</v>
      </c>
      <c r="E3319" s="21" t="s">
        <v>176</v>
      </c>
      <c r="F3319" s="21" t="s">
        <v>176</v>
      </c>
      <c r="G3319" s="21" t="s">
        <v>177</v>
      </c>
      <c r="H3319" s="21" t="s">
        <v>176</v>
      </c>
      <c r="I3319" s="21" t="s">
        <v>178</v>
      </c>
      <c r="J3319" s="22"/>
      <c r="K3319" s="22">
        <v>55153</v>
      </c>
      <c r="L3319" s="23">
        <f t="shared" si="518"/>
        <v>14</v>
      </c>
      <c r="M3319" s="24">
        <f t="shared" si="519"/>
        <v>1</v>
      </c>
      <c r="N3319" s="21">
        <v>14</v>
      </c>
      <c r="O3319" s="21">
        <v>14</v>
      </c>
      <c r="P3319" s="21" t="s">
        <v>188</v>
      </c>
      <c r="Q3319" s="21" t="s">
        <v>188</v>
      </c>
      <c r="R3319" s="25" t="s">
        <v>189</v>
      </c>
      <c r="S3319" s="21" t="s">
        <v>182</v>
      </c>
      <c r="T3319" s="21"/>
      <c r="U3319" s="26"/>
      <c r="V3319" s="26"/>
      <c r="W3319" s="27">
        <f t="shared" si="510"/>
        <v>1900</v>
      </c>
      <c r="X3319" s="27">
        <f t="shared" si="511"/>
        <v>2050</v>
      </c>
      <c r="Y3319" s="28">
        <f t="shared" si="512"/>
        <v>0</v>
      </c>
      <c r="Z3319" s="29" t="str">
        <f t="shared" si="513"/>
        <v>CAISO</v>
      </c>
      <c r="AA3319" s="30">
        <f t="shared" si="514"/>
        <v>14</v>
      </c>
      <c r="AB3319" s="31">
        <f>IF(AND(ISNUMBER(MATCH($S3319,[3]Lists!$CU$8:$CU$37,0)),J3319&gt;=DATE(2018,12,31)),$AH$6,$AH$5)</f>
        <v>1</v>
      </c>
      <c r="AC3319" s="31">
        <f t="shared" si="515"/>
        <v>1</v>
      </c>
      <c r="AD3319" s="31">
        <f t="shared" si="516"/>
        <v>1</v>
      </c>
      <c r="AE3319" s="32" t="e">
        <f>MIN($K3319,IF(AND(S3319='[3]Resources - Baseline'!$C$25,$AH$3&gt;0),MIN(DATE(2050,12,31),MAX(DATE($AH$4,12,31),DATE(YEAR(J3319)+$AH$3,MONTH(J3319),DAY(J3319)))),IF(AND(COUNTIFS('[3]Resources - Baseline'!$C$26:$C$37,S3319)=1,$AH$2&gt;0),MIN(DATE($AH$4,12,31),DATE(YEAR(J3319)+$AH$2,MONTH(J3319),DAY(J3319))),DATE(2050,12,31))))</f>
        <v>#VALUE!</v>
      </c>
      <c r="AF3319" s="33">
        <f t="shared" si="517"/>
        <v>1</v>
      </c>
    </row>
    <row r="3320" spans="1:32">
      <c r="A3320" s="1">
        <v>3320</v>
      </c>
      <c r="B3320" s="21" t="s">
        <v>6729</v>
      </c>
      <c r="C3320" s="21" t="s">
        <v>6730</v>
      </c>
      <c r="D3320" s="21" t="s">
        <v>185</v>
      </c>
      <c r="E3320" s="21" t="s">
        <v>176</v>
      </c>
      <c r="F3320" s="21" t="s">
        <v>176</v>
      </c>
      <c r="G3320" s="21" t="s">
        <v>177</v>
      </c>
      <c r="H3320" s="21" t="s">
        <v>176</v>
      </c>
      <c r="I3320" s="21" t="s">
        <v>178</v>
      </c>
      <c r="J3320" s="22">
        <v>3289</v>
      </c>
      <c r="K3320" s="22">
        <v>55153</v>
      </c>
      <c r="L3320" s="23">
        <f t="shared" si="518"/>
        <v>0.01</v>
      </c>
      <c r="M3320" s="24">
        <f t="shared" si="519"/>
        <v>5.5555555555555559E-2</v>
      </c>
      <c r="N3320" s="21">
        <v>0.01</v>
      </c>
      <c r="O3320" s="21">
        <v>0.18</v>
      </c>
      <c r="P3320" s="21" t="s">
        <v>187</v>
      </c>
      <c r="Q3320" s="21" t="s">
        <v>537</v>
      </c>
      <c r="R3320" s="25" t="s">
        <v>538</v>
      </c>
      <c r="S3320" s="21" t="s">
        <v>539</v>
      </c>
      <c r="T3320" s="21"/>
      <c r="U3320" s="26"/>
      <c r="V3320" s="26"/>
      <c r="W3320" s="27">
        <f t="shared" si="510"/>
        <v>1909</v>
      </c>
      <c r="X3320" s="27">
        <f t="shared" si="511"/>
        <v>2050</v>
      </c>
      <c r="Y3320" s="28">
        <f t="shared" si="512"/>
        <v>0</v>
      </c>
      <c r="Z3320" s="29" t="str">
        <f t="shared" si="513"/>
        <v>CAISO</v>
      </c>
      <c r="AA3320" s="30">
        <f t="shared" si="514"/>
        <v>0.18</v>
      </c>
      <c r="AB3320" s="31">
        <f>IF(AND(ISNUMBER(MATCH($S3320,[3]Lists!$CU$8:$CU$37,0)),J3320&gt;=DATE(2018,12,31)),$AH$6,$AH$5)</f>
        <v>1</v>
      </c>
      <c r="AC3320" s="31">
        <f t="shared" si="515"/>
        <v>1</v>
      </c>
      <c r="AD3320" s="31">
        <f t="shared" si="516"/>
        <v>1</v>
      </c>
      <c r="AE3320" s="32" t="e">
        <f>MIN($K3320,IF(AND(S3320='[3]Resources - Baseline'!$C$25,$AH$3&gt;0),MIN(DATE(2050,12,31),MAX(DATE($AH$4,12,31),DATE(YEAR(J3320)+$AH$3,MONTH(J3320),DAY(J3320)))),IF(AND(COUNTIFS('[3]Resources - Baseline'!$C$26:$C$37,S3320)=1,$AH$2&gt;0),MIN(DATE($AH$4,12,31),DATE(YEAR(J3320)+$AH$2,MONTH(J3320),DAY(J3320))),DATE(2050,12,31))))</f>
        <v>#VALUE!</v>
      </c>
      <c r="AF3320" s="33">
        <f t="shared" si="517"/>
        <v>1</v>
      </c>
    </row>
    <row r="3321" spans="1:32">
      <c r="A3321" s="1">
        <v>3321</v>
      </c>
      <c r="B3321" s="21" t="s">
        <v>6731</v>
      </c>
      <c r="C3321" s="21" t="s">
        <v>6732</v>
      </c>
      <c r="D3321" s="21" t="s">
        <v>185</v>
      </c>
      <c r="E3321" s="21" t="s">
        <v>176</v>
      </c>
      <c r="F3321" s="21" t="s">
        <v>176</v>
      </c>
      <c r="G3321" s="21" t="s">
        <v>177</v>
      </c>
      <c r="H3321" s="21" t="s">
        <v>176</v>
      </c>
      <c r="I3321" s="21" t="s">
        <v>178</v>
      </c>
      <c r="J3321" s="22">
        <v>5115</v>
      </c>
      <c r="K3321" s="22">
        <v>55153</v>
      </c>
      <c r="L3321" s="23">
        <f t="shared" si="518"/>
        <v>6.4</v>
      </c>
      <c r="M3321" s="24">
        <f t="shared" si="519"/>
        <v>1</v>
      </c>
      <c r="N3321" s="21">
        <v>6.4</v>
      </c>
      <c r="O3321" s="21">
        <v>6.4</v>
      </c>
      <c r="P3321" s="21" t="s">
        <v>187</v>
      </c>
      <c r="Q3321" s="21" t="s">
        <v>219</v>
      </c>
      <c r="R3321" s="25" t="s">
        <v>218</v>
      </c>
      <c r="S3321" s="21" t="s">
        <v>368</v>
      </c>
      <c r="T3321" s="21"/>
      <c r="U3321" s="26"/>
      <c r="V3321" s="26"/>
      <c r="W3321" s="27">
        <f t="shared" si="510"/>
        <v>1914</v>
      </c>
      <c r="X3321" s="27">
        <f t="shared" si="511"/>
        <v>2050</v>
      </c>
      <c r="Y3321" s="28">
        <f t="shared" si="512"/>
        <v>0</v>
      </c>
      <c r="Z3321" s="29" t="str">
        <f t="shared" si="513"/>
        <v>CAISO</v>
      </c>
      <c r="AA3321" s="30">
        <f t="shared" si="514"/>
        <v>6.4</v>
      </c>
      <c r="AB3321" s="31">
        <f>IF(AND(ISNUMBER(MATCH($S3321,[3]Lists!$CU$8:$CU$37,0)),J3321&gt;=DATE(2018,12,31)),$AH$6,$AH$5)</f>
        <v>1</v>
      </c>
      <c r="AC3321" s="31">
        <f t="shared" si="515"/>
        <v>1</v>
      </c>
      <c r="AD3321" s="31">
        <f t="shared" si="516"/>
        <v>1</v>
      </c>
      <c r="AE3321" s="32" t="e">
        <f>MIN($K3321,IF(AND(S3321='[3]Resources - Baseline'!$C$25,$AH$3&gt;0),MIN(DATE(2050,12,31),MAX(DATE($AH$4,12,31),DATE(YEAR(J3321)+$AH$3,MONTH(J3321),DAY(J3321)))),IF(AND(COUNTIFS('[3]Resources - Baseline'!$C$26:$C$37,S3321)=1,$AH$2&gt;0),MIN(DATE($AH$4,12,31),DATE(YEAR(J3321)+$AH$2,MONTH(J3321),DAY(J3321))),DATE(2050,12,31))))</f>
        <v>#VALUE!</v>
      </c>
      <c r="AF3321" s="33">
        <f t="shared" si="517"/>
        <v>1</v>
      </c>
    </row>
    <row r="3322" spans="1:32">
      <c r="A3322" s="1">
        <v>3322</v>
      </c>
      <c r="B3322" s="21" t="s">
        <v>6733</v>
      </c>
      <c r="C3322" s="21" t="s">
        <v>6734</v>
      </c>
      <c r="D3322" s="21" t="s">
        <v>185</v>
      </c>
      <c r="E3322" s="21" t="s">
        <v>176</v>
      </c>
      <c r="F3322" s="21" t="s">
        <v>176</v>
      </c>
      <c r="G3322" s="21" t="s">
        <v>177</v>
      </c>
      <c r="H3322" s="21" t="s">
        <v>176</v>
      </c>
      <c r="I3322" s="21" t="s">
        <v>178</v>
      </c>
      <c r="J3322" s="22">
        <v>3289</v>
      </c>
      <c r="K3322" s="22">
        <v>55153</v>
      </c>
      <c r="L3322" s="23">
        <f t="shared" si="518"/>
        <v>2.5</v>
      </c>
      <c r="M3322" s="24">
        <f t="shared" si="519"/>
        <v>1</v>
      </c>
      <c r="N3322" s="21">
        <v>2.5</v>
      </c>
      <c r="O3322" s="21">
        <v>2.5</v>
      </c>
      <c r="P3322" s="21" t="s">
        <v>187</v>
      </c>
      <c r="Q3322" s="21" t="s">
        <v>219</v>
      </c>
      <c r="R3322" s="25" t="s">
        <v>218</v>
      </c>
      <c r="S3322" s="21" t="s">
        <v>368</v>
      </c>
      <c r="T3322" s="21"/>
      <c r="U3322" s="26"/>
      <c r="V3322" s="26"/>
      <c r="W3322" s="27">
        <f t="shared" si="510"/>
        <v>1909</v>
      </c>
      <c r="X3322" s="27">
        <f t="shared" si="511"/>
        <v>2050</v>
      </c>
      <c r="Y3322" s="28">
        <f t="shared" si="512"/>
        <v>0</v>
      </c>
      <c r="Z3322" s="29" t="str">
        <f t="shared" si="513"/>
        <v>CAISO</v>
      </c>
      <c r="AA3322" s="30">
        <f t="shared" si="514"/>
        <v>2.5</v>
      </c>
      <c r="AB3322" s="31">
        <f>IF(AND(ISNUMBER(MATCH($S3322,[3]Lists!$CU$8:$CU$37,0)),J3322&gt;=DATE(2018,12,31)),$AH$6,$AH$5)</f>
        <v>1</v>
      </c>
      <c r="AC3322" s="31">
        <f t="shared" si="515"/>
        <v>1</v>
      </c>
      <c r="AD3322" s="31">
        <f t="shared" si="516"/>
        <v>1</v>
      </c>
      <c r="AE3322" s="32" t="e">
        <f>MIN($K3322,IF(AND(S3322='[3]Resources - Baseline'!$C$25,$AH$3&gt;0),MIN(DATE(2050,12,31),MAX(DATE($AH$4,12,31),DATE(YEAR(J3322)+$AH$3,MONTH(J3322),DAY(J3322)))),IF(AND(COUNTIFS('[3]Resources - Baseline'!$C$26:$C$37,S3322)=1,$AH$2&gt;0),MIN(DATE($AH$4,12,31),DATE(YEAR(J3322)+$AH$2,MONTH(J3322),DAY(J3322))),DATE(2050,12,31))))</f>
        <v>#VALUE!</v>
      </c>
      <c r="AF3322" s="33">
        <f t="shared" si="517"/>
        <v>1</v>
      </c>
    </row>
    <row r="3323" spans="1:32">
      <c r="A3323" s="1">
        <v>3323</v>
      </c>
      <c r="B3323" s="21" t="s">
        <v>6735</v>
      </c>
      <c r="C3323" s="21" t="s">
        <v>6736</v>
      </c>
      <c r="D3323" s="21" t="s">
        <v>163</v>
      </c>
      <c r="E3323" s="21" t="s">
        <v>302</v>
      </c>
      <c r="F3323" s="21" t="s">
        <v>302</v>
      </c>
      <c r="G3323" s="21" t="s">
        <v>303</v>
      </c>
      <c r="H3323" s="21" t="s">
        <v>302</v>
      </c>
      <c r="I3323" s="21" t="s">
        <v>167</v>
      </c>
      <c r="J3323" s="22">
        <v>38749</v>
      </c>
      <c r="K3323" s="22">
        <v>55153</v>
      </c>
      <c r="L3323" s="23">
        <f t="shared" si="518"/>
        <v>60</v>
      </c>
      <c r="M3323" s="24">
        <f t="shared" si="519"/>
        <v>1</v>
      </c>
      <c r="N3323" s="21">
        <v>60</v>
      </c>
      <c r="O3323" s="21">
        <v>60</v>
      </c>
      <c r="P3323" s="21" t="s">
        <v>196</v>
      </c>
      <c r="Q3323" s="21" t="s">
        <v>197</v>
      </c>
      <c r="R3323" s="25" t="s">
        <v>198</v>
      </c>
      <c r="S3323" s="21" t="s">
        <v>542</v>
      </c>
      <c r="T3323" s="21"/>
      <c r="U3323" s="26"/>
      <c r="V3323" s="26"/>
      <c r="W3323" s="27">
        <f t="shared" si="510"/>
        <v>2006</v>
      </c>
      <c r="X3323" s="27">
        <f t="shared" si="511"/>
        <v>2050</v>
      </c>
      <c r="Y3323" s="28">
        <f t="shared" si="512"/>
        <v>0</v>
      </c>
      <c r="Z3323" s="29" t="str">
        <f t="shared" si="513"/>
        <v>Excluded</v>
      </c>
      <c r="AA3323" s="30">
        <f t="shared" si="514"/>
        <v>60</v>
      </c>
      <c r="AB3323" s="31">
        <f>IF(AND(ISNUMBER(MATCH($S3323,[3]Lists!$CU$8:$CU$37,0)),J3323&gt;=DATE(2018,12,31)),$AH$6,$AH$5)</f>
        <v>1</v>
      </c>
      <c r="AC3323" s="31">
        <f t="shared" si="515"/>
        <v>1</v>
      </c>
      <c r="AD3323" s="31">
        <f t="shared" si="516"/>
        <v>1</v>
      </c>
      <c r="AE3323" s="32" t="e">
        <f>MIN($K3323,IF(AND(S3323='[3]Resources - Baseline'!$C$25,$AH$3&gt;0),MIN(DATE(2050,12,31),MAX(DATE($AH$4,12,31),DATE(YEAR(J3323)+$AH$3,MONTH(J3323),DAY(J3323)))),IF(AND(COUNTIFS('[3]Resources - Baseline'!$C$26:$C$37,S3323)=1,$AH$2&gt;0),MIN(DATE($AH$4,12,31),DATE(YEAR(J3323)+$AH$2,MONTH(J3323),DAY(J3323))),DATE(2050,12,31))))</f>
        <v>#VALUE!</v>
      </c>
      <c r="AF3323" s="33">
        <f t="shared" si="517"/>
        <v>1</v>
      </c>
    </row>
    <row r="3324" spans="1:32">
      <c r="A3324" s="1">
        <v>3324</v>
      </c>
      <c r="B3324" s="21" t="s">
        <v>6737</v>
      </c>
      <c r="C3324" s="21" t="s">
        <v>6738</v>
      </c>
      <c r="D3324" s="21" t="s">
        <v>163</v>
      </c>
      <c r="E3324" s="21" t="s">
        <v>302</v>
      </c>
      <c r="F3324" s="21" t="s">
        <v>302</v>
      </c>
      <c r="G3324" s="21" t="s">
        <v>303</v>
      </c>
      <c r="H3324" s="21" t="s">
        <v>302</v>
      </c>
      <c r="I3324" s="21" t="s">
        <v>167</v>
      </c>
      <c r="J3324" s="22">
        <v>41974</v>
      </c>
      <c r="K3324" s="22">
        <v>55153</v>
      </c>
      <c r="L3324" s="23">
        <f t="shared" si="518"/>
        <v>60</v>
      </c>
      <c r="M3324" s="24">
        <f t="shared" si="519"/>
        <v>1</v>
      </c>
      <c r="N3324" s="21">
        <v>60</v>
      </c>
      <c r="O3324" s="21">
        <v>60</v>
      </c>
      <c r="P3324" s="21" t="s">
        <v>196</v>
      </c>
      <c r="Q3324" s="21" t="s">
        <v>197</v>
      </c>
      <c r="R3324" s="25" t="s">
        <v>198</v>
      </c>
      <c r="S3324" s="21" t="s">
        <v>542</v>
      </c>
      <c r="T3324" s="21"/>
      <c r="U3324" s="26"/>
      <c r="V3324" s="26"/>
      <c r="W3324" s="27">
        <f t="shared" si="510"/>
        <v>2015</v>
      </c>
      <c r="X3324" s="27">
        <f t="shared" si="511"/>
        <v>2050</v>
      </c>
      <c r="Y3324" s="28">
        <f t="shared" si="512"/>
        <v>0</v>
      </c>
      <c r="Z3324" s="29" t="str">
        <f t="shared" si="513"/>
        <v>Excluded</v>
      </c>
      <c r="AA3324" s="30">
        <f t="shared" si="514"/>
        <v>60</v>
      </c>
      <c r="AB3324" s="31">
        <f>IF(AND(ISNUMBER(MATCH($S3324,[3]Lists!$CU$8:$CU$37,0)),J3324&gt;=DATE(2018,12,31)),$AH$6,$AH$5)</f>
        <v>1</v>
      </c>
      <c r="AC3324" s="31">
        <f t="shared" si="515"/>
        <v>1</v>
      </c>
      <c r="AD3324" s="31">
        <f t="shared" si="516"/>
        <v>1</v>
      </c>
      <c r="AE3324" s="32" t="e">
        <f>MIN($K3324,IF(AND(S3324='[3]Resources - Baseline'!$C$25,$AH$3&gt;0),MIN(DATE(2050,12,31),MAX(DATE($AH$4,12,31),DATE(YEAR(J3324)+$AH$3,MONTH(J3324),DAY(J3324)))),IF(AND(COUNTIFS('[3]Resources - Baseline'!$C$26:$C$37,S3324)=1,$AH$2&gt;0),MIN(DATE($AH$4,12,31),DATE(YEAR(J3324)+$AH$2,MONTH(J3324),DAY(J3324))),DATE(2050,12,31))))</f>
        <v>#VALUE!</v>
      </c>
      <c r="AF3324" s="33">
        <f t="shared" si="517"/>
        <v>1</v>
      </c>
    </row>
    <row r="3325" spans="1:32">
      <c r="A3325" s="1">
        <v>3325</v>
      </c>
      <c r="B3325" s="21" t="s">
        <v>6739</v>
      </c>
      <c r="C3325" s="21" t="s">
        <v>6740</v>
      </c>
      <c r="D3325" s="21" t="s">
        <v>163</v>
      </c>
      <c r="E3325" s="21" t="s">
        <v>378</v>
      </c>
      <c r="F3325" s="21" t="s">
        <v>378</v>
      </c>
      <c r="G3325" s="21" t="s">
        <v>1348</v>
      </c>
      <c r="H3325" s="21" t="s">
        <v>1349</v>
      </c>
      <c r="I3325" s="21" t="s">
        <v>378</v>
      </c>
      <c r="J3325" s="22">
        <v>23377</v>
      </c>
      <c r="K3325" s="22">
        <v>55153</v>
      </c>
      <c r="L3325" s="23">
        <f t="shared" si="518"/>
        <v>96</v>
      </c>
      <c r="M3325" s="24">
        <f t="shared" si="519"/>
        <v>1</v>
      </c>
      <c r="N3325" s="21">
        <v>96</v>
      </c>
      <c r="O3325" s="21">
        <v>96</v>
      </c>
      <c r="P3325" s="21" t="s">
        <v>218</v>
      </c>
      <c r="Q3325" s="21" t="s">
        <v>219</v>
      </c>
      <c r="R3325" s="25" t="s">
        <v>218</v>
      </c>
      <c r="S3325" s="21" t="s">
        <v>1350</v>
      </c>
      <c r="T3325" s="21"/>
      <c r="U3325" s="26"/>
      <c r="V3325" s="26"/>
      <c r="W3325" s="27">
        <f t="shared" si="510"/>
        <v>1964</v>
      </c>
      <c r="X3325" s="27">
        <f t="shared" si="511"/>
        <v>2050</v>
      </c>
      <c r="Y3325" s="28">
        <f t="shared" si="512"/>
        <v>0</v>
      </c>
      <c r="Z3325" s="29" t="str">
        <f t="shared" si="513"/>
        <v>BANC</v>
      </c>
      <c r="AA3325" s="30">
        <f t="shared" si="514"/>
        <v>96</v>
      </c>
      <c r="AB3325" s="31">
        <f>IF(AND(ISNUMBER(MATCH($S3325,[3]Lists!$CU$8:$CU$37,0)),J3325&gt;=DATE(2018,12,31)),$AH$6,$AH$5)</f>
        <v>1</v>
      </c>
      <c r="AC3325" s="31">
        <f t="shared" si="515"/>
        <v>1</v>
      </c>
      <c r="AD3325" s="31">
        <f t="shared" si="516"/>
        <v>1</v>
      </c>
      <c r="AE3325" s="32" t="e">
        <f>MIN($K3325,IF(AND(S3325='[3]Resources - Baseline'!$C$25,$AH$3&gt;0),MIN(DATE(2050,12,31),MAX(DATE($AH$4,12,31),DATE(YEAR(J3325)+$AH$3,MONTH(J3325),DAY(J3325)))),IF(AND(COUNTIFS('[3]Resources - Baseline'!$C$26:$C$37,S3325)=1,$AH$2&gt;0),MIN(DATE($AH$4,12,31),DATE(YEAR(J3325)+$AH$2,MONTH(J3325),DAY(J3325))),DATE(2050,12,31))))</f>
        <v>#VALUE!</v>
      </c>
      <c r="AF3325" s="33">
        <f t="shared" si="517"/>
        <v>1</v>
      </c>
    </row>
    <row r="3326" spans="1:32">
      <c r="A3326" s="1">
        <v>3326</v>
      </c>
      <c r="B3326" s="21" t="s">
        <v>6741</v>
      </c>
      <c r="C3326" s="21" t="s">
        <v>6742</v>
      </c>
      <c r="D3326" s="21" t="s">
        <v>163</v>
      </c>
      <c r="E3326" s="21" t="s">
        <v>378</v>
      </c>
      <c r="F3326" s="21" t="s">
        <v>378</v>
      </c>
      <c r="G3326" s="21" t="s">
        <v>1348</v>
      </c>
      <c r="H3326" s="21" t="s">
        <v>1349</v>
      </c>
      <c r="I3326" s="21" t="s">
        <v>378</v>
      </c>
      <c r="J3326" s="22">
        <v>23377</v>
      </c>
      <c r="K3326" s="22">
        <v>55153</v>
      </c>
      <c r="L3326" s="23">
        <f t="shared" si="518"/>
        <v>96</v>
      </c>
      <c r="M3326" s="24">
        <f t="shared" si="519"/>
        <v>1</v>
      </c>
      <c r="N3326" s="21">
        <v>96</v>
      </c>
      <c r="O3326" s="21">
        <v>96</v>
      </c>
      <c r="P3326" s="21" t="s">
        <v>218</v>
      </c>
      <c r="Q3326" s="21" t="s">
        <v>219</v>
      </c>
      <c r="R3326" s="25" t="s">
        <v>218</v>
      </c>
      <c r="S3326" s="21" t="s">
        <v>1350</v>
      </c>
      <c r="T3326" s="21"/>
      <c r="U3326" s="26"/>
      <c r="V3326" s="26"/>
      <c r="W3326" s="27">
        <f t="shared" si="510"/>
        <v>1964</v>
      </c>
      <c r="X3326" s="27">
        <f t="shared" si="511"/>
        <v>2050</v>
      </c>
      <c r="Y3326" s="28">
        <f t="shared" si="512"/>
        <v>0</v>
      </c>
      <c r="Z3326" s="29" t="str">
        <f t="shared" si="513"/>
        <v>BANC</v>
      </c>
      <c r="AA3326" s="30">
        <f t="shared" si="514"/>
        <v>96</v>
      </c>
      <c r="AB3326" s="31">
        <f>IF(AND(ISNUMBER(MATCH($S3326,[3]Lists!$CU$8:$CU$37,0)),J3326&gt;=DATE(2018,12,31)),$AH$6,$AH$5)</f>
        <v>1</v>
      </c>
      <c r="AC3326" s="31">
        <f t="shared" si="515"/>
        <v>1</v>
      </c>
      <c r="AD3326" s="31">
        <f t="shared" si="516"/>
        <v>1</v>
      </c>
      <c r="AE3326" s="32" t="e">
        <f>MIN($K3326,IF(AND(S3326='[3]Resources - Baseline'!$C$25,$AH$3&gt;0),MIN(DATE(2050,12,31),MAX(DATE($AH$4,12,31),DATE(YEAR(J3326)+$AH$3,MONTH(J3326),DAY(J3326)))),IF(AND(COUNTIFS('[3]Resources - Baseline'!$C$26:$C$37,S3326)=1,$AH$2&gt;0),MIN(DATE($AH$4,12,31),DATE(YEAR(J3326)+$AH$2,MONTH(J3326),DAY(J3326))),DATE(2050,12,31))))</f>
        <v>#VALUE!</v>
      </c>
      <c r="AF3326" s="33">
        <f t="shared" si="517"/>
        <v>1</v>
      </c>
    </row>
    <row r="3327" spans="1:32">
      <c r="A3327" s="1">
        <v>3327</v>
      </c>
      <c r="B3327" s="21" t="s">
        <v>6743</v>
      </c>
      <c r="C3327" s="21" t="s">
        <v>6744</v>
      </c>
      <c r="D3327" s="21" t="s">
        <v>163</v>
      </c>
      <c r="E3327" s="21" t="s">
        <v>524</v>
      </c>
      <c r="F3327" s="21" t="s">
        <v>524</v>
      </c>
      <c r="G3327" s="21" t="s">
        <v>519</v>
      </c>
      <c r="H3327" s="21" t="s">
        <v>518</v>
      </c>
      <c r="I3327" s="21" t="s">
        <v>195</v>
      </c>
      <c r="J3327" s="22">
        <v>41137</v>
      </c>
      <c r="K3327" s="22">
        <v>55153</v>
      </c>
      <c r="L3327" s="23">
        <f t="shared" si="518"/>
        <v>150</v>
      </c>
      <c r="M3327" s="24">
        <f t="shared" si="519"/>
        <v>1</v>
      </c>
      <c r="N3327" s="21">
        <v>150</v>
      </c>
      <c r="O3327" s="21">
        <v>150</v>
      </c>
      <c r="P3327" s="21" t="s">
        <v>196</v>
      </c>
      <c r="Q3327" s="21" t="s">
        <v>197</v>
      </c>
      <c r="R3327" s="25" t="s">
        <v>198</v>
      </c>
      <c r="S3327" s="21" t="s">
        <v>199</v>
      </c>
      <c r="T3327" s="21"/>
      <c r="U3327" s="26"/>
      <c r="V3327" s="26"/>
      <c r="W3327" s="27">
        <f t="shared" si="510"/>
        <v>2013</v>
      </c>
      <c r="X3327" s="27">
        <f t="shared" si="511"/>
        <v>2050</v>
      </c>
      <c r="Y3327" s="28">
        <f t="shared" si="512"/>
        <v>0</v>
      </c>
      <c r="Z3327" s="29" t="str">
        <f t="shared" si="513"/>
        <v>SW</v>
      </c>
      <c r="AA3327" s="30">
        <f t="shared" si="514"/>
        <v>150</v>
      </c>
      <c r="AB3327" s="31">
        <f>IF(AND(ISNUMBER(MATCH($S3327,[3]Lists!$CU$8:$CU$37,0)),J3327&gt;=DATE(2018,12,31)),$AH$6,$AH$5)</f>
        <v>1</v>
      </c>
      <c r="AC3327" s="31">
        <f t="shared" si="515"/>
        <v>1</v>
      </c>
      <c r="AD3327" s="31">
        <f t="shared" si="516"/>
        <v>1</v>
      </c>
      <c r="AE3327" s="32" t="e">
        <f>MIN($K3327,IF(AND(S3327='[3]Resources - Baseline'!$C$25,$AH$3&gt;0),MIN(DATE(2050,12,31),MAX(DATE($AH$4,12,31),DATE(YEAR(J3327)+$AH$3,MONTH(J3327),DAY(J3327)))),IF(AND(COUNTIFS('[3]Resources - Baseline'!$C$26:$C$37,S3327)=1,$AH$2&gt;0),MIN(DATE($AH$4,12,31),DATE(YEAR(J3327)+$AH$2,MONTH(J3327),DAY(J3327))),DATE(2050,12,31))))</f>
        <v>#VALUE!</v>
      </c>
      <c r="AF3327" s="33">
        <f t="shared" si="517"/>
        <v>1</v>
      </c>
    </row>
    <row r="3328" spans="1:32">
      <c r="A3328" s="1">
        <v>3328</v>
      </c>
      <c r="B3328" s="21" t="s">
        <v>6745</v>
      </c>
      <c r="C3328" s="21" t="s">
        <v>6746</v>
      </c>
      <c r="D3328" s="21" t="s">
        <v>163</v>
      </c>
      <c r="E3328" s="21" t="s">
        <v>232</v>
      </c>
      <c r="F3328" s="21" t="s">
        <v>232</v>
      </c>
      <c r="G3328" s="21" t="s">
        <v>233</v>
      </c>
      <c r="H3328" s="21" t="s">
        <v>234</v>
      </c>
      <c r="I3328" s="21" t="s">
        <v>232</v>
      </c>
      <c r="J3328" s="22">
        <v>42522</v>
      </c>
      <c r="K3328" s="22">
        <v>55153</v>
      </c>
      <c r="L3328" s="23">
        <f t="shared" si="518"/>
        <v>108</v>
      </c>
      <c r="M3328" s="24">
        <f t="shared" si="519"/>
        <v>1</v>
      </c>
      <c r="N3328" s="21">
        <v>108</v>
      </c>
      <c r="O3328" s="21">
        <v>108</v>
      </c>
      <c r="P3328" s="21" t="s">
        <v>408</v>
      </c>
      <c r="Q3328" s="21" t="s">
        <v>180</v>
      </c>
      <c r="R3328" s="25" t="s">
        <v>181</v>
      </c>
      <c r="S3328" s="21" t="s">
        <v>241</v>
      </c>
      <c r="T3328" s="21"/>
      <c r="U3328" s="26"/>
      <c r="V3328" s="26"/>
      <c r="W3328" s="27">
        <f t="shared" si="510"/>
        <v>2016</v>
      </c>
      <c r="X3328" s="27">
        <f t="shared" si="511"/>
        <v>2050</v>
      </c>
      <c r="Y3328" s="28">
        <f t="shared" si="512"/>
        <v>0</v>
      </c>
      <c r="Z3328" s="29" t="str">
        <f t="shared" si="513"/>
        <v>LDWP</v>
      </c>
      <c r="AA3328" s="30">
        <f t="shared" si="514"/>
        <v>108</v>
      </c>
      <c r="AB3328" s="31">
        <f>IF(AND(ISNUMBER(MATCH($S3328,[3]Lists!$CU$8:$CU$37,0)),J3328&gt;=DATE(2018,12,31)),$AH$6,$AH$5)</f>
        <v>1</v>
      </c>
      <c r="AC3328" s="31">
        <f t="shared" si="515"/>
        <v>1</v>
      </c>
      <c r="AD3328" s="31">
        <f t="shared" si="516"/>
        <v>1</v>
      </c>
      <c r="AE3328" s="32" t="e">
        <f>MIN($K3328,IF(AND(S3328='[3]Resources - Baseline'!$C$25,$AH$3&gt;0),MIN(DATE(2050,12,31),MAX(DATE($AH$4,12,31),DATE(YEAR(J3328)+$AH$3,MONTH(J3328),DAY(J3328)))),IF(AND(COUNTIFS('[3]Resources - Baseline'!$C$26:$C$37,S3328)=1,$AH$2&gt;0),MIN(DATE($AH$4,12,31),DATE(YEAR(J3328)+$AH$2,MONTH(J3328),DAY(J3328))),DATE(2050,12,31))))</f>
        <v>#VALUE!</v>
      </c>
      <c r="AF3328" s="33">
        <f t="shared" si="517"/>
        <v>1</v>
      </c>
    </row>
    <row r="3329" spans="1:32">
      <c r="A3329" s="1">
        <v>3329</v>
      </c>
      <c r="B3329" s="21" t="s">
        <v>6747</v>
      </c>
      <c r="C3329" s="21" t="s">
        <v>6748</v>
      </c>
      <c r="D3329" s="21" t="s">
        <v>163</v>
      </c>
      <c r="E3329" s="21" t="s">
        <v>232</v>
      </c>
      <c r="F3329" s="21" t="s">
        <v>232</v>
      </c>
      <c r="G3329" s="21" t="s">
        <v>233</v>
      </c>
      <c r="H3329" s="21" t="s">
        <v>234</v>
      </c>
      <c r="I3329" s="21" t="s">
        <v>232</v>
      </c>
      <c r="J3329" s="22">
        <v>42522</v>
      </c>
      <c r="K3329" s="22">
        <v>55153</v>
      </c>
      <c r="L3329" s="23">
        <f t="shared" si="518"/>
        <v>165</v>
      </c>
      <c r="M3329" s="24">
        <f t="shared" si="519"/>
        <v>1</v>
      </c>
      <c r="N3329" s="21">
        <v>165</v>
      </c>
      <c r="O3329" s="21">
        <v>165</v>
      </c>
      <c r="P3329" s="21" t="s">
        <v>408</v>
      </c>
      <c r="Q3329" s="21" t="s">
        <v>180</v>
      </c>
      <c r="R3329" s="25" t="s">
        <v>181</v>
      </c>
      <c r="S3329" s="21" t="s">
        <v>241</v>
      </c>
      <c r="T3329" s="21"/>
      <c r="U3329" s="26"/>
      <c r="V3329" s="26"/>
      <c r="W3329" s="27">
        <f t="shared" si="510"/>
        <v>2016</v>
      </c>
      <c r="X3329" s="27">
        <f t="shared" si="511"/>
        <v>2050</v>
      </c>
      <c r="Y3329" s="28">
        <f t="shared" si="512"/>
        <v>0</v>
      </c>
      <c r="Z3329" s="29" t="str">
        <f t="shared" si="513"/>
        <v>LDWP</v>
      </c>
      <c r="AA3329" s="30">
        <f t="shared" si="514"/>
        <v>165</v>
      </c>
      <c r="AB3329" s="31">
        <f>IF(AND(ISNUMBER(MATCH($S3329,[3]Lists!$CU$8:$CU$37,0)),J3329&gt;=DATE(2018,12,31)),$AH$6,$AH$5)</f>
        <v>1</v>
      </c>
      <c r="AC3329" s="31">
        <f t="shared" si="515"/>
        <v>1</v>
      </c>
      <c r="AD3329" s="31">
        <f t="shared" si="516"/>
        <v>1</v>
      </c>
      <c r="AE3329" s="32" t="e">
        <f>MIN($K3329,IF(AND(S3329='[3]Resources - Baseline'!$C$25,$AH$3&gt;0),MIN(DATE(2050,12,31),MAX(DATE($AH$4,12,31),DATE(YEAR(J3329)+$AH$3,MONTH(J3329),DAY(J3329)))),IF(AND(COUNTIFS('[3]Resources - Baseline'!$C$26:$C$37,S3329)=1,$AH$2&gt;0),MIN(DATE($AH$4,12,31),DATE(YEAR(J3329)+$AH$2,MONTH(J3329),DAY(J3329))),DATE(2050,12,31))))</f>
        <v>#VALUE!</v>
      </c>
      <c r="AF3329" s="33">
        <f t="shared" si="517"/>
        <v>1</v>
      </c>
    </row>
    <row r="3330" spans="1:32">
      <c r="A3330" s="1">
        <v>3330</v>
      </c>
      <c r="B3330" s="21" t="s">
        <v>6749</v>
      </c>
      <c r="C3330" s="21" t="s">
        <v>6750</v>
      </c>
      <c r="D3330" s="21" t="s">
        <v>163</v>
      </c>
      <c r="E3330" s="21" t="s">
        <v>232</v>
      </c>
      <c r="F3330" s="21" t="s">
        <v>232</v>
      </c>
      <c r="G3330" s="21" t="s">
        <v>233</v>
      </c>
      <c r="H3330" s="21" t="s">
        <v>234</v>
      </c>
      <c r="I3330" s="21" t="s">
        <v>232</v>
      </c>
      <c r="J3330" s="22">
        <v>43252</v>
      </c>
      <c r="K3330" s="22">
        <v>55153</v>
      </c>
      <c r="L3330" s="23">
        <f t="shared" si="518"/>
        <v>90</v>
      </c>
      <c r="M3330" s="24">
        <f t="shared" si="519"/>
        <v>1</v>
      </c>
      <c r="N3330" s="21">
        <v>90</v>
      </c>
      <c r="O3330" s="21">
        <v>90</v>
      </c>
      <c r="P3330" s="21" t="s">
        <v>408</v>
      </c>
      <c r="Q3330" s="21" t="s">
        <v>180</v>
      </c>
      <c r="R3330" s="25" t="s">
        <v>181</v>
      </c>
      <c r="S3330" s="21" t="s">
        <v>241</v>
      </c>
      <c r="T3330" s="21"/>
      <c r="U3330" s="26"/>
      <c r="V3330" s="26"/>
      <c r="W3330" s="27">
        <f t="shared" si="510"/>
        <v>2018</v>
      </c>
      <c r="X3330" s="27">
        <f t="shared" si="511"/>
        <v>2050</v>
      </c>
      <c r="Y3330" s="28">
        <f t="shared" si="512"/>
        <v>0</v>
      </c>
      <c r="Z3330" s="29" t="str">
        <f t="shared" si="513"/>
        <v>LDWP</v>
      </c>
      <c r="AA3330" s="30">
        <f t="shared" si="514"/>
        <v>90</v>
      </c>
      <c r="AB3330" s="31">
        <f>IF(AND(ISNUMBER(MATCH($S3330,[3]Lists!$CU$8:$CU$37,0)),J3330&gt;=DATE(2018,12,31)),$AH$6,$AH$5)</f>
        <v>1</v>
      </c>
      <c r="AC3330" s="31">
        <f t="shared" si="515"/>
        <v>1</v>
      </c>
      <c r="AD3330" s="31">
        <f t="shared" si="516"/>
        <v>1</v>
      </c>
      <c r="AE3330" s="32" t="e">
        <f>MIN($K3330,IF(AND(S3330='[3]Resources - Baseline'!$C$25,$AH$3&gt;0),MIN(DATE(2050,12,31),MAX(DATE($AH$4,12,31),DATE(YEAR(J3330)+$AH$3,MONTH(J3330),DAY(J3330)))),IF(AND(COUNTIFS('[3]Resources - Baseline'!$C$26:$C$37,S3330)=1,$AH$2&gt;0),MIN(DATE($AH$4,12,31),DATE(YEAR(J3330)+$AH$2,MONTH(J3330),DAY(J3330))),DATE(2050,12,31))))</f>
        <v>#VALUE!</v>
      </c>
      <c r="AF3330" s="33">
        <f t="shared" si="517"/>
        <v>1</v>
      </c>
    </row>
    <row r="3331" spans="1:32">
      <c r="A3331" s="1">
        <v>3331</v>
      </c>
      <c r="B3331" s="21" t="s">
        <v>6751</v>
      </c>
      <c r="C3331" s="21" t="s">
        <v>6752</v>
      </c>
      <c r="D3331" s="21" t="s">
        <v>163</v>
      </c>
      <c r="E3331" s="21" t="s">
        <v>591</v>
      </c>
      <c r="F3331" s="21" t="s">
        <v>591</v>
      </c>
      <c r="G3331" s="21" t="s">
        <v>592</v>
      </c>
      <c r="H3331" s="21" t="s">
        <v>591</v>
      </c>
      <c r="I3331" s="21" t="s">
        <v>195</v>
      </c>
      <c r="J3331" s="22">
        <v>31199</v>
      </c>
      <c r="K3331" s="22">
        <v>55153</v>
      </c>
      <c r="L3331" s="23">
        <f t="shared" si="518"/>
        <v>387</v>
      </c>
      <c r="M3331" s="24">
        <f t="shared" si="519"/>
        <v>1</v>
      </c>
      <c r="N3331" s="21">
        <v>387</v>
      </c>
      <c r="O3331" s="21">
        <v>387</v>
      </c>
      <c r="P3331" s="21" t="s">
        <v>507</v>
      </c>
      <c r="Q3331" s="21" t="s">
        <v>508</v>
      </c>
      <c r="R3331" s="25" t="s">
        <v>509</v>
      </c>
      <c r="S3331" s="21" t="s">
        <v>510</v>
      </c>
      <c r="T3331" s="21"/>
      <c r="U3331" s="26"/>
      <c r="V3331" s="26"/>
      <c r="W3331" s="27">
        <f t="shared" si="510"/>
        <v>1985</v>
      </c>
      <c r="X3331" s="27">
        <f t="shared" si="511"/>
        <v>2050</v>
      </c>
      <c r="Y3331" s="28">
        <f t="shared" si="512"/>
        <v>0</v>
      </c>
      <c r="Z3331" s="29" t="str">
        <f t="shared" si="513"/>
        <v>SW</v>
      </c>
      <c r="AA3331" s="30">
        <f t="shared" si="514"/>
        <v>387</v>
      </c>
      <c r="AB3331" s="31">
        <f>IF(AND(ISNUMBER(MATCH($S3331,[3]Lists!$CU$8:$CU$37,0)),J3331&gt;=DATE(2018,12,31)),$AH$6,$AH$5)</f>
        <v>1</v>
      </c>
      <c r="AC3331" s="31">
        <f t="shared" si="515"/>
        <v>1</v>
      </c>
      <c r="AD3331" s="31">
        <f t="shared" si="516"/>
        <v>1</v>
      </c>
      <c r="AE3331" s="32" t="e">
        <f>MIN($K3331,IF(AND(S3331='[3]Resources - Baseline'!$C$25,$AH$3&gt;0),MIN(DATE(2050,12,31),MAX(DATE($AH$4,12,31),DATE(YEAR(J3331)+$AH$3,MONTH(J3331),DAY(J3331)))),IF(AND(COUNTIFS('[3]Resources - Baseline'!$C$26:$C$37,S3331)=1,$AH$2&gt;0),MIN(DATE($AH$4,12,31),DATE(YEAR(J3331)+$AH$2,MONTH(J3331),DAY(J3331))),DATE(2050,12,31))))</f>
        <v>#VALUE!</v>
      </c>
      <c r="AF3331" s="33">
        <f t="shared" si="517"/>
        <v>1</v>
      </c>
    </row>
    <row r="3332" spans="1:32">
      <c r="A3332" s="1">
        <v>3332</v>
      </c>
      <c r="B3332" s="21" t="s">
        <v>6753</v>
      </c>
      <c r="C3332" s="21" t="s">
        <v>6754</v>
      </c>
      <c r="D3332" s="21" t="s">
        <v>163</v>
      </c>
      <c r="E3332" s="21" t="s">
        <v>591</v>
      </c>
      <c r="F3332" s="21" t="s">
        <v>591</v>
      </c>
      <c r="G3332" s="21" t="s">
        <v>592</v>
      </c>
      <c r="H3332" s="21" t="s">
        <v>591</v>
      </c>
      <c r="I3332" s="21" t="s">
        <v>195</v>
      </c>
      <c r="J3332" s="22">
        <v>33025</v>
      </c>
      <c r="K3332" s="22">
        <v>55153</v>
      </c>
      <c r="L3332" s="23">
        <f t="shared" si="518"/>
        <v>406</v>
      </c>
      <c r="M3332" s="24">
        <f t="shared" si="519"/>
        <v>1</v>
      </c>
      <c r="N3332" s="21">
        <v>406</v>
      </c>
      <c r="O3332" s="21">
        <v>406</v>
      </c>
      <c r="P3332" s="21" t="s">
        <v>507</v>
      </c>
      <c r="Q3332" s="21" t="s">
        <v>508</v>
      </c>
      <c r="R3332" s="25" t="s">
        <v>509</v>
      </c>
      <c r="S3332" s="21" t="s">
        <v>510</v>
      </c>
      <c r="T3332" s="21"/>
      <c r="U3332" s="26"/>
      <c r="V3332" s="26"/>
      <c r="W3332" s="27">
        <f t="shared" si="510"/>
        <v>1990</v>
      </c>
      <c r="X3332" s="27">
        <f t="shared" si="511"/>
        <v>2050</v>
      </c>
      <c r="Y3332" s="28">
        <f t="shared" si="512"/>
        <v>0</v>
      </c>
      <c r="Z3332" s="29" t="str">
        <f t="shared" si="513"/>
        <v>SW</v>
      </c>
      <c r="AA3332" s="30">
        <f t="shared" si="514"/>
        <v>406</v>
      </c>
      <c r="AB3332" s="31">
        <f>IF(AND(ISNUMBER(MATCH($S3332,[3]Lists!$CU$8:$CU$37,0)),J3332&gt;=DATE(2018,12,31)),$AH$6,$AH$5)</f>
        <v>1</v>
      </c>
      <c r="AC3332" s="31">
        <f t="shared" si="515"/>
        <v>1</v>
      </c>
      <c r="AD3332" s="31">
        <f t="shared" si="516"/>
        <v>1</v>
      </c>
      <c r="AE3332" s="32" t="e">
        <f>MIN($K3332,IF(AND(S3332='[3]Resources - Baseline'!$C$25,$AH$3&gt;0),MIN(DATE(2050,12,31),MAX(DATE($AH$4,12,31),DATE(YEAR(J3332)+$AH$3,MONTH(J3332),DAY(J3332)))),IF(AND(COUNTIFS('[3]Resources - Baseline'!$C$26:$C$37,S3332)=1,$AH$2&gt;0),MIN(DATE($AH$4,12,31),DATE(YEAR(J3332)+$AH$2,MONTH(J3332),DAY(J3332))),DATE(2050,12,31))))</f>
        <v>#VALUE!</v>
      </c>
      <c r="AF3332" s="33">
        <f t="shared" si="517"/>
        <v>1</v>
      </c>
    </row>
    <row r="3333" spans="1:32">
      <c r="A3333" s="1">
        <v>3333</v>
      </c>
      <c r="B3333" s="21" t="s">
        <v>6755</v>
      </c>
      <c r="C3333" s="21" t="s">
        <v>6756</v>
      </c>
      <c r="D3333" s="21" t="s">
        <v>163</v>
      </c>
      <c r="E3333" s="21" t="s">
        <v>591</v>
      </c>
      <c r="F3333" s="21" t="s">
        <v>591</v>
      </c>
      <c r="G3333" s="21" t="s">
        <v>592</v>
      </c>
      <c r="H3333" s="21" t="s">
        <v>591</v>
      </c>
      <c r="I3333" s="21" t="s">
        <v>195</v>
      </c>
      <c r="J3333" s="22">
        <v>41791</v>
      </c>
      <c r="K3333" s="22">
        <v>55153</v>
      </c>
      <c r="L3333" s="23">
        <f t="shared" si="518"/>
        <v>417</v>
      </c>
      <c r="M3333" s="24">
        <f t="shared" si="519"/>
        <v>1</v>
      </c>
      <c r="N3333" s="21">
        <v>417</v>
      </c>
      <c r="O3333" s="21">
        <v>417</v>
      </c>
      <c r="P3333" s="21" t="s">
        <v>507</v>
      </c>
      <c r="Q3333" s="21" t="s">
        <v>508</v>
      </c>
      <c r="R3333" s="25" t="s">
        <v>509</v>
      </c>
      <c r="S3333" s="21" t="s">
        <v>510</v>
      </c>
      <c r="T3333" s="21"/>
      <c r="U3333" s="26"/>
      <c r="V3333" s="26"/>
      <c r="W3333" s="27">
        <f t="shared" si="510"/>
        <v>2014</v>
      </c>
      <c r="X3333" s="27">
        <f t="shared" si="511"/>
        <v>2050</v>
      </c>
      <c r="Y3333" s="28">
        <f t="shared" si="512"/>
        <v>0</v>
      </c>
      <c r="Z3333" s="29" t="str">
        <f t="shared" si="513"/>
        <v>SW</v>
      </c>
      <c r="AA3333" s="30">
        <f t="shared" si="514"/>
        <v>417</v>
      </c>
      <c r="AB3333" s="31">
        <f>IF(AND(ISNUMBER(MATCH($S3333,[3]Lists!$CU$8:$CU$37,0)),J3333&gt;=DATE(2018,12,31)),$AH$6,$AH$5)</f>
        <v>1</v>
      </c>
      <c r="AC3333" s="31">
        <f t="shared" si="515"/>
        <v>1</v>
      </c>
      <c r="AD3333" s="31">
        <f t="shared" si="516"/>
        <v>1</v>
      </c>
      <c r="AE3333" s="32" t="e">
        <f>MIN($K3333,IF(AND(S3333='[3]Resources - Baseline'!$C$25,$AH$3&gt;0),MIN(DATE(2050,12,31),MAX(DATE($AH$4,12,31),DATE(YEAR(J3333)+$AH$3,MONTH(J3333),DAY(J3333)))),IF(AND(COUNTIFS('[3]Resources - Baseline'!$C$26:$C$37,S3333)=1,$AH$2&gt;0),MIN(DATE($AH$4,12,31),DATE(YEAR(J3333)+$AH$2,MONTH(J3333),DAY(J3333))),DATE(2050,12,31))))</f>
        <v>#VALUE!</v>
      </c>
      <c r="AF3333" s="33">
        <f t="shared" si="517"/>
        <v>1</v>
      </c>
    </row>
    <row r="3334" spans="1:32">
      <c r="A3334" s="1">
        <v>3334</v>
      </c>
      <c r="B3334" s="21" t="s">
        <v>6757</v>
      </c>
      <c r="C3334" s="21" t="s">
        <v>6758</v>
      </c>
      <c r="D3334" s="21" t="s">
        <v>163</v>
      </c>
      <c r="E3334" s="21" t="s">
        <v>591</v>
      </c>
      <c r="F3334" s="21" t="s">
        <v>591</v>
      </c>
      <c r="G3334" s="21" t="s">
        <v>592</v>
      </c>
      <c r="H3334" s="21" t="s">
        <v>591</v>
      </c>
      <c r="I3334" s="21" t="s">
        <v>195</v>
      </c>
      <c r="J3334" s="22">
        <v>40164</v>
      </c>
      <c r="K3334" s="22">
        <v>55153</v>
      </c>
      <c r="L3334" s="23">
        <f t="shared" si="518"/>
        <v>415</v>
      </c>
      <c r="M3334" s="24">
        <f t="shared" si="519"/>
        <v>1</v>
      </c>
      <c r="N3334" s="21">
        <v>415</v>
      </c>
      <c r="O3334" s="21">
        <v>415</v>
      </c>
      <c r="P3334" s="21" t="s">
        <v>507</v>
      </c>
      <c r="Q3334" s="21" t="s">
        <v>508</v>
      </c>
      <c r="R3334" s="25" t="s">
        <v>509</v>
      </c>
      <c r="S3334" s="21" t="s">
        <v>510</v>
      </c>
      <c r="T3334" s="21"/>
      <c r="U3334" s="26"/>
      <c r="V3334" s="26"/>
      <c r="W3334" s="27">
        <f t="shared" si="510"/>
        <v>2010</v>
      </c>
      <c r="X3334" s="27">
        <f t="shared" si="511"/>
        <v>2050</v>
      </c>
      <c r="Y3334" s="28">
        <f t="shared" si="512"/>
        <v>0</v>
      </c>
      <c r="Z3334" s="29" t="str">
        <f t="shared" si="513"/>
        <v>SW</v>
      </c>
      <c r="AA3334" s="30">
        <f t="shared" si="514"/>
        <v>415</v>
      </c>
      <c r="AB3334" s="31">
        <f>IF(AND(ISNUMBER(MATCH($S3334,[3]Lists!$CU$8:$CU$37,0)),J3334&gt;=DATE(2018,12,31)),$AH$6,$AH$5)</f>
        <v>1</v>
      </c>
      <c r="AC3334" s="31">
        <f t="shared" si="515"/>
        <v>1</v>
      </c>
      <c r="AD3334" s="31">
        <f t="shared" si="516"/>
        <v>1</v>
      </c>
      <c r="AE3334" s="32" t="e">
        <f>MIN($K3334,IF(AND(S3334='[3]Resources - Baseline'!$C$25,$AH$3&gt;0),MIN(DATE(2050,12,31),MAX(DATE($AH$4,12,31),DATE(YEAR(J3334)+$AH$3,MONTH(J3334),DAY(J3334)))),IF(AND(COUNTIFS('[3]Resources - Baseline'!$C$26:$C$37,S3334)=1,$AH$2&gt;0),MIN(DATE($AH$4,12,31),DATE(YEAR(J3334)+$AH$2,MONTH(J3334),DAY(J3334))),DATE(2050,12,31))))</f>
        <v>#VALUE!</v>
      </c>
      <c r="AF3334" s="33">
        <f t="shared" si="517"/>
        <v>1</v>
      </c>
    </row>
    <row r="3335" spans="1:32">
      <c r="A3335" s="1">
        <v>3335</v>
      </c>
      <c r="B3335" s="21" t="s">
        <v>6759</v>
      </c>
      <c r="C3335" s="21" t="s">
        <v>6760</v>
      </c>
      <c r="D3335" s="21" t="s">
        <v>163</v>
      </c>
      <c r="E3335" s="21" t="s">
        <v>164</v>
      </c>
      <c r="F3335" s="21" t="s">
        <v>164</v>
      </c>
      <c r="G3335" s="21" t="s">
        <v>165</v>
      </c>
      <c r="H3335" s="21" t="s">
        <v>166</v>
      </c>
      <c r="I3335" s="21" t="s">
        <v>167</v>
      </c>
      <c r="J3335" s="22">
        <v>42216</v>
      </c>
      <c r="K3335" s="22">
        <v>55153</v>
      </c>
      <c r="L3335" s="23">
        <f t="shared" si="518"/>
        <v>20</v>
      </c>
      <c r="M3335" s="24">
        <f t="shared" si="519"/>
        <v>1</v>
      </c>
      <c r="N3335" s="21">
        <v>20</v>
      </c>
      <c r="O3335" s="21">
        <v>20</v>
      </c>
      <c r="P3335" s="21" t="s">
        <v>288</v>
      </c>
      <c r="Q3335" s="21" t="s">
        <v>269</v>
      </c>
      <c r="R3335" s="25" t="s">
        <v>270</v>
      </c>
      <c r="S3335" s="21" t="s">
        <v>304</v>
      </c>
      <c r="T3335" s="21"/>
      <c r="U3335" s="26"/>
      <c r="V3335" s="26"/>
      <c r="W3335" s="27">
        <f t="shared" si="510"/>
        <v>2016</v>
      </c>
      <c r="X3335" s="27">
        <f t="shared" si="511"/>
        <v>2050</v>
      </c>
      <c r="Y3335" s="28">
        <f t="shared" si="512"/>
        <v>0</v>
      </c>
      <c r="Z3335" s="29" t="str">
        <f t="shared" si="513"/>
        <v>Excluded</v>
      </c>
      <c r="AA3335" s="30">
        <f t="shared" si="514"/>
        <v>20</v>
      </c>
      <c r="AB3335" s="31">
        <f>IF(AND(ISNUMBER(MATCH($S3335,[3]Lists!$CU$8:$CU$37,0)),J3335&gt;=DATE(2018,12,31)),$AH$6,$AH$5)</f>
        <v>1</v>
      </c>
      <c r="AC3335" s="31">
        <f t="shared" si="515"/>
        <v>1</v>
      </c>
      <c r="AD3335" s="31">
        <f t="shared" si="516"/>
        <v>1</v>
      </c>
      <c r="AE3335" s="32" t="e">
        <f>MIN($K3335,IF(AND(S3335='[3]Resources - Baseline'!$C$25,$AH$3&gt;0),MIN(DATE(2050,12,31),MAX(DATE($AH$4,12,31),DATE(YEAR(J3335)+$AH$3,MONTH(J3335),DAY(J3335)))),IF(AND(COUNTIFS('[3]Resources - Baseline'!$C$26:$C$37,S3335)=1,$AH$2&gt;0),MIN(DATE($AH$4,12,31),DATE(YEAR(J3335)+$AH$2,MONTH(J3335),DAY(J3335))),DATE(2050,12,31))))</f>
        <v>#VALUE!</v>
      </c>
      <c r="AF3335" s="33">
        <f t="shared" si="517"/>
        <v>1</v>
      </c>
    </row>
    <row r="3336" spans="1:32">
      <c r="A3336" s="1">
        <v>3336</v>
      </c>
      <c r="B3336" s="21" t="s">
        <v>6761</v>
      </c>
      <c r="C3336" s="21" t="s">
        <v>6762</v>
      </c>
      <c r="D3336" s="21" t="s">
        <v>163</v>
      </c>
      <c r="E3336" s="21" t="s">
        <v>164</v>
      </c>
      <c r="F3336" s="21" t="s">
        <v>164</v>
      </c>
      <c r="G3336" s="21" t="s">
        <v>165</v>
      </c>
      <c r="H3336" s="21" t="s">
        <v>166</v>
      </c>
      <c r="I3336" s="21" t="s">
        <v>167</v>
      </c>
      <c r="J3336" s="22">
        <v>41365</v>
      </c>
      <c r="K3336" s="22">
        <v>48729</v>
      </c>
      <c r="L3336" s="23">
        <f t="shared" si="518"/>
        <v>1.4</v>
      </c>
      <c r="M3336" s="24">
        <f t="shared" si="519"/>
        <v>1</v>
      </c>
      <c r="N3336" s="21">
        <v>1.4</v>
      </c>
      <c r="O3336" s="21">
        <v>1.4</v>
      </c>
      <c r="P3336" s="21" t="s">
        <v>213</v>
      </c>
      <c r="Q3336" s="21" t="s">
        <v>214</v>
      </c>
      <c r="R3336" s="25" t="s">
        <v>215</v>
      </c>
      <c r="S3336" s="21" t="s">
        <v>390</v>
      </c>
      <c r="T3336" s="21"/>
      <c r="U3336" s="26"/>
      <c r="V3336" s="26"/>
      <c r="W3336" s="27">
        <f t="shared" si="510"/>
        <v>2013</v>
      </c>
      <c r="X3336" s="27">
        <f t="shared" si="511"/>
        <v>2032</v>
      </c>
      <c r="Y3336" s="28">
        <f t="shared" si="512"/>
        <v>0</v>
      </c>
      <c r="Z3336" s="29" t="str">
        <f t="shared" si="513"/>
        <v>Excluded</v>
      </c>
      <c r="AA3336" s="30">
        <f t="shared" si="514"/>
        <v>1.4</v>
      </c>
      <c r="AB3336" s="31">
        <f>IF(AND(ISNUMBER(MATCH($S3336,[3]Lists!$CU$8:$CU$37,0)),J3336&gt;=DATE(2018,12,31)),$AH$6,$AH$5)</f>
        <v>1</v>
      </c>
      <c r="AC3336" s="31">
        <f t="shared" si="515"/>
        <v>1</v>
      </c>
      <c r="AD3336" s="31">
        <f t="shared" si="516"/>
        <v>1</v>
      </c>
      <c r="AE3336" s="32" t="e">
        <f>MIN($K3336,IF(AND(S3336='[3]Resources - Baseline'!$C$25,$AH$3&gt;0),MIN(DATE(2050,12,31),MAX(DATE($AH$4,12,31),DATE(YEAR(J3336)+$AH$3,MONTH(J3336),DAY(J3336)))),IF(AND(COUNTIFS('[3]Resources - Baseline'!$C$26:$C$37,S3336)=1,$AH$2&gt;0),MIN(DATE($AH$4,12,31),DATE(YEAR(J3336)+$AH$2,MONTH(J3336),DAY(J3336))),DATE(2050,12,31))))</f>
        <v>#VALUE!</v>
      </c>
      <c r="AF3336" s="33">
        <f t="shared" si="517"/>
        <v>1</v>
      </c>
    </row>
    <row r="3337" spans="1:32">
      <c r="A3337" s="1">
        <v>3337</v>
      </c>
      <c r="B3337" s="21" t="s">
        <v>6763</v>
      </c>
      <c r="C3337" s="21" t="s">
        <v>6764</v>
      </c>
      <c r="D3337" s="21" t="s">
        <v>185</v>
      </c>
      <c r="E3337" s="21" t="s">
        <v>246</v>
      </c>
      <c r="F3337" s="21" t="s">
        <v>246</v>
      </c>
      <c r="G3337" s="21" t="s">
        <v>247</v>
      </c>
      <c r="H3337" s="21" t="s">
        <v>246</v>
      </c>
      <c r="I3337" s="21" t="s">
        <v>178</v>
      </c>
      <c r="J3337" s="22">
        <v>31846</v>
      </c>
      <c r="K3337" s="22">
        <v>55153</v>
      </c>
      <c r="L3337" s="23">
        <f t="shared" si="518"/>
        <v>0.78</v>
      </c>
      <c r="M3337" s="24">
        <f t="shared" si="519"/>
        <v>0.11304347826086956</v>
      </c>
      <c r="N3337" s="21">
        <v>0.78</v>
      </c>
      <c r="O3337" s="21">
        <v>6.9</v>
      </c>
      <c r="P3337" s="21" t="s">
        <v>268</v>
      </c>
      <c r="Q3337" s="21" t="s">
        <v>537</v>
      </c>
      <c r="R3337" s="25" t="s">
        <v>538</v>
      </c>
      <c r="S3337" s="21" t="s">
        <v>539</v>
      </c>
      <c r="T3337" s="21"/>
      <c r="U3337" s="26"/>
      <c r="V3337" s="26"/>
      <c r="W3337" s="27">
        <f t="shared" si="510"/>
        <v>1987</v>
      </c>
      <c r="X3337" s="27">
        <f t="shared" si="511"/>
        <v>2050</v>
      </c>
      <c r="Y3337" s="28">
        <f t="shared" si="512"/>
        <v>0</v>
      </c>
      <c r="Z3337" s="29" t="str">
        <f t="shared" si="513"/>
        <v>CAISO</v>
      </c>
      <c r="AA3337" s="30">
        <f t="shared" si="514"/>
        <v>6.9</v>
      </c>
      <c r="AB3337" s="31">
        <f>IF(AND(ISNUMBER(MATCH($S3337,[3]Lists!$CU$8:$CU$37,0)),J3337&gt;=DATE(2018,12,31)),$AH$6,$AH$5)</f>
        <v>1</v>
      </c>
      <c r="AC3337" s="31">
        <f t="shared" si="515"/>
        <v>1</v>
      </c>
      <c r="AD3337" s="31">
        <f t="shared" si="516"/>
        <v>1</v>
      </c>
      <c r="AE3337" s="32" t="e">
        <f>MIN($K3337,IF(AND(S3337='[3]Resources - Baseline'!$C$25,$AH$3&gt;0),MIN(DATE(2050,12,31),MAX(DATE($AH$4,12,31),DATE(YEAR(J3337)+$AH$3,MONTH(J3337),DAY(J3337)))),IF(AND(COUNTIFS('[3]Resources - Baseline'!$C$26:$C$37,S3337)=1,$AH$2&gt;0),MIN(DATE($AH$4,12,31),DATE(YEAR(J3337)+$AH$2,MONTH(J3337),DAY(J3337))),DATE(2050,12,31))))</f>
        <v>#VALUE!</v>
      </c>
      <c r="AF3337" s="33">
        <f t="shared" si="517"/>
        <v>1</v>
      </c>
    </row>
    <row r="3338" spans="1:32">
      <c r="A3338" s="1">
        <v>3338</v>
      </c>
      <c r="B3338" s="21" t="s">
        <v>6765</v>
      </c>
      <c r="C3338" s="21" t="s">
        <v>6766</v>
      </c>
      <c r="D3338" s="21" t="s">
        <v>163</v>
      </c>
      <c r="E3338" s="21" t="s">
        <v>302</v>
      </c>
      <c r="F3338" s="21" t="s">
        <v>302</v>
      </c>
      <c r="G3338" s="21" t="s">
        <v>303</v>
      </c>
      <c r="H3338" s="21" t="s">
        <v>302</v>
      </c>
      <c r="I3338" s="21" t="s">
        <v>167</v>
      </c>
      <c r="J3338" s="22">
        <v>42309</v>
      </c>
      <c r="K3338" s="22">
        <v>53267</v>
      </c>
      <c r="L3338" s="23">
        <f t="shared" si="518"/>
        <v>7</v>
      </c>
      <c r="M3338" s="24">
        <f t="shared" si="519"/>
        <v>1</v>
      </c>
      <c r="N3338" s="21">
        <v>7</v>
      </c>
      <c r="O3338" s="21">
        <v>7</v>
      </c>
      <c r="P3338" s="21" t="s">
        <v>218</v>
      </c>
      <c r="Q3338" s="21" t="s">
        <v>219</v>
      </c>
      <c r="R3338" s="25" t="s">
        <v>218</v>
      </c>
      <c r="S3338" s="21" t="s">
        <v>220</v>
      </c>
      <c r="T3338" s="21"/>
      <c r="U3338" s="26"/>
      <c r="V3338" s="26"/>
      <c r="W3338" s="27">
        <f t="shared" ref="W3338:W3401" si="520">IF(J3338&lt;DATE(YEAR(J3338),7,1),YEAR(J3338),YEAR(J3338)+1)</f>
        <v>2016</v>
      </c>
      <c r="X3338" s="27">
        <f t="shared" ref="X3338:X3401" si="521">IF(K3338&gt;=DATE(YEAR(K3338),7,1),YEAR(K3338),YEAR(K3338)-1)</f>
        <v>2045</v>
      </c>
      <c r="Y3338" s="28">
        <f t="shared" ref="Y3338:Y3401" si="522">IF(ISBLANK(U3338),0,O3338-U3338)</f>
        <v>0</v>
      </c>
      <c r="Z3338" s="29" t="str">
        <f t="shared" ref="Z3338:Z3401" si="523">IF(ISBLANK(T3338),I3338,T3338)</f>
        <v>Excluded</v>
      </c>
      <c r="AA3338" s="30">
        <f t="shared" ref="AA3338:AA3401" si="524">IF(ISBLANK(U3338),O3338,U3338)</f>
        <v>7</v>
      </c>
      <c r="AB3338" s="31">
        <f>IF(AND(ISNUMBER(MATCH($S3338,[3]Lists!$CU$8:$CU$37,0)),J3338&gt;=DATE(2018,12,31)),$AH$6,$AH$5)</f>
        <v>1</v>
      </c>
      <c r="AC3338" s="31">
        <f t="shared" ref="AC3338:AC3401" si="525">IF(ISBLANK(S3338),0,1)</f>
        <v>1</v>
      </c>
      <c r="AD3338" s="31">
        <f t="shared" ref="AD3338:AD3401" si="526">AC3338</f>
        <v>1</v>
      </c>
      <c r="AE3338" s="32" t="e">
        <f>MIN($K3338,IF(AND(S3338='[3]Resources - Baseline'!$C$25,$AH$3&gt;0),MIN(DATE(2050,12,31),MAX(DATE($AH$4,12,31),DATE(YEAR(J3338)+$AH$3,MONTH(J3338),DAY(J3338)))),IF(AND(COUNTIFS('[3]Resources - Baseline'!$C$26:$C$37,S3338)=1,$AH$2&gt;0),MIN(DATE($AH$4,12,31),DATE(YEAR(J3338)+$AH$2,MONTH(J3338),DAY(J3338))),DATE(2050,12,31))))</f>
        <v>#VALUE!</v>
      </c>
      <c r="AF3338" s="33">
        <f t="shared" ref="AF3338:AF3401" si="527">SUMPRODUCT(($B$9:$B$3872=$B3338)*1)</f>
        <v>1</v>
      </c>
    </row>
    <row r="3339" spans="1:32">
      <c r="A3339" s="1">
        <v>3339</v>
      </c>
      <c r="B3339" s="21" t="s">
        <v>6767</v>
      </c>
      <c r="C3339" s="21" t="s">
        <v>6768</v>
      </c>
      <c r="D3339" s="21" t="s">
        <v>163</v>
      </c>
      <c r="E3339" s="21" t="s">
        <v>527</v>
      </c>
      <c r="F3339" s="21" t="s">
        <v>527</v>
      </c>
      <c r="G3339" s="21" t="s">
        <v>528</v>
      </c>
      <c r="H3339" s="21" t="s">
        <v>194</v>
      </c>
      <c r="I3339" s="21" t="s">
        <v>195</v>
      </c>
      <c r="J3339" s="22">
        <v>40784</v>
      </c>
      <c r="K3339" s="22">
        <v>48091</v>
      </c>
      <c r="L3339" s="23">
        <f t="shared" ref="L3339:L3402" si="528">IFERROR(M3339*O3339,0)</f>
        <v>20</v>
      </c>
      <c r="M3339" s="24">
        <f t="shared" ref="M3339:M3402" si="529">IFERROR(N3339/O3339,0)</f>
        <v>1</v>
      </c>
      <c r="N3339" s="21">
        <v>20</v>
      </c>
      <c r="O3339" s="21">
        <v>20</v>
      </c>
      <c r="P3339" s="21" t="s">
        <v>408</v>
      </c>
      <c r="Q3339" s="21" t="s">
        <v>180</v>
      </c>
      <c r="R3339" s="25" t="s">
        <v>181</v>
      </c>
      <c r="S3339" s="21" t="s">
        <v>337</v>
      </c>
      <c r="T3339" s="21"/>
      <c r="U3339" s="26"/>
      <c r="V3339" s="26"/>
      <c r="W3339" s="27">
        <f t="shared" si="520"/>
        <v>2012</v>
      </c>
      <c r="X3339" s="27">
        <f t="shared" si="521"/>
        <v>2031</v>
      </c>
      <c r="Y3339" s="28">
        <f t="shared" si="522"/>
        <v>0</v>
      </c>
      <c r="Z3339" s="29" t="str">
        <f t="shared" si="523"/>
        <v>SW</v>
      </c>
      <c r="AA3339" s="30">
        <f t="shared" si="524"/>
        <v>20</v>
      </c>
      <c r="AB3339" s="31">
        <f>IF(AND(ISNUMBER(MATCH($S3339,[3]Lists!$CU$8:$CU$37,0)),J3339&gt;=DATE(2018,12,31)),$AH$6,$AH$5)</f>
        <v>1</v>
      </c>
      <c r="AC3339" s="31">
        <f t="shared" si="525"/>
        <v>1</v>
      </c>
      <c r="AD3339" s="31">
        <f t="shared" si="526"/>
        <v>1</v>
      </c>
      <c r="AE3339" s="32" t="e">
        <f>MIN($K3339,IF(AND(S3339='[3]Resources - Baseline'!$C$25,$AH$3&gt;0),MIN(DATE(2050,12,31),MAX(DATE($AH$4,12,31),DATE(YEAR(J3339)+$AH$3,MONTH(J3339),DAY(J3339)))),IF(AND(COUNTIFS('[3]Resources - Baseline'!$C$26:$C$37,S3339)=1,$AH$2&gt;0),MIN(DATE($AH$4,12,31),DATE(YEAR(J3339)+$AH$2,MONTH(J3339),DAY(J3339))),DATE(2050,12,31))))</f>
        <v>#VALUE!</v>
      </c>
      <c r="AF3339" s="33">
        <f t="shared" si="527"/>
        <v>1</v>
      </c>
    </row>
    <row r="3340" spans="1:32">
      <c r="A3340" s="1">
        <v>3340</v>
      </c>
      <c r="B3340" s="21" t="s">
        <v>6769</v>
      </c>
      <c r="C3340" s="21" t="s">
        <v>6770</v>
      </c>
      <c r="D3340" s="21" t="s">
        <v>163</v>
      </c>
      <c r="E3340" s="21" t="s">
        <v>298</v>
      </c>
      <c r="F3340" s="21" t="s">
        <v>298</v>
      </c>
      <c r="G3340" s="21" t="s">
        <v>299</v>
      </c>
      <c r="H3340" s="21" t="s">
        <v>166</v>
      </c>
      <c r="I3340" s="21" t="s">
        <v>167</v>
      </c>
      <c r="J3340" s="22">
        <v>31517</v>
      </c>
      <c r="K3340" s="22">
        <v>55123</v>
      </c>
      <c r="L3340" s="23">
        <f t="shared" si="528"/>
        <v>2.2999999999999998</v>
      </c>
      <c r="M3340" s="24">
        <f t="shared" si="529"/>
        <v>1</v>
      </c>
      <c r="N3340" s="21">
        <v>2.2999999999999998</v>
      </c>
      <c r="O3340" s="21">
        <v>2.2999999999999998</v>
      </c>
      <c r="P3340" s="21" t="s">
        <v>218</v>
      </c>
      <c r="Q3340" s="21" t="s">
        <v>219</v>
      </c>
      <c r="R3340" s="25" t="s">
        <v>218</v>
      </c>
      <c r="S3340" s="21" t="s">
        <v>220</v>
      </c>
      <c r="T3340" s="21"/>
      <c r="U3340" s="26"/>
      <c r="V3340" s="26"/>
      <c r="W3340" s="27">
        <f t="shared" si="520"/>
        <v>1986</v>
      </c>
      <c r="X3340" s="27">
        <f t="shared" si="521"/>
        <v>2050</v>
      </c>
      <c r="Y3340" s="28">
        <f t="shared" si="522"/>
        <v>0</v>
      </c>
      <c r="Z3340" s="29" t="str">
        <f t="shared" si="523"/>
        <v>Excluded</v>
      </c>
      <c r="AA3340" s="30">
        <f t="shared" si="524"/>
        <v>2.2999999999999998</v>
      </c>
      <c r="AB3340" s="31">
        <f>IF(AND(ISNUMBER(MATCH($S3340,[3]Lists!$CU$8:$CU$37,0)),J3340&gt;=DATE(2018,12,31)),$AH$6,$AH$5)</f>
        <v>1</v>
      </c>
      <c r="AC3340" s="31">
        <f t="shared" si="525"/>
        <v>1</v>
      </c>
      <c r="AD3340" s="31">
        <f t="shared" si="526"/>
        <v>1</v>
      </c>
      <c r="AE3340" s="32" t="e">
        <f>MIN($K3340,IF(AND(S3340='[3]Resources - Baseline'!$C$25,$AH$3&gt;0),MIN(DATE(2050,12,31),MAX(DATE($AH$4,12,31),DATE(YEAR(J3340)+$AH$3,MONTH(J3340),DAY(J3340)))),IF(AND(COUNTIFS('[3]Resources - Baseline'!$C$26:$C$37,S3340)=1,$AH$2&gt;0),MIN(DATE($AH$4,12,31),DATE(YEAR(J3340)+$AH$2,MONTH(J3340),DAY(J3340))),DATE(2050,12,31))))</f>
        <v>#VALUE!</v>
      </c>
      <c r="AF3340" s="33">
        <f t="shared" si="527"/>
        <v>1</v>
      </c>
    </row>
    <row r="3341" spans="1:32">
      <c r="A3341" s="1">
        <v>3341</v>
      </c>
      <c r="B3341" s="21" t="s">
        <v>6771</v>
      </c>
      <c r="C3341" s="21" t="s">
        <v>6772</v>
      </c>
      <c r="D3341" s="21" t="s">
        <v>163</v>
      </c>
      <c r="E3341" s="21" t="s">
        <v>302</v>
      </c>
      <c r="F3341" s="21" t="s">
        <v>302</v>
      </c>
      <c r="G3341" s="21" t="s">
        <v>303</v>
      </c>
      <c r="H3341" s="21" t="s">
        <v>302</v>
      </c>
      <c r="I3341" s="21" t="s">
        <v>167</v>
      </c>
      <c r="J3341" s="22">
        <v>32782</v>
      </c>
      <c r="K3341" s="22">
        <v>47588</v>
      </c>
      <c r="L3341" s="23">
        <f t="shared" si="528"/>
        <v>0.82</v>
      </c>
      <c r="M3341" s="24">
        <f t="shared" si="529"/>
        <v>1</v>
      </c>
      <c r="N3341" s="21">
        <v>0.82</v>
      </c>
      <c r="O3341" s="21">
        <v>0.82</v>
      </c>
      <c r="P3341" s="21" t="s">
        <v>218</v>
      </c>
      <c r="Q3341" s="21" t="s">
        <v>219</v>
      </c>
      <c r="R3341" s="25" t="s">
        <v>218</v>
      </c>
      <c r="S3341" s="21" t="s">
        <v>220</v>
      </c>
      <c r="T3341" s="21"/>
      <c r="U3341" s="26"/>
      <c r="V3341" s="26"/>
      <c r="W3341" s="27">
        <f t="shared" si="520"/>
        <v>1990</v>
      </c>
      <c r="X3341" s="27">
        <f t="shared" si="521"/>
        <v>2029</v>
      </c>
      <c r="Y3341" s="28">
        <f t="shared" si="522"/>
        <v>0</v>
      </c>
      <c r="Z3341" s="29" t="str">
        <f t="shared" si="523"/>
        <v>Excluded</v>
      </c>
      <c r="AA3341" s="30">
        <f t="shared" si="524"/>
        <v>0.82</v>
      </c>
      <c r="AB3341" s="31">
        <f>IF(AND(ISNUMBER(MATCH($S3341,[3]Lists!$CU$8:$CU$37,0)),J3341&gt;=DATE(2018,12,31)),$AH$6,$AH$5)</f>
        <v>1</v>
      </c>
      <c r="AC3341" s="31">
        <f t="shared" si="525"/>
        <v>1</v>
      </c>
      <c r="AD3341" s="31">
        <f t="shared" si="526"/>
        <v>1</v>
      </c>
      <c r="AE3341" s="32" t="e">
        <f>MIN($K3341,IF(AND(S3341='[3]Resources - Baseline'!$C$25,$AH$3&gt;0),MIN(DATE(2050,12,31),MAX(DATE($AH$4,12,31),DATE(YEAR(J3341)+$AH$3,MONTH(J3341),DAY(J3341)))),IF(AND(COUNTIFS('[3]Resources - Baseline'!$C$26:$C$37,S3341)=1,$AH$2&gt;0),MIN(DATE($AH$4,12,31),DATE(YEAR(J3341)+$AH$2,MONTH(J3341),DAY(J3341))),DATE(2050,12,31))))</f>
        <v>#VALUE!</v>
      </c>
      <c r="AF3341" s="33">
        <f t="shared" si="527"/>
        <v>1</v>
      </c>
    </row>
    <row r="3342" spans="1:32">
      <c r="A3342" s="1">
        <v>3342</v>
      </c>
      <c r="B3342" s="21" t="s">
        <v>6773</v>
      </c>
      <c r="C3342" s="21" t="s">
        <v>6774</v>
      </c>
      <c r="D3342" s="21" t="s">
        <v>163</v>
      </c>
      <c r="E3342" s="21" t="s">
        <v>192</v>
      </c>
      <c r="F3342" s="21" t="s">
        <v>192</v>
      </c>
      <c r="G3342" s="21" t="s">
        <v>193</v>
      </c>
      <c r="H3342" s="21" t="s">
        <v>194</v>
      </c>
      <c r="I3342" s="21" t="s">
        <v>195</v>
      </c>
      <c r="J3342" s="22">
        <v>37803</v>
      </c>
      <c r="K3342" s="22">
        <v>47588</v>
      </c>
      <c r="L3342" s="23">
        <f t="shared" si="528"/>
        <v>62.2</v>
      </c>
      <c r="M3342" s="24">
        <f t="shared" si="529"/>
        <v>1</v>
      </c>
      <c r="N3342" s="21">
        <v>62.2</v>
      </c>
      <c r="O3342" s="21">
        <v>62.2</v>
      </c>
      <c r="P3342" s="21" t="s">
        <v>631</v>
      </c>
      <c r="Q3342" s="21" t="s">
        <v>632</v>
      </c>
      <c r="R3342" s="25" t="s">
        <v>270</v>
      </c>
      <c r="S3342" s="21" t="s">
        <v>289</v>
      </c>
      <c r="T3342" s="21"/>
      <c r="U3342" s="26"/>
      <c r="V3342" s="26"/>
      <c r="W3342" s="27">
        <f t="shared" si="520"/>
        <v>2004</v>
      </c>
      <c r="X3342" s="27">
        <f t="shared" si="521"/>
        <v>2029</v>
      </c>
      <c r="Y3342" s="28">
        <f t="shared" si="522"/>
        <v>0</v>
      </c>
      <c r="Z3342" s="29" t="str">
        <f t="shared" si="523"/>
        <v>SW</v>
      </c>
      <c r="AA3342" s="30">
        <f t="shared" si="524"/>
        <v>62.2</v>
      </c>
      <c r="AB3342" s="31">
        <f>IF(AND(ISNUMBER(MATCH($S3342,[3]Lists!$CU$8:$CU$37,0)),J3342&gt;=DATE(2018,12,31)),$AH$6,$AH$5)</f>
        <v>1</v>
      </c>
      <c r="AC3342" s="31">
        <f t="shared" si="525"/>
        <v>1</v>
      </c>
      <c r="AD3342" s="31">
        <f t="shared" si="526"/>
        <v>1</v>
      </c>
      <c r="AE3342" s="32" t="e">
        <f>MIN($K3342,IF(AND(S3342='[3]Resources - Baseline'!$C$25,$AH$3&gt;0),MIN(DATE(2050,12,31),MAX(DATE($AH$4,12,31),DATE(YEAR(J3342)+$AH$3,MONTH(J3342),DAY(J3342)))),IF(AND(COUNTIFS('[3]Resources - Baseline'!$C$26:$C$37,S3342)=1,$AH$2&gt;0),MIN(DATE($AH$4,12,31),DATE(YEAR(J3342)+$AH$2,MONTH(J3342),DAY(J3342))),DATE(2050,12,31))))</f>
        <v>#VALUE!</v>
      </c>
      <c r="AF3342" s="33">
        <f t="shared" si="527"/>
        <v>1</v>
      </c>
    </row>
    <row r="3343" spans="1:32">
      <c r="A3343" s="1">
        <v>3343</v>
      </c>
      <c r="B3343" s="21" t="s">
        <v>6775</v>
      </c>
      <c r="C3343" s="21" t="s">
        <v>6776</v>
      </c>
      <c r="D3343" s="21" t="s">
        <v>185</v>
      </c>
      <c r="E3343" s="21" t="s">
        <v>175</v>
      </c>
      <c r="F3343" s="21" t="s">
        <v>175</v>
      </c>
      <c r="G3343" s="21" t="s">
        <v>186</v>
      </c>
      <c r="H3343" s="21" t="s">
        <v>175</v>
      </c>
      <c r="I3343" s="21" t="s">
        <v>178</v>
      </c>
      <c r="J3343" s="22">
        <v>23012</v>
      </c>
      <c r="K3343" s="22">
        <v>55153</v>
      </c>
      <c r="L3343" s="23">
        <f t="shared" si="528"/>
        <v>91</v>
      </c>
      <c r="M3343" s="24">
        <f t="shared" si="529"/>
        <v>1</v>
      </c>
      <c r="N3343" s="21">
        <v>91</v>
      </c>
      <c r="O3343" s="21">
        <v>91</v>
      </c>
      <c r="P3343" s="21" t="s">
        <v>187</v>
      </c>
      <c r="Q3343" s="21" t="s">
        <v>219</v>
      </c>
      <c r="R3343" s="25" t="s">
        <v>218</v>
      </c>
      <c r="S3343" s="21" t="s">
        <v>265</v>
      </c>
      <c r="T3343" s="21"/>
      <c r="U3343" s="26"/>
      <c r="V3343" s="26"/>
      <c r="W3343" s="27">
        <f t="shared" si="520"/>
        <v>1963</v>
      </c>
      <c r="X3343" s="27">
        <f t="shared" si="521"/>
        <v>2050</v>
      </c>
      <c r="Y3343" s="28">
        <f t="shared" si="522"/>
        <v>0</v>
      </c>
      <c r="Z3343" s="29" t="str">
        <f t="shared" si="523"/>
        <v>CAISO</v>
      </c>
      <c r="AA3343" s="30">
        <f t="shared" si="524"/>
        <v>91</v>
      </c>
      <c r="AB3343" s="31">
        <f>IF(AND(ISNUMBER(MATCH($S3343,[3]Lists!$CU$8:$CU$37,0)),J3343&gt;=DATE(2018,12,31)),$AH$6,$AH$5)</f>
        <v>1</v>
      </c>
      <c r="AC3343" s="31">
        <f t="shared" si="525"/>
        <v>1</v>
      </c>
      <c r="AD3343" s="31">
        <f t="shared" si="526"/>
        <v>1</v>
      </c>
      <c r="AE3343" s="32" t="e">
        <f>MIN($K3343,IF(AND(S3343='[3]Resources - Baseline'!$C$25,$AH$3&gt;0),MIN(DATE(2050,12,31),MAX(DATE($AH$4,12,31),DATE(YEAR(J3343)+$AH$3,MONTH(J3343),DAY(J3343)))),IF(AND(COUNTIFS('[3]Resources - Baseline'!$C$26:$C$37,S3343)=1,$AH$2&gt;0),MIN(DATE($AH$4,12,31),DATE(YEAR(J3343)+$AH$2,MONTH(J3343),DAY(J3343))),DATE(2050,12,31))))</f>
        <v>#VALUE!</v>
      </c>
      <c r="AF3343" s="33">
        <f t="shared" si="527"/>
        <v>1</v>
      </c>
    </row>
    <row r="3344" spans="1:32">
      <c r="A3344" s="1">
        <v>3344</v>
      </c>
      <c r="B3344" s="21" t="s">
        <v>6777</v>
      </c>
      <c r="C3344" s="21" t="s">
        <v>6778</v>
      </c>
      <c r="D3344" s="21" t="s">
        <v>163</v>
      </c>
      <c r="E3344" s="21" t="s">
        <v>210</v>
      </c>
      <c r="F3344" s="21" t="s">
        <v>210</v>
      </c>
      <c r="G3344" s="21" t="s">
        <v>211</v>
      </c>
      <c r="H3344" s="21" t="s">
        <v>210</v>
      </c>
      <c r="I3344" s="21" t="s">
        <v>212</v>
      </c>
      <c r="J3344" s="22">
        <v>40918</v>
      </c>
      <c r="K3344" s="22">
        <v>50050</v>
      </c>
      <c r="L3344" s="23">
        <f t="shared" si="528"/>
        <v>0.31</v>
      </c>
      <c r="M3344" s="24">
        <f t="shared" si="529"/>
        <v>1</v>
      </c>
      <c r="N3344" s="21">
        <v>0.31</v>
      </c>
      <c r="O3344" s="21">
        <v>0.31</v>
      </c>
      <c r="P3344" s="21" t="s">
        <v>240</v>
      </c>
      <c r="Q3344" s="21" t="s">
        <v>207</v>
      </c>
      <c r="R3344" s="25" t="s">
        <v>189</v>
      </c>
      <c r="S3344" s="21" t="s">
        <v>435</v>
      </c>
      <c r="T3344" s="21"/>
      <c r="U3344" s="26"/>
      <c r="V3344" s="26"/>
      <c r="W3344" s="27">
        <f t="shared" si="520"/>
        <v>2012</v>
      </c>
      <c r="X3344" s="27">
        <f t="shared" si="521"/>
        <v>2036</v>
      </c>
      <c r="Y3344" s="28">
        <f t="shared" si="522"/>
        <v>0</v>
      </c>
      <c r="Z3344" s="29" t="str">
        <f t="shared" si="523"/>
        <v>NW</v>
      </c>
      <c r="AA3344" s="30">
        <f t="shared" si="524"/>
        <v>0.31</v>
      </c>
      <c r="AB3344" s="31">
        <f>IF(AND(ISNUMBER(MATCH($S3344,[3]Lists!$CU$8:$CU$37,0)),J3344&gt;=DATE(2018,12,31)),$AH$6,$AH$5)</f>
        <v>1</v>
      </c>
      <c r="AC3344" s="31">
        <f t="shared" si="525"/>
        <v>1</v>
      </c>
      <c r="AD3344" s="31">
        <f t="shared" si="526"/>
        <v>1</v>
      </c>
      <c r="AE3344" s="32" t="e">
        <f>MIN($K3344,IF(AND(S3344='[3]Resources - Baseline'!$C$25,$AH$3&gt;0),MIN(DATE(2050,12,31),MAX(DATE($AH$4,12,31),DATE(YEAR(J3344)+$AH$3,MONTH(J3344),DAY(J3344)))),IF(AND(COUNTIFS('[3]Resources - Baseline'!$C$26:$C$37,S3344)=1,$AH$2&gt;0),MIN(DATE($AH$4,12,31),DATE(YEAR(J3344)+$AH$2,MONTH(J3344),DAY(J3344))),DATE(2050,12,31))))</f>
        <v>#VALUE!</v>
      </c>
      <c r="AF3344" s="33">
        <f t="shared" si="527"/>
        <v>1</v>
      </c>
    </row>
    <row r="3345" spans="1:32">
      <c r="A3345" s="1">
        <v>3345</v>
      </c>
      <c r="B3345" s="21" t="s">
        <v>6779</v>
      </c>
      <c r="C3345" s="21" t="s">
        <v>6780</v>
      </c>
      <c r="D3345" s="21" t="s">
        <v>163</v>
      </c>
      <c r="E3345" s="21" t="s">
        <v>359</v>
      </c>
      <c r="F3345" s="21" t="s">
        <v>359</v>
      </c>
      <c r="G3345" s="21" t="s">
        <v>360</v>
      </c>
      <c r="H3345" s="21" t="s">
        <v>210</v>
      </c>
      <c r="I3345" s="21" t="s">
        <v>212</v>
      </c>
      <c r="J3345" s="22">
        <v>40210</v>
      </c>
      <c r="K3345" s="22">
        <v>55153</v>
      </c>
      <c r="L3345" s="23">
        <f t="shared" si="528"/>
        <v>98.7</v>
      </c>
      <c r="M3345" s="24">
        <f t="shared" si="529"/>
        <v>1</v>
      </c>
      <c r="N3345" s="21">
        <v>98.7</v>
      </c>
      <c r="O3345" s="21">
        <v>98.7</v>
      </c>
      <c r="P3345" s="21" t="s">
        <v>196</v>
      </c>
      <c r="Q3345" s="21" t="s">
        <v>197</v>
      </c>
      <c r="R3345" s="25" t="s">
        <v>198</v>
      </c>
      <c r="S3345" s="21" t="s">
        <v>551</v>
      </c>
      <c r="T3345" s="21"/>
      <c r="U3345" s="26"/>
      <c r="V3345" s="26"/>
      <c r="W3345" s="27">
        <f t="shared" si="520"/>
        <v>2010</v>
      </c>
      <c r="X3345" s="27">
        <f t="shared" si="521"/>
        <v>2050</v>
      </c>
      <c r="Y3345" s="28">
        <f t="shared" si="522"/>
        <v>0</v>
      </c>
      <c r="Z3345" s="29" t="str">
        <f t="shared" si="523"/>
        <v>NW</v>
      </c>
      <c r="AA3345" s="30">
        <f t="shared" si="524"/>
        <v>98.7</v>
      </c>
      <c r="AB3345" s="31">
        <f>IF(AND(ISNUMBER(MATCH($S3345,[3]Lists!$CU$8:$CU$37,0)),J3345&gt;=DATE(2018,12,31)),$AH$6,$AH$5)</f>
        <v>1</v>
      </c>
      <c r="AC3345" s="31">
        <f t="shared" si="525"/>
        <v>1</v>
      </c>
      <c r="AD3345" s="31">
        <f t="shared" si="526"/>
        <v>1</v>
      </c>
      <c r="AE3345" s="32" t="e">
        <f>MIN($K3345,IF(AND(S3345='[3]Resources - Baseline'!$C$25,$AH$3&gt;0),MIN(DATE(2050,12,31),MAX(DATE($AH$4,12,31),DATE(YEAR(J3345)+$AH$3,MONTH(J3345),DAY(J3345)))),IF(AND(COUNTIFS('[3]Resources - Baseline'!$C$26:$C$37,S3345)=1,$AH$2&gt;0),MIN(DATE($AH$4,12,31),DATE(YEAR(J3345)+$AH$2,MONTH(J3345),DAY(J3345))),DATE(2050,12,31))))</f>
        <v>#VALUE!</v>
      </c>
      <c r="AF3345" s="33">
        <f t="shared" si="527"/>
        <v>1</v>
      </c>
    </row>
    <row r="3346" spans="1:32">
      <c r="A3346" s="1">
        <v>3346</v>
      </c>
      <c r="B3346" s="21" t="s">
        <v>6781</v>
      </c>
      <c r="C3346" s="21"/>
      <c r="D3346" s="21" t="s">
        <v>163</v>
      </c>
      <c r="E3346" s="21" t="s">
        <v>210</v>
      </c>
      <c r="F3346" s="21" t="s">
        <v>210</v>
      </c>
      <c r="G3346" s="21" t="s">
        <v>211</v>
      </c>
      <c r="H3346" s="21" t="s">
        <v>210</v>
      </c>
      <c r="I3346" s="21" t="s">
        <v>212</v>
      </c>
      <c r="J3346" s="22">
        <v>37226</v>
      </c>
      <c r="K3346" s="22">
        <v>55153</v>
      </c>
      <c r="L3346" s="23">
        <f t="shared" si="528"/>
        <v>100</v>
      </c>
      <c r="M3346" s="24">
        <f t="shared" si="529"/>
        <v>1</v>
      </c>
      <c r="N3346" s="21">
        <v>100</v>
      </c>
      <c r="O3346" s="21">
        <v>100</v>
      </c>
      <c r="P3346" s="21" t="s">
        <v>196</v>
      </c>
      <c r="Q3346" s="21" t="s">
        <v>197</v>
      </c>
      <c r="R3346" s="25" t="s">
        <v>198</v>
      </c>
      <c r="S3346" s="21" t="s">
        <v>551</v>
      </c>
      <c r="T3346" s="21"/>
      <c r="U3346" s="26"/>
      <c r="V3346" s="26"/>
      <c r="W3346" s="27">
        <f t="shared" si="520"/>
        <v>2002</v>
      </c>
      <c r="X3346" s="27">
        <f t="shared" si="521"/>
        <v>2050</v>
      </c>
      <c r="Y3346" s="28">
        <f t="shared" si="522"/>
        <v>0</v>
      </c>
      <c r="Z3346" s="29" t="str">
        <f t="shared" si="523"/>
        <v>NW</v>
      </c>
      <c r="AA3346" s="30">
        <f t="shared" si="524"/>
        <v>100</v>
      </c>
      <c r="AB3346" s="31">
        <f>IF(AND(ISNUMBER(MATCH($S3346,[3]Lists!$CU$8:$CU$37,0)),J3346&gt;=DATE(2018,12,31)),$AH$6,$AH$5)</f>
        <v>1</v>
      </c>
      <c r="AC3346" s="31">
        <f t="shared" si="525"/>
        <v>1</v>
      </c>
      <c r="AD3346" s="31">
        <f t="shared" si="526"/>
        <v>1</v>
      </c>
      <c r="AE3346" s="32" t="e">
        <f>MIN($K3346,IF(AND(S3346='[3]Resources - Baseline'!$C$25,$AH$3&gt;0),MIN(DATE(2050,12,31),MAX(DATE($AH$4,12,31),DATE(YEAR(J3346)+$AH$3,MONTH(J3346),DAY(J3346)))),IF(AND(COUNTIFS('[3]Resources - Baseline'!$C$26:$C$37,S3346)=1,$AH$2&gt;0),MIN(DATE($AH$4,12,31),DATE(YEAR(J3346)+$AH$2,MONTH(J3346),DAY(J3346))),DATE(2050,12,31))))</f>
        <v>#VALUE!</v>
      </c>
      <c r="AF3346" s="33">
        <f t="shared" si="527"/>
        <v>1</v>
      </c>
    </row>
    <row r="3347" spans="1:32">
      <c r="A3347" s="1">
        <v>3347</v>
      </c>
      <c r="B3347" s="21" t="s">
        <v>6782</v>
      </c>
      <c r="C3347" s="21" t="s">
        <v>6783</v>
      </c>
      <c r="D3347" s="21" t="s">
        <v>185</v>
      </c>
      <c r="E3347" s="21" t="s">
        <v>246</v>
      </c>
      <c r="F3347" s="21" t="s">
        <v>246</v>
      </c>
      <c r="G3347" s="21" t="s">
        <v>247</v>
      </c>
      <c r="H3347" s="21" t="s">
        <v>246</v>
      </c>
      <c r="I3347" s="21" t="s">
        <v>178</v>
      </c>
      <c r="J3347" s="22">
        <v>28277</v>
      </c>
      <c r="K3347" s="22">
        <v>55153</v>
      </c>
      <c r="L3347" s="23">
        <f t="shared" si="528"/>
        <v>0.01</v>
      </c>
      <c r="M3347" s="24">
        <f t="shared" si="529"/>
        <v>2.1739130434782609E-3</v>
      </c>
      <c r="N3347" s="21">
        <v>0.01</v>
      </c>
      <c r="O3347" s="21">
        <v>4.5999999999999996</v>
      </c>
      <c r="P3347" s="21" t="s">
        <v>168</v>
      </c>
      <c r="Q3347" s="21" t="s">
        <v>537</v>
      </c>
      <c r="R3347" s="25" t="s">
        <v>538</v>
      </c>
      <c r="S3347" s="21" t="s">
        <v>539</v>
      </c>
      <c r="T3347" s="21"/>
      <c r="U3347" s="26"/>
      <c r="V3347" s="26"/>
      <c r="W3347" s="27">
        <f t="shared" si="520"/>
        <v>1977</v>
      </c>
      <c r="X3347" s="27">
        <f t="shared" si="521"/>
        <v>2050</v>
      </c>
      <c r="Y3347" s="28">
        <f t="shared" si="522"/>
        <v>0</v>
      </c>
      <c r="Z3347" s="29" t="str">
        <f t="shared" si="523"/>
        <v>CAISO</v>
      </c>
      <c r="AA3347" s="30">
        <f t="shared" si="524"/>
        <v>4.5999999999999996</v>
      </c>
      <c r="AB3347" s="31">
        <f>IF(AND(ISNUMBER(MATCH($S3347,[3]Lists!$CU$8:$CU$37,0)),J3347&gt;=DATE(2018,12,31)),$AH$6,$AH$5)</f>
        <v>1</v>
      </c>
      <c r="AC3347" s="31">
        <f t="shared" si="525"/>
        <v>1</v>
      </c>
      <c r="AD3347" s="31">
        <f t="shared" si="526"/>
        <v>1</v>
      </c>
      <c r="AE3347" s="32" t="e">
        <f>MIN($K3347,IF(AND(S3347='[3]Resources - Baseline'!$C$25,$AH$3&gt;0),MIN(DATE(2050,12,31),MAX(DATE($AH$4,12,31),DATE(YEAR(J3347)+$AH$3,MONTH(J3347),DAY(J3347)))),IF(AND(COUNTIFS('[3]Resources - Baseline'!$C$26:$C$37,S3347)=1,$AH$2&gt;0),MIN(DATE($AH$4,12,31),DATE(YEAR(J3347)+$AH$2,MONTH(J3347),DAY(J3347))),DATE(2050,12,31))))</f>
        <v>#VALUE!</v>
      </c>
      <c r="AF3347" s="33">
        <f t="shared" si="527"/>
        <v>1</v>
      </c>
    </row>
    <row r="3348" spans="1:32">
      <c r="A3348" s="1">
        <v>3348</v>
      </c>
      <c r="B3348" s="21" t="s">
        <v>6784</v>
      </c>
      <c r="C3348" s="21" t="s">
        <v>6785</v>
      </c>
      <c r="D3348" s="21" t="s">
        <v>163</v>
      </c>
      <c r="E3348" s="21" t="s">
        <v>164</v>
      </c>
      <c r="F3348" s="21" t="s">
        <v>164</v>
      </c>
      <c r="G3348" s="21" t="s">
        <v>165</v>
      </c>
      <c r="H3348" s="21" t="s">
        <v>166</v>
      </c>
      <c r="I3348" s="21" t="s">
        <v>167</v>
      </c>
      <c r="J3348" s="22">
        <v>36434</v>
      </c>
      <c r="K3348" s="22">
        <v>48669</v>
      </c>
      <c r="L3348" s="23">
        <f t="shared" si="528"/>
        <v>45.5</v>
      </c>
      <c r="M3348" s="24">
        <f t="shared" si="529"/>
        <v>1</v>
      </c>
      <c r="N3348" s="21">
        <v>45.5</v>
      </c>
      <c r="O3348" s="21">
        <v>45.5</v>
      </c>
      <c r="P3348" s="21" t="s">
        <v>218</v>
      </c>
      <c r="Q3348" s="21" t="s">
        <v>219</v>
      </c>
      <c r="R3348" s="25" t="s">
        <v>218</v>
      </c>
      <c r="S3348" s="21" t="s">
        <v>220</v>
      </c>
      <c r="T3348" s="21"/>
      <c r="U3348" s="26"/>
      <c r="V3348" s="26"/>
      <c r="W3348" s="27">
        <f t="shared" si="520"/>
        <v>2000</v>
      </c>
      <c r="X3348" s="27">
        <f t="shared" si="521"/>
        <v>2032</v>
      </c>
      <c r="Y3348" s="28">
        <f t="shared" si="522"/>
        <v>0</v>
      </c>
      <c r="Z3348" s="29" t="str">
        <f t="shared" si="523"/>
        <v>Excluded</v>
      </c>
      <c r="AA3348" s="30">
        <f t="shared" si="524"/>
        <v>45.5</v>
      </c>
      <c r="AB3348" s="31">
        <f>IF(AND(ISNUMBER(MATCH($S3348,[3]Lists!$CU$8:$CU$37,0)),J3348&gt;=DATE(2018,12,31)),$AH$6,$AH$5)</f>
        <v>1</v>
      </c>
      <c r="AC3348" s="31">
        <f t="shared" si="525"/>
        <v>1</v>
      </c>
      <c r="AD3348" s="31">
        <f t="shared" si="526"/>
        <v>1</v>
      </c>
      <c r="AE3348" s="32" t="e">
        <f>MIN($K3348,IF(AND(S3348='[3]Resources - Baseline'!$C$25,$AH$3&gt;0),MIN(DATE(2050,12,31),MAX(DATE($AH$4,12,31),DATE(YEAR(J3348)+$AH$3,MONTH(J3348),DAY(J3348)))),IF(AND(COUNTIFS('[3]Resources - Baseline'!$C$26:$C$37,S3348)=1,$AH$2&gt;0),MIN(DATE($AH$4,12,31),DATE(YEAR(J3348)+$AH$2,MONTH(J3348),DAY(J3348))),DATE(2050,12,31))))</f>
        <v>#VALUE!</v>
      </c>
      <c r="AF3348" s="33">
        <f t="shared" si="527"/>
        <v>1</v>
      </c>
    </row>
    <row r="3349" spans="1:32">
      <c r="A3349" s="1">
        <v>3349</v>
      </c>
      <c r="B3349" s="21" t="s">
        <v>6786</v>
      </c>
      <c r="C3349" s="21" t="s">
        <v>6787</v>
      </c>
      <c r="D3349" s="21" t="s">
        <v>163</v>
      </c>
      <c r="E3349" s="21" t="s">
        <v>164</v>
      </c>
      <c r="F3349" s="21" t="s">
        <v>164</v>
      </c>
      <c r="G3349" s="21" t="s">
        <v>165</v>
      </c>
      <c r="H3349" s="21" t="s">
        <v>166</v>
      </c>
      <c r="I3349" s="21" t="s">
        <v>167</v>
      </c>
      <c r="J3349" s="22">
        <v>36434</v>
      </c>
      <c r="K3349" s="22">
        <v>48669</v>
      </c>
      <c r="L3349" s="23">
        <f t="shared" si="528"/>
        <v>45.5</v>
      </c>
      <c r="M3349" s="24">
        <f t="shared" si="529"/>
        <v>1</v>
      </c>
      <c r="N3349" s="21">
        <v>45.5</v>
      </c>
      <c r="O3349" s="21">
        <v>45.5</v>
      </c>
      <c r="P3349" s="21" t="s">
        <v>218</v>
      </c>
      <c r="Q3349" s="21" t="s">
        <v>219</v>
      </c>
      <c r="R3349" s="25" t="s">
        <v>218</v>
      </c>
      <c r="S3349" s="21" t="s">
        <v>220</v>
      </c>
      <c r="T3349" s="21"/>
      <c r="U3349" s="26"/>
      <c r="V3349" s="26"/>
      <c r="W3349" s="27">
        <f t="shared" si="520"/>
        <v>2000</v>
      </c>
      <c r="X3349" s="27">
        <f t="shared" si="521"/>
        <v>2032</v>
      </c>
      <c r="Y3349" s="28">
        <f t="shared" si="522"/>
        <v>0</v>
      </c>
      <c r="Z3349" s="29" t="str">
        <f t="shared" si="523"/>
        <v>Excluded</v>
      </c>
      <c r="AA3349" s="30">
        <f t="shared" si="524"/>
        <v>45.5</v>
      </c>
      <c r="AB3349" s="31">
        <f>IF(AND(ISNUMBER(MATCH($S3349,[3]Lists!$CU$8:$CU$37,0)),J3349&gt;=DATE(2018,12,31)),$AH$6,$AH$5)</f>
        <v>1</v>
      </c>
      <c r="AC3349" s="31">
        <f t="shared" si="525"/>
        <v>1</v>
      </c>
      <c r="AD3349" s="31">
        <f t="shared" si="526"/>
        <v>1</v>
      </c>
      <c r="AE3349" s="32" t="e">
        <f>MIN($K3349,IF(AND(S3349='[3]Resources - Baseline'!$C$25,$AH$3&gt;0),MIN(DATE(2050,12,31),MAX(DATE($AH$4,12,31),DATE(YEAR(J3349)+$AH$3,MONTH(J3349),DAY(J3349)))),IF(AND(COUNTIFS('[3]Resources - Baseline'!$C$26:$C$37,S3349)=1,$AH$2&gt;0),MIN(DATE($AH$4,12,31),DATE(YEAR(J3349)+$AH$2,MONTH(J3349),DAY(J3349))),DATE(2050,12,31))))</f>
        <v>#VALUE!</v>
      </c>
      <c r="AF3349" s="33">
        <f t="shared" si="527"/>
        <v>1</v>
      </c>
    </row>
    <row r="3350" spans="1:32">
      <c r="A3350" s="1">
        <v>3350</v>
      </c>
      <c r="B3350" s="21" t="s">
        <v>6788</v>
      </c>
      <c r="C3350" s="21" t="s">
        <v>6789</v>
      </c>
      <c r="D3350" s="21" t="s">
        <v>163</v>
      </c>
      <c r="E3350" s="21" t="s">
        <v>524</v>
      </c>
      <c r="F3350" s="21" t="s">
        <v>524</v>
      </c>
      <c r="G3350" s="21" t="s">
        <v>519</v>
      </c>
      <c r="H3350" s="21" t="s">
        <v>518</v>
      </c>
      <c r="I3350" s="21" t="s">
        <v>195</v>
      </c>
      <c r="J3350" s="22">
        <v>33848</v>
      </c>
      <c r="K3350" s="22">
        <v>55153</v>
      </c>
      <c r="L3350" s="23">
        <f t="shared" si="528"/>
        <v>11.3</v>
      </c>
      <c r="M3350" s="24">
        <f t="shared" si="529"/>
        <v>1</v>
      </c>
      <c r="N3350" s="21">
        <v>11.3</v>
      </c>
      <c r="O3350" s="21">
        <v>11.3</v>
      </c>
      <c r="P3350" s="21" t="s">
        <v>848</v>
      </c>
      <c r="Q3350" s="21" t="s">
        <v>248</v>
      </c>
      <c r="R3350" s="25" t="s">
        <v>249</v>
      </c>
      <c r="S3350" s="21" t="s">
        <v>845</v>
      </c>
      <c r="T3350" s="21"/>
      <c r="U3350" s="26"/>
      <c r="V3350" s="26"/>
      <c r="W3350" s="27">
        <f t="shared" si="520"/>
        <v>1993</v>
      </c>
      <c r="X3350" s="27">
        <f t="shared" si="521"/>
        <v>2050</v>
      </c>
      <c r="Y3350" s="28">
        <f t="shared" si="522"/>
        <v>0</v>
      </c>
      <c r="Z3350" s="29" t="str">
        <f t="shared" si="523"/>
        <v>SW</v>
      </c>
      <c r="AA3350" s="30">
        <f t="shared" si="524"/>
        <v>11.3</v>
      </c>
      <c r="AB3350" s="31">
        <f>IF(AND(ISNUMBER(MATCH($S3350,[3]Lists!$CU$8:$CU$37,0)),J3350&gt;=DATE(2018,12,31)),$AH$6,$AH$5)</f>
        <v>1</v>
      </c>
      <c r="AC3350" s="31">
        <f t="shared" si="525"/>
        <v>1</v>
      </c>
      <c r="AD3350" s="31">
        <f t="shared" si="526"/>
        <v>1</v>
      </c>
      <c r="AE3350" s="32" t="e">
        <f>MIN($K3350,IF(AND(S3350='[3]Resources - Baseline'!$C$25,$AH$3&gt;0),MIN(DATE(2050,12,31),MAX(DATE($AH$4,12,31),DATE(YEAR(J3350)+$AH$3,MONTH(J3350),DAY(J3350)))),IF(AND(COUNTIFS('[3]Resources - Baseline'!$C$26:$C$37,S3350)=1,$AH$2&gt;0),MIN(DATE($AH$4,12,31),DATE(YEAR(J3350)+$AH$2,MONTH(J3350),DAY(J3350))),DATE(2050,12,31))))</f>
        <v>#VALUE!</v>
      </c>
      <c r="AF3350" s="33">
        <f t="shared" si="527"/>
        <v>1</v>
      </c>
    </row>
    <row r="3351" spans="1:32">
      <c r="A3351" s="1">
        <v>3351</v>
      </c>
      <c r="B3351" s="21" t="s">
        <v>6790</v>
      </c>
      <c r="C3351" s="21" t="s">
        <v>6791</v>
      </c>
      <c r="D3351" s="21" t="s">
        <v>163</v>
      </c>
      <c r="E3351" s="21" t="s">
        <v>524</v>
      </c>
      <c r="F3351" s="21" t="s">
        <v>524</v>
      </c>
      <c r="G3351" s="21" t="s">
        <v>519</v>
      </c>
      <c r="H3351" s="21" t="s">
        <v>518</v>
      </c>
      <c r="I3351" s="21" t="s">
        <v>195</v>
      </c>
      <c r="J3351" s="22">
        <v>33848</v>
      </c>
      <c r="K3351" s="22">
        <v>55153</v>
      </c>
      <c r="L3351" s="23">
        <f t="shared" si="528"/>
        <v>11.3</v>
      </c>
      <c r="M3351" s="24">
        <f t="shared" si="529"/>
        <v>1</v>
      </c>
      <c r="N3351" s="21">
        <v>11.3</v>
      </c>
      <c r="O3351" s="21">
        <v>11.3</v>
      </c>
      <c r="P3351" s="21" t="s">
        <v>848</v>
      </c>
      <c r="Q3351" s="21" t="s">
        <v>248</v>
      </c>
      <c r="R3351" s="25" t="s">
        <v>249</v>
      </c>
      <c r="S3351" s="21" t="s">
        <v>845</v>
      </c>
      <c r="T3351" s="21"/>
      <c r="U3351" s="26"/>
      <c r="V3351" s="26"/>
      <c r="W3351" s="27">
        <f t="shared" si="520"/>
        <v>1993</v>
      </c>
      <c r="X3351" s="27">
        <f t="shared" si="521"/>
        <v>2050</v>
      </c>
      <c r="Y3351" s="28">
        <f t="shared" si="522"/>
        <v>0</v>
      </c>
      <c r="Z3351" s="29" t="str">
        <f t="shared" si="523"/>
        <v>SW</v>
      </c>
      <c r="AA3351" s="30">
        <f t="shared" si="524"/>
        <v>11.3</v>
      </c>
      <c r="AB3351" s="31">
        <f>IF(AND(ISNUMBER(MATCH($S3351,[3]Lists!$CU$8:$CU$37,0)),J3351&gt;=DATE(2018,12,31)),$AH$6,$AH$5)</f>
        <v>1</v>
      </c>
      <c r="AC3351" s="31">
        <f t="shared" si="525"/>
        <v>1</v>
      </c>
      <c r="AD3351" s="31">
        <f t="shared" si="526"/>
        <v>1</v>
      </c>
      <c r="AE3351" s="32" t="e">
        <f>MIN($K3351,IF(AND(S3351='[3]Resources - Baseline'!$C$25,$AH$3&gt;0),MIN(DATE(2050,12,31),MAX(DATE($AH$4,12,31),DATE(YEAR(J3351)+$AH$3,MONTH(J3351),DAY(J3351)))),IF(AND(COUNTIFS('[3]Resources - Baseline'!$C$26:$C$37,S3351)=1,$AH$2&gt;0),MIN(DATE($AH$4,12,31),DATE(YEAR(J3351)+$AH$2,MONTH(J3351),DAY(J3351))),DATE(2050,12,31))))</f>
        <v>#VALUE!</v>
      </c>
      <c r="AF3351" s="33">
        <f t="shared" si="527"/>
        <v>1</v>
      </c>
    </row>
    <row r="3352" spans="1:32">
      <c r="A3352" s="1">
        <v>3352</v>
      </c>
      <c r="B3352" s="21" t="s">
        <v>6792</v>
      </c>
      <c r="C3352" s="21" t="s">
        <v>6793</v>
      </c>
      <c r="D3352" s="21" t="s">
        <v>163</v>
      </c>
      <c r="E3352" s="21" t="s">
        <v>524</v>
      </c>
      <c r="F3352" s="21" t="s">
        <v>524</v>
      </c>
      <c r="G3352" s="21" t="s">
        <v>519</v>
      </c>
      <c r="H3352" s="21" t="s">
        <v>518</v>
      </c>
      <c r="I3352" s="21" t="s">
        <v>195</v>
      </c>
      <c r="J3352" s="22">
        <v>33878</v>
      </c>
      <c r="K3352" s="22">
        <v>55153</v>
      </c>
      <c r="L3352" s="23">
        <f t="shared" si="528"/>
        <v>11.3</v>
      </c>
      <c r="M3352" s="24">
        <f t="shared" si="529"/>
        <v>1</v>
      </c>
      <c r="N3352" s="21">
        <v>11.3</v>
      </c>
      <c r="O3352" s="21">
        <v>11.3</v>
      </c>
      <c r="P3352" s="21" t="s">
        <v>848</v>
      </c>
      <c r="Q3352" s="21" t="s">
        <v>248</v>
      </c>
      <c r="R3352" s="25" t="s">
        <v>249</v>
      </c>
      <c r="S3352" s="21" t="s">
        <v>845</v>
      </c>
      <c r="T3352" s="21"/>
      <c r="U3352" s="26"/>
      <c r="V3352" s="26"/>
      <c r="W3352" s="27">
        <f t="shared" si="520"/>
        <v>1993</v>
      </c>
      <c r="X3352" s="27">
        <f t="shared" si="521"/>
        <v>2050</v>
      </c>
      <c r="Y3352" s="28">
        <f t="shared" si="522"/>
        <v>0</v>
      </c>
      <c r="Z3352" s="29" t="str">
        <f t="shared" si="523"/>
        <v>SW</v>
      </c>
      <c r="AA3352" s="30">
        <f t="shared" si="524"/>
        <v>11.3</v>
      </c>
      <c r="AB3352" s="31">
        <f>IF(AND(ISNUMBER(MATCH($S3352,[3]Lists!$CU$8:$CU$37,0)),J3352&gt;=DATE(2018,12,31)),$AH$6,$AH$5)</f>
        <v>1</v>
      </c>
      <c r="AC3352" s="31">
        <f t="shared" si="525"/>
        <v>1</v>
      </c>
      <c r="AD3352" s="31">
        <f t="shared" si="526"/>
        <v>1</v>
      </c>
      <c r="AE3352" s="32" t="e">
        <f>MIN($K3352,IF(AND(S3352='[3]Resources - Baseline'!$C$25,$AH$3&gt;0),MIN(DATE(2050,12,31),MAX(DATE($AH$4,12,31),DATE(YEAR(J3352)+$AH$3,MONTH(J3352),DAY(J3352)))),IF(AND(COUNTIFS('[3]Resources - Baseline'!$C$26:$C$37,S3352)=1,$AH$2&gt;0),MIN(DATE($AH$4,12,31),DATE(YEAR(J3352)+$AH$2,MONTH(J3352),DAY(J3352))),DATE(2050,12,31))))</f>
        <v>#VALUE!</v>
      </c>
      <c r="AF3352" s="33">
        <f t="shared" si="527"/>
        <v>1</v>
      </c>
    </row>
    <row r="3353" spans="1:32">
      <c r="A3353" s="1">
        <v>3353</v>
      </c>
      <c r="B3353" s="21" t="s">
        <v>6794</v>
      </c>
      <c r="C3353" s="21" t="s">
        <v>6795</v>
      </c>
      <c r="D3353" s="21" t="s">
        <v>163</v>
      </c>
      <c r="E3353" s="21" t="s">
        <v>524</v>
      </c>
      <c r="F3353" s="21" t="s">
        <v>524</v>
      </c>
      <c r="G3353" s="21" t="s">
        <v>519</v>
      </c>
      <c r="H3353" s="21" t="s">
        <v>518</v>
      </c>
      <c r="I3353" s="21" t="s">
        <v>195</v>
      </c>
      <c r="J3353" s="22">
        <v>33878</v>
      </c>
      <c r="K3353" s="22">
        <v>55153</v>
      </c>
      <c r="L3353" s="23">
        <f t="shared" si="528"/>
        <v>11.3</v>
      </c>
      <c r="M3353" s="24">
        <f t="shared" si="529"/>
        <v>1</v>
      </c>
      <c r="N3353" s="21">
        <v>11.3</v>
      </c>
      <c r="O3353" s="21">
        <v>11.3</v>
      </c>
      <c r="P3353" s="21" t="s">
        <v>848</v>
      </c>
      <c r="Q3353" s="21" t="s">
        <v>248</v>
      </c>
      <c r="R3353" s="25" t="s">
        <v>249</v>
      </c>
      <c r="S3353" s="21" t="s">
        <v>845</v>
      </c>
      <c r="T3353" s="21"/>
      <c r="U3353" s="26"/>
      <c r="V3353" s="26"/>
      <c r="W3353" s="27">
        <f t="shared" si="520"/>
        <v>1993</v>
      </c>
      <c r="X3353" s="27">
        <f t="shared" si="521"/>
        <v>2050</v>
      </c>
      <c r="Y3353" s="28">
        <f t="shared" si="522"/>
        <v>0</v>
      </c>
      <c r="Z3353" s="29" t="str">
        <f t="shared" si="523"/>
        <v>SW</v>
      </c>
      <c r="AA3353" s="30">
        <f t="shared" si="524"/>
        <v>11.3</v>
      </c>
      <c r="AB3353" s="31">
        <f>IF(AND(ISNUMBER(MATCH($S3353,[3]Lists!$CU$8:$CU$37,0)),J3353&gt;=DATE(2018,12,31)),$AH$6,$AH$5)</f>
        <v>1</v>
      </c>
      <c r="AC3353" s="31">
        <f t="shared" si="525"/>
        <v>1</v>
      </c>
      <c r="AD3353" s="31">
        <f t="shared" si="526"/>
        <v>1</v>
      </c>
      <c r="AE3353" s="32" t="e">
        <f>MIN($K3353,IF(AND(S3353='[3]Resources - Baseline'!$C$25,$AH$3&gt;0),MIN(DATE(2050,12,31),MAX(DATE($AH$4,12,31),DATE(YEAR(J3353)+$AH$3,MONTH(J3353),DAY(J3353)))),IF(AND(COUNTIFS('[3]Resources - Baseline'!$C$26:$C$37,S3353)=1,$AH$2&gt;0),MIN(DATE($AH$4,12,31),DATE(YEAR(J3353)+$AH$2,MONTH(J3353),DAY(J3353))),DATE(2050,12,31))))</f>
        <v>#VALUE!</v>
      </c>
      <c r="AF3353" s="33">
        <f t="shared" si="527"/>
        <v>1</v>
      </c>
    </row>
    <row r="3354" spans="1:32">
      <c r="A3354" s="1">
        <v>3354</v>
      </c>
      <c r="B3354" s="21" t="s">
        <v>6796</v>
      </c>
      <c r="C3354" s="21" t="s">
        <v>6797</v>
      </c>
      <c r="D3354" s="21" t="s">
        <v>163</v>
      </c>
      <c r="E3354" s="21" t="s">
        <v>302</v>
      </c>
      <c r="F3354" s="21" t="s">
        <v>302</v>
      </c>
      <c r="G3354" s="21" t="s">
        <v>303</v>
      </c>
      <c r="H3354" s="21" t="s">
        <v>302</v>
      </c>
      <c r="I3354" s="21" t="s">
        <v>167</v>
      </c>
      <c r="J3354" s="22">
        <v>31517</v>
      </c>
      <c r="K3354" s="22">
        <v>55153</v>
      </c>
      <c r="L3354" s="23">
        <f t="shared" si="528"/>
        <v>110</v>
      </c>
      <c r="M3354" s="24">
        <f t="shared" si="529"/>
        <v>1</v>
      </c>
      <c r="N3354" s="21">
        <v>110</v>
      </c>
      <c r="O3354" s="21">
        <v>110</v>
      </c>
      <c r="P3354" s="21" t="s">
        <v>990</v>
      </c>
      <c r="Q3354" s="21" t="s">
        <v>991</v>
      </c>
      <c r="R3354" s="25" t="s">
        <v>50</v>
      </c>
      <c r="S3354" s="21" t="s">
        <v>4108</v>
      </c>
      <c r="T3354" s="21"/>
      <c r="U3354" s="26"/>
      <c r="V3354" s="26"/>
      <c r="W3354" s="27">
        <f t="shared" si="520"/>
        <v>1986</v>
      </c>
      <c r="X3354" s="27">
        <f t="shared" si="521"/>
        <v>2050</v>
      </c>
      <c r="Y3354" s="28">
        <f t="shared" si="522"/>
        <v>0</v>
      </c>
      <c r="Z3354" s="29" t="str">
        <f t="shared" si="523"/>
        <v>Excluded</v>
      </c>
      <c r="AA3354" s="30">
        <f t="shared" si="524"/>
        <v>110</v>
      </c>
      <c r="AB3354" s="31">
        <f>IF(AND(ISNUMBER(MATCH($S3354,[3]Lists!$CU$8:$CU$37,0)),J3354&gt;=DATE(2018,12,31)),$AH$6,$AH$5)</f>
        <v>1</v>
      </c>
      <c r="AC3354" s="31">
        <f t="shared" si="525"/>
        <v>1</v>
      </c>
      <c r="AD3354" s="31">
        <f t="shared" si="526"/>
        <v>1</v>
      </c>
      <c r="AE3354" s="32" t="e">
        <f>MIN($K3354,IF(AND(S3354='[3]Resources - Baseline'!$C$25,$AH$3&gt;0),MIN(DATE(2050,12,31),MAX(DATE($AH$4,12,31),DATE(YEAR(J3354)+$AH$3,MONTH(J3354),DAY(J3354)))),IF(AND(COUNTIFS('[3]Resources - Baseline'!$C$26:$C$37,S3354)=1,$AH$2&gt;0),MIN(DATE($AH$4,12,31),DATE(YEAR(J3354)+$AH$2,MONTH(J3354),DAY(J3354))),DATE(2050,12,31))))</f>
        <v>#VALUE!</v>
      </c>
      <c r="AF3354" s="33">
        <f t="shared" si="527"/>
        <v>1</v>
      </c>
    </row>
    <row r="3355" spans="1:32">
      <c r="A3355" s="1">
        <v>3355</v>
      </c>
      <c r="B3355" s="21" t="s">
        <v>6798</v>
      </c>
      <c r="C3355" s="21" t="s">
        <v>6799</v>
      </c>
      <c r="D3355" s="21" t="s">
        <v>163</v>
      </c>
      <c r="E3355" s="21" t="s">
        <v>745</v>
      </c>
      <c r="F3355" s="21" t="s">
        <v>745</v>
      </c>
      <c r="G3355" s="21" t="s">
        <v>746</v>
      </c>
      <c r="H3355" s="21" t="s">
        <v>747</v>
      </c>
      <c r="I3355" s="21" t="s">
        <v>212</v>
      </c>
      <c r="J3355" s="22">
        <v>42370</v>
      </c>
      <c r="K3355" s="22">
        <v>55153</v>
      </c>
      <c r="L3355" s="23">
        <f t="shared" si="528"/>
        <v>79.2</v>
      </c>
      <c r="M3355" s="24">
        <f t="shared" si="529"/>
        <v>1</v>
      </c>
      <c r="N3355" s="21">
        <v>79.2</v>
      </c>
      <c r="O3355" s="21">
        <v>79.2</v>
      </c>
      <c r="P3355" s="21" t="s">
        <v>240</v>
      </c>
      <c r="Q3355" s="21" t="s">
        <v>207</v>
      </c>
      <c r="R3355" s="25" t="s">
        <v>189</v>
      </c>
      <c r="S3355" s="21" t="s">
        <v>435</v>
      </c>
      <c r="T3355" s="21"/>
      <c r="U3355" s="26"/>
      <c r="V3355" s="26"/>
      <c r="W3355" s="27">
        <f t="shared" si="520"/>
        <v>2016</v>
      </c>
      <c r="X3355" s="27">
        <f t="shared" si="521"/>
        <v>2050</v>
      </c>
      <c r="Y3355" s="28">
        <f t="shared" si="522"/>
        <v>0</v>
      </c>
      <c r="Z3355" s="29" t="str">
        <f t="shared" si="523"/>
        <v>NW</v>
      </c>
      <c r="AA3355" s="30">
        <f t="shared" si="524"/>
        <v>79.2</v>
      </c>
      <c r="AB3355" s="31">
        <f>IF(AND(ISNUMBER(MATCH($S3355,[3]Lists!$CU$8:$CU$37,0)),J3355&gt;=DATE(2018,12,31)),$AH$6,$AH$5)</f>
        <v>1</v>
      </c>
      <c r="AC3355" s="31">
        <f t="shared" si="525"/>
        <v>1</v>
      </c>
      <c r="AD3355" s="31">
        <f t="shared" si="526"/>
        <v>1</v>
      </c>
      <c r="AE3355" s="32" t="e">
        <f>MIN($K3355,IF(AND(S3355='[3]Resources - Baseline'!$C$25,$AH$3&gt;0),MIN(DATE(2050,12,31),MAX(DATE($AH$4,12,31),DATE(YEAR(J3355)+$AH$3,MONTH(J3355),DAY(J3355)))),IF(AND(COUNTIFS('[3]Resources - Baseline'!$C$26:$C$37,S3355)=1,$AH$2&gt;0),MIN(DATE($AH$4,12,31),DATE(YEAR(J3355)+$AH$2,MONTH(J3355),DAY(J3355))),DATE(2050,12,31))))</f>
        <v>#VALUE!</v>
      </c>
      <c r="AF3355" s="33">
        <f t="shared" si="527"/>
        <v>1</v>
      </c>
    </row>
    <row r="3356" spans="1:32">
      <c r="A3356" s="1">
        <v>3356</v>
      </c>
      <c r="B3356" s="21" t="s">
        <v>6800</v>
      </c>
      <c r="C3356" s="21" t="s">
        <v>6801</v>
      </c>
      <c r="D3356" s="21" t="s">
        <v>163</v>
      </c>
      <c r="E3356" s="21" t="s">
        <v>277</v>
      </c>
      <c r="F3356" s="21" t="s">
        <v>277</v>
      </c>
      <c r="G3356" s="21" t="s">
        <v>278</v>
      </c>
      <c r="H3356" s="21" t="s">
        <v>277</v>
      </c>
      <c r="I3356" s="21" t="s">
        <v>195</v>
      </c>
      <c r="J3356" s="22">
        <v>11018</v>
      </c>
      <c r="K3356" s="22">
        <v>55153</v>
      </c>
      <c r="L3356" s="23">
        <f t="shared" si="528"/>
        <v>13</v>
      </c>
      <c r="M3356" s="24">
        <f t="shared" si="529"/>
        <v>1</v>
      </c>
      <c r="N3356" s="21">
        <v>13</v>
      </c>
      <c r="O3356" s="21">
        <v>13</v>
      </c>
      <c r="P3356" s="21" t="s">
        <v>218</v>
      </c>
      <c r="Q3356" s="21" t="s">
        <v>219</v>
      </c>
      <c r="R3356" s="25" t="s">
        <v>218</v>
      </c>
      <c r="S3356" s="21" t="s">
        <v>227</v>
      </c>
      <c r="T3356" s="21"/>
      <c r="U3356" s="26"/>
      <c r="V3356" s="26"/>
      <c r="W3356" s="27">
        <f t="shared" si="520"/>
        <v>1930</v>
      </c>
      <c r="X3356" s="27">
        <f t="shared" si="521"/>
        <v>2050</v>
      </c>
      <c r="Y3356" s="28">
        <f t="shared" si="522"/>
        <v>0</v>
      </c>
      <c r="Z3356" s="29" t="str">
        <f t="shared" si="523"/>
        <v>SW</v>
      </c>
      <c r="AA3356" s="30">
        <f t="shared" si="524"/>
        <v>13</v>
      </c>
      <c r="AB3356" s="31">
        <f>IF(AND(ISNUMBER(MATCH($S3356,[3]Lists!$CU$8:$CU$37,0)),J3356&gt;=DATE(2018,12,31)),$AH$6,$AH$5)</f>
        <v>1</v>
      </c>
      <c r="AC3356" s="31">
        <f t="shared" si="525"/>
        <v>1</v>
      </c>
      <c r="AD3356" s="31">
        <f t="shared" si="526"/>
        <v>1</v>
      </c>
      <c r="AE3356" s="32" t="e">
        <f>MIN($K3356,IF(AND(S3356='[3]Resources - Baseline'!$C$25,$AH$3&gt;0),MIN(DATE(2050,12,31),MAX(DATE($AH$4,12,31),DATE(YEAR(J3356)+$AH$3,MONTH(J3356),DAY(J3356)))),IF(AND(COUNTIFS('[3]Resources - Baseline'!$C$26:$C$37,S3356)=1,$AH$2&gt;0),MIN(DATE($AH$4,12,31),DATE(YEAR(J3356)+$AH$2,MONTH(J3356),DAY(J3356))),DATE(2050,12,31))))</f>
        <v>#VALUE!</v>
      </c>
      <c r="AF3356" s="33">
        <f t="shared" si="527"/>
        <v>1</v>
      </c>
    </row>
    <row r="3357" spans="1:32">
      <c r="A3357" s="1">
        <v>3357</v>
      </c>
      <c r="B3357" s="21" t="s">
        <v>6802</v>
      </c>
      <c r="C3357" s="21" t="s">
        <v>6803</v>
      </c>
      <c r="D3357" s="21" t="s">
        <v>185</v>
      </c>
      <c r="E3357" s="21" t="s">
        <v>175</v>
      </c>
      <c r="F3357" s="21" t="s">
        <v>175</v>
      </c>
      <c r="G3357" s="21" t="s">
        <v>186</v>
      </c>
      <c r="H3357" s="21" t="s">
        <v>175</v>
      </c>
      <c r="I3357" s="21" t="s">
        <v>178</v>
      </c>
      <c r="J3357" s="22">
        <v>35065</v>
      </c>
      <c r="K3357" s="22">
        <v>55153</v>
      </c>
      <c r="L3357" s="23">
        <f t="shared" si="528"/>
        <v>49.5</v>
      </c>
      <c r="M3357" s="24">
        <f t="shared" si="529"/>
        <v>0.99198396793587174</v>
      </c>
      <c r="N3357" s="21">
        <v>49.5</v>
      </c>
      <c r="O3357" s="21">
        <v>49.9</v>
      </c>
      <c r="P3357" s="21" t="s">
        <v>268</v>
      </c>
      <c r="Q3357" s="21" t="s">
        <v>269</v>
      </c>
      <c r="R3357" s="25" t="s">
        <v>270</v>
      </c>
      <c r="S3357" s="21" t="s">
        <v>450</v>
      </c>
      <c r="T3357" s="21"/>
      <c r="U3357" s="26"/>
      <c r="V3357" s="26"/>
      <c r="W3357" s="27">
        <f t="shared" si="520"/>
        <v>1996</v>
      </c>
      <c r="X3357" s="27">
        <f t="shared" si="521"/>
        <v>2050</v>
      </c>
      <c r="Y3357" s="28">
        <f t="shared" si="522"/>
        <v>0</v>
      </c>
      <c r="Z3357" s="29" t="str">
        <f t="shared" si="523"/>
        <v>CAISO</v>
      </c>
      <c r="AA3357" s="30">
        <f t="shared" si="524"/>
        <v>49.9</v>
      </c>
      <c r="AB3357" s="31">
        <f>IF(AND(ISNUMBER(MATCH($S3357,[3]Lists!$CU$8:$CU$37,0)),J3357&gt;=DATE(2018,12,31)),$AH$6,$AH$5)</f>
        <v>1</v>
      </c>
      <c r="AC3357" s="31">
        <f t="shared" si="525"/>
        <v>1</v>
      </c>
      <c r="AD3357" s="31">
        <f t="shared" si="526"/>
        <v>1</v>
      </c>
      <c r="AE3357" s="32" t="e">
        <f>MIN($K3357,IF(AND(S3357='[3]Resources - Baseline'!$C$25,$AH$3&gt;0),MIN(DATE(2050,12,31),MAX(DATE($AH$4,12,31),DATE(YEAR(J3357)+$AH$3,MONTH(J3357),DAY(J3357)))),IF(AND(COUNTIFS('[3]Resources - Baseline'!$C$26:$C$37,S3357)=1,$AH$2&gt;0),MIN(DATE($AH$4,12,31),DATE(YEAR(J3357)+$AH$2,MONTH(J3357),DAY(J3357))),DATE(2050,12,31))))</f>
        <v>#VALUE!</v>
      </c>
      <c r="AF3357" s="33">
        <f t="shared" si="527"/>
        <v>1</v>
      </c>
    </row>
    <row r="3358" spans="1:32">
      <c r="A3358" s="1">
        <v>3358</v>
      </c>
      <c r="B3358" s="21" t="s">
        <v>6804</v>
      </c>
      <c r="C3358" s="21" t="s">
        <v>6805</v>
      </c>
      <c r="D3358" s="21" t="s">
        <v>163</v>
      </c>
      <c r="E3358" s="21" t="s">
        <v>524</v>
      </c>
      <c r="F3358" s="21" t="s">
        <v>524</v>
      </c>
      <c r="G3358" s="21" t="s">
        <v>519</v>
      </c>
      <c r="H3358" s="21" t="s">
        <v>518</v>
      </c>
      <c r="I3358" s="21" t="s">
        <v>195</v>
      </c>
      <c r="J3358" s="22">
        <v>40057</v>
      </c>
      <c r="K3358" s="22">
        <v>55153</v>
      </c>
      <c r="L3358" s="23">
        <f t="shared" si="528"/>
        <v>11.2</v>
      </c>
      <c r="M3358" s="24">
        <f t="shared" si="529"/>
        <v>1</v>
      </c>
      <c r="N3358" s="21">
        <v>11.2</v>
      </c>
      <c r="O3358" s="21">
        <v>11.2</v>
      </c>
      <c r="P3358" s="21" t="s">
        <v>848</v>
      </c>
      <c r="Q3358" s="21" t="s">
        <v>248</v>
      </c>
      <c r="R3358" s="25" t="s">
        <v>249</v>
      </c>
      <c r="S3358" s="21" t="s">
        <v>845</v>
      </c>
      <c r="T3358" s="21"/>
      <c r="U3358" s="26"/>
      <c r="V3358" s="26"/>
      <c r="W3358" s="27">
        <f t="shared" si="520"/>
        <v>2010</v>
      </c>
      <c r="X3358" s="27">
        <f t="shared" si="521"/>
        <v>2050</v>
      </c>
      <c r="Y3358" s="28">
        <f t="shared" si="522"/>
        <v>0</v>
      </c>
      <c r="Z3358" s="29" t="str">
        <f t="shared" si="523"/>
        <v>SW</v>
      </c>
      <c r="AA3358" s="30">
        <f t="shared" si="524"/>
        <v>11.2</v>
      </c>
      <c r="AB3358" s="31">
        <f>IF(AND(ISNUMBER(MATCH($S3358,[3]Lists!$CU$8:$CU$37,0)),J3358&gt;=DATE(2018,12,31)),$AH$6,$AH$5)</f>
        <v>1</v>
      </c>
      <c r="AC3358" s="31">
        <f t="shared" si="525"/>
        <v>1</v>
      </c>
      <c r="AD3358" s="31">
        <f t="shared" si="526"/>
        <v>1</v>
      </c>
      <c r="AE3358" s="32" t="e">
        <f>MIN($K3358,IF(AND(S3358='[3]Resources - Baseline'!$C$25,$AH$3&gt;0),MIN(DATE(2050,12,31),MAX(DATE($AH$4,12,31),DATE(YEAR(J3358)+$AH$3,MONTH(J3358),DAY(J3358)))),IF(AND(COUNTIFS('[3]Resources - Baseline'!$C$26:$C$37,S3358)=1,$AH$2&gt;0),MIN(DATE($AH$4,12,31),DATE(YEAR(J3358)+$AH$2,MONTH(J3358),DAY(J3358))),DATE(2050,12,31))))</f>
        <v>#VALUE!</v>
      </c>
      <c r="AF3358" s="33">
        <f t="shared" si="527"/>
        <v>1</v>
      </c>
    </row>
    <row r="3359" spans="1:32">
      <c r="A3359" s="1">
        <v>3359</v>
      </c>
      <c r="B3359" s="21" t="s">
        <v>6806</v>
      </c>
      <c r="C3359" s="21" t="s">
        <v>6807</v>
      </c>
      <c r="D3359" s="21" t="s">
        <v>163</v>
      </c>
      <c r="E3359" s="21" t="s">
        <v>524</v>
      </c>
      <c r="F3359" s="21" t="s">
        <v>524</v>
      </c>
      <c r="G3359" s="21" t="s">
        <v>519</v>
      </c>
      <c r="H3359" s="21" t="s">
        <v>518</v>
      </c>
      <c r="I3359" s="21" t="s">
        <v>195</v>
      </c>
      <c r="J3359" s="22">
        <v>40057</v>
      </c>
      <c r="K3359" s="22">
        <v>55153</v>
      </c>
      <c r="L3359" s="23">
        <f t="shared" si="528"/>
        <v>11.2</v>
      </c>
      <c r="M3359" s="24">
        <f t="shared" si="529"/>
        <v>1</v>
      </c>
      <c r="N3359" s="21">
        <v>11.2</v>
      </c>
      <c r="O3359" s="21">
        <v>11.2</v>
      </c>
      <c r="P3359" s="21" t="s">
        <v>848</v>
      </c>
      <c r="Q3359" s="21" t="s">
        <v>248</v>
      </c>
      <c r="R3359" s="25" t="s">
        <v>249</v>
      </c>
      <c r="S3359" s="21" t="s">
        <v>845</v>
      </c>
      <c r="T3359" s="21"/>
      <c r="U3359" s="26"/>
      <c r="V3359" s="26"/>
      <c r="W3359" s="27">
        <f t="shared" si="520"/>
        <v>2010</v>
      </c>
      <c r="X3359" s="27">
        <f t="shared" si="521"/>
        <v>2050</v>
      </c>
      <c r="Y3359" s="28">
        <f t="shared" si="522"/>
        <v>0</v>
      </c>
      <c r="Z3359" s="29" t="str">
        <f t="shared" si="523"/>
        <v>SW</v>
      </c>
      <c r="AA3359" s="30">
        <f t="shared" si="524"/>
        <v>11.2</v>
      </c>
      <c r="AB3359" s="31">
        <f>IF(AND(ISNUMBER(MATCH($S3359,[3]Lists!$CU$8:$CU$37,0)),J3359&gt;=DATE(2018,12,31)),$AH$6,$AH$5)</f>
        <v>1</v>
      </c>
      <c r="AC3359" s="31">
        <f t="shared" si="525"/>
        <v>1</v>
      </c>
      <c r="AD3359" s="31">
        <f t="shared" si="526"/>
        <v>1</v>
      </c>
      <c r="AE3359" s="32" t="e">
        <f>MIN($K3359,IF(AND(S3359='[3]Resources - Baseline'!$C$25,$AH$3&gt;0),MIN(DATE(2050,12,31),MAX(DATE($AH$4,12,31),DATE(YEAR(J3359)+$AH$3,MONTH(J3359),DAY(J3359)))),IF(AND(COUNTIFS('[3]Resources - Baseline'!$C$26:$C$37,S3359)=1,$AH$2&gt;0),MIN(DATE($AH$4,12,31),DATE(YEAR(J3359)+$AH$2,MONTH(J3359),DAY(J3359))),DATE(2050,12,31))))</f>
        <v>#VALUE!</v>
      </c>
      <c r="AF3359" s="33">
        <f t="shared" si="527"/>
        <v>1</v>
      </c>
    </row>
    <row r="3360" spans="1:32">
      <c r="A3360" s="1">
        <v>3360</v>
      </c>
      <c r="B3360" s="21" t="s">
        <v>6808</v>
      </c>
      <c r="C3360" s="21" t="s">
        <v>6809</v>
      </c>
      <c r="D3360" s="21" t="s">
        <v>163</v>
      </c>
      <c r="E3360" s="21" t="s">
        <v>524</v>
      </c>
      <c r="F3360" s="21" t="s">
        <v>524</v>
      </c>
      <c r="G3360" s="21" t="s">
        <v>519</v>
      </c>
      <c r="H3360" s="21" t="s">
        <v>518</v>
      </c>
      <c r="I3360" s="21" t="s">
        <v>195</v>
      </c>
      <c r="J3360" s="22">
        <v>40057</v>
      </c>
      <c r="K3360" s="22">
        <v>55153</v>
      </c>
      <c r="L3360" s="23">
        <f t="shared" si="528"/>
        <v>11.2</v>
      </c>
      <c r="M3360" s="24">
        <f t="shared" si="529"/>
        <v>1</v>
      </c>
      <c r="N3360" s="21">
        <v>11.2</v>
      </c>
      <c r="O3360" s="21">
        <v>11.2</v>
      </c>
      <c r="P3360" s="21" t="s">
        <v>848</v>
      </c>
      <c r="Q3360" s="21" t="s">
        <v>248</v>
      </c>
      <c r="R3360" s="25" t="s">
        <v>249</v>
      </c>
      <c r="S3360" s="21" t="s">
        <v>845</v>
      </c>
      <c r="T3360" s="21"/>
      <c r="U3360" s="26"/>
      <c r="V3360" s="26"/>
      <c r="W3360" s="27">
        <f t="shared" si="520"/>
        <v>2010</v>
      </c>
      <c r="X3360" s="27">
        <f t="shared" si="521"/>
        <v>2050</v>
      </c>
      <c r="Y3360" s="28">
        <f t="shared" si="522"/>
        <v>0</v>
      </c>
      <c r="Z3360" s="29" t="str">
        <f t="shared" si="523"/>
        <v>SW</v>
      </c>
      <c r="AA3360" s="30">
        <f t="shared" si="524"/>
        <v>11.2</v>
      </c>
      <c r="AB3360" s="31">
        <f>IF(AND(ISNUMBER(MATCH($S3360,[3]Lists!$CU$8:$CU$37,0)),J3360&gt;=DATE(2018,12,31)),$AH$6,$AH$5)</f>
        <v>1</v>
      </c>
      <c r="AC3360" s="31">
        <f t="shared" si="525"/>
        <v>1</v>
      </c>
      <c r="AD3360" s="31">
        <f t="shared" si="526"/>
        <v>1</v>
      </c>
      <c r="AE3360" s="32" t="e">
        <f>MIN($K3360,IF(AND(S3360='[3]Resources - Baseline'!$C$25,$AH$3&gt;0),MIN(DATE(2050,12,31),MAX(DATE($AH$4,12,31),DATE(YEAR(J3360)+$AH$3,MONTH(J3360),DAY(J3360)))),IF(AND(COUNTIFS('[3]Resources - Baseline'!$C$26:$C$37,S3360)=1,$AH$2&gt;0),MIN(DATE($AH$4,12,31),DATE(YEAR(J3360)+$AH$2,MONTH(J3360),DAY(J3360))),DATE(2050,12,31))))</f>
        <v>#VALUE!</v>
      </c>
      <c r="AF3360" s="33">
        <f t="shared" si="527"/>
        <v>1</v>
      </c>
    </row>
    <row r="3361" spans="1:32">
      <c r="A3361" s="1">
        <v>3361</v>
      </c>
      <c r="B3361" s="21" t="s">
        <v>6810</v>
      </c>
      <c r="C3361" s="21" t="s">
        <v>6811</v>
      </c>
      <c r="D3361" s="21" t="s">
        <v>163</v>
      </c>
      <c r="E3361" s="21" t="s">
        <v>524</v>
      </c>
      <c r="F3361" s="21" t="s">
        <v>524</v>
      </c>
      <c r="G3361" s="21" t="s">
        <v>519</v>
      </c>
      <c r="H3361" s="21" t="s">
        <v>518</v>
      </c>
      <c r="I3361" s="21" t="s">
        <v>195</v>
      </c>
      <c r="J3361" s="22">
        <v>40057</v>
      </c>
      <c r="K3361" s="22">
        <v>55153</v>
      </c>
      <c r="L3361" s="23">
        <f t="shared" si="528"/>
        <v>11.2</v>
      </c>
      <c r="M3361" s="24">
        <f t="shared" si="529"/>
        <v>1</v>
      </c>
      <c r="N3361" s="21">
        <v>11.2</v>
      </c>
      <c r="O3361" s="21">
        <v>11.2</v>
      </c>
      <c r="P3361" s="21" t="s">
        <v>848</v>
      </c>
      <c r="Q3361" s="21" t="s">
        <v>248</v>
      </c>
      <c r="R3361" s="25" t="s">
        <v>249</v>
      </c>
      <c r="S3361" s="21" t="s">
        <v>845</v>
      </c>
      <c r="T3361" s="21"/>
      <c r="U3361" s="26"/>
      <c r="V3361" s="26"/>
      <c r="W3361" s="27">
        <f t="shared" si="520"/>
        <v>2010</v>
      </c>
      <c r="X3361" s="27">
        <f t="shared" si="521"/>
        <v>2050</v>
      </c>
      <c r="Y3361" s="28">
        <f t="shared" si="522"/>
        <v>0</v>
      </c>
      <c r="Z3361" s="29" t="str">
        <f t="shared" si="523"/>
        <v>SW</v>
      </c>
      <c r="AA3361" s="30">
        <f t="shared" si="524"/>
        <v>11.2</v>
      </c>
      <c r="AB3361" s="31">
        <f>IF(AND(ISNUMBER(MATCH($S3361,[3]Lists!$CU$8:$CU$37,0)),J3361&gt;=DATE(2018,12,31)),$AH$6,$AH$5)</f>
        <v>1</v>
      </c>
      <c r="AC3361" s="31">
        <f t="shared" si="525"/>
        <v>1</v>
      </c>
      <c r="AD3361" s="31">
        <f t="shared" si="526"/>
        <v>1</v>
      </c>
      <c r="AE3361" s="32" t="e">
        <f>MIN($K3361,IF(AND(S3361='[3]Resources - Baseline'!$C$25,$AH$3&gt;0),MIN(DATE(2050,12,31),MAX(DATE($AH$4,12,31),DATE(YEAR(J3361)+$AH$3,MONTH(J3361),DAY(J3361)))),IF(AND(COUNTIFS('[3]Resources - Baseline'!$C$26:$C$37,S3361)=1,$AH$2&gt;0),MIN(DATE($AH$4,12,31),DATE(YEAR(J3361)+$AH$2,MONTH(J3361),DAY(J3361))),DATE(2050,12,31))))</f>
        <v>#VALUE!</v>
      </c>
      <c r="AF3361" s="33">
        <f t="shared" si="527"/>
        <v>1</v>
      </c>
    </row>
    <row r="3362" spans="1:32">
      <c r="A3362" s="1">
        <v>3362</v>
      </c>
      <c r="B3362" s="21" t="s">
        <v>6812</v>
      </c>
      <c r="C3362" s="21" t="s">
        <v>6813</v>
      </c>
      <c r="D3362" s="21" t="s">
        <v>163</v>
      </c>
      <c r="E3362" s="21" t="s">
        <v>524</v>
      </c>
      <c r="F3362" s="21" t="s">
        <v>524</v>
      </c>
      <c r="G3362" s="21" t="s">
        <v>519</v>
      </c>
      <c r="H3362" s="21" t="s">
        <v>518</v>
      </c>
      <c r="I3362" s="21" t="s">
        <v>195</v>
      </c>
      <c r="J3362" s="22">
        <v>32174</v>
      </c>
      <c r="K3362" s="22">
        <v>47484</v>
      </c>
      <c r="L3362" s="23">
        <f t="shared" si="528"/>
        <v>22</v>
      </c>
      <c r="M3362" s="24">
        <f t="shared" si="529"/>
        <v>1</v>
      </c>
      <c r="N3362" s="21">
        <v>22</v>
      </c>
      <c r="O3362" s="21">
        <v>22</v>
      </c>
      <c r="P3362" s="21" t="s">
        <v>240</v>
      </c>
      <c r="Q3362" s="21" t="s">
        <v>207</v>
      </c>
      <c r="R3362" s="25" t="s">
        <v>189</v>
      </c>
      <c r="S3362" s="21" t="s">
        <v>337</v>
      </c>
      <c r="T3362" s="21"/>
      <c r="U3362" s="26"/>
      <c r="V3362" s="26"/>
      <c r="W3362" s="27">
        <f t="shared" si="520"/>
        <v>1988</v>
      </c>
      <c r="X3362" s="27">
        <f t="shared" si="521"/>
        <v>2029</v>
      </c>
      <c r="Y3362" s="28">
        <f t="shared" si="522"/>
        <v>0</v>
      </c>
      <c r="Z3362" s="29" t="str">
        <f t="shared" si="523"/>
        <v>SW</v>
      </c>
      <c r="AA3362" s="30">
        <f t="shared" si="524"/>
        <v>22</v>
      </c>
      <c r="AB3362" s="31">
        <f>IF(AND(ISNUMBER(MATCH($S3362,[3]Lists!$CU$8:$CU$37,0)),J3362&gt;=DATE(2018,12,31)),$AH$6,$AH$5)</f>
        <v>1</v>
      </c>
      <c r="AC3362" s="31">
        <f t="shared" si="525"/>
        <v>1</v>
      </c>
      <c r="AD3362" s="31">
        <f t="shared" si="526"/>
        <v>1</v>
      </c>
      <c r="AE3362" s="32" t="e">
        <f>MIN($K3362,IF(AND(S3362='[3]Resources - Baseline'!$C$25,$AH$3&gt;0),MIN(DATE(2050,12,31),MAX(DATE($AH$4,12,31),DATE(YEAR(J3362)+$AH$3,MONTH(J3362),DAY(J3362)))),IF(AND(COUNTIFS('[3]Resources - Baseline'!$C$26:$C$37,S3362)=1,$AH$2&gt;0),MIN(DATE($AH$4,12,31),DATE(YEAR(J3362)+$AH$2,MONTH(J3362),DAY(J3362))),DATE(2050,12,31))))</f>
        <v>#VALUE!</v>
      </c>
      <c r="AF3362" s="33">
        <f t="shared" si="527"/>
        <v>1</v>
      </c>
    </row>
    <row r="3363" spans="1:32">
      <c r="A3363" s="1">
        <v>3363</v>
      </c>
      <c r="B3363" s="21" t="s">
        <v>6814</v>
      </c>
      <c r="C3363" s="21" t="s">
        <v>6815</v>
      </c>
      <c r="D3363" s="21" t="s">
        <v>185</v>
      </c>
      <c r="E3363" s="21" t="s">
        <v>175</v>
      </c>
      <c r="F3363" s="21" t="s">
        <v>175</v>
      </c>
      <c r="G3363" s="21" t="s">
        <v>186</v>
      </c>
      <c r="H3363" s="21" t="s">
        <v>175</v>
      </c>
      <c r="I3363" s="21" t="s">
        <v>178</v>
      </c>
      <c r="J3363" s="22">
        <v>32392</v>
      </c>
      <c r="K3363" s="22">
        <v>55153</v>
      </c>
      <c r="L3363" s="23">
        <f t="shared" si="528"/>
        <v>19.48</v>
      </c>
      <c r="M3363" s="24">
        <f t="shared" si="529"/>
        <v>0.97889447236180915</v>
      </c>
      <c r="N3363" s="21">
        <v>19.48</v>
      </c>
      <c r="O3363" s="21">
        <v>19.899999999999999</v>
      </c>
      <c r="P3363" s="21" t="s">
        <v>187</v>
      </c>
      <c r="Q3363" s="21" t="s">
        <v>214</v>
      </c>
      <c r="R3363" s="25" t="s">
        <v>215</v>
      </c>
      <c r="S3363" s="21" t="s">
        <v>913</v>
      </c>
      <c r="T3363" s="21"/>
      <c r="U3363" s="26"/>
      <c r="V3363" s="26"/>
      <c r="W3363" s="27">
        <f t="shared" si="520"/>
        <v>1989</v>
      </c>
      <c r="X3363" s="27">
        <f t="shared" si="521"/>
        <v>2050</v>
      </c>
      <c r="Y3363" s="28">
        <f t="shared" si="522"/>
        <v>0</v>
      </c>
      <c r="Z3363" s="29" t="str">
        <f t="shared" si="523"/>
        <v>CAISO</v>
      </c>
      <c r="AA3363" s="30">
        <f t="shared" si="524"/>
        <v>19.899999999999999</v>
      </c>
      <c r="AB3363" s="31">
        <f>IF(AND(ISNUMBER(MATCH($S3363,[3]Lists!$CU$8:$CU$37,0)),J3363&gt;=DATE(2018,12,31)),$AH$6,$AH$5)</f>
        <v>1</v>
      </c>
      <c r="AC3363" s="31">
        <f t="shared" si="525"/>
        <v>1</v>
      </c>
      <c r="AD3363" s="31">
        <f t="shared" si="526"/>
        <v>1</v>
      </c>
      <c r="AE3363" s="32" t="e">
        <f>MIN($K3363,IF(AND(S3363='[3]Resources - Baseline'!$C$25,$AH$3&gt;0),MIN(DATE(2050,12,31),MAX(DATE($AH$4,12,31),DATE(YEAR(J3363)+$AH$3,MONTH(J3363),DAY(J3363)))),IF(AND(COUNTIFS('[3]Resources - Baseline'!$C$26:$C$37,S3363)=1,$AH$2&gt;0),MIN(DATE($AH$4,12,31),DATE(YEAR(J3363)+$AH$2,MONTH(J3363),DAY(J3363))),DATE(2050,12,31))))</f>
        <v>#VALUE!</v>
      </c>
      <c r="AF3363" s="33">
        <f t="shared" si="527"/>
        <v>1</v>
      </c>
    </row>
    <row r="3364" spans="1:32">
      <c r="A3364" s="1">
        <v>3364</v>
      </c>
      <c r="B3364" s="21" t="s">
        <v>6816</v>
      </c>
      <c r="C3364" s="21" t="s">
        <v>6817</v>
      </c>
      <c r="D3364" s="21" t="s">
        <v>185</v>
      </c>
      <c r="E3364" s="21" t="s">
        <v>246</v>
      </c>
      <c r="F3364" s="21" t="s">
        <v>246</v>
      </c>
      <c r="G3364" s="21" t="s">
        <v>247</v>
      </c>
      <c r="H3364" s="21" t="s">
        <v>246</v>
      </c>
      <c r="I3364" s="21" t="s">
        <v>178</v>
      </c>
      <c r="J3364" s="22">
        <v>33847</v>
      </c>
      <c r="K3364" s="22">
        <v>55153</v>
      </c>
      <c r="L3364" s="23">
        <f t="shared" si="528"/>
        <v>0.06</v>
      </c>
      <c r="M3364" s="24">
        <f t="shared" si="529"/>
        <v>1.0676156583629892E-3</v>
      </c>
      <c r="N3364" s="21">
        <v>0.06</v>
      </c>
      <c r="O3364" s="21">
        <v>56.2</v>
      </c>
      <c r="P3364" s="21" t="s">
        <v>279</v>
      </c>
      <c r="Q3364" s="21" t="s">
        <v>537</v>
      </c>
      <c r="R3364" s="25" t="s">
        <v>538</v>
      </c>
      <c r="S3364" s="21" t="s">
        <v>539</v>
      </c>
      <c r="T3364" s="21"/>
      <c r="U3364" s="26"/>
      <c r="V3364" s="26"/>
      <c r="W3364" s="27">
        <f t="shared" si="520"/>
        <v>1993</v>
      </c>
      <c r="X3364" s="27">
        <f t="shared" si="521"/>
        <v>2050</v>
      </c>
      <c r="Y3364" s="28">
        <f t="shared" si="522"/>
        <v>0</v>
      </c>
      <c r="Z3364" s="29" t="str">
        <f t="shared" si="523"/>
        <v>CAISO</v>
      </c>
      <c r="AA3364" s="30">
        <f t="shared" si="524"/>
        <v>56.2</v>
      </c>
      <c r="AB3364" s="31">
        <f>IF(AND(ISNUMBER(MATCH($S3364,[3]Lists!$CU$8:$CU$37,0)),J3364&gt;=DATE(2018,12,31)),$AH$6,$AH$5)</f>
        <v>1</v>
      </c>
      <c r="AC3364" s="31">
        <f t="shared" si="525"/>
        <v>1</v>
      </c>
      <c r="AD3364" s="31">
        <f t="shared" si="526"/>
        <v>1</v>
      </c>
      <c r="AE3364" s="32" t="e">
        <f>MIN($K3364,IF(AND(S3364='[3]Resources - Baseline'!$C$25,$AH$3&gt;0),MIN(DATE(2050,12,31),MAX(DATE($AH$4,12,31),DATE(YEAR(J3364)+$AH$3,MONTH(J3364),DAY(J3364)))),IF(AND(COUNTIFS('[3]Resources - Baseline'!$C$26:$C$37,S3364)=1,$AH$2&gt;0),MIN(DATE($AH$4,12,31),DATE(YEAR(J3364)+$AH$2,MONTH(J3364),DAY(J3364))),DATE(2050,12,31))))</f>
        <v>#VALUE!</v>
      </c>
      <c r="AF3364" s="33">
        <f t="shared" si="527"/>
        <v>1</v>
      </c>
    </row>
    <row r="3365" spans="1:32">
      <c r="A3365" s="1">
        <v>3365</v>
      </c>
      <c r="B3365" s="21" t="s">
        <v>6818</v>
      </c>
      <c r="C3365" s="21" t="s">
        <v>6819</v>
      </c>
      <c r="D3365" s="21" t="s">
        <v>163</v>
      </c>
      <c r="E3365" s="21" t="s">
        <v>164</v>
      </c>
      <c r="F3365" s="21" t="s">
        <v>164</v>
      </c>
      <c r="G3365" s="21" t="s">
        <v>165</v>
      </c>
      <c r="H3365" s="21" t="s">
        <v>166</v>
      </c>
      <c r="I3365" s="21" t="s">
        <v>167</v>
      </c>
      <c r="J3365" s="22">
        <v>40129</v>
      </c>
      <c r="K3365" s="22">
        <v>54715</v>
      </c>
      <c r="L3365" s="23">
        <f t="shared" si="528"/>
        <v>11.02</v>
      </c>
      <c r="M3365" s="24">
        <f t="shared" si="529"/>
        <v>1</v>
      </c>
      <c r="N3365" s="21">
        <v>11.02</v>
      </c>
      <c r="O3365" s="21">
        <v>11.02</v>
      </c>
      <c r="P3365" s="21" t="s">
        <v>218</v>
      </c>
      <c r="Q3365" s="21" t="s">
        <v>219</v>
      </c>
      <c r="R3365" s="25" t="s">
        <v>218</v>
      </c>
      <c r="S3365" s="21" t="s">
        <v>220</v>
      </c>
      <c r="T3365" s="21"/>
      <c r="U3365" s="26"/>
      <c r="V3365" s="26"/>
      <c r="W3365" s="27">
        <f t="shared" si="520"/>
        <v>2010</v>
      </c>
      <c r="X3365" s="27">
        <f t="shared" si="521"/>
        <v>2049</v>
      </c>
      <c r="Y3365" s="28">
        <f t="shared" si="522"/>
        <v>0</v>
      </c>
      <c r="Z3365" s="29" t="str">
        <f t="shared" si="523"/>
        <v>Excluded</v>
      </c>
      <c r="AA3365" s="30">
        <f t="shared" si="524"/>
        <v>11.02</v>
      </c>
      <c r="AB3365" s="31">
        <f>IF(AND(ISNUMBER(MATCH($S3365,[3]Lists!$CU$8:$CU$37,0)),J3365&gt;=DATE(2018,12,31)),$AH$6,$AH$5)</f>
        <v>1</v>
      </c>
      <c r="AC3365" s="31">
        <f t="shared" si="525"/>
        <v>1</v>
      </c>
      <c r="AD3365" s="31">
        <f t="shared" si="526"/>
        <v>1</v>
      </c>
      <c r="AE3365" s="32" t="e">
        <f>MIN($K3365,IF(AND(S3365='[3]Resources - Baseline'!$C$25,$AH$3&gt;0),MIN(DATE(2050,12,31),MAX(DATE($AH$4,12,31),DATE(YEAR(J3365)+$AH$3,MONTH(J3365),DAY(J3365)))),IF(AND(COUNTIFS('[3]Resources - Baseline'!$C$26:$C$37,S3365)=1,$AH$2&gt;0),MIN(DATE($AH$4,12,31),DATE(YEAR(J3365)+$AH$2,MONTH(J3365),DAY(J3365))),DATE(2050,12,31))))</f>
        <v>#VALUE!</v>
      </c>
      <c r="AF3365" s="33">
        <f t="shared" si="527"/>
        <v>1</v>
      </c>
    </row>
    <row r="3366" spans="1:32">
      <c r="A3366" s="1">
        <v>3366</v>
      </c>
      <c r="B3366" s="21" t="s">
        <v>6820</v>
      </c>
      <c r="C3366" s="21" t="s">
        <v>6821</v>
      </c>
      <c r="D3366" s="21" t="s">
        <v>163</v>
      </c>
      <c r="E3366" s="21" t="s">
        <v>164</v>
      </c>
      <c r="F3366" s="21" t="s">
        <v>164</v>
      </c>
      <c r="G3366" s="21" t="s">
        <v>165</v>
      </c>
      <c r="H3366" s="21" t="s">
        <v>166</v>
      </c>
      <c r="I3366" s="21" t="s">
        <v>167</v>
      </c>
      <c r="J3366" s="22">
        <v>40129</v>
      </c>
      <c r="K3366" s="22">
        <v>54715</v>
      </c>
      <c r="L3366" s="23">
        <f t="shared" si="528"/>
        <v>11.02</v>
      </c>
      <c r="M3366" s="24">
        <f t="shared" si="529"/>
        <v>1</v>
      </c>
      <c r="N3366" s="21">
        <v>11.02</v>
      </c>
      <c r="O3366" s="21">
        <v>11.02</v>
      </c>
      <c r="P3366" s="21" t="s">
        <v>218</v>
      </c>
      <c r="Q3366" s="21" t="s">
        <v>219</v>
      </c>
      <c r="R3366" s="25" t="s">
        <v>218</v>
      </c>
      <c r="S3366" s="21" t="s">
        <v>220</v>
      </c>
      <c r="T3366" s="21"/>
      <c r="U3366" s="26"/>
      <c r="V3366" s="26"/>
      <c r="W3366" s="27">
        <f t="shared" si="520"/>
        <v>2010</v>
      </c>
      <c r="X3366" s="27">
        <f t="shared" si="521"/>
        <v>2049</v>
      </c>
      <c r="Y3366" s="28">
        <f t="shared" si="522"/>
        <v>0</v>
      </c>
      <c r="Z3366" s="29" t="str">
        <f t="shared" si="523"/>
        <v>Excluded</v>
      </c>
      <c r="AA3366" s="30">
        <f t="shared" si="524"/>
        <v>11.02</v>
      </c>
      <c r="AB3366" s="31">
        <f>IF(AND(ISNUMBER(MATCH($S3366,[3]Lists!$CU$8:$CU$37,0)),J3366&gt;=DATE(2018,12,31)),$AH$6,$AH$5)</f>
        <v>1</v>
      </c>
      <c r="AC3366" s="31">
        <f t="shared" si="525"/>
        <v>1</v>
      </c>
      <c r="AD3366" s="31">
        <f t="shared" si="526"/>
        <v>1</v>
      </c>
      <c r="AE3366" s="32" t="e">
        <f>MIN($K3366,IF(AND(S3366='[3]Resources - Baseline'!$C$25,$AH$3&gt;0),MIN(DATE(2050,12,31),MAX(DATE($AH$4,12,31),DATE(YEAR(J3366)+$AH$3,MONTH(J3366),DAY(J3366)))),IF(AND(COUNTIFS('[3]Resources - Baseline'!$C$26:$C$37,S3366)=1,$AH$2&gt;0),MIN(DATE($AH$4,12,31),DATE(YEAR(J3366)+$AH$2,MONTH(J3366),DAY(J3366))),DATE(2050,12,31))))</f>
        <v>#VALUE!</v>
      </c>
      <c r="AF3366" s="33">
        <f t="shared" si="527"/>
        <v>1</v>
      </c>
    </row>
    <row r="3367" spans="1:32">
      <c r="A3367" s="1">
        <v>3367</v>
      </c>
      <c r="B3367" s="21" t="s">
        <v>6822</v>
      </c>
      <c r="C3367" s="21" t="s">
        <v>6823</v>
      </c>
      <c r="D3367" s="21" t="s">
        <v>163</v>
      </c>
      <c r="E3367" s="21" t="s">
        <v>802</v>
      </c>
      <c r="F3367" s="21" t="s">
        <v>802</v>
      </c>
      <c r="G3367" s="21" t="s">
        <v>803</v>
      </c>
      <c r="H3367" s="21" t="s">
        <v>804</v>
      </c>
      <c r="I3367" s="21" t="s">
        <v>212</v>
      </c>
      <c r="J3367" s="22">
        <v>34335</v>
      </c>
      <c r="K3367" s="22">
        <v>55153</v>
      </c>
      <c r="L3367" s="23">
        <f t="shared" si="528"/>
        <v>12</v>
      </c>
      <c r="M3367" s="24">
        <f t="shared" si="529"/>
        <v>1</v>
      </c>
      <c r="N3367" s="21">
        <v>12</v>
      </c>
      <c r="O3367" s="21">
        <v>12</v>
      </c>
      <c r="P3367" s="21" t="s">
        <v>218</v>
      </c>
      <c r="Q3367" s="21" t="s">
        <v>219</v>
      </c>
      <c r="R3367" s="25" t="s">
        <v>218</v>
      </c>
      <c r="S3367" s="21" t="s">
        <v>344</v>
      </c>
      <c r="T3367" s="21"/>
      <c r="U3367" s="26"/>
      <c r="V3367" s="26"/>
      <c r="W3367" s="27">
        <f t="shared" si="520"/>
        <v>1994</v>
      </c>
      <c r="X3367" s="27">
        <f t="shared" si="521"/>
        <v>2050</v>
      </c>
      <c r="Y3367" s="28">
        <f t="shared" si="522"/>
        <v>0</v>
      </c>
      <c r="Z3367" s="29" t="str">
        <f t="shared" si="523"/>
        <v>NW</v>
      </c>
      <c r="AA3367" s="30">
        <f t="shared" si="524"/>
        <v>12</v>
      </c>
      <c r="AB3367" s="31">
        <f>IF(AND(ISNUMBER(MATCH($S3367,[3]Lists!$CU$8:$CU$37,0)),J3367&gt;=DATE(2018,12,31)),$AH$6,$AH$5)</f>
        <v>1</v>
      </c>
      <c r="AC3367" s="31">
        <f t="shared" si="525"/>
        <v>1</v>
      </c>
      <c r="AD3367" s="31">
        <f t="shared" si="526"/>
        <v>1</v>
      </c>
      <c r="AE3367" s="32" t="e">
        <f>MIN($K3367,IF(AND(S3367='[3]Resources - Baseline'!$C$25,$AH$3&gt;0),MIN(DATE(2050,12,31),MAX(DATE($AH$4,12,31),DATE(YEAR(J3367)+$AH$3,MONTH(J3367),DAY(J3367)))),IF(AND(COUNTIFS('[3]Resources - Baseline'!$C$26:$C$37,S3367)=1,$AH$2&gt;0),MIN(DATE($AH$4,12,31),DATE(YEAR(J3367)+$AH$2,MONTH(J3367),DAY(J3367))),DATE(2050,12,31))))</f>
        <v>#VALUE!</v>
      </c>
      <c r="AF3367" s="33">
        <f t="shared" si="527"/>
        <v>1</v>
      </c>
    </row>
    <row r="3368" spans="1:32">
      <c r="A3368" s="1">
        <v>3368</v>
      </c>
      <c r="B3368" s="21" t="s">
        <v>6824</v>
      </c>
      <c r="C3368" s="21" t="s">
        <v>6825</v>
      </c>
      <c r="D3368" s="21" t="s">
        <v>185</v>
      </c>
      <c r="E3368" s="21" t="s">
        <v>175</v>
      </c>
      <c r="F3368" s="21" t="s">
        <v>175</v>
      </c>
      <c r="G3368" s="21" t="s">
        <v>186</v>
      </c>
      <c r="H3368" s="21" t="s">
        <v>175</v>
      </c>
      <c r="I3368" s="21" t="s">
        <v>178</v>
      </c>
      <c r="J3368" s="22">
        <v>31513</v>
      </c>
      <c r="K3368" s="22">
        <v>55153</v>
      </c>
      <c r="L3368" s="23">
        <f t="shared" si="528"/>
        <v>0.56000000000000005</v>
      </c>
      <c r="M3368" s="24">
        <f t="shared" si="529"/>
        <v>1</v>
      </c>
      <c r="N3368" s="21">
        <v>0.56000000000000005</v>
      </c>
      <c r="O3368" s="21">
        <v>0.56000000000000005</v>
      </c>
      <c r="P3368" s="21" t="s">
        <v>187</v>
      </c>
      <c r="Q3368" s="21" t="s">
        <v>219</v>
      </c>
      <c r="R3368" s="25" t="s">
        <v>218</v>
      </c>
      <c r="S3368" s="21" t="s">
        <v>368</v>
      </c>
      <c r="T3368" s="21"/>
      <c r="U3368" s="26"/>
      <c r="V3368" s="26"/>
      <c r="W3368" s="27">
        <f t="shared" si="520"/>
        <v>1986</v>
      </c>
      <c r="X3368" s="27">
        <f t="shared" si="521"/>
        <v>2050</v>
      </c>
      <c r="Y3368" s="28">
        <f t="shared" si="522"/>
        <v>0</v>
      </c>
      <c r="Z3368" s="29" t="str">
        <f t="shared" si="523"/>
        <v>CAISO</v>
      </c>
      <c r="AA3368" s="30">
        <f t="shared" si="524"/>
        <v>0.56000000000000005</v>
      </c>
      <c r="AB3368" s="31">
        <f>IF(AND(ISNUMBER(MATCH($S3368,[3]Lists!$CU$8:$CU$37,0)),J3368&gt;=DATE(2018,12,31)),$AH$6,$AH$5)</f>
        <v>1</v>
      </c>
      <c r="AC3368" s="31">
        <f t="shared" si="525"/>
        <v>1</v>
      </c>
      <c r="AD3368" s="31">
        <f t="shared" si="526"/>
        <v>1</v>
      </c>
      <c r="AE3368" s="32" t="e">
        <f>MIN($K3368,IF(AND(S3368='[3]Resources - Baseline'!$C$25,$AH$3&gt;0),MIN(DATE(2050,12,31),MAX(DATE($AH$4,12,31),DATE(YEAR(J3368)+$AH$3,MONTH(J3368),DAY(J3368)))),IF(AND(COUNTIFS('[3]Resources - Baseline'!$C$26:$C$37,S3368)=1,$AH$2&gt;0),MIN(DATE($AH$4,12,31),DATE(YEAR(J3368)+$AH$2,MONTH(J3368),DAY(J3368))),DATE(2050,12,31))))</f>
        <v>#VALUE!</v>
      </c>
      <c r="AF3368" s="33">
        <f t="shared" si="527"/>
        <v>1</v>
      </c>
    </row>
    <row r="3369" spans="1:32">
      <c r="A3369" s="1">
        <v>3369</v>
      </c>
      <c r="B3369" s="21" t="s">
        <v>6826</v>
      </c>
      <c r="C3369" s="21" t="s">
        <v>6827</v>
      </c>
      <c r="D3369" s="21" t="s">
        <v>185</v>
      </c>
      <c r="E3369" s="21" t="s">
        <v>175</v>
      </c>
      <c r="F3369" s="21" t="s">
        <v>175</v>
      </c>
      <c r="G3369" s="21" t="s">
        <v>186</v>
      </c>
      <c r="H3369" s="21" t="s">
        <v>175</v>
      </c>
      <c r="I3369" s="21" t="s">
        <v>178</v>
      </c>
      <c r="J3369" s="22">
        <v>31518</v>
      </c>
      <c r="K3369" s="22">
        <v>55153</v>
      </c>
      <c r="L3369" s="23">
        <f t="shared" si="528"/>
        <v>0.42</v>
      </c>
      <c r="M3369" s="24">
        <f t="shared" si="529"/>
        <v>1</v>
      </c>
      <c r="N3369" s="21">
        <v>0.42</v>
      </c>
      <c r="O3369" s="21">
        <v>0.42</v>
      </c>
      <c r="P3369" s="21" t="s">
        <v>187</v>
      </c>
      <c r="Q3369" s="21" t="s">
        <v>219</v>
      </c>
      <c r="R3369" s="25" t="s">
        <v>218</v>
      </c>
      <c r="S3369" s="21" t="s">
        <v>368</v>
      </c>
      <c r="T3369" s="21"/>
      <c r="U3369" s="26"/>
      <c r="V3369" s="26"/>
      <c r="W3369" s="27">
        <f t="shared" si="520"/>
        <v>1986</v>
      </c>
      <c r="X3369" s="27">
        <f t="shared" si="521"/>
        <v>2050</v>
      </c>
      <c r="Y3369" s="28">
        <f t="shared" si="522"/>
        <v>0</v>
      </c>
      <c r="Z3369" s="29" t="str">
        <f t="shared" si="523"/>
        <v>CAISO</v>
      </c>
      <c r="AA3369" s="30">
        <f t="shared" si="524"/>
        <v>0.42</v>
      </c>
      <c r="AB3369" s="31">
        <f>IF(AND(ISNUMBER(MATCH($S3369,[3]Lists!$CU$8:$CU$37,0)),J3369&gt;=DATE(2018,12,31)),$AH$6,$AH$5)</f>
        <v>1</v>
      </c>
      <c r="AC3369" s="31">
        <f t="shared" si="525"/>
        <v>1</v>
      </c>
      <c r="AD3369" s="31">
        <f t="shared" si="526"/>
        <v>1</v>
      </c>
      <c r="AE3369" s="32" t="e">
        <f>MIN($K3369,IF(AND(S3369='[3]Resources - Baseline'!$C$25,$AH$3&gt;0),MIN(DATE(2050,12,31),MAX(DATE($AH$4,12,31),DATE(YEAR(J3369)+$AH$3,MONTH(J3369),DAY(J3369)))),IF(AND(COUNTIFS('[3]Resources - Baseline'!$C$26:$C$37,S3369)=1,$AH$2&gt;0),MIN(DATE($AH$4,12,31),DATE(YEAR(J3369)+$AH$2,MONTH(J3369),DAY(J3369))),DATE(2050,12,31))))</f>
        <v>#VALUE!</v>
      </c>
      <c r="AF3369" s="33">
        <f t="shared" si="527"/>
        <v>1</v>
      </c>
    </row>
    <row r="3370" spans="1:32">
      <c r="A3370" s="1">
        <v>3370</v>
      </c>
      <c r="B3370" s="21" t="s">
        <v>6828</v>
      </c>
      <c r="C3370" s="21" t="s">
        <v>6829</v>
      </c>
      <c r="D3370" s="21" t="s">
        <v>185</v>
      </c>
      <c r="E3370" s="21" t="s">
        <v>175</v>
      </c>
      <c r="F3370" s="21" t="s">
        <v>175</v>
      </c>
      <c r="G3370" s="21" t="s">
        <v>186</v>
      </c>
      <c r="H3370" s="21" t="s">
        <v>175</v>
      </c>
      <c r="I3370" s="21" t="s">
        <v>178</v>
      </c>
      <c r="J3370" s="22"/>
      <c r="K3370" s="22">
        <v>55153</v>
      </c>
      <c r="L3370" s="23">
        <f t="shared" si="528"/>
        <v>0.92</v>
      </c>
      <c r="M3370" s="24">
        <f t="shared" si="529"/>
        <v>1</v>
      </c>
      <c r="N3370" s="21">
        <v>0.92</v>
      </c>
      <c r="O3370" s="21">
        <v>0.92</v>
      </c>
      <c r="P3370" s="21" t="s">
        <v>264</v>
      </c>
      <c r="Q3370" s="21" t="s">
        <v>219</v>
      </c>
      <c r="R3370" s="25" t="s">
        <v>218</v>
      </c>
      <c r="S3370" s="21" t="s">
        <v>368</v>
      </c>
      <c r="T3370" s="21"/>
      <c r="U3370" s="26"/>
      <c r="V3370" s="26"/>
      <c r="W3370" s="27">
        <f t="shared" si="520"/>
        <v>1900</v>
      </c>
      <c r="X3370" s="27">
        <f t="shared" si="521"/>
        <v>2050</v>
      </c>
      <c r="Y3370" s="28">
        <f t="shared" si="522"/>
        <v>0</v>
      </c>
      <c r="Z3370" s="29" t="str">
        <f t="shared" si="523"/>
        <v>CAISO</v>
      </c>
      <c r="AA3370" s="30">
        <f t="shared" si="524"/>
        <v>0.92</v>
      </c>
      <c r="AB3370" s="31">
        <f>IF(AND(ISNUMBER(MATCH($S3370,[3]Lists!$CU$8:$CU$37,0)),J3370&gt;=DATE(2018,12,31)),$AH$6,$AH$5)</f>
        <v>1</v>
      </c>
      <c r="AC3370" s="31">
        <f t="shared" si="525"/>
        <v>1</v>
      </c>
      <c r="AD3370" s="31">
        <f t="shared" si="526"/>
        <v>1</v>
      </c>
      <c r="AE3370" s="32" t="e">
        <f>MIN($K3370,IF(AND(S3370='[3]Resources - Baseline'!$C$25,$AH$3&gt;0),MIN(DATE(2050,12,31),MAX(DATE($AH$4,12,31),DATE(YEAR(J3370)+$AH$3,MONTH(J3370),DAY(J3370)))),IF(AND(COUNTIFS('[3]Resources - Baseline'!$C$26:$C$37,S3370)=1,$AH$2&gt;0),MIN(DATE($AH$4,12,31),DATE(YEAR(J3370)+$AH$2,MONTH(J3370),DAY(J3370))),DATE(2050,12,31))))</f>
        <v>#VALUE!</v>
      </c>
      <c r="AF3370" s="33">
        <f t="shared" si="527"/>
        <v>1</v>
      </c>
    </row>
    <row r="3371" spans="1:32">
      <c r="A3371" s="1">
        <v>3371</v>
      </c>
      <c r="B3371" s="21" t="s">
        <v>6830</v>
      </c>
      <c r="C3371" s="21" t="s">
        <v>6831</v>
      </c>
      <c r="D3371" s="21" t="s">
        <v>185</v>
      </c>
      <c r="E3371" s="21" t="s">
        <v>175</v>
      </c>
      <c r="F3371" s="21" t="s">
        <v>175</v>
      </c>
      <c r="G3371" s="21" t="s">
        <v>186</v>
      </c>
      <c r="H3371" s="21" t="s">
        <v>175</v>
      </c>
      <c r="I3371" s="21" t="s">
        <v>178</v>
      </c>
      <c r="J3371" s="22">
        <v>31080</v>
      </c>
      <c r="K3371" s="22">
        <v>55153</v>
      </c>
      <c r="L3371" s="23">
        <f t="shared" si="528"/>
        <v>1.84</v>
      </c>
      <c r="M3371" s="24">
        <f t="shared" si="529"/>
        <v>1</v>
      </c>
      <c r="N3371" s="21">
        <v>1.84</v>
      </c>
      <c r="O3371" s="21">
        <v>1.84</v>
      </c>
      <c r="P3371" s="21" t="s">
        <v>187</v>
      </c>
      <c r="Q3371" s="21" t="s">
        <v>219</v>
      </c>
      <c r="R3371" s="25" t="s">
        <v>218</v>
      </c>
      <c r="S3371" s="21" t="s">
        <v>368</v>
      </c>
      <c r="T3371" s="21"/>
      <c r="U3371" s="26"/>
      <c r="V3371" s="26"/>
      <c r="W3371" s="27">
        <f t="shared" si="520"/>
        <v>1985</v>
      </c>
      <c r="X3371" s="27">
        <f t="shared" si="521"/>
        <v>2050</v>
      </c>
      <c r="Y3371" s="28">
        <f t="shared" si="522"/>
        <v>0</v>
      </c>
      <c r="Z3371" s="29" t="str">
        <f t="shared" si="523"/>
        <v>CAISO</v>
      </c>
      <c r="AA3371" s="30">
        <f t="shared" si="524"/>
        <v>1.84</v>
      </c>
      <c r="AB3371" s="31">
        <f>IF(AND(ISNUMBER(MATCH($S3371,[3]Lists!$CU$8:$CU$37,0)),J3371&gt;=DATE(2018,12,31)),$AH$6,$AH$5)</f>
        <v>1</v>
      </c>
      <c r="AC3371" s="31">
        <f t="shared" si="525"/>
        <v>1</v>
      </c>
      <c r="AD3371" s="31">
        <f t="shared" si="526"/>
        <v>1</v>
      </c>
      <c r="AE3371" s="32" t="e">
        <f>MIN($K3371,IF(AND(S3371='[3]Resources - Baseline'!$C$25,$AH$3&gt;0),MIN(DATE(2050,12,31),MAX(DATE($AH$4,12,31),DATE(YEAR(J3371)+$AH$3,MONTH(J3371),DAY(J3371)))),IF(AND(COUNTIFS('[3]Resources - Baseline'!$C$26:$C$37,S3371)=1,$AH$2&gt;0),MIN(DATE($AH$4,12,31),DATE(YEAR(J3371)+$AH$2,MONTH(J3371),DAY(J3371))),DATE(2050,12,31))))</f>
        <v>#VALUE!</v>
      </c>
      <c r="AF3371" s="33">
        <f t="shared" si="527"/>
        <v>1</v>
      </c>
    </row>
    <row r="3372" spans="1:32">
      <c r="A3372" s="1">
        <v>3372</v>
      </c>
      <c r="B3372" s="21" t="s">
        <v>6832</v>
      </c>
      <c r="C3372" s="21" t="s">
        <v>6833</v>
      </c>
      <c r="D3372" s="21" t="s">
        <v>163</v>
      </c>
      <c r="E3372" s="21" t="s">
        <v>164</v>
      </c>
      <c r="F3372" s="21" t="s">
        <v>164</v>
      </c>
      <c r="G3372" s="21" t="s">
        <v>165</v>
      </c>
      <c r="H3372" s="21" t="s">
        <v>166</v>
      </c>
      <c r="I3372" s="21" t="s">
        <v>167</v>
      </c>
      <c r="J3372" s="22">
        <v>21186</v>
      </c>
      <c r="K3372" s="22">
        <v>48669</v>
      </c>
      <c r="L3372" s="23">
        <f t="shared" si="528"/>
        <v>32.5</v>
      </c>
      <c r="M3372" s="24">
        <f t="shared" si="529"/>
        <v>1</v>
      </c>
      <c r="N3372" s="21">
        <v>32.5</v>
      </c>
      <c r="O3372" s="21">
        <v>32.5</v>
      </c>
      <c r="P3372" s="21" t="s">
        <v>218</v>
      </c>
      <c r="Q3372" s="21" t="s">
        <v>219</v>
      </c>
      <c r="R3372" s="25" t="s">
        <v>218</v>
      </c>
      <c r="S3372" s="21" t="s">
        <v>220</v>
      </c>
      <c r="T3372" s="21"/>
      <c r="U3372" s="26"/>
      <c r="V3372" s="26"/>
      <c r="W3372" s="27">
        <f t="shared" si="520"/>
        <v>1958</v>
      </c>
      <c r="X3372" s="27">
        <f t="shared" si="521"/>
        <v>2032</v>
      </c>
      <c r="Y3372" s="28">
        <f t="shared" si="522"/>
        <v>0</v>
      </c>
      <c r="Z3372" s="29" t="str">
        <f t="shared" si="523"/>
        <v>Excluded</v>
      </c>
      <c r="AA3372" s="30">
        <f t="shared" si="524"/>
        <v>32.5</v>
      </c>
      <c r="AB3372" s="31">
        <f>IF(AND(ISNUMBER(MATCH($S3372,[3]Lists!$CU$8:$CU$37,0)),J3372&gt;=DATE(2018,12,31)),$AH$6,$AH$5)</f>
        <v>1</v>
      </c>
      <c r="AC3372" s="31">
        <f t="shared" si="525"/>
        <v>1</v>
      </c>
      <c r="AD3372" s="31">
        <f t="shared" si="526"/>
        <v>1</v>
      </c>
      <c r="AE3372" s="32" t="e">
        <f>MIN($K3372,IF(AND(S3372='[3]Resources - Baseline'!$C$25,$AH$3&gt;0),MIN(DATE(2050,12,31),MAX(DATE($AH$4,12,31),DATE(YEAR(J3372)+$AH$3,MONTH(J3372),DAY(J3372)))),IF(AND(COUNTIFS('[3]Resources - Baseline'!$C$26:$C$37,S3372)=1,$AH$2&gt;0),MIN(DATE($AH$4,12,31),DATE(YEAR(J3372)+$AH$2,MONTH(J3372),DAY(J3372))),DATE(2050,12,31))))</f>
        <v>#VALUE!</v>
      </c>
      <c r="AF3372" s="33">
        <f t="shared" si="527"/>
        <v>1</v>
      </c>
    </row>
    <row r="3373" spans="1:32">
      <c r="A3373" s="1">
        <v>3373</v>
      </c>
      <c r="B3373" s="21" t="s">
        <v>6834</v>
      </c>
      <c r="C3373" s="21" t="s">
        <v>6835</v>
      </c>
      <c r="D3373" s="21" t="s">
        <v>163</v>
      </c>
      <c r="E3373" s="21" t="s">
        <v>164</v>
      </c>
      <c r="F3373" s="21" t="s">
        <v>164</v>
      </c>
      <c r="G3373" s="21" t="s">
        <v>165</v>
      </c>
      <c r="H3373" s="21" t="s">
        <v>166</v>
      </c>
      <c r="I3373" s="21" t="s">
        <v>167</v>
      </c>
      <c r="J3373" s="22">
        <v>21186</v>
      </c>
      <c r="K3373" s="22">
        <v>48669</v>
      </c>
      <c r="L3373" s="23">
        <f t="shared" si="528"/>
        <v>32.5</v>
      </c>
      <c r="M3373" s="24">
        <f t="shared" si="529"/>
        <v>1</v>
      </c>
      <c r="N3373" s="21">
        <v>32.5</v>
      </c>
      <c r="O3373" s="21">
        <v>32.5</v>
      </c>
      <c r="P3373" s="21" t="s">
        <v>218</v>
      </c>
      <c r="Q3373" s="21" t="s">
        <v>219</v>
      </c>
      <c r="R3373" s="25" t="s">
        <v>218</v>
      </c>
      <c r="S3373" s="21" t="s">
        <v>220</v>
      </c>
      <c r="T3373" s="21"/>
      <c r="U3373" s="26"/>
      <c r="V3373" s="26"/>
      <c r="W3373" s="27">
        <f t="shared" si="520"/>
        <v>1958</v>
      </c>
      <c r="X3373" s="27">
        <f t="shared" si="521"/>
        <v>2032</v>
      </c>
      <c r="Y3373" s="28">
        <f t="shared" si="522"/>
        <v>0</v>
      </c>
      <c r="Z3373" s="29" t="str">
        <f t="shared" si="523"/>
        <v>Excluded</v>
      </c>
      <c r="AA3373" s="30">
        <f t="shared" si="524"/>
        <v>32.5</v>
      </c>
      <c r="AB3373" s="31">
        <f>IF(AND(ISNUMBER(MATCH($S3373,[3]Lists!$CU$8:$CU$37,0)),J3373&gt;=DATE(2018,12,31)),$AH$6,$AH$5)</f>
        <v>1</v>
      </c>
      <c r="AC3373" s="31">
        <f t="shared" si="525"/>
        <v>1</v>
      </c>
      <c r="AD3373" s="31">
        <f t="shared" si="526"/>
        <v>1</v>
      </c>
      <c r="AE3373" s="32" t="e">
        <f>MIN($K3373,IF(AND(S3373='[3]Resources - Baseline'!$C$25,$AH$3&gt;0),MIN(DATE(2050,12,31),MAX(DATE($AH$4,12,31),DATE(YEAR(J3373)+$AH$3,MONTH(J3373),DAY(J3373)))),IF(AND(COUNTIFS('[3]Resources - Baseline'!$C$26:$C$37,S3373)=1,$AH$2&gt;0),MIN(DATE($AH$4,12,31),DATE(YEAR(J3373)+$AH$2,MONTH(J3373),DAY(J3373))),DATE(2050,12,31))))</f>
        <v>#VALUE!</v>
      </c>
      <c r="AF3373" s="33">
        <f t="shared" si="527"/>
        <v>1</v>
      </c>
    </row>
    <row r="3374" spans="1:32">
      <c r="A3374" s="1">
        <v>3374</v>
      </c>
      <c r="B3374" s="21" t="s">
        <v>6836</v>
      </c>
      <c r="C3374" s="21" t="s">
        <v>6837</v>
      </c>
      <c r="D3374" s="21" t="s">
        <v>163</v>
      </c>
      <c r="E3374" s="21" t="s">
        <v>331</v>
      </c>
      <c r="F3374" s="21" t="s">
        <v>331</v>
      </c>
      <c r="G3374" s="21" t="s">
        <v>177</v>
      </c>
      <c r="H3374" s="21" t="s">
        <v>176</v>
      </c>
      <c r="I3374" s="21" t="s">
        <v>178</v>
      </c>
      <c r="J3374" s="22">
        <v>18629</v>
      </c>
      <c r="K3374" s="22">
        <v>55153</v>
      </c>
      <c r="L3374" s="23">
        <f t="shared" si="528"/>
        <v>0.5</v>
      </c>
      <c r="M3374" s="24">
        <f t="shared" si="529"/>
        <v>1</v>
      </c>
      <c r="N3374" s="21">
        <v>0.5</v>
      </c>
      <c r="O3374" s="21">
        <v>0.5</v>
      </c>
      <c r="P3374" s="21" t="s">
        <v>218</v>
      </c>
      <c r="Q3374" s="21" t="s">
        <v>219</v>
      </c>
      <c r="R3374" s="25" t="s">
        <v>218</v>
      </c>
      <c r="S3374" s="21" t="s">
        <v>265</v>
      </c>
      <c r="T3374" s="21"/>
      <c r="U3374" s="26"/>
      <c r="V3374" s="26"/>
      <c r="W3374" s="27">
        <f t="shared" si="520"/>
        <v>1951</v>
      </c>
      <c r="X3374" s="27">
        <f t="shared" si="521"/>
        <v>2050</v>
      </c>
      <c r="Y3374" s="28">
        <f t="shared" si="522"/>
        <v>0</v>
      </c>
      <c r="Z3374" s="29" t="str">
        <f t="shared" si="523"/>
        <v>CAISO</v>
      </c>
      <c r="AA3374" s="30">
        <f t="shared" si="524"/>
        <v>0.5</v>
      </c>
      <c r="AB3374" s="31">
        <f>IF(AND(ISNUMBER(MATCH($S3374,[3]Lists!$CU$8:$CU$37,0)),J3374&gt;=DATE(2018,12,31)),$AH$6,$AH$5)</f>
        <v>1</v>
      </c>
      <c r="AC3374" s="31">
        <f t="shared" si="525"/>
        <v>1</v>
      </c>
      <c r="AD3374" s="31">
        <f t="shared" si="526"/>
        <v>1</v>
      </c>
      <c r="AE3374" s="32" t="e">
        <f>MIN($K3374,IF(AND(S3374='[3]Resources - Baseline'!$C$25,$AH$3&gt;0),MIN(DATE(2050,12,31),MAX(DATE($AH$4,12,31),DATE(YEAR(J3374)+$AH$3,MONTH(J3374),DAY(J3374)))),IF(AND(COUNTIFS('[3]Resources - Baseline'!$C$26:$C$37,S3374)=1,$AH$2&gt;0),MIN(DATE($AH$4,12,31),DATE(YEAR(J3374)+$AH$2,MONTH(J3374),DAY(J3374))),DATE(2050,12,31))))</f>
        <v>#VALUE!</v>
      </c>
      <c r="AF3374" s="33">
        <f t="shared" si="527"/>
        <v>1</v>
      </c>
    </row>
    <row r="3375" spans="1:32">
      <c r="A3375" s="1">
        <v>3375</v>
      </c>
      <c r="B3375" s="21" t="s">
        <v>6838</v>
      </c>
      <c r="C3375" s="21" t="s">
        <v>6839</v>
      </c>
      <c r="D3375" s="21" t="s">
        <v>163</v>
      </c>
      <c r="E3375" s="21" t="s">
        <v>331</v>
      </c>
      <c r="F3375" s="21" t="s">
        <v>331</v>
      </c>
      <c r="G3375" s="21" t="s">
        <v>177</v>
      </c>
      <c r="H3375" s="21" t="s">
        <v>176</v>
      </c>
      <c r="I3375" s="21" t="s">
        <v>178</v>
      </c>
      <c r="J3375" s="22">
        <v>18629</v>
      </c>
      <c r="K3375" s="22">
        <v>55153</v>
      </c>
      <c r="L3375" s="23">
        <f t="shared" si="528"/>
        <v>0.5</v>
      </c>
      <c r="M3375" s="24">
        <f t="shared" si="529"/>
        <v>1</v>
      </c>
      <c r="N3375" s="21">
        <v>0.5</v>
      </c>
      <c r="O3375" s="21">
        <v>0.5</v>
      </c>
      <c r="P3375" s="21" t="s">
        <v>218</v>
      </c>
      <c r="Q3375" s="21" t="s">
        <v>219</v>
      </c>
      <c r="R3375" s="25" t="s">
        <v>218</v>
      </c>
      <c r="S3375" s="21" t="s">
        <v>265</v>
      </c>
      <c r="T3375" s="21"/>
      <c r="U3375" s="26"/>
      <c r="V3375" s="26"/>
      <c r="W3375" s="27">
        <f t="shared" si="520"/>
        <v>1951</v>
      </c>
      <c r="X3375" s="27">
        <f t="shared" si="521"/>
        <v>2050</v>
      </c>
      <c r="Y3375" s="28">
        <f t="shared" si="522"/>
        <v>0</v>
      </c>
      <c r="Z3375" s="29" t="str">
        <f t="shared" si="523"/>
        <v>CAISO</v>
      </c>
      <c r="AA3375" s="30">
        <f t="shared" si="524"/>
        <v>0.5</v>
      </c>
      <c r="AB3375" s="31">
        <f>IF(AND(ISNUMBER(MATCH($S3375,[3]Lists!$CU$8:$CU$37,0)),J3375&gt;=DATE(2018,12,31)),$AH$6,$AH$5)</f>
        <v>1</v>
      </c>
      <c r="AC3375" s="31">
        <f t="shared" si="525"/>
        <v>1</v>
      </c>
      <c r="AD3375" s="31">
        <f t="shared" si="526"/>
        <v>1</v>
      </c>
      <c r="AE3375" s="32" t="e">
        <f>MIN($K3375,IF(AND(S3375='[3]Resources - Baseline'!$C$25,$AH$3&gt;0),MIN(DATE(2050,12,31),MAX(DATE($AH$4,12,31),DATE(YEAR(J3375)+$AH$3,MONTH(J3375),DAY(J3375)))),IF(AND(COUNTIFS('[3]Resources - Baseline'!$C$26:$C$37,S3375)=1,$AH$2&gt;0),MIN(DATE($AH$4,12,31),DATE(YEAR(J3375)+$AH$2,MONTH(J3375),DAY(J3375))),DATE(2050,12,31))))</f>
        <v>#VALUE!</v>
      </c>
      <c r="AF3375" s="33">
        <f t="shared" si="527"/>
        <v>1</v>
      </c>
    </row>
    <row r="3376" spans="1:32">
      <c r="A3376" s="1">
        <v>3376</v>
      </c>
      <c r="B3376" s="21" t="s">
        <v>6840</v>
      </c>
      <c r="C3376" s="21" t="s">
        <v>6841</v>
      </c>
      <c r="D3376" s="21" t="s">
        <v>163</v>
      </c>
      <c r="E3376" s="21" t="s">
        <v>331</v>
      </c>
      <c r="F3376" s="21" t="s">
        <v>331</v>
      </c>
      <c r="G3376" s="21" t="s">
        <v>177</v>
      </c>
      <c r="H3376" s="21" t="s">
        <v>176</v>
      </c>
      <c r="I3376" s="21" t="s">
        <v>178</v>
      </c>
      <c r="J3376" s="22">
        <v>18629</v>
      </c>
      <c r="K3376" s="22">
        <v>55153</v>
      </c>
      <c r="L3376" s="23">
        <f t="shared" si="528"/>
        <v>0.5</v>
      </c>
      <c r="M3376" s="24">
        <f t="shared" si="529"/>
        <v>1</v>
      </c>
      <c r="N3376" s="21">
        <v>0.5</v>
      </c>
      <c r="O3376" s="21">
        <v>0.5</v>
      </c>
      <c r="P3376" s="21" t="s">
        <v>218</v>
      </c>
      <c r="Q3376" s="21" t="s">
        <v>219</v>
      </c>
      <c r="R3376" s="25" t="s">
        <v>218</v>
      </c>
      <c r="S3376" s="21" t="s">
        <v>265</v>
      </c>
      <c r="T3376" s="21"/>
      <c r="U3376" s="26"/>
      <c r="V3376" s="26"/>
      <c r="W3376" s="27">
        <f t="shared" si="520"/>
        <v>1951</v>
      </c>
      <c r="X3376" s="27">
        <f t="shared" si="521"/>
        <v>2050</v>
      </c>
      <c r="Y3376" s="28">
        <f t="shared" si="522"/>
        <v>0</v>
      </c>
      <c r="Z3376" s="29" t="str">
        <f t="shared" si="523"/>
        <v>CAISO</v>
      </c>
      <c r="AA3376" s="30">
        <f t="shared" si="524"/>
        <v>0.5</v>
      </c>
      <c r="AB3376" s="31">
        <f>IF(AND(ISNUMBER(MATCH($S3376,[3]Lists!$CU$8:$CU$37,0)),J3376&gt;=DATE(2018,12,31)),$AH$6,$AH$5)</f>
        <v>1</v>
      </c>
      <c r="AC3376" s="31">
        <f t="shared" si="525"/>
        <v>1</v>
      </c>
      <c r="AD3376" s="31">
        <f t="shared" si="526"/>
        <v>1</v>
      </c>
      <c r="AE3376" s="32" t="e">
        <f>MIN($K3376,IF(AND(S3376='[3]Resources - Baseline'!$C$25,$AH$3&gt;0),MIN(DATE(2050,12,31),MAX(DATE($AH$4,12,31),DATE(YEAR(J3376)+$AH$3,MONTH(J3376),DAY(J3376)))),IF(AND(COUNTIFS('[3]Resources - Baseline'!$C$26:$C$37,S3376)=1,$AH$2&gt;0),MIN(DATE($AH$4,12,31),DATE(YEAR(J3376)+$AH$2,MONTH(J3376),DAY(J3376))),DATE(2050,12,31))))</f>
        <v>#VALUE!</v>
      </c>
      <c r="AF3376" s="33">
        <f t="shared" si="527"/>
        <v>1</v>
      </c>
    </row>
    <row r="3377" spans="1:32">
      <c r="A3377" s="1">
        <v>3377</v>
      </c>
      <c r="B3377" s="21" t="s">
        <v>6842</v>
      </c>
      <c r="C3377" s="21" t="s">
        <v>6843</v>
      </c>
      <c r="D3377" s="21" t="s">
        <v>163</v>
      </c>
      <c r="E3377" s="21" t="s">
        <v>302</v>
      </c>
      <c r="F3377" s="21" t="s">
        <v>302</v>
      </c>
      <c r="G3377" s="21" t="s">
        <v>303</v>
      </c>
      <c r="H3377" s="21" t="s">
        <v>302</v>
      </c>
      <c r="I3377" s="21" t="s">
        <v>167</v>
      </c>
      <c r="J3377" s="22">
        <v>18629</v>
      </c>
      <c r="K3377" s="22">
        <v>55153</v>
      </c>
      <c r="L3377" s="23">
        <f t="shared" si="528"/>
        <v>1</v>
      </c>
      <c r="M3377" s="24">
        <f t="shared" si="529"/>
        <v>1</v>
      </c>
      <c r="N3377" s="21">
        <v>1</v>
      </c>
      <c r="O3377" s="21">
        <v>1</v>
      </c>
      <c r="P3377" s="21" t="s">
        <v>218</v>
      </c>
      <c r="Q3377" s="21" t="s">
        <v>219</v>
      </c>
      <c r="R3377" s="25" t="s">
        <v>218</v>
      </c>
      <c r="S3377" s="21" t="s">
        <v>220</v>
      </c>
      <c r="T3377" s="21"/>
      <c r="U3377" s="26"/>
      <c r="V3377" s="26"/>
      <c r="W3377" s="27">
        <f t="shared" si="520"/>
        <v>1951</v>
      </c>
      <c r="X3377" s="27">
        <f t="shared" si="521"/>
        <v>2050</v>
      </c>
      <c r="Y3377" s="28">
        <f t="shared" si="522"/>
        <v>0</v>
      </c>
      <c r="Z3377" s="29" t="str">
        <f t="shared" si="523"/>
        <v>Excluded</v>
      </c>
      <c r="AA3377" s="30">
        <f t="shared" si="524"/>
        <v>1</v>
      </c>
      <c r="AB3377" s="31">
        <f>IF(AND(ISNUMBER(MATCH($S3377,[3]Lists!$CU$8:$CU$37,0)),J3377&gt;=DATE(2018,12,31)),$AH$6,$AH$5)</f>
        <v>1</v>
      </c>
      <c r="AC3377" s="31">
        <f t="shared" si="525"/>
        <v>1</v>
      </c>
      <c r="AD3377" s="31">
        <f t="shared" si="526"/>
        <v>1</v>
      </c>
      <c r="AE3377" s="32" t="e">
        <f>MIN($K3377,IF(AND(S3377='[3]Resources - Baseline'!$C$25,$AH$3&gt;0),MIN(DATE(2050,12,31),MAX(DATE($AH$4,12,31),DATE(YEAR(J3377)+$AH$3,MONTH(J3377),DAY(J3377)))),IF(AND(COUNTIFS('[3]Resources - Baseline'!$C$26:$C$37,S3377)=1,$AH$2&gt;0),MIN(DATE($AH$4,12,31),DATE(YEAR(J3377)+$AH$2,MONTH(J3377),DAY(J3377))),DATE(2050,12,31))))</f>
        <v>#VALUE!</v>
      </c>
      <c r="AF3377" s="33">
        <f t="shared" si="527"/>
        <v>1</v>
      </c>
    </row>
    <row r="3378" spans="1:32">
      <c r="A3378" s="1">
        <v>3378</v>
      </c>
      <c r="B3378" s="21" t="s">
        <v>6844</v>
      </c>
      <c r="C3378" s="21"/>
      <c r="D3378" s="21" t="s">
        <v>185</v>
      </c>
      <c r="E3378" s="21" t="s">
        <v>175</v>
      </c>
      <c r="F3378" s="21" t="s">
        <v>175</v>
      </c>
      <c r="G3378" s="21" t="s">
        <v>186</v>
      </c>
      <c r="H3378" s="21" t="s">
        <v>175</v>
      </c>
      <c r="I3378" s="21" t="s">
        <v>178</v>
      </c>
      <c r="J3378" s="22">
        <v>40820</v>
      </c>
      <c r="K3378" s="22">
        <v>55153</v>
      </c>
      <c r="L3378" s="23">
        <f t="shared" si="528"/>
        <v>20</v>
      </c>
      <c r="M3378" s="24">
        <f t="shared" si="529"/>
        <v>1</v>
      </c>
      <c r="N3378" s="21">
        <v>20</v>
      </c>
      <c r="O3378" s="21">
        <v>20</v>
      </c>
      <c r="P3378" s="21" t="s">
        <v>187</v>
      </c>
      <c r="Q3378" s="21" t="s">
        <v>188</v>
      </c>
      <c r="R3378" s="25" t="s">
        <v>189</v>
      </c>
      <c r="S3378" s="21" t="s">
        <v>182</v>
      </c>
      <c r="T3378" s="21"/>
      <c r="U3378" s="26"/>
      <c r="V3378" s="26"/>
      <c r="W3378" s="27">
        <f t="shared" si="520"/>
        <v>2012</v>
      </c>
      <c r="X3378" s="27">
        <f t="shared" si="521"/>
        <v>2050</v>
      </c>
      <c r="Y3378" s="28">
        <f t="shared" si="522"/>
        <v>0</v>
      </c>
      <c r="Z3378" s="29" t="str">
        <f t="shared" si="523"/>
        <v>CAISO</v>
      </c>
      <c r="AA3378" s="30">
        <f t="shared" si="524"/>
        <v>20</v>
      </c>
      <c r="AB3378" s="31">
        <f>IF(AND(ISNUMBER(MATCH($S3378,[3]Lists!$CU$8:$CU$37,0)),J3378&gt;=DATE(2018,12,31)),$AH$6,$AH$5)</f>
        <v>1</v>
      </c>
      <c r="AC3378" s="31">
        <f t="shared" si="525"/>
        <v>1</v>
      </c>
      <c r="AD3378" s="31">
        <f t="shared" si="526"/>
        <v>1</v>
      </c>
      <c r="AE3378" s="32" t="e">
        <f>MIN($K3378,IF(AND(S3378='[3]Resources - Baseline'!$C$25,$AH$3&gt;0),MIN(DATE(2050,12,31),MAX(DATE($AH$4,12,31),DATE(YEAR(J3378)+$AH$3,MONTH(J3378),DAY(J3378)))),IF(AND(COUNTIFS('[3]Resources - Baseline'!$C$26:$C$37,S3378)=1,$AH$2&gt;0),MIN(DATE($AH$4,12,31),DATE(YEAR(J3378)+$AH$2,MONTH(J3378),DAY(J3378))),DATE(2050,12,31))))</f>
        <v>#VALUE!</v>
      </c>
      <c r="AF3378" s="33">
        <f t="shared" si="527"/>
        <v>1</v>
      </c>
    </row>
    <row r="3379" spans="1:32">
      <c r="A3379" s="1">
        <v>3379</v>
      </c>
      <c r="B3379" s="21" t="s">
        <v>6845</v>
      </c>
      <c r="C3379" s="21" t="s">
        <v>6846</v>
      </c>
      <c r="D3379" s="21" t="s">
        <v>185</v>
      </c>
      <c r="E3379" s="21" t="s">
        <v>175</v>
      </c>
      <c r="F3379" s="21" t="s">
        <v>175</v>
      </c>
      <c r="G3379" s="21" t="s">
        <v>186</v>
      </c>
      <c r="H3379" s="21" t="s">
        <v>175</v>
      </c>
      <c r="I3379" s="21" t="s">
        <v>178</v>
      </c>
      <c r="J3379" s="22"/>
      <c r="K3379" s="22">
        <v>55153</v>
      </c>
      <c r="L3379" s="23">
        <f t="shared" si="528"/>
        <v>1.5</v>
      </c>
      <c r="M3379" s="24">
        <f t="shared" si="529"/>
        <v>1</v>
      </c>
      <c r="N3379" s="21">
        <v>1.5</v>
      </c>
      <c r="O3379" s="21">
        <v>1.5</v>
      </c>
      <c r="P3379" s="21" t="s">
        <v>365</v>
      </c>
      <c r="Q3379" s="21" t="s">
        <v>188</v>
      </c>
      <c r="R3379" s="25" t="s">
        <v>189</v>
      </c>
      <c r="S3379" s="21" t="s">
        <v>182</v>
      </c>
      <c r="T3379" s="21"/>
      <c r="U3379" s="26"/>
      <c r="V3379" s="26"/>
      <c r="W3379" s="27">
        <f t="shared" si="520"/>
        <v>1900</v>
      </c>
      <c r="X3379" s="27">
        <f t="shared" si="521"/>
        <v>2050</v>
      </c>
      <c r="Y3379" s="28">
        <f t="shared" si="522"/>
        <v>0</v>
      </c>
      <c r="Z3379" s="29" t="str">
        <f t="shared" si="523"/>
        <v>CAISO</v>
      </c>
      <c r="AA3379" s="30">
        <f t="shared" si="524"/>
        <v>1.5</v>
      </c>
      <c r="AB3379" s="31">
        <f>IF(AND(ISNUMBER(MATCH($S3379,[3]Lists!$CU$8:$CU$37,0)),J3379&gt;=DATE(2018,12,31)),$AH$6,$AH$5)</f>
        <v>1</v>
      </c>
      <c r="AC3379" s="31">
        <f t="shared" si="525"/>
        <v>1</v>
      </c>
      <c r="AD3379" s="31">
        <f t="shared" si="526"/>
        <v>1</v>
      </c>
      <c r="AE3379" s="32" t="e">
        <f>MIN($K3379,IF(AND(S3379='[3]Resources - Baseline'!$C$25,$AH$3&gt;0),MIN(DATE(2050,12,31),MAX(DATE($AH$4,12,31),DATE(YEAR(J3379)+$AH$3,MONTH(J3379),DAY(J3379)))),IF(AND(COUNTIFS('[3]Resources - Baseline'!$C$26:$C$37,S3379)=1,$AH$2&gt;0),MIN(DATE($AH$4,12,31),DATE(YEAR(J3379)+$AH$2,MONTH(J3379),DAY(J3379))),DATE(2050,12,31))))</f>
        <v>#VALUE!</v>
      </c>
      <c r="AF3379" s="33">
        <f t="shared" si="527"/>
        <v>1</v>
      </c>
    </row>
    <row r="3380" spans="1:32">
      <c r="A3380" s="1">
        <v>3380</v>
      </c>
      <c r="B3380" s="21" t="s">
        <v>6847</v>
      </c>
      <c r="C3380" s="21" t="s">
        <v>6847</v>
      </c>
      <c r="D3380" s="21" t="s">
        <v>163</v>
      </c>
      <c r="E3380" s="21" t="s">
        <v>164</v>
      </c>
      <c r="F3380" s="21" t="s">
        <v>164</v>
      </c>
      <c r="G3380" s="21" t="s">
        <v>165</v>
      </c>
      <c r="H3380" s="21" t="s">
        <v>166</v>
      </c>
      <c r="I3380" s="21" t="s">
        <v>167</v>
      </c>
      <c r="J3380" s="22">
        <v>18264</v>
      </c>
      <c r="K3380" s="22">
        <v>55153</v>
      </c>
      <c r="L3380" s="23">
        <f t="shared" si="528"/>
        <v>4</v>
      </c>
      <c r="M3380" s="24">
        <f t="shared" si="529"/>
        <v>1</v>
      </c>
      <c r="N3380" s="21">
        <v>4</v>
      </c>
      <c r="O3380" s="21">
        <v>4</v>
      </c>
      <c r="P3380" s="21" t="s">
        <v>5319</v>
      </c>
      <c r="Q3380" s="21" t="s">
        <v>5320</v>
      </c>
      <c r="R3380" s="25" t="s">
        <v>5320</v>
      </c>
      <c r="S3380" s="21" t="s">
        <v>6848</v>
      </c>
      <c r="T3380" s="21"/>
      <c r="U3380" s="26"/>
      <c r="V3380" s="26"/>
      <c r="W3380" s="27">
        <f t="shared" si="520"/>
        <v>1950</v>
      </c>
      <c r="X3380" s="27">
        <f t="shared" si="521"/>
        <v>2050</v>
      </c>
      <c r="Y3380" s="28">
        <f t="shared" si="522"/>
        <v>0</v>
      </c>
      <c r="Z3380" s="29" t="str">
        <f t="shared" si="523"/>
        <v>Excluded</v>
      </c>
      <c r="AA3380" s="30">
        <f t="shared" si="524"/>
        <v>4</v>
      </c>
      <c r="AB3380" s="31">
        <f>IF(AND(ISNUMBER(MATCH($S3380,[3]Lists!$CU$8:$CU$37,0)),J3380&gt;=DATE(2018,12,31)),$AH$6,$AH$5)</f>
        <v>1</v>
      </c>
      <c r="AC3380" s="31">
        <f t="shared" si="525"/>
        <v>1</v>
      </c>
      <c r="AD3380" s="31">
        <f t="shared" si="526"/>
        <v>1</v>
      </c>
      <c r="AE3380" s="32" t="e">
        <f>MIN($K3380,IF(AND(S3380='[3]Resources - Baseline'!$C$25,$AH$3&gt;0),MIN(DATE(2050,12,31),MAX(DATE($AH$4,12,31),DATE(YEAR(J3380)+$AH$3,MONTH(J3380),DAY(J3380)))),IF(AND(COUNTIFS('[3]Resources - Baseline'!$C$26:$C$37,S3380)=1,$AH$2&gt;0),MIN(DATE($AH$4,12,31),DATE(YEAR(J3380)+$AH$2,MONTH(J3380),DAY(J3380))),DATE(2050,12,31))))</f>
        <v>#VALUE!</v>
      </c>
      <c r="AF3380" s="33">
        <f t="shared" si="527"/>
        <v>1</v>
      </c>
    </row>
    <row r="3381" spans="1:32">
      <c r="A3381" s="1">
        <v>3381</v>
      </c>
      <c r="B3381" s="21" t="s">
        <v>6849</v>
      </c>
      <c r="C3381" s="21" t="s">
        <v>6849</v>
      </c>
      <c r="D3381" s="21" t="s">
        <v>163</v>
      </c>
      <c r="E3381" s="21" t="s">
        <v>164</v>
      </c>
      <c r="F3381" s="21" t="s">
        <v>164</v>
      </c>
      <c r="G3381" s="21" t="s">
        <v>165</v>
      </c>
      <c r="H3381" s="21" t="s">
        <v>166</v>
      </c>
      <c r="I3381" s="21" t="s">
        <v>167</v>
      </c>
      <c r="J3381" s="22">
        <v>18264</v>
      </c>
      <c r="K3381" s="22">
        <v>55153</v>
      </c>
      <c r="L3381" s="23">
        <f t="shared" si="528"/>
        <v>7</v>
      </c>
      <c r="M3381" s="24">
        <f t="shared" si="529"/>
        <v>1</v>
      </c>
      <c r="N3381" s="21">
        <v>7</v>
      </c>
      <c r="O3381" s="21">
        <v>7</v>
      </c>
      <c r="P3381" s="21" t="s">
        <v>5319</v>
      </c>
      <c r="Q3381" s="21" t="s">
        <v>5320</v>
      </c>
      <c r="R3381" s="25" t="s">
        <v>5320</v>
      </c>
      <c r="S3381" s="21" t="s">
        <v>6848</v>
      </c>
      <c r="T3381" s="21"/>
      <c r="U3381" s="26"/>
      <c r="V3381" s="26"/>
      <c r="W3381" s="27">
        <f t="shared" si="520"/>
        <v>1950</v>
      </c>
      <c r="X3381" s="27">
        <f t="shared" si="521"/>
        <v>2050</v>
      </c>
      <c r="Y3381" s="28">
        <f t="shared" si="522"/>
        <v>0</v>
      </c>
      <c r="Z3381" s="29" t="str">
        <f t="shared" si="523"/>
        <v>Excluded</v>
      </c>
      <c r="AA3381" s="30">
        <f t="shared" si="524"/>
        <v>7</v>
      </c>
      <c r="AB3381" s="31">
        <f>IF(AND(ISNUMBER(MATCH($S3381,[3]Lists!$CU$8:$CU$37,0)),J3381&gt;=DATE(2018,12,31)),$AH$6,$AH$5)</f>
        <v>1</v>
      </c>
      <c r="AC3381" s="31">
        <f t="shared" si="525"/>
        <v>1</v>
      </c>
      <c r="AD3381" s="31">
        <f t="shared" si="526"/>
        <v>1</v>
      </c>
      <c r="AE3381" s="32" t="e">
        <f>MIN($K3381,IF(AND(S3381='[3]Resources - Baseline'!$C$25,$AH$3&gt;0),MIN(DATE(2050,12,31),MAX(DATE($AH$4,12,31),DATE(YEAR(J3381)+$AH$3,MONTH(J3381),DAY(J3381)))),IF(AND(COUNTIFS('[3]Resources - Baseline'!$C$26:$C$37,S3381)=1,$AH$2&gt;0),MIN(DATE($AH$4,12,31),DATE(YEAR(J3381)+$AH$2,MONTH(J3381),DAY(J3381))),DATE(2050,12,31))))</f>
        <v>#VALUE!</v>
      </c>
      <c r="AF3381" s="33">
        <f t="shared" si="527"/>
        <v>1</v>
      </c>
    </row>
    <row r="3382" spans="1:32">
      <c r="A3382" s="1">
        <v>3382</v>
      </c>
      <c r="B3382" s="21" t="s">
        <v>6850</v>
      </c>
      <c r="C3382" s="21" t="s">
        <v>6850</v>
      </c>
      <c r="D3382" s="21" t="s">
        <v>163</v>
      </c>
      <c r="E3382" s="21" t="s">
        <v>164</v>
      </c>
      <c r="F3382" s="21" t="s">
        <v>164</v>
      </c>
      <c r="G3382" s="21" t="s">
        <v>165</v>
      </c>
      <c r="H3382" s="21" t="s">
        <v>166</v>
      </c>
      <c r="I3382" s="21" t="s">
        <v>167</v>
      </c>
      <c r="J3382" s="22">
        <v>18264</v>
      </c>
      <c r="K3382" s="22">
        <v>55153</v>
      </c>
      <c r="L3382" s="23">
        <f t="shared" si="528"/>
        <v>1</v>
      </c>
      <c r="M3382" s="24">
        <f t="shared" si="529"/>
        <v>1</v>
      </c>
      <c r="N3382" s="21">
        <v>1</v>
      </c>
      <c r="O3382" s="21">
        <v>1</v>
      </c>
      <c r="P3382" s="21" t="s">
        <v>5319</v>
      </c>
      <c r="Q3382" s="21" t="s">
        <v>5320</v>
      </c>
      <c r="R3382" s="25" t="s">
        <v>5320</v>
      </c>
      <c r="S3382" s="21" t="s">
        <v>6848</v>
      </c>
      <c r="T3382" s="21"/>
      <c r="U3382" s="26"/>
      <c r="V3382" s="26"/>
      <c r="W3382" s="27">
        <f t="shared" si="520"/>
        <v>1950</v>
      </c>
      <c r="X3382" s="27">
        <f t="shared" si="521"/>
        <v>2050</v>
      </c>
      <c r="Y3382" s="28">
        <f t="shared" si="522"/>
        <v>0</v>
      </c>
      <c r="Z3382" s="29" t="str">
        <f t="shared" si="523"/>
        <v>Excluded</v>
      </c>
      <c r="AA3382" s="30">
        <f t="shared" si="524"/>
        <v>1</v>
      </c>
      <c r="AB3382" s="31">
        <f>IF(AND(ISNUMBER(MATCH($S3382,[3]Lists!$CU$8:$CU$37,0)),J3382&gt;=DATE(2018,12,31)),$AH$6,$AH$5)</f>
        <v>1</v>
      </c>
      <c r="AC3382" s="31">
        <f t="shared" si="525"/>
        <v>1</v>
      </c>
      <c r="AD3382" s="31">
        <f t="shared" si="526"/>
        <v>1</v>
      </c>
      <c r="AE3382" s="32" t="e">
        <f>MIN($K3382,IF(AND(S3382='[3]Resources - Baseline'!$C$25,$AH$3&gt;0),MIN(DATE(2050,12,31),MAX(DATE($AH$4,12,31),DATE(YEAR(J3382)+$AH$3,MONTH(J3382),DAY(J3382)))),IF(AND(COUNTIFS('[3]Resources - Baseline'!$C$26:$C$37,S3382)=1,$AH$2&gt;0),MIN(DATE($AH$4,12,31),DATE(YEAR(J3382)+$AH$2,MONTH(J3382),DAY(J3382))),DATE(2050,12,31))))</f>
        <v>#VALUE!</v>
      </c>
      <c r="AF3382" s="33">
        <f t="shared" si="527"/>
        <v>1</v>
      </c>
    </row>
    <row r="3383" spans="1:32">
      <c r="A3383" s="1">
        <v>3383</v>
      </c>
      <c r="B3383" s="21" t="s">
        <v>6851</v>
      </c>
      <c r="C3383" s="21" t="s">
        <v>6851</v>
      </c>
      <c r="D3383" s="21" t="s">
        <v>163</v>
      </c>
      <c r="E3383" s="21" t="s">
        <v>164</v>
      </c>
      <c r="F3383" s="21" t="s">
        <v>164</v>
      </c>
      <c r="G3383" s="21" t="s">
        <v>165</v>
      </c>
      <c r="H3383" s="21" t="s">
        <v>166</v>
      </c>
      <c r="I3383" s="21" t="s">
        <v>167</v>
      </c>
      <c r="J3383" s="22">
        <v>18264</v>
      </c>
      <c r="K3383" s="22">
        <v>55153</v>
      </c>
      <c r="L3383" s="23">
        <f t="shared" si="528"/>
        <v>5</v>
      </c>
      <c r="M3383" s="24">
        <f t="shared" si="529"/>
        <v>1</v>
      </c>
      <c r="N3383" s="21">
        <v>5</v>
      </c>
      <c r="O3383" s="21">
        <v>5</v>
      </c>
      <c r="P3383" s="21" t="s">
        <v>5319</v>
      </c>
      <c r="Q3383" s="21" t="s">
        <v>5320</v>
      </c>
      <c r="R3383" s="25" t="s">
        <v>5320</v>
      </c>
      <c r="S3383" s="21" t="s">
        <v>6848</v>
      </c>
      <c r="T3383" s="21"/>
      <c r="U3383" s="26"/>
      <c r="V3383" s="26"/>
      <c r="W3383" s="27">
        <f t="shared" si="520"/>
        <v>1950</v>
      </c>
      <c r="X3383" s="27">
        <f t="shared" si="521"/>
        <v>2050</v>
      </c>
      <c r="Y3383" s="28">
        <f t="shared" si="522"/>
        <v>0</v>
      </c>
      <c r="Z3383" s="29" t="str">
        <f t="shared" si="523"/>
        <v>Excluded</v>
      </c>
      <c r="AA3383" s="30">
        <f t="shared" si="524"/>
        <v>5</v>
      </c>
      <c r="AB3383" s="31">
        <f>IF(AND(ISNUMBER(MATCH($S3383,[3]Lists!$CU$8:$CU$37,0)),J3383&gt;=DATE(2018,12,31)),$AH$6,$AH$5)</f>
        <v>1</v>
      </c>
      <c r="AC3383" s="31">
        <f t="shared" si="525"/>
        <v>1</v>
      </c>
      <c r="AD3383" s="31">
        <f t="shared" si="526"/>
        <v>1</v>
      </c>
      <c r="AE3383" s="32" t="e">
        <f>MIN($K3383,IF(AND(S3383='[3]Resources - Baseline'!$C$25,$AH$3&gt;0),MIN(DATE(2050,12,31),MAX(DATE($AH$4,12,31),DATE(YEAR(J3383)+$AH$3,MONTH(J3383),DAY(J3383)))),IF(AND(COUNTIFS('[3]Resources - Baseline'!$C$26:$C$37,S3383)=1,$AH$2&gt;0),MIN(DATE($AH$4,12,31),DATE(YEAR(J3383)+$AH$2,MONTH(J3383),DAY(J3383))),DATE(2050,12,31))))</f>
        <v>#VALUE!</v>
      </c>
      <c r="AF3383" s="33">
        <f t="shared" si="527"/>
        <v>1</v>
      </c>
    </row>
    <row r="3384" spans="1:32">
      <c r="A3384" s="1">
        <v>3384</v>
      </c>
      <c r="B3384" s="21" t="s">
        <v>6852</v>
      </c>
      <c r="C3384" s="21" t="s">
        <v>6852</v>
      </c>
      <c r="D3384" s="21" t="s">
        <v>163</v>
      </c>
      <c r="E3384" s="21" t="s">
        <v>164</v>
      </c>
      <c r="F3384" s="21" t="s">
        <v>164</v>
      </c>
      <c r="G3384" s="21" t="s">
        <v>165</v>
      </c>
      <c r="H3384" s="21" t="s">
        <v>166</v>
      </c>
      <c r="I3384" s="21" t="s">
        <v>167</v>
      </c>
      <c r="J3384" s="22">
        <v>18264</v>
      </c>
      <c r="K3384" s="22">
        <v>55153</v>
      </c>
      <c r="L3384" s="23">
        <f t="shared" si="528"/>
        <v>5</v>
      </c>
      <c r="M3384" s="24">
        <f t="shared" si="529"/>
        <v>1</v>
      </c>
      <c r="N3384" s="21">
        <v>5</v>
      </c>
      <c r="O3384" s="21">
        <v>5</v>
      </c>
      <c r="P3384" s="21" t="s">
        <v>5319</v>
      </c>
      <c r="Q3384" s="21" t="s">
        <v>5320</v>
      </c>
      <c r="R3384" s="25" t="s">
        <v>5320</v>
      </c>
      <c r="S3384" s="21" t="s">
        <v>6848</v>
      </c>
      <c r="T3384" s="21"/>
      <c r="U3384" s="26"/>
      <c r="V3384" s="26"/>
      <c r="W3384" s="27">
        <f t="shared" si="520"/>
        <v>1950</v>
      </c>
      <c r="X3384" s="27">
        <f t="shared" si="521"/>
        <v>2050</v>
      </c>
      <c r="Y3384" s="28">
        <f t="shared" si="522"/>
        <v>0</v>
      </c>
      <c r="Z3384" s="29" t="str">
        <f t="shared" si="523"/>
        <v>Excluded</v>
      </c>
      <c r="AA3384" s="30">
        <f t="shared" si="524"/>
        <v>5</v>
      </c>
      <c r="AB3384" s="31">
        <f>IF(AND(ISNUMBER(MATCH($S3384,[3]Lists!$CU$8:$CU$37,0)),J3384&gt;=DATE(2018,12,31)),$AH$6,$AH$5)</f>
        <v>1</v>
      </c>
      <c r="AC3384" s="31">
        <f t="shared" si="525"/>
        <v>1</v>
      </c>
      <c r="AD3384" s="31">
        <f t="shared" si="526"/>
        <v>1</v>
      </c>
      <c r="AE3384" s="32" t="e">
        <f>MIN($K3384,IF(AND(S3384='[3]Resources - Baseline'!$C$25,$AH$3&gt;0),MIN(DATE(2050,12,31),MAX(DATE($AH$4,12,31),DATE(YEAR(J3384)+$AH$3,MONTH(J3384),DAY(J3384)))),IF(AND(COUNTIFS('[3]Resources - Baseline'!$C$26:$C$37,S3384)=1,$AH$2&gt;0),MIN(DATE($AH$4,12,31),DATE(YEAR(J3384)+$AH$2,MONTH(J3384),DAY(J3384))),DATE(2050,12,31))))</f>
        <v>#VALUE!</v>
      </c>
      <c r="AF3384" s="33">
        <f t="shared" si="527"/>
        <v>1</v>
      </c>
    </row>
    <row r="3385" spans="1:32">
      <c r="A3385" s="1">
        <v>3385</v>
      </c>
      <c r="B3385" s="21" t="s">
        <v>6853</v>
      </c>
      <c r="C3385" s="21" t="s">
        <v>6854</v>
      </c>
      <c r="D3385" s="21" t="s">
        <v>163</v>
      </c>
      <c r="E3385" s="21" t="s">
        <v>802</v>
      </c>
      <c r="F3385" s="21" t="s">
        <v>802</v>
      </c>
      <c r="G3385" s="21" t="s">
        <v>803</v>
      </c>
      <c r="H3385" s="21" t="s">
        <v>804</v>
      </c>
      <c r="I3385" s="21" t="s">
        <v>212</v>
      </c>
      <c r="J3385" s="22">
        <v>19329</v>
      </c>
      <c r="K3385" s="22">
        <v>55153</v>
      </c>
      <c r="L3385" s="23">
        <f t="shared" si="528"/>
        <v>1.2</v>
      </c>
      <c r="M3385" s="24">
        <f t="shared" si="529"/>
        <v>1</v>
      </c>
      <c r="N3385" s="21">
        <v>1.2</v>
      </c>
      <c r="O3385" s="21">
        <v>1.2</v>
      </c>
      <c r="P3385" s="21" t="s">
        <v>218</v>
      </c>
      <c r="Q3385" s="21" t="s">
        <v>219</v>
      </c>
      <c r="R3385" s="25" t="s">
        <v>218</v>
      </c>
      <c r="S3385" s="21" t="s">
        <v>344</v>
      </c>
      <c r="T3385" s="21"/>
      <c r="U3385" s="26"/>
      <c r="V3385" s="26"/>
      <c r="W3385" s="27">
        <f t="shared" si="520"/>
        <v>1953</v>
      </c>
      <c r="X3385" s="27">
        <f t="shared" si="521"/>
        <v>2050</v>
      </c>
      <c r="Y3385" s="28">
        <f t="shared" si="522"/>
        <v>0</v>
      </c>
      <c r="Z3385" s="29" t="str">
        <f t="shared" si="523"/>
        <v>NW</v>
      </c>
      <c r="AA3385" s="30">
        <f t="shared" si="524"/>
        <v>1.2</v>
      </c>
      <c r="AB3385" s="31">
        <f>IF(AND(ISNUMBER(MATCH($S3385,[3]Lists!$CU$8:$CU$37,0)),J3385&gt;=DATE(2018,12,31)),$AH$6,$AH$5)</f>
        <v>1</v>
      </c>
      <c r="AC3385" s="31">
        <f t="shared" si="525"/>
        <v>1</v>
      </c>
      <c r="AD3385" s="31">
        <f t="shared" si="526"/>
        <v>1</v>
      </c>
      <c r="AE3385" s="32" t="e">
        <f>MIN($K3385,IF(AND(S3385='[3]Resources - Baseline'!$C$25,$AH$3&gt;0),MIN(DATE(2050,12,31),MAX(DATE($AH$4,12,31),DATE(YEAR(J3385)+$AH$3,MONTH(J3385),DAY(J3385)))),IF(AND(COUNTIFS('[3]Resources - Baseline'!$C$26:$C$37,S3385)=1,$AH$2&gt;0),MIN(DATE($AH$4,12,31),DATE(YEAR(J3385)+$AH$2,MONTH(J3385),DAY(J3385))),DATE(2050,12,31))))</f>
        <v>#VALUE!</v>
      </c>
      <c r="AF3385" s="33">
        <f t="shared" si="527"/>
        <v>1</v>
      </c>
    </row>
    <row r="3386" spans="1:32">
      <c r="A3386" s="1">
        <v>3386</v>
      </c>
      <c r="B3386" s="21" t="s">
        <v>6855</v>
      </c>
      <c r="C3386" s="21" t="s">
        <v>6856</v>
      </c>
      <c r="D3386" s="21" t="s">
        <v>163</v>
      </c>
      <c r="E3386" s="21" t="s">
        <v>331</v>
      </c>
      <c r="F3386" s="21" t="s">
        <v>331</v>
      </c>
      <c r="G3386" s="21" t="s">
        <v>177</v>
      </c>
      <c r="H3386" s="21" t="s">
        <v>176</v>
      </c>
      <c r="I3386" s="21" t="s">
        <v>178</v>
      </c>
      <c r="J3386" s="22">
        <v>19329</v>
      </c>
      <c r="K3386" s="22">
        <v>55153</v>
      </c>
      <c r="L3386" s="23">
        <f t="shared" si="528"/>
        <v>1.2</v>
      </c>
      <c r="M3386" s="24">
        <f t="shared" si="529"/>
        <v>1</v>
      </c>
      <c r="N3386" s="21">
        <v>1.2</v>
      </c>
      <c r="O3386" s="21">
        <v>1.2</v>
      </c>
      <c r="P3386" s="21" t="s">
        <v>218</v>
      </c>
      <c r="Q3386" s="21" t="s">
        <v>219</v>
      </c>
      <c r="R3386" s="25" t="s">
        <v>218</v>
      </c>
      <c r="S3386" s="21" t="s">
        <v>265</v>
      </c>
      <c r="T3386" s="21"/>
      <c r="U3386" s="26"/>
      <c r="V3386" s="26"/>
      <c r="W3386" s="27">
        <f t="shared" si="520"/>
        <v>1953</v>
      </c>
      <c r="X3386" s="27">
        <f t="shared" si="521"/>
        <v>2050</v>
      </c>
      <c r="Y3386" s="28">
        <f t="shared" si="522"/>
        <v>0</v>
      </c>
      <c r="Z3386" s="29" t="str">
        <f t="shared" si="523"/>
        <v>CAISO</v>
      </c>
      <c r="AA3386" s="30">
        <f t="shared" si="524"/>
        <v>1.2</v>
      </c>
      <c r="AB3386" s="31">
        <f>IF(AND(ISNUMBER(MATCH($S3386,[3]Lists!$CU$8:$CU$37,0)),J3386&gt;=DATE(2018,12,31)),$AH$6,$AH$5)</f>
        <v>1</v>
      </c>
      <c r="AC3386" s="31">
        <f t="shared" si="525"/>
        <v>1</v>
      </c>
      <c r="AD3386" s="31">
        <f t="shared" si="526"/>
        <v>1</v>
      </c>
      <c r="AE3386" s="32" t="e">
        <f>MIN($K3386,IF(AND(S3386='[3]Resources - Baseline'!$C$25,$AH$3&gt;0),MIN(DATE(2050,12,31),MAX(DATE($AH$4,12,31),DATE(YEAR(J3386)+$AH$3,MONTH(J3386),DAY(J3386)))),IF(AND(COUNTIFS('[3]Resources - Baseline'!$C$26:$C$37,S3386)=1,$AH$2&gt;0),MIN(DATE($AH$4,12,31),DATE(YEAR(J3386)+$AH$2,MONTH(J3386),DAY(J3386))),DATE(2050,12,31))))</f>
        <v>#VALUE!</v>
      </c>
      <c r="AF3386" s="33">
        <f t="shared" si="527"/>
        <v>1</v>
      </c>
    </row>
    <row r="3387" spans="1:32">
      <c r="A3387" s="1">
        <v>3387</v>
      </c>
      <c r="B3387" s="21" t="s">
        <v>6857</v>
      </c>
      <c r="C3387" s="21" t="s">
        <v>6858</v>
      </c>
      <c r="D3387" s="21" t="s">
        <v>163</v>
      </c>
      <c r="E3387" s="21" t="s">
        <v>331</v>
      </c>
      <c r="F3387" s="21" t="s">
        <v>331</v>
      </c>
      <c r="G3387" s="21" t="s">
        <v>177</v>
      </c>
      <c r="H3387" s="21" t="s">
        <v>176</v>
      </c>
      <c r="I3387" s="21" t="s">
        <v>178</v>
      </c>
      <c r="J3387" s="22">
        <v>19329</v>
      </c>
      <c r="K3387" s="22">
        <v>55153</v>
      </c>
      <c r="L3387" s="23">
        <f t="shared" si="528"/>
        <v>1.2</v>
      </c>
      <c r="M3387" s="24">
        <f t="shared" si="529"/>
        <v>1</v>
      </c>
      <c r="N3387" s="21">
        <v>1.2</v>
      </c>
      <c r="O3387" s="21">
        <v>1.2</v>
      </c>
      <c r="P3387" s="21" t="s">
        <v>218</v>
      </c>
      <c r="Q3387" s="21" t="s">
        <v>219</v>
      </c>
      <c r="R3387" s="25" t="s">
        <v>218</v>
      </c>
      <c r="S3387" s="21" t="s">
        <v>265</v>
      </c>
      <c r="T3387" s="21"/>
      <c r="U3387" s="26"/>
      <c r="V3387" s="26"/>
      <c r="W3387" s="27">
        <f t="shared" si="520"/>
        <v>1953</v>
      </c>
      <c r="X3387" s="27">
        <f t="shared" si="521"/>
        <v>2050</v>
      </c>
      <c r="Y3387" s="28">
        <f t="shared" si="522"/>
        <v>0</v>
      </c>
      <c r="Z3387" s="29" t="str">
        <f t="shared" si="523"/>
        <v>CAISO</v>
      </c>
      <c r="AA3387" s="30">
        <f t="shared" si="524"/>
        <v>1.2</v>
      </c>
      <c r="AB3387" s="31">
        <f>IF(AND(ISNUMBER(MATCH($S3387,[3]Lists!$CU$8:$CU$37,0)),J3387&gt;=DATE(2018,12,31)),$AH$6,$AH$5)</f>
        <v>1</v>
      </c>
      <c r="AC3387" s="31">
        <f t="shared" si="525"/>
        <v>1</v>
      </c>
      <c r="AD3387" s="31">
        <f t="shared" si="526"/>
        <v>1</v>
      </c>
      <c r="AE3387" s="32" t="e">
        <f>MIN($K3387,IF(AND(S3387='[3]Resources - Baseline'!$C$25,$AH$3&gt;0),MIN(DATE(2050,12,31),MAX(DATE($AH$4,12,31),DATE(YEAR(J3387)+$AH$3,MONTH(J3387),DAY(J3387)))),IF(AND(COUNTIFS('[3]Resources - Baseline'!$C$26:$C$37,S3387)=1,$AH$2&gt;0),MIN(DATE($AH$4,12,31),DATE(YEAR(J3387)+$AH$2,MONTH(J3387),DAY(J3387))),DATE(2050,12,31))))</f>
        <v>#VALUE!</v>
      </c>
      <c r="AF3387" s="33">
        <f t="shared" si="527"/>
        <v>1</v>
      </c>
    </row>
    <row r="3388" spans="1:32">
      <c r="A3388" s="1">
        <v>3388</v>
      </c>
      <c r="B3388" s="21" t="s">
        <v>6859</v>
      </c>
      <c r="C3388" s="21" t="s">
        <v>6860</v>
      </c>
      <c r="D3388" s="21" t="s">
        <v>163</v>
      </c>
      <c r="E3388" s="21" t="s">
        <v>331</v>
      </c>
      <c r="F3388" s="21" t="s">
        <v>331</v>
      </c>
      <c r="G3388" s="21" t="s">
        <v>177</v>
      </c>
      <c r="H3388" s="21" t="s">
        <v>176</v>
      </c>
      <c r="I3388" s="21" t="s">
        <v>178</v>
      </c>
      <c r="J3388" s="22">
        <v>19329</v>
      </c>
      <c r="K3388" s="22">
        <v>55153</v>
      </c>
      <c r="L3388" s="23">
        <f t="shared" si="528"/>
        <v>1.2</v>
      </c>
      <c r="M3388" s="24">
        <f t="shared" si="529"/>
        <v>1</v>
      </c>
      <c r="N3388" s="21">
        <v>1.2</v>
      </c>
      <c r="O3388" s="21">
        <v>1.2</v>
      </c>
      <c r="P3388" s="21" t="s">
        <v>218</v>
      </c>
      <c r="Q3388" s="21" t="s">
        <v>219</v>
      </c>
      <c r="R3388" s="25" t="s">
        <v>218</v>
      </c>
      <c r="S3388" s="21" t="s">
        <v>265</v>
      </c>
      <c r="T3388" s="21"/>
      <c r="U3388" s="26"/>
      <c r="V3388" s="26"/>
      <c r="W3388" s="27">
        <f t="shared" si="520"/>
        <v>1953</v>
      </c>
      <c r="X3388" s="27">
        <f t="shared" si="521"/>
        <v>2050</v>
      </c>
      <c r="Y3388" s="28">
        <f t="shared" si="522"/>
        <v>0</v>
      </c>
      <c r="Z3388" s="29" t="str">
        <f t="shared" si="523"/>
        <v>CAISO</v>
      </c>
      <c r="AA3388" s="30">
        <f t="shared" si="524"/>
        <v>1.2</v>
      </c>
      <c r="AB3388" s="31">
        <f>IF(AND(ISNUMBER(MATCH($S3388,[3]Lists!$CU$8:$CU$37,0)),J3388&gt;=DATE(2018,12,31)),$AH$6,$AH$5)</f>
        <v>1</v>
      </c>
      <c r="AC3388" s="31">
        <f t="shared" si="525"/>
        <v>1</v>
      </c>
      <c r="AD3388" s="31">
        <f t="shared" si="526"/>
        <v>1</v>
      </c>
      <c r="AE3388" s="32" t="e">
        <f>MIN($K3388,IF(AND(S3388='[3]Resources - Baseline'!$C$25,$AH$3&gt;0),MIN(DATE(2050,12,31),MAX(DATE($AH$4,12,31),DATE(YEAR(J3388)+$AH$3,MONTH(J3388),DAY(J3388)))),IF(AND(COUNTIFS('[3]Resources - Baseline'!$C$26:$C$37,S3388)=1,$AH$2&gt;0),MIN(DATE($AH$4,12,31),DATE(YEAR(J3388)+$AH$2,MONTH(J3388),DAY(J3388))),DATE(2050,12,31))))</f>
        <v>#VALUE!</v>
      </c>
      <c r="AF3388" s="33">
        <f t="shared" si="527"/>
        <v>1</v>
      </c>
    </row>
    <row r="3389" spans="1:32">
      <c r="A3389" s="1">
        <v>3389</v>
      </c>
      <c r="B3389" s="21" t="s">
        <v>6861</v>
      </c>
      <c r="C3389" s="21" t="s">
        <v>6862</v>
      </c>
      <c r="D3389" s="21" t="s">
        <v>163</v>
      </c>
      <c r="E3389" s="21" t="s">
        <v>331</v>
      </c>
      <c r="F3389" s="21" t="s">
        <v>331</v>
      </c>
      <c r="G3389" s="21" t="s">
        <v>177</v>
      </c>
      <c r="H3389" s="21" t="s">
        <v>176</v>
      </c>
      <c r="I3389" s="21" t="s">
        <v>178</v>
      </c>
      <c r="J3389" s="22">
        <v>19329</v>
      </c>
      <c r="K3389" s="22">
        <v>55153</v>
      </c>
      <c r="L3389" s="23">
        <f t="shared" si="528"/>
        <v>1.2</v>
      </c>
      <c r="M3389" s="24">
        <f t="shared" si="529"/>
        <v>1</v>
      </c>
      <c r="N3389" s="21">
        <v>1.2</v>
      </c>
      <c r="O3389" s="21">
        <v>1.2</v>
      </c>
      <c r="P3389" s="21" t="s">
        <v>218</v>
      </c>
      <c r="Q3389" s="21" t="s">
        <v>219</v>
      </c>
      <c r="R3389" s="25" t="s">
        <v>218</v>
      </c>
      <c r="S3389" s="21" t="s">
        <v>265</v>
      </c>
      <c r="T3389" s="21"/>
      <c r="U3389" s="26"/>
      <c r="V3389" s="26"/>
      <c r="W3389" s="27">
        <f t="shared" si="520"/>
        <v>1953</v>
      </c>
      <c r="X3389" s="27">
        <f t="shared" si="521"/>
        <v>2050</v>
      </c>
      <c r="Y3389" s="28">
        <f t="shared" si="522"/>
        <v>0</v>
      </c>
      <c r="Z3389" s="29" t="str">
        <f t="shared" si="523"/>
        <v>CAISO</v>
      </c>
      <c r="AA3389" s="30">
        <f t="shared" si="524"/>
        <v>1.2</v>
      </c>
      <c r="AB3389" s="31">
        <f>IF(AND(ISNUMBER(MATCH($S3389,[3]Lists!$CU$8:$CU$37,0)),J3389&gt;=DATE(2018,12,31)),$AH$6,$AH$5)</f>
        <v>1</v>
      </c>
      <c r="AC3389" s="31">
        <f t="shared" si="525"/>
        <v>1</v>
      </c>
      <c r="AD3389" s="31">
        <f t="shared" si="526"/>
        <v>1</v>
      </c>
      <c r="AE3389" s="32" t="e">
        <f>MIN($K3389,IF(AND(S3389='[3]Resources - Baseline'!$C$25,$AH$3&gt;0),MIN(DATE(2050,12,31),MAX(DATE($AH$4,12,31),DATE(YEAR(J3389)+$AH$3,MONTH(J3389),DAY(J3389)))),IF(AND(COUNTIFS('[3]Resources - Baseline'!$C$26:$C$37,S3389)=1,$AH$2&gt;0),MIN(DATE($AH$4,12,31),DATE(YEAR(J3389)+$AH$2,MONTH(J3389),DAY(J3389))),DATE(2050,12,31))))</f>
        <v>#VALUE!</v>
      </c>
      <c r="AF3389" s="33">
        <f t="shared" si="527"/>
        <v>1</v>
      </c>
    </row>
    <row r="3390" spans="1:32">
      <c r="A3390" s="1">
        <v>3390</v>
      </c>
      <c r="B3390" s="21" t="s">
        <v>6863</v>
      </c>
      <c r="C3390" s="21" t="s">
        <v>6864</v>
      </c>
      <c r="D3390" s="21" t="s">
        <v>163</v>
      </c>
      <c r="E3390" s="21" t="s">
        <v>331</v>
      </c>
      <c r="F3390" s="21" t="s">
        <v>331</v>
      </c>
      <c r="G3390" s="21" t="s">
        <v>177</v>
      </c>
      <c r="H3390" s="21" t="s">
        <v>176</v>
      </c>
      <c r="I3390" s="21" t="s">
        <v>178</v>
      </c>
      <c r="J3390" s="22">
        <v>19329</v>
      </c>
      <c r="K3390" s="22">
        <v>55153</v>
      </c>
      <c r="L3390" s="23">
        <f t="shared" si="528"/>
        <v>1.2</v>
      </c>
      <c r="M3390" s="24">
        <f t="shared" si="529"/>
        <v>1</v>
      </c>
      <c r="N3390" s="21">
        <v>1.2</v>
      </c>
      <c r="O3390" s="21">
        <v>1.2</v>
      </c>
      <c r="P3390" s="21" t="s">
        <v>218</v>
      </c>
      <c r="Q3390" s="21" t="s">
        <v>219</v>
      </c>
      <c r="R3390" s="25" t="s">
        <v>218</v>
      </c>
      <c r="S3390" s="21" t="s">
        <v>265</v>
      </c>
      <c r="T3390" s="21"/>
      <c r="U3390" s="26"/>
      <c r="V3390" s="26"/>
      <c r="W3390" s="27">
        <f t="shared" si="520"/>
        <v>1953</v>
      </c>
      <c r="X3390" s="27">
        <f t="shared" si="521"/>
        <v>2050</v>
      </c>
      <c r="Y3390" s="28">
        <f t="shared" si="522"/>
        <v>0</v>
      </c>
      <c r="Z3390" s="29" t="str">
        <f t="shared" si="523"/>
        <v>CAISO</v>
      </c>
      <c r="AA3390" s="30">
        <f t="shared" si="524"/>
        <v>1.2</v>
      </c>
      <c r="AB3390" s="31">
        <f>IF(AND(ISNUMBER(MATCH($S3390,[3]Lists!$CU$8:$CU$37,0)),J3390&gt;=DATE(2018,12,31)),$AH$6,$AH$5)</f>
        <v>1</v>
      </c>
      <c r="AC3390" s="31">
        <f t="shared" si="525"/>
        <v>1</v>
      </c>
      <c r="AD3390" s="31">
        <f t="shared" si="526"/>
        <v>1</v>
      </c>
      <c r="AE3390" s="32" t="e">
        <f>MIN($K3390,IF(AND(S3390='[3]Resources - Baseline'!$C$25,$AH$3&gt;0),MIN(DATE(2050,12,31),MAX(DATE($AH$4,12,31),DATE(YEAR(J3390)+$AH$3,MONTH(J3390),DAY(J3390)))),IF(AND(COUNTIFS('[3]Resources - Baseline'!$C$26:$C$37,S3390)=1,$AH$2&gt;0),MIN(DATE($AH$4,12,31),DATE(YEAR(J3390)+$AH$2,MONTH(J3390),DAY(J3390))),DATE(2050,12,31))))</f>
        <v>#VALUE!</v>
      </c>
      <c r="AF3390" s="33">
        <f t="shared" si="527"/>
        <v>1</v>
      </c>
    </row>
    <row r="3391" spans="1:32">
      <c r="A3391" s="1">
        <v>3391</v>
      </c>
      <c r="B3391" s="21" t="s">
        <v>6865</v>
      </c>
      <c r="C3391" s="21" t="s">
        <v>6866</v>
      </c>
      <c r="D3391" s="21" t="s">
        <v>163</v>
      </c>
      <c r="E3391" s="21" t="s">
        <v>331</v>
      </c>
      <c r="F3391" s="21" t="s">
        <v>331</v>
      </c>
      <c r="G3391" s="21" t="s">
        <v>177</v>
      </c>
      <c r="H3391" s="21" t="s">
        <v>176</v>
      </c>
      <c r="I3391" s="21" t="s">
        <v>178</v>
      </c>
      <c r="J3391" s="22">
        <v>19329</v>
      </c>
      <c r="K3391" s="22">
        <v>55153</v>
      </c>
      <c r="L3391" s="23">
        <f t="shared" si="528"/>
        <v>1.2</v>
      </c>
      <c r="M3391" s="24">
        <f t="shared" si="529"/>
        <v>1</v>
      </c>
      <c r="N3391" s="21">
        <v>1.2</v>
      </c>
      <c r="O3391" s="21">
        <v>1.2</v>
      </c>
      <c r="P3391" s="21" t="s">
        <v>218</v>
      </c>
      <c r="Q3391" s="21" t="s">
        <v>219</v>
      </c>
      <c r="R3391" s="25" t="s">
        <v>218</v>
      </c>
      <c r="S3391" s="21" t="s">
        <v>265</v>
      </c>
      <c r="T3391" s="21"/>
      <c r="U3391" s="26"/>
      <c r="V3391" s="26"/>
      <c r="W3391" s="27">
        <f t="shared" si="520"/>
        <v>1953</v>
      </c>
      <c r="X3391" s="27">
        <f t="shared" si="521"/>
        <v>2050</v>
      </c>
      <c r="Y3391" s="28">
        <f t="shared" si="522"/>
        <v>0</v>
      </c>
      <c r="Z3391" s="29" t="str">
        <f t="shared" si="523"/>
        <v>CAISO</v>
      </c>
      <c r="AA3391" s="30">
        <f t="shared" si="524"/>
        <v>1.2</v>
      </c>
      <c r="AB3391" s="31">
        <f>IF(AND(ISNUMBER(MATCH($S3391,[3]Lists!$CU$8:$CU$37,0)),J3391&gt;=DATE(2018,12,31)),$AH$6,$AH$5)</f>
        <v>1</v>
      </c>
      <c r="AC3391" s="31">
        <f t="shared" si="525"/>
        <v>1</v>
      </c>
      <c r="AD3391" s="31">
        <f t="shared" si="526"/>
        <v>1</v>
      </c>
      <c r="AE3391" s="32" t="e">
        <f>MIN($K3391,IF(AND(S3391='[3]Resources - Baseline'!$C$25,$AH$3&gt;0),MIN(DATE(2050,12,31),MAX(DATE($AH$4,12,31),DATE(YEAR(J3391)+$AH$3,MONTH(J3391),DAY(J3391)))),IF(AND(COUNTIFS('[3]Resources - Baseline'!$C$26:$C$37,S3391)=1,$AH$2&gt;0),MIN(DATE($AH$4,12,31),DATE(YEAR(J3391)+$AH$2,MONTH(J3391),DAY(J3391))),DATE(2050,12,31))))</f>
        <v>#VALUE!</v>
      </c>
      <c r="AF3391" s="33">
        <f t="shared" si="527"/>
        <v>1</v>
      </c>
    </row>
    <row r="3392" spans="1:32">
      <c r="A3392" s="1">
        <v>3392</v>
      </c>
      <c r="B3392" s="21" t="s">
        <v>6867</v>
      </c>
      <c r="C3392" s="21" t="s">
        <v>6868</v>
      </c>
      <c r="D3392" s="21" t="s">
        <v>163</v>
      </c>
      <c r="E3392" s="21" t="s">
        <v>331</v>
      </c>
      <c r="F3392" s="21" t="s">
        <v>331</v>
      </c>
      <c r="G3392" s="21" t="s">
        <v>177</v>
      </c>
      <c r="H3392" s="21" t="s">
        <v>176</v>
      </c>
      <c r="I3392" s="21" t="s">
        <v>178</v>
      </c>
      <c r="J3392" s="22">
        <v>19329</v>
      </c>
      <c r="K3392" s="22">
        <v>55153</v>
      </c>
      <c r="L3392" s="23">
        <f t="shared" si="528"/>
        <v>1.2</v>
      </c>
      <c r="M3392" s="24">
        <f t="shared" si="529"/>
        <v>1</v>
      </c>
      <c r="N3392" s="21">
        <v>1.2</v>
      </c>
      <c r="O3392" s="21">
        <v>1.2</v>
      </c>
      <c r="P3392" s="21" t="s">
        <v>218</v>
      </c>
      <c r="Q3392" s="21" t="s">
        <v>219</v>
      </c>
      <c r="R3392" s="25" t="s">
        <v>218</v>
      </c>
      <c r="S3392" s="21" t="s">
        <v>265</v>
      </c>
      <c r="T3392" s="21"/>
      <c r="U3392" s="26"/>
      <c r="V3392" s="26"/>
      <c r="W3392" s="27">
        <f t="shared" si="520"/>
        <v>1953</v>
      </c>
      <c r="X3392" s="27">
        <f t="shared" si="521"/>
        <v>2050</v>
      </c>
      <c r="Y3392" s="28">
        <f t="shared" si="522"/>
        <v>0</v>
      </c>
      <c r="Z3392" s="29" t="str">
        <f t="shared" si="523"/>
        <v>CAISO</v>
      </c>
      <c r="AA3392" s="30">
        <f t="shared" si="524"/>
        <v>1.2</v>
      </c>
      <c r="AB3392" s="31">
        <f>IF(AND(ISNUMBER(MATCH($S3392,[3]Lists!$CU$8:$CU$37,0)),J3392&gt;=DATE(2018,12,31)),$AH$6,$AH$5)</f>
        <v>1</v>
      </c>
      <c r="AC3392" s="31">
        <f t="shared" si="525"/>
        <v>1</v>
      </c>
      <c r="AD3392" s="31">
        <f t="shared" si="526"/>
        <v>1</v>
      </c>
      <c r="AE3392" s="32" t="e">
        <f>MIN($K3392,IF(AND(S3392='[3]Resources - Baseline'!$C$25,$AH$3&gt;0),MIN(DATE(2050,12,31),MAX(DATE($AH$4,12,31),DATE(YEAR(J3392)+$AH$3,MONTH(J3392),DAY(J3392)))),IF(AND(COUNTIFS('[3]Resources - Baseline'!$C$26:$C$37,S3392)=1,$AH$2&gt;0),MIN(DATE($AH$4,12,31),DATE(YEAR(J3392)+$AH$2,MONTH(J3392),DAY(J3392))),DATE(2050,12,31))))</f>
        <v>#VALUE!</v>
      </c>
      <c r="AF3392" s="33">
        <f t="shared" si="527"/>
        <v>1</v>
      </c>
    </row>
    <row r="3393" spans="1:32">
      <c r="A3393" s="1">
        <v>3393</v>
      </c>
      <c r="B3393" s="21" t="s">
        <v>6869</v>
      </c>
      <c r="C3393" s="21" t="s">
        <v>6870</v>
      </c>
      <c r="D3393" s="21" t="s">
        <v>163</v>
      </c>
      <c r="E3393" s="21" t="s">
        <v>331</v>
      </c>
      <c r="F3393" s="21" t="s">
        <v>331</v>
      </c>
      <c r="G3393" s="21" t="s">
        <v>177</v>
      </c>
      <c r="H3393" s="21" t="s">
        <v>176</v>
      </c>
      <c r="I3393" s="21" t="s">
        <v>178</v>
      </c>
      <c r="J3393" s="22">
        <v>19329</v>
      </c>
      <c r="K3393" s="22">
        <v>55153</v>
      </c>
      <c r="L3393" s="23">
        <f t="shared" si="528"/>
        <v>1.2</v>
      </c>
      <c r="M3393" s="24">
        <f t="shared" si="529"/>
        <v>1</v>
      </c>
      <c r="N3393" s="21">
        <v>1.2</v>
      </c>
      <c r="O3393" s="21">
        <v>1.2</v>
      </c>
      <c r="P3393" s="21" t="s">
        <v>218</v>
      </c>
      <c r="Q3393" s="21" t="s">
        <v>219</v>
      </c>
      <c r="R3393" s="25" t="s">
        <v>218</v>
      </c>
      <c r="S3393" s="21" t="s">
        <v>265</v>
      </c>
      <c r="T3393" s="21"/>
      <c r="U3393" s="26"/>
      <c r="V3393" s="26"/>
      <c r="W3393" s="27">
        <f t="shared" si="520"/>
        <v>1953</v>
      </c>
      <c r="X3393" s="27">
        <f t="shared" si="521"/>
        <v>2050</v>
      </c>
      <c r="Y3393" s="28">
        <f t="shared" si="522"/>
        <v>0</v>
      </c>
      <c r="Z3393" s="29" t="str">
        <f t="shared" si="523"/>
        <v>CAISO</v>
      </c>
      <c r="AA3393" s="30">
        <f t="shared" si="524"/>
        <v>1.2</v>
      </c>
      <c r="AB3393" s="31">
        <f>IF(AND(ISNUMBER(MATCH($S3393,[3]Lists!$CU$8:$CU$37,0)),J3393&gt;=DATE(2018,12,31)),$AH$6,$AH$5)</f>
        <v>1</v>
      </c>
      <c r="AC3393" s="31">
        <f t="shared" si="525"/>
        <v>1</v>
      </c>
      <c r="AD3393" s="31">
        <f t="shared" si="526"/>
        <v>1</v>
      </c>
      <c r="AE3393" s="32" t="e">
        <f>MIN($K3393,IF(AND(S3393='[3]Resources - Baseline'!$C$25,$AH$3&gt;0),MIN(DATE(2050,12,31),MAX(DATE($AH$4,12,31),DATE(YEAR(J3393)+$AH$3,MONTH(J3393),DAY(J3393)))),IF(AND(COUNTIFS('[3]Resources - Baseline'!$C$26:$C$37,S3393)=1,$AH$2&gt;0),MIN(DATE($AH$4,12,31),DATE(YEAR(J3393)+$AH$2,MONTH(J3393),DAY(J3393))),DATE(2050,12,31))))</f>
        <v>#VALUE!</v>
      </c>
      <c r="AF3393" s="33">
        <f t="shared" si="527"/>
        <v>1</v>
      </c>
    </row>
    <row r="3394" spans="1:32">
      <c r="A3394" s="1">
        <v>3394</v>
      </c>
      <c r="B3394" s="21" t="s">
        <v>6871</v>
      </c>
      <c r="C3394" s="21" t="s">
        <v>6872</v>
      </c>
      <c r="D3394" s="21" t="s">
        <v>163</v>
      </c>
      <c r="E3394" s="21" t="s">
        <v>331</v>
      </c>
      <c r="F3394" s="21" t="s">
        <v>331</v>
      </c>
      <c r="G3394" s="21" t="s">
        <v>177</v>
      </c>
      <c r="H3394" s="21" t="s">
        <v>176</v>
      </c>
      <c r="I3394" s="21" t="s">
        <v>178</v>
      </c>
      <c r="J3394" s="22">
        <v>19329</v>
      </c>
      <c r="K3394" s="22">
        <v>55153</v>
      </c>
      <c r="L3394" s="23">
        <f t="shared" si="528"/>
        <v>1.2</v>
      </c>
      <c r="M3394" s="24">
        <f t="shared" si="529"/>
        <v>1</v>
      </c>
      <c r="N3394" s="21">
        <v>1.2</v>
      </c>
      <c r="O3394" s="21">
        <v>1.2</v>
      </c>
      <c r="P3394" s="21" t="s">
        <v>218</v>
      </c>
      <c r="Q3394" s="21" t="s">
        <v>219</v>
      </c>
      <c r="R3394" s="25" t="s">
        <v>218</v>
      </c>
      <c r="S3394" s="21" t="s">
        <v>265</v>
      </c>
      <c r="T3394" s="21"/>
      <c r="U3394" s="26"/>
      <c r="V3394" s="26"/>
      <c r="W3394" s="27">
        <f t="shared" si="520"/>
        <v>1953</v>
      </c>
      <c r="X3394" s="27">
        <f t="shared" si="521"/>
        <v>2050</v>
      </c>
      <c r="Y3394" s="28">
        <f t="shared" si="522"/>
        <v>0</v>
      </c>
      <c r="Z3394" s="29" t="str">
        <f t="shared" si="523"/>
        <v>CAISO</v>
      </c>
      <c r="AA3394" s="30">
        <f t="shared" si="524"/>
        <v>1.2</v>
      </c>
      <c r="AB3394" s="31">
        <f>IF(AND(ISNUMBER(MATCH($S3394,[3]Lists!$CU$8:$CU$37,0)),J3394&gt;=DATE(2018,12,31)),$AH$6,$AH$5)</f>
        <v>1</v>
      </c>
      <c r="AC3394" s="31">
        <f t="shared" si="525"/>
        <v>1</v>
      </c>
      <c r="AD3394" s="31">
        <f t="shared" si="526"/>
        <v>1</v>
      </c>
      <c r="AE3394" s="32" t="e">
        <f>MIN($K3394,IF(AND(S3394='[3]Resources - Baseline'!$C$25,$AH$3&gt;0),MIN(DATE(2050,12,31),MAX(DATE($AH$4,12,31),DATE(YEAR(J3394)+$AH$3,MONTH(J3394),DAY(J3394)))),IF(AND(COUNTIFS('[3]Resources - Baseline'!$C$26:$C$37,S3394)=1,$AH$2&gt;0),MIN(DATE($AH$4,12,31),DATE(YEAR(J3394)+$AH$2,MONTH(J3394),DAY(J3394))),DATE(2050,12,31))))</f>
        <v>#VALUE!</v>
      </c>
      <c r="AF3394" s="33">
        <f t="shared" si="527"/>
        <v>1</v>
      </c>
    </row>
    <row r="3395" spans="1:32">
      <c r="A3395" s="1">
        <v>3395</v>
      </c>
      <c r="B3395" s="21" t="s">
        <v>6873</v>
      </c>
      <c r="C3395" s="21" t="s">
        <v>6874</v>
      </c>
      <c r="D3395" s="21" t="s">
        <v>163</v>
      </c>
      <c r="E3395" s="21" t="s">
        <v>331</v>
      </c>
      <c r="F3395" s="21" t="s">
        <v>331</v>
      </c>
      <c r="G3395" s="21" t="s">
        <v>177</v>
      </c>
      <c r="H3395" s="21" t="s">
        <v>176</v>
      </c>
      <c r="I3395" s="21" t="s">
        <v>178</v>
      </c>
      <c r="J3395" s="22">
        <v>19329</v>
      </c>
      <c r="K3395" s="22">
        <v>55153</v>
      </c>
      <c r="L3395" s="23">
        <f t="shared" si="528"/>
        <v>1.2</v>
      </c>
      <c r="M3395" s="24">
        <f t="shared" si="529"/>
        <v>1</v>
      </c>
      <c r="N3395" s="21">
        <v>1.2</v>
      </c>
      <c r="O3395" s="21">
        <v>1.2</v>
      </c>
      <c r="P3395" s="21" t="s">
        <v>218</v>
      </c>
      <c r="Q3395" s="21" t="s">
        <v>219</v>
      </c>
      <c r="R3395" s="25" t="s">
        <v>218</v>
      </c>
      <c r="S3395" s="21" t="s">
        <v>265</v>
      </c>
      <c r="T3395" s="21"/>
      <c r="U3395" s="26"/>
      <c r="V3395" s="26"/>
      <c r="W3395" s="27">
        <f t="shared" si="520"/>
        <v>1953</v>
      </c>
      <c r="X3395" s="27">
        <f t="shared" si="521"/>
        <v>2050</v>
      </c>
      <c r="Y3395" s="28">
        <f t="shared" si="522"/>
        <v>0</v>
      </c>
      <c r="Z3395" s="29" t="str">
        <f t="shared" si="523"/>
        <v>CAISO</v>
      </c>
      <c r="AA3395" s="30">
        <f t="shared" si="524"/>
        <v>1.2</v>
      </c>
      <c r="AB3395" s="31">
        <f>IF(AND(ISNUMBER(MATCH($S3395,[3]Lists!$CU$8:$CU$37,0)),J3395&gt;=DATE(2018,12,31)),$AH$6,$AH$5)</f>
        <v>1</v>
      </c>
      <c r="AC3395" s="31">
        <f t="shared" si="525"/>
        <v>1</v>
      </c>
      <c r="AD3395" s="31">
        <f t="shared" si="526"/>
        <v>1</v>
      </c>
      <c r="AE3395" s="32" t="e">
        <f>MIN($K3395,IF(AND(S3395='[3]Resources - Baseline'!$C$25,$AH$3&gt;0),MIN(DATE(2050,12,31),MAX(DATE($AH$4,12,31),DATE(YEAR(J3395)+$AH$3,MONTH(J3395),DAY(J3395)))),IF(AND(COUNTIFS('[3]Resources - Baseline'!$C$26:$C$37,S3395)=1,$AH$2&gt;0),MIN(DATE($AH$4,12,31),DATE(YEAR(J3395)+$AH$2,MONTH(J3395),DAY(J3395))),DATE(2050,12,31))))</f>
        <v>#VALUE!</v>
      </c>
      <c r="AF3395" s="33">
        <f t="shared" si="527"/>
        <v>1</v>
      </c>
    </row>
    <row r="3396" spans="1:32">
      <c r="A3396" s="1">
        <v>3396</v>
      </c>
      <c r="B3396" s="21" t="s">
        <v>6875</v>
      </c>
      <c r="C3396" s="21" t="s">
        <v>6876</v>
      </c>
      <c r="D3396" s="21" t="s">
        <v>163</v>
      </c>
      <c r="E3396" s="21" t="s">
        <v>331</v>
      </c>
      <c r="F3396" s="21" t="s">
        <v>331</v>
      </c>
      <c r="G3396" s="21" t="s">
        <v>177</v>
      </c>
      <c r="H3396" s="21" t="s">
        <v>176</v>
      </c>
      <c r="I3396" s="21" t="s">
        <v>178</v>
      </c>
      <c r="J3396" s="22">
        <v>19329</v>
      </c>
      <c r="K3396" s="22">
        <v>55153</v>
      </c>
      <c r="L3396" s="23">
        <f t="shared" si="528"/>
        <v>1.2</v>
      </c>
      <c r="M3396" s="24">
        <f t="shared" si="529"/>
        <v>1</v>
      </c>
      <c r="N3396" s="21">
        <v>1.2</v>
      </c>
      <c r="O3396" s="21">
        <v>1.2</v>
      </c>
      <c r="P3396" s="21" t="s">
        <v>218</v>
      </c>
      <c r="Q3396" s="21" t="s">
        <v>219</v>
      </c>
      <c r="R3396" s="25" t="s">
        <v>218</v>
      </c>
      <c r="S3396" s="21" t="s">
        <v>265</v>
      </c>
      <c r="T3396" s="21"/>
      <c r="U3396" s="26"/>
      <c r="V3396" s="26"/>
      <c r="W3396" s="27">
        <f t="shared" si="520"/>
        <v>1953</v>
      </c>
      <c r="X3396" s="27">
        <f t="shared" si="521"/>
        <v>2050</v>
      </c>
      <c r="Y3396" s="28">
        <f t="shared" si="522"/>
        <v>0</v>
      </c>
      <c r="Z3396" s="29" t="str">
        <f t="shared" si="523"/>
        <v>CAISO</v>
      </c>
      <c r="AA3396" s="30">
        <f t="shared" si="524"/>
        <v>1.2</v>
      </c>
      <c r="AB3396" s="31">
        <f>IF(AND(ISNUMBER(MATCH($S3396,[3]Lists!$CU$8:$CU$37,0)),J3396&gt;=DATE(2018,12,31)),$AH$6,$AH$5)</f>
        <v>1</v>
      </c>
      <c r="AC3396" s="31">
        <f t="shared" si="525"/>
        <v>1</v>
      </c>
      <c r="AD3396" s="31">
        <f t="shared" si="526"/>
        <v>1</v>
      </c>
      <c r="AE3396" s="32" t="e">
        <f>MIN($K3396,IF(AND(S3396='[3]Resources - Baseline'!$C$25,$AH$3&gt;0),MIN(DATE(2050,12,31),MAX(DATE($AH$4,12,31),DATE(YEAR(J3396)+$AH$3,MONTH(J3396),DAY(J3396)))),IF(AND(COUNTIFS('[3]Resources - Baseline'!$C$26:$C$37,S3396)=1,$AH$2&gt;0),MIN(DATE($AH$4,12,31),DATE(YEAR(J3396)+$AH$2,MONTH(J3396),DAY(J3396))),DATE(2050,12,31))))</f>
        <v>#VALUE!</v>
      </c>
      <c r="AF3396" s="33">
        <f t="shared" si="527"/>
        <v>1</v>
      </c>
    </row>
    <row r="3397" spans="1:32">
      <c r="A3397" s="1">
        <v>3397</v>
      </c>
      <c r="B3397" s="21" t="s">
        <v>6877</v>
      </c>
      <c r="C3397" s="21" t="s">
        <v>6878</v>
      </c>
      <c r="D3397" s="21" t="s">
        <v>163</v>
      </c>
      <c r="E3397" s="21" t="s">
        <v>331</v>
      </c>
      <c r="F3397" s="21" t="s">
        <v>331</v>
      </c>
      <c r="G3397" s="21" t="s">
        <v>177</v>
      </c>
      <c r="H3397" s="21" t="s">
        <v>176</v>
      </c>
      <c r="I3397" s="21" t="s">
        <v>178</v>
      </c>
      <c r="J3397" s="22">
        <v>8888</v>
      </c>
      <c r="K3397" s="22">
        <v>55153</v>
      </c>
      <c r="L3397" s="23">
        <f t="shared" si="528"/>
        <v>1</v>
      </c>
      <c r="M3397" s="24">
        <f t="shared" si="529"/>
        <v>1</v>
      </c>
      <c r="N3397" s="21">
        <v>1</v>
      </c>
      <c r="O3397" s="21">
        <v>1</v>
      </c>
      <c r="P3397" s="21" t="s">
        <v>218</v>
      </c>
      <c r="Q3397" s="21" t="s">
        <v>219</v>
      </c>
      <c r="R3397" s="25" t="s">
        <v>218</v>
      </c>
      <c r="S3397" s="21" t="s">
        <v>265</v>
      </c>
      <c r="T3397" s="21"/>
      <c r="U3397" s="26"/>
      <c r="V3397" s="26"/>
      <c r="W3397" s="27">
        <f t="shared" si="520"/>
        <v>1924</v>
      </c>
      <c r="X3397" s="27">
        <f t="shared" si="521"/>
        <v>2050</v>
      </c>
      <c r="Y3397" s="28">
        <f t="shared" si="522"/>
        <v>0</v>
      </c>
      <c r="Z3397" s="29" t="str">
        <f t="shared" si="523"/>
        <v>CAISO</v>
      </c>
      <c r="AA3397" s="30">
        <f t="shared" si="524"/>
        <v>1</v>
      </c>
      <c r="AB3397" s="31">
        <f>IF(AND(ISNUMBER(MATCH($S3397,[3]Lists!$CU$8:$CU$37,0)),J3397&gt;=DATE(2018,12,31)),$AH$6,$AH$5)</f>
        <v>1</v>
      </c>
      <c r="AC3397" s="31">
        <f t="shared" si="525"/>
        <v>1</v>
      </c>
      <c r="AD3397" s="31">
        <f t="shared" si="526"/>
        <v>1</v>
      </c>
      <c r="AE3397" s="32" t="e">
        <f>MIN($K3397,IF(AND(S3397='[3]Resources - Baseline'!$C$25,$AH$3&gt;0),MIN(DATE(2050,12,31),MAX(DATE($AH$4,12,31),DATE(YEAR(J3397)+$AH$3,MONTH(J3397),DAY(J3397)))),IF(AND(COUNTIFS('[3]Resources - Baseline'!$C$26:$C$37,S3397)=1,$AH$2&gt;0),MIN(DATE($AH$4,12,31),DATE(YEAR(J3397)+$AH$2,MONTH(J3397),DAY(J3397))),DATE(2050,12,31))))</f>
        <v>#VALUE!</v>
      </c>
      <c r="AF3397" s="33">
        <f t="shared" si="527"/>
        <v>1</v>
      </c>
    </row>
    <row r="3398" spans="1:32">
      <c r="A3398" s="1">
        <v>3398</v>
      </c>
      <c r="B3398" s="21" t="s">
        <v>6879</v>
      </c>
      <c r="C3398" s="21" t="s">
        <v>6880</v>
      </c>
      <c r="D3398" s="21" t="s">
        <v>163</v>
      </c>
      <c r="E3398" s="21" t="s">
        <v>1273</v>
      </c>
      <c r="F3398" s="21" t="s">
        <v>1273</v>
      </c>
      <c r="G3398" s="21" t="s">
        <v>1274</v>
      </c>
      <c r="H3398" s="21" t="s">
        <v>210</v>
      </c>
      <c r="I3398" s="21" t="s">
        <v>212</v>
      </c>
      <c r="J3398" s="22">
        <v>34029</v>
      </c>
      <c r="K3398" s="22">
        <v>55153</v>
      </c>
      <c r="L3398" s="23">
        <f t="shared" si="528"/>
        <v>139.19999999999999</v>
      </c>
      <c r="M3398" s="24">
        <f t="shared" si="529"/>
        <v>1</v>
      </c>
      <c r="N3398" s="21">
        <v>139.19999999999999</v>
      </c>
      <c r="O3398" s="21">
        <v>139.19999999999999</v>
      </c>
      <c r="P3398" s="21" t="s">
        <v>257</v>
      </c>
      <c r="Q3398" s="21" t="s">
        <v>258</v>
      </c>
      <c r="R3398" s="25" t="s">
        <v>259</v>
      </c>
      <c r="S3398" s="21" t="s">
        <v>807</v>
      </c>
      <c r="T3398" s="21"/>
      <c r="U3398" s="26"/>
      <c r="V3398" s="26"/>
      <c r="W3398" s="27">
        <f t="shared" si="520"/>
        <v>1993</v>
      </c>
      <c r="X3398" s="27">
        <f t="shared" si="521"/>
        <v>2050</v>
      </c>
      <c r="Y3398" s="28">
        <f t="shared" si="522"/>
        <v>0</v>
      </c>
      <c r="Z3398" s="29" t="str">
        <f t="shared" si="523"/>
        <v>NW</v>
      </c>
      <c r="AA3398" s="30">
        <f t="shared" si="524"/>
        <v>139.19999999999999</v>
      </c>
      <c r="AB3398" s="31">
        <f>IF(AND(ISNUMBER(MATCH($S3398,[3]Lists!$CU$8:$CU$37,0)),J3398&gt;=DATE(2018,12,31)),$AH$6,$AH$5)</f>
        <v>1</v>
      </c>
      <c r="AC3398" s="31">
        <f t="shared" si="525"/>
        <v>1</v>
      </c>
      <c r="AD3398" s="31">
        <f t="shared" si="526"/>
        <v>1</v>
      </c>
      <c r="AE3398" s="32" t="e">
        <f>MIN($K3398,IF(AND(S3398='[3]Resources - Baseline'!$C$25,$AH$3&gt;0),MIN(DATE(2050,12,31),MAX(DATE($AH$4,12,31),DATE(YEAR(J3398)+$AH$3,MONTH(J3398),DAY(J3398)))),IF(AND(COUNTIFS('[3]Resources - Baseline'!$C$26:$C$37,S3398)=1,$AH$2&gt;0),MIN(DATE($AH$4,12,31),DATE(YEAR(J3398)+$AH$2,MONTH(J3398),DAY(J3398))),DATE(2050,12,31))))</f>
        <v>#VALUE!</v>
      </c>
      <c r="AF3398" s="33">
        <f t="shared" si="527"/>
        <v>1</v>
      </c>
    </row>
    <row r="3399" spans="1:32">
      <c r="A3399" s="1">
        <v>3399</v>
      </c>
      <c r="B3399" s="21" t="s">
        <v>6881</v>
      </c>
      <c r="C3399" s="21" t="s">
        <v>6882</v>
      </c>
      <c r="D3399" s="21" t="s">
        <v>163</v>
      </c>
      <c r="E3399" s="21" t="s">
        <v>359</v>
      </c>
      <c r="F3399" s="21" t="s">
        <v>359</v>
      </c>
      <c r="G3399" s="21" t="s">
        <v>360</v>
      </c>
      <c r="H3399" s="21" t="s">
        <v>210</v>
      </c>
      <c r="I3399" s="21" t="s">
        <v>212</v>
      </c>
      <c r="J3399" s="22">
        <v>31048</v>
      </c>
      <c r="K3399" s="22">
        <v>55153</v>
      </c>
      <c r="L3399" s="23">
        <f t="shared" si="528"/>
        <v>47</v>
      </c>
      <c r="M3399" s="24">
        <f t="shared" si="529"/>
        <v>1</v>
      </c>
      <c r="N3399" s="21">
        <v>47</v>
      </c>
      <c r="O3399" s="21">
        <v>47</v>
      </c>
      <c r="P3399" s="21" t="s">
        <v>218</v>
      </c>
      <c r="Q3399" s="21" t="s">
        <v>219</v>
      </c>
      <c r="R3399" s="25" t="s">
        <v>218</v>
      </c>
      <c r="S3399" s="21" t="s">
        <v>344</v>
      </c>
      <c r="T3399" s="21"/>
      <c r="U3399" s="26"/>
      <c r="V3399" s="26"/>
      <c r="W3399" s="27">
        <f t="shared" si="520"/>
        <v>1985</v>
      </c>
      <c r="X3399" s="27">
        <f t="shared" si="521"/>
        <v>2050</v>
      </c>
      <c r="Y3399" s="28">
        <f t="shared" si="522"/>
        <v>0</v>
      </c>
      <c r="Z3399" s="29" t="str">
        <f t="shared" si="523"/>
        <v>NW</v>
      </c>
      <c r="AA3399" s="30">
        <f t="shared" si="524"/>
        <v>47</v>
      </c>
      <c r="AB3399" s="31">
        <f>IF(AND(ISNUMBER(MATCH($S3399,[3]Lists!$CU$8:$CU$37,0)),J3399&gt;=DATE(2018,12,31)),$AH$6,$AH$5)</f>
        <v>1</v>
      </c>
      <c r="AC3399" s="31">
        <f t="shared" si="525"/>
        <v>1</v>
      </c>
      <c r="AD3399" s="31">
        <f t="shared" si="526"/>
        <v>1</v>
      </c>
      <c r="AE3399" s="32" t="e">
        <f>MIN($K3399,IF(AND(S3399='[3]Resources - Baseline'!$C$25,$AH$3&gt;0),MIN(DATE(2050,12,31),MAX(DATE($AH$4,12,31),DATE(YEAR(J3399)+$AH$3,MONTH(J3399),DAY(J3399)))),IF(AND(COUNTIFS('[3]Resources - Baseline'!$C$26:$C$37,S3399)=1,$AH$2&gt;0),MIN(DATE($AH$4,12,31),DATE(YEAR(J3399)+$AH$2,MONTH(J3399),DAY(J3399))),DATE(2050,12,31))))</f>
        <v>#VALUE!</v>
      </c>
      <c r="AF3399" s="33">
        <f t="shared" si="527"/>
        <v>1</v>
      </c>
    </row>
    <row r="3400" spans="1:32">
      <c r="A3400" s="1">
        <v>3400</v>
      </c>
      <c r="B3400" s="21" t="s">
        <v>6883</v>
      </c>
      <c r="C3400" s="21" t="s">
        <v>6884</v>
      </c>
      <c r="D3400" s="21" t="s">
        <v>163</v>
      </c>
      <c r="E3400" s="21" t="s">
        <v>359</v>
      </c>
      <c r="F3400" s="21" t="s">
        <v>359</v>
      </c>
      <c r="G3400" s="21" t="s">
        <v>360</v>
      </c>
      <c r="H3400" s="21" t="s">
        <v>210</v>
      </c>
      <c r="I3400" s="21" t="s">
        <v>212</v>
      </c>
      <c r="J3400" s="22">
        <v>31048</v>
      </c>
      <c r="K3400" s="22">
        <v>55153</v>
      </c>
      <c r="L3400" s="23">
        <f t="shared" si="528"/>
        <v>47</v>
      </c>
      <c r="M3400" s="24">
        <f t="shared" si="529"/>
        <v>1</v>
      </c>
      <c r="N3400" s="21">
        <v>47</v>
      </c>
      <c r="O3400" s="21">
        <v>47</v>
      </c>
      <c r="P3400" s="21" t="s">
        <v>218</v>
      </c>
      <c r="Q3400" s="21" t="s">
        <v>219</v>
      </c>
      <c r="R3400" s="25" t="s">
        <v>218</v>
      </c>
      <c r="S3400" s="21" t="s">
        <v>344</v>
      </c>
      <c r="T3400" s="21"/>
      <c r="U3400" s="26"/>
      <c r="V3400" s="26"/>
      <c r="W3400" s="27">
        <f t="shared" si="520"/>
        <v>1985</v>
      </c>
      <c r="X3400" s="27">
        <f t="shared" si="521"/>
        <v>2050</v>
      </c>
      <c r="Y3400" s="28">
        <f t="shared" si="522"/>
        <v>0</v>
      </c>
      <c r="Z3400" s="29" t="str">
        <f t="shared" si="523"/>
        <v>NW</v>
      </c>
      <c r="AA3400" s="30">
        <f t="shared" si="524"/>
        <v>47</v>
      </c>
      <c r="AB3400" s="31">
        <f>IF(AND(ISNUMBER(MATCH($S3400,[3]Lists!$CU$8:$CU$37,0)),J3400&gt;=DATE(2018,12,31)),$AH$6,$AH$5)</f>
        <v>1</v>
      </c>
      <c r="AC3400" s="31">
        <f t="shared" si="525"/>
        <v>1</v>
      </c>
      <c r="AD3400" s="31">
        <f t="shared" si="526"/>
        <v>1</v>
      </c>
      <c r="AE3400" s="32" t="e">
        <f>MIN($K3400,IF(AND(S3400='[3]Resources - Baseline'!$C$25,$AH$3&gt;0),MIN(DATE(2050,12,31),MAX(DATE($AH$4,12,31),DATE(YEAR(J3400)+$AH$3,MONTH(J3400),DAY(J3400)))),IF(AND(COUNTIFS('[3]Resources - Baseline'!$C$26:$C$37,S3400)=1,$AH$2&gt;0),MIN(DATE($AH$4,12,31),DATE(YEAR(J3400)+$AH$2,MONTH(J3400),DAY(J3400))),DATE(2050,12,31))))</f>
        <v>#VALUE!</v>
      </c>
      <c r="AF3400" s="33">
        <f t="shared" si="527"/>
        <v>1</v>
      </c>
    </row>
    <row r="3401" spans="1:32">
      <c r="A3401" s="1">
        <v>3401</v>
      </c>
      <c r="B3401" s="21" t="s">
        <v>6885</v>
      </c>
      <c r="C3401" s="21" t="s">
        <v>6886</v>
      </c>
      <c r="D3401" s="21" t="s">
        <v>163</v>
      </c>
      <c r="E3401" s="21" t="s">
        <v>298</v>
      </c>
      <c r="F3401" s="21" t="s">
        <v>298</v>
      </c>
      <c r="G3401" s="21" t="s">
        <v>299</v>
      </c>
      <c r="H3401" s="21" t="s">
        <v>166</v>
      </c>
      <c r="I3401" s="21" t="s">
        <v>167</v>
      </c>
      <c r="J3401" s="22">
        <v>38260</v>
      </c>
      <c r="K3401" s="22">
        <v>55123</v>
      </c>
      <c r="L3401" s="23">
        <f t="shared" si="528"/>
        <v>41.4</v>
      </c>
      <c r="M3401" s="24">
        <f t="shared" si="529"/>
        <v>1</v>
      </c>
      <c r="N3401" s="21">
        <v>41.4</v>
      </c>
      <c r="O3401" s="21">
        <v>41.4</v>
      </c>
      <c r="P3401" s="21" t="s">
        <v>196</v>
      </c>
      <c r="Q3401" s="21" t="s">
        <v>197</v>
      </c>
      <c r="R3401" s="25" t="s">
        <v>198</v>
      </c>
      <c r="S3401" s="21" t="s">
        <v>542</v>
      </c>
      <c r="T3401" s="21"/>
      <c r="U3401" s="26"/>
      <c r="V3401" s="26"/>
      <c r="W3401" s="27">
        <f t="shared" si="520"/>
        <v>2005</v>
      </c>
      <c r="X3401" s="27">
        <f t="shared" si="521"/>
        <v>2050</v>
      </c>
      <c r="Y3401" s="28">
        <f t="shared" si="522"/>
        <v>0</v>
      </c>
      <c r="Z3401" s="29" t="str">
        <f t="shared" si="523"/>
        <v>Excluded</v>
      </c>
      <c r="AA3401" s="30">
        <f t="shared" si="524"/>
        <v>41.4</v>
      </c>
      <c r="AB3401" s="31">
        <f>IF(AND(ISNUMBER(MATCH($S3401,[3]Lists!$CU$8:$CU$37,0)),J3401&gt;=DATE(2018,12,31)),$AH$6,$AH$5)</f>
        <v>1</v>
      </c>
      <c r="AC3401" s="31">
        <f t="shared" si="525"/>
        <v>1</v>
      </c>
      <c r="AD3401" s="31">
        <f t="shared" si="526"/>
        <v>1</v>
      </c>
      <c r="AE3401" s="32" t="e">
        <f>MIN($K3401,IF(AND(S3401='[3]Resources - Baseline'!$C$25,$AH$3&gt;0),MIN(DATE(2050,12,31),MAX(DATE($AH$4,12,31),DATE(YEAR(J3401)+$AH$3,MONTH(J3401),DAY(J3401)))),IF(AND(COUNTIFS('[3]Resources - Baseline'!$C$26:$C$37,S3401)=1,$AH$2&gt;0),MIN(DATE($AH$4,12,31),DATE(YEAR(J3401)+$AH$2,MONTH(J3401),DAY(J3401))),DATE(2050,12,31))))</f>
        <v>#VALUE!</v>
      </c>
      <c r="AF3401" s="33">
        <f t="shared" si="527"/>
        <v>1</v>
      </c>
    </row>
    <row r="3402" spans="1:32">
      <c r="A3402" s="1">
        <v>3402</v>
      </c>
      <c r="B3402" s="21" t="s">
        <v>6887</v>
      </c>
      <c r="C3402" s="21" t="s">
        <v>6888</v>
      </c>
      <c r="D3402" s="21" t="s">
        <v>163</v>
      </c>
      <c r="E3402" s="21" t="s">
        <v>298</v>
      </c>
      <c r="F3402" s="21" t="s">
        <v>298</v>
      </c>
      <c r="G3402" s="21" t="s">
        <v>299</v>
      </c>
      <c r="H3402" s="21" t="s">
        <v>166</v>
      </c>
      <c r="I3402" s="21" t="s">
        <v>167</v>
      </c>
      <c r="J3402" s="22">
        <v>38260</v>
      </c>
      <c r="K3402" s="22">
        <v>55123</v>
      </c>
      <c r="L3402" s="23">
        <f t="shared" si="528"/>
        <v>27</v>
      </c>
      <c r="M3402" s="24">
        <f t="shared" si="529"/>
        <v>1</v>
      </c>
      <c r="N3402" s="21">
        <v>27</v>
      </c>
      <c r="O3402" s="21">
        <v>27</v>
      </c>
      <c r="P3402" s="21" t="s">
        <v>196</v>
      </c>
      <c r="Q3402" s="21" t="s">
        <v>197</v>
      </c>
      <c r="R3402" s="25" t="s">
        <v>198</v>
      </c>
      <c r="S3402" s="21" t="s">
        <v>542</v>
      </c>
      <c r="T3402" s="21"/>
      <c r="U3402" s="26"/>
      <c r="V3402" s="26"/>
      <c r="W3402" s="27">
        <f t="shared" ref="W3402:W3465" si="530">IF(J3402&lt;DATE(YEAR(J3402),7,1),YEAR(J3402),YEAR(J3402)+1)</f>
        <v>2005</v>
      </c>
      <c r="X3402" s="27">
        <f t="shared" ref="X3402:X3465" si="531">IF(K3402&gt;=DATE(YEAR(K3402),7,1),YEAR(K3402),YEAR(K3402)-1)</f>
        <v>2050</v>
      </c>
      <c r="Y3402" s="28">
        <f t="shared" ref="Y3402:Y3465" si="532">IF(ISBLANK(U3402),0,O3402-U3402)</f>
        <v>0</v>
      </c>
      <c r="Z3402" s="29" t="str">
        <f t="shared" ref="Z3402:Z3465" si="533">IF(ISBLANK(T3402),I3402,T3402)</f>
        <v>Excluded</v>
      </c>
      <c r="AA3402" s="30">
        <f t="shared" ref="AA3402:AA3465" si="534">IF(ISBLANK(U3402),O3402,U3402)</f>
        <v>27</v>
      </c>
      <c r="AB3402" s="31">
        <f>IF(AND(ISNUMBER(MATCH($S3402,[3]Lists!$CU$8:$CU$37,0)),J3402&gt;=DATE(2018,12,31)),$AH$6,$AH$5)</f>
        <v>1</v>
      </c>
      <c r="AC3402" s="31">
        <f t="shared" ref="AC3402:AC3465" si="535">IF(ISBLANK(S3402),0,1)</f>
        <v>1</v>
      </c>
      <c r="AD3402" s="31">
        <f t="shared" ref="AD3402:AD3465" si="536">AC3402</f>
        <v>1</v>
      </c>
      <c r="AE3402" s="32" t="e">
        <f>MIN($K3402,IF(AND(S3402='[3]Resources - Baseline'!$C$25,$AH$3&gt;0),MIN(DATE(2050,12,31),MAX(DATE($AH$4,12,31),DATE(YEAR(J3402)+$AH$3,MONTH(J3402),DAY(J3402)))),IF(AND(COUNTIFS('[3]Resources - Baseline'!$C$26:$C$37,S3402)=1,$AH$2&gt;0),MIN(DATE($AH$4,12,31),DATE(YEAR(J3402)+$AH$2,MONTH(J3402),DAY(J3402))),DATE(2050,12,31))))</f>
        <v>#VALUE!</v>
      </c>
      <c r="AF3402" s="33">
        <f t="shared" ref="AF3402:AF3465" si="537">SUMPRODUCT(($B$9:$B$3872=$B3402)*1)</f>
        <v>1</v>
      </c>
    </row>
    <row r="3403" spans="1:32">
      <c r="A3403" s="1">
        <v>3403</v>
      </c>
      <c r="B3403" s="21" t="s">
        <v>6889</v>
      </c>
      <c r="C3403" s="21" t="s">
        <v>6890</v>
      </c>
      <c r="D3403" s="21" t="s">
        <v>163</v>
      </c>
      <c r="E3403" s="21" t="s">
        <v>298</v>
      </c>
      <c r="F3403" s="21" t="s">
        <v>298</v>
      </c>
      <c r="G3403" s="21" t="s">
        <v>299</v>
      </c>
      <c r="H3403" s="21" t="s">
        <v>166</v>
      </c>
      <c r="I3403" s="21" t="s">
        <v>167</v>
      </c>
      <c r="J3403" s="22">
        <v>40221</v>
      </c>
      <c r="K3403" s="22">
        <v>55153</v>
      </c>
      <c r="L3403" s="23">
        <f t="shared" ref="L3403:L3466" si="538">IFERROR(M3403*O3403,0)</f>
        <v>45</v>
      </c>
      <c r="M3403" s="24">
        <f t="shared" ref="M3403:M3466" si="539">IFERROR(N3403/O3403,0)</f>
        <v>1</v>
      </c>
      <c r="N3403" s="21">
        <v>45</v>
      </c>
      <c r="O3403" s="21">
        <v>45</v>
      </c>
      <c r="P3403" s="21" t="s">
        <v>196</v>
      </c>
      <c r="Q3403" s="21" t="s">
        <v>197</v>
      </c>
      <c r="R3403" s="25" t="s">
        <v>198</v>
      </c>
      <c r="S3403" s="21" t="s">
        <v>542</v>
      </c>
      <c r="T3403" s="21"/>
      <c r="U3403" s="26"/>
      <c r="V3403" s="26"/>
      <c r="W3403" s="27">
        <f t="shared" si="530"/>
        <v>2010</v>
      </c>
      <c r="X3403" s="27">
        <f t="shared" si="531"/>
        <v>2050</v>
      </c>
      <c r="Y3403" s="28">
        <f t="shared" si="532"/>
        <v>0</v>
      </c>
      <c r="Z3403" s="29" t="str">
        <f t="shared" si="533"/>
        <v>Excluded</v>
      </c>
      <c r="AA3403" s="30">
        <f t="shared" si="534"/>
        <v>45</v>
      </c>
      <c r="AB3403" s="31">
        <f>IF(AND(ISNUMBER(MATCH($S3403,[3]Lists!$CU$8:$CU$37,0)),J3403&gt;=DATE(2018,12,31)),$AH$6,$AH$5)</f>
        <v>1</v>
      </c>
      <c r="AC3403" s="31">
        <f t="shared" si="535"/>
        <v>1</v>
      </c>
      <c r="AD3403" s="31">
        <f t="shared" si="536"/>
        <v>1</v>
      </c>
      <c r="AE3403" s="32" t="e">
        <f>MIN($K3403,IF(AND(S3403='[3]Resources - Baseline'!$C$25,$AH$3&gt;0),MIN(DATE(2050,12,31),MAX(DATE($AH$4,12,31),DATE(YEAR(J3403)+$AH$3,MONTH(J3403),DAY(J3403)))),IF(AND(COUNTIFS('[3]Resources - Baseline'!$C$26:$C$37,S3403)=1,$AH$2&gt;0),MIN(DATE($AH$4,12,31),DATE(YEAR(J3403)+$AH$2,MONTH(J3403),DAY(J3403))),DATE(2050,12,31))))</f>
        <v>#VALUE!</v>
      </c>
      <c r="AF3403" s="33">
        <f t="shared" si="537"/>
        <v>1</v>
      </c>
    </row>
    <row r="3404" spans="1:32">
      <c r="A3404" s="1">
        <v>3404</v>
      </c>
      <c r="B3404" s="21" t="s">
        <v>6891</v>
      </c>
      <c r="C3404" s="21" t="s">
        <v>6892</v>
      </c>
      <c r="D3404" s="21" t="s">
        <v>163</v>
      </c>
      <c r="E3404" s="21" t="s">
        <v>298</v>
      </c>
      <c r="F3404" s="21" t="s">
        <v>298</v>
      </c>
      <c r="G3404" s="21" t="s">
        <v>299</v>
      </c>
      <c r="H3404" s="21" t="s">
        <v>166</v>
      </c>
      <c r="I3404" s="21" t="s">
        <v>167</v>
      </c>
      <c r="J3404" s="22">
        <v>40221</v>
      </c>
      <c r="K3404" s="22">
        <v>55153</v>
      </c>
      <c r="L3404" s="23">
        <f t="shared" si="538"/>
        <v>18</v>
      </c>
      <c r="M3404" s="24">
        <f t="shared" si="539"/>
        <v>1</v>
      </c>
      <c r="N3404" s="21">
        <v>18</v>
      </c>
      <c r="O3404" s="21">
        <v>18</v>
      </c>
      <c r="P3404" s="21" t="s">
        <v>196</v>
      </c>
      <c r="Q3404" s="21" t="s">
        <v>197</v>
      </c>
      <c r="R3404" s="25" t="s">
        <v>198</v>
      </c>
      <c r="S3404" s="21" t="s">
        <v>542</v>
      </c>
      <c r="T3404" s="21"/>
      <c r="U3404" s="26"/>
      <c r="V3404" s="26"/>
      <c r="W3404" s="27">
        <f t="shared" si="530"/>
        <v>2010</v>
      </c>
      <c r="X3404" s="27">
        <f t="shared" si="531"/>
        <v>2050</v>
      </c>
      <c r="Y3404" s="28">
        <f t="shared" si="532"/>
        <v>0</v>
      </c>
      <c r="Z3404" s="29" t="str">
        <f t="shared" si="533"/>
        <v>Excluded</v>
      </c>
      <c r="AA3404" s="30">
        <f t="shared" si="534"/>
        <v>18</v>
      </c>
      <c r="AB3404" s="31">
        <f>IF(AND(ISNUMBER(MATCH($S3404,[3]Lists!$CU$8:$CU$37,0)),J3404&gt;=DATE(2018,12,31)),$AH$6,$AH$5)</f>
        <v>1</v>
      </c>
      <c r="AC3404" s="31">
        <f t="shared" si="535"/>
        <v>1</v>
      </c>
      <c r="AD3404" s="31">
        <f t="shared" si="536"/>
        <v>1</v>
      </c>
      <c r="AE3404" s="32" t="e">
        <f>MIN($K3404,IF(AND(S3404='[3]Resources - Baseline'!$C$25,$AH$3&gt;0),MIN(DATE(2050,12,31),MAX(DATE($AH$4,12,31),DATE(YEAR(J3404)+$AH$3,MONTH(J3404),DAY(J3404)))),IF(AND(COUNTIFS('[3]Resources - Baseline'!$C$26:$C$37,S3404)=1,$AH$2&gt;0),MIN(DATE($AH$4,12,31),DATE(YEAR(J3404)+$AH$2,MONTH(J3404),DAY(J3404))),DATE(2050,12,31))))</f>
        <v>#VALUE!</v>
      </c>
      <c r="AF3404" s="33">
        <f t="shared" si="537"/>
        <v>1</v>
      </c>
    </row>
    <row r="3405" spans="1:32">
      <c r="A3405" s="1">
        <v>3405</v>
      </c>
      <c r="B3405" s="21" t="s">
        <v>6893</v>
      </c>
      <c r="C3405" s="21" t="s">
        <v>6894</v>
      </c>
      <c r="D3405" s="21" t="s">
        <v>163</v>
      </c>
      <c r="E3405" s="21" t="s">
        <v>298</v>
      </c>
      <c r="F3405" s="21" t="s">
        <v>298</v>
      </c>
      <c r="G3405" s="21" t="s">
        <v>299</v>
      </c>
      <c r="H3405" s="21" t="s">
        <v>166</v>
      </c>
      <c r="I3405" s="21" t="s">
        <v>167</v>
      </c>
      <c r="J3405" s="22">
        <v>40360</v>
      </c>
      <c r="K3405" s="22">
        <v>55153</v>
      </c>
      <c r="L3405" s="23">
        <f t="shared" si="538"/>
        <v>48</v>
      </c>
      <c r="M3405" s="24">
        <f t="shared" si="539"/>
        <v>1</v>
      </c>
      <c r="N3405" s="21">
        <v>48</v>
      </c>
      <c r="O3405" s="21">
        <v>48</v>
      </c>
      <c r="P3405" s="21" t="s">
        <v>288</v>
      </c>
      <c r="Q3405" s="21" t="s">
        <v>269</v>
      </c>
      <c r="R3405" s="25" t="s">
        <v>270</v>
      </c>
      <c r="S3405" s="21" t="s">
        <v>304</v>
      </c>
      <c r="T3405" s="21"/>
      <c r="U3405" s="26"/>
      <c r="V3405" s="26"/>
      <c r="W3405" s="27">
        <f t="shared" si="530"/>
        <v>2011</v>
      </c>
      <c r="X3405" s="27">
        <f t="shared" si="531"/>
        <v>2050</v>
      </c>
      <c r="Y3405" s="28">
        <f t="shared" si="532"/>
        <v>0</v>
      </c>
      <c r="Z3405" s="29" t="str">
        <f t="shared" si="533"/>
        <v>Excluded</v>
      </c>
      <c r="AA3405" s="30">
        <f t="shared" si="534"/>
        <v>48</v>
      </c>
      <c r="AB3405" s="31">
        <f>IF(AND(ISNUMBER(MATCH($S3405,[3]Lists!$CU$8:$CU$37,0)),J3405&gt;=DATE(2018,12,31)),$AH$6,$AH$5)</f>
        <v>1</v>
      </c>
      <c r="AC3405" s="31">
        <f t="shared" si="535"/>
        <v>1</v>
      </c>
      <c r="AD3405" s="31">
        <f t="shared" si="536"/>
        <v>1</v>
      </c>
      <c r="AE3405" s="32" t="e">
        <f>MIN($K3405,IF(AND(S3405='[3]Resources - Baseline'!$C$25,$AH$3&gt;0),MIN(DATE(2050,12,31),MAX(DATE($AH$4,12,31),DATE(YEAR(J3405)+$AH$3,MONTH(J3405),DAY(J3405)))),IF(AND(COUNTIFS('[3]Resources - Baseline'!$C$26:$C$37,S3405)=1,$AH$2&gt;0),MIN(DATE($AH$4,12,31),DATE(YEAR(J3405)+$AH$2,MONTH(J3405),DAY(J3405))),DATE(2050,12,31))))</f>
        <v>#VALUE!</v>
      </c>
      <c r="AF3405" s="33">
        <f t="shared" si="537"/>
        <v>1</v>
      </c>
    </row>
    <row r="3406" spans="1:32">
      <c r="A3406" s="1">
        <v>3406</v>
      </c>
      <c r="B3406" s="21" t="s">
        <v>6895</v>
      </c>
      <c r="C3406" s="21" t="s">
        <v>6896</v>
      </c>
      <c r="D3406" s="21" t="s">
        <v>163</v>
      </c>
      <c r="E3406" s="21" t="s">
        <v>298</v>
      </c>
      <c r="F3406" s="21" t="s">
        <v>298</v>
      </c>
      <c r="G3406" s="21" t="s">
        <v>299</v>
      </c>
      <c r="H3406" s="21" t="s">
        <v>166</v>
      </c>
      <c r="I3406" s="21" t="s">
        <v>167</v>
      </c>
      <c r="J3406" s="22">
        <v>40360</v>
      </c>
      <c r="K3406" s="22">
        <v>55153</v>
      </c>
      <c r="L3406" s="23">
        <f t="shared" si="538"/>
        <v>48</v>
      </c>
      <c r="M3406" s="24">
        <f t="shared" si="539"/>
        <v>1</v>
      </c>
      <c r="N3406" s="21">
        <v>48</v>
      </c>
      <c r="O3406" s="21">
        <v>48</v>
      </c>
      <c r="P3406" s="21" t="s">
        <v>288</v>
      </c>
      <c r="Q3406" s="21" t="s">
        <v>269</v>
      </c>
      <c r="R3406" s="25" t="s">
        <v>270</v>
      </c>
      <c r="S3406" s="21" t="s">
        <v>304</v>
      </c>
      <c r="T3406" s="21"/>
      <c r="U3406" s="26"/>
      <c r="V3406" s="26"/>
      <c r="W3406" s="27">
        <f t="shared" si="530"/>
        <v>2011</v>
      </c>
      <c r="X3406" s="27">
        <f t="shared" si="531"/>
        <v>2050</v>
      </c>
      <c r="Y3406" s="28">
        <f t="shared" si="532"/>
        <v>0</v>
      </c>
      <c r="Z3406" s="29" t="str">
        <f t="shared" si="533"/>
        <v>Excluded</v>
      </c>
      <c r="AA3406" s="30">
        <f t="shared" si="534"/>
        <v>48</v>
      </c>
      <c r="AB3406" s="31">
        <f>IF(AND(ISNUMBER(MATCH($S3406,[3]Lists!$CU$8:$CU$37,0)),J3406&gt;=DATE(2018,12,31)),$AH$6,$AH$5)</f>
        <v>1</v>
      </c>
      <c r="AC3406" s="31">
        <f t="shared" si="535"/>
        <v>1</v>
      </c>
      <c r="AD3406" s="31">
        <f t="shared" si="536"/>
        <v>1</v>
      </c>
      <c r="AE3406" s="32" t="e">
        <f>MIN($K3406,IF(AND(S3406='[3]Resources - Baseline'!$C$25,$AH$3&gt;0),MIN(DATE(2050,12,31),MAX(DATE($AH$4,12,31),DATE(YEAR(J3406)+$AH$3,MONTH(J3406),DAY(J3406)))),IF(AND(COUNTIFS('[3]Resources - Baseline'!$C$26:$C$37,S3406)=1,$AH$2&gt;0),MIN(DATE($AH$4,12,31),DATE(YEAR(J3406)+$AH$2,MONTH(J3406),DAY(J3406))),DATE(2050,12,31))))</f>
        <v>#VALUE!</v>
      </c>
      <c r="AF3406" s="33">
        <f t="shared" si="537"/>
        <v>1</v>
      </c>
    </row>
    <row r="3407" spans="1:32">
      <c r="A3407" s="1">
        <v>3407</v>
      </c>
      <c r="B3407" s="21" t="s">
        <v>6897</v>
      </c>
      <c r="C3407" s="21" t="s">
        <v>6898</v>
      </c>
      <c r="D3407" s="21" t="s">
        <v>163</v>
      </c>
      <c r="E3407" s="21" t="s">
        <v>298</v>
      </c>
      <c r="F3407" s="21" t="s">
        <v>298</v>
      </c>
      <c r="G3407" s="21" t="s">
        <v>299</v>
      </c>
      <c r="H3407" s="21" t="s">
        <v>166</v>
      </c>
      <c r="I3407" s="21" t="s">
        <v>167</v>
      </c>
      <c r="J3407" s="22">
        <v>40360</v>
      </c>
      <c r="K3407" s="22">
        <v>55153</v>
      </c>
      <c r="L3407" s="23">
        <f t="shared" si="538"/>
        <v>48</v>
      </c>
      <c r="M3407" s="24">
        <f t="shared" si="539"/>
        <v>1</v>
      </c>
      <c r="N3407" s="21">
        <v>48</v>
      </c>
      <c r="O3407" s="21">
        <v>48</v>
      </c>
      <c r="P3407" s="21" t="s">
        <v>288</v>
      </c>
      <c r="Q3407" s="21" t="s">
        <v>269</v>
      </c>
      <c r="R3407" s="25" t="s">
        <v>270</v>
      </c>
      <c r="S3407" s="21" t="s">
        <v>304</v>
      </c>
      <c r="T3407" s="21"/>
      <c r="U3407" s="26"/>
      <c r="V3407" s="26"/>
      <c r="W3407" s="27">
        <f t="shared" si="530"/>
        <v>2011</v>
      </c>
      <c r="X3407" s="27">
        <f t="shared" si="531"/>
        <v>2050</v>
      </c>
      <c r="Y3407" s="28">
        <f t="shared" si="532"/>
        <v>0</v>
      </c>
      <c r="Z3407" s="29" t="str">
        <f t="shared" si="533"/>
        <v>Excluded</v>
      </c>
      <c r="AA3407" s="30">
        <f t="shared" si="534"/>
        <v>48</v>
      </c>
      <c r="AB3407" s="31">
        <f>IF(AND(ISNUMBER(MATCH($S3407,[3]Lists!$CU$8:$CU$37,0)),J3407&gt;=DATE(2018,12,31)),$AH$6,$AH$5)</f>
        <v>1</v>
      </c>
      <c r="AC3407" s="31">
        <f t="shared" si="535"/>
        <v>1</v>
      </c>
      <c r="AD3407" s="31">
        <f t="shared" si="536"/>
        <v>1</v>
      </c>
      <c r="AE3407" s="32" t="e">
        <f>MIN($K3407,IF(AND(S3407='[3]Resources - Baseline'!$C$25,$AH$3&gt;0),MIN(DATE(2050,12,31),MAX(DATE($AH$4,12,31),DATE(YEAR(J3407)+$AH$3,MONTH(J3407),DAY(J3407)))),IF(AND(COUNTIFS('[3]Resources - Baseline'!$C$26:$C$37,S3407)=1,$AH$2&gt;0),MIN(DATE($AH$4,12,31),DATE(YEAR(J3407)+$AH$2,MONTH(J3407),DAY(J3407))),DATE(2050,12,31))))</f>
        <v>#VALUE!</v>
      </c>
      <c r="AF3407" s="33">
        <f t="shared" si="537"/>
        <v>1</v>
      </c>
    </row>
    <row r="3408" spans="1:32">
      <c r="A3408" s="1">
        <v>3408</v>
      </c>
      <c r="B3408" s="21" t="s">
        <v>6899</v>
      </c>
      <c r="C3408" s="21"/>
      <c r="D3408" s="21" t="s">
        <v>185</v>
      </c>
      <c r="E3408" s="21" t="s">
        <v>175</v>
      </c>
      <c r="F3408" s="21" t="s">
        <v>175</v>
      </c>
      <c r="G3408" s="21" t="s">
        <v>186</v>
      </c>
      <c r="H3408" s="21" t="s">
        <v>175</v>
      </c>
      <c r="I3408" s="21" t="s">
        <v>178</v>
      </c>
      <c r="J3408" s="22"/>
      <c r="K3408" s="22">
        <v>55153</v>
      </c>
      <c r="L3408" s="23">
        <f t="shared" si="538"/>
        <v>18.5</v>
      </c>
      <c r="M3408" s="24">
        <f t="shared" si="539"/>
        <v>1</v>
      </c>
      <c r="N3408" s="21">
        <v>18.5</v>
      </c>
      <c r="O3408" s="21">
        <v>18.5</v>
      </c>
      <c r="P3408" s="21" t="s">
        <v>188</v>
      </c>
      <c r="Q3408" s="21" t="s">
        <v>188</v>
      </c>
      <c r="R3408" s="25" t="s">
        <v>189</v>
      </c>
      <c r="S3408" s="21" t="s">
        <v>182</v>
      </c>
      <c r="T3408" s="21"/>
      <c r="U3408" s="26"/>
      <c r="V3408" s="26"/>
      <c r="W3408" s="27">
        <f t="shared" si="530"/>
        <v>1900</v>
      </c>
      <c r="X3408" s="27">
        <f t="shared" si="531"/>
        <v>2050</v>
      </c>
      <c r="Y3408" s="28">
        <f t="shared" si="532"/>
        <v>0</v>
      </c>
      <c r="Z3408" s="29" t="str">
        <f t="shared" si="533"/>
        <v>CAISO</v>
      </c>
      <c r="AA3408" s="30">
        <f t="shared" si="534"/>
        <v>18.5</v>
      </c>
      <c r="AB3408" s="31">
        <f>IF(AND(ISNUMBER(MATCH($S3408,[3]Lists!$CU$8:$CU$37,0)),J3408&gt;=DATE(2018,12,31)),$AH$6,$AH$5)</f>
        <v>1</v>
      </c>
      <c r="AC3408" s="31">
        <f t="shared" si="535"/>
        <v>1</v>
      </c>
      <c r="AD3408" s="31">
        <f t="shared" si="536"/>
        <v>1</v>
      </c>
      <c r="AE3408" s="32" t="e">
        <f>MIN($K3408,IF(AND(S3408='[3]Resources - Baseline'!$C$25,$AH$3&gt;0),MIN(DATE(2050,12,31),MAX(DATE($AH$4,12,31),DATE(YEAR(J3408)+$AH$3,MONTH(J3408),DAY(J3408)))),IF(AND(COUNTIFS('[3]Resources - Baseline'!$C$26:$C$37,S3408)=1,$AH$2&gt;0),MIN(DATE($AH$4,12,31),DATE(YEAR(J3408)+$AH$2,MONTH(J3408),DAY(J3408))),DATE(2050,12,31))))</f>
        <v>#VALUE!</v>
      </c>
      <c r="AF3408" s="33">
        <f t="shared" si="537"/>
        <v>1</v>
      </c>
    </row>
    <row r="3409" spans="1:32">
      <c r="A3409" s="1">
        <v>3409</v>
      </c>
      <c r="B3409" s="21" t="s">
        <v>6900</v>
      </c>
      <c r="C3409" s="21" t="s">
        <v>6901</v>
      </c>
      <c r="D3409" s="21" t="s">
        <v>174</v>
      </c>
      <c r="E3409" s="22" t="s">
        <v>176</v>
      </c>
      <c r="F3409" s="22" t="s">
        <v>203</v>
      </c>
      <c r="G3409" s="22" t="s">
        <v>204</v>
      </c>
      <c r="H3409" s="22" t="s">
        <v>205</v>
      </c>
      <c r="I3409" s="22" t="s">
        <v>178</v>
      </c>
      <c r="J3409" s="22">
        <v>42338</v>
      </c>
      <c r="K3409" s="22">
        <v>55153</v>
      </c>
      <c r="L3409" s="23">
        <f t="shared" si="538"/>
        <v>10</v>
      </c>
      <c r="M3409" s="24">
        <f t="shared" si="539"/>
        <v>1</v>
      </c>
      <c r="N3409" s="23">
        <v>10</v>
      </c>
      <c r="O3409" s="23">
        <v>10</v>
      </c>
      <c r="P3409" s="23" t="s">
        <v>179</v>
      </c>
      <c r="Q3409" s="23" t="s">
        <v>180</v>
      </c>
      <c r="R3409" s="25" t="s">
        <v>181</v>
      </c>
      <c r="S3409" s="22" t="s">
        <v>182</v>
      </c>
      <c r="T3409" s="22"/>
      <c r="U3409" s="26"/>
      <c r="V3409" s="26"/>
      <c r="W3409" s="27">
        <f t="shared" si="530"/>
        <v>2016</v>
      </c>
      <c r="X3409" s="27">
        <f t="shared" si="531"/>
        <v>2050</v>
      </c>
      <c r="Y3409" s="28">
        <f t="shared" si="532"/>
        <v>0</v>
      </c>
      <c r="Z3409" s="29" t="str">
        <f t="shared" si="533"/>
        <v>CAISO</v>
      </c>
      <c r="AA3409" s="30">
        <f t="shared" si="534"/>
        <v>10</v>
      </c>
      <c r="AB3409" s="31">
        <f>IF(AND(ISNUMBER(MATCH($S3409,[3]Lists!$CU$8:$CU$37,0)),J3409&gt;=DATE(2018,12,31)),$AH$6,$AH$5)</f>
        <v>1</v>
      </c>
      <c r="AC3409" s="31">
        <f t="shared" si="535"/>
        <v>1</v>
      </c>
      <c r="AD3409" s="31">
        <f t="shared" si="536"/>
        <v>1</v>
      </c>
      <c r="AE3409" s="32" t="e">
        <f>MIN($K3409,IF(AND(S3409='[3]Resources - Baseline'!$C$25,$AH$3&gt;0),MIN(DATE(2050,12,31),MAX(DATE($AH$4,12,31),DATE(YEAR(J3409)+$AH$3,MONTH(J3409),DAY(J3409)))),IF(AND(COUNTIFS('[3]Resources - Baseline'!$C$26:$C$37,S3409)=1,$AH$2&gt;0),MIN(DATE($AH$4,12,31),DATE(YEAR(J3409)+$AH$2,MONTH(J3409),DAY(J3409))),DATE(2050,12,31))))</f>
        <v>#VALUE!</v>
      </c>
      <c r="AF3409" s="33">
        <f t="shared" si="537"/>
        <v>1</v>
      </c>
    </row>
    <row r="3410" spans="1:32">
      <c r="A3410" s="1">
        <v>3410</v>
      </c>
      <c r="B3410" s="21" t="s">
        <v>6902</v>
      </c>
      <c r="C3410" s="21" t="s">
        <v>6903</v>
      </c>
      <c r="D3410" s="21" t="s">
        <v>174</v>
      </c>
      <c r="E3410" s="22" t="s">
        <v>277</v>
      </c>
      <c r="F3410" s="22" t="s">
        <v>176</v>
      </c>
      <c r="G3410" s="22" t="s">
        <v>177</v>
      </c>
      <c r="H3410" s="22" t="s">
        <v>176</v>
      </c>
      <c r="I3410" s="22" t="s">
        <v>178</v>
      </c>
      <c r="J3410" s="22">
        <v>43831</v>
      </c>
      <c r="K3410" s="22">
        <v>55153</v>
      </c>
      <c r="L3410" s="23">
        <f t="shared" si="538"/>
        <v>160</v>
      </c>
      <c r="M3410" s="24">
        <f t="shared" si="539"/>
        <v>1</v>
      </c>
      <c r="N3410" s="23">
        <v>160</v>
      </c>
      <c r="O3410" s="23">
        <v>160</v>
      </c>
      <c r="P3410" s="23" t="s">
        <v>179</v>
      </c>
      <c r="Q3410" s="23" t="s">
        <v>180</v>
      </c>
      <c r="R3410" s="25" t="s">
        <v>181</v>
      </c>
      <c r="S3410" s="22" t="s">
        <v>182</v>
      </c>
      <c r="T3410" s="22"/>
      <c r="U3410" s="26"/>
      <c r="V3410" s="26"/>
      <c r="W3410" s="27">
        <f t="shared" si="530"/>
        <v>2020</v>
      </c>
      <c r="X3410" s="27">
        <f t="shared" si="531"/>
        <v>2050</v>
      </c>
      <c r="Y3410" s="28">
        <f t="shared" si="532"/>
        <v>0</v>
      </c>
      <c r="Z3410" s="29" t="str">
        <f t="shared" si="533"/>
        <v>CAISO</v>
      </c>
      <c r="AA3410" s="30">
        <f t="shared" si="534"/>
        <v>160</v>
      </c>
      <c r="AB3410" s="31">
        <f>IF(AND(ISNUMBER(MATCH($S3410,[3]Lists!$CU$8:$CU$37,0)),J3410&gt;=DATE(2018,12,31)),$AH$6,$AH$5)</f>
        <v>0.95</v>
      </c>
      <c r="AC3410" s="31">
        <f t="shared" si="535"/>
        <v>1</v>
      </c>
      <c r="AD3410" s="31">
        <f t="shared" si="536"/>
        <v>1</v>
      </c>
      <c r="AE3410" s="32" t="e">
        <f>MIN($K3410,IF(AND(S3410='[3]Resources - Baseline'!$C$25,$AH$3&gt;0),MIN(DATE(2050,12,31),MAX(DATE($AH$4,12,31),DATE(YEAR(J3410)+$AH$3,MONTH(J3410),DAY(J3410)))),IF(AND(COUNTIFS('[3]Resources - Baseline'!$C$26:$C$37,S3410)=1,$AH$2&gt;0),MIN(DATE($AH$4,12,31),DATE(YEAR(J3410)+$AH$2,MONTH(J3410),DAY(J3410))),DATE(2050,12,31))))</f>
        <v>#VALUE!</v>
      </c>
      <c r="AF3410" s="33">
        <f t="shared" si="537"/>
        <v>1</v>
      </c>
    </row>
    <row r="3411" spans="1:32">
      <c r="A3411" s="1">
        <v>3411</v>
      </c>
      <c r="B3411" s="21" t="s">
        <v>6904</v>
      </c>
      <c r="C3411" s="21" t="s">
        <v>6905</v>
      </c>
      <c r="D3411" s="21" t="s">
        <v>163</v>
      </c>
      <c r="E3411" s="21" t="s">
        <v>298</v>
      </c>
      <c r="F3411" s="21" t="s">
        <v>298</v>
      </c>
      <c r="G3411" s="21" t="s">
        <v>299</v>
      </c>
      <c r="H3411" s="21" t="s">
        <v>166</v>
      </c>
      <c r="I3411" s="21" t="s">
        <v>167</v>
      </c>
      <c r="J3411" s="22">
        <v>31517</v>
      </c>
      <c r="K3411" s="22">
        <v>55123</v>
      </c>
      <c r="L3411" s="23">
        <f t="shared" si="538"/>
        <v>34.4</v>
      </c>
      <c r="M3411" s="24">
        <f t="shared" si="539"/>
        <v>1</v>
      </c>
      <c r="N3411" s="21">
        <v>34.4</v>
      </c>
      <c r="O3411" s="21">
        <v>34.4</v>
      </c>
      <c r="P3411" s="21" t="s">
        <v>1365</v>
      </c>
      <c r="Q3411" s="21" t="s">
        <v>537</v>
      </c>
      <c r="R3411" s="25" t="s">
        <v>538</v>
      </c>
      <c r="S3411" s="21" t="s">
        <v>791</v>
      </c>
      <c r="T3411" s="21"/>
      <c r="U3411" s="26"/>
      <c r="V3411" s="26"/>
      <c r="W3411" s="27">
        <f t="shared" si="530"/>
        <v>1986</v>
      </c>
      <c r="X3411" s="27">
        <f t="shared" si="531"/>
        <v>2050</v>
      </c>
      <c r="Y3411" s="28">
        <f t="shared" si="532"/>
        <v>0</v>
      </c>
      <c r="Z3411" s="29" t="str">
        <f t="shared" si="533"/>
        <v>Excluded</v>
      </c>
      <c r="AA3411" s="30">
        <f t="shared" si="534"/>
        <v>34.4</v>
      </c>
      <c r="AB3411" s="31">
        <f>IF(AND(ISNUMBER(MATCH($S3411,[3]Lists!$CU$8:$CU$37,0)),J3411&gt;=DATE(2018,12,31)),$AH$6,$AH$5)</f>
        <v>1</v>
      </c>
      <c r="AC3411" s="31">
        <f t="shared" si="535"/>
        <v>1</v>
      </c>
      <c r="AD3411" s="31">
        <f t="shared" si="536"/>
        <v>1</v>
      </c>
      <c r="AE3411" s="32" t="e">
        <f>MIN($K3411,IF(AND(S3411='[3]Resources - Baseline'!$C$25,$AH$3&gt;0),MIN(DATE(2050,12,31),MAX(DATE($AH$4,12,31),DATE(YEAR(J3411)+$AH$3,MONTH(J3411),DAY(J3411)))),IF(AND(COUNTIFS('[3]Resources - Baseline'!$C$26:$C$37,S3411)=1,$AH$2&gt;0),MIN(DATE($AH$4,12,31),DATE(YEAR(J3411)+$AH$2,MONTH(J3411),DAY(J3411))),DATE(2050,12,31))))</f>
        <v>#VALUE!</v>
      </c>
      <c r="AF3411" s="33">
        <f t="shared" si="537"/>
        <v>1</v>
      </c>
    </row>
    <row r="3412" spans="1:32">
      <c r="A3412" s="1">
        <v>3412</v>
      </c>
      <c r="B3412" s="21" t="s">
        <v>6906</v>
      </c>
      <c r="C3412" s="21" t="s">
        <v>6907</v>
      </c>
      <c r="D3412" s="21" t="s">
        <v>163</v>
      </c>
      <c r="E3412" s="21" t="s">
        <v>298</v>
      </c>
      <c r="F3412" s="21" t="s">
        <v>298</v>
      </c>
      <c r="G3412" s="21" t="s">
        <v>299</v>
      </c>
      <c r="H3412" s="21" t="s">
        <v>166</v>
      </c>
      <c r="I3412" s="21" t="s">
        <v>167</v>
      </c>
      <c r="J3412" s="22">
        <v>31517</v>
      </c>
      <c r="K3412" s="22">
        <v>55123</v>
      </c>
      <c r="L3412" s="23">
        <f t="shared" si="538"/>
        <v>31.4</v>
      </c>
      <c r="M3412" s="24">
        <f t="shared" si="539"/>
        <v>1</v>
      </c>
      <c r="N3412" s="21">
        <v>31.4</v>
      </c>
      <c r="O3412" s="21">
        <v>31.4</v>
      </c>
      <c r="P3412" s="21" t="s">
        <v>1365</v>
      </c>
      <c r="Q3412" s="21" t="s">
        <v>537</v>
      </c>
      <c r="R3412" s="25" t="s">
        <v>538</v>
      </c>
      <c r="S3412" s="21" t="s">
        <v>791</v>
      </c>
      <c r="T3412" s="21"/>
      <c r="U3412" s="26"/>
      <c r="V3412" s="26"/>
      <c r="W3412" s="27">
        <f t="shared" si="530"/>
        <v>1986</v>
      </c>
      <c r="X3412" s="27">
        <f t="shared" si="531"/>
        <v>2050</v>
      </c>
      <c r="Y3412" s="28">
        <f t="shared" si="532"/>
        <v>0</v>
      </c>
      <c r="Z3412" s="29" t="str">
        <f t="shared" si="533"/>
        <v>Excluded</v>
      </c>
      <c r="AA3412" s="30">
        <f t="shared" si="534"/>
        <v>31.4</v>
      </c>
      <c r="AB3412" s="31">
        <f>IF(AND(ISNUMBER(MATCH($S3412,[3]Lists!$CU$8:$CU$37,0)),J3412&gt;=DATE(2018,12,31)),$AH$6,$AH$5)</f>
        <v>1</v>
      </c>
      <c r="AC3412" s="31">
        <f t="shared" si="535"/>
        <v>1</v>
      </c>
      <c r="AD3412" s="31">
        <f t="shared" si="536"/>
        <v>1</v>
      </c>
      <c r="AE3412" s="32" t="e">
        <f>MIN($K3412,IF(AND(S3412='[3]Resources - Baseline'!$C$25,$AH$3&gt;0),MIN(DATE(2050,12,31),MAX(DATE($AH$4,12,31),DATE(YEAR(J3412)+$AH$3,MONTH(J3412),DAY(J3412)))),IF(AND(COUNTIFS('[3]Resources - Baseline'!$C$26:$C$37,S3412)=1,$AH$2&gt;0),MIN(DATE($AH$4,12,31),DATE(YEAR(J3412)+$AH$2,MONTH(J3412),DAY(J3412))),DATE(2050,12,31))))</f>
        <v>#VALUE!</v>
      </c>
      <c r="AF3412" s="33">
        <f t="shared" si="537"/>
        <v>1</v>
      </c>
    </row>
    <row r="3413" spans="1:32">
      <c r="A3413" s="1">
        <v>3413</v>
      </c>
      <c r="B3413" s="21" t="s">
        <v>6908</v>
      </c>
      <c r="C3413" s="21" t="s">
        <v>6909</v>
      </c>
      <c r="D3413" s="21" t="s">
        <v>163</v>
      </c>
      <c r="E3413" s="21" t="s">
        <v>263</v>
      </c>
      <c r="F3413" s="21" t="s">
        <v>263</v>
      </c>
      <c r="G3413" s="21" t="s">
        <v>2353</v>
      </c>
      <c r="H3413" s="21" t="s">
        <v>263</v>
      </c>
      <c r="I3413" s="21" t="s">
        <v>195</v>
      </c>
      <c r="J3413" s="22">
        <v>37377</v>
      </c>
      <c r="K3413" s="22">
        <v>55153</v>
      </c>
      <c r="L3413" s="23">
        <f t="shared" si="538"/>
        <v>44</v>
      </c>
      <c r="M3413" s="24">
        <f t="shared" si="539"/>
        <v>1</v>
      </c>
      <c r="N3413" s="21">
        <v>44</v>
      </c>
      <c r="O3413" s="21">
        <v>44</v>
      </c>
      <c r="P3413" s="21" t="s">
        <v>268</v>
      </c>
      <c r="Q3413" s="21" t="s">
        <v>269</v>
      </c>
      <c r="R3413" s="25" t="s">
        <v>270</v>
      </c>
      <c r="S3413" s="21" t="s">
        <v>289</v>
      </c>
      <c r="T3413" s="21"/>
      <c r="U3413" s="26"/>
      <c r="V3413" s="26"/>
      <c r="W3413" s="27">
        <f t="shared" si="530"/>
        <v>2002</v>
      </c>
      <c r="X3413" s="27">
        <f t="shared" si="531"/>
        <v>2050</v>
      </c>
      <c r="Y3413" s="28">
        <f t="shared" si="532"/>
        <v>0</v>
      </c>
      <c r="Z3413" s="29" t="str">
        <f t="shared" si="533"/>
        <v>SW</v>
      </c>
      <c r="AA3413" s="30">
        <f t="shared" si="534"/>
        <v>44</v>
      </c>
      <c r="AB3413" s="31">
        <f>IF(AND(ISNUMBER(MATCH($S3413,[3]Lists!$CU$8:$CU$37,0)),J3413&gt;=DATE(2018,12,31)),$AH$6,$AH$5)</f>
        <v>1</v>
      </c>
      <c r="AC3413" s="31">
        <f t="shared" si="535"/>
        <v>1</v>
      </c>
      <c r="AD3413" s="31">
        <f t="shared" si="536"/>
        <v>1</v>
      </c>
      <c r="AE3413" s="32" t="e">
        <f>MIN($K3413,IF(AND(S3413='[3]Resources - Baseline'!$C$25,$AH$3&gt;0),MIN(DATE(2050,12,31),MAX(DATE($AH$4,12,31),DATE(YEAR(J3413)+$AH$3,MONTH(J3413),DAY(J3413)))),IF(AND(COUNTIFS('[3]Resources - Baseline'!$C$26:$C$37,S3413)=1,$AH$2&gt;0),MIN(DATE($AH$4,12,31),DATE(YEAR(J3413)+$AH$2,MONTH(J3413),DAY(J3413))),DATE(2050,12,31))))</f>
        <v>#VALUE!</v>
      </c>
      <c r="AF3413" s="33">
        <f t="shared" si="537"/>
        <v>1</v>
      </c>
    </row>
    <row r="3414" spans="1:32">
      <c r="A3414" s="1">
        <v>3414</v>
      </c>
      <c r="B3414" s="21" t="s">
        <v>6910</v>
      </c>
      <c r="C3414" s="21" t="s">
        <v>6911</v>
      </c>
      <c r="D3414" s="21" t="s">
        <v>163</v>
      </c>
      <c r="E3414" s="21" t="s">
        <v>263</v>
      </c>
      <c r="F3414" s="21" t="s">
        <v>263</v>
      </c>
      <c r="G3414" s="21" t="s">
        <v>2353</v>
      </c>
      <c r="H3414" s="21" t="s">
        <v>263</v>
      </c>
      <c r="I3414" s="21" t="s">
        <v>195</v>
      </c>
      <c r="J3414" s="22">
        <v>37377</v>
      </c>
      <c r="K3414" s="22">
        <v>55153</v>
      </c>
      <c r="L3414" s="23">
        <f t="shared" si="538"/>
        <v>44</v>
      </c>
      <c r="M3414" s="24">
        <f t="shared" si="539"/>
        <v>1</v>
      </c>
      <c r="N3414" s="21">
        <v>44</v>
      </c>
      <c r="O3414" s="21">
        <v>44</v>
      </c>
      <c r="P3414" s="21" t="s">
        <v>268</v>
      </c>
      <c r="Q3414" s="21" t="s">
        <v>269</v>
      </c>
      <c r="R3414" s="25" t="s">
        <v>270</v>
      </c>
      <c r="S3414" s="21" t="s">
        <v>289</v>
      </c>
      <c r="T3414" s="21"/>
      <c r="U3414" s="26"/>
      <c r="V3414" s="26"/>
      <c r="W3414" s="27">
        <f t="shared" si="530"/>
        <v>2002</v>
      </c>
      <c r="X3414" s="27">
        <f t="shared" si="531"/>
        <v>2050</v>
      </c>
      <c r="Y3414" s="28">
        <f t="shared" si="532"/>
        <v>0</v>
      </c>
      <c r="Z3414" s="29" t="str">
        <f t="shared" si="533"/>
        <v>SW</v>
      </c>
      <c r="AA3414" s="30">
        <f t="shared" si="534"/>
        <v>44</v>
      </c>
      <c r="AB3414" s="31">
        <f>IF(AND(ISNUMBER(MATCH($S3414,[3]Lists!$CU$8:$CU$37,0)),J3414&gt;=DATE(2018,12,31)),$AH$6,$AH$5)</f>
        <v>1</v>
      </c>
      <c r="AC3414" s="31">
        <f t="shared" si="535"/>
        <v>1</v>
      </c>
      <c r="AD3414" s="31">
        <f t="shared" si="536"/>
        <v>1</v>
      </c>
      <c r="AE3414" s="32" t="e">
        <f>MIN($K3414,IF(AND(S3414='[3]Resources - Baseline'!$C$25,$AH$3&gt;0),MIN(DATE(2050,12,31),MAX(DATE($AH$4,12,31),DATE(YEAR(J3414)+$AH$3,MONTH(J3414),DAY(J3414)))),IF(AND(COUNTIFS('[3]Resources - Baseline'!$C$26:$C$37,S3414)=1,$AH$2&gt;0),MIN(DATE($AH$4,12,31),DATE(YEAR(J3414)+$AH$2,MONTH(J3414),DAY(J3414))),DATE(2050,12,31))))</f>
        <v>#VALUE!</v>
      </c>
      <c r="AF3414" s="33">
        <f t="shared" si="537"/>
        <v>1</v>
      </c>
    </row>
    <row r="3415" spans="1:32">
      <c r="A3415" s="1">
        <v>3415</v>
      </c>
      <c r="B3415" s="21" t="s">
        <v>6912</v>
      </c>
      <c r="C3415" s="21" t="s">
        <v>6913</v>
      </c>
      <c r="D3415" s="21" t="s">
        <v>163</v>
      </c>
      <c r="E3415" s="21" t="s">
        <v>263</v>
      </c>
      <c r="F3415" s="21" t="s">
        <v>263</v>
      </c>
      <c r="G3415" s="21" t="s">
        <v>2353</v>
      </c>
      <c r="H3415" s="21" t="s">
        <v>263</v>
      </c>
      <c r="I3415" s="21" t="s">
        <v>195</v>
      </c>
      <c r="J3415" s="22">
        <v>37377</v>
      </c>
      <c r="K3415" s="22">
        <v>55153</v>
      </c>
      <c r="L3415" s="23">
        <f t="shared" si="538"/>
        <v>44</v>
      </c>
      <c r="M3415" s="24">
        <f t="shared" si="539"/>
        <v>1</v>
      </c>
      <c r="N3415" s="21">
        <v>44</v>
      </c>
      <c r="O3415" s="21">
        <v>44</v>
      </c>
      <c r="P3415" s="21" t="s">
        <v>268</v>
      </c>
      <c r="Q3415" s="21" t="s">
        <v>269</v>
      </c>
      <c r="R3415" s="25" t="s">
        <v>270</v>
      </c>
      <c r="S3415" s="21" t="s">
        <v>289</v>
      </c>
      <c r="T3415" s="21"/>
      <c r="U3415" s="26"/>
      <c r="V3415" s="26"/>
      <c r="W3415" s="27">
        <f t="shared" si="530"/>
        <v>2002</v>
      </c>
      <c r="X3415" s="27">
        <f t="shared" si="531"/>
        <v>2050</v>
      </c>
      <c r="Y3415" s="28">
        <f t="shared" si="532"/>
        <v>0</v>
      </c>
      <c r="Z3415" s="29" t="str">
        <f t="shared" si="533"/>
        <v>SW</v>
      </c>
      <c r="AA3415" s="30">
        <f t="shared" si="534"/>
        <v>44</v>
      </c>
      <c r="AB3415" s="31">
        <f>IF(AND(ISNUMBER(MATCH($S3415,[3]Lists!$CU$8:$CU$37,0)),J3415&gt;=DATE(2018,12,31)),$AH$6,$AH$5)</f>
        <v>1</v>
      </c>
      <c r="AC3415" s="31">
        <f t="shared" si="535"/>
        <v>1</v>
      </c>
      <c r="AD3415" s="31">
        <f t="shared" si="536"/>
        <v>1</v>
      </c>
      <c r="AE3415" s="32" t="e">
        <f>MIN($K3415,IF(AND(S3415='[3]Resources - Baseline'!$C$25,$AH$3&gt;0),MIN(DATE(2050,12,31),MAX(DATE($AH$4,12,31),DATE(YEAR(J3415)+$AH$3,MONTH(J3415),DAY(J3415)))),IF(AND(COUNTIFS('[3]Resources - Baseline'!$C$26:$C$37,S3415)=1,$AH$2&gt;0),MIN(DATE($AH$4,12,31),DATE(YEAR(J3415)+$AH$2,MONTH(J3415),DAY(J3415))),DATE(2050,12,31))))</f>
        <v>#VALUE!</v>
      </c>
      <c r="AF3415" s="33">
        <f t="shared" si="537"/>
        <v>1</v>
      </c>
    </row>
    <row r="3416" spans="1:32">
      <c r="A3416" s="1">
        <v>3416</v>
      </c>
      <c r="B3416" s="21" t="s">
        <v>6914</v>
      </c>
      <c r="C3416" s="21" t="s">
        <v>6915</v>
      </c>
      <c r="D3416" s="21" t="s">
        <v>163</v>
      </c>
      <c r="E3416" s="21" t="s">
        <v>263</v>
      </c>
      <c r="F3416" s="21" t="s">
        <v>263</v>
      </c>
      <c r="G3416" s="21" t="s">
        <v>2353</v>
      </c>
      <c r="H3416" s="21" t="s">
        <v>263</v>
      </c>
      <c r="I3416" s="21" t="s">
        <v>195</v>
      </c>
      <c r="J3416" s="22">
        <v>37377</v>
      </c>
      <c r="K3416" s="22">
        <v>55153</v>
      </c>
      <c r="L3416" s="23">
        <f t="shared" si="538"/>
        <v>44</v>
      </c>
      <c r="M3416" s="24">
        <f t="shared" si="539"/>
        <v>1</v>
      </c>
      <c r="N3416" s="21">
        <v>44</v>
      </c>
      <c r="O3416" s="21">
        <v>44</v>
      </c>
      <c r="P3416" s="21" t="s">
        <v>268</v>
      </c>
      <c r="Q3416" s="21" t="s">
        <v>269</v>
      </c>
      <c r="R3416" s="25" t="s">
        <v>270</v>
      </c>
      <c r="S3416" s="21" t="s">
        <v>289</v>
      </c>
      <c r="T3416" s="21"/>
      <c r="U3416" s="26"/>
      <c r="V3416" s="26"/>
      <c r="W3416" s="27">
        <f t="shared" si="530"/>
        <v>2002</v>
      </c>
      <c r="X3416" s="27">
        <f t="shared" si="531"/>
        <v>2050</v>
      </c>
      <c r="Y3416" s="28">
        <f t="shared" si="532"/>
        <v>0</v>
      </c>
      <c r="Z3416" s="29" t="str">
        <f t="shared" si="533"/>
        <v>SW</v>
      </c>
      <c r="AA3416" s="30">
        <f t="shared" si="534"/>
        <v>44</v>
      </c>
      <c r="AB3416" s="31">
        <f>IF(AND(ISNUMBER(MATCH($S3416,[3]Lists!$CU$8:$CU$37,0)),J3416&gt;=DATE(2018,12,31)),$AH$6,$AH$5)</f>
        <v>1</v>
      </c>
      <c r="AC3416" s="31">
        <f t="shared" si="535"/>
        <v>1</v>
      </c>
      <c r="AD3416" s="31">
        <f t="shared" si="536"/>
        <v>1</v>
      </c>
      <c r="AE3416" s="32" t="e">
        <f>MIN($K3416,IF(AND(S3416='[3]Resources - Baseline'!$C$25,$AH$3&gt;0),MIN(DATE(2050,12,31),MAX(DATE($AH$4,12,31),DATE(YEAR(J3416)+$AH$3,MONTH(J3416),DAY(J3416)))),IF(AND(COUNTIFS('[3]Resources - Baseline'!$C$26:$C$37,S3416)=1,$AH$2&gt;0),MIN(DATE($AH$4,12,31),DATE(YEAR(J3416)+$AH$2,MONTH(J3416),DAY(J3416))),DATE(2050,12,31))))</f>
        <v>#VALUE!</v>
      </c>
      <c r="AF3416" s="33">
        <f t="shared" si="537"/>
        <v>1</v>
      </c>
    </row>
    <row r="3417" spans="1:32">
      <c r="A3417" s="1">
        <v>3417</v>
      </c>
      <c r="B3417" s="21" t="s">
        <v>6916</v>
      </c>
      <c r="C3417" s="21" t="s">
        <v>6917</v>
      </c>
      <c r="D3417" s="21" t="s">
        <v>163</v>
      </c>
      <c r="E3417" s="21" t="s">
        <v>263</v>
      </c>
      <c r="F3417" s="21" t="s">
        <v>263</v>
      </c>
      <c r="G3417" s="21" t="s">
        <v>2353</v>
      </c>
      <c r="H3417" s="21" t="s">
        <v>263</v>
      </c>
      <c r="I3417" s="21" t="s">
        <v>195</v>
      </c>
      <c r="J3417" s="22">
        <v>37377</v>
      </c>
      <c r="K3417" s="22">
        <v>55153</v>
      </c>
      <c r="L3417" s="23">
        <f t="shared" si="538"/>
        <v>44</v>
      </c>
      <c r="M3417" s="24">
        <f t="shared" si="539"/>
        <v>1</v>
      </c>
      <c r="N3417" s="21">
        <v>44</v>
      </c>
      <c r="O3417" s="21">
        <v>44</v>
      </c>
      <c r="P3417" s="21" t="s">
        <v>268</v>
      </c>
      <c r="Q3417" s="21" t="s">
        <v>269</v>
      </c>
      <c r="R3417" s="25" t="s">
        <v>270</v>
      </c>
      <c r="S3417" s="21" t="s">
        <v>289</v>
      </c>
      <c r="T3417" s="21"/>
      <c r="U3417" s="26"/>
      <c r="V3417" s="26"/>
      <c r="W3417" s="27">
        <f t="shared" si="530"/>
        <v>2002</v>
      </c>
      <c r="X3417" s="27">
        <f t="shared" si="531"/>
        <v>2050</v>
      </c>
      <c r="Y3417" s="28">
        <f t="shared" si="532"/>
        <v>0</v>
      </c>
      <c r="Z3417" s="29" t="str">
        <f t="shared" si="533"/>
        <v>SW</v>
      </c>
      <c r="AA3417" s="30">
        <f t="shared" si="534"/>
        <v>44</v>
      </c>
      <c r="AB3417" s="31">
        <f>IF(AND(ISNUMBER(MATCH($S3417,[3]Lists!$CU$8:$CU$37,0)),J3417&gt;=DATE(2018,12,31)),$AH$6,$AH$5)</f>
        <v>1</v>
      </c>
      <c r="AC3417" s="31">
        <f t="shared" si="535"/>
        <v>1</v>
      </c>
      <c r="AD3417" s="31">
        <f t="shared" si="536"/>
        <v>1</v>
      </c>
      <c r="AE3417" s="32" t="e">
        <f>MIN($K3417,IF(AND(S3417='[3]Resources - Baseline'!$C$25,$AH$3&gt;0),MIN(DATE(2050,12,31),MAX(DATE($AH$4,12,31),DATE(YEAR(J3417)+$AH$3,MONTH(J3417),DAY(J3417)))),IF(AND(COUNTIFS('[3]Resources - Baseline'!$C$26:$C$37,S3417)=1,$AH$2&gt;0),MIN(DATE($AH$4,12,31),DATE(YEAR(J3417)+$AH$2,MONTH(J3417),DAY(J3417))),DATE(2050,12,31))))</f>
        <v>#VALUE!</v>
      </c>
      <c r="AF3417" s="33">
        <f t="shared" si="537"/>
        <v>1</v>
      </c>
    </row>
    <row r="3418" spans="1:32">
      <c r="A3418" s="1">
        <v>3418</v>
      </c>
      <c r="B3418" s="21" t="s">
        <v>6918</v>
      </c>
      <c r="C3418" s="21" t="s">
        <v>6919</v>
      </c>
      <c r="D3418" s="21" t="s">
        <v>163</v>
      </c>
      <c r="E3418" s="21" t="s">
        <v>263</v>
      </c>
      <c r="F3418" s="21" t="s">
        <v>263</v>
      </c>
      <c r="G3418" s="21" t="s">
        <v>2353</v>
      </c>
      <c r="H3418" s="21" t="s">
        <v>263</v>
      </c>
      <c r="I3418" s="21" t="s">
        <v>195</v>
      </c>
      <c r="J3418" s="22">
        <v>37377</v>
      </c>
      <c r="K3418" s="22">
        <v>55153</v>
      </c>
      <c r="L3418" s="23">
        <f t="shared" si="538"/>
        <v>44</v>
      </c>
      <c r="M3418" s="24">
        <f t="shared" si="539"/>
        <v>1</v>
      </c>
      <c r="N3418" s="21">
        <v>44</v>
      </c>
      <c r="O3418" s="21">
        <v>44</v>
      </c>
      <c r="P3418" s="21" t="s">
        <v>268</v>
      </c>
      <c r="Q3418" s="21" t="s">
        <v>269</v>
      </c>
      <c r="R3418" s="25" t="s">
        <v>270</v>
      </c>
      <c r="S3418" s="21" t="s">
        <v>289</v>
      </c>
      <c r="T3418" s="21"/>
      <c r="U3418" s="26"/>
      <c r="V3418" s="26"/>
      <c r="W3418" s="27">
        <f t="shared" si="530"/>
        <v>2002</v>
      </c>
      <c r="X3418" s="27">
        <f t="shared" si="531"/>
        <v>2050</v>
      </c>
      <c r="Y3418" s="28">
        <f t="shared" si="532"/>
        <v>0</v>
      </c>
      <c r="Z3418" s="29" t="str">
        <f t="shared" si="533"/>
        <v>SW</v>
      </c>
      <c r="AA3418" s="30">
        <f t="shared" si="534"/>
        <v>44</v>
      </c>
      <c r="AB3418" s="31">
        <f>IF(AND(ISNUMBER(MATCH($S3418,[3]Lists!$CU$8:$CU$37,0)),J3418&gt;=DATE(2018,12,31)),$AH$6,$AH$5)</f>
        <v>1</v>
      </c>
      <c r="AC3418" s="31">
        <f t="shared" si="535"/>
        <v>1</v>
      </c>
      <c r="AD3418" s="31">
        <f t="shared" si="536"/>
        <v>1</v>
      </c>
      <c r="AE3418" s="32" t="e">
        <f>MIN($K3418,IF(AND(S3418='[3]Resources - Baseline'!$C$25,$AH$3&gt;0),MIN(DATE(2050,12,31),MAX(DATE($AH$4,12,31),DATE(YEAR(J3418)+$AH$3,MONTH(J3418),DAY(J3418)))),IF(AND(COUNTIFS('[3]Resources - Baseline'!$C$26:$C$37,S3418)=1,$AH$2&gt;0),MIN(DATE($AH$4,12,31),DATE(YEAR(J3418)+$AH$2,MONTH(J3418),DAY(J3418))),DATE(2050,12,31))))</f>
        <v>#VALUE!</v>
      </c>
      <c r="AF3418" s="33">
        <f t="shared" si="537"/>
        <v>1</v>
      </c>
    </row>
    <row r="3419" spans="1:32">
      <c r="A3419" s="1">
        <v>3419</v>
      </c>
      <c r="B3419" s="21" t="s">
        <v>6920</v>
      </c>
      <c r="C3419" s="21" t="s">
        <v>6921</v>
      </c>
      <c r="D3419" s="21" t="s">
        <v>163</v>
      </c>
      <c r="E3419" s="21" t="s">
        <v>263</v>
      </c>
      <c r="F3419" s="21" t="s">
        <v>263</v>
      </c>
      <c r="G3419" s="21" t="s">
        <v>2353</v>
      </c>
      <c r="H3419" s="21" t="s">
        <v>263</v>
      </c>
      <c r="I3419" s="21" t="s">
        <v>195</v>
      </c>
      <c r="J3419" s="22">
        <v>37377</v>
      </c>
      <c r="K3419" s="22">
        <v>55153</v>
      </c>
      <c r="L3419" s="23">
        <f t="shared" si="538"/>
        <v>44</v>
      </c>
      <c r="M3419" s="24">
        <f t="shared" si="539"/>
        <v>1</v>
      </c>
      <c r="N3419" s="21">
        <v>44</v>
      </c>
      <c r="O3419" s="21">
        <v>44</v>
      </c>
      <c r="P3419" s="21" t="s">
        <v>268</v>
      </c>
      <c r="Q3419" s="21" t="s">
        <v>269</v>
      </c>
      <c r="R3419" s="25" t="s">
        <v>270</v>
      </c>
      <c r="S3419" s="21" t="s">
        <v>289</v>
      </c>
      <c r="T3419" s="21"/>
      <c r="U3419" s="26"/>
      <c r="V3419" s="26"/>
      <c r="W3419" s="27">
        <f t="shared" si="530"/>
        <v>2002</v>
      </c>
      <c r="X3419" s="27">
        <f t="shared" si="531"/>
        <v>2050</v>
      </c>
      <c r="Y3419" s="28">
        <f t="shared" si="532"/>
        <v>0</v>
      </c>
      <c r="Z3419" s="29" t="str">
        <f t="shared" si="533"/>
        <v>SW</v>
      </c>
      <c r="AA3419" s="30">
        <f t="shared" si="534"/>
        <v>44</v>
      </c>
      <c r="AB3419" s="31">
        <f>IF(AND(ISNUMBER(MATCH($S3419,[3]Lists!$CU$8:$CU$37,0)),J3419&gt;=DATE(2018,12,31)),$AH$6,$AH$5)</f>
        <v>1</v>
      </c>
      <c r="AC3419" s="31">
        <f t="shared" si="535"/>
        <v>1</v>
      </c>
      <c r="AD3419" s="31">
        <f t="shared" si="536"/>
        <v>1</v>
      </c>
      <c r="AE3419" s="32" t="e">
        <f>MIN($K3419,IF(AND(S3419='[3]Resources - Baseline'!$C$25,$AH$3&gt;0),MIN(DATE(2050,12,31),MAX(DATE($AH$4,12,31),DATE(YEAR(J3419)+$AH$3,MONTH(J3419),DAY(J3419)))),IF(AND(COUNTIFS('[3]Resources - Baseline'!$C$26:$C$37,S3419)=1,$AH$2&gt;0),MIN(DATE($AH$4,12,31),DATE(YEAR(J3419)+$AH$2,MONTH(J3419),DAY(J3419))),DATE(2050,12,31))))</f>
        <v>#VALUE!</v>
      </c>
      <c r="AF3419" s="33">
        <f t="shared" si="537"/>
        <v>1</v>
      </c>
    </row>
    <row r="3420" spans="1:32">
      <c r="A3420" s="1">
        <v>3420</v>
      </c>
      <c r="B3420" s="21" t="s">
        <v>6922</v>
      </c>
      <c r="C3420" s="21" t="s">
        <v>6923</v>
      </c>
      <c r="D3420" s="21" t="s">
        <v>163</v>
      </c>
      <c r="E3420" s="21" t="s">
        <v>263</v>
      </c>
      <c r="F3420" s="21" t="s">
        <v>263</v>
      </c>
      <c r="G3420" s="21" t="s">
        <v>2353</v>
      </c>
      <c r="H3420" s="21" t="s">
        <v>263</v>
      </c>
      <c r="I3420" s="21" t="s">
        <v>195</v>
      </c>
      <c r="J3420" s="22">
        <v>37377</v>
      </c>
      <c r="K3420" s="22">
        <v>55153</v>
      </c>
      <c r="L3420" s="23">
        <f t="shared" si="538"/>
        <v>44</v>
      </c>
      <c r="M3420" s="24">
        <f t="shared" si="539"/>
        <v>1</v>
      </c>
      <c r="N3420" s="21">
        <v>44</v>
      </c>
      <c r="O3420" s="21">
        <v>44</v>
      </c>
      <c r="P3420" s="21" t="s">
        <v>268</v>
      </c>
      <c r="Q3420" s="21" t="s">
        <v>269</v>
      </c>
      <c r="R3420" s="25" t="s">
        <v>270</v>
      </c>
      <c r="S3420" s="21" t="s">
        <v>289</v>
      </c>
      <c r="T3420" s="21"/>
      <c r="U3420" s="26"/>
      <c r="V3420" s="26"/>
      <c r="W3420" s="27">
        <f t="shared" si="530"/>
        <v>2002</v>
      </c>
      <c r="X3420" s="27">
        <f t="shared" si="531"/>
        <v>2050</v>
      </c>
      <c r="Y3420" s="28">
        <f t="shared" si="532"/>
        <v>0</v>
      </c>
      <c r="Z3420" s="29" t="str">
        <f t="shared" si="533"/>
        <v>SW</v>
      </c>
      <c r="AA3420" s="30">
        <f t="shared" si="534"/>
        <v>44</v>
      </c>
      <c r="AB3420" s="31">
        <f>IF(AND(ISNUMBER(MATCH($S3420,[3]Lists!$CU$8:$CU$37,0)),J3420&gt;=DATE(2018,12,31)),$AH$6,$AH$5)</f>
        <v>1</v>
      </c>
      <c r="AC3420" s="31">
        <f t="shared" si="535"/>
        <v>1</v>
      </c>
      <c r="AD3420" s="31">
        <f t="shared" si="536"/>
        <v>1</v>
      </c>
      <c r="AE3420" s="32" t="e">
        <f>MIN($K3420,IF(AND(S3420='[3]Resources - Baseline'!$C$25,$AH$3&gt;0),MIN(DATE(2050,12,31),MAX(DATE($AH$4,12,31),DATE(YEAR(J3420)+$AH$3,MONTH(J3420),DAY(J3420)))),IF(AND(COUNTIFS('[3]Resources - Baseline'!$C$26:$C$37,S3420)=1,$AH$2&gt;0),MIN(DATE($AH$4,12,31),DATE(YEAR(J3420)+$AH$2,MONTH(J3420),DAY(J3420))),DATE(2050,12,31))))</f>
        <v>#VALUE!</v>
      </c>
      <c r="AF3420" s="33">
        <f t="shared" si="537"/>
        <v>1</v>
      </c>
    </row>
    <row r="3421" spans="1:32">
      <c r="A3421" s="1">
        <v>3421</v>
      </c>
      <c r="B3421" s="21" t="s">
        <v>6924</v>
      </c>
      <c r="C3421" s="21" t="s">
        <v>6925</v>
      </c>
      <c r="D3421" s="21" t="s">
        <v>163</v>
      </c>
      <c r="E3421" s="21" t="s">
        <v>263</v>
      </c>
      <c r="F3421" s="21" t="s">
        <v>263</v>
      </c>
      <c r="G3421" s="21" t="s">
        <v>2353</v>
      </c>
      <c r="H3421" s="21" t="s">
        <v>263</v>
      </c>
      <c r="I3421" s="21" t="s">
        <v>195</v>
      </c>
      <c r="J3421" s="22">
        <v>37377</v>
      </c>
      <c r="K3421" s="22">
        <v>55153</v>
      </c>
      <c r="L3421" s="23">
        <f t="shared" si="538"/>
        <v>44</v>
      </c>
      <c r="M3421" s="24">
        <f t="shared" si="539"/>
        <v>1</v>
      </c>
      <c r="N3421" s="21">
        <v>44</v>
      </c>
      <c r="O3421" s="21">
        <v>44</v>
      </c>
      <c r="P3421" s="21" t="s">
        <v>268</v>
      </c>
      <c r="Q3421" s="21" t="s">
        <v>269</v>
      </c>
      <c r="R3421" s="25" t="s">
        <v>270</v>
      </c>
      <c r="S3421" s="21" t="s">
        <v>289</v>
      </c>
      <c r="T3421" s="21"/>
      <c r="U3421" s="26"/>
      <c r="V3421" s="26"/>
      <c r="W3421" s="27">
        <f t="shared" si="530"/>
        <v>2002</v>
      </c>
      <c r="X3421" s="27">
        <f t="shared" si="531"/>
        <v>2050</v>
      </c>
      <c r="Y3421" s="28">
        <f t="shared" si="532"/>
        <v>0</v>
      </c>
      <c r="Z3421" s="29" t="str">
        <f t="shared" si="533"/>
        <v>SW</v>
      </c>
      <c r="AA3421" s="30">
        <f t="shared" si="534"/>
        <v>44</v>
      </c>
      <c r="AB3421" s="31">
        <f>IF(AND(ISNUMBER(MATCH($S3421,[3]Lists!$CU$8:$CU$37,0)),J3421&gt;=DATE(2018,12,31)),$AH$6,$AH$5)</f>
        <v>1</v>
      </c>
      <c r="AC3421" s="31">
        <f t="shared" si="535"/>
        <v>1</v>
      </c>
      <c r="AD3421" s="31">
        <f t="shared" si="536"/>
        <v>1</v>
      </c>
      <c r="AE3421" s="32" t="e">
        <f>MIN($K3421,IF(AND(S3421='[3]Resources - Baseline'!$C$25,$AH$3&gt;0),MIN(DATE(2050,12,31),MAX(DATE($AH$4,12,31),DATE(YEAR(J3421)+$AH$3,MONTH(J3421),DAY(J3421)))),IF(AND(COUNTIFS('[3]Resources - Baseline'!$C$26:$C$37,S3421)=1,$AH$2&gt;0),MIN(DATE($AH$4,12,31),DATE(YEAR(J3421)+$AH$2,MONTH(J3421),DAY(J3421))),DATE(2050,12,31))))</f>
        <v>#VALUE!</v>
      </c>
      <c r="AF3421" s="33">
        <f t="shared" si="537"/>
        <v>1</v>
      </c>
    </row>
    <row r="3422" spans="1:32">
      <c r="A3422" s="1">
        <v>3422</v>
      </c>
      <c r="B3422" s="21" t="s">
        <v>6926</v>
      </c>
      <c r="C3422" s="21" t="s">
        <v>6927</v>
      </c>
      <c r="D3422" s="21" t="s">
        <v>163</v>
      </c>
      <c r="E3422" s="21" t="s">
        <v>263</v>
      </c>
      <c r="F3422" s="21" t="s">
        <v>263</v>
      </c>
      <c r="G3422" s="21" t="s">
        <v>2353</v>
      </c>
      <c r="H3422" s="21" t="s">
        <v>263</v>
      </c>
      <c r="I3422" s="21" t="s">
        <v>195</v>
      </c>
      <c r="J3422" s="22">
        <v>37377</v>
      </c>
      <c r="K3422" s="22">
        <v>55153</v>
      </c>
      <c r="L3422" s="23">
        <f t="shared" si="538"/>
        <v>44</v>
      </c>
      <c r="M3422" s="24">
        <f t="shared" si="539"/>
        <v>1</v>
      </c>
      <c r="N3422" s="21">
        <v>44</v>
      </c>
      <c r="O3422" s="21">
        <v>44</v>
      </c>
      <c r="P3422" s="21" t="s">
        <v>268</v>
      </c>
      <c r="Q3422" s="21" t="s">
        <v>269</v>
      </c>
      <c r="R3422" s="25" t="s">
        <v>270</v>
      </c>
      <c r="S3422" s="21" t="s">
        <v>289</v>
      </c>
      <c r="T3422" s="21"/>
      <c r="U3422" s="26"/>
      <c r="V3422" s="26"/>
      <c r="W3422" s="27">
        <f t="shared" si="530"/>
        <v>2002</v>
      </c>
      <c r="X3422" s="27">
        <f t="shared" si="531"/>
        <v>2050</v>
      </c>
      <c r="Y3422" s="28">
        <f t="shared" si="532"/>
        <v>0</v>
      </c>
      <c r="Z3422" s="29" t="str">
        <f t="shared" si="533"/>
        <v>SW</v>
      </c>
      <c r="AA3422" s="30">
        <f t="shared" si="534"/>
        <v>44</v>
      </c>
      <c r="AB3422" s="31">
        <f>IF(AND(ISNUMBER(MATCH($S3422,[3]Lists!$CU$8:$CU$37,0)),J3422&gt;=DATE(2018,12,31)),$AH$6,$AH$5)</f>
        <v>1</v>
      </c>
      <c r="AC3422" s="31">
        <f t="shared" si="535"/>
        <v>1</v>
      </c>
      <c r="AD3422" s="31">
        <f t="shared" si="536"/>
        <v>1</v>
      </c>
      <c r="AE3422" s="32" t="e">
        <f>MIN($K3422,IF(AND(S3422='[3]Resources - Baseline'!$C$25,$AH$3&gt;0),MIN(DATE(2050,12,31),MAX(DATE($AH$4,12,31),DATE(YEAR(J3422)+$AH$3,MONTH(J3422),DAY(J3422)))),IF(AND(COUNTIFS('[3]Resources - Baseline'!$C$26:$C$37,S3422)=1,$AH$2&gt;0),MIN(DATE($AH$4,12,31),DATE(YEAR(J3422)+$AH$2,MONTH(J3422),DAY(J3422))),DATE(2050,12,31))))</f>
        <v>#VALUE!</v>
      </c>
      <c r="AF3422" s="33">
        <f t="shared" si="537"/>
        <v>1</v>
      </c>
    </row>
    <row r="3423" spans="1:32">
      <c r="A3423" s="1">
        <v>3423</v>
      </c>
      <c r="B3423" s="21" t="s">
        <v>6928</v>
      </c>
      <c r="C3423" s="21" t="s">
        <v>6929</v>
      </c>
      <c r="D3423" s="21" t="s">
        <v>163</v>
      </c>
      <c r="E3423" s="21" t="s">
        <v>298</v>
      </c>
      <c r="F3423" s="21" t="s">
        <v>298</v>
      </c>
      <c r="G3423" s="21" t="s">
        <v>299</v>
      </c>
      <c r="H3423" s="21" t="s">
        <v>166</v>
      </c>
      <c r="I3423" s="21" t="s">
        <v>167</v>
      </c>
      <c r="J3423" s="22">
        <v>25569</v>
      </c>
      <c r="K3423" s="22">
        <v>43830</v>
      </c>
      <c r="L3423" s="23">
        <f t="shared" si="538"/>
        <v>280</v>
      </c>
      <c r="M3423" s="24">
        <f t="shared" si="539"/>
        <v>1</v>
      </c>
      <c r="N3423" s="21">
        <v>280</v>
      </c>
      <c r="O3423" s="21">
        <v>280</v>
      </c>
      <c r="P3423" s="21" t="s">
        <v>507</v>
      </c>
      <c r="Q3423" s="21" t="s">
        <v>508</v>
      </c>
      <c r="R3423" s="25" t="s">
        <v>509</v>
      </c>
      <c r="S3423" s="21" t="s">
        <v>776</v>
      </c>
      <c r="T3423" s="21"/>
      <c r="U3423" s="26"/>
      <c r="V3423" s="26"/>
      <c r="W3423" s="27">
        <f t="shared" si="530"/>
        <v>1970</v>
      </c>
      <c r="X3423" s="27">
        <f t="shared" si="531"/>
        <v>2019</v>
      </c>
      <c r="Y3423" s="28">
        <f t="shared" si="532"/>
        <v>0</v>
      </c>
      <c r="Z3423" s="29" t="str">
        <f t="shared" si="533"/>
        <v>Excluded</v>
      </c>
      <c r="AA3423" s="30">
        <f t="shared" si="534"/>
        <v>280</v>
      </c>
      <c r="AB3423" s="31">
        <f>IF(AND(ISNUMBER(MATCH($S3423,[3]Lists!$CU$8:$CU$37,0)),J3423&gt;=DATE(2018,12,31)),$AH$6,$AH$5)</f>
        <v>1</v>
      </c>
      <c r="AC3423" s="31">
        <f t="shared" si="535"/>
        <v>1</v>
      </c>
      <c r="AD3423" s="31">
        <f t="shared" si="536"/>
        <v>1</v>
      </c>
      <c r="AE3423" s="32" t="e">
        <f>MIN($K3423,IF(AND(S3423='[3]Resources - Baseline'!$C$25,$AH$3&gt;0),MIN(DATE(2050,12,31),MAX(DATE($AH$4,12,31),DATE(YEAR(J3423)+$AH$3,MONTH(J3423),DAY(J3423)))),IF(AND(COUNTIFS('[3]Resources - Baseline'!$C$26:$C$37,S3423)=1,$AH$2&gt;0),MIN(DATE($AH$4,12,31),DATE(YEAR(J3423)+$AH$2,MONTH(J3423),DAY(J3423))),DATE(2050,12,31))))</f>
        <v>#VALUE!</v>
      </c>
      <c r="AF3423" s="33">
        <f t="shared" si="537"/>
        <v>1</v>
      </c>
    </row>
    <row r="3424" spans="1:32">
      <c r="A3424" s="1">
        <v>3424</v>
      </c>
      <c r="B3424" s="21" t="s">
        <v>6930</v>
      </c>
      <c r="C3424" s="21" t="s">
        <v>6931</v>
      </c>
      <c r="D3424" s="21" t="s">
        <v>163</v>
      </c>
      <c r="E3424" s="21" t="s">
        <v>298</v>
      </c>
      <c r="F3424" s="21" t="s">
        <v>298</v>
      </c>
      <c r="G3424" s="21" t="s">
        <v>299</v>
      </c>
      <c r="H3424" s="21" t="s">
        <v>166</v>
      </c>
      <c r="I3424" s="21" t="s">
        <v>167</v>
      </c>
      <c r="J3424" s="22">
        <v>26665</v>
      </c>
      <c r="K3424" s="22">
        <v>43830</v>
      </c>
      <c r="L3424" s="23">
        <f t="shared" si="538"/>
        <v>280</v>
      </c>
      <c r="M3424" s="24">
        <f t="shared" si="539"/>
        <v>1</v>
      </c>
      <c r="N3424" s="21">
        <v>280</v>
      </c>
      <c r="O3424" s="21">
        <v>280</v>
      </c>
      <c r="P3424" s="21" t="s">
        <v>507</v>
      </c>
      <c r="Q3424" s="21" t="s">
        <v>508</v>
      </c>
      <c r="R3424" s="25" t="s">
        <v>509</v>
      </c>
      <c r="S3424" s="21" t="s">
        <v>776</v>
      </c>
      <c r="T3424" s="21"/>
      <c r="U3424" s="26"/>
      <c r="V3424" s="26"/>
      <c r="W3424" s="27">
        <f t="shared" si="530"/>
        <v>1973</v>
      </c>
      <c r="X3424" s="27">
        <f t="shared" si="531"/>
        <v>2019</v>
      </c>
      <c r="Y3424" s="28">
        <f t="shared" si="532"/>
        <v>0</v>
      </c>
      <c r="Z3424" s="29" t="str">
        <f t="shared" si="533"/>
        <v>Excluded</v>
      </c>
      <c r="AA3424" s="30">
        <f t="shared" si="534"/>
        <v>280</v>
      </c>
      <c r="AB3424" s="31">
        <f>IF(AND(ISNUMBER(MATCH($S3424,[3]Lists!$CU$8:$CU$37,0)),J3424&gt;=DATE(2018,12,31)),$AH$6,$AH$5)</f>
        <v>1</v>
      </c>
      <c r="AC3424" s="31">
        <f t="shared" si="535"/>
        <v>1</v>
      </c>
      <c r="AD3424" s="31">
        <f t="shared" si="536"/>
        <v>1</v>
      </c>
      <c r="AE3424" s="32" t="e">
        <f>MIN($K3424,IF(AND(S3424='[3]Resources - Baseline'!$C$25,$AH$3&gt;0),MIN(DATE(2050,12,31),MAX(DATE($AH$4,12,31),DATE(YEAR(J3424)+$AH$3,MONTH(J3424),DAY(J3424)))),IF(AND(COUNTIFS('[3]Resources - Baseline'!$C$26:$C$37,S3424)=1,$AH$2&gt;0),MIN(DATE($AH$4,12,31),DATE(YEAR(J3424)+$AH$2,MONTH(J3424),DAY(J3424))),DATE(2050,12,31))))</f>
        <v>#VALUE!</v>
      </c>
      <c r="AF3424" s="33">
        <f t="shared" si="537"/>
        <v>1</v>
      </c>
    </row>
    <row r="3425" spans="1:32">
      <c r="A3425" s="1">
        <v>3425</v>
      </c>
      <c r="B3425" s="21" t="s">
        <v>6932</v>
      </c>
      <c r="C3425" s="21" t="s">
        <v>6933</v>
      </c>
      <c r="D3425" s="21" t="s">
        <v>163</v>
      </c>
      <c r="E3425" s="21" t="s">
        <v>164</v>
      </c>
      <c r="F3425" s="21" t="s">
        <v>164</v>
      </c>
      <c r="G3425" s="21" t="s">
        <v>165</v>
      </c>
      <c r="H3425" s="21" t="s">
        <v>166</v>
      </c>
      <c r="I3425" s="21" t="s">
        <v>167</v>
      </c>
      <c r="J3425" s="22">
        <v>27760</v>
      </c>
      <c r="K3425" s="22">
        <v>47484</v>
      </c>
      <c r="L3425" s="23">
        <f t="shared" si="538"/>
        <v>353</v>
      </c>
      <c r="M3425" s="24">
        <f t="shared" si="539"/>
        <v>1</v>
      </c>
      <c r="N3425" s="21">
        <v>353</v>
      </c>
      <c r="O3425" s="21">
        <v>353</v>
      </c>
      <c r="P3425" s="21" t="s">
        <v>507</v>
      </c>
      <c r="Q3425" s="21" t="s">
        <v>508</v>
      </c>
      <c r="R3425" s="25" t="s">
        <v>509</v>
      </c>
      <c r="S3425" s="21" t="s">
        <v>776</v>
      </c>
      <c r="T3425" s="21"/>
      <c r="U3425" s="26"/>
      <c r="V3425" s="26"/>
      <c r="W3425" s="27">
        <f t="shared" si="530"/>
        <v>1976</v>
      </c>
      <c r="X3425" s="27">
        <f t="shared" si="531"/>
        <v>2029</v>
      </c>
      <c r="Y3425" s="28">
        <f t="shared" si="532"/>
        <v>0</v>
      </c>
      <c r="Z3425" s="29" t="str">
        <f t="shared" si="533"/>
        <v>Excluded</v>
      </c>
      <c r="AA3425" s="30">
        <f t="shared" si="534"/>
        <v>353</v>
      </c>
      <c r="AB3425" s="31">
        <f>IF(AND(ISNUMBER(MATCH($S3425,[3]Lists!$CU$8:$CU$37,0)),J3425&gt;=DATE(2018,12,31)),$AH$6,$AH$5)</f>
        <v>1</v>
      </c>
      <c r="AC3425" s="31">
        <f t="shared" si="535"/>
        <v>1</v>
      </c>
      <c r="AD3425" s="31">
        <f t="shared" si="536"/>
        <v>1</v>
      </c>
      <c r="AE3425" s="32" t="e">
        <f>MIN($K3425,IF(AND(S3425='[3]Resources - Baseline'!$C$25,$AH$3&gt;0),MIN(DATE(2050,12,31),MAX(DATE($AH$4,12,31),DATE(YEAR(J3425)+$AH$3,MONTH(J3425),DAY(J3425)))),IF(AND(COUNTIFS('[3]Resources - Baseline'!$C$26:$C$37,S3425)=1,$AH$2&gt;0),MIN(DATE($AH$4,12,31),DATE(YEAR(J3425)+$AH$2,MONTH(J3425),DAY(J3425))),DATE(2050,12,31))))</f>
        <v>#VALUE!</v>
      </c>
      <c r="AF3425" s="33">
        <f t="shared" si="537"/>
        <v>1</v>
      </c>
    </row>
    <row r="3426" spans="1:32">
      <c r="A3426" s="1">
        <v>3426</v>
      </c>
      <c r="B3426" s="21" t="s">
        <v>6934</v>
      </c>
      <c r="C3426" s="21" t="s">
        <v>2995</v>
      </c>
      <c r="D3426" s="21" t="s">
        <v>163</v>
      </c>
      <c r="E3426" s="21" t="s">
        <v>298</v>
      </c>
      <c r="F3426" s="21" t="s">
        <v>298</v>
      </c>
      <c r="G3426" s="21" t="s">
        <v>299</v>
      </c>
      <c r="H3426" s="21" t="s">
        <v>166</v>
      </c>
      <c r="I3426" s="21" t="s">
        <v>167</v>
      </c>
      <c r="J3426" s="22">
        <v>32874</v>
      </c>
      <c r="K3426" s="22">
        <v>55153</v>
      </c>
      <c r="L3426" s="23">
        <f t="shared" si="538"/>
        <v>353</v>
      </c>
      <c r="M3426" s="24">
        <f t="shared" si="539"/>
        <v>1</v>
      </c>
      <c r="N3426" s="21">
        <v>353</v>
      </c>
      <c r="O3426" s="21">
        <v>353</v>
      </c>
      <c r="P3426" s="21" t="s">
        <v>279</v>
      </c>
      <c r="Q3426" s="21" t="s">
        <v>280</v>
      </c>
      <c r="R3426" s="25" t="s">
        <v>170</v>
      </c>
      <c r="S3426" s="21" t="s">
        <v>171</v>
      </c>
      <c r="T3426" s="21"/>
      <c r="U3426" s="26"/>
      <c r="V3426" s="26"/>
      <c r="W3426" s="27">
        <f t="shared" si="530"/>
        <v>1990</v>
      </c>
      <c r="X3426" s="27">
        <f t="shared" si="531"/>
        <v>2050</v>
      </c>
      <c r="Y3426" s="28">
        <f t="shared" si="532"/>
        <v>0</v>
      </c>
      <c r="Z3426" s="29" t="str">
        <f t="shared" si="533"/>
        <v>Excluded</v>
      </c>
      <c r="AA3426" s="30">
        <f t="shared" si="534"/>
        <v>353</v>
      </c>
      <c r="AB3426" s="31">
        <f>IF(AND(ISNUMBER(MATCH($S3426,[3]Lists!$CU$8:$CU$37,0)),J3426&gt;=DATE(2018,12,31)),$AH$6,$AH$5)</f>
        <v>1</v>
      </c>
      <c r="AC3426" s="31">
        <f t="shared" si="535"/>
        <v>1</v>
      </c>
      <c r="AD3426" s="31">
        <f t="shared" si="536"/>
        <v>1</v>
      </c>
      <c r="AE3426" s="32" t="e">
        <f>MIN($K3426,IF(AND(S3426='[3]Resources - Baseline'!$C$25,$AH$3&gt;0),MIN(DATE(2050,12,31),MAX(DATE($AH$4,12,31),DATE(YEAR(J3426)+$AH$3,MONTH(J3426),DAY(J3426)))),IF(AND(COUNTIFS('[3]Resources - Baseline'!$C$26:$C$37,S3426)=1,$AH$2&gt;0),MIN(DATE($AH$4,12,31),DATE(YEAR(J3426)+$AH$2,MONTH(J3426),DAY(J3426))),DATE(2050,12,31))))</f>
        <v>#VALUE!</v>
      </c>
      <c r="AF3426" s="33">
        <f t="shared" si="537"/>
        <v>1</v>
      </c>
    </row>
    <row r="3427" spans="1:32">
      <c r="A3427" s="1">
        <v>3427</v>
      </c>
      <c r="B3427" s="21" t="s">
        <v>6935</v>
      </c>
      <c r="C3427" s="21" t="s">
        <v>6936</v>
      </c>
      <c r="D3427" s="21" t="s">
        <v>163</v>
      </c>
      <c r="E3427" s="21" t="s">
        <v>164</v>
      </c>
      <c r="F3427" s="21" t="s">
        <v>164</v>
      </c>
      <c r="G3427" s="21" t="s">
        <v>165</v>
      </c>
      <c r="H3427" s="21" t="s">
        <v>166</v>
      </c>
      <c r="I3427" s="21" t="s">
        <v>167</v>
      </c>
      <c r="J3427" s="22">
        <v>39326</v>
      </c>
      <c r="K3427" s="22">
        <v>47484</v>
      </c>
      <c r="L3427" s="23">
        <f t="shared" si="538"/>
        <v>406</v>
      </c>
      <c r="M3427" s="24">
        <f t="shared" si="539"/>
        <v>1</v>
      </c>
      <c r="N3427" s="21">
        <v>406</v>
      </c>
      <c r="O3427" s="21">
        <v>406</v>
      </c>
      <c r="P3427" s="21" t="s">
        <v>507</v>
      </c>
      <c r="Q3427" s="21" t="s">
        <v>508</v>
      </c>
      <c r="R3427" s="25" t="s">
        <v>509</v>
      </c>
      <c r="S3427" s="21" t="s">
        <v>776</v>
      </c>
      <c r="T3427" s="21"/>
      <c r="U3427" s="26"/>
      <c r="V3427" s="26"/>
      <c r="W3427" s="27">
        <f t="shared" si="530"/>
        <v>2008</v>
      </c>
      <c r="X3427" s="27">
        <f t="shared" si="531"/>
        <v>2029</v>
      </c>
      <c r="Y3427" s="28">
        <f t="shared" si="532"/>
        <v>0</v>
      </c>
      <c r="Z3427" s="29" t="str">
        <f t="shared" si="533"/>
        <v>Excluded</v>
      </c>
      <c r="AA3427" s="30">
        <f t="shared" si="534"/>
        <v>406</v>
      </c>
      <c r="AB3427" s="31">
        <f>IF(AND(ISNUMBER(MATCH($S3427,[3]Lists!$CU$8:$CU$37,0)),J3427&gt;=DATE(2018,12,31)),$AH$6,$AH$5)</f>
        <v>1</v>
      </c>
      <c r="AC3427" s="31">
        <f t="shared" si="535"/>
        <v>1</v>
      </c>
      <c r="AD3427" s="31">
        <f t="shared" si="536"/>
        <v>1</v>
      </c>
      <c r="AE3427" s="32" t="e">
        <f>MIN($K3427,IF(AND(S3427='[3]Resources - Baseline'!$C$25,$AH$3&gt;0),MIN(DATE(2050,12,31),MAX(DATE($AH$4,12,31),DATE(YEAR(J3427)+$AH$3,MONTH(J3427),DAY(J3427)))),IF(AND(COUNTIFS('[3]Resources - Baseline'!$C$26:$C$37,S3427)=1,$AH$2&gt;0),MIN(DATE($AH$4,12,31),DATE(YEAR(J3427)+$AH$2,MONTH(J3427),DAY(J3427))),DATE(2050,12,31))))</f>
        <v>#VALUE!</v>
      </c>
      <c r="AF3427" s="33">
        <f t="shared" si="537"/>
        <v>1</v>
      </c>
    </row>
    <row r="3428" spans="1:32">
      <c r="A3428" s="1">
        <v>3428</v>
      </c>
      <c r="B3428" s="21" t="s">
        <v>6937</v>
      </c>
      <c r="C3428" s="21" t="s">
        <v>2995</v>
      </c>
      <c r="D3428" s="21" t="s">
        <v>163</v>
      </c>
      <c r="E3428" s="21" t="s">
        <v>298</v>
      </c>
      <c r="F3428" s="21" t="s">
        <v>298</v>
      </c>
      <c r="G3428" s="21" t="s">
        <v>299</v>
      </c>
      <c r="H3428" s="21" t="s">
        <v>166</v>
      </c>
      <c r="I3428" s="21" t="s">
        <v>167</v>
      </c>
      <c r="J3428" s="22">
        <v>32874</v>
      </c>
      <c r="K3428" s="22">
        <v>55153</v>
      </c>
      <c r="L3428" s="23">
        <f t="shared" si="538"/>
        <v>406</v>
      </c>
      <c r="M3428" s="24">
        <f t="shared" si="539"/>
        <v>1</v>
      </c>
      <c r="N3428" s="21">
        <v>406</v>
      </c>
      <c r="O3428" s="21">
        <v>406</v>
      </c>
      <c r="P3428" s="21" t="s">
        <v>279</v>
      </c>
      <c r="Q3428" s="21" t="s">
        <v>280</v>
      </c>
      <c r="R3428" s="25" t="s">
        <v>170</v>
      </c>
      <c r="S3428" s="21" t="s">
        <v>171</v>
      </c>
      <c r="T3428" s="21"/>
      <c r="U3428" s="26"/>
      <c r="V3428" s="26"/>
      <c r="W3428" s="27">
        <f t="shared" si="530"/>
        <v>1990</v>
      </c>
      <c r="X3428" s="27">
        <f t="shared" si="531"/>
        <v>2050</v>
      </c>
      <c r="Y3428" s="28">
        <f t="shared" si="532"/>
        <v>0</v>
      </c>
      <c r="Z3428" s="29" t="str">
        <f t="shared" si="533"/>
        <v>Excluded</v>
      </c>
      <c r="AA3428" s="30">
        <f t="shared" si="534"/>
        <v>406</v>
      </c>
      <c r="AB3428" s="31">
        <f>IF(AND(ISNUMBER(MATCH($S3428,[3]Lists!$CU$8:$CU$37,0)),J3428&gt;=DATE(2018,12,31)),$AH$6,$AH$5)</f>
        <v>1</v>
      </c>
      <c r="AC3428" s="31">
        <f t="shared" si="535"/>
        <v>1</v>
      </c>
      <c r="AD3428" s="31">
        <f t="shared" si="536"/>
        <v>1</v>
      </c>
      <c r="AE3428" s="32" t="e">
        <f>MIN($K3428,IF(AND(S3428='[3]Resources - Baseline'!$C$25,$AH$3&gt;0),MIN(DATE(2050,12,31),MAX(DATE($AH$4,12,31),DATE(YEAR(J3428)+$AH$3,MONTH(J3428),DAY(J3428)))),IF(AND(COUNTIFS('[3]Resources - Baseline'!$C$26:$C$37,S3428)=1,$AH$2&gt;0),MIN(DATE($AH$4,12,31),DATE(YEAR(J3428)+$AH$2,MONTH(J3428),DAY(J3428))),DATE(2050,12,31))))</f>
        <v>#VALUE!</v>
      </c>
      <c r="AF3428" s="33">
        <f t="shared" si="537"/>
        <v>1</v>
      </c>
    </row>
    <row r="3429" spans="1:32">
      <c r="A3429" s="1">
        <v>3429</v>
      </c>
      <c r="B3429" s="21" t="s">
        <v>6938</v>
      </c>
      <c r="C3429" s="21" t="s">
        <v>6939</v>
      </c>
      <c r="D3429" s="21" t="s">
        <v>163</v>
      </c>
      <c r="E3429" s="21" t="s">
        <v>164</v>
      </c>
      <c r="F3429" s="21" t="s">
        <v>164</v>
      </c>
      <c r="G3429" s="21" t="s">
        <v>165</v>
      </c>
      <c r="H3429" s="21" t="s">
        <v>166</v>
      </c>
      <c r="I3429" s="21" t="s">
        <v>167</v>
      </c>
      <c r="J3429" s="22">
        <v>40087</v>
      </c>
      <c r="K3429" s="22">
        <v>47484</v>
      </c>
      <c r="L3429" s="23">
        <f t="shared" si="538"/>
        <v>406</v>
      </c>
      <c r="M3429" s="24">
        <f t="shared" si="539"/>
        <v>1</v>
      </c>
      <c r="N3429" s="21">
        <v>406</v>
      </c>
      <c r="O3429" s="21">
        <v>406</v>
      </c>
      <c r="P3429" s="21" t="s">
        <v>507</v>
      </c>
      <c r="Q3429" s="21" t="s">
        <v>508</v>
      </c>
      <c r="R3429" s="25" t="s">
        <v>509</v>
      </c>
      <c r="S3429" s="21" t="s">
        <v>776</v>
      </c>
      <c r="T3429" s="21"/>
      <c r="U3429" s="26"/>
      <c r="V3429" s="26"/>
      <c r="W3429" s="27">
        <f t="shared" si="530"/>
        <v>2010</v>
      </c>
      <c r="X3429" s="27">
        <f t="shared" si="531"/>
        <v>2029</v>
      </c>
      <c r="Y3429" s="28">
        <f t="shared" si="532"/>
        <v>0</v>
      </c>
      <c r="Z3429" s="29" t="str">
        <f t="shared" si="533"/>
        <v>Excluded</v>
      </c>
      <c r="AA3429" s="30">
        <f t="shared" si="534"/>
        <v>406</v>
      </c>
      <c r="AB3429" s="31">
        <f>IF(AND(ISNUMBER(MATCH($S3429,[3]Lists!$CU$8:$CU$37,0)),J3429&gt;=DATE(2018,12,31)),$AH$6,$AH$5)</f>
        <v>1</v>
      </c>
      <c r="AC3429" s="31">
        <f t="shared" si="535"/>
        <v>1</v>
      </c>
      <c r="AD3429" s="31">
        <f t="shared" si="536"/>
        <v>1</v>
      </c>
      <c r="AE3429" s="32" t="e">
        <f>MIN($K3429,IF(AND(S3429='[3]Resources - Baseline'!$C$25,$AH$3&gt;0),MIN(DATE(2050,12,31),MAX(DATE($AH$4,12,31),DATE(YEAR(J3429)+$AH$3,MONTH(J3429),DAY(J3429)))),IF(AND(COUNTIFS('[3]Resources - Baseline'!$C$26:$C$37,S3429)=1,$AH$2&gt;0),MIN(DATE($AH$4,12,31),DATE(YEAR(J3429)+$AH$2,MONTH(J3429),DAY(J3429))),DATE(2050,12,31))))</f>
        <v>#VALUE!</v>
      </c>
      <c r="AF3429" s="33">
        <f t="shared" si="537"/>
        <v>1</v>
      </c>
    </row>
    <row r="3430" spans="1:32">
      <c r="A3430" s="1">
        <v>3430</v>
      </c>
      <c r="B3430" s="21" t="s">
        <v>6940</v>
      </c>
      <c r="C3430" s="21" t="s">
        <v>2995</v>
      </c>
      <c r="D3430" s="21" t="s">
        <v>163</v>
      </c>
      <c r="E3430" s="21" t="s">
        <v>298</v>
      </c>
      <c r="F3430" s="21" t="s">
        <v>298</v>
      </c>
      <c r="G3430" s="21" t="s">
        <v>299</v>
      </c>
      <c r="H3430" s="21" t="s">
        <v>166</v>
      </c>
      <c r="I3430" s="21" t="s">
        <v>167</v>
      </c>
      <c r="J3430" s="22">
        <v>32874</v>
      </c>
      <c r="K3430" s="22">
        <v>55153</v>
      </c>
      <c r="L3430" s="23">
        <f t="shared" si="538"/>
        <v>406</v>
      </c>
      <c r="M3430" s="24">
        <f t="shared" si="539"/>
        <v>1</v>
      </c>
      <c r="N3430" s="21">
        <v>406</v>
      </c>
      <c r="O3430" s="21">
        <v>406</v>
      </c>
      <c r="P3430" s="21" t="s">
        <v>279</v>
      </c>
      <c r="Q3430" s="21" t="s">
        <v>280</v>
      </c>
      <c r="R3430" s="25" t="s">
        <v>170</v>
      </c>
      <c r="S3430" s="21" t="s">
        <v>171</v>
      </c>
      <c r="T3430" s="21"/>
      <c r="U3430" s="26"/>
      <c r="V3430" s="26"/>
      <c r="W3430" s="27">
        <f t="shared" si="530"/>
        <v>1990</v>
      </c>
      <c r="X3430" s="27">
        <f t="shared" si="531"/>
        <v>2050</v>
      </c>
      <c r="Y3430" s="28">
        <f t="shared" si="532"/>
        <v>0</v>
      </c>
      <c r="Z3430" s="29" t="str">
        <f t="shared" si="533"/>
        <v>Excluded</v>
      </c>
      <c r="AA3430" s="30">
        <f t="shared" si="534"/>
        <v>406</v>
      </c>
      <c r="AB3430" s="31">
        <f>IF(AND(ISNUMBER(MATCH($S3430,[3]Lists!$CU$8:$CU$37,0)),J3430&gt;=DATE(2018,12,31)),$AH$6,$AH$5)</f>
        <v>1</v>
      </c>
      <c r="AC3430" s="31">
        <f t="shared" si="535"/>
        <v>1</v>
      </c>
      <c r="AD3430" s="31">
        <f t="shared" si="536"/>
        <v>1</v>
      </c>
      <c r="AE3430" s="32" t="e">
        <f>MIN($K3430,IF(AND(S3430='[3]Resources - Baseline'!$C$25,$AH$3&gt;0),MIN(DATE(2050,12,31),MAX(DATE($AH$4,12,31),DATE(YEAR(J3430)+$AH$3,MONTH(J3430),DAY(J3430)))),IF(AND(COUNTIFS('[3]Resources - Baseline'!$C$26:$C$37,S3430)=1,$AH$2&gt;0),MIN(DATE($AH$4,12,31),DATE(YEAR(J3430)+$AH$2,MONTH(J3430),DAY(J3430))),DATE(2050,12,31))))</f>
        <v>#VALUE!</v>
      </c>
      <c r="AF3430" s="33">
        <f t="shared" si="537"/>
        <v>1</v>
      </c>
    </row>
    <row r="3431" spans="1:32">
      <c r="A3431" s="1">
        <v>3431</v>
      </c>
      <c r="B3431" s="21" t="s">
        <v>6941</v>
      </c>
      <c r="C3431" s="21" t="s">
        <v>6942</v>
      </c>
      <c r="D3431" s="21" t="s">
        <v>163</v>
      </c>
      <c r="E3431" s="21" t="s">
        <v>164</v>
      </c>
      <c r="F3431" s="21" t="s">
        <v>164</v>
      </c>
      <c r="G3431" s="21" t="s">
        <v>165</v>
      </c>
      <c r="H3431" s="21" t="s">
        <v>166</v>
      </c>
      <c r="I3431" s="21" t="s">
        <v>167</v>
      </c>
      <c r="J3431" s="22">
        <v>37165</v>
      </c>
      <c r="K3431" s="22">
        <v>47118</v>
      </c>
      <c r="L3431" s="23">
        <f t="shared" si="538"/>
        <v>401</v>
      </c>
      <c r="M3431" s="24">
        <f t="shared" si="539"/>
        <v>1</v>
      </c>
      <c r="N3431" s="21">
        <v>401</v>
      </c>
      <c r="O3431" s="21">
        <v>401</v>
      </c>
      <c r="P3431" s="21" t="s">
        <v>507</v>
      </c>
      <c r="Q3431" s="21" t="s">
        <v>508</v>
      </c>
      <c r="R3431" s="25" t="s">
        <v>509</v>
      </c>
      <c r="S3431" s="21" t="s">
        <v>776</v>
      </c>
      <c r="T3431" s="21"/>
      <c r="U3431" s="26"/>
      <c r="V3431" s="26"/>
      <c r="W3431" s="27">
        <f t="shared" si="530"/>
        <v>2002</v>
      </c>
      <c r="X3431" s="27">
        <f t="shared" si="531"/>
        <v>2028</v>
      </c>
      <c r="Y3431" s="28">
        <f t="shared" si="532"/>
        <v>0</v>
      </c>
      <c r="Z3431" s="29" t="str">
        <f t="shared" si="533"/>
        <v>Excluded</v>
      </c>
      <c r="AA3431" s="30">
        <f t="shared" si="534"/>
        <v>401</v>
      </c>
      <c r="AB3431" s="31">
        <f>IF(AND(ISNUMBER(MATCH($S3431,[3]Lists!$CU$8:$CU$37,0)),J3431&gt;=DATE(2018,12,31)),$AH$6,$AH$5)</f>
        <v>1</v>
      </c>
      <c r="AC3431" s="31">
        <f t="shared" si="535"/>
        <v>1</v>
      </c>
      <c r="AD3431" s="31">
        <f t="shared" si="536"/>
        <v>1</v>
      </c>
      <c r="AE3431" s="32" t="e">
        <f>MIN($K3431,IF(AND(S3431='[3]Resources - Baseline'!$C$25,$AH$3&gt;0),MIN(DATE(2050,12,31),MAX(DATE($AH$4,12,31),DATE(YEAR(J3431)+$AH$3,MONTH(J3431),DAY(J3431)))),IF(AND(COUNTIFS('[3]Resources - Baseline'!$C$26:$C$37,S3431)=1,$AH$2&gt;0),MIN(DATE($AH$4,12,31),DATE(YEAR(J3431)+$AH$2,MONTH(J3431),DAY(J3431))),DATE(2050,12,31))))</f>
        <v>#VALUE!</v>
      </c>
      <c r="AF3431" s="33">
        <f t="shared" si="537"/>
        <v>1</v>
      </c>
    </row>
    <row r="3432" spans="1:32">
      <c r="A3432" s="1">
        <v>3432</v>
      </c>
      <c r="B3432" s="21" t="s">
        <v>6943</v>
      </c>
      <c r="C3432" s="21" t="s">
        <v>2995</v>
      </c>
      <c r="D3432" s="21" t="s">
        <v>163</v>
      </c>
      <c r="E3432" s="21" t="s">
        <v>298</v>
      </c>
      <c r="F3432" s="21" t="s">
        <v>298</v>
      </c>
      <c r="G3432" s="21" t="s">
        <v>299</v>
      </c>
      <c r="H3432" s="21" t="s">
        <v>166</v>
      </c>
      <c r="I3432" s="21" t="s">
        <v>167</v>
      </c>
      <c r="J3432" s="22">
        <v>32874</v>
      </c>
      <c r="K3432" s="22">
        <v>55153</v>
      </c>
      <c r="L3432" s="23">
        <f t="shared" si="538"/>
        <v>401</v>
      </c>
      <c r="M3432" s="24">
        <f t="shared" si="539"/>
        <v>1</v>
      </c>
      <c r="N3432" s="21">
        <v>401</v>
      </c>
      <c r="O3432" s="21">
        <v>401</v>
      </c>
      <c r="P3432" s="21" t="s">
        <v>279</v>
      </c>
      <c r="Q3432" s="21" t="s">
        <v>280</v>
      </c>
      <c r="R3432" s="25" t="s">
        <v>170</v>
      </c>
      <c r="S3432" s="21" t="s">
        <v>171</v>
      </c>
      <c r="T3432" s="21"/>
      <c r="U3432" s="26"/>
      <c r="V3432" s="26"/>
      <c r="W3432" s="27">
        <f t="shared" si="530"/>
        <v>1990</v>
      </c>
      <c r="X3432" s="27">
        <f t="shared" si="531"/>
        <v>2050</v>
      </c>
      <c r="Y3432" s="28">
        <f t="shared" si="532"/>
        <v>0</v>
      </c>
      <c r="Z3432" s="29" t="str">
        <f t="shared" si="533"/>
        <v>Excluded</v>
      </c>
      <c r="AA3432" s="30">
        <f t="shared" si="534"/>
        <v>401</v>
      </c>
      <c r="AB3432" s="31">
        <f>IF(AND(ISNUMBER(MATCH($S3432,[3]Lists!$CU$8:$CU$37,0)),J3432&gt;=DATE(2018,12,31)),$AH$6,$AH$5)</f>
        <v>1</v>
      </c>
      <c r="AC3432" s="31">
        <f t="shared" si="535"/>
        <v>1</v>
      </c>
      <c r="AD3432" s="31">
        <f t="shared" si="536"/>
        <v>1</v>
      </c>
      <c r="AE3432" s="32" t="e">
        <f>MIN($K3432,IF(AND(S3432='[3]Resources - Baseline'!$C$25,$AH$3&gt;0),MIN(DATE(2050,12,31),MAX(DATE($AH$4,12,31),DATE(YEAR(J3432)+$AH$3,MONTH(J3432),DAY(J3432)))),IF(AND(COUNTIFS('[3]Resources - Baseline'!$C$26:$C$37,S3432)=1,$AH$2&gt;0),MIN(DATE($AH$4,12,31),DATE(YEAR(J3432)+$AH$2,MONTH(J3432),DAY(J3432))),DATE(2050,12,31))))</f>
        <v>#VALUE!</v>
      </c>
      <c r="AF3432" s="33">
        <f t="shared" si="537"/>
        <v>1</v>
      </c>
    </row>
    <row r="3433" spans="1:32">
      <c r="A3433" s="1">
        <v>3433</v>
      </c>
      <c r="B3433" s="21" t="s">
        <v>6944</v>
      </c>
      <c r="C3433" s="21" t="s">
        <v>5716</v>
      </c>
      <c r="D3433" s="21" t="s">
        <v>163</v>
      </c>
      <c r="E3433" s="21" t="s">
        <v>591</v>
      </c>
      <c r="F3433" s="21" t="s">
        <v>591</v>
      </c>
      <c r="G3433" s="21" t="s">
        <v>592</v>
      </c>
      <c r="H3433" s="21" t="s">
        <v>591</v>
      </c>
      <c r="I3433" s="21" t="s">
        <v>195</v>
      </c>
      <c r="J3433" s="22">
        <v>43709</v>
      </c>
      <c r="K3433" s="22">
        <v>55153</v>
      </c>
      <c r="L3433" s="23">
        <f t="shared" si="538"/>
        <v>18.899999999999999</v>
      </c>
      <c r="M3433" s="24">
        <f t="shared" si="539"/>
        <v>1</v>
      </c>
      <c r="N3433" s="21">
        <v>18.899999999999999</v>
      </c>
      <c r="O3433" s="21">
        <v>18.899999999999999</v>
      </c>
      <c r="P3433" s="21" t="s">
        <v>461</v>
      </c>
      <c r="Q3433" s="21" t="s">
        <v>462</v>
      </c>
      <c r="R3433" s="25" t="s">
        <v>309</v>
      </c>
      <c r="S3433" s="21" t="s">
        <v>289</v>
      </c>
      <c r="T3433" s="21"/>
      <c r="U3433" s="26"/>
      <c r="V3433" s="26"/>
      <c r="W3433" s="27">
        <f t="shared" si="530"/>
        <v>2020</v>
      </c>
      <c r="X3433" s="27">
        <f t="shared" si="531"/>
        <v>2050</v>
      </c>
      <c r="Y3433" s="28">
        <f t="shared" si="532"/>
        <v>0</v>
      </c>
      <c r="Z3433" s="29" t="str">
        <f t="shared" si="533"/>
        <v>SW</v>
      </c>
      <c r="AA3433" s="30">
        <f t="shared" si="534"/>
        <v>18.899999999999999</v>
      </c>
      <c r="AB3433" s="31">
        <f>IF(AND(ISNUMBER(MATCH($S3433,[3]Lists!$CU$8:$CU$37,0)),J3433&gt;=DATE(2018,12,31)),$AH$6,$AH$5)</f>
        <v>1</v>
      </c>
      <c r="AC3433" s="31">
        <f t="shared" si="535"/>
        <v>1</v>
      </c>
      <c r="AD3433" s="31">
        <f t="shared" si="536"/>
        <v>1</v>
      </c>
      <c r="AE3433" s="32" t="e">
        <f>MIN($K3433,IF(AND(S3433='[3]Resources - Baseline'!$C$25,$AH$3&gt;0),MIN(DATE(2050,12,31),MAX(DATE($AH$4,12,31),DATE(YEAR(J3433)+$AH$3,MONTH(J3433),DAY(J3433)))),IF(AND(COUNTIFS('[3]Resources - Baseline'!$C$26:$C$37,S3433)=1,$AH$2&gt;0),MIN(DATE($AH$4,12,31),DATE(YEAR(J3433)+$AH$2,MONTH(J3433),DAY(J3433))),DATE(2050,12,31))))</f>
        <v>#VALUE!</v>
      </c>
      <c r="AF3433" s="33">
        <f t="shared" si="537"/>
        <v>1</v>
      </c>
    </row>
    <row r="3434" spans="1:32">
      <c r="A3434" s="1">
        <v>3434</v>
      </c>
      <c r="B3434" s="21" t="s">
        <v>6945</v>
      </c>
      <c r="C3434" s="21" t="s">
        <v>5716</v>
      </c>
      <c r="D3434" s="21" t="s">
        <v>163</v>
      </c>
      <c r="E3434" s="21" t="s">
        <v>591</v>
      </c>
      <c r="F3434" s="21" t="s">
        <v>591</v>
      </c>
      <c r="G3434" s="21" t="s">
        <v>592</v>
      </c>
      <c r="H3434" s="21" t="s">
        <v>591</v>
      </c>
      <c r="I3434" s="21" t="s">
        <v>195</v>
      </c>
      <c r="J3434" s="22">
        <v>43709</v>
      </c>
      <c r="K3434" s="22">
        <v>55153</v>
      </c>
      <c r="L3434" s="23">
        <f t="shared" si="538"/>
        <v>18.899999999999999</v>
      </c>
      <c r="M3434" s="24">
        <f t="shared" si="539"/>
        <v>1</v>
      </c>
      <c r="N3434" s="21">
        <v>18.899999999999999</v>
      </c>
      <c r="O3434" s="21">
        <v>18.899999999999999</v>
      </c>
      <c r="P3434" s="21" t="s">
        <v>461</v>
      </c>
      <c r="Q3434" s="21" t="s">
        <v>462</v>
      </c>
      <c r="R3434" s="25" t="s">
        <v>309</v>
      </c>
      <c r="S3434" s="21" t="s">
        <v>289</v>
      </c>
      <c r="T3434" s="21"/>
      <c r="U3434" s="26"/>
      <c r="V3434" s="26"/>
      <c r="W3434" s="27">
        <f t="shared" si="530"/>
        <v>2020</v>
      </c>
      <c r="X3434" s="27">
        <f t="shared" si="531"/>
        <v>2050</v>
      </c>
      <c r="Y3434" s="28">
        <f t="shared" si="532"/>
        <v>0</v>
      </c>
      <c r="Z3434" s="29" t="str">
        <f t="shared" si="533"/>
        <v>SW</v>
      </c>
      <c r="AA3434" s="30">
        <f t="shared" si="534"/>
        <v>18.899999999999999</v>
      </c>
      <c r="AB3434" s="31">
        <f>IF(AND(ISNUMBER(MATCH($S3434,[3]Lists!$CU$8:$CU$37,0)),J3434&gt;=DATE(2018,12,31)),$AH$6,$AH$5)</f>
        <v>1</v>
      </c>
      <c r="AC3434" s="31">
        <f t="shared" si="535"/>
        <v>1</v>
      </c>
      <c r="AD3434" s="31">
        <f t="shared" si="536"/>
        <v>1</v>
      </c>
      <c r="AE3434" s="32" t="e">
        <f>MIN($K3434,IF(AND(S3434='[3]Resources - Baseline'!$C$25,$AH$3&gt;0),MIN(DATE(2050,12,31),MAX(DATE($AH$4,12,31),DATE(YEAR(J3434)+$AH$3,MONTH(J3434),DAY(J3434)))),IF(AND(COUNTIFS('[3]Resources - Baseline'!$C$26:$C$37,S3434)=1,$AH$2&gt;0),MIN(DATE($AH$4,12,31),DATE(YEAR(J3434)+$AH$2,MONTH(J3434),DAY(J3434))),DATE(2050,12,31))))</f>
        <v>#VALUE!</v>
      </c>
      <c r="AF3434" s="33">
        <f t="shared" si="537"/>
        <v>1</v>
      </c>
    </row>
    <row r="3435" spans="1:32">
      <c r="A3435" s="1">
        <v>3435</v>
      </c>
      <c r="B3435" s="21" t="s">
        <v>6946</v>
      </c>
      <c r="C3435" s="21" t="s">
        <v>5716</v>
      </c>
      <c r="D3435" s="21" t="s">
        <v>163</v>
      </c>
      <c r="E3435" s="21" t="s">
        <v>591</v>
      </c>
      <c r="F3435" s="21" t="s">
        <v>591</v>
      </c>
      <c r="G3435" s="21" t="s">
        <v>592</v>
      </c>
      <c r="H3435" s="21" t="s">
        <v>591</v>
      </c>
      <c r="I3435" s="21" t="s">
        <v>195</v>
      </c>
      <c r="J3435" s="22">
        <v>43709</v>
      </c>
      <c r="K3435" s="22">
        <v>55153</v>
      </c>
      <c r="L3435" s="23">
        <f t="shared" si="538"/>
        <v>18.899999999999999</v>
      </c>
      <c r="M3435" s="24">
        <f t="shared" si="539"/>
        <v>1</v>
      </c>
      <c r="N3435" s="21">
        <v>18.899999999999999</v>
      </c>
      <c r="O3435" s="21">
        <v>18.899999999999999</v>
      </c>
      <c r="P3435" s="21" t="s">
        <v>461</v>
      </c>
      <c r="Q3435" s="21" t="s">
        <v>462</v>
      </c>
      <c r="R3435" s="25" t="s">
        <v>309</v>
      </c>
      <c r="S3435" s="21" t="s">
        <v>289</v>
      </c>
      <c r="T3435" s="21"/>
      <c r="U3435" s="26"/>
      <c r="V3435" s="26"/>
      <c r="W3435" s="27">
        <f t="shared" si="530"/>
        <v>2020</v>
      </c>
      <c r="X3435" s="27">
        <f t="shared" si="531"/>
        <v>2050</v>
      </c>
      <c r="Y3435" s="28">
        <f t="shared" si="532"/>
        <v>0</v>
      </c>
      <c r="Z3435" s="29" t="str">
        <f t="shared" si="533"/>
        <v>SW</v>
      </c>
      <c r="AA3435" s="30">
        <f t="shared" si="534"/>
        <v>18.899999999999999</v>
      </c>
      <c r="AB3435" s="31">
        <f>IF(AND(ISNUMBER(MATCH($S3435,[3]Lists!$CU$8:$CU$37,0)),J3435&gt;=DATE(2018,12,31)),$AH$6,$AH$5)</f>
        <v>1</v>
      </c>
      <c r="AC3435" s="31">
        <f t="shared" si="535"/>
        <v>1</v>
      </c>
      <c r="AD3435" s="31">
        <f t="shared" si="536"/>
        <v>1</v>
      </c>
      <c r="AE3435" s="32" t="e">
        <f>MIN($K3435,IF(AND(S3435='[3]Resources - Baseline'!$C$25,$AH$3&gt;0),MIN(DATE(2050,12,31),MAX(DATE($AH$4,12,31),DATE(YEAR(J3435)+$AH$3,MONTH(J3435),DAY(J3435)))),IF(AND(COUNTIFS('[3]Resources - Baseline'!$C$26:$C$37,S3435)=1,$AH$2&gt;0),MIN(DATE($AH$4,12,31),DATE(YEAR(J3435)+$AH$2,MONTH(J3435),DAY(J3435))),DATE(2050,12,31))))</f>
        <v>#VALUE!</v>
      </c>
      <c r="AF3435" s="33">
        <f t="shared" si="537"/>
        <v>1</v>
      </c>
    </row>
    <row r="3436" spans="1:32">
      <c r="A3436" s="1">
        <v>3436</v>
      </c>
      <c r="B3436" s="21" t="s">
        <v>6947</v>
      </c>
      <c r="C3436" s="21" t="s">
        <v>5716</v>
      </c>
      <c r="D3436" s="21" t="s">
        <v>163</v>
      </c>
      <c r="E3436" s="21" t="s">
        <v>591</v>
      </c>
      <c r="F3436" s="21" t="s">
        <v>591</v>
      </c>
      <c r="G3436" s="21" t="s">
        <v>592</v>
      </c>
      <c r="H3436" s="21" t="s">
        <v>591</v>
      </c>
      <c r="I3436" s="21" t="s">
        <v>195</v>
      </c>
      <c r="J3436" s="22">
        <v>43709</v>
      </c>
      <c r="K3436" s="22">
        <v>55153</v>
      </c>
      <c r="L3436" s="23">
        <f t="shared" si="538"/>
        <v>18.899999999999999</v>
      </c>
      <c r="M3436" s="24">
        <f t="shared" si="539"/>
        <v>1</v>
      </c>
      <c r="N3436" s="21">
        <v>18.899999999999999</v>
      </c>
      <c r="O3436" s="21">
        <v>18.899999999999999</v>
      </c>
      <c r="P3436" s="21" t="s">
        <v>461</v>
      </c>
      <c r="Q3436" s="21" t="s">
        <v>462</v>
      </c>
      <c r="R3436" s="25" t="s">
        <v>309</v>
      </c>
      <c r="S3436" s="21" t="s">
        <v>289</v>
      </c>
      <c r="T3436" s="21"/>
      <c r="U3436" s="26"/>
      <c r="V3436" s="26"/>
      <c r="W3436" s="27">
        <f t="shared" si="530"/>
        <v>2020</v>
      </c>
      <c r="X3436" s="27">
        <f t="shared" si="531"/>
        <v>2050</v>
      </c>
      <c r="Y3436" s="28">
        <f t="shared" si="532"/>
        <v>0</v>
      </c>
      <c r="Z3436" s="29" t="str">
        <f t="shared" si="533"/>
        <v>SW</v>
      </c>
      <c r="AA3436" s="30">
        <f t="shared" si="534"/>
        <v>18.899999999999999</v>
      </c>
      <c r="AB3436" s="31">
        <f>IF(AND(ISNUMBER(MATCH($S3436,[3]Lists!$CU$8:$CU$37,0)),J3436&gt;=DATE(2018,12,31)),$AH$6,$AH$5)</f>
        <v>1</v>
      </c>
      <c r="AC3436" s="31">
        <f t="shared" si="535"/>
        <v>1</v>
      </c>
      <c r="AD3436" s="31">
        <f t="shared" si="536"/>
        <v>1</v>
      </c>
      <c r="AE3436" s="32" t="e">
        <f>MIN($K3436,IF(AND(S3436='[3]Resources - Baseline'!$C$25,$AH$3&gt;0),MIN(DATE(2050,12,31),MAX(DATE($AH$4,12,31),DATE(YEAR(J3436)+$AH$3,MONTH(J3436),DAY(J3436)))),IF(AND(COUNTIFS('[3]Resources - Baseline'!$C$26:$C$37,S3436)=1,$AH$2&gt;0),MIN(DATE($AH$4,12,31),DATE(YEAR(J3436)+$AH$2,MONTH(J3436),DAY(J3436))),DATE(2050,12,31))))</f>
        <v>#VALUE!</v>
      </c>
      <c r="AF3436" s="33">
        <f t="shared" si="537"/>
        <v>1</v>
      </c>
    </row>
    <row r="3437" spans="1:32">
      <c r="A3437" s="1">
        <v>3437</v>
      </c>
      <c r="B3437" s="21" t="s">
        <v>6948</v>
      </c>
      <c r="C3437" s="21" t="s">
        <v>5716</v>
      </c>
      <c r="D3437" s="21" t="s">
        <v>163</v>
      </c>
      <c r="E3437" s="21" t="s">
        <v>591</v>
      </c>
      <c r="F3437" s="21" t="s">
        <v>591</v>
      </c>
      <c r="G3437" s="21" t="s">
        <v>592</v>
      </c>
      <c r="H3437" s="21" t="s">
        <v>591</v>
      </c>
      <c r="I3437" s="21" t="s">
        <v>195</v>
      </c>
      <c r="J3437" s="22">
        <v>43709</v>
      </c>
      <c r="K3437" s="22">
        <v>55153</v>
      </c>
      <c r="L3437" s="23">
        <f t="shared" si="538"/>
        <v>18.899999999999999</v>
      </c>
      <c r="M3437" s="24">
        <f t="shared" si="539"/>
        <v>1</v>
      </c>
      <c r="N3437" s="21">
        <v>18.899999999999999</v>
      </c>
      <c r="O3437" s="21">
        <v>18.899999999999999</v>
      </c>
      <c r="P3437" s="21" t="s">
        <v>461</v>
      </c>
      <c r="Q3437" s="21" t="s">
        <v>462</v>
      </c>
      <c r="R3437" s="25" t="s">
        <v>309</v>
      </c>
      <c r="S3437" s="21" t="s">
        <v>289</v>
      </c>
      <c r="T3437" s="21"/>
      <c r="U3437" s="26"/>
      <c r="V3437" s="26"/>
      <c r="W3437" s="27">
        <f t="shared" si="530"/>
        <v>2020</v>
      </c>
      <c r="X3437" s="27">
        <f t="shared" si="531"/>
        <v>2050</v>
      </c>
      <c r="Y3437" s="28">
        <f t="shared" si="532"/>
        <v>0</v>
      </c>
      <c r="Z3437" s="29" t="str">
        <f t="shared" si="533"/>
        <v>SW</v>
      </c>
      <c r="AA3437" s="30">
        <f t="shared" si="534"/>
        <v>18.899999999999999</v>
      </c>
      <c r="AB3437" s="31">
        <f>IF(AND(ISNUMBER(MATCH($S3437,[3]Lists!$CU$8:$CU$37,0)),J3437&gt;=DATE(2018,12,31)),$AH$6,$AH$5)</f>
        <v>1</v>
      </c>
      <c r="AC3437" s="31">
        <f t="shared" si="535"/>
        <v>1</v>
      </c>
      <c r="AD3437" s="31">
        <f t="shared" si="536"/>
        <v>1</v>
      </c>
      <c r="AE3437" s="32" t="e">
        <f>MIN($K3437,IF(AND(S3437='[3]Resources - Baseline'!$C$25,$AH$3&gt;0),MIN(DATE(2050,12,31),MAX(DATE($AH$4,12,31),DATE(YEAR(J3437)+$AH$3,MONTH(J3437),DAY(J3437)))),IF(AND(COUNTIFS('[3]Resources - Baseline'!$C$26:$C$37,S3437)=1,$AH$2&gt;0),MIN(DATE($AH$4,12,31),DATE(YEAR(J3437)+$AH$2,MONTH(J3437),DAY(J3437))),DATE(2050,12,31))))</f>
        <v>#VALUE!</v>
      </c>
      <c r="AF3437" s="33">
        <f t="shared" si="537"/>
        <v>1</v>
      </c>
    </row>
    <row r="3438" spans="1:32">
      <c r="A3438" s="1">
        <v>3438</v>
      </c>
      <c r="B3438" s="21" t="s">
        <v>6949</v>
      </c>
      <c r="C3438" s="21" t="s">
        <v>5716</v>
      </c>
      <c r="D3438" s="21" t="s">
        <v>163</v>
      </c>
      <c r="E3438" s="21" t="s">
        <v>591</v>
      </c>
      <c r="F3438" s="21" t="s">
        <v>591</v>
      </c>
      <c r="G3438" s="21" t="s">
        <v>592</v>
      </c>
      <c r="H3438" s="21" t="s">
        <v>591</v>
      </c>
      <c r="I3438" s="21" t="s">
        <v>195</v>
      </c>
      <c r="J3438" s="22">
        <v>43709</v>
      </c>
      <c r="K3438" s="22">
        <v>55153</v>
      </c>
      <c r="L3438" s="23">
        <f t="shared" si="538"/>
        <v>18.899999999999999</v>
      </c>
      <c r="M3438" s="24">
        <f t="shared" si="539"/>
        <v>1</v>
      </c>
      <c r="N3438" s="21">
        <v>18.899999999999999</v>
      </c>
      <c r="O3438" s="21">
        <v>18.899999999999999</v>
      </c>
      <c r="P3438" s="21" t="s">
        <v>461</v>
      </c>
      <c r="Q3438" s="21" t="s">
        <v>462</v>
      </c>
      <c r="R3438" s="25" t="s">
        <v>309</v>
      </c>
      <c r="S3438" s="21" t="s">
        <v>289</v>
      </c>
      <c r="T3438" s="21"/>
      <c r="U3438" s="26"/>
      <c r="V3438" s="26"/>
      <c r="W3438" s="27">
        <f t="shared" si="530"/>
        <v>2020</v>
      </c>
      <c r="X3438" s="27">
        <f t="shared" si="531"/>
        <v>2050</v>
      </c>
      <c r="Y3438" s="28">
        <f t="shared" si="532"/>
        <v>0</v>
      </c>
      <c r="Z3438" s="29" t="str">
        <f t="shared" si="533"/>
        <v>SW</v>
      </c>
      <c r="AA3438" s="30">
        <f t="shared" si="534"/>
        <v>18.899999999999999</v>
      </c>
      <c r="AB3438" s="31">
        <f>IF(AND(ISNUMBER(MATCH($S3438,[3]Lists!$CU$8:$CU$37,0)),J3438&gt;=DATE(2018,12,31)),$AH$6,$AH$5)</f>
        <v>1</v>
      </c>
      <c r="AC3438" s="31">
        <f t="shared" si="535"/>
        <v>1</v>
      </c>
      <c r="AD3438" s="31">
        <f t="shared" si="536"/>
        <v>1</v>
      </c>
      <c r="AE3438" s="32" t="e">
        <f>MIN($K3438,IF(AND(S3438='[3]Resources - Baseline'!$C$25,$AH$3&gt;0),MIN(DATE(2050,12,31),MAX(DATE($AH$4,12,31),DATE(YEAR(J3438)+$AH$3,MONTH(J3438),DAY(J3438)))),IF(AND(COUNTIFS('[3]Resources - Baseline'!$C$26:$C$37,S3438)=1,$AH$2&gt;0),MIN(DATE($AH$4,12,31),DATE(YEAR(J3438)+$AH$2,MONTH(J3438),DAY(J3438))),DATE(2050,12,31))))</f>
        <v>#VALUE!</v>
      </c>
      <c r="AF3438" s="33">
        <f t="shared" si="537"/>
        <v>1</v>
      </c>
    </row>
    <row r="3439" spans="1:32">
      <c r="A3439" s="1">
        <v>3439</v>
      </c>
      <c r="B3439" s="21" t="s">
        <v>6950</v>
      </c>
      <c r="C3439" s="21" t="s">
        <v>5716</v>
      </c>
      <c r="D3439" s="21" t="s">
        <v>163</v>
      </c>
      <c r="E3439" s="21" t="s">
        <v>591</v>
      </c>
      <c r="F3439" s="21" t="s">
        <v>591</v>
      </c>
      <c r="G3439" s="21" t="s">
        <v>592</v>
      </c>
      <c r="H3439" s="21" t="s">
        <v>591</v>
      </c>
      <c r="I3439" s="21" t="s">
        <v>195</v>
      </c>
      <c r="J3439" s="22">
        <v>43709</v>
      </c>
      <c r="K3439" s="22">
        <v>55153</v>
      </c>
      <c r="L3439" s="23">
        <f t="shared" si="538"/>
        <v>18.899999999999999</v>
      </c>
      <c r="M3439" s="24">
        <f t="shared" si="539"/>
        <v>1</v>
      </c>
      <c r="N3439" s="21">
        <v>18.899999999999999</v>
      </c>
      <c r="O3439" s="21">
        <v>18.899999999999999</v>
      </c>
      <c r="P3439" s="21" t="s">
        <v>461</v>
      </c>
      <c r="Q3439" s="21" t="s">
        <v>462</v>
      </c>
      <c r="R3439" s="25" t="s">
        <v>309</v>
      </c>
      <c r="S3439" s="21" t="s">
        <v>289</v>
      </c>
      <c r="T3439" s="21"/>
      <c r="U3439" s="26"/>
      <c r="V3439" s="26"/>
      <c r="W3439" s="27">
        <f t="shared" si="530"/>
        <v>2020</v>
      </c>
      <c r="X3439" s="27">
        <f t="shared" si="531"/>
        <v>2050</v>
      </c>
      <c r="Y3439" s="28">
        <f t="shared" si="532"/>
        <v>0</v>
      </c>
      <c r="Z3439" s="29" t="str">
        <f t="shared" si="533"/>
        <v>SW</v>
      </c>
      <c r="AA3439" s="30">
        <f t="shared" si="534"/>
        <v>18.899999999999999</v>
      </c>
      <c r="AB3439" s="31">
        <f>IF(AND(ISNUMBER(MATCH($S3439,[3]Lists!$CU$8:$CU$37,0)),J3439&gt;=DATE(2018,12,31)),$AH$6,$AH$5)</f>
        <v>1</v>
      </c>
      <c r="AC3439" s="31">
        <f t="shared" si="535"/>
        <v>1</v>
      </c>
      <c r="AD3439" s="31">
        <f t="shared" si="536"/>
        <v>1</v>
      </c>
      <c r="AE3439" s="32" t="e">
        <f>MIN($K3439,IF(AND(S3439='[3]Resources - Baseline'!$C$25,$AH$3&gt;0),MIN(DATE(2050,12,31),MAX(DATE($AH$4,12,31),DATE(YEAR(J3439)+$AH$3,MONTH(J3439),DAY(J3439)))),IF(AND(COUNTIFS('[3]Resources - Baseline'!$C$26:$C$37,S3439)=1,$AH$2&gt;0),MIN(DATE($AH$4,12,31),DATE(YEAR(J3439)+$AH$2,MONTH(J3439),DAY(J3439))),DATE(2050,12,31))))</f>
        <v>#VALUE!</v>
      </c>
      <c r="AF3439" s="33">
        <f t="shared" si="537"/>
        <v>1</v>
      </c>
    </row>
    <row r="3440" spans="1:32">
      <c r="A3440" s="1">
        <v>3440</v>
      </c>
      <c r="B3440" s="21" t="s">
        <v>6951</v>
      </c>
      <c r="C3440" s="21" t="s">
        <v>5716</v>
      </c>
      <c r="D3440" s="21" t="s">
        <v>163</v>
      </c>
      <c r="E3440" s="21" t="s">
        <v>591</v>
      </c>
      <c r="F3440" s="21" t="s">
        <v>591</v>
      </c>
      <c r="G3440" s="21" t="s">
        <v>592</v>
      </c>
      <c r="H3440" s="21" t="s">
        <v>591</v>
      </c>
      <c r="I3440" s="21" t="s">
        <v>195</v>
      </c>
      <c r="J3440" s="22">
        <v>43709</v>
      </c>
      <c r="K3440" s="22">
        <v>55153</v>
      </c>
      <c r="L3440" s="23">
        <f t="shared" si="538"/>
        <v>18.899999999999999</v>
      </c>
      <c r="M3440" s="24">
        <f t="shared" si="539"/>
        <v>1</v>
      </c>
      <c r="N3440" s="21">
        <v>18.899999999999999</v>
      </c>
      <c r="O3440" s="21">
        <v>18.899999999999999</v>
      </c>
      <c r="P3440" s="21" t="s">
        <v>461</v>
      </c>
      <c r="Q3440" s="21" t="s">
        <v>462</v>
      </c>
      <c r="R3440" s="25" t="s">
        <v>309</v>
      </c>
      <c r="S3440" s="21" t="s">
        <v>289</v>
      </c>
      <c r="T3440" s="21"/>
      <c r="U3440" s="26"/>
      <c r="V3440" s="26"/>
      <c r="W3440" s="27">
        <f t="shared" si="530"/>
        <v>2020</v>
      </c>
      <c r="X3440" s="27">
        <f t="shared" si="531"/>
        <v>2050</v>
      </c>
      <c r="Y3440" s="28">
        <f t="shared" si="532"/>
        <v>0</v>
      </c>
      <c r="Z3440" s="29" t="str">
        <f t="shared" si="533"/>
        <v>SW</v>
      </c>
      <c r="AA3440" s="30">
        <f t="shared" si="534"/>
        <v>18.899999999999999</v>
      </c>
      <c r="AB3440" s="31">
        <f>IF(AND(ISNUMBER(MATCH($S3440,[3]Lists!$CU$8:$CU$37,0)),J3440&gt;=DATE(2018,12,31)),$AH$6,$AH$5)</f>
        <v>1</v>
      </c>
      <c r="AC3440" s="31">
        <f t="shared" si="535"/>
        <v>1</v>
      </c>
      <c r="AD3440" s="31">
        <f t="shared" si="536"/>
        <v>1</v>
      </c>
      <c r="AE3440" s="32" t="e">
        <f>MIN($K3440,IF(AND(S3440='[3]Resources - Baseline'!$C$25,$AH$3&gt;0),MIN(DATE(2050,12,31),MAX(DATE($AH$4,12,31),DATE(YEAR(J3440)+$AH$3,MONTH(J3440),DAY(J3440)))),IF(AND(COUNTIFS('[3]Resources - Baseline'!$C$26:$C$37,S3440)=1,$AH$2&gt;0),MIN(DATE($AH$4,12,31),DATE(YEAR(J3440)+$AH$2,MONTH(J3440),DAY(J3440))),DATE(2050,12,31))))</f>
        <v>#VALUE!</v>
      </c>
      <c r="AF3440" s="33">
        <f t="shared" si="537"/>
        <v>1</v>
      </c>
    </row>
    <row r="3441" spans="1:32">
      <c r="A3441" s="1">
        <v>3441</v>
      </c>
      <c r="B3441" s="21" t="s">
        <v>6952</v>
      </c>
      <c r="C3441" s="21" t="s">
        <v>5716</v>
      </c>
      <c r="D3441" s="21" t="s">
        <v>163</v>
      </c>
      <c r="E3441" s="21" t="s">
        <v>591</v>
      </c>
      <c r="F3441" s="21" t="s">
        <v>591</v>
      </c>
      <c r="G3441" s="21" t="s">
        <v>592</v>
      </c>
      <c r="H3441" s="21" t="s">
        <v>591</v>
      </c>
      <c r="I3441" s="21" t="s">
        <v>195</v>
      </c>
      <c r="J3441" s="22">
        <v>43709</v>
      </c>
      <c r="K3441" s="22">
        <v>55153</v>
      </c>
      <c r="L3441" s="23">
        <f t="shared" si="538"/>
        <v>18.899999999999999</v>
      </c>
      <c r="M3441" s="24">
        <f t="shared" si="539"/>
        <v>1</v>
      </c>
      <c r="N3441" s="21">
        <v>18.899999999999999</v>
      </c>
      <c r="O3441" s="21">
        <v>18.899999999999999</v>
      </c>
      <c r="P3441" s="21" t="s">
        <v>461</v>
      </c>
      <c r="Q3441" s="21" t="s">
        <v>462</v>
      </c>
      <c r="R3441" s="25" t="s">
        <v>309</v>
      </c>
      <c r="S3441" s="21" t="s">
        <v>289</v>
      </c>
      <c r="T3441" s="21"/>
      <c r="U3441" s="26"/>
      <c r="V3441" s="26"/>
      <c r="W3441" s="27">
        <f t="shared" si="530"/>
        <v>2020</v>
      </c>
      <c r="X3441" s="27">
        <f t="shared" si="531"/>
        <v>2050</v>
      </c>
      <c r="Y3441" s="28">
        <f t="shared" si="532"/>
        <v>0</v>
      </c>
      <c r="Z3441" s="29" t="str">
        <f t="shared" si="533"/>
        <v>SW</v>
      </c>
      <c r="AA3441" s="30">
        <f t="shared" si="534"/>
        <v>18.899999999999999</v>
      </c>
      <c r="AB3441" s="31">
        <f>IF(AND(ISNUMBER(MATCH($S3441,[3]Lists!$CU$8:$CU$37,0)),J3441&gt;=DATE(2018,12,31)),$AH$6,$AH$5)</f>
        <v>1</v>
      </c>
      <c r="AC3441" s="31">
        <f t="shared" si="535"/>
        <v>1</v>
      </c>
      <c r="AD3441" s="31">
        <f t="shared" si="536"/>
        <v>1</v>
      </c>
      <c r="AE3441" s="32" t="e">
        <f>MIN($K3441,IF(AND(S3441='[3]Resources - Baseline'!$C$25,$AH$3&gt;0),MIN(DATE(2050,12,31),MAX(DATE($AH$4,12,31),DATE(YEAR(J3441)+$AH$3,MONTH(J3441),DAY(J3441)))),IF(AND(COUNTIFS('[3]Resources - Baseline'!$C$26:$C$37,S3441)=1,$AH$2&gt;0),MIN(DATE($AH$4,12,31),DATE(YEAR(J3441)+$AH$2,MONTH(J3441),DAY(J3441))),DATE(2050,12,31))))</f>
        <v>#VALUE!</v>
      </c>
      <c r="AF3441" s="33">
        <f t="shared" si="537"/>
        <v>1</v>
      </c>
    </row>
    <row r="3442" spans="1:32">
      <c r="A3442" s="1">
        <v>3442</v>
      </c>
      <c r="B3442" s="21" t="s">
        <v>6953</v>
      </c>
      <c r="C3442" s="21" t="s">
        <v>5716</v>
      </c>
      <c r="D3442" s="21" t="s">
        <v>163</v>
      </c>
      <c r="E3442" s="21" t="s">
        <v>591</v>
      </c>
      <c r="F3442" s="21" t="s">
        <v>591</v>
      </c>
      <c r="G3442" s="21" t="s">
        <v>592</v>
      </c>
      <c r="H3442" s="21" t="s">
        <v>591</v>
      </c>
      <c r="I3442" s="21" t="s">
        <v>195</v>
      </c>
      <c r="J3442" s="22">
        <v>43709</v>
      </c>
      <c r="K3442" s="22">
        <v>55153</v>
      </c>
      <c r="L3442" s="23">
        <f t="shared" si="538"/>
        <v>18.899999999999999</v>
      </c>
      <c r="M3442" s="24">
        <f t="shared" si="539"/>
        <v>1</v>
      </c>
      <c r="N3442" s="21">
        <v>18.899999999999999</v>
      </c>
      <c r="O3442" s="21">
        <v>18.899999999999999</v>
      </c>
      <c r="P3442" s="21" t="s">
        <v>461</v>
      </c>
      <c r="Q3442" s="21" t="s">
        <v>462</v>
      </c>
      <c r="R3442" s="25" t="s">
        <v>309</v>
      </c>
      <c r="S3442" s="21" t="s">
        <v>289</v>
      </c>
      <c r="T3442" s="21"/>
      <c r="U3442" s="26"/>
      <c r="V3442" s="26"/>
      <c r="W3442" s="27">
        <f t="shared" si="530"/>
        <v>2020</v>
      </c>
      <c r="X3442" s="27">
        <f t="shared" si="531"/>
        <v>2050</v>
      </c>
      <c r="Y3442" s="28">
        <f t="shared" si="532"/>
        <v>0</v>
      </c>
      <c r="Z3442" s="29" t="str">
        <f t="shared" si="533"/>
        <v>SW</v>
      </c>
      <c r="AA3442" s="30">
        <f t="shared" si="534"/>
        <v>18.899999999999999</v>
      </c>
      <c r="AB3442" s="31">
        <f>IF(AND(ISNUMBER(MATCH($S3442,[3]Lists!$CU$8:$CU$37,0)),J3442&gt;=DATE(2018,12,31)),$AH$6,$AH$5)</f>
        <v>1</v>
      </c>
      <c r="AC3442" s="31">
        <f t="shared" si="535"/>
        <v>1</v>
      </c>
      <c r="AD3442" s="31">
        <f t="shared" si="536"/>
        <v>1</v>
      </c>
      <c r="AE3442" s="32" t="e">
        <f>MIN($K3442,IF(AND(S3442='[3]Resources - Baseline'!$C$25,$AH$3&gt;0),MIN(DATE(2050,12,31),MAX(DATE($AH$4,12,31),DATE(YEAR(J3442)+$AH$3,MONTH(J3442),DAY(J3442)))),IF(AND(COUNTIFS('[3]Resources - Baseline'!$C$26:$C$37,S3442)=1,$AH$2&gt;0),MIN(DATE($AH$4,12,31),DATE(YEAR(J3442)+$AH$2,MONTH(J3442),DAY(J3442))),DATE(2050,12,31))))</f>
        <v>#VALUE!</v>
      </c>
      <c r="AF3442" s="33">
        <f t="shared" si="537"/>
        <v>1</v>
      </c>
    </row>
    <row r="3443" spans="1:32">
      <c r="A3443" s="1">
        <v>3443</v>
      </c>
      <c r="B3443" s="21" t="s">
        <v>6954</v>
      </c>
      <c r="C3443" s="21" t="s">
        <v>6955</v>
      </c>
      <c r="D3443" s="21" t="s">
        <v>163</v>
      </c>
      <c r="E3443" s="21" t="s">
        <v>302</v>
      </c>
      <c r="F3443" s="21" t="s">
        <v>302</v>
      </c>
      <c r="G3443" s="21" t="s">
        <v>303</v>
      </c>
      <c r="H3443" s="21" t="s">
        <v>302</v>
      </c>
      <c r="I3443" s="21" t="s">
        <v>167</v>
      </c>
      <c r="J3443" s="22">
        <v>31831</v>
      </c>
      <c r="K3443" s="22">
        <v>55153</v>
      </c>
      <c r="L3443" s="23">
        <f t="shared" si="538"/>
        <v>9</v>
      </c>
      <c r="M3443" s="24">
        <f t="shared" si="539"/>
        <v>1</v>
      </c>
      <c r="N3443" s="21">
        <v>9</v>
      </c>
      <c r="O3443" s="21">
        <v>9</v>
      </c>
      <c r="P3443" s="21" t="s">
        <v>240</v>
      </c>
      <c r="Q3443" s="21" t="s">
        <v>207</v>
      </c>
      <c r="R3443" s="25" t="s">
        <v>189</v>
      </c>
      <c r="S3443" s="21" t="s">
        <v>1560</v>
      </c>
      <c r="T3443" s="21"/>
      <c r="U3443" s="26"/>
      <c r="V3443" s="26"/>
      <c r="W3443" s="27">
        <f t="shared" si="530"/>
        <v>1987</v>
      </c>
      <c r="X3443" s="27">
        <f t="shared" si="531"/>
        <v>2050</v>
      </c>
      <c r="Y3443" s="28">
        <f t="shared" si="532"/>
        <v>0</v>
      </c>
      <c r="Z3443" s="29" t="str">
        <f t="shared" si="533"/>
        <v>Excluded</v>
      </c>
      <c r="AA3443" s="30">
        <f t="shared" si="534"/>
        <v>9</v>
      </c>
      <c r="AB3443" s="31">
        <f>IF(AND(ISNUMBER(MATCH($S3443,[3]Lists!$CU$8:$CU$37,0)),J3443&gt;=DATE(2018,12,31)),$AH$6,$AH$5)</f>
        <v>1</v>
      </c>
      <c r="AC3443" s="31">
        <f t="shared" si="535"/>
        <v>1</v>
      </c>
      <c r="AD3443" s="31">
        <f t="shared" si="536"/>
        <v>1</v>
      </c>
      <c r="AE3443" s="32" t="e">
        <f>MIN($K3443,IF(AND(S3443='[3]Resources - Baseline'!$C$25,$AH$3&gt;0),MIN(DATE(2050,12,31),MAX(DATE($AH$4,12,31),DATE(YEAR(J3443)+$AH$3,MONTH(J3443),DAY(J3443)))),IF(AND(COUNTIFS('[3]Resources - Baseline'!$C$26:$C$37,S3443)=1,$AH$2&gt;0),MIN(DATE($AH$4,12,31),DATE(YEAR(J3443)+$AH$2,MONTH(J3443),DAY(J3443))),DATE(2050,12,31))))</f>
        <v>#VALUE!</v>
      </c>
      <c r="AF3443" s="33">
        <f t="shared" si="537"/>
        <v>1</v>
      </c>
    </row>
    <row r="3444" spans="1:32">
      <c r="A3444" s="1">
        <v>3444</v>
      </c>
      <c r="B3444" s="21" t="s">
        <v>6956</v>
      </c>
      <c r="C3444" s="21" t="s">
        <v>6957</v>
      </c>
      <c r="D3444" s="21" t="s">
        <v>163</v>
      </c>
      <c r="E3444" s="21" t="s">
        <v>745</v>
      </c>
      <c r="F3444" s="21" t="s">
        <v>745</v>
      </c>
      <c r="G3444" s="21" t="s">
        <v>746</v>
      </c>
      <c r="H3444" s="21" t="s">
        <v>747</v>
      </c>
      <c r="I3444" s="21" t="s">
        <v>212</v>
      </c>
      <c r="J3444" s="22">
        <v>34001</v>
      </c>
      <c r="K3444" s="22">
        <v>55153</v>
      </c>
      <c r="L3444" s="23">
        <f t="shared" si="538"/>
        <v>58.103000000000002</v>
      </c>
      <c r="M3444" s="24">
        <f t="shared" si="539"/>
        <v>1</v>
      </c>
      <c r="N3444" s="21">
        <v>58.103000000000002</v>
      </c>
      <c r="O3444" s="21">
        <v>58.103000000000002</v>
      </c>
      <c r="P3444" s="21" t="s">
        <v>507</v>
      </c>
      <c r="Q3444" s="21" t="s">
        <v>508</v>
      </c>
      <c r="R3444" s="25" t="s">
        <v>509</v>
      </c>
      <c r="S3444" s="21" t="s">
        <v>1055</v>
      </c>
      <c r="T3444" s="21"/>
      <c r="U3444" s="26"/>
      <c r="V3444" s="26"/>
      <c r="W3444" s="27">
        <f t="shared" si="530"/>
        <v>1993</v>
      </c>
      <c r="X3444" s="27">
        <f t="shared" si="531"/>
        <v>2050</v>
      </c>
      <c r="Y3444" s="28">
        <f t="shared" si="532"/>
        <v>0</v>
      </c>
      <c r="Z3444" s="29" t="str">
        <f t="shared" si="533"/>
        <v>NW</v>
      </c>
      <c r="AA3444" s="30">
        <f t="shared" si="534"/>
        <v>58.103000000000002</v>
      </c>
      <c r="AB3444" s="31">
        <f>IF(AND(ISNUMBER(MATCH($S3444,[3]Lists!$CU$8:$CU$37,0)),J3444&gt;=DATE(2018,12,31)),$AH$6,$AH$5)</f>
        <v>1</v>
      </c>
      <c r="AC3444" s="31">
        <f t="shared" si="535"/>
        <v>1</v>
      </c>
      <c r="AD3444" s="31">
        <f t="shared" si="536"/>
        <v>1</v>
      </c>
      <c r="AE3444" s="32" t="e">
        <f>MIN($K3444,IF(AND(S3444='[3]Resources - Baseline'!$C$25,$AH$3&gt;0),MIN(DATE(2050,12,31),MAX(DATE($AH$4,12,31),DATE(YEAR(J3444)+$AH$3,MONTH(J3444),DAY(J3444)))),IF(AND(COUNTIFS('[3]Resources - Baseline'!$C$26:$C$37,S3444)=1,$AH$2&gt;0),MIN(DATE($AH$4,12,31),DATE(YEAR(J3444)+$AH$2,MONTH(J3444),DAY(J3444))),DATE(2050,12,31))))</f>
        <v>#VALUE!</v>
      </c>
      <c r="AF3444" s="33">
        <f t="shared" si="537"/>
        <v>1</v>
      </c>
    </row>
    <row r="3445" spans="1:32">
      <c r="A3445" s="1">
        <v>3445</v>
      </c>
      <c r="B3445" s="21" t="s">
        <v>6958</v>
      </c>
      <c r="C3445" s="21" t="s">
        <v>6959</v>
      </c>
      <c r="D3445" s="21" t="s">
        <v>163</v>
      </c>
      <c r="E3445" s="21" t="s">
        <v>202</v>
      </c>
      <c r="F3445" s="21" t="s">
        <v>202</v>
      </c>
      <c r="G3445" s="21" t="s">
        <v>1785</v>
      </c>
      <c r="H3445" s="21" t="s">
        <v>202</v>
      </c>
      <c r="I3445" s="21" t="s">
        <v>202</v>
      </c>
      <c r="J3445" s="22">
        <v>22494</v>
      </c>
      <c r="K3445" s="22">
        <v>47588</v>
      </c>
      <c r="L3445" s="23">
        <f t="shared" si="538"/>
        <v>23</v>
      </c>
      <c r="M3445" s="24">
        <f t="shared" si="539"/>
        <v>1</v>
      </c>
      <c r="N3445" s="21">
        <v>23</v>
      </c>
      <c r="O3445" s="21">
        <v>23</v>
      </c>
      <c r="P3445" s="21" t="s">
        <v>240</v>
      </c>
      <c r="Q3445" s="21" t="s">
        <v>207</v>
      </c>
      <c r="R3445" s="25" t="s">
        <v>189</v>
      </c>
      <c r="S3445" s="21" t="s">
        <v>3449</v>
      </c>
      <c r="T3445" s="21"/>
      <c r="U3445" s="26"/>
      <c r="V3445" s="26"/>
      <c r="W3445" s="27">
        <f t="shared" si="530"/>
        <v>1962</v>
      </c>
      <c r="X3445" s="27">
        <f t="shared" si="531"/>
        <v>2029</v>
      </c>
      <c r="Y3445" s="28">
        <f t="shared" si="532"/>
        <v>0</v>
      </c>
      <c r="Z3445" s="29" t="str">
        <f t="shared" si="533"/>
        <v>IID</v>
      </c>
      <c r="AA3445" s="30">
        <f t="shared" si="534"/>
        <v>23</v>
      </c>
      <c r="AB3445" s="31">
        <f>IF(AND(ISNUMBER(MATCH($S3445,[3]Lists!$CU$8:$CU$37,0)),J3445&gt;=DATE(2018,12,31)),$AH$6,$AH$5)</f>
        <v>1</v>
      </c>
      <c r="AC3445" s="31">
        <f t="shared" si="535"/>
        <v>1</v>
      </c>
      <c r="AD3445" s="31">
        <f t="shared" si="536"/>
        <v>1</v>
      </c>
      <c r="AE3445" s="32" t="e">
        <f>MIN($K3445,IF(AND(S3445='[3]Resources - Baseline'!$C$25,$AH$3&gt;0),MIN(DATE(2050,12,31),MAX(DATE($AH$4,12,31),DATE(YEAR(J3445)+$AH$3,MONTH(J3445),DAY(J3445)))),IF(AND(COUNTIFS('[3]Resources - Baseline'!$C$26:$C$37,S3445)=1,$AH$2&gt;0),MIN(DATE($AH$4,12,31),DATE(YEAR(J3445)+$AH$2,MONTH(J3445),DAY(J3445))),DATE(2050,12,31))))</f>
        <v>#VALUE!</v>
      </c>
      <c r="AF3445" s="33">
        <f t="shared" si="537"/>
        <v>1</v>
      </c>
    </row>
    <row r="3446" spans="1:32">
      <c r="A3446" s="1">
        <v>3446</v>
      </c>
      <c r="B3446" s="21" t="s">
        <v>6960</v>
      </c>
      <c r="C3446" s="21" t="s">
        <v>6961</v>
      </c>
      <c r="D3446" s="21" t="s">
        <v>163</v>
      </c>
      <c r="E3446" s="21" t="s">
        <v>518</v>
      </c>
      <c r="F3446" s="21" t="s">
        <v>518</v>
      </c>
      <c r="G3446" s="21" t="s">
        <v>519</v>
      </c>
      <c r="H3446" s="21" t="s">
        <v>518</v>
      </c>
      <c r="I3446" s="21" t="s">
        <v>195</v>
      </c>
      <c r="J3446" s="22">
        <v>33390</v>
      </c>
      <c r="K3446" s="22">
        <v>47484</v>
      </c>
      <c r="L3446" s="23">
        <f t="shared" si="538"/>
        <v>70</v>
      </c>
      <c r="M3446" s="24">
        <f t="shared" si="539"/>
        <v>1</v>
      </c>
      <c r="N3446" s="21">
        <v>70</v>
      </c>
      <c r="O3446" s="21">
        <v>70</v>
      </c>
      <c r="P3446" s="21" t="s">
        <v>288</v>
      </c>
      <c r="Q3446" s="21" t="s">
        <v>269</v>
      </c>
      <c r="R3446" s="25" t="s">
        <v>270</v>
      </c>
      <c r="S3446" s="21" t="s">
        <v>289</v>
      </c>
      <c r="T3446" s="21"/>
      <c r="U3446" s="26"/>
      <c r="V3446" s="26"/>
      <c r="W3446" s="27">
        <f t="shared" si="530"/>
        <v>1991</v>
      </c>
      <c r="X3446" s="27">
        <f t="shared" si="531"/>
        <v>2029</v>
      </c>
      <c r="Y3446" s="28">
        <f t="shared" si="532"/>
        <v>0</v>
      </c>
      <c r="Z3446" s="29" t="str">
        <f t="shared" si="533"/>
        <v>SW</v>
      </c>
      <c r="AA3446" s="30">
        <f t="shared" si="534"/>
        <v>70</v>
      </c>
      <c r="AB3446" s="31">
        <f>IF(AND(ISNUMBER(MATCH($S3446,[3]Lists!$CU$8:$CU$37,0)),J3446&gt;=DATE(2018,12,31)),$AH$6,$AH$5)</f>
        <v>1</v>
      </c>
      <c r="AC3446" s="31">
        <f t="shared" si="535"/>
        <v>1</v>
      </c>
      <c r="AD3446" s="31">
        <f t="shared" si="536"/>
        <v>1</v>
      </c>
      <c r="AE3446" s="32" t="e">
        <f>MIN($K3446,IF(AND(S3446='[3]Resources - Baseline'!$C$25,$AH$3&gt;0),MIN(DATE(2050,12,31),MAX(DATE($AH$4,12,31),DATE(YEAR(J3446)+$AH$3,MONTH(J3446),DAY(J3446)))),IF(AND(COUNTIFS('[3]Resources - Baseline'!$C$26:$C$37,S3446)=1,$AH$2&gt;0),MIN(DATE($AH$4,12,31),DATE(YEAR(J3446)+$AH$2,MONTH(J3446),DAY(J3446))),DATE(2050,12,31))))</f>
        <v>#VALUE!</v>
      </c>
      <c r="AF3446" s="33">
        <f t="shared" si="537"/>
        <v>1</v>
      </c>
    </row>
    <row r="3447" spans="1:32">
      <c r="A3447" s="1">
        <v>3447</v>
      </c>
      <c r="B3447" s="21" t="s">
        <v>6962</v>
      </c>
      <c r="C3447" s="21" t="s">
        <v>6963</v>
      </c>
      <c r="D3447" s="21" t="s">
        <v>163</v>
      </c>
      <c r="E3447" s="21" t="s">
        <v>518</v>
      </c>
      <c r="F3447" s="21" t="s">
        <v>518</v>
      </c>
      <c r="G3447" s="21" t="s">
        <v>519</v>
      </c>
      <c r="H3447" s="21" t="s">
        <v>518</v>
      </c>
      <c r="I3447" s="21" t="s">
        <v>195</v>
      </c>
      <c r="J3447" s="22">
        <v>33390</v>
      </c>
      <c r="K3447" s="22">
        <v>47484</v>
      </c>
      <c r="L3447" s="23">
        <f t="shared" si="538"/>
        <v>70</v>
      </c>
      <c r="M3447" s="24">
        <f t="shared" si="539"/>
        <v>1</v>
      </c>
      <c r="N3447" s="21">
        <v>70</v>
      </c>
      <c r="O3447" s="21">
        <v>70</v>
      </c>
      <c r="P3447" s="21" t="s">
        <v>288</v>
      </c>
      <c r="Q3447" s="21" t="s">
        <v>269</v>
      </c>
      <c r="R3447" s="25" t="s">
        <v>270</v>
      </c>
      <c r="S3447" s="21" t="s">
        <v>289</v>
      </c>
      <c r="T3447" s="21"/>
      <c r="U3447" s="26"/>
      <c r="V3447" s="26"/>
      <c r="W3447" s="27">
        <f t="shared" si="530"/>
        <v>1991</v>
      </c>
      <c r="X3447" s="27">
        <f t="shared" si="531"/>
        <v>2029</v>
      </c>
      <c r="Y3447" s="28">
        <f t="shared" si="532"/>
        <v>0</v>
      </c>
      <c r="Z3447" s="29" t="str">
        <f t="shared" si="533"/>
        <v>SW</v>
      </c>
      <c r="AA3447" s="30">
        <f t="shared" si="534"/>
        <v>70</v>
      </c>
      <c r="AB3447" s="31">
        <f>IF(AND(ISNUMBER(MATCH($S3447,[3]Lists!$CU$8:$CU$37,0)),J3447&gt;=DATE(2018,12,31)),$AH$6,$AH$5)</f>
        <v>1</v>
      </c>
      <c r="AC3447" s="31">
        <f t="shared" si="535"/>
        <v>1</v>
      </c>
      <c r="AD3447" s="31">
        <f t="shared" si="536"/>
        <v>1</v>
      </c>
      <c r="AE3447" s="32" t="e">
        <f>MIN($K3447,IF(AND(S3447='[3]Resources - Baseline'!$C$25,$AH$3&gt;0),MIN(DATE(2050,12,31),MAX(DATE($AH$4,12,31),DATE(YEAR(J3447)+$AH$3,MONTH(J3447),DAY(J3447)))),IF(AND(COUNTIFS('[3]Resources - Baseline'!$C$26:$C$37,S3447)=1,$AH$2&gt;0),MIN(DATE($AH$4,12,31),DATE(YEAR(J3447)+$AH$2,MONTH(J3447),DAY(J3447))),DATE(2050,12,31))))</f>
        <v>#VALUE!</v>
      </c>
      <c r="AF3447" s="33">
        <f t="shared" si="537"/>
        <v>1</v>
      </c>
    </row>
    <row r="3448" spans="1:32">
      <c r="A3448" s="1">
        <v>3448</v>
      </c>
      <c r="B3448" s="21" t="s">
        <v>6964</v>
      </c>
      <c r="C3448" s="21" t="s">
        <v>6965</v>
      </c>
      <c r="D3448" s="21" t="s">
        <v>163</v>
      </c>
      <c r="E3448" s="21" t="s">
        <v>518</v>
      </c>
      <c r="F3448" s="21" t="s">
        <v>518</v>
      </c>
      <c r="G3448" s="21" t="s">
        <v>519</v>
      </c>
      <c r="H3448" s="21" t="s">
        <v>518</v>
      </c>
      <c r="I3448" s="21" t="s">
        <v>195</v>
      </c>
      <c r="J3448" s="22">
        <v>33390</v>
      </c>
      <c r="K3448" s="22">
        <v>47484</v>
      </c>
      <c r="L3448" s="23">
        <f t="shared" si="538"/>
        <v>70</v>
      </c>
      <c r="M3448" s="24">
        <f t="shared" si="539"/>
        <v>1</v>
      </c>
      <c r="N3448" s="21">
        <v>70</v>
      </c>
      <c r="O3448" s="21">
        <v>70</v>
      </c>
      <c r="P3448" s="21" t="s">
        <v>288</v>
      </c>
      <c r="Q3448" s="21" t="s">
        <v>269</v>
      </c>
      <c r="R3448" s="25" t="s">
        <v>270</v>
      </c>
      <c r="S3448" s="21" t="s">
        <v>289</v>
      </c>
      <c r="T3448" s="21"/>
      <c r="U3448" s="26"/>
      <c r="V3448" s="26"/>
      <c r="W3448" s="27">
        <f t="shared" si="530"/>
        <v>1991</v>
      </c>
      <c r="X3448" s="27">
        <f t="shared" si="531"/>
        <v>2029</v>
      </c>
      <c r="Y3448" s="28">
        <f t="shared" si="532"/>
        <v>0</v>
      </c>
      <c r="Z3448" s="29" t="str">
        <f t="shared" si="533"/>
        <v>SW</v>
      </c>
      <c r="AA3448" s="30">
        <f t="shared" si="534"/>
        <v>70</v>
      </c>
      <c r="AB3448" s="31">
        <f>IF(AND(ISNUMBER(MATCH($S3448,[3]Lists!$CU$8:$CU$37,0)),J3448&gt;=DATE(2018,12,31)),$AH$6,$AH$5)</f>
        <v>1</v>
      </c>
      <c r="AC3448" s="31">
        <f t="shared" si="535"/>
        <v>1</v>
      </c>
      <c r="AD3448" s="31">
        <f t="shared" si="536"/>
        <v>1</v>
      </c>
      <c r="AE3448" s="32" t="e">
        <f>MIN($K3448,IF(AND(S3448='[3]Resources - Baseline'!$C$25,$AH$3&gt;0),MIN(DATE(2050,12,31),MAX(DATE($AH$4,12,31),DATE(YEAR(J3448)+$AH$3,MONTH(J3448),DAY(J3448)))),IF(AND(COUNTIFS('[3]Resources - Baseline'!$C$26:$C$37,S3448)=1,$AH$2&gt;0),MIN(DATE($AH$4,12,31),DATE(YEAR(J3448)+$AH$2,MONTH(J3448),DAY(J3448))),DATE(2050,12,31))))</f>
        <v>#VALUE!</v>
      </c>
      <c r="AF3448" s="33">
        <f t="shared" si="537"/>
        <v>1</v>
      </c>
    </row>
    <row r="3449" spans="1:32">
      <c r="A3449" s="1">
        <v>3449</v>
      </c>
      <c r="B3449" s="21" t="s">
        <v>6966</v>
      </c>
      <c r="C3449" s="21" t="s">
        <v>6967</v>
      </c>
      <c r="D3449" s="21" t="s">
        <v>185</v>
      </c>
      <c r="E3449" s="21" t="s">
        <v>175</v>
      </c>
      <c r="F3449" s="21" t="s">
        <v>175</v>
      </c>
      <c r="G3449" s="21" t="s">
        <v>186</v>
      </c>
      <c r="H3449" s="21" t="s">
        <v>175</v>
      </c>
      <c r="I3449" s="21" t="s">
        <v>178</v>
      </c>
      <c r="J3449" s="22">
        <v>37049</v>
      </c>
      <c r="K3449" s="22">
        <v>55153</v>
      </c>
      <c r="L3449" s="23">
        <f t="shared" si="538"/>
        <v>586.02</v>
      </c>
      <c r="M3449" s="24">
        <f t="shared" si="539"/>
        <v>1</v>
      </c>
      <c r="N3449" s="21">
        <v>586.02</v>
      </c>
      <c r="O3449" s="21">
        <v>586.02</v>
      </c>
      <c r="P3449" s="21" t="s">
        <v>257</v>
      </c>
      <c r="Q3449" s="21" t="s">
        <v>258</v>
      </c>
      <c r="R3449" s="25" t="s">
        <v>259</v>
      </c>
      <c r="S3449" s="21" t="s">
        <v>332</v>
      </c>
      <c r="T3449" s="21"/>
      <c r="U3449" s="26"/>
      <c r="V3449" s="26"/>
      <c r="W3449" s="27">
        <f t="shared" si="530"/>
        <v>2001</v>
      </c>
      <c r="X3449" s="27">
        <f t="shared" si="531"/>
        <v>2050</v>
      </c>
      <c r="Y3449" s="28">
        <f t="shared" si="532"/>
        <v>0</v>
      </c>
      <c r="Z3449" s="29" t="str">
        <f t="shared" si="533"/>
        <v>CAISO</v>
      </c>
      <c r="AA3449" s="30">
        <f t="shared" si="534"/>
        <v>586.02</v>
      </c>
      <c r="AB3449" s="31">
        <f>IF(AND(ISNUMBER(MATCH($S3449,[3]Lists!$CU$8:$CU$37,0)),J3449&gt;=DATE(2018,12,31)),$AH$6,$AH$5)</f>
        <v>1</v>
      </c>
      <c r="AC3449" s="31">
        <f t="shared" si="535"/>
        <v>1</v>
      </c>
      <c r="AD3449" s="31">
        <f t="shared" si="536"/>
        <v>1</v>
      </c>
      <c r="AE3449" s="32" t="e">
        <f>MIN($K3449,IF(AND(S3449='[3]Resources - Baseline'!$C$25,$AH$3&gt;0),MIN(DATE(2050,12,31),MAX(DATE($AH$4,12,31),DATE(YEAR(J3449)+$AH$3,MONTH(J3449),DAY(J3449)))),IF(AND(COUNTIFS('[3]Resources - Baseline'!$C$26:$C$37,S3449)=1,$AH$2&gt;0),MIN(DATE($AH$4,12,31),DATE(YEAR(J3449)+$AH$2,MONTH(J3449),DAY(J3449))),DATE(2050,12,31))))</f>
        <v>#VALUE!</v>
      </c>
      <c r="AF3449" s="33">
        <f t="shared" si="537"/>
        <v>1</v>
      </c>
    </row>
    <row r="3450" spans="1:32">
      <c r="A3450" s="1">
        <v>3450</v>
      </c>
      <c r="B3450" s="21" t="s">
        <v>6968</v>
      </c>
      <c r="C3450" s="21" t="s">
        <v>6969</v>
      </c>
      <c r="D3450" s="21" t="s">
        <v>185</v>
      </c>
      <c r="E3450" s="21" t="s">
        <v>175</v>
      </c>
      <c r="F3450" s="21" t="s">
        <v>175</v>
      </c>
      <c r="G3450" s="21" t="s">
        <v>186</v>
      </c>
      <c r="H3450" s="21" t="s">
        <v>175</v>
      </c>
      <c r="I3450" s="21" t="s">
        <v>178</v>
      </c>
      <c r="J3450" s="22">
        <v>32860</v>
      </c>
      <c r="K3450" s="22">
        <v>55153</v>
      </c>
      <c r="L3450" s="23">
        <f t="shared" si="538"/>
        <v>232.23</v>
      </c>
      <c r="M3450" s="24">
        <f t="shared" si="539"/>
        <v>0.93641129032258064</v>
      </c>
      <c r="N3450" s="21">
        <v>232.23</v>
      </c>
      <c r="O3450" s="21">
        <v>248</v>
      </c>
      <c r="P3450" s="21" t="s">
        <v>288</v>
      </c>
      <c r="Q3450" s="21" t="s">
        <v>537</v>
      </c>
      <c r="R3450" s="25" t="s">
        <v>538</v>
      </c>
      <c r="S3450" s="21" t="s">
        <v>539</v>
      </c>
      <c r="T3450" s="21"/>
      <c r="U3450" s="26"/>
      <c r="V3450" s="26"/>
      <c r="W3450" s="27">
        <f t="shared" si="530"/>
        <v>1990</v>
      </c>
      <c r="X3450" s="27">
        <f t="shared" si="531"/>
        <v>2050</v>
      </c>
      <c r="Y3450" s="28">
        <f t="shared" si="532"/>
        <v>0</v>
      </c>
      <c r="Z3450" s="29" t="str">
        <f t="shared" si="533"/>
        <v>CAISO</v>
      </c>
      <c r="AA3450" s="30">
        <f t="shared" si="534"/>
        <v>248</v>
      </c>
      <c r="AB3450" s="31">
        <f>IF(AND(ISNUMBER(MATCH($S3450,[3]Lists!$CU$8:$CU$37,0)),J3450&gt;=DATE(2018,12,31)),$AH$6,$AH$5)</f>
        <v>1</v>
      </c>
      <c r="AC3450" s="31">
        <f t="shared" si="535"/>
        <v>1</v>
      </c>
      <c r="AD3450" s="31">
        <f t="shared" si="536"/>
        <v>1</v>
      </c>
      <c r="AE3450" s="32" t="e">
        <f>MIN($K3450,IF(AND(S3450='[3]Resources - Baseline'!$C$25,$AH$3&gt;0),MIN(DATE(2050,12,31),MAX(DATE($AH$4,12,31),DATE(YEAR(J3450)+$AH$3,MONTH(J3450),DAY(J3450)))),IF(AND(COUNTIFS('[3]Resources - Baseline'!$C$26:$C$37,S3450)=1,$AH$2&gt;0),MIN(DATE($AH$4,12,31),DATE(YEAR(J3450)+$AH$2,MONTH(J3450),DAY(J3450))),DATE(2050,12,31))))</f>
        <v>#VALUE!</v>
      </c>
      <c r="AF3450" s="33">
        <f t="shared" si="537"/>
        <v>1</v>
      </c>
    </row>
    <row r="3451" spans="1:32">
      <c r="A3451" s="1">
        <v>3451</v>
      </c>
      <c r="B3451" s="21" t="s">
        <v>6970</v>
      </c>
      <c r="C3451" s="21" t="s">
        <v>6971</v>
      </c>
      <c r="D3451" s="21" t="s">
        <v>163</v>
      </c>
      <c r="E3451" s="21" t="s">
        <v>302</v>
      </c>
      <c r="F3451" s="21" t="s">
        <v>302</v>
      </c>
      <c r="G3451" s="21" t="s">
        <v>303</v>
      </c>
      <c r="H3451" s="21" t="s">
        <v>302</v>
      </c>
      <c r="I3451" s="21" t="s">
        <v>167</v>
      </c>
      <c r="J3451" s="22">
        <v>32021</v>
      </c>
      <c r="K3451" s="22">
        <v>47588</v>
      </c>
      <c r="L3451" s="23">
        <f t="shared" si="538"/>
        <v>0.7</v>
      </c>
      <c r="M3451" s="24">
        <f t="shared" si="539"/>
        <v>1</v>
      </c>
      <c r="N3451" s="21">
        <v>0.7</v>
      </c>
      <c r="O3451" s="21">
        <v>0.7</v>
      </c>
      <c r="P3451" s="21" t="s">
        <v>218</v>
      </c>
      <c r="Q3451" s="21" t="s">
        <v>219</v>
      </c>
      <c r="R3451" s="25" t="s">
        <v>218</v>
      </c>
      <c r="S3451" s="21" t="s">
        <v>220</v>
      </c>
      <c r="T3451" s="21"/>
      <c r="U3451" s="26"/>
      <c r="V3451" s="26"/>
      <c r="W3451" s="27">
        <f t="shared" si="530"/>
        <v>1988</v>
      </c>
      <c r="X3451" s="27">
        <f t="shared" si="531"/>
        <v>2029</v>
      </c>
      <c r="Y3451" s="28">
        <f t="shared" si="532"/>
        <v>0</v>
      </c>
      <c r="Z3451" s="29" t="str">
        <f t="shared" si="533"/>
        <v>Excluded</v>
      </c>
      <c r="AA3451" s="30">
        <f t="shared" si="534"/>
        <v>0.7</v>
      </c>
      <c r="AB3451" s="31">
        <f>IF(AND(ISNUMBER(MATCH($S3451,[3]Lists!$CU$8:$CU$37,0)),J3451&gt;=DATE(2018,12,31)),$AH$6,$AH$5)</f>
        <v>1</v>
      </c>
      <c r="AC3451" s="31">
        <f t="shared" si="535"/>
        <v>1</v>
      </c>
      <c r="AD3451" s="31">
        <f t="shared" si="536"/>
        <v>1</v>
      </c>
      <c r="AE3451" s="32" t="e">
        <f>MIN($K3451,IF(AND(S3451='[3]Resources - Baseline'!$C$25,$AH$3&gt;0),MIN(DATE(2050,12,31),MAX(DATE($AH$4,12,31),DATE(YEAR(J3451)+$AH$3,MONTH(J3451),DAY(J3451)))),IF(AND(COUNTIFS('[3]Resources - Baseline'!$C$26:$C$37,S3451)=1,$AH$2&gt;0),MIN(DATE($AH$4,12,31),DATE(YEAR(J3451)+$AH$2,MONTH(J3451),DAY(J3451))),DATE(2050,12,31))))</f>
        <v>#VALUE!</v>
      </c>
      <c r="AF3451" s="33">
        <f t="shared" si="537"/>
        <v>1</v>
      </c>
    </row>
    <row r="3452" spans="1:32">
      <c r="A3452" s="1">
        <v>3452</v>
      </c>
      <c r="B3452" s="21" t="s">
        <v>6972</v>
      </c>
      <c r="C3452" s="21" t="s">
        <v>6973</v>
      </c>
      <c r="D3452" s="21" t="s">
        <v>174</v>
      </c>
      <c r="E3452" s="22" t="s">
        <v>518</v>
      </c>
      <c r="F3452" s="22" t="s">
        <v>176</v>
      </c>
      <c r="G3452" s="22" t="s">
        <v>177</v>
      </c>
      <c r="H3452" s="22" t="s">
        <v>176</v>
      </c>
      <c r="I3452" s="22" t="s">
        <v>178</v>
      </c>
      <c r="J3452" s="22">
        <v>43831</v>
      </c>
      <c r="K3452" s="22">
        <v>55153</v>
      </c>
      <c r="L3452" s="23">
        <f t="shared" si="538"/>
        <v>104</v>
      </c>
      <c r="M3452" s="24">
        <f t="shared" si="539"/>
        <v>1</v>
      </c>
      <c r="N3452" s="23">
        <v>104</v>
      </c>
      <c r="O3452" s="23">
        <v>104</v>
      </c>
      <c r="P3452" s="23" t="s">
        <v>206</v>
      </c>
      <c r="Q3452" s="23" t="s">
        <v>207</v>
      </c>
      <c r="R3452" s="25" t="s">
        <v>189</v>
      </c>
      <c r="S3452" s="22" t="s">
        <v>182</v>
      </c>
      <c r="T3452" s="22"/>
      <c r="U3452" s="26"/>
      <c r="V3452" s="26"/>
      <c r="W3452" s="27">
        <f t="shared" si="530"/>
        <v>2020</v>
      </c>
      <c r="X3452" s="27">
        <f t="shared" si="531"/>
        <v>2050</v>
      </c>
      <c r="Y3452" s="28">
        <f t="shared" si="532"/>
        <v>0</v>
      </c>
      <c r="Z3452" s="29" t="str">
        <f t="shared" si="533"/>
        <v>CAISO</v>
      </c>
      <c r="AA3452" s="30">
        <f t="shared" si="534"/>
        <v>104</v>
      </c>
      <c r="AB3452" s="31">
        <f>IF(AND(ISNUMBER(MATCH($S3452,[3]Lists!$CU$8:$CU$37,0)),J3452&gt;=DATE(2018,12,31)),$AH$6,$AH$5)</f>
        <v>0.95</v>
      </c>
      <c r="AC3452" s="31">
        <f t="shared" si="535"/>
        <v>1</v>
      </c>
      <c r="AD3452" s="31">
        <f t="shared" si="536"/>
        <v>1</v>
      </c>
      <c r="AE3452" s="32" t="e">
        <f>MIN($K3452,IF(AND(S3452='[3]Resources - Baseline'!$C$25,$AH$3&gt;0),MIN(DATE(2050,12,31),MAX(DATE($AH$4,12,31),DATE(YEAR(J3452)+$AH$3,MONTH(J3452),DAY(J3452)))),IF(AND(COUNTIFS('[3]Resources - Baseline'!$C$26:$C$37,S3452)=1,$AH$2&gt;0),MIN(DATE($AH$4,12,31),DATE(YEAR(J3452)+$AH$2,MONTH(J3452),DAY(J3452))),DATE(2050,12,31))))</f>
        <v>#VALUE!</v>
      </c>
      <c r="AF3452" s="33">
        <f t="shared" si="537"/>
        <v>1</v>
      </c>
    </row>
    <row r="3453" spans="1:32">
      <c r="A3453" s="1">
        <v>3453</v>
      </c>
      <c r="B3453" s="21" t="s">
        <v>6974</v>
      </c>
      <c r="C3453" s="21" t="s">
        <v>6975</v>
      </c>
      <c r="D3453" s="21" t="s">
        <v>185</v>
      </c>
      <c r="E3453" s="21" t="s">
        <v>176</v>
      </c>
      <c r="F3453" s="21" t="s">
        <v>176</v>
      </c>
      <c r="G3453" s="21" t="s">
        <v>177</v>
      </c>
      <c r="H3453" s="21" t="s">
        <v>176</v>
      </c>
      <c r="I3453" s="21" t="s">
        <v>178</v>
      </c>
      <c r="J3453" s="22">
        <v>41883</v>
      </c>
      <c r="K3453" s="22">
        <v>55153</v>
      </c>
      <c r="L3453" s="23">
        <f t="shared" si="538"/>
        <v>15.45</v>
      </c>
      <c r="M3453" s="24">
        <f t="shared" si="539"/>
        <v>0.77249999999999996</v>
      </c>
      <c r="N3453" s="21">
        <v>15.45</v>
      </c>
      <c r="O3453" s="21">
        <v>20</v>
      </c>
      <c r="P3453" s="21" t="s">
        <v>187</v>
      </c>
      <c r="Q3453" s="21" t="s">
        <v>1649</v>
      </c>
      <c r="R3453" s="25" t="s">
        <v>1499</v>
      </c>
      <c r="S3453" s="21" t="s">
        <v>913</v>
      </c>
      <c r="T3453" s="21"/>
      <c r="U3453" s="26"/>
      <c r="V3453" s="26"/>
      <c r="W3453" s="27">
        <f t="shared" si="530"/>
        <v>2015</v>
      </c>
      <c r="X3453" s="27">
        <f t="shared" si="531"/>
        <v>2050</v>
      </c>
      <c r="Y3453" s="28">
        <f t="shared" si="532"/>
        <v>0</v>
      </c>
      <c r="Z3453" s="29" t="str">
        <f t="shared" si="533"/>
        <v>CAISO</v>
      </c>
      <c r="AA3453" s="30">
        <f t="shared" si="534"/>
        <v>20</v>
      </c>
      <c r="AB3453" s="31">
        <f>IF(AND(ISNUMBER(MATCH($S3453,[3]Lists!$CU$8:$CU$37,0)),J3453&gt;=DATE(2018,12,31)),$AH$6,$AH$5)</f>
        <v>1</v>
      </c>
      <c r="AC3453" s="31">
        <f t="shared" si="535"/>
        <v>1</v>
      </c>
      <c r="AD3453" s="31">
        <f t="shared" si="536"/>
        <v>1</v>
      </c>
      <c r="AE3453" s="32" t="e">
        <f>MIN($K3453,IF(AND(S3453='[3]Resources - Baseline'!$C$25,$AH$3&gt;0),MIN(DATE(2050,12,31),MAX(DATE($AH$4,12,31),DATE(YEAR(J3453)+$AH$3,MONTH(J3453),DAY(J3453)))),IF(AND(COUNTIFS('[3]Resources - Baseline'!$C$26:$C$37,S3453)=1,$AH$2&gt;0),MIN(DATE($AH$4,12,31),DATE(YEAR(J3453)+$AH$2,MONTH(J3453),DAY(J3453))),DATE(2050,12,31))))</f>
        <v>#VALUE!</v>
      </c>
      <c r="AF3453" s="33">
        <f t="shared" si="537"/>
        <v>1</v>
      </c>
    </row>
    <row r="3454" spans="1:32">
      <c r="A3454" s="1">
        <v>3454</v>
      </c>
      <c r="B3454" s="21" t="s">
        <v>6976</v>
      </c>
      <c r="C3454" s="21" t="s">
        <v>6977</v>
      </c>
      <c r="D3454" s="21" t="s">
        <v>163</v>
      </c>
      <c r="E3454" s="21" t="s">
        <v>378</v>
      </c>
      <c r="F3454" s="21" t="s">
        <v>378</v>
      </c>
      <c r="G3454" s="21" t="s">
        <v>1348</v>
      </c>
      <c r="H3454" s="21" t="s">
        <v>1349</v>
      </c>
      <c r="I3454" s="21" t="s">
        <v>378</v>
      </c>
      <c r="J3454" s="22">
        <v>37104</v>
      </c>
      <c r="K3454" s="22">
        <v>55153</v>
      </c>
      <c r="L3454" s="23">
        <f t="shared" si="538"/>
        <v>525</v>
      </c>
      <c r="M3454" s="24">
        <f t="shared" si="539"/>
        <v>1</v>
      </c>
      <c r="N3454" s="21">
        <v>525</v>
      </c>
      <c r="O3454" s="21">
        <v>525</v>
      </c>
      <c r="P3454" s="21" t="s">
        <v>257</v>
      </c>
      <c r="Q3454" s="21" t="s">
        <v>258</v>
      </c>
      <c r="R3454" s="25" t="s">
        <v>259</v>
      </c>
      <c r="S3454" s="21" t="s">
        <v>1435</v>
      </c>
      <c r="T3454" s="21"/>
      <c r="U3454" s="26"/>
      <c r="V3454" s="26"/>
      <c r="W3454" s="27">
        <f t="shared" si="530"/>
        <v>2002</v>
      </c>
      <c r="X3454" s="27">
        <f t="shared" si="531"/>
        <v>2050</v>
      </c>
      <c r="Y3454" s="28">
        <f t="shared" si="532"/>
        <v>0</v>
      </c>
      <c r="Z3454" s="29" t="str">
        <f t="shared" si="533"/>
        <v>BANC</v>
      </c>
      <c r="AA3454" s="30">
        <f t="shared" si="534"/>
        <v>525</v>
      </c>
      <c r="AB3454" s="31">
        <f>IF(AND(ISNUMBER(MATCH($S3454,[3]Lists!$CU$8:$CU$37,0)),J3454&gt;=DATE(2018,12,31)),$AH$6,$AH$5)</f>
        <v>1</v>
      </c>
      <c r="AC3454" s="31">
        <f t="shared" si="535"/>
        <v>1</v>
      </c>
      <c r="AD3454" s="31">
        <f t="shared" si="536"/>
        <v>1</v>
      </c>
      <c r="AE3454" s="32" t="e">
        <f>MIN($K3454,IF(AND(S3454='[3]Resources - Baseline'!$C$25,$AH$3&gt;0),MIN(DATE(2050,12,31),MAX(DATE($AH$4,12,31),DATE(YEAR(J3454)+$AH$3,MONTH(J3454),DAY(J3454)))),IF(AND(COUNTIFS('[3]Resources - Baseline'!$C$26:$C$37,S3454)=1,$AH$2&gt;0),MIN(DATE($AH$4,12,31),DATE(YEAR(J3454)+$AH$2,MONTH(J3454),DAY(J3454))),DATE(2050,12,31))))</f>
        <v>#VALUE!</v>
      </c>
      <c r="AF3454" s="33">
        <f t="shared" si="537"/>
        <v>1</v>
      </c>
    </row>
    <row r="3455" spans="1:32">
      <c r="A3455" s="1">
        <v>3455</v>
      </c>
      <c r="B3455" s="21" t="s">
        <v>6978</v>
      </c>
      <c r="C3455" s="21" t="s">
        <v>6979</v>
      </c>
      <c r="D3455" s="21" t="s">
        <v>163</v>
      </c>
      <c r="E3455" s="21" t="s">
        <v>837</v>
      </c>
      <c r="F3455" s="21" t="s">
        <v>837</v>
      </c>
      <c r="G3455" s="21" t="s">
        <v>838</v>
      </c>
      <c r="H3455" s="21" t="s">
        <v>434</v>
      </c>
      <c r="I3455" s="21" t="s">
        <v>212</v>
      </c>
      <c r="J3455" s="22">
        <v>34394</v>
      </c>
      <c r="K3455" s="22">
        <v>55153</v>
      </c>
      <c r="L3455" s="23">
        <f t="shared" si="538"/>
        <v>12.5</v>
      </c>
      <c r="M3455" s="24">
        <f t="shared" si="539"/>
        <v>1</v>
      </c>
      <c r="N3455" s="21">
        <v>12.5</v>
      </c>
      <c r="O3455" s="21">
        <v>12.5</v>
      </c>
      <c r="P3455" s="21" t="s">
        <v>218</v>
      </c>
      <c r="Q3455" s="21" t="s">
        <v>219</v>
      </c>
      <c r="R3455" s="25" t="s">
        <v>218</v>
      </c>
      <c r="S3455" s="21" t="s">
        <v>344</v>
      </c>
      <c r="T3455" s="21"/>
      <c r="U3455" s="26"/>
      <c r="V3455" s="26"/>
      <c r="W3455" s="27">
        <f t="shared" si="530"/>
        <v>1994</v>
      </c>
      <c r="X3455" s="27">
        <f t="shared" si="531"/>
        <v>2050</v>
      </c>
      <c r="Y3455" s="28">
        <f t="shared" si="532"/>
        <v>0</v>
      </c>
      <c r="Z3455" s="29" t="str">
        <f t="shared" si="533"/>
        <v>NW</v>
      </c>
      <c r="AA3455" s="30">
        <f t="shared" si="534"/>
        <v>12.5</v>
      </c>
      <c r="AB3455" s="31">
        <f>IF(AND(ISNUMBER(MATCH($S3455,[3]Lists!$CU$8:$CU$37,0)),J3455&gt;=DATE(2018,12,31)),$AH$6,$AH$5)</f>
        <v>1</v>
      </c>
      <c r="AC3455" s="31">
        <f t="shared" si="535"/>
        <v>1</v>
      </c>
      <c r="AD3455" s="31">
        <f t="shared" si="536"/>
        <v>1</v>
      </c>
      <c r="AE3455" s="32" t="e">
        <f>MIN($K3455,IF(AND(S3455='[3]Resources - Baseline'!$C$25,$AH$3&gt;0),MIN(DATE(2050,12,31),MAX(DATE($AH$4,12,31),DATE(YEAR(J3455)+$AH$3,MONTH(J3455),DAY(J3455)))),IF(AND(COUNTIFS('[3]Resources - Baseline'!$C$26:$C$37,S3455)=1,$AH$2&gt;0),MIN(DATE($AH$4,12,31),DATE(YEAR(J3455)+$AH$2,MONTH(J3455),DAY(J3455))),DATE(2050,12,31))))</f>
        <v>#VALUE!</v>
      </c>
      <c r="AF3455" s="33">
        <f t="shared" si="537"/>
        <v>1</v>
      </c>
    </row>
    <row r="3456" spans="1:32">
      <c r="A3456" s="1">
        <v>3456</v>
      </c>
      <c r="B3456" s="21" t="s">
        <v>6980</v>
      </c>
      <c r="C3456" s="21" t="s">
        <v>6981</v>
      </c>
      <c r="D3456" s="21" t="s">
        <v>163</v>
      </c>
      <c r="E3456" s="21" t="s">
        <v>837</v>
      </c>
      <c r="F3456" s="21" t="s">
        <v>837</v>
      </c>
      <c r="G3456" s="21" t="s">
        <v>838</v>
      </c>
      <c r="H3456" s="21" t="s">
        <v>434</v>
      </c>
      <c r="I3456" s="21" t="s">
        <v>212</v>
      </c>
      <c r="J3456" s="22">
        <v>34455</v>
      </c>
      <c r="K3456" s="22">
        <v>55153</v>
      </c>
      <c r="L3456" s="23">
        <f t="shared" si="538"/>
        <v>12.5</v>
      </c>
      <c r="M3456" s="24">
        <f t="shared" si="539"/>
        <v>1</v>
      </c>
      <c r="N3456" s="21">
        <v>12.5</v>
      </c>
      <c r="O3456" s="21">
        <v>12.5</v>
      </c>
      <c r="P3456" s="21" t="s">
        <v>218</v>
      </c>
      <c r="Q3456" s="21" t="s">
        <v>219</v>
      </c>
      <c r="R3456" s="25" t="s">
        <v>218</v>
      </c>
      <c r="S3456" s="21" t="s">
        <v>344</v>
      </c>
      <c r="T3456" s="21"/>
      <c r="U3456" s="26"/>
      <c r="V3456" s="26"/>
      <c r="W3456" s="27">
        <f t="shared" si="530"/>
        <v>1994</v>
      </c>
      <c r="X3456" s="27">
        <f t="shared" si="531"/>
        <v>2050</v>
      </c>
      <c r="Y3456" s="28">
        <f t="shared" si="532"/>
        <v>0</v>
      </c>
      <c r="Z3456" s="29" t="str">
        <f t="shared" si="533"/>
        <v>NW</v>
      </c>
      <c r="AA3456" s="30">
        <f t="shared" si="534"/>
        <v>12.5</v>
      </c>
      <c r="AB3456" s="31">
        <f>IF(AND(ISNUMBER(MATCH($S3456,[3]Lists!$CU$8:$CU$37,0)),J3456&gt;=DATE(2018,12,31)),$AH$6,$AH$5)</f>
        <v>1</v>
      </c>
      <c r="AC3456" s="31">
        <f t="shared" si="535"/>
        <v>1</v>
      </c>
      <c r="AD3456" s="31">
        <f t="shared" si="536"/>
        <v>1</v>
      </c>
      <c r="AE3456" s="32" t="e">
        <f>MIN($K3456,IF(AND(S3456='[3]Resources - Baseline'!$C$25,$AH$3&gt;0),MIN(DATE(2050,12,31),MAX(DATE($AH$4,12,31),DATE(YEAR(J3456)+$AH$3,MONTH(J3456),DAY(J3456)))),IF(AND(COUNTIFS('[3]Resources - Baseline'!$C$26:$C$37,S3456)=1,$AH$2&gt;0),MIN(DATE($AH$4,12,31),DATE(YEAR(J3456)+$AH$2,MONTH(J3456),DAY(J3456))),DATE(2050,12,31))))</f>
        <v>#VALUE!</v>
      </c>
      <c r="AF3456" s="33">
        <f t="shared" si="537"/>
        <v>1</v>
      </c>
    </row>
    <row r="3457" spans="1:32">
      <c r="A3457" s="1">
        <v>3457</v>
      </c>
      <c r="B3457" s="21" t="s">
        <v>6982</v>
      </c>
      <c r="C3457" s="21" t="s">
        <v>6983</v>
      </c>
      <c r="D3457" s="21" t="s">
        <v>163</v>
      </c>
      <c r="E3457" s="21" t="s">
        <v>164</v>
      </c>
      <c r="F3457" s="21" t="s">
        <v>164</v>
      </c>
      <c r="G3457" s="21" t="s">
        <v>165</v>
      </c>
      <c r="H3457" s="21" t="s">
        <v>166</v>
      </c>
      <c r="I3457" s="21" t="s">
        <v>167</v>
      </c>
      <c r="J3457" s="22">
        <v>42278</v>
      </c>
      <c r="K3457" s="22">
        <v>55153</v>
      </c>
      <c r="L3457" s="23">
        <f t="shared" si="538"/>
        <v>75</v>
      </c>
      <c r="M3457" s="24">
        <f t="shared" si="539"/>
        <v>1</v>
      </c>
      <c r="N3457" s="21">
        <v>75</v>
      </c>
      <c r="O3457" s="21">
        <v>75</v>
      </c>
      <c r="P3457" s="21" t="s">
        <v>6984</v>
      </c>
      <c r="Q3457" s="21" t="s">
        <v>6985</v>
      </c>
      <c r="R3457" s="25" t="s">
        <v>259</v>
      </c>
      <c r="S3457" s="21" t="s">
        <v>534</v>
      </c>
      <c r="T3457" s="21"/>
      <c r="U3457" s="26"/>
      <c r="V3457" s="26"/>
      <c r="W3457" s="27">
        <f t="shared" si="530"/>
        <v>2016</v>
      </c>
      <c r="X3457" s="27">
        <f t="shared" si="531"/>
        <v>2050</v>
      </c>
      <c r="Y3457" s="28">
        <f t="shared" si="532"/>
        <v>0</v>
      </c>
      <c r="Z3457" s="29" t="str">
        <f t="shared" si="533"/>
        <v>Excluded</v>
      </c>
      <c r="AA3457" s="30">
        <f t="shared" si="534"/>
        <v>75</v>
      </c>
      <c r="AB3457" s="31">
        <f>IF(AND(ISNUMBER(MATCH($S3457,[3]Lists!$CU$8:$CU$37,0)),J3457&gt;=DATE(2018,12,31)),$AH$6,$AH$5)</f>
        <v>1</v>
      </c>
      <c r="AC3457" s="31">
        <f t="shared" si="535"/>
        <v>1</v>
      </c>
      <c r="AD3457" s="31">
        <f t="shared" si="536"/>
        <v>1</v>
      </c>
      <c r="AE3457" s="32" t="e">
        <f>MIN($K3457,IF(AND(S3457='[3]Resources - Baseline'!$C$25,$AH$3&gt;0),MIN(DATE(2050,12,31),MAX(DATE($AH$4,12,31),DATE(YEAR(J3457)+$AH$3,MONTH(J3457),DAY(J3457)))),IF(AND(COUNTIFS('[3]Resources - Baseline'!$C$26:$C$37,S3457)=1,$AH$2&gt;0),MIN(DATE($AH$4,12,31),DATE(YEAR(J3457)+$AH$2,MONTH(J3457),DAY(J3457))),DATE(2050,12,31))))</f>
        <v>#VALUE!</v>
      </c>
      <c r="AF3457" s="33">
        <f t="shared" si="537"/>
        <v>1</v>
      </c>
    </row>
    <row r="3458" spans="1:32">
      <c r="A3458" s="1">
        <v>3458</v>
      </c>
      <c r="B3458" s="21" t="s">
        <v>6986</v>
      </c>
      <c r="C3458" s="21" t="s">
        <v>6987</v>
      </c>
      <c r="D3458" s="21" t="s">
        <v>163</v>
      </c>
      <c r="E3458" s="21" t="s">
        <v>164</v>
      </c>
      <c r="F3458" s="21" t="s">
        <v>164</v>
      </c>
      <c r="G3458" s="21" t="s">
        <v>165</v>
      </c>
      <c r="H3458" s="21" t="s">
        <v>166</v>
      </c>
      <c r="I3458" s="21" t="s">
        <v>167</v>
      </c>
      <c r="J3458" s="22">
        <v>42278</v>
      </c>
      <c r="K3458" s="22">
        <v>55153</v>
      </c>
      <c r="L3458" s="23">
        <f t="shared" si="538"/>
        <v>344</v>
      </c>
      <c r="M3458" s="24">
        <f t="shared" si="539"/>
        <v>1</v>
      </c>
      <c r="N3458" s="21">
        <v>344</v>
      </c>
      <c r="O3458" s="21">
        <v>344</v>
      </c>
      <c r="P3458" s="21" t="s">
        <v>6988</v>
      </c>
      <c r="Q3458" s="21" t="s">
        <v>6989</v>
      </c>
      <c r="R3458" s="25" t="s">
        <v>270</v>
      </c>
      <c r="S3458" s="21" t="s">
        <v>304</v>
      </c>
      <c r="T3458" s="21"/>
      <c r="U3458" s="26"/>
      <c r="V3458" s="26"/>
      <c r="W3458" s="27">
        <f t="shared" si="530"/>
        <v>2016</v>
      </c>
      <c r="X3458" s="27">
        <f t="shared" si="531"/>
        <v>2050</v>
      </c>
      <c r="Y3458" s="28">
        <f t="shared" si="532"/>
        <v>0</v>
      </c>
      <c r="Z3458" s="29" t="str">
        <f t="shared" si="533"/>
        <v>Excluded</v>
      </c>
      <c r="AA3458" s="30">
        <f t="shared" si="534"/>
        <v>344</v>
      </c>
      <c r="AB3458" s="31">
        <f>IF(AND(ISNUMBER(MATCH($S3458,[3]Lists!$CU$8:$CU$37,0)),J3458&gt;=DATE(2018,12,31)),$AH$6,$AH$5)</f>
        <v>1</v>
      </c>
      <c r="AC3458" s="31">
        <f t="shared" si="535"/>
        <v>1</v>
      </c>
      <c r="AD3458" s="31">
        <f t="shared" si="536"/>
        <v>1</v>
      </c>
      <c r="AE3458" s="32" t="e">
        <f>MIN($K3458,IF(AND(S3458='[3]Resources - Baseline'!$C$25,$AH$3&gt;0),MIN(DATE(2050,12,31),MAX(DATE($AH$4,12,31),DATE(YEAR(J3458)+$AH$3,MONTH(J3458),DAY(J3458)))),IF(AND(COUNTIFS('[3]Resources - Baseline'!$C$26:$C$37,S3458)=1,$AH$2&gt;0),MIN(DATE($AH$4,12,31),DATE(YEAR(J3458)+$AH$2,MONTH(J3458),DAY(J3458))),DATE(2050,12,31))))</f>
        <v>#VALUE!</v>
      </c>
      <c r="AF3458" s="33">
        <f t="shared" si="537"/>
        <v>1</v>
      </c>
    </row>
    <row r="3459" spans="1:32">
      <c r="A3459" s="1">
        <v>3459</v>
      </c>
      <c r="B3459" s="21" t="s">
        <v>6990</v>
      </c>
      <c r="C3459" s="21" t="s">
        <v>6991</v>
      </c>
      <c r="D3459" s="21" t="s">
        <v>163</v>
      </c>
      <c r="E3459" s="21" t="s">
        <v>192</v>
      </c>
      <c r="F3459" s="21" t="s">
        <v>192</v>
      </c>
      <c r="G3459" s="21" t="s">
        <v>193</v>
      </c>
      <c r="H3459" s="21" t="s">
        <v>194</v>
      </c>
      <c r="I3459" s="21" t="s">
        <v>195</v>
      </c>
      <c r="J3459" s="22">
        <v>41334</v>
      </c>
      <c r="K3459" s="22">
        <v>55153</v>
      </c>
      <c r="L3459" s="23">
        <f t="shared" si="538"/>
        <v>4.3</v>
      </c>
      <c r="M3459" s="24">
        <f t="shared" si="539"/>
        <v>1</v>
      </c>
      <c r="N3459" s="21">
        <v>4.3</v>
      </c>
      <c r="O3459" s="21">
        <v>4.3</v>
      </c>
      <c r="P3459" s="21" t="s">
        <v>196</v>
      </c>
      <c r="Q3459" s="21" t="s">
        <v>197</v>
      </c>
      <c r="R3459" s="25" t="s">
        <v>198</v>
      </c>
      <c r="S3459" s="21" t="s">
        <v>199</v>
      </c>
      <c r="T3459" s="21"/>
      <c r="U3459" s="26"/>
      <c r="V3459" s="26"/>
      <c r="W3459" s="27">
        <f t="shared" si="530"/>
        <v>2013</v>
      </c>
      <c r="X3459" s="27">
        <f t="shared" si="531"/>
        <v>2050</v>
      </c>
      <c r="Y3459" s="28">
        <f t="shared" si="532"/>
        <v>0</v>
      </c>
      <c r="Z3459" s="29" t="str">
        <f t="shared" si="533"/>
        <v>SW</v>
      </c>
      <c r="AA3459" s="30">
        <f t="shared" si="534"/>
        <v>4.3</v>
      </c>
      <c r="AB3459" s="31">
        <f>IF(AND(ISNUMBER(MATCH($S3459,[3]Lists!$CU$8:$CU$37,0)),J3459&gt;=DATE(2018,12,31)),$AH$6,$AH$5)</f>
        <v>1</v>
      </c>
      <c r="AC3459" s="31">
        <f t="shared" si="535"/>
        <v>1</v>
      </c>
      <c r="AD3459" s="31">
        <f t="shared" si="536"/>
        <v>1</v>
      </c>
      <c r="AE3459" s="32" t="e">
        <f>MIN($K3459,IF(AND(S3459='[3]Resources - Baseline'!$C$25,$AH$3&gt;0),MIN(DATE(2050,12,31),MAX(DATE($AH$4,12,31),DATE(YEAR(J3459)+$AH$3,MONTH(J3459),DAY(J3459)))),IF(AND(COUNTIFS('[3]Resources - Baseline'!$C$26:$C$37,S3459)=1,$AH$2&gt;0),MIN(DATE($AH$4,12,31),DATE(YEAR(J3459)+$AH$2,MONTH(J3459),DAY(J3459))),DATE(2050,12,31))))</f>
        <v>#VALUE!</v>
      </c>
      <c r="AF3459" s="33">
        <f t="shared" si="537"/>
        <v>1</v>
      </c>
    </row>
    <row r="3460" spans="1:32">
      <c r="A3460" s="1">
        <v>3460</v>
      </c>
      <c r="B3460" s="21" t="s">
        <v>6992</v>
      </c>
      <c r="C3460" s="21" t="s">
        <v>6992</v>
      </c>
      <c r="D3460" s="21" t="s">
        <v>163</v>
      </c>
      <c r="E3460" s="21" t="s">
        <v>1085</v>
      </c>
      <c r="F3460" s="21" t="s">
        <v>1085</v>
      </c>
      <c r="G3460" s="21" t="s">
        <v>1086</v>
      </c>
      <c r="H3460" s="21" t="s">
        <v>747</v>
      </c>
      <c r="I3460" s="21" t="s">
        <v>212</v>
      </c>
      <c r="J3460" s="22">
        <v>43101</v>
      </c>
      <c r="K3460" s="22">
        <v>55153</v>
      </c>
      <c r="L3460" s="23">
        <f t="shared" si="538"/>
        <v>80</v>
      </c>
      <c r="M3460" s="24">
        <f t="shared" si="539"/>
        <v>1</v>
      </c>
      <c r="N3460" s="21">
        <v>80</v>
      </c>
      <c r="O3460" s="21">
        <v>80</v>
      </c>
      <c r="P3460" s="21" t="s">
        <v>240</v>
      </c>
      <c r="Q3460" s="21" t="s">
        <v>207</v>
      </c>
      <c r="R3460" s="25" t="s">
        <v>189</v>
      </c>
      <c r="S3460" s="21" t="s">
        <v>435</v>
      </c>
      <c r="T3460" s="21"/>
      <c r="U3460" s="26"/>
      <c r="V3460" s="26"/>
      <c r="W3460" s="27">
        <f t="shared" si="530"/>
        <v>2018</v>
      </c>
      <c r="X3460" s="27">
        <f t="shared" si="531"/>
        <v>2050</v>
      </c>
      <c r="Y3460" s="28">
        <f t="shared" si="532"/>
        <v>0</v>
      </c>
      <c r="Z3460" s="29" t="str">
        <f t="shared" si="533"/>
        <v>NW</v>
      </c>
      <c r="AA3460" s="30">
        <f t="shared" si="534"/>
        <v>80</v>
      </c>
      <c r="AB3460" s="31">
        <f>IF(AND(ISNUMBER(MATCH($S3460,[3]Lists!$CU$8:$CU$37,0)),J3460&gt;=DATE(2018,12,31)),$AH$6,$AH$5)</f>
        <v>1</v>
      </c>
      <c r="AC3460" s="31">
        <f t="shared" si="535"/>
        <v>1</v>
      </c>
      <c r="AD3460" s="31">
        <f t="shared" si="536"/>
        <v>1</v>
      </c>
      <c r="AE3460" s="32" t="e">
        <f>MIN($K3460,IF(AND(S3460='[3]Resources - Baseline'!$C$25,$AH$3&gt;0),MIN(DATE(2050,12,31),MAX(DATE($AH$4,12,31),DATE(YEAR(J3460)+$AH$3,MONTH(J3460),DAY(J3460)))),IF(AND(COUNTIFS('[3]Resources - Baseline'!$C$26:$C$37,S3460)=1,$AH$2&gt;0),MIN(DATE($AH$4,12,31),DATE(YEAR(J3460)+$AH$2,MONTH(J3460),DAY(J3460))),DATE(2050,12,31))))</f>
        <v>#VALUE!</v>
      </c>
      <c r="AF3460" s="33">
        <f t="shared" si="537"/>
        <v>1</v>
      </c>
    </row>
    <row r="3461" spans="1:32">
      <c r="A3461" s="1">
        <v>3461</v>
      </c>
      <c r="B3461" s="21" t="s">
        <v>6993</v>
      </c>
      <c r="C3461" s="21" t="s">
        <v>6994</v>
      </c>
      <c r="D3461" s="21" t="s">
        <v>163</v>
      </c>
      <c r="E3461" s="21" t="s">
        <v>829</v>
      </c>
      <c r="F3461" s="21" t="s">
        <v>829</v>
      </c>
      <c r="G3461" s="21" t="s">
        <v>830</v>
      </c>
      <c r="H3461" s="21" t="s">
        <v>829</v>
      </c>
      <c r="I3461" s="21" t="s">
        <v>212</v>
      </c>
      <c r="J3461" s="22">
        <v>21520</v>
      </c>
      <c r="K3461" s="22">
        <v>55153</v>
      </c>
      <c r="L3461" s="23">
        <f t="shared" si="538"/>
        <v>80</v>
      </c>
      <c r="M3461" s="24">
        <f t="shared" si="539"/>
        <v>1</v>
      </c>
      <c r="N3461" s="21">
        <v>80</v>
      </c>
      <c r="O3461" s="21">
        <v>80</v>
      </c>
      <c r="P3461" s="21" t="s">
        <v>218</v>
      </c>
      <c r="Q3461" s="21" t="s">
        <v>219</v>
      </c>
      <c r="R3461" s="25" t="s">
        <v>218</v>
      </c>
      <c r="S3461" s="21" t="s">
        <v>344</v>
      </c>
      <c r="T3461" s="21"/>
      <c r="U3461" s="26"/>
      <c r="V3461" s="26"/>
      <c r="W3461" s="27">
        <f t="shared" si="530"/>
        <v>1959</v>
      </c>
      <c r="X3461" s="27">
        <f t="shared" si="531"/>
        <v>2050</v>
      </c>
      <c r="Y3461" s="28">
        <f t="shared" si="532"/>
        <v>0</v>
      </c>
      <c r="Z3461" s="29" t="str">
        <f t="shared" si="533"/>
        <v>NW</v>
      </c>
      <c r="AA3461" s="30">
        <f t="shared" si="534"/>
        <v>80</v>
      </c>
      <c r="AB3461" s="31">
        <f>IF(AND(ISNUMBER(MATCH($S3461,[3]Lists!$CU$8:$CU$37,0)),J3461&gt;=DATE(2018,12,31)),$AH$6,$AH$5)</f>
        <v>1</v>
      </c>
      <c r="AC3461" s="31">
        <f t="shared" si="535"/>
        <v>1</v>
      </c>
      <c r="AD3461" s="31">
        <f t="shared" si="536"/>
        <v>1</v>
      </c>
      <c r="AE3461" s="32" t="e">
        <f>MIN($K3461,IF(AND(S3461='[3]Resources - Baseline'!$C$25,$AH$3&gt;0),MIN(DATE(2050,12,31),MAX(DATE($AH$4,12,31),DATE(YEAR(J3461)+$AH$3,MONTH(J3461),DAY(J3461)))),IF(AND(COUNTIFS('[3]Resources - Baseline'!$C$26:$C$37,S3461)=1,$AH$2&gt;0),MIN(DATE($AH$4,12,31),DATE(YEAR(J3461)+$AH$2,MONTH(J3461),DAY(J3461))),DATE(2050,12,31))))</f>
        <v>#VALUE!</v>
      </c>
      <c r="AF3461" s="33">
        <f t="shared" si="537"/>
        <v>1</v>
      </c>
    </row>
    <row r="3462" spans="1:32">
      <c r="A3462" s="1">
        <v>3462</v>
      </c>
      <c r="B3462" s="21" t="s">
        <v>6995</v>
      </c>
      <c r="C3462" s="21" t="s">
        <v>6996</v>
      </c>
      <c r="D3462" s="21" t="s">
        <v>163</v>
      </c>
      <c r="E3462" s="21" t="s">
        <v>829</v>
      </c>
      <c r="F3462" s="21" t="s">
        <v>829</v>
      </c>
      <c r="G3462" s="21" t="s">
        <v>830</v>
      </c>
      <c r="H3462" s="21" t="s">
        <v>829</v>
      </c>
      <c r="I3462" s="21" t="s">
        <v>212</v>
      </c>
      <c r="J3462" s="22">
        <v>21521</v>
      </c>
      <c r="K3462" s="22">
        <v>55153</v>
      </c>
      <c r="L3462" s="23">
        <f t="shared" si="538"/>
        <v>80</v>
      </c>
      <c r="M3462" s="24">
        <f t="shared" si="539"/>
        <v>1</v>
      </c>
      <c r="N3462" s="21">
        <v>80</v>
      </c>
      <c r="O3462" s="21">
        <v>80</v>
      </c>
      <c r="P3462" s="21" t="s">
        <v>218</v>
      </c>
      <c r="Q3462" s="21" t="s">
        <v>219</v>
      </c>
      <c r="R3462" s="25" t="s">
        <v>218</v>
      </c>
      <c r="S3462" s="21" t="s">
        <v>344</v>
      </c>
      <c r="T3462" s="21"/>
      <c r="U3462" s="26"/>
      <c r="V3462" s="26"/>
      <c r="W3462" s="27">
        <f t="shared" si="530"/>
        <v>1959</v>
      </c>
      <c r="X3462" s="27">
        <f t="shared" si="531"/>
        <v>2050</v>
      </c>
      <c r="Y3462" s="28">
        <f t="shared" si="532"/>
        <v>0</v>
      </c>
      <c r="Z3462" s="29" t="str">
        <f t="shared" si="533"/>
        <v>NW</v>
      </c>
      <c r="AA3462" s="30">
        <f t="shared" si="534"/>
        <v>80</v>
      </c>
      <c r="AB3462" s="31">
        <f>IF(AND(ISNUMBER(MATCH($S3462,[3]Lists!$CU$8:$CU$37,0)),J3462&gt;=DATE(2018,12,31)),$AH$6,$AH$5)</f>
        <v>1</v>
      </c>
      <c r="AC3462" s="31">
        <f t="shared" si="535"/>
        <v>1</v>
      </c>
      <c r="AD3462" s="31">
        <f t="shared" si="536"/>
        <v>1</v>
      </c>
      <c r="AE3462" s="32" t="e">
        <f>MIN($K3462,IF(AND(S3462='[3]Resources - Baseline'!$C$25,$AH$3&gt;0),MIN(DATE(2050,12,31),MAX(DATE($AH$4,12,31),DATE(YEAR(J3462)+$AH$3,MONTH(J3462),DAY(J3462)))),IF(AND(COUNTIFS('[3]Resources - Baseline'!$C$26:$C$37,S3462)=1,$AH$2&gt;0),MIN(DATE($AH$4,12,31),DATE(YEAR(J3462)+$AH$2,MONTH(J3462),DAY(J3462))),DATE(2050,12,31))))</f>
        <v>#VALUE!</v>
      </c>
      <c r="AF3462" s="33">
        <f t="shared" si="537"/>
        <v>1</v>
      </c>
    </row>
    <row r="3463" spans="1:32">
      <c r="A3463" s="1">
        <v>3463</v>
      </c>
      <c r="B3463" s="21" t="s">
        <v>6997</v>
      </c>
      <c r="C3463" s="21" t="s">
        <v>6998</v>
      </c>
      <c r="D3463" s="21" t="s">
        <v>163</v>
      </c>
      <c r="E3463" s="21" t="s">
        <v>829</v>
      </c>
      <c r="F3463" s="21" t="s">
        <v>829</v>
      </c>
      <c r="G3463" s="21" t="s">
        <v>830</v>
      </c>
      <c r="H3463" s="21" t="s">
        <v>829</v>
      </c>
      <c r="I3463" s="21" t="s">
        <v>212</v>
      </c>
      <c r="J3463" s="22">
        <v>21522</v>
      </c>
      <c r="K3463" s="22">
        <v>55153</v>
      </c>
      <c r="L3463" s="23">
        <f t="shared" si="538"/>
        <v>80</v>
      </c>
      <c r="M3463" s="24">
        <f t="shared" si="539"/>
        <v>1</v>
      </c>
      <c r="N3463" s="21">
        <v>80</v>
      </c>
      <c r="O3463" s="21">
        <v>80</v>
      </c>
      <c r="P3463" s="21" t="s">
        <v>218</v>
      </c>
      <c r="Q3463" s="21" t="s">
        <v>219</v>
      </c>
      <c r="R3463" s="25" t="s">
        <v>218</v>
      </c>
      <c r="S3463" s="21" t="s">
        <v>344</v>
      </c>
      <c r="T3463" s="21"/>
      <c r="U3463" s="26"/>
      <c r="V3463" s="26"/>
      <c r="W3463" s="27">
        <f t="shared" si="530"/>
        <v>1959</v>
      </c>
      <c r="X3463" s="27">
        <f t="shared" si="531"/>
        <v>2050</v>
      </c>
      <c r="Y3463" s="28">
        <f t="shared" si="532"/>
        <v>0</v>
      </c>
      <c r="Z3463" s="29" t="str">
        <f t="shared" si="533"/>
        <v>NW</v>
      </c>
      <c r="AA3463" s="30">
        <f t="shared" si="534"/>
        <v>80</v>
      </c>
      <c r="AB3463" s="31">
        <f>IF(AND(ISNUMBER(MATCH($S3463,[3]Lists!$CU$8:$CU$37,0)),J3463&gt;=DATE(2018,12,31)),$AH$6,$AH$5)</f>
        <v>1</v>
      </c>
      <c r="AC3463" s="31">
        <f t="shared" si="535"/>
        <v>1</v>
      </c>
      <c r="AD3463" s="31">
        <f t="shared" si="536"/>
        <v>1</v>
      </c>
      <c r="AE3463" s="32" t="e">
        <f>MIN($K3463,IF(AND(S3463='[3]Resources - Baseline'!$C$25,$AH$3&gt;0),MIN(DATE(2050,12,31),MAX(DATE($AH$4,12,31),DATE(YEAR(J3463)+$AH$3,MONTH(J3463),DAY(J3463)))),IF(AND(COUNTIFS('[3]Resources - Baseline'!$C$26:$C$37,S3463)=1,$AH$2&gt;0),MIN(DATE($AH$4,12,31),DATE(YEAR(J3463)+$AH$2,MONTH(J3463),DAY(J3463))),DATE(2050,12,31))))</f>
        <v>#VALUE!</v>
      </c>
      <c r="AF3463" s="33">
        <f t="shared" si="537"/>
        <v>1</v>
      </c>
    </row>
    <row r="3464" spans="1:32">
      <c r="A3464" s="1">
        <v>3464</v>
      </c>
      <c r="B3464" s="21" t="s">
        <v>6999</v>
      </c>
      <c r="C3464" s="21"/>
      <c r="D3464" s="21" t="s">
        <v>185</v>
      </c>
      <c r="E3464" s="21" t="s">
        <v>175</v>
      </c>
      <c r="F3464" s="21" t="s">
        <v>175</v>
      </c>
      <c r="G3464" s="21" t="s">
        <v>186</v>
      </c>
      <c r="H3464" s="21" t="s">
        <v>175</v>
      </c>
      <c r="I3464" s="21" t="s">
        <v>178</v>
      </c>
      <c r="J3464" s="22"/>
      <c r="K3464" s="22">
        <v>55153</v>
      </c>
      <c r="L3464" s="23">
        <f t="shared" si="538"/>
        <v>4.8</v>
      </c>
      <c r="M3464" s="24">
        <f t="shared" si="539"/>
        <v>1</v>
      </c>
      <c r="N3464" s="21">
        <v>4.8</v>
      </c>
      <c r="O3464" s="21">
        <v>4.8</v>
      </c>
      <c r="P3464" s="21" t="s">
        <v>655</v>
      </c>
      <c r="Q3464" s="21" t="s">
        <v>655</v>
      </c>
      <c r="R3464" s="25" t="s">
        <v>654</v>
      </c>
      <c r="S3464" s="21" t="s">
        <v>656</v>
      </c>
      <c r="T3464" s="21"/>
      <c r="U3464" s="26"/>
      <c r="V3464" s="26"/>
      <c r="W3464" s="27">
        <f t="shared" si="530"/>
        <v>1900</v>
      </c>
      <c r="X3464" s="27">
        <f t="shared" si="531"/>
        <v>2050</v>
      </c>
      <c r="Y3464" s="28">
        <f t="shared" si="532"/>
        <v>0</v>
      </c>
      <c r="Z3464" s="29" t="str">
        <f t="shared" si="533"/>
        <v>CAISO</v>
      </c>
      <c r="AA3464" s="30">
        <f t="shared" si="534"/>
        <v>4.8</v>
      </c>
      <c r="AB3464" s="31">
        <f>IF(AND(ISNUMBER(MATCH($S3464,[3]Lists!$CU$8:$CU$37,0)),J3464&gt;=DATE(2018,12,31)),$AH$6,$AH$5)</f>
        <v>1</v>
      </c>
      <c r="AC3464" s="31">
        <f t="shared" si="535"/>
        <v>1</v>
      </c>
      <c r="AD3464" s="31">
        <f t="shared" si="536"/>
        <v>1</v>
      </c>
      <c r="AE3464" s="32" t="e">
        <f>MIN($K3464,IF(AND(S3464='[3]Resources - Baseline'!$C$25,$AH$3&gt;0),MIN(DATE(2050,12,31),MAX(DATE($AH$4,12,31),DATE(YEAR(J3464)+$AH$3,MONTH(J3464),DAY(J3464)))),IF(AND(COUNTIFS('[3]Resources - Baseline'!$C$26:$C$37,S3464)=1,$AH$2&gt;0),MIN(DATE($AH$4,12,31),DATE(YEAR(J3464)+$AH$2,MONTH(J3464),DAY(J3464))),DATE(2050,12,31))))</f>
        <v>#VALUE!</v>
      </c>
      <c r="AF3464" s="33">
        <f t="shared" si="537"/>
        <v>1</v>
      </c>
    </row>
    <row r="3465" spans="1:32">
      <c r="A3465" s="1">
        <v>3465</v>
      </c>
      <c r="B3465" s="21" t="s">
        <v>7000</v>
      </c>
      <c r="C3465" s="21" t="s">
        <v>7001</v>
      </c>
      <c r="D3465" s="21" t="s">
        <v>163</v>
      </c>
      <c r="E3465" s="21" t="s">
        <v>210</v>
      </c>
      <c r="F3465" s="21" t="s">
        <v>210</v>
      </c>
      <c r="G3465" s="21" t="s">
        <v>211</v>
      </c>
      <c r="H3465" s="21" t="s">
        <v>210</v>
      </c>
      <c r="I3465" s="21" t="s">
        <v>212</v>
      </c>
      <c r="J3465" s="22">
        <v>21551</v>
      </c>
      <c r="K3465" s="22">
        <v>55153</v>
      </c>
      <c r="L3465" s="23">
        <f t="shared" si="538"/>
        <v>35</v>
      </c>
      <c r="M3465" s="24">
        <f t="shared" si="539"/>
        <v>1</v>
      </c>
      <c r="N3465" s="21">
        <v>35</v>
      </c>
      <c r="O3465" s="21">
        <v>35</v>
      </c>
      <c r="P3465" s="21" t="s">
        <v>218</v>
      </c>
      <c r="Q3465" s="21" t="s">
        <v>219</v>
      </c>
      <c r="R3465" s="25" t="s">
        <v>218</v>
      </c>
      <c r="S3465" s="21" t="s">
        <v>344</v>
      </c>
      <c r="T3465" s="21"/>
      <c r="U3465" s="26"/>
      <c r="V3465" s="26"/>
      <c r="W3465" s="27">
        <f t="shared" si="530"/>
        <v>1959</v>
      </c>
      <c r="X3465" s="27">
        <f t="shared" si="531"/>
        <v>2050</v>
      </c>
      <c r="Y3465" s="28">
        <f t="shared" si="532"/>
        <v>0</v>
      </c>
      <c r="Z3465" s="29" t="str">
        <f t="shared" si="533"/>
        <v>NW</v>
      </c>
      <c r="AA3465" s="30">
        <f t="shared" si="534"/>
        <v>35</v>
      </c>
      <c r="AB3465" s="31">
        <f>IF(AND(ISNUMBER(MATCH($S3465,[3]Lists!$CU$8:$CU$37,0)),J3465&gt;=DATE(2018,12,31)),$AH$6,$AH$5)</f>
        <v>1</v>
      </c>
      <c r="AC3465" s="31">
        <f t="shared" si="535"/>
        <v>1</v>
      </c>
      <c r="AD3465" s="31">
        <f t="shared" si="536"/>
        <v>1</v>
      </c>
      <c r="AE3465" s="32" t="e">
        <f>MIN($K3465,IF(AND(S3465='[3]Resources - Baseline'!$C$25,$AH$3&gt;0),MIN(DATE(2050,12,31),MAX(DATE($AH$4,12,31),DATE(YEAR(J3465)+$AH$3,MONTH(J3465),DAY(J3465)))),IF(AND(COUNTIFS('[3]Resources - Baseline'!$C$26:$C$37,S3465)=1,$AH$2&gt;0),MIN(DATE($AH$4,12,31),DATE(YEAR(J3465)+$AH$2,MONTH(J3465),DAY(J3465))),DATE(2050,12,31))))</f>
        <v>#VALUE!</v>
      </c>
      <c r="AF3465" s="33">
        <f t="shared" si="537"/>
        <v>1</v>
      </c>
    </row>
    <row r="3466" spans="1:32">
      <c r="A3466" s="1">
        <v>3466</v>
      </c>
      <c r="B3466" s="21" t="s">
        <v>7002</v>
      </c>
      <c r="C3466" s="21" t="s">
        <v>7003</v>
      </c>
      <c r="D3466" s="21" t="s">
        <v>163</v>
      </c>
      <c r="E3466" s="21" t="s">
        <v>210</v>
      </c>
      <c r="F3466" s="21" t="s">
        <v>210</v>
      </c>
      <c r="G3466" s="21" t="s">
        <v>211</v>
      </c>
      <c r="H3466" s="21" t="s">
        <v>210</v>
      </c>
      <c r="I3466" s="21" t="s">
        <v>212</v>
      </c>
      <c r="J3466" s="22">
        <v>21520</v>
      </c>
      <c r="K3466" s="22">
        <v>55153</v>
      </c>
      <c r="L3466" s="23">
        <f t="shared" si="538"/>
        <v>35</v>
      </c>
      <c r="M3466" s="24">
        <f t="shared" si="539"/>
        <v>1</v>
      </c>
      <c r="N3466" s="21">
        <v>35</v>
      </c>
      <c r="O3466" s="21">
        <v>35</v>
      </c>
      <c r="P3466" s="21" t="s">
        <v>218</v>
      </c>
      <c r="Q3466" s="21" t="s">
        <v>219</v>
      </c>
      <c r="R3466" s="25" t="s">
        <v>218</v>
      </c>
      <c r="S3466" s="21" t="s">
        <v>344</v>
      </c>
      <c r="T3466" s="21"/>
      <c r="U3466" s="26"/>
      <c r="V3466" s="26"/>
      <c r="W3466" s="27">
        <f t="shared" ref="W3466:W3529" si="540">IF(J3466&lt;DATE(YEAR(J3466),7,1),YEAR(J3466),YEAR(J3466)+1)</f>
        <v>1959</v>
      </c>
      <c r="X3466" s="27">
        <f t="shared" ref="X3466:X3529" si="541">IF(K3466&gt;=DATE(YEAR(K3466),7,1),YEAR(K3466),YEAR(K3466)-1)</f>
        <v>2050</v>
      </c>
      <c r="Y3466" s="28">
        <f t="shared" ref="Y3466:Y3529" si="542">IF(ISBLANK(U3466),0,O3466-U3466)</f>
        <v>0</v>
      </c>
      <c r="Z3466" s="29" t="str">
        <f t="shared" ref="Z3466:Z3529" si="543">IF(ISBLANK(T3466),I3466,T3466)</f>
        <v>NW</v>
      </c>
      <c r="AA3466" s="30">
        <f t="shared" ref="AA3466:AA3529" si="544">IF(ISBLANK(U3466),O3466,U3466)</f>
        <v>35</v>
      </c>
      <c r="AB3466" s="31">
        <f>IF(AND(ISNUMBER(MATCH($S3466,[3]Lists!$CU$8:$CU$37,0)),J3466&gt;=DATE(2018,12,31)),$AH$6,$AH$5)</f>
        <v>1</v>
      </c>
      <c r="AC3466" s="31">
        <f t="shared" ref="AC3466:AC3529" si="545">IF(ISBLANK(S3466),0,1)</f>
        <v>1</v>
      </c>
      <c r="AD3466" s="31">
        <f t="shared" ref="AD3466:AD3529" si="546">AC3466</f>
        <v>1</v>
      </c>
      <c r="AE3466" s="32" t="e">
        <f>MIN($K3466,IF(AND(S3466='[3]Resources - Baseline'!$C$25,$AH$3&gt;0),MIN(DATE(2050,12,31),MAX(DATE($AH$4,12,31),DATE(YEAR(J3466)+$AH$3,MONTH(J3466),DAY(J3466)))),IF(AND(COUNTIFS('[3]Resources - Baseline'!$C$26:$C$37,S3466)=1,$AH$2&gt;0),MIN(DATE($AH$4,12,31),DATE(YEAR(J3466)+$AH$2,MONTH(J3466),DAY(J3466))),DATE(2050,12,31))))</f>
        <v>#VALUE!</v>
      </c>
      <c r="AF3466" s="33">
        <f t="shared" ref="AF3466:AF3529" si="547">SUMPRODUCT(($B$9:$B$3872=$B3466)*1)</f>
        <v>1</v>
      </c>
    </row>
    <row r="3467" spans="1:32">
      <c r="A3467" s="1">
        <v>3467</v>
      </c>
      <c r="B3467" s="21" t="s">
        <v>7004</v>
      </c>
      <c r="C3467" s="21" t="s">
        <v>7005</v>
      </c>
      <c r="D3467" s="21" t="s">
        <v>185</v>
      </c>
      <c r="E3467" s="21" t="s">
        <v>176</v>
      </c>
      <c r="F3467" s="21" t="s">
        <v>176</v>
      </c>
      <c r="G3467" s="21" t="s">
        <v>177</v>
      </c>
      <c r="H3467" s="21" t="s">
        <v>176</v>
      </c>
      <c r="I3467" s="21" t="s">
        <v>178</v>
      </c>
      <c r="J3467" s="22">
        <v>31778</v>
      </c>
      <c r="K3467" s="22">
        <v>55153</v>
      </c>
      <c r="L3467" s="23">
        <f t="shared" ref="L3467:L3530" si="548">IFERROR(M3467*O3467,0)</f>
        <v>85</v>
      </c>
      <c r="M3467" s="24">
        <f t="shared" ref="M3467:M3530" si="549">IFERROR(N3467/O3467,0)</f>
        <v>1</v>
      </c>
      <c r="N3467" s="21">
        <v>85</v>
      </c>
      <c r="O3467" s="21">
        <v>85</v>
      </c>
      <c r="P3467" s="21" t="s">
        <v>288</v>
      </c>
      <c r="Q3467" s="21" t="s">
        <v>537</v>
      </c>
      <c r="R3467" s="25" t="s">
        <v>538</v>
      </c>
      <c r="S3467" s="21" t="s">
        <v>539</v>
      </c>
      <c r="T3467" s="21"/>
      <c r="U3467" s="26"/>
      <c r="V3467" s="26"/>
      <c r="W3467" s="27">
        <f t="shared" si="540"/>
        <v>1987</v>
      </c>
      <c r="X3467" s="27">
        <f t="shared" si="541"/>
        <v>2050</v>
      </c>
      <c r="Y3467" s="28">
        <f t="shared" si="542"/>
        <v>0</v>
      </c>
      <c r="Z3467" s="29" t="str">
        <f t="shared" si="543"/>
        <v>CAISO</v>
      </c>
      <c r="AA3467" s="30">
        <f t="shared" si="544"/>
        <v>85</v>
      </c>
      <c r="AB3467" s="31">
        <f>IF(AND(ISNUMBER(MATCH($S3467,[3]Lists!$CU$8:$CU$37,0)),J3467&gt;=DATE(2018,12,31)),$AH$6,$AH$5)</f>
        <v>1</v>
      </c>
      <c r="AC3467" s="31">
        <f t="shared" si="545"/>
        <v>1</v>
      </c>
      <c r="AD3467" s="31">
        <f t="shared" si="546"/>
        <v>1</v>
      </c>
      <c r="AE3467" s="32" t="e">
        <f>MIN($K3467,IF(AND(S3467='[3]Resources - Baseline'!$C$25,$AH$3&gt;0),MIN(DATE(2050,12,31),MAX(DATE($AH$4,12,31),DATE(YEAR(J3467)+$AH$3,MONTH(J3467),DAY(J3467)))),IF(AND(COUNTIFS('[3]Resources - Baseline'!$C$26:$C$37,S3467)=1,$AH$2&gt;0),MIN(DATE($AH$4,12,31),DATE(YEAR(J3467)+$AH$2,MONTH(J3467),DAY(J3467))),DATE(2050,12,31))))</f>
        <v>#VALUE!</v>
      </c>
      <c r="AF3467" s="33">
        <f t="shared" si="547"/>
        <v>1</v>
      </c>
    </row>
    <row r="3468" spans="1:32">
      <c r="A3468" s="1">
        <v>3468</v>
      </c>
      <c r="B3468" s="21" t="s">
        <v>7006</v>
      </c>
      <c r="C3468" s="21" t="s">
        <v>7007</v>
      </c>
      <c r="D3468" s="21" t="s">
        <v>185</v>
      </c>
      <c r="E3468" s="21" t="s">
        <v>176</v>
      </c>
      <c r="F3468" s="21" t="s">
        <v>176</v>
      </c>
      <c r="G3468" s="21" t="s">
        <v>177</v>
      </c>
      <c r="H3468" s="21" t="s">
        <v>176</v>
      </c>
      <c r="I3468" s="21" t="s">
        <v>178</v>
      </c>
      <c r="J3468" s="22">
        <v>31778</v>
      </c>
      <c r="K3468" s="22">
        <v>55153</v>
      </c>
      <c r="L3468" s="23">
        <f t="shared" si="548"/>
        <v>85</v>
      </c>
      <c r="M3468" s="24">
        <f t="shared" si="549"/>
        <v>1</v>
      </c>
      <c r="N3468" s="21">
        <v>85</v>
      </c>
      <c r="O3468" s="21">
        <v>85</v>
      </c>
      <c r="P3468" s="21" t="s">
        <v>288</v>
      </c>
      <c r="Q3468" s="21" t="s">
        <v>269</v>
      </c>
      <c r="R3468" s="25" t="s">
        <v>270</v>
      </c>
      <c r="S3468" s="21" t="s">
        <v>271</v>
      </c>
      <c r="T3468" s="21"/>
      <c r="U3468" s="26"/>
      <c r="V3468" s="26"/>
      <c r="W3468" s="27">
        <f t="shared" si="540"/>
        <v>1987</v>
      </c>
      <c r="X3468" s="27">
        <f t="shared" si="541"/>
        <v>2050</v>
      </c>
      <c r="Y3468" s="28">
        <f t="shared" si="542"/>
        <v>0</v>
      </c>
      <c r="Z3468" s="29" t="str">
        <f t="shared" si="543"/>
        <v>CAISO</v>
      </c>
      <c r="AA3468" s="30">
        <f t="shared" si="544"/>
        <v>85</v>
      </c>
      <c r="AB3468" s="31">
        <f>IF(AND(ISNUMBER(MATCH($S3468,[3]Lists!$CU$8:$CU$37,0)),J3468&gt;=DATE(2018,12,31)),$AH$6,$AH$5)</f>
        <v>1</v>
      </c>
      <c r="AC3468" s="31">
        <f t="shared" si="545"/>
        <v>1</v>
      </c>
      <c r="AD3468" s="31">
        <f t="shared" si="546"/>
        <v>1</v>
      </c>
      <c r="AE3468" s="32" t="e">
        <f>MIN($K3468,IF(AND(S3468='[3]Resources - Baseline'!$C$25,$AH$3&gt;0),MIN(DATE(2050,12,31),MAX(DATE($AH$4,12,31),DATE(YEAR(J3468)+$AH$3,MONTH(J3468),DAY(J3468)))),IF(AND(COUNTIFS('[3]Resources - Baseline'!$C$26:$C$37,S3468)=1,$AH$2&gt;0),MIN(DATE($AH$4,12,31),DATE(YEAR(J3468)+$AH$2,MONTH(J3468),DAY(J3468))),DATE(2050,12,31))))</f>
        <v>#VALUE!</v>
      </c>
      <c r="AF3468" s="33">
        <f t="shared" si="547"/>
        <v>1</v>
      </c>
    </row>
    <row r="3469" spans="1:32">
      <c r="A3469" s="1">
        <v>3469</v>
      </c>
      <c r="B3469" s="21" t="s">
        <v>7008</v>
      </c>
      <c r="C3469" s="21"/>
      <c r="D3469" s="21" t="s">
        <v>185</v>
      </c>
      <c r="E3469" s="21" t="s">
        <v>176</v>
      </c>
      <c r="F3469" s="21" t="s">
        <v>176</v>
      </c>
      <c r="G3469" s="21" t="s">
        <v>177</v>
      </c>
      <c r="H3469" s="21" t="s">
        <v>176</v>
      </c>
      <c r="I3469" s="21" t="s">
        <v>178</v>
      </c>
      <c r="J3469" s="22">
        <v>31778</v>
      </c>
      <c r="K3469" s="22">
        <v>55153</v>
      </c>
      <c r="L3469" s="23">
        <f t="shared" si="548"/>
        <v>85</v>
      </c>
      <c r="M3469" s="24">
        <f t="shared" si="549"/>
        <v>1</v>
      </c>
      <c r="N3469" s="21">
        <v>85</v>
      </c>
      <c r="O3469" s="21">
        <v>85</v>
      </c>
      <c r="P3469" s="21" t="s">
        <v>288</v>
      </c>
      <c r="Q3469" s="21" t="s">
        <v>537</v>
      </c>
      <c r="R3469" s="25" t="s">
        <v>538</v>
      </c>
      <c r="S3469" s="21" t="s">
        <v>539</v>
      </c>
      <c r="T3469" s="21"/>
      <c r="U3469" s="26"/>
      <c r="V3469" s="26"/>
      <c r="W3469" s="27">
        <f t="shared" si="540"/>
        <v>1987</v>
      </c>
      <c r="X3469" s="27">
        <f t="shared" si="541"/>
        <v>2050</v>
      </c>
      <c r="Y3469" s="28">
        <f t="shared" si="542"/>
        <v>0</v>
      </c>
      <c r="Z3469" s="29" t="str">
        <f t="shared" si="543"/>
        <v>CAISO</v>
      </c>
      <c r="AA3469" s="30">
        <f t="shared" si="544"/>
        <v>85</v>
      </c>
      <c r="AB3469" s="31">
        <f>IF(AND(ISNUMBER(MATCH($S3469,[3]Lists!$CU$8:$CU$37,0)),J3469&gt;=DATE(2018,12,31)),$AH$6,$AH$5)</f>
        <v>1</v>
      </c>
      <c r="AC3469" s="31">
        <f t="shared" si="545"/>
        <v>1</v>
      </c>
      <c r="AD3469" s="31">
        <f t="shared" si="546"/>
        <v>1</v>
      </c>
      <c r="AE3469" s="32" t="e">
        <f>MIN($K3469,IF(AND(S3469='[3]Resources - Baseline'!$C$25,$AH$3&gt;0),MIN(DATE(2050,12,31),MAX(DATE($AH$4,12,31),DATE(YEAR(J3469)+$AH$3,MONTH(J3469),DAY(J3469)))),IF(AND(COUNTIFS('[3]Resources - Baseline'!$C$26:$C$37,S3469)=1,$AH$2&gt;0),MIN(DATE($AH$4,12,31),DATE(YEAR(J3469)+$AH$2,MONTH(J3469),DAY(J3469))),DATE(2050,12,31))))</f>
        <v>#VALUE!</v>
      </c>
      <c r="AF3469" s="33">
        <f t="shared" si="547"/>
        <v>1</v>
      </c>
    </row>
    <row r="3470" spans="1:32">
      <c r="A3470" s="1">
        <v>3470</v>
      </c>
      <c r="B3470" s="21" t="s">
        <v>7009</v>
      </c>
      <c r="C3470" s="21" t="s">
        <v>7010</v>
      </c>
      <c r="D3470" s="21" t="s">
        <v>185</v>
      </c>
      <c r="E3470" s="21" t="s">
        <v>176</v>
      </c>
      <c r="F3470" s="21" t="s">
        <v>176</v>
      </c>
      <c r="G3470" s="21" t="s">
        <v>177</v>
      </c>
      <c r="H3470" s="21" t="s">
        <v>176</v>
      </c>
      <c r="I3470" s="21" t="s">
        <v>178</v>
      </c>
      <c r="J3470" s="22">
        <v>31778</v>
      </c>
      <c r="K3470" s="22">
        <v>55153</v>
      </c>
      <c r="L3470" s="23">
        <f t="shared" si="548"/>
        <v>85</v>
      </c>
      <c r="M3470" s="24">
        <f t="shared" si="549"/>
        <v>1</v>
      </c>
      <c r="N3470" s="21">
        <v>85</v>
      </c>
      <c r="O3470" s="21">
        <v>85</v>
      </c>
      <c r="P3470" s="21"/>
      <c r="Q3470" s="21" t="s">
        <v>269</v>
      </c>
      <c r="R3470" s="25" t="s">
        <v>270</v>
      </c>
      <c r="S3470" s="21" t="s">
        <v>271</v>
      </c>
      <c r="T3470" s="21"/>
      <c r="U3470" s="26"/>
      <c r="V3470" s="26"/>
      <c r="W3470" s="27">
        <f t="shared" si="540"/>
        <v>1987</v>
      </c>
      <c r="X3470" s="27">
        <f t="shared" si="541"/>
        <v>2050</v>
      </c>
      <c r="Y3470" s="28">
        <f t="shared" si="542"/>
        <v>0</v>
      </c>
      <c r="Z3470" s="29" t="str">
        <f t="shared" si="543"/>
        <v>CAISO</v>
      </c>
      <c r="AA3470" s="30">
        <f t="shared" si="544"/>
        <v>85</v>
      </c>
      <c r="AB3470" s="31">
        <f>IF(AND(ISNUMBER(MATCH($S3470,[3]Lists!$CU$8:$CU$37,0)),J3470&gt;=DATE(2018,12,31)),$AH$6,$AH$5)</f>
        <v>1</v>
      </c>
      <c r="AC3470" s="31">
        <f t="shared" si="545"/>
        <v>1</v>
      </c>
      <c r="AD3470" s="31">
        <f t="shared" si="546"/>
        <v>1</v>
      </c>
      <c r="AE3470" s="32" t="e">
        <f>MIN($K3470,IF(AND(S3470='[3]Resources - Baseline'!$C$25,$AH$3&gt;0),MIN(DATE(2050,12,31),MAX(DATE($AH$4,12,31),DATE(YEAR(J3470)+$AH$3,MONTH(J3470),DAY(J3470)))),IF(AND(COUNTIFS('[3]Resources - Baseline'!$C$26:$C$37,S3470)=1,$AH$2&gt;0),MIN(DATE($AH$4,12,31),DATE(YEAR(J3470)+$AH$2,MONTH(J3470),DAY(J3470))),DATE(2050,12,31))))</f>
        <v>#VALUE!</v>
      </c>
      <c r="AF3470" s="33">
        <f t="shared" si="547"/>
        <v>1</v>
      </c>
    </row>
    <row r="3471" spans="1:32">
      <c r="A3471" s="1">
        <v>3471</v>
      </c>
      <c r="B3471" s="21" t="s">
        <v>7011</v>
      </c>
      <c r="C3471" s="21" t="s">
        <v>7012</v>
      </c>
      <c r="D3471" s="21" t="s">
        <v>163</v>
      </c>
      <c r="E3471" s="21" t="s">
        <v>192</v>
      </c>
      <c r="F3471" s="21" t="s">
        <v>192</v>
      </c>
      <c r="G3471" s="21" t="s">
        <v>193</v>
      </c>
      <c r="H3471" s="21" t="s">
        <v>194</v>
      </c>
      <c r="I3471" s="21" t="s">
        <v>195</v>
      </c>
      <c r="J3471" s="22">
        <v>31413</v>
      </c>
      <c r="K3471" s="22">
        <v>55153</v>
      </c>
      <c r="L3471" s="23">
        <f t="shared" si="548"/>
        <v>0.45</v>
      </c>
      <c r="M3471" s="24">
        <f t="shared" si="549"/>
        <v>1</v>
      </c>
      <c r="N3471" s="21">
        <v>0.45</v>
      </c>
      <c r="O3471" s="21">
        <v>0.45</v>
      </c>
      <c r="P3471" s="21" t="s">
        <v>218</v>
      </c>
      <c r="Q3471" s="21" t="s">
        <v>219</v>
      </c>
      <c r="R3471" s="25" t="s">
        <v>218</v>
      </c>
      <c r="S3471" s="21" t="s">
        <v>227</v>
      </c>
      <c r="T3471" s="21"/>
      <c r="U3471" s="26"/>
      <c r="V3471" s="26"/>
      <c r="W3471" s="27">
        <f t="shared" si="540"/>
        <v>1986</v>
      </c>
      <c r="X3471" s="27">
        <f t="shared" si="541"/>
        <v>2050</v>
      </c>
      <c r="Y3471" s="28">
        <f t="shared" si="542"/>
        <v>0</v>
      </c>
      <c r="Z3471" s="29" t="str">
        <f t="shared" si="543"/>
        <v>SW</v>
      </c>
      <c r="AA3471" s="30">
        <f t="shared" si="544"/>
        <v>0.45</v>
      </c>
      <c r="AB3471" s="31">
        <f>IF(AND(ISNUMBER(MATCH($S3471,[3]Lists!$CU$8:$CU$37,0)),J3471&gt;=DATE(2018,12,31)),$AH$6,$AH$5)</f>
        <v>1</v>
      </c>
      <c r="AC3471" s="31">
        <f t="shared" si="545"/>
        <v>1</v>
      </c>
      <c r="AD3471" s="31">
        <f t="shared" si="546"/>
        <v>1</v>
      </c>
      <c r="AE3471" s="32" t="e">
        <f>MIN($K3471,IF(AND(S3471='[3]Resources - Baseline'!$C$25,$AH$3&gt;0),MIN(DATE(2050,12,31),MAX(DATE($AH$4,12,31),DATE(YEAR(J3471)+$AH$3,MONTH(J3471),DAY(J3471)))),IF(AND(COUNTIFS('[3]Resources - Baseline'!$C$26:$C$37,S3471)=1,$AH$2&gt;0),MIN(DATE($AH$4,12,31),DATE(YEAR(J3471)+$AH$2,MONTH(J3471),DAY(J3471))),DATE(2050,12,31))))</f>
        <v>#VALUE!</v>
      </c>
      <c r="AF3471" s="33">
        <f t="shared" si="547"/>
        <v>1</v>
      </c>
    </row>
    <row r="3472" spans="1:32">
      <c r="A3472" s="1">
        <v>3472</v>
      </c>
      <c r="B3472" s="21" t="s">
        <v>7013</v>
      </c>
      <c r="C3472" s="21" t="s">
        <v>7014</v>
      </c>
      <c r="D3472" s="21" t="s">
        <v>163</v>
      </c>
      <c r="E3472" s="21" t="s">
        <v>298</v>
      </c>
      <c r="F3472" s="21" t="s">
        <v>298</v>
      </c>
      <c r="G3472" s="21" t="s">
        <v>299</v>
      </c>
      <c r="H3472" s="21" t="s">
        <v>166</v>
      </c>
      <c r="I3472" s="21" t="s">
        <v>167</v>
      </c>
      <c r="J3472" s="22">
        <v>28491</v>
      </c>
      <c r="K3472" s="22">
        <v>55123</v>
      </c>
      <c r="L3472" s="23">
        <f t="shared" si="548"/>
        <v>528.20000000000005</v>
      </c>
      <c r="M3472" s="24">
        <f t="shared" si="549"/>
        <v>1</v>
      </c>
      <c r="N3472" s="21">
        <v>528.20000000000005</v>
      </c>
      <c r="O3472" s="21">
        <v>528.20000000000005</v>
      </c>
      <c r="P3472" s="21" t="s">
        <v>790</v>
      </c>
      <c r="Q3472" s="21" t="s">
        <v>537</v>
      </c>
      <c r="R3472" s="25" t="s">
        <v>538</v>
      </c>
      <c r="S3472" s="21" t="s">
        <v>791</v>
      </c>
      <c r="T3472" s="21"/>
      <c r="U3472" s="26"/>
      <c r="V3472" s="26"/>
      <c r="W3472" s="27">
        <f t="shared" si="540"/>
        <v>1978</v>
      </c>
      <c r="X3472" s="27">
        <f t="shared" si="541"/>
        <v>2050</v>
      </c>
      <c r="Y3472" s="28">
        <f t="shared" si="542"/>
        <v>0</v>
      </c>
      <c r="Z3472" s="29" t="str">
        <f t="shared" si="543"/>
        <v>Excluded</v>
      </c>
      <c r="AA3472" s="30">
        <f t="shared" si="544"/>
        <v>528.20000000000005</v>
      </c>
      <c r="AB3472" s="31">
        <f>IF(AND(ISNUMBER(MATCH($S3472,[3]Lists!$CU$8:$CU$37,0)),J3472&gt;=DATE(2018,12,31)),$AH$6,$AH$5)</f>
        <v>1</v>
      </c>
      <c r="AC3472" s="31">
        <f t="shared" si="545"/>
        <v>1</v>
      </c>
      <c r="AD3472" s="31">
        <f t="shared" si="546"/>
        <v>1</v>
      </c>
      <c r="AE3472" s="32" t="e">
        <f>MIN($K3472,IF(AND(S3472='[3]Resources - Baseline'!$C$25,$AH$3&gt;0),MIN(DATE(2050,12,31),MAX(DATE($AH$4,12,31),DATE(YEAR(J3472)+$AH$3,MONTH(J3472),DAY(J3472)))),IF(AND(COUNTIFS('[3]Resources - Baseline'!$C$26:$C$37,S3472)=1,$AH$2&gt;0),MIN(DATE($AH$4,12,31),DATE(YEAR(J3472)+$AH$2,MONTH(J3472),DAY(J3472))),DATE(2050,12,31))))</f>
        <v>#VALUE!</v>
      </c>
      <c r="AF3472" s="33">
        <f t="shared" si="547"/>
        <v>1</v>
      </c>
    </row>
    <row r="3473" spans="1:32">
      <c r="A3473" s="1">
        <v>3473</v>
      </c>
      <c r="B3473" s="21" t="s">
        <v>7015</v>
      </c>
      <c r="C3473" s="21" t="s">
        <v>7016</v>
      </c>
      <c r="D3473" s="21" t="s">
        <v>163</v>
      </c>
      <c r="E3473" s="21" t="s">
        <v>298</v>
      </c>
      <c r="F3473" s="21" t="s">
        <v>298</v>
      </c>
      <c r="G3473" s="21" t="s">
        <v>299</v>
      </c>
      <c r="H3473" s="21" t="s">
        <v>166</v>
      </c>
      <c r="I3473" s="21" t="s">
        <v>167</v>
      </c>
      <c r="J3473" s="22">
        <v>39326</v>
      </c>
      <c r="K3473" s="22">
        <v>55123</v>
      </c>
      <c r="L3473" s="23">
        <f t="shared" si="548"/>
        <v>40</v>
      </c>
      <c r="M3473" s="24">
        <f t="shared" si="549"/>
        <v>1</v>
      </c>
      <c r="N3473" s="21">
        <v>40</v>
      </c>
      <c r="O3473" s="21">
        <v>40</v>
      </c>
      <c r="P3473" s="21" t="s">
        <v>196</v>
      </c>
      <c r="Q3473" s="21" t="s">
        <v>197</v>
      </c>
      <c r="R3473" s="25" t="s">
        <v>198</v>
      </c>
      <c r="S3473" s="21" t="s">
        <v>542</v>
      </c>
      <c r="T3473" s="21"/>
      <c r="U3473" s="26"/>
      <c r="V3473" s="26"/>
      <c r="W3473" s="27">
        <f t="shared" si="540"/>
        <v>2008</v>
      </c>
      <c r="X3473" s="27">
        <f t="shared" si="541"/>
        <v>2050</v>
      </c>
      <c r="Y3473" s="28">
        <f t="shared" si="542"/>
        <v>0</v>
      </c>
      <c r="Z3473" s="29" t="str">
        <f t="shared" si="543"/>
        <v>Excluded</v>
      </c>
      <c r="AA3473" s="30">
        <f t="shared" si="544"/>
        <v>40</v>
      </c>
      <c r="AB3473" s="31">
        <f>IF(AND(ISNUMBER(MATCH($S3473,[3]Lists!$CU$8:$CU$37,0)),J3473&gt;=DATE(2018,12,31)),$AH$6,$AH$5)</f>
        <v>1</v>
      </c>
      <c r="AC3473" s="31">
        <f t="shared" si="545"/>
        <v>1</v>
      </c>
      <c r="AD3473" s="31">
        <f t="shared" si="546"/>
        <v>1</v>
      </c>
      <c r="AE3473" s="32" t="e">
        <f>MIN($K3473,IF(AND(S3473='[3]Resources - Baseline'!$C$25,$AH$3&gt;0),MIN(DATE(2050,12,31),MAX(DATE($AH$4,12,31),DATE(YEAR(J3473)+$AH$3,MONTH(J3473),DAY(J3473)))),IF(AND(COUNTIFS('[3]Resources - Baseline'!$C$26:$C$37,S3473)=1,$AH$2&gt;0),MIN(DATE($AH$4,12,31),DATE(YEAR(J3473)+$AH$2,MONTH(J3473),DAY(J3473))),DATE(2050,12,31))))</f>
        <v>#VALUE!</v>
      </c>
      <c r="AF3473" s="33">
        <f t="shared" si="547"/>
        <v>1</v>
      </c>
    </row>
    <row r="3474" spans="1:32">
      <c r="A3474" s="1">
        <v>3474</v>
      </c>
      <c r="B3474" s="21" t="s">
        <v>7017</v>
      </c>
      <c r="C3474" s="21" t="s">
        <v>7018</v>
      </c>
      <c r="D3474" s="21" t="s">
        <v>163</v>
      </c>
      <c r="E3474" s="21" t="s">
        <v>298</v>
      </c>
      <c r="F3474" s="21" t="s">
        <v>298</v>
      </c>
      <c r="G3474" s="21" t="s">
        <v>299</v>
      </c>
      <c r="H3474" s="21" t="s">
        <v>166</v>
      </c>
      <c r="I3474" s="21" t="s">
        <v>167</v>
      </c>
      <c r="J3474" s="22">
        <v>39052</v>
      </c>
      <c r="K3474" s="22">
        <v>55123</v>
      </c>
      <c r="L3474" s="23">
        <f t="shared" si="548"/>
        <v>40</v>
      </c>
      <c r="M3474" s="24">
        <f t="shared" si="549"/>
        <v>1</v>
      </c>
      <c r="N3474" s="21">
        <v>40</v>
      </c>
      <c r="O3474" s="21">
        <v>40</v>
      </c>
      <c r="P3474" s="21" t="s">
        <v>196</v>
      </c>
      <c r="Q3474" s="21" t="s">
        <v>197</v>
      </c>
      <c r="R3474" s="25" t="s">
        <v>198</v>
      </c>
      <c r="S3474" s="21" t="s">
        <v>542</v>
      </c>
      <c r="T3474" s="21"/>
      <c r="U3474" s="26"/>
      <c r="V3474" s="26"/>
      <c r="W3474" s="27">
        <f t="shared" si="540"/>
        <v>2007</v>
      </c>
      <c r="X3474" s="27">
        <f t="shared" si="541"/>
        <v>2050</v>
      </c>
      <c r="Y3474" s="28">
        <f t="shared" si="542"/>
        <v>0</v>
      </c>
      <c r="Z3474" s="29" t="str">
        <f t="shared" si="543"/>
        <v>Excluded</v>
      </c>
      <c r="AA3474" s="30">
        <f t="shared" si="544"/>
        <v>40</v>
      </c>
      <c r="AB3474" s="31">
        <f>IF(AND(ISNUMBER(MATCH($S3474,[3]Lists!$CU$8:$CU$37,0)),J3474&gt;=DATE(2018,12,31)),$AH$6,$AH$5)</f>
        <v>1</v>
      </c>
      <c r="AC3474" s="31">
        <f t="shared" si="545"/>
        <v>1</v>
      </c>
      <c r="AD3474" s="31">
        <f t="shared" si="546"/>
        <v>1</v>
      </c>
      <c r="AE3474" s="32" t="e">
        <f>MIN($K3474,IF(AND(S3474='[3]Resources - Baseline'!$C$25,$AH$3&gt;0),MIN(DATE(2050,12,31),MAX(DATE($AH$4,12,31),DATE(YEAR(J3474)+$AH$3,MONTH(J3474),DAY(J3474)))),IF(AND(COUNTIFS('[3]Resources - Baseline'!$C$26:$C$37,S3474)=1,$AH$2&gt;0),MIN(DATE($AH$4,12,31),DATE(YEAR(J3474)+$AH$2,MONTH(J3474),DAY(J3474))),DATE(2050,12,31))))</f>
        <v>#VALUE!</v>
      </c>
      <c r="AF3474" s="33">
        <f t="shared" si="547"/>
        <v>1</v>
      </c>
    </row>
    <row r="3475" spans="1:32">
      <c r="A3475" s="1">
        <v>3475</v>
      </c>
      <c r="B3475" s="21" t="s">
        <v>7019</v>
      </c>
      <c r="C3475" s="21" t="s">
        <v>7020</v>
      </c>
      <c r="D3475" s="21" t="s">
        <v>163</v>
      </c>
      <c r="E3475" s="21" t="s">
        <v>302</v>
      </c>
      <c r="F3475" s="21" t="s">
        <v>302</v>
      </c>
      <c r="G3475" s="21" t="s">
        <v>303</v>
      </c>
      <c r="H3475" s="21" t="s">
        <v>302</v>
      </c>
      <c r="I3475" s="21" t="s">
        <v>167</v>
      </c>
      <c r="J3475" s="22">
        <v>30317</v>
      </c>
      <c r="K3475" s="22">
        <v>55153</v>
      </c>
      <c r="L3475" s="23">
        <f t="shared" si="548"/>
        <v>4.5999999999999996</v>
      </c>
      <c r="M3475" s="24">
        <f t="shared" si="549"/>
        <v>1</v>
      </c>
      <c r="N3475" s="21">
        <v>4.5999999999999996</v>
      </c>
      <c r="O3475" s="21">
        <v>4.5999999999999996</v>
      </c>
      <c r="P3475" s="21" t="s">
        <v>218</v>
      </c>
      <c r="Q3475" s="21" t="s">
        <v>219</v>
      </c>
      <c r="R3475" s="25" t="s">
        <v>218</v>
      </c>
      <c r="S3475" s="21" t="s">
        <v>220</v>
      </c>
      <c r="T3475" s="21"/>
      <c r="U3475" s="26"/>
      <c r="V3475" s="26"/>
      <c r="W3475" s="27">
        <f t="shared" si="540"/>
        <v>1983</v>
      </c>
      <c r="X3475" s="27">
        <f t="shared" si="541"/>
        <v>2050</v>
      </c>
      <c r="Y3475" s="28">
        <f t="shared" si="542"/>
        <v>0</v>
      </c>
      <c r="Z3475" s="29" t="str">
        <f t="shared" si="543"/>
        <v>Excluded</v>
      </c>
      <c r="AA3475" s="30">
        <f t="shared" si="544"/>
        <v>4.5999999999999996</v>
      </c>
      <c r="AB3475" s="31">
        <f>IF(AND(ISNUMBER(MATCH($S3475,[3]Lists!$CU$8:$CU$37,0)),J3475&gt;=DATE(2018,12,31)),$AH$6,$AH$5)</f>
        <v>1</v>
      </c>
      <c r="AC3475" s="31">
        <f t="shared" si="545"/>
        <v>1</v>
      </c>
      <c r="AD3475" s="31">
        <f t="shared" si="546"/>
        <v>1</v>
      </c>
      <c r="AE3475" s="32" t="e">
        <f>MIN($K3475,IF(AND(S3475='[3]Resources - Baseline'!$C$25,$AH$3&gt;0),MIN(DATE(2050,12,31),MAX(DATE($AH$4,12,31),DATE(YEAR(J3475)+$AH$3,MONTH(J3475),DAY(J3475)))),IF(AND(COUNTIFS('[3]Resources - Baseline'!$C$26:$C$37,S3475)=1,$AH$2&gt;0),MIN(DATE($AH$4,12,31),DATE(YEAR(J3475)+$AH$2,MONTH(J3475),DAY(J3475))),DATE(2050,12,31))))</f>
        <v>#VALUE!</v>
      </c>
      <c r="AF3475" s="33">
        <f t="shared" si="547"/>
        <v>1</v>
      </c>
    </row>
    <row r="3476" spans="1:32">
      <c r="A3476" s="1">
        <v>3476</v>
      </c>
      <c r="B3476" s="21" t="s">
        <v>7021</v>
      </c>
      <c r="C3476" s="21" t="s">
        <v>7022</v>
      </c>
      <c r="D3476" s="21" t="s">
        <v>163</v>
      </c>
      <c r="E3476" s="21" t="s">
        <v>837</v>
      </c>
      <c r="F3476" s="21" t="s">
        <v>837</v>
      </c>
      <c r="G3476" s="21" t="s">
        <v>838</v>
      </c>
      <c r="H3476" s="21" t="s">
        <v>434</v>
      </c>
      <c r="I3476" s="21" t="s">
        <v>212</v>
      </c>
      <c r="J3476" s="22">
        <v>30468</v>
      </c>
      <c r="K3476" s="22">
        <v>55153</v>
      </c>
      <c r="L3476" s="23">
        <f t="shared" si="548"/>
        <v>5</v>
      </c>
      <c r="M3476" s="24">
        <f t="shared" si="549"/>
        <v>1</v>
      </c>
      <c r="N3476" s="21">
        <v>5</v>
      </c>
      <c r="O3476" s="21">
        <v>5</v>
      </c>
      <c r="P3476" s="21" t="s">
        <v>213</v>
      </c>
      <c r="Q3476" s="21" t="s">
        <v>214</v>
      </c>
      <c r="R3476" s="25" t="s">
        <v>215</v>
      </c>
      <c r="S3476" s="21" t="s">
        <v>120</v>
      </c>
      <c r="T3476" s="21"/>
      <c r="U3476" s="26"/>
      <c r="V3476" s="26"/>
      <c r="W3476" s="27">
        <f t="shared" si="540"/>
        <v>1983</v>
      </c>
      <c r="X3476" s="27">
        <f t="shared" si="541"/>
        <v>2050</v>
      </c>
      <c r="Y3476" s="28">
        <f t="shared" si="542"/>
        <v>0</v>
      </c>
      <c r="Z3476" s="29" t="str">
        <f t="shared" si="543"/>
        <v>NW</v>
      </c>
      <c r="AA3476" s="30">
        <f t="shared" si="544"/>
        <v>5</v>
      </c>
      <c r="AB3476" s="31">
        <f>IF(AND(ISNUMBER(MATCH($S3476,[3]Lists!$CU$8:$CU$37,0)),J3476&gt;=DATE(2018,12,31)),$AH$6,$AH$5)</f>
        <v>1</v>
      </c>
      <c r="AC3476" s="31">
        <f t="shared" si="545"/>
        <v>1</v>
      </c>
      <c r="AD3476" s="31">
        <f t="shared" si="546"/>
        <v>1</v>
      </c>
      <c r="AE3476" s="32" t="e">
        <f>MIN($K3476,IF(AND(S3476='[3]Resources - Baseline'!$C$25,$AH$3&gt;0),MIN(DATE(2050,12,31),MAX(DATE($AH$4,12,31),DATE(YEAR(J3476)+$AH$3,MONTH(J3476),DAY(J3476)))),IF(AND(COUNTIFS('[3]Resources - Baseline'!$C$26:$C$37,S3476)=1,$AH$2&gt;0),MIN(DATE($AH$4,12,31),DATE(YEAR(J3476)+$AH$2,MONTH(J3476),DAY(J3476))),DATE(2050,12,31))))</f>
        <v>#VALUE!</v>
      </c>
      <c r="AF3476" s="33">
        <f t="shared" si="547"/>
        <v>1</v>
      </c>
    </row>
    <row r="3477" spans="1:32">
      <c r="A3477" s="1">
        <v>3477</v>
      </c>
      <c r="B3477" s="21" t="s">
        <v>7023</v>
      </c>
      <c r="C3477" s="21" t="s">
        <v>7024</v>
      </c>
      <c r="D3477" s="21" t="s">
        <v>185</v>
      </c>
      <c r="E3477" s="21" t="s">
        <v>175</v>
      </c>
      <c r="F3477" s="21" t="s">
        <v>175</v>
      </c>
      <c r="G3477" s="21" t="s">
        <v>186</v>
      </c>
      <c r="H3477" s="21" t="s">
        <v>175</v>
      </c>
      <c r="I3477" s="21" t="s">
        <v>178</v>
      </c>
      <c r="J3477" s="22">
        <v>31413</v>
      </c>
      <c r="K3477" s="22">
        <v>55153</v>
      </c>
      <c r="L3477" s="23">
        <f t="shared" si="548"/>
        <v>17</v>
      </c>
      <c r="M3477" s="24">
        <f t="shared" si="549"/>
        <v>1</v>
      </c>
      <c r="N3477" s="21">
        <v>17</v>
      </c>
      <c r="O3477" s="21">
        <v>17</v>
      </c>
      <c r="P3477" s="21" t="s">
        <v>268</v>
      </c>
      <c r="Q3477" s="21" t="s">
        <v>188</v>
      </c>
      <c r="R3477" s="25" t="s">
        <v>189</v>
      </c>
      <c r="S3477" s="21" t="s">
        <v>182</v>
      </c>
      <c r="T3477" s="21"/>
      <c r="U3477" s="26"/>
      <c r="V3477" s="26"/>
      <c r="W3477" s="27">
        <f t="shared" si="540"/>
        <v>1986</v>
      </c>
      <c r="X3477" s="27">
        <f t="shared" si="541"/>
        <v>2050</v>
      </c>
      <c r="Y3477" s="28">
        <f t="shared" si="542"/>
        <v>0</v>
      </c>
      <c r="Z3477" s="29" t="str">
        <f t="shared" si="543"/>
        <v>CAISO</v>
      </c>
      <c r="AA3477" s="30">
        <f t="shared" si="544"/>
        <v>17</v>
      </c>
      <c r="AB3477" s="31">
        <f>IF(AND(ISNUMBER(MATCH($S3477,[3]Lists!$CU$8:$CU$37,0)),J3477&gt;=DATE(2018,12,31)),$AH$6,$AH$5)</f>
        <v>1</v>
      </c>
      <c r="AC3477" s="31">
        <f t="shared" si="545"/>
        <v>1</v>
      </c>
      <c r="AD3477" s="31">
        <f t="shared" si="546"/>
        <v>1</v>
      </c>
      <c r="AE3477" s="32" t="e">
        <f>MIN($K3477,IF(AND(S3477='[3]Resources - Baseline'!$C$25,$AH$3&gt;0),MIN(DATE(2050,12,31),MAX(DATE($AH$4,12,31),DATE(YEAR(J3477)+$AH$3,MONTH(J3477),DAY(J3477)))),IF(AND(COUNTIFS('[3]Resources - Baseline'!$C$26:$C$37,S3477)=1,$AH$2&gt;0),MIN(DATE($AH$4,12,31),DATE(YEAR(J3477)+$AH$2,MONTH(J3477),DAY(J3477))),DATE(2050,12,31))))</f>
        <v>#VALUE!</v>
      </c>
      <c r="AF3477" s="33">
        <f t="shared" si="547"/>
        <v>1</v>
      </c>
    </row>
    <row r="3478" spans="1:32">
      <c r="A3478" s="1">
        <v>3478</v>
      </c>
      <c r="B3478" s="21" t="s">
        <v>7025</v>
      </c>
      <c r="C3478" s="21" t="s">
        <v>7026</v>
      </c>
      <c r="D3478" s="21" t="s">
        <v>163</v>
      </c>
      <c r="E3478" s="21" t="s">
        <v>298</v>
      </c>
      <c r="F3478" s="21" t="s">
        <v>298</v>
      </c>
      <c r="G3478" s="21" t="s">
        <v>299</v>
      </c>
      <c r="H3478" s="21" t="s">
        <v>166</v>
      </c>
      <c r="I3478" s="21" t="s">
        <v>167</v>
      </c>
      <c r="J3478" s="22">
        <v>36586</v>
      </c>
      <c r="K3478" s="22">
        <v>55123</v>
      </c>
      <c r="L3478" s="23">
        <f t="shared" si="548"/>
        <v>14</v>
      </c>
      <c r="M3478" s="24">
        <f t="shared" si="549"/>
        <v>1</v>
      </c>
      <c r="N3478" s="21">
        <v>14</v>
      </c>
      <c r="O3478" s="21">
        <v>14</v>
      </c>
      <c r="P3478" s="21" t="s">
        <v>218</v>
      </c>
      <c r="Q3478" s="21" t="s">
        <v>219</v>
      </c>
      <c r="R3478" s="25" t="s">
        <v>218</v>
      </c>
      <c r="S3478" s="21" t="s">
        <v>220</v>
      </c>
      <c r="T3478" s="21"/>
      <c r="U3478" s="26"/>
      <c r="V3478" s="26"/>
      <c r="W3478" s="27">
        <f t="shared" si="540"/>
        <v>2000</v>
      </c>
      <c r="X3478" s="27">
        <f t="shared" si="541"/>
        <v>2050</v>
      </c>
      <c r="Y3478" s="28">
        <f t="shared" si="542"/>
        <v>0</v>
      </c>
      <c r="Z3478" s="29" t="str">
        <f t="shared" si="543"/>
        <v>Excluded</v>
      </c>
      <c r="AA3478" s="30">
        <f t="shared" si="544"/>
        <v>14</v>
      </c>
      <c r="AB3478" s="31">
        <f>IF(AND(ISNUMBER(MATCH($S3478,[3]Lists!$CU$8:$CU$37,0)),J3478&gt;=DATE(2018,12,31)),$AH$6,$AH$5)</f>
        <v>1</v>
      </c>
      <c r="AC3478" s="31">
        <f t="shared" si="545"/>
        <v>1</v>
      </c>
      <c r="AD3478" s="31">
        <f t="shared" si="546"/>
        <v>1</v>
      </c>
      <c r="AE3478" s="32" t="e">
        <f>MIN($K3478,IF(AND(S3478='[3]Resources - Baseline'!$C$25,$AH$3&gt;0),MIN(DATE(2050,12,31),MAX(DATE($AH$4,12,31),DATE(YEAR(J3478)+$AH$3,MONTH(J3478),DAY(J3478)))),IF(AND(COUNTIFS('[3]Resources - Baseline'!$C$26:$C$37,S3478)=1,$AH$2&gt;0),MIN(DATE($AH$4,12,31),DATE(YEAR(J3478)+$AH$2,MONTH(J3478),DAY(J3478))),DATE(2050,12,31))))</f>
        <v>#VALUE!</v>
      </c>
      <c r="AF3478" s="33">
        <f t="shared" si="547"/>
        <v>1</v>
      </c>
    </row>
    <row r="3479" spans="1:32">
      <c r="A3479" s="1">
        <v>3479</v>
      </c>
      <c r="B3479" s="21" t="s">
        <v>7027</v>
      </c>
      <c r="C3479" s="21" t="s">
        <v>7028</v>
      </c>
      <c r="D3479" s="21" t="s">
        <v>163</v>
      </c>
      <c r="E3479" s="21" t="s">
        <v>164</v>
      </c>
      <c r="F3479" s="21" t="s">
        <v>164</v>
      </c>
      <c r="G3479" s="21" t="s">
        <v>165</v>
      </c>
      <c r="H3479" s="21" t="s">
        <v>166</v>
      </c>
      <c r="I3479" s="21" t="s">
        <v>167</v>
      </c>
      <c r="J3479" s="22">
        <v>38322</v>
      </c>
      <c r="K3479" s="22">
        <v>55123</v>
      </c>
      <c r="L3479" s="23">
        <f t="shared" si="548"/>
        <v>1.01</v>
      </c>
      <c r="M3479" s="24">
        <f t="shared" si="549"/>
        <v>1</v>
      </c>
      <c r="N3479" s="21">
        <v>1.01</v>
      </c>
      <c r="O3479" s="21">
        <v>1.01</v>
      </c>
      <c r="P3479" s="21" t="s">
        <v>196</v>
      </c>
      <c r="Q3479" s="21" t="s">
        <v>197</v>
      </c>
      <c r="R3479" s="25" t="s">
        <v>198</v>
      </c>
      <c r="S3479" s="21" t="s">
        <v>542</v>
      </c>
      <c r="T3479" s="21"/>
      <c r="U3479" s="26"/>
      <c r="V3479" s="26"/>
      <c r="W3479" s="27">
        <f t="shared" si="540"/>
        <v>2005</v>
      </c>
      <c r="X3479" s="27">
        <f t="shared" si="541"/>
        <v>2050</v>
      </c>
      <c r="Y3479" s="28">
        <f t="shared" si="542"/>
        <v>0</v>
      </c>
      <c r="Z3479" s="29" t="str">
        <f t="shared" si="543"/>
        <v>Excluded</v>
      </c>
      <c r="AA3479" s="30">
        <f t="shared" si="544"/>
        <v>1.01</v>
      </c>
      <c r="AB3479" s="31">
        <f>IF(AND(ISNUMBER(MATCH($S3479,[3]Lists!$CU$8:$CU$37,0)),J3479&gt;=DATE(2018,12,31)),$AH$6,$AH$5)</f>
        <v>1</v>
      </c>
      <c r="AC3479" s="31">
        <f t="shared" si="545"/>
        <v>1</v>
      </c>
      <c r="AD3479" s="31">
        <f t="shared" si="546"/>
        <v>1</v>
      </c>
      <c r="AE3479" s="32" t="e">
        <f>MIN($K3479,IF(AND(S3479='[3]Resources - Baseline'!$C$25,$AH$3&gt;0),MIN(DATE(2050,12,31),MAX(DATE($AH$4,12,31),DATE(YEAR(J3479)+$AH$3,MONTH(J3479),DAY(J3479)))),IF(AND(COUNTIFS('[3]Resources - Baseline'!$C$26:$C$37,S3479)=1,$AH$2&gt;0),MIN(DATE($AH$4,12,31),DATE(YEAR(J3479)+$AH$2,MONTH(J3479),DAY(J3479))),DATE(2050,12,31))))</f>
        <v>#VALUE!</v>
      </c>
      <c r="AF3479" s="33">
        <f t="shared" si="547"/>
        <v>1</v>
      </c>
    </row>
    <row r="3480" spans="1:32">
      <c r="A3480" s="1">
        <v>3480</v>
      </c>
      <c r="B3480" s="21" t="s">
        <v>7029</v>
      </c>
      <c r="C3480" s="21" t="s">
        <v>7030</v>
      </c>
      <c r="D3480" s="21" t="s">
        <v>163</v>
      </c>
      <c r="E3480" s="21" t="s">
        <v>164</v>
      </c>
      <c r="F3480" s="21" t="s">
        <v>164</v>
      </c>
      <c r="G3480" s="21" t="s">
        <v>165</v>
      </c>
      <c r="H3480" s="21" t="s">
        <v>166</v>
      </c>
      <c r="I3480" s="21" t="s">
        <v>167</v>
      </c>
      <c r="J3480" s="22">
        <v>38322</v>
      </c>
      <c r="K3480" s="22">
        <v>55123</v>
      </c>
      <c r="L3480" s="23">
        <f t="shared" si="548"/>
        <v>1.01</v>
      </c>
      <c r="M3480" s="24">
        <f t="shared" si="549"/>
        <v>1</v>
      </c>
      <c r="N3480" s="21">
        <v>1.01</v>
      </c>
      <c r="O3480" s="21">
        <v>1.01</v>
      </c>
      <c r="P3480" s="21" t="s">
        <v>196</v>
      </c>
      <c r="Q3480" s="21" t="s">
        <v>197</v>
      </c>
      <c r="R3480" s="25" t="s">
        <v>198</v>
      </c>
      <c r="S3480" s="21" t="s">
        <v>542</v>
      </c>
      <c r="T3480" s="21"/>
      <c r="U3480" s="26"/>
      <c r="V3480" s="26"/>
      <c r="W3480" s="27">
        <f t="shared" si="540"/>
        <v>2005</v>
      </c>
      <c r="X3480" s="27">
        <f t="shared" si="541"/>
        <v>2050</v>
      </c>
      <c r="Y3480" s="28">
        <f t="shared" si="542"/>
        <v>0</v>
      </c>
      <c r="Z3480" s="29" t="str">
        <f t="shared" si="543"/>
        <v>Excluded</v>
      </c>
      <c r="AA3480" s="30">
        <f t="shared" si="544"/>
        <v>1.01</v>
      </c>
      <c r="AB3480" s="31">
        <f>IF(AND(ISNUMBER(MATCH($S3480,[3]Lists!$CU$8:$CU$37,0)),J3480&gt;=DATE(2018,12,31)),$AH$6,$AH$5)</f>
        <v>1</v>
      </c>
      <c r="AC3480" s="31">
        <f t="shared" si="545"/>
        <v>1</v>
      </c>
      <c r="AD3480" s="31">
        <f t="shared" si="546"/>
        <v>1</v>
      </c>
      <c r="AE3480" s="32" t="e">
        <f>MIN($K3480,IF(AND(S3480='[3]Resources - Baseline'!$C$25,$AH$3&gt;0),MIN(DATE(2050,12,31),MAX(DATE($AH$4,12,31),DATE(YEAR(J3480)+$AH$3,MONTH(J3480),DAY(J3480)))),IF(AND(COUNTIFS('[3]Resources - Baseline'!$C$26:$C$37,S3480)=1,$AH$2&gt;0),MIN(DATE($AH$4,12,31),DATE(YEAR(J3480)+$AH$2,MONTH(J3480),DAY(J3480))),DATE(2050,12,31))))</f>
        <v>#VALUE!</v>
      </c>
      <c r="AF3480" s="33">
        <f t="shared" si="547"/>
        <v>1</v>
      </c>
    </row>
    <row r="3481" spans="1:32">
      <c r="A3481" s="1">
        <v>3481</v>
      </c>
      <c r="B3481" s="21" t="s">
        <v>7031</v>
      </c>
      <c r="C3481" s="21" t="s">
        <v>7032</v>
      </c>
      <c r="D3481" s="21" t="s">
        <v>163</v>
      </c>
      <c r="E3481" s="21" t="s">
        <v>164</v>
      </c>
      <c r="F3481" s="21" t="s">
        <v>164</v>
      </c>
      <c r="G3481" s="21" t="s">
        <v>165</v>
      </c>
      <c r="H3481" s="21" t="s">
        <v>166</v>
      </c>
      <c r="I3481" s="21" t="s">
        <v>167</v>
      </c>
      <c r="J3481" s="22">
        <v>38322</v>
      </c>
      <c r="K3481" s="22">
        <v>55123</v>
      </c>
      <c r="L3481" s="23">
        <f t="shared" si="548"/>
        <v>1.01</v>
      </c>
      <c r="M3481" s="24">
        <f t="shared" si="549"/>
        <v>1</v>
      </c>
      <c r="N3481" s="21">
        <v>1.01</v>
      </c>
      <c r="O3481" s="21">
        <v>1.01</v>
      </c>
      <c r="P3481" s="21" t="s">
        <v>196</v>
      </c>
      <c r="Q3481" s="21" t="s">
        <v>197</v>
      </c>
      <c r="R3481" s="25" t="s">
        <v>198</v>
      </c>
      <c r="S3481" s="21" t="s">
        <v>542</v>
      </c>
      <c r="T3481" s="21"/>
      <c r="U3481" s="26"/>
      <c r="V3481" s="26"/>
      <c r="W3481" s="27">
        <f t="shared" si="540"/>
        <v>2005</v>
      </c>
      <c r="X3481" s="27">
        <f t="shared" si="541"/>
        <v>2050</v>
      </c>
      <c r="Y3481" s="28">
        <f t="shared" si="542"/>
        <v>0</v>
      </c>
      <c r="Z3481" s="29" t="str">
        <f t="shared" si="543"/>
        <v>Excluded</v>
      </c>
      <c r="AA3481" s="30">
        <f t="shared" si="544"/>
        <v>1.01</v>
      </c>
      <c r="AB3481" s="31">
        <f>IF(AND(ISNUMBER(MATCH($S3481,[3]Lists!$CU$8:$CU$37,0)),J3481&gt;=DATE(2018,12,31)),$AH$6,$AH$5)</f>
        <v>1</v>
      </c>
      <c r="AC3481" s="31">
        <f t="shared" si="545"/>
        <v>1</v>
      </c>
      <c r="AD3481" s="31">
        <f t="shared" si="546"/>
        <v>1</v>
      </c>
      <c r="AE3481" s="32" t="e">
        <f>MIN($K3481,IF(AND(S3481='[3]Resources - Baseline'!$C$25,$AH$3&gt;0),MIN(DATE(2050,12,31),MAX(DATE($AH$4,12,31),DATE(YEAR(J3481)+$AH$3,MONTH(J3481),DAY(J3481)))),IF(AND(COUNTIFS('[3]Resources - Baseline'!$C$26:$C$37,S3481)=1,$AH$2&gt;0),MIN(DATE($AH$4,12,31),DATE(YEAR(J3481)+$AH$2,MONTH(J3481),DAY(J3481))),DATE(2050,12,31))))</f>
        <v>#VALUE!</v>
      </c>
      <c r="AF3481" s="33">
        <f t="shared" si="547"/>
        <v>1</v>
      </c>
    </row>
    <row r="3482" spans="1:32">
      <c r="A3482" s="1">
        <v>3482</v>
      </c>
      <c r="B3482" s="21" t="s">
        <v>7033</v>
      </c>
      <c r="C3482" s="21" t="s">
        <v>7034</v>
      </c>
      <c r="D3482" s="21" t="s">
        <v>185</v>
      </c>
      <c r="E3482" s="21" t="s">
        <v>175</v>
      </c>
      <c r="F3482" s="21" t="s">
        <v>175</v>
      </c>
      <c r="G3482" s="21" t="s">
        <v>186</v>
      </c>
      <c r="H3482" s="21" t="s">
        <v>175</v>
      </c>
      <c r="I3482" s="21" t="s">
        <v>178</v>
      </c>
      <c r="J3482" s="22">
        <v>30317</v>
      </c>
      <c r="K3482" s="22">
        <v>55153</v>
      </c>
      <c r="L3482" s="23">
        <f t="shared" si="548"/>
        <v>2.6</v>
      </c>
      <c r="M3482" s="24">
        <f t="shared" si="549"/>
        <v>1</v>
      </c>
      <c r="N3482" s="21">
        <v>2.6</v>
      </c>
      <c r="O3482" s="21">
        <v>2.6</v>
      </c>
      <c r="P3482" s="21" t="s">
        <v>187</v>
      </c>
      <c r="Q3482" s="21" t="s">
        <v>219</v>
      </c>
      <c r="R3482" s="25" t="s">
        <v>218</v>
      </c>
      <c r="S3482" s="21" t="s">
        <v>368</v>
      </c>
      <c r="T3482" s="21"/>
      <c r="U3482" s="26"/>
      <c r="V3482" s="26"/>
      <c r="W3482" s="27">
        <f t="shared" si="540"/>
        <v>1983</v>
      </c>
      <c r="X3482" s="27">
        <f t="shared" si="541"/>
        <v>2050</v>
      </c>
      <c r="Y3482" s="28">
        <f t="shared" si="542"/>
        <v>0</v>
      </c>
      <c r="Z3482" s="29" t="str">
        <f t="shared" si="543"/>
        <v>CAISO</v>
      </c>
      <c r="AA3482" s="30">
        <f t="shared" si="544"/>
        <v>2.6</v>
      </c>
      <c r="AB3482" s="31">
        <f>IF(AND(ISNUMBER(MATCH($S3482,[3]Lists!$CU$8:$CU$37,0)),J3482&gt;=DATE(2018,12,31)),$AH$6,$AH$5)</f>
        <v>1</v>
      </c>
      <c r="AC3482" s="31">
        <f t="shared" si="545"/>
        <v>1</v>
      </c>
      <c r="AD3482" s="31">
        <f t="shared" si="546"/>
        <v>1</v>
      </c>
      <c r="AE3482" s="32" t="e">
        <f>MIN($K3482,IF(AND(S3482='[3]Resources - Baseline'!$C$25,$AH$3&gt;0),MIN(DATE(2050,12,31),MAX(DATE($AH$4,12,31),DATE(YEAR(J3482)+$AH$3,MONTH(J3482),DAY(J3482)))),IF(AND(COUNTIFS('[3]Resources - Baseline'!$C$26:$C$37,S3482)=1,$AH$2&gt;0),MIN(DATE($AH$4,12,31),DATE(YEAR(J3482)+$AH$2,MONTH(J3482),DAY(J3482))),DATE(2050,12,31))))</f>
        <v>#VALUE!</v>
      </c>
      <c r="AF3482" s="33">
        <f t="shared" si="547"/>
        <v>1</v>
      </c>
    </row>
    <row r="3483" spans="1:32">
      <c r="A3483" s="1">
        <v>3483</v>
      </c>
      <c r="B3483" s="21" t="s">
        <v>7035</v>
      </c>
      <c r="C3483" s="21"/>
      <c r="D3483" s="21" t="s">
        <v>163</v>
      </c>
      <c r="E3483" s="21" t="s">
        <v>518</v>
      </c>
      <c r="F3483" s="21" t="s">
        <v>518</v>
      </c>
      <c r="G3483" s="21" t="s">
        <v>519</v>
      </c>
      <c r="H3483" s="21" t="s">
        <v>518</v>
      </c>
      <c r="I3483" s="21" t="s">
        <v>195</v>
      </c>
      <c r="J3483" s="22">
        <v>44561</v>
      </c>
      <c r="K3483" s="22">
        <v>55153</v>
      </c>
      <c r="L3483" s="23">
        <f t="shared" si="548"/>
        <v>26</v>
      </c>
      <c r="M3483" s="24">
        <f t="shared" si="549"/>
        <v>1</v>
      </c>
      <c r="N3483" s="21">
        <v>26</v>
      </c>
      <c r="O3483" s="21">
        <v>26</v>
      </c>
      <c r="P3483" s="21" t="s">
        <v>408</v>
      </c>
      <c r="Q3483" s="21" t="s">
        <v>180</v>
      </c>
      <c r="R3483" s="25" t="s">
        <v>181</v>
      </c>
      <c r="S3483" s="21" t="s">
        <v>337</v>
      </c>
      <c r="T3483" s="21"/>
      <c r="U3483" s="26"/>
      <c r="V3483" s="26"/>
      <c r="W3483" s="27">
        <f t="shared" si="540"/>
        <v>2022</v>
      </c>
      <c r="X3483" s="27">
        <f t="shared" si="541"/>
        <v>2050</v>
      </c>
      <c r="Y3483" s="28">
        <f t="shared" si="542"/>
        <v>0</v>
      </c>
      <c r="Z3483" s="29" t="str">
        <f t="shared" si="543"/>
        <v>SW</v>
      </c>
      <c r="AA3483" s="30">
        <f t="shared" si="544"/>
        <v>26</v>
      </c>
      <c r="AB3483" s="31">
        <f>IF(AND(ISNUMBER(MATCH($S3483,[3]Lists!$CU$8:$CU$37,0)),J3483&gt;=DATE(2018,12,31)),$AH$6,$AH$5)</f>
        <v>0.95</v>
      </c>
      <c r="AC3483" s="31">
        <f t="shared" si="545"/>
        <v>1</v>
      </c>
      <c r="AD3483" s="31">
        <f t="shared" si="546"/>
        <v>1</v>
      </c>
      <c r="AE3483" s="32" t="e">
        <f>MIN($K3483,IF(AND(S3483='[3]Resources - Baseline'!$C$25,$AH$3&gt;0),MIN(DATE(2050,12,31),MAX(DATE($AH$4,12,31),DATE(YEAR(J3483)+$AH$3,MONTH(J3483),DAY(J3483)))),IF(AND(COUNTIFS('[3]Resources - Baseline'!$C$26:$C$37,S3483)=1,$AH$2&gt;0),MIN(DATE($AH$4,12,31),DATE(YEAR(J3483)+$AH$2,MONTH(J3483),DAY(J3483))),DATE(2050,12,31))))</f>
        <v>#VALUE!</v>
      </c>
      <c r="AF3483" s="33">
        <f t="shared" si="547"/>
        <v>1</v>
      </c>
    </row>
    <row r="3484" spans="1:32">
      <c r="A3484" s="1">
        <v>3484</v>
      </c>
      <c r="B3484" s="21" t="s">
        <v>7036</v>
      </c>
      <c r="C3484" s="21" t="s">
        <v>7037</v>
      </c>
      <c r="D3484" s="21" t="s">
        <v>163</v>
      </c>
      <c r="E3484" s="21" t="s">
        <v>353</v>
      </c>
      <c r="F3484" s="21" t="s">
        <v>353</v>
      </c>
      <c r="G3484" s="21" t="s">
        <v>354</v>
      </c>
      <c r="H3484" s="21" t="s">
        <v>353</v>
      </c>
      <c r="I3484" s="21" t="s">
        <v>167</v>
      </c>
      <c r="J3484" s="22">
        <v>39918</v>
      </c>
      <c r="K3484" s="22">
        <v>55153</v>
      </c>
      <c r="L3484" s="23">
        <f t="shared" si="548"/>
        <v>0.5</v>
      </c>
      <c r="M3484" s="24">
        <f t="shared" si="549"/>
        <v>1</v>
      </c>
      <c r="N3484" s="21">
        <v>0.5</v>
      </c>
      <c r="O3484" s="21">
        <v>0.5</v>
      </c>
      <c r="P3484" s="21" t="s">
        <v>235</v>
      </c>
      <c r="Q3484" s="21" t="s">
        <v>236</v>
      </c>
      <c r="R3484" s="25" t="s">
        <v>50</v>
      </c>
      <c r="S3484" s="21" t="s">
        <v>7038</v>
      </c>
      <c r="T3484" s="21"/>
      <c r="U3484" s="26"/>
      <c r="V3484" s="26"/>
      <c r="W3484" s="27">
        <f t="shared" si="540"/>
        <v>2009</v>
      </c>
      <c r="X3484" s="27">
        <f t="shared" si="541"/>
        <v>2050</v>
      </c>
      <c r="Y3484" s="28">
        <f t="shared" si="542"/>
        <v>0</v>
      </c>
      <c r="Z3484" s="29" t="str">
        <f t="shared" si="543"/>
        <v>Excluded</v>
      </c>
      <c r="AA3484" s="30">
        <f t="shared" si="544"/>
        <v>0.5</v>
      </c>
      <c r="AB3484" s="31">
        <f>IF(AND(ISNUMBER(MATCH($S3484,[3]Lists!$CU$8:$CU$37,0)),J3484&gt;=DATE(2018,12,31)),$AH$6,$AH$5)</f>
        <v>1</v>
      </c>
      <c r="AC3484" s="31">
        <f t="shared" si="545"/>
        <v>1</v>
      </c>
      <c r="AD3484" s="31">
        <f t="shared" si="546"/>
        <v>1</v>
      </c>
      <c r="AE3484" s="32" t="e">
        <f>MIN($K3484,IF(AND(S3484='[3]Resources - Baseline'!$C$25,$AH$3&gt;0),MIN(DATE(2050,12,31),MAX(DATE($AH$4,12,31),DATE(YEAR(J3484)+$AH$3,MONTH(J3484),DAY(J3484)))),IF(AND(COUNTIFS('[3]Resources - Baseline'!$C$26:$C$37,S3484)=1,$AH$2&gt;0),MIN(DATE($AH$4,12,31),DATE(YEAR(J3484)+$AH$2,MONTH(J3484),DAY(J3484))),DATE(2050,12,31))))</f>
        <v>#VALUE!</v>
      </c>
      <c r="AF3484" s="33">
        <f t="shared" si="547"/>
        <v>1</v>
      </c>
    </row>
    <row r="3485" spans="1:32">
      <c r="A3485" s="1">
        <v>3485</v>
      </c>
      <c r="B3485" s="21" t="s">
        <v>7039</v>
      </c>
      <c r="C3485" s="21" t="s">
        <v>7040</v>
      </c>
      <c r="D3485" s="21" t="s">
        <v>163</v>
      </c>
      <c r="E3485" s="21" t="s">
        <v>353</v>
      </c>
      <c r="F3485" s="21" t="s">
        <v>353</v>
      </c>
      <c r="G3485" s="21" t="s">
        <v>354</v>
      </c>
      <c r="H3485" s="21" t="s">
        <v>353</v>
      </c>
      <c r="I3485" s="21" t="s">
        <v>167</v>
      </c>
      <c r="J3485" s="22">
        <v>39918</v>
      </c>
      <c r="K3485" s="22">
        <v>55153</v>
      </c>
      <c r="L3485" s="23">
        <f t="shared" si="548"/>
        <v>0.5</v>
      </c>
      <c r="M3485" s="24">
        <f t="shared" si="549"/>
        <v>1</v>
      </c>
      <c r="N3485" s="21">
        <v>0.5</v>
      </c>
      <c r="O3485" s="21">
        <v>0.5</v>
      </c>
      <c r="P3485" s="21" t="s">
        <v>235</v>
      </c>
      <c r="Q3485" s="21" t="s">
        <v>236</v>
      </c>
      <c r="R3485" s="25" t="s">
        <v>50</v>
      </c>
      <c r="S3485" s="21" t="s">
        <v>7038</v>
      </c>
      <c r="T3485" s="21"/>
      <c r="U3485" s="26"/>
      <c r="V3485" s="26"/>
      <c r="W3485" s="27">
        <f t="shared" si="540"/>
        <v>2009</v>
      </c>
      <c r="X3485" s="27">
        <f t="shared" si="541"/>
        <v>2050</v>
      </c>
      <c r="Y3485" s="28">
        <f t="shared" si="542"/>
        <v>0</v>
      </c>
      <c r="Z3485" s="29" t="str">
        <f t="shared" si="543"/>
        <v>Excluded</v>
      </c>
      <c r="AA3485" s="30">
        <f t="shared" si="544"/>
        <v>0.5</v>
      </c>
      <c r="AB3485" s="31">
        <f>IF(AND(ISNUMBER(MATCH($S3485,[3]Lists!$CU$8:$CU$37,0)),J3485&gt;=DATE(2018,12,31)),$AH$6,$AH$5)</f>
        <v>1</v>
      </c>
      <c r="AC3485" s="31">
        <f t="shared" si="545"/>
        <v>1</v>
      </c>
      <c r="AD3485" s="31">
        <f t="shared" si="546"/>
        <v>1</v>
      </c>
      <c r="AE3485" s="32" t="e">
        <f>MIN($K3485,IF(AND(S3485='[3]Resources - Baseline'!$C$25,$AH$3&gt;0),MIN(DATE(2050,12,31),MAX(DATE($AH$4,12,31),DATE(YEAR(J3485)+$AH$3,MONTH(J3485),DAY(J3485)))),IF(AND(COUNTIFS('[3]Resources - Baseline'!$C$26:$C$37,S3485)=1,$AH$2&gt;0),MIN(DATE($AH$4,12,31),DATE(YEAR(J3485)+$AH$2,MONTH(J3485),DAY(J3485))),DATE(2050,12,31))))</f>
        <v>#VALUE!</v>
      </c>
      <c r="AF3485" s="33">
        <f t="shared" si="547"/>
        <v>1</v>
      </c>
    </row>
    <row r="3486" spans="1:32">
      <c r="A3486" s="1">
        <v>3486</v>
      </c>
      <c r="B3486" s="21" t="s">
        <v>7041</v>
      </c>
      <c r="C3486" s="21" t="s">
        <v>7042</v>
      </c>
      <c r="D3486" s="21" t="s">
        <v>185</v>
      </c>
      <c r="E3486" s="21" t="s">
        <v>176</v>
      </c>
      <c r="F3486" s="21" t="s">
        <v>176</v>
      </c>
      <c r="G3486" s="21" t="s">
        <v>177</v>
      </c>
      <c r="H3486" s="21" t="s">
        <v>176</v>
      </c>
      <c r="I3486" s="21" t="s">
        <v>178</v>
      </c>
      <c r="J3486" s="22">
        <v>31364</v>
      </c>
      <c r="K3486" s="22">
        <v>55153</v>
      </c>
      <c r="L3486" s="23">
        <f t="shared" si="548"/>
        <v>14.89</v>
      </c>
      <c r="M3486" s="24">
        <f t="shared" si="549"/>
        <v>1</v>
      </c>
      <c r="N3486" s="21">
        <v>14.89</v>
      </c>
      <c r="O3486" s="21">
        <v>14.89</v>
      </c>
      <c r="P3486" s="21" t="s">
        <v>187</v>
      </c>
      <c r="Q3486" s="21" t="s">
        <v>197</v>
      </c>
      <c r="R3486" s="25" t="s">
        <v>198</v>
      </c>
      <c r="S3486" s="21" t="s">
        <v>403</v>
      </c>
      <c r="T3486" s="21"/>
      <c r="U3486" s="26"/>
      <c r="V3486" s="26"/>
      <c r="W3486" s="27">
        <f t="shared" si="540"/>
        <v>1986</v>
      </c>
      <c r="X3486" s="27">
        <f t="shared" si="541"/>
        <v>2050</v>
      </c>
      <c r="Y3486" s="28">
        <f t="shared" si="542"/>
        <v>0</v>
      </c>
      <c r="Z3486" s="29" t="str">
        <f t="shared" si="543"/>
        <v>CAISO</v>
      </c>
      <c r="AA3486" s="30">
        <f t="shared" si="544"/>
        <v>14.89</v>
      </c>
      <c r="AB3486" s="31">
        <f>IF(AND(ISNUMBER(MATCH($S3486,[3]Lists!$CU$8:$CU$37,0)),J3486&gt;=DATE(2018,12,31)),$AH$6,$AH$5)</f>
        <v>1</v>
      </c>
      <c r="AC3486" s="31">
        <f t="shared" si="545"/>
        <v>1</v>
      </c>
      <c r="AD3486" s="31">
        <f t="shared" si="546"/>
        <v>1</v>
      </c>
      <c r="AE3486" s="32" t="e">
        <f>MIN($K3486,IF(AND(S3486='[3]Resources - Baseline'!$C$25,$AH$3&gt;0),MIN(DATE(2050,12,31),MAX(DATE($AH$4,12,31),DATE(YEAR(J3486)+$AH$3,MONTH(J3486),DAY(J3486)))),IF(AND(COUNTIFS('[3]Resources - Baseline'!$C$26:$C$37,S3486)=1,$AH$2&gt;0),MIN(DATE($AH$4,12,31),DATE(YEAR(J3486)+$AH$2,MONTH(J3486),DAY(J3486))),DATE(2050,12,31))))</f>
        <v>#VALUE!</v>
      </c>
      <c r="AF3486" s="33">
        <f t="shared" si="547"/>
        <v>1</v>
      </c>
    </row>
    <row r="3487" spans="1:32">
      <c r="A3487" s="1">
        <v>3487</v>
      </c>
      <c r="B3487" s="21" t="s">
        <v>7043</v>
      </c>
      <c r="C3487" s="21" t="s">
        <v>7044</v>
      </c>
      <c r="D3487" s="21" t="s">
        <v>185</v>
      </c>
      <c r="E3487" s="21" t="s">
        <v>176</v>
      </c>
      <c r="F3487" s="21" t="s">
        <v>176</v>
      </c>
      <c r="G3487" s="21" t="s">
        <v>177</v>
      </c>
      <c r="H3487" s="21" t="s">
        <v>176</v>
      </c>
      <c r="I3487" s="21" t="s">
        <v>178</v>
      </c>
      <c r="J3487" s="22">
        <v>31751</v>
      </c>
      <c r="K3487" s="22">
        <v>55153</v>
      </c>
      <c r="L3487" s="23">
        <f t="shared" si="548"/>
        <v>21.24</v>
      </c>
      <c r="M3487" s="24">
        <f t="shared" si="549"/>
        <v>1</v>
      </c>
      <c r="N3487" s="21">
        <v>21.24</v>
      </c>
      <c r="O3487" s="21">
        <v>21.24</v>
      </c>
      <c r="P3487" s="21" t="s">
        <v>187</v>
      </c>
      <c r="Q3487" s="21" t="s">
        <v>197</v>
      </c>
      <c r="R3487" s="25" t="s">
        <v>198</v>
      </c>
      <c r="S3487" s="21" t="s">
        <v>403</v>
      </c>
      <c r="T3487" s="21"/>
      <c r="U3487" s="26"/>
      <c r="V3487" s="26"/>
      <c r="W3487" s="27">
        <f t="shared" si="540"/>
        <v>1987</v>
      </c>
      <c r="X3487" s="27">
        <f t="shared" si="541"/>
        <v>2050</v>
      </c>
      <c r="Y3487" s="28">
        <f t="shared" si="542"/>
        <v>0</v>
      </c>
      <c r="Z3487" s="29" t="str">
        <f t="shared" si="543"/>
        <v>CAISO</v>
      </c>
      <c r="AA3487" s="30">
        <f t="shared" si="544"/>
        <v>21.24</v>
      </c>
      <c r="AB3487" s="31">
        <f>IF(AND(ISNUMBER(MATCH($S3487,[3]Lists!$CU$8:$CU$37,0)),J3487&gt;=DATE(2018,12,31)),$AH$6,$AH$5)</f>
        <v>1</v>
      </c>
      <c r="AC3487" s="31">
        <f t="shared" si="545"/>
        <v>1</v>
      </c>
      <c r="AD3487" s="31">
        <f t="shared" si="546"/>
        <v>1</v>
      </c>
      <c r="AE3487" s="32" t="e">
        <f>MIN($K3487,IF(AND(S3487='[3]Resources - Baseline'!$C$25,$AH$3&gt;0),MIN(DATE(2050,12,31),MAX(DATE($AH$4,12,31),DATE(YEAR(J3487)+$AH$3,MONTH(J3487),DAY(J3487)))),IF(AND(COUNTIFS('[3]Resources - Baseline'!$C$26:$C$37,S3487)=1,$AH$2&gt;0),MIN(DATE($AH$4,12,31),DATE(YEAR(J3487)+$AH$2,MONTH(J3487),DAY(J3487))),DATE(2050,12,31))))</f>
        <v>#VALUE!</v>
      </c>
      <c r="AF3487" s="33">
        <f t="shared" si="547"/>
        <v>1</v>
      </c>
    </row>
    <row r="3488" spans="1:32">
      <c r="A3488" s="1">
        <v>3488</v>
      </c>
      <c r="B3488" s="21" t="s">
        <v>7045</v>
      </c>
      <c r="C3488" s="21" t="s">
        <v>7046</v>
      </c>
      <c r="D3488" s="21" t="s">
        <v>185</v>
      </c>
      <c r="E3488" s="21" t="s">
        <v>176</v>
      </c>
      <c r="F3488" s="21" t="s">
        <v>176</v>
      </c>
      <c r="G3488" s="21" t="s">
        <v>177</v>
      </c>
      <c r="H3488" s="21" t="s">
        <v>176</v>
      </c>
      <c r="I3488" s="21" t="s">
        <v>178</v>
      </c>
      <c r="J3488" s="22">
        <v>32938</v>
      </c>
      <c r="K3488" s="22">
        <v>55153</v>
      </c>
      <c r="L3488" s="23">
        <f t="shared" si="548"/>
        <v>37.64</v>
      </c>
      <c r="M3488" s="24">
        <f t="shared" si="549"/>
        <v>0.93631840796019894</v>
      </c>
      <c r="N3488" s="21">
        <v>37.64</v>
      </c>
      <c r="O3488" s="21">
        <v>40.200000000000003</v>
      </c>
      <c r="P3488" s="21" t="s">
        <v>268</v>
      </c>
      <c r="Q3488" s="21" t="s">
        <v>537</v>
      </c>
      <c r="R3488" s="25" t="s">
        <v>538</v>
      </c>
      <c r="S3488" s="21" t="s">
        <v>539</v>
      </c>
      <c r="T3488" s="21"/>
      <c r="U3488" s="26"/>
      <c r="V3488" s="26"/>
      <c r="W3488" s="27">
        <f t="shared" si="540"/>
        <v>1990</v>
      </c>
      <c r="X3488" s="27">
        <f t="shared" si="541"/>
        <v>2050</v>
      </c>
      <c r="Y3488" s="28">
        <f t="shared" si="542"/>
        <v>0</v>
      </c>
      <c r="Z3488" s="29" t="str">
        <f t="shared" si="543"/>
        <v>CAISO</v>
      </c>
      <c r="AA3488" s="30">
        <f t="shared" si="544"/>
        <v>40.200000000000003</v>
      </c>
      <c r="AB3488" s="31">
        <f>IF(AND(ISNUMBER(MATCH($S3488,[3]Lists!$CU$8:$CU$37,0)),J3488&gt;=DATE(2018,12,31)),$AH$6,$AH$5)</f>
        <v>1</v>
      </c>
      <c r="AC3488" s="31">
        <f t="shared" si="545"/>
        <v>1</v>
      </c>
      <c r="AD3488" s="31">
        <f t="shared" si="546"/>
        <v>1</v>
      </c>
      <c r="AE3488" s="32" t="e">
        <f>MIN($K3488,IF(AND(S3488='[3]Resources - Baseline'!$C$25,$AH$3&gt;0),MIN(DATE(2050,12,31),MAX(DATE($AH$4,12,31),DATE(YEAR(J3488)+$AH$3,MONTH(J3488),DAY(J3488)))),IF(AND(COUNTIFS('[3]Resources - Baseline'!$C$26:$C$37,S3488)=1,$AH$2&gt;0),MIN(DATE($AH$4,12,31),DATE(YEAR(J3488)+$AH$2,MONTH(J3488),DAY(J3488))),DATE(2050,12,31))))</f>
        <v>#VALUE!</v>
      </c>
      <c r="AF3488" s="33">
        <f t="shared" si="547"/>
        <v>1</v>
      </c>
    </row>
    <row r="3489" spans="1:32">
      <c r="A3489" s="1">
        <v>3489</v>
      </c>
      <c r="B3489" s="21" t="s">
        <v>7047</v>
      </c>
      <c r="C3489" s="21" t="s">
        <v>7048</v>
      </c>
      <c r="D3489" s="21" t="s">
        <v>185</v>
      </c>
      <c r="E3489" s="21" t="s">
        <v>611</v>
      </c>
      <c r="F3489" s="21" t="s">
        <v>205</v>
      </c>
      <c r="G3489" s="21" t="s">
        <v>204</v>
      </c>
      <c r="H3489" s="21" t="s">
        <v>205</v>
      </c>
      <c r="I3489" s="21" t="s">
        <v>178</v>
      </c>
      <c r="J3489" s="22">
        <v>37832</v>
      </c>
      <c r="K3489" s="22">
        <v>55153</v>
      </c>
      <c r="L3489" s="23">
        <f t="shared" si="548"/>
        <v>596</v>
      </c>
      <c r="M3489" s="24">
        <f t="shared" si="549"/>
        <v>0.9536</v>
      </c>
      <c r="N3489" s="21">
        <v>596</v>
      </c>
      <c r="O3489" s="21">
        <v>625</v>
      </c>
      <c r="P3489" s="21" t="s">
        <v>257</v>
      </c>
      <c r="Q3489" s="21" t="s">
        <v>258</v>
      </c>
      <c r="R3489" s="25" t="s">
        <v>259</v>
      </c>
      <c r="S3489" s="21" t="s">
        <v>332</v>
      </c>
      <c r="T3489" s="21"/>
      <c r="U3489" s="26"/>
      <c r="V3489" s="26"/>
      <c r="W3489" s="27">
        <f t="shared" si="540"/>
        <v>2004</v>
      </c>
      <c r="X3489" s="27">
        <f t="shared" si="541"/>
        <v>2050</v>
      </c>
      <c r="Y3489" s="28">
        <f t="shared" si="542"/>
        <v>0</v>
      </c>
      <c r="Z3489" s="29" t="str">
        <f t="shared" si="543"/>
        <v>CAISO</v>
      </c>
      <c r="AA3489" s="30">
        <f t="shared" si="544"/>
        <v>625</v>
      </c>
      <c r="AB3489" s="31">
        <f>IF(AND(ISNUMBER(MATCH($S3489,[3]Lists!$CU$8:$CU$37,0)),J3489&gt;=DATE(2018,12,31)),$AH$6,$AH$5)</f>
        <v>1</v>
      </c>
      <c r="AC3489" s="31">
        <f t="shared" si="545"/>
        <v>1</v>
      </c>
      <c r="AD3489" s="31">
        <f t="shared" si="546"/>
        <v>1</v>
      </c>
      <c r="AE3489" s="32" t="e">
        <f>MIN($K3489,IF(AND(S3489='[3]Resources - Baseline'!$C$25,$AH$3&gt;0),MIN(DATE(2050,12,31),MAX(DATE($AH$4,12,31),DATE(YEAR(J3489)+$AH$3,MONTH(J3489),DAY(J3489)))),IF(AND(COUNTIFS('[3]Resources - Baseline'!$C$26:$C$37,S3489)=1,$AH$2&gt;0),MIN(DATE($AH$4,12,31),DATE(YEAR(J3489)+$AH$2,MONTH(J3489),DAY(J3489))),DATE(2050,12,31))))</f>
        <v>#VALUE!</v>
      </c>
      <c r="AF3489" s="33">
        <f t="shared" si="547"/>
        <v>1</v>
      </c>
    </row>
    <row r="3490" spans="1:32">
      <c r="A3490" s="1">
        <v>3490</v>
      </c>
      <c r="B3490" s="21" t="s">
        <v>7049</v>
      </c>
      <c r="C3490" s="21" t="s">
        <v>7050</v>
      </c>
      <c r="D3490" s="21" t="s">
        <v>163</v>
      </c>
      <c r="E3490" s="21" t="s">
        <v>353</v>
      </c>
      <c r="F3490" s="21" t="s">
        <v>353</v>
      </c>
      <c r="G3490" s="21" t="s">
        <v>354</v>
      </c>
      <c r="H3490" s="21" t="s">
        <v>353</v>
      </c>
      <c r="I3490" s="21" t="s">
        <v>167</v>
      </c>
      <c r="J3490" s="22">
        <v>35521</v>
      </c>
      <c r="K3490" s="22">
        <v>55153</v>
      </c>
      <c r="L3490" s="23">
        <f t="shared" si="548"/>
        <v>27.5</v>
      </c>
      <c r="M3490" s="24">
        <f t="shared" si="549"/>
        <v>1</v>
      </c>
      <c r="N3490" s="21">
        <v>27.5</v>
      </c>
      <c r="O3490" s="21">
        <v>27.5</v>
      </c>
      <c r="P3490" s="21" t="s">
        <v>218</v>
      </c>
      <c r="Q3490" s="21" t="s">
        <v>219</v>
      </c>
      <c r="R3490" s="25" t="s">
        <v>218</v>
      </c>
      <c r="S3490" s="21" t="s">
        <v>220</v>
      </c>
      <c r="T3490" s="21"/>
      <c r="U3490" s="26"/>
      <c r="V3490" s="26"/>
      <c r="W3490" s="27">
        <f t="shared" si="540"/>
        <v>1997</v>
      </c>
      <c r="X3490" s="27">
        <f t="shared" si="541"/>
        <v>2050</v>
      </c>
      <c r="Y3490" s="28">
        <f t="shared" si="542"/>
        <v>0</v>
      </c>
      <c r="Z3490" s="29" t="str">
        <f t="shared" si="543"/>
        <v>Excluded</v>
      </c>
      <c r="AA3490" s="30">
        <f t="shared" si="544"/>
        <v>27.5</v>
      </c>
      <c r="AB3490" s="31">
        <f>IF(AND(ISNUMBER(MATCH($S3490,[3]Lists!$CU$8:$CU$37,0)),J3490&gt;=DATE(2018,12,31)),$AH$6,$AH$5)</f>
        <v>1</v>
      </c>
      <c r="AC3490" s="31">
        <f t="shared" si="545"/>
        <v>1</v>
      </c>
      <c r="AD3490" s="31">
        <f t="shared" si="546"/>
        <v>1</v>
      </c>
      <c r="AE3490" s="32" t="e">
        <f>MIN($K3490,IF(AND(S3490='[3]Resources - Baseline'!$C$25,$AH$3&gt;0),MIN(DATE(2050,12,31),MAX(DATE($AH$4,12,31),DATE(YEAR(J3490)+$AH$3,MONTH(J3490),DAY(J3490)))),IF(AND(COUNTIFS('[3]Resources - Baseline'!$C$26:$C$37,S3490)=1,$AH$2&gt;0),MIN(DATE($AH$4,12,31),DATE(YEAR(J3490)+$AH$2,MONTH(J3490),DAY(J3490))),DATE(2050,12,31))))</f>
        <v>#VALUE!</v>
      </c>
      <c r="AF3490" s="33">
        <f t="shared" si="547"/>
        <v>1</v>
      </c>
    </row>
    <row r="3491" spans="1:32">
      <c r="A3491" s="1">
        <v>3491</v>
      </c>
      <c r="B3491" s="21" t="s">
        <v>7051</v>
      </c>
      <c r="C3491" s="21" t="s">
        <v>7052</v>
      </c>
      <c r="D3491" s="21" t="s">
        <v>185</v>
      </c>
      <c r="E3491" s="21" t="s">
        <v>175</v>
      </c>
      <c r="F3491" s="21" t="s">
        <v>175</v>
      </c>
      <c r="G3491" s="21" t="s">
        <v>186</v>
      </c>
      <c r="H3491" s="21" t="s">
        <v>175</v>
      </c>
      <c r="I3491" s="21" t="s">
        <v>178</v>
      </c>
      <c r="J3491" s="22">
        <v>29952</v>
      </c>
      <c r="K3491" s="22">
        <v>55153</v>
      </c>
      <c r="L3491" s="23">
        <f t="shared" si="548"/>
        <v>2</v>
      </c>
      <c r="M3491" s="24">
        <f t="shared" si="549"/>
        <v>1</v>
      </c>
      <c r="N3491" s="21">
        <v>2</v>
      </c>
      <c r="O3491" s="21">
        <v>2</v>
      </c>
      <c r="P3491" s="21" t="s">
        <v>187</v>
      </c>
      <c r="Q3491" s="21" t="s">
        <v>537</v>
      </c>
      <c r="R3491" s="25" t="s">
        <v>538</v>
      </c>
      <c r="S3491" s="21" t="s">
        <v>368</v>
      </c>
      <c r="T3491" s="21"/>
      <c r="U3491" s="26"/>
      <c r="V3491" s="26"/>
      <c r="W3491" s="27">
        <f t="shared" si="540"/>
        <v>1982</v>
      </c>
      <c r="X3491" s="27">
        <f t="shared" si="541"/>
        <v>2050</v>
      </c>
      <c r="Y3491" s="28">
        <f t="shared" si="542"/>
        <v>0</v>
      </c>
      <c r="Z3491" s="29" t="str">
        <f t="shared" si="543"/>
        <v>CAISO</v>
      </c>
      <c r="AA3491" s="30">
        <f t="shared" si="544"/>
        <v>2</v>
      </c>
      <c r="AB3491" s="31">
        <f>IF(AND(ISNUMBER(MATCH($S3491,[3]Lists!$CU$8:$CU$37,0)),J3491&gt;=DATE(2018,12,31)),$AH$6,$AH$5)</f>
        <v>1</v>
      </c>
      <c r="AC3491" s="31">
        <f t="shared" si="545"/>
        <v>1</v>
      </c>
      <c r="AD3491" s="31">
        <f t="shared" si="546"/>
        <v>1</v>
      </c>
      <c r="AE3491" s="32" t="e">
        <f>MIN($K3491,IF(AND(S3491='[3]Resources - Baseline'!$C$25,$AH$3&gt;0),MIN(DATE(2050,12,31),MAX(DATE($AH$4,12,31),DATE(YEAR(J3491)+$AH$3,MONTH(J3491),DAY(J3491)))),IF(AND(COUNTIFS('[3]Resources - Baseline'!$C$26:$C$37,S3491)=1,$AH$2&gt;0),MIN(DATE($AH$4,12,31),DATE(YEAR(J3491)+$AH$2,MONTH(J3491),DAY(J3491))),DATE(2050,12,31))))</f>
        <v>#VALUE!</v>
      </c>
      <c r="AF3491" s="33">
        <f t="shared" si="547"/>
        <v>1</v>
      </c>
    </row>
    <row r="3492" spans="1:32">
      <c r="A3492" s="1">
        <v>3492</v>
      </c>
      <c r="B3492" s="21" t="s">
        <v>7053</v>
      </c>
      <c r="C3492" s="21" t="s">
        <v>7054</v>
      </c>
      <c r="D3492" s="21" t="s">
        <v>163</v>
      </c>
      <c r="E3492" s="21" t="s">
        <v>745</v>
      </c>
      <c r="F3492" s="21" t="s">
        <v>745</v>
      </c>
      <c r="G3492" s="21" t="s">
        <v>746</v>
      </c>
      <c r="H3492" s="21" t="s">
        <v>747</v>
      </c>
      <c r="I3492" s="21" t="s">
        <v>212</v>
      </c>
      <c r="J3492" s="22">
        <v>38139</v>
      </c>
      <c r="K3492" s="22">
        <v>55153</v>
      </c>
      <c r="L3492" s="23">
        <f t="shared" si="548"/>
        <v>12.5</v>
      </c>
      <c r="M3492" s="24">
        <f t="shared" si="549"/>
        <v>1</v>
      </c>
      <c r="N3492" s="21">
        <v>12.5</v>
      </c>
      <c r="O3492" s="21">
        <v>12.5</v>
      </c>
      <c r="P3492" s="21" t="s">
        <v>288</v>
      </c>
      <c r="Q3492" s="21" t="s">
        <v>269</v>
      </c>
      <c r="R3492" s="25" t="s">
        <v>270</v>
      </c>
      <c r="S3492" s="21" t="s">
        <v>755</v>
      </c>
      <c r="T3492" s="21"/>
      <c r="U3492" s="26"/>
      <c r="V3492" s="26"/>
      <c r="W3492" s="27">
        <f t="shared" si="540"/>
        <v>2004</v>
      </c>
      <c r="X3492" s="27">
        <f t="shared" si="541"/>
        <v>2050</v>
      </c>
      <c r="Y3492" s="28">
        <f t="shared" si="542"/>
        <v>0</v>
      </c>
      <c r="Z3492" s="29" t="str">
        <f t="shared" si="543"/>
        <v>NW</v>
      </c>
      <c r="AA3492" s="30">
        <f t="shared" si="544"/>
        <v>12.5</v>
      </c>
      <c r="AB3492" s="31">
        <f>IF(AND(ISNUMBER(MATCH($S3492,[3]Lists!$CU$8:$CU$37,0)),J3492&gt;=DATE(2018,12,31)),$AH$6,$AH$5)</f>
        <v>1</v>
      </c>
      <c r="AC3492" s="31">
        <f t="shared" si="545"/>
        <v>1</v>
      </c>
      <c r="AD3492" s="31">
        <f t="shared" si="546"/>
        <v>1</v>
      </c>
      <c r="AE3492" s="32" t="e">
        <f>MIN($K3492,IF(AND(S3492='[3]Resources - Baseline'!$C$25,$AH$3&gt;0),MIN(DATE(2050,12,31),MAX(DATE($AH$4,12,31),DATE(YEAR(J3492)+$AH$3,MONTH(J3492),DAY(J3492)))),IF(AND(COUNTIFS('[3]Resources - Baseline'!$C$26:$C$37,S3492)=1,$AH$2&gt;0),MIN(DATE($AH$4,12,31),DATE(YEAR(J3492)+$AH$2,MONTH(J3492),DAY(J3492))),DATE(2050,12,31))))</f>
        <v>#VALUE!</v>
      </c>
      <c r="AF3492" s="33">
        <f t="shared" si="547"/>
        <v>1</v>
      </c>
    </row>
    <row r="3493" spans="1:32">
      <c r="A3493" s="1">
        <v>3493</v>
      </c>
      <c r="B3493" s="21" t="s">
        <v>7055</v>
      </c>
      <c r="C3493" s="21" t="s">
        <v>7056</v>
      </c>
      <c r="D3493" s="21" t="s">
        <v>163</v>
      </c>
      <c r="E3493" s="21" t="s">
        <v>745</v>
      </c>
      <c r="F3493" s="21" t="s">
        <v>745</v>
      </c>
      <c r="G3493" s="21" t="s">
        <v>746</v>
      </c>
      <c r="H3493" s="21" t="s">
        <v>747</v>
      </c>
      <c r="I3493" s="21" t="s">
        <v>212</v>
      </c>
      <c r="J3493" s="22">
        <v>38139</v>
      </c>
      <c r="K3493" s="22">
        <v>55153</v>
      </c>
      <c r="L3493" s="23">
        <f t="shared" si="548"/>
        <v>12.5</v>
      </c>
      <c r="M3493" s="24">
        <f t="shared" si="549"/>
        <v>1</v>
      </c>
      <c r="N3493" s="21">
        <v>12.5</v>
      </c>
      <c r="O3493" s="21">
        <v>12.5</v>
      </c>
      <c r="P3493" s="21" t="s">
        <v>288</v>
      </c>
      <c r="Q3493" s="21" t="s">
        <v>269</v>
      </c>
      <c r="R3493" s="25" t="s">
        <v>270</v>
      </c>
      <c r="S3493" s="21" t="s">
        <v>755</v>
      </c>
      <c r="T3493" s="21"/>
      <c r="U3493" s="26"/>
      <c r="V3493" s="26"/>
      <c r="W3493" s="27">
        <f t="shared" si="540"/>
        <v>2004</v>
      </c>
      <c r="X3493" s="27">
        <f t="shared" si="541"/>
        <v>2050</v>
      </c>
      <c r="Y3493" s="28">
        <f t="shared" si="542"/>
        <v>0</v>
      </c>
      <c r="Z3493" s="29" t="str">
        <f t="shared" si="543"/>
        <v>NW</v>
      </c>
      <c r="AA3493" s="30">
        <f t="shared" si="544"/>
        <v>12.5</v>
      </c>
      <c r="AB3493" s="31">
        <f>IF(AND(ISNUMBER(MATCH($S3493,[3]Lists!$CU$8:$CU$37,0)),J3493&gt;=DATE(2018,12,31)),$AH$6,$AH$5)</f>
        <v>1</v>
      </c>
      <c r="AC3493" s="31">
        <f t="shared" si="545"/>
        <v>1</v>
      </c>
      <c r="AD3493" s="31">
        <f t="shared" si="546"/>
        <v>1</v>
      </c>
      <c r="AE3493" s="32" t="e">
        <f>MIN($K3493,IF(AND(S3493='[3]Resources - Baseline'!$C$25,$AH$3&gt;0),MIN(DATE(2050,12,31),MAX(DATE($AH$4,12,31),DATE(YEAR(J3493)+$AH$3,MONTH(J3493),DAY(J3493)))),IF(AND(COUNTIFS('[3]Resources - Baseline'!$C$26:$C$37,S3493)=1,$AH$2&gt;0),MIN(DATE($AH$4,12,31),DATE(YEAR(J3493)+$AH$2,MONTH(J3493),DAY(J3493))),DATE(2050,12,31))))</f>
        <v>#VALUE!</v>
      </c>
      <c r="AF3493" s="33">
        <f t="shared" si="547"/>
        <v>1</v>
      </c>
    </row>
    <row r="3494" spans="1:32">
      <c r="A3494" s="1">
        <v>3494</v>
      </c>
      <c r="B3494" s="21" t="s">
        <v>7057</v>
      </c>
      <c r="C3494" s="21" t="s">
        <v>7058</v>
      </c>
      <c r="D3494" s="21" t="s">
        <v>163</v>
      </c>
      <c r="E3494" s="21" t="s">
        <v>192</v>
      </c>
      <c r="F3494" s="21" t="s">
        <v>192</v>
      </c>
      <c r="G3494" s="21" t="s">
        <v>193</v>
      </c>
      <c r="H3494" s="21" t="s">
        <v>194</v>
      </c>
      <c r="I3494" s="21" t="s">
        <v>195</v>
      </c>
      <c r="J3494" s="22">
        <v>37257</v>
      </c>
      <c r="K3494" s="22">
        <v>55153</v>
      </c>
      <c r="L3494" s="23">
        <f t="shared" si="548"/>
        <v>18</v>
      </c>
      <c r="M3494" s="24">
        <f t="shared" si="549"/>
        <v>1</v>
      </c>
      <c r="N3494" s="21">
        <v>18</v>
      </c>
      <c r="O3494" s="21">
        <v>18</v>
      </c>
      <c r="P3494" s="21" t="s">
        <v>461</v>
      </c>
      <c r="Q3494" s="21" t="s">
        <v>462</v>
      </c>
      <c r="R3494" s="25" t="s">
        <v>309</v>
      </c>
      <c r="S3494" s="21" t="s">
        <v>289</v>
      </c>
      <c r="T3494" s="21"/>
      <c r="U3494" s="26"/>
      <c r="V3494" s="26"/>
      <c r="W3494" s="27">
        <f t="shared" si="540"/>
        <v>2002</v>
      </c>
      <c r="X3494" s="27">
        <f t="shared" si="541"/>
        <v>2050</v>
      </c>
      <c r="Y3494" s="28">
        <f t="shared" si="542"/>
        <v>0</v>
      </c>
      <c r="Z3494" s="29" t="str">
        <f t="shared" si="543"/>
        <v>SW</v>
      </c>
      <c r="AA3494" s="30">
        <f t="shared" si="544"/>
        <v>18</v>
      </c>
      <c r="AB3494" s="31">
        <f>IF(AND(ISNUMBER(MATCH($S3494,[3]Lists!$CU$8:$CU$37,0)),J3494&gt;=DATE(2018,12,31)),$AH$6,$AH$5)</f>
        <v>1</v>
      </c>
      <c r="AC3494" s="31">
        <f t="shared" si="545"/>
        <v>1</v>
      </c>
      <c r="AD3494" s="31">
        <f t="shared" si="546"/>
        <v>1</v>
      </c>
      <c r="AE3494" s="32" t="e">
        <f>MIN($K3494,IF(AND(S3494='[3]Resources - Baseline'!$C$25,$AH$3&gt;0),MIN(DATE(2050,12,31),MAX(DATE($AH$4,12,31),DATE(YEAR(J3494)+$AH$3,MONTH(J3494),DAY(J3494)))),IF(AND(COUNTIFS('[3]Resources - Baseline'!$C$26:$C$37,S3494)=1,$AH$2&gt;0),MIN(DATE($AH$4,12,31),DATE(YEAR(J3494)+$AH$2,MONTH(J3494),DAY(J3494))),DATE(2050,12,31))))</f>
        <v>#VALUE!</v>
      </c>
      <c r="AF3494" s="33">
        <f t="shared" si="547"/>
        <v>1</v>
      </c>
    </row>
    <row r="3495" spans="1:32">
      <c r="A3495" s="1">
        <v>3495</v>
      </c>
      <c r="B3495" s="21" t="s">
        <v>7059</v>
      </c>
      <c r="C3495" s="21" t="s">
        <v>7060</v>
      </c>
      <c r="D3495" s="21" t="s">
        <v>163</v>
      </c>
      <c r="E3495" s="21" t="s">
        <v>210</v>
      </c>
      <c r="F3495" s="21" t="s">
        <v>210</v>
      </c>
      <c r="G3495" s="21" t="s">
        <v>211</v>
      </c>
      <c r="H3495" s="21" t="s">
        <v>210</v>
      </c>
      <c r="I3495" s="21" t="s">
        <v>212</v>
      </c>
      <c r="J3495" s="22">
        <v>21094</v>
      </c>
      <c r="K3495" s="22">
        <v>55153</v>
      </c>
      <c r="L3495" s="23">
        <f t="shared" si="548"/>
        <v>1823</v>
      </c>
      <c r="M3495" s="24">
        <f t="shared" si="549"/>
        <v>1</v>
      </c>
      <c r="N3495" s="21">
        <v>1823</v>
      </c>
      <c r="O3495" s="21">
        <v>1823</v>
      </c>
      <c r="P3495" s="21" t="s">
        <v>218</v>
      </c>
      <c r="Q3495" s="21" t="s">
        <v>219</v>
      </c>
      <c r="R3495" s="25" t="s">
        <v>218</v>
      </c>
      <c r="S3495" s="21" t="s">
        <v>344</v>
      </c>
      <c r="T3495" s="21"/>
      <c r="U3495" s="26"/>
      <c r="V3495" s="26"/>
      <c r="W3495" s="27">
        <f t="shared" si="540"/>
        <v>1958</v>
      </c>
      <c r="X3495" s="27">
        <f t="shared" si="541"/>
        <v>2050</v>
      </c>
      <c r="Y3495" s="28">
        <f t="shared" si="542"/>
        <v>0</v>
      </c>
      <c r="Z3495" s="29" t="str">
        <f t="shared" si="543"/>
        <v>NW</v>
      </c>
      <c r="AA3495" s="30">
        <f t="shared" si="544"/>
        <v>1823</v>
      </c>
      <c r="AB3495" s="31">
        <f>IF(AND(ISNUMBER(MATCH($S3495,[3]Lists!$CU$8:$CU$37,0)),J3495&gt;=DATE(2018,12,31)),$AH$6,$AH$5)</f>
        <v>1</v>
      </c>
      <c r="AC3495" s="31">
        <f t="shared" si="545"/>
        <v>1</v>
      </c>
      <c r="AD3495" s="31">
        <f t="shared" si="546"/>
        <v>1</v>
      </c>
      <c r="AE3495" s="32" t="e">
        <f>MIN($K3495,IF(AND(S3495='[3]Resources - Baseline'!$C$25,$AH$3&gt;0),MIN(DATE(2050,12,31),MAX(DATE($AH$4,12,31),DATE(YEAR(J3495)+$AH$3,MONTH(J3495),DAY(J3495)))),IF(AND(COUNTIFS('[3]Resources - Baseline'!$C$26:$C$37,S3495)=1,$AH$2&gt;0),MIN(DATE($AH$4,12,31),DATE(YEAR(J3495)+$AH$2,MONTH(J3495),DAY(J3495))),DATE(2050,12,31))))</f>
        <v>#VALUE!</v>
      </c>
      <c r="AF3495" s="33">
        <f t="shared" si="547"/>
        <v>1</v>
      </c>
    </row>
    <row r="3496" spans="1:32">
      <c r="A3496" s="1">
        <v>3496</v>
      </c>
      <c r="B3496" s="21" t="s">
        <v>7061</v>
      </c>
      <c r="C3496" s="21" t="s">
        <v>7062</v>
      </c>
      <c r="D3496" s="21" t="s">
        <v>163</v>
      </c>
      <c r="E3496" s="21" t="s">
        <v>331</v>
      </c>
      <c r="F3496" s="21" t="s">
        <v>331</v>
      </c>
      <c r="G3496" s="21" t="s">
        <v>177</v>
      </c>
      <c r="H3496" s="21" t="s">
        <v>176</v>
      </c>
      <c r="I3496" s="21" t="s">
        <v>178</v>
      </c>
      <c r="J3496" s="22">
        <v>41365</v>
      </c>
      <c r="K3496" s="22">
        <v>55153</v>
      </c>
      <c r="L3496" s="23">
        <f t="shared" si="548"/>
        <v>0</v>
      </c>
      <c r="M3496" s="24">
        <f t="shared" si="549"/>
        <v>0</v>
      </c>
      <c r="N3496" s="21">
        <v>0</v>
      </c>
      <c r="O3496" s="21">
        <v>14</v>
      </c>
      <c r="P3496" s="21" t="s">
        <v>848</v>
      </c>
      <c r="Q3496" s="21" t="s">
        <v>248</v>
      </c>
      <c r="R3496" s="25" t="s">
        <v>249</v>
      </c>
      <c r="S3496" s="21" t="s">
        <v>250</v>
      </c>
      <c r="T3496" s="21"/>
      <c r="U3496" s="26"/>
      <c r="V3496" s="26"/>
      <c r="W3496" s="27">
        <f t="shared" si="540"/>
        <v>2013</v>
      </c>
      <c r="X3496" s="27">
        <f t="shared" si="541"/>
        <v>2050</v>
      </c>
      <c r="Y3496" s="28">
        <f t="shared" si="542"/>
        <v>0</v>
      </c>
      <c r="Z3496" s="29" t="str">
        <f t="shared" si="543"/>
        <v>CAISO</v>
      </c>
      <c r="AA3496" s="30">
        <f t="shared" si="544"/>
        <v>14</v>
      </c>
      <c r="AB3496" s="31">
        <f>IF(AND(ISNUMBER(MATCH($S3496,[3]Lists!$CU$8:$CU$37,0)),J3496&gt;=DATE(2018,12,31)),$AH$6,$AH$5)</f>
        <v>1</v>
      </c>
      <c r="AC3496" s="31">
        <f t="shared" si="545"/>
        <v>1</v>
      </c>
      <c r="AD3496" s="31">
        <f t="shared" si="546"/>
        <v>1</v>
      </c>
      <c r="AE3496" s="32" t="e">
        <f>MIN($K3496,IF(AND(S3496='[3]Resources - Baseline'!$C$25,$AH$3&gt;0),MIN(DATE(2050,12,31),MAX(DATE($AH$4,12,31),DATE(YEAR(J3496)+$AH$3,MONTH(J3496),DAY(J3496)))),IF(AND(COUNTIFS('[3]Resources - Baseline'!$C$26:$C$37,S3496)=1,$AH$2&gt;0),MIN(DATE($AH$4,12,31),DATE(YEAR(J3496)+$AH$2,MONTH(J3496),DAY(J3496))),DATE(2050,12,31))))</f>
        <v>#VALUE!</v>
      </c>
      <c r="AF3496" s="33">
        <f t="shared" si="547"/>
        <v>1</v>
      </c>
    </row>
    <row r="3497" spans="1:32">
      <c r="A3497" s="1">
        <v>3497</v>
      </c>
      <c r="B3497" s="21" t="s">
        <v>7063</v>
      </c>
      <c r="C3497" s="21"/>
      <c r="D3497" s="21" t="s">
        <v>185</v>
      </c>
      <c r="E3497" s="21" t="s">
        <v>175</v>
      </c>
      <c r="F3497" s="21" t="s">
        <v>175</v>
      </c>
      <c r="G3497" s="21" t="s">
        <v>186</v>
      </c>
      <c r="H3497" s="21" t="s">
        <v>175</v>
      </c>
      <c r="I3497" s="21" t="s">
        <v>178</v>
      </c>
      <c r="J3497" s="22">
        <v>32989</v>
      </c>
      <c r="K3497" s="22">
        <v>43341</v>
      </c>
      <c r="L3497" s="23">
        <f t="shared" si="548"/>
        <v>0</v>
      </c>
      <c r="M3497" s="24">
        <f t="shared" si="549"/>
        <v>0</v>
      </c>
      <c r="N3497" s="21"/>
      <c r="O3497" s="21">
        <v>0</v>
      </c>
      <c r="P3497" s="21" t="s">
        <v>187</v>
      </c>
      <c r="Q3497" s="21" t="s">
        <v>537</v>
      </c>
      <c r="R3497" s="25" t="s">
        <v>538</v>
      </c>
      <c r="S3497" s="21" t="s">
        <v>539</v>
      </c>
      <c r="T3497" s="21"/>
      <c r="U3497" s="26"/>
      <c r="V3497" s="26"/>
      <c r="W3497" s="27">
        <f t="shared" si="540"/>
        <v>1990</v>
      </c>
      <c r="X3497" s="27">
        <f t="shared" si="541"/>
        <v>2018</v>
      </c>
      <c r="Y3497" s="28">
        <f t="shared" si="542"/>
        <v>0</v>
      </c>
      <c r="Z3497" s="29" t="str">
        <f t="shared" si="543"/>
        <v>CAISO</v>
      </c>
      <c r="AA3497" s="30">
        <f t="shared" si="544"/>
        <v>0</v>
      </c>
      <c r="AB3497" s="31">
        <f>IF(AND(ISNUMBER(MATCH($S3497,[3]Lists!$CU$8:$CU$37,0)),J3497&gt;=DATE(2018,12,31)),$AH$6,$AH$5)</f>
        <v>1</v>
      </c>
      <c r="AC3497" s="31">
        <f t="shared" si="545"/>
        <v>1</v>
      </c>
      <c r="AD3497" s="31">
        <f t="shared" si="546"/>
        <v>1</v>
      </c>
      <c r="AE3497" s="32" t="e">
        <f>MIN($K3497,IF(AND(S3497='[3]Resources - Baseline'!$C$25,$AH$3&gt;0),MIN(DATE(2050,12,31),MAX(DATE($AH$4,12,31),DATE(YEAR(J3497)+$AH$3,MONTH(J3497),DAY(J3497)))),IF(AND(COUNTIFS('[3]Resources - Baseline'!$C$26:$C$37,S3497)=1,$AH$2&gt;0),MIN(DATE($AH$4,12,31),DATE(YEAR(J3497)+$AH$2,MONTH(J3497),DAY(J3497))),DATE(2050,12,31))))</f>
        <v>#VALUE!</v>
      </c>
      <c r="AF3497" s="33">
        <f t="shared" si="547"/>
        <v>1</v>
      </c>
    </row>
    <row r="3498" spans="1:32">
      <c r="A3498" s="1">
        <v>3498</v>
      </c>
      <c r="B3498" s="21" t="s">
        <v>7064</v>
      </c>
      <c r="C3498" s="21" t="s">
        <v>7065</v>
      </c>
      <c r="D3498" s="21" t="s">
        <v>163</v>
      </c>
      <c r="E3498" s="21" t="s">
        <v>752</v>
      </c>
      <c r="F3498" s="21" t="s">
        <v>752</v>
      </c>
      <c r="G3498" s="21" t="s">
        <v>753</v>
      </c>
      <c r="H3498" s="21" t="s">
        <v>754</v>
      </c>
      <c r="I3498" s="21" t="s">
        <v>212</v>
      </c>
      <c r="J3498" s="22">
        <v>6392</v>
      </c>
      <c r="K3498" s="22">
        <v>55153</v>
      </c>
      <c r="L3498" s="23">
        <f t="shared" si="548"/>
        <v>5</v>
      </c>
      <c r="M3498" s="24">
        <f t="shared" si="549"/>
        <v>1</v>
      </c>
      <c r="N3498" s="21">
        <v>5</v>
      </c>
      <c r="O3498" s="21">
        <v>5</v>
      </c>
      <c r="P3498" s="21" t="s">
        <v>218</v>
      </c>
      <c r="Q3498" s="21" t="s">
        <v>219</v>
      </c>
      <c r="R3498" s="25" t="s">
        <v>218</v>
      </c>
      <c r="S3498" s="21" t="s">
        <v>344</v>
      </c>
      <c r="T3498" s="21"/>
      <c r="U3498" s="26"/>
      <c r="V3498" s="26"/>
      <c r="W3498" s="27">
        <f t="shared" si="540"/>
        <v>1918</v>
      </c>
      <c r="X3498" s="27">
        <f t="shared" si="541"/>
        <v>2050</v>
      </c>
      <c r="Y3498" s="28">
        <f t="shared" si="542"/>
        <v>0</v>
      </c>
      <c r="Z3498" s="29" t="str">
        <f t="shared" si="543"/>
        <v>NW</v>
      </c>
      <c r="AA3498" s="30">
        <f t="shared" si="544"/>
        <v>5</v>
      </c>
      <c r="AB3498" s="31">
        <f>IF(AND(ISNUMBER(MATCH($S3498,[3]Lists!$CU$8:$CU$37,0)),J3498&gt;=DATE(2018,12,31)),$AH$6,$AH$5)</f>
        <v>1</v>
      </c>
      <c r="AC3498" s="31">
        <f t="shared" si="545"/>
        <v>1</v>
      </c>
      <c r="AD3498" s="31">
        <f t="shared" si="546"/>
        <v>1</v>
      </c>
      <c r="AE3498" s="32" t="e">
        <f>MIN($K3498,IF(AND(S3498='[3]Resources - Baseline'!$C$25,$AH$3&gt;0),MIN(DATE(2050,12,31),MAX(DATE($AH$4,12,31),DATE(YEAR(J3498)+$AH$3,MONTH(J3498),DAY(J3498)))),IF(AND(COUNTIFS('[3]Resources - Baseline'!$C$26:$C$37,S3498)=1,$AH$2&gt;0),MIN(DATE($AH$4,12,31),DATE(YEAR(J3498)+$AH$2,MONTH(J3498),DAY(J3498))),DATE(2050,12,31))))</f>
        <v>#VALUE!</v>
      </c>
      <c r="AF3498" s="33">
        <f t="shared" si="547"/>
        <v>1</v>
      </c>
    </row>
    <row r="3499" spans="1:32">
      <c r="A3499" s="1">
        <v>3499</v>
      </c>
      <c r="B3499" s="21" t="s">
        <v>7066</v>
      </c>
      <c r="C3499" s="21" t="s">
        <v>7067</v>
      </c>
      <c r="D3499" s="21" t="s">
        <v>163</v>
      </c>
      <c r="E3499" s="21" t="s">
        <v>752</v>
      </c>
      <c r="F3499" s="21" t="s">
        <v>752</v>
      </c>
      <c r="G3499" s="21" t="s">
        <v>753</v>
      </c>
      <c r="H3499" s="21" t="s">
        <v>754</v>
      </c>
      <c r="I3499" s="21" t="s">
        <v>212</v>
      </c>
      <c r="J3499" s="22">
        <v>6331</v>
      </c>
      <c r="K3499" s="22">
        <v>55153</v>
      </c>
      <c r="L3499" s="23">
        <f t="shared" si="548"/>
        <v>5</v>
      </c>
      <c r="M3499" s="24">
        <f t="shared" si="549"/>
        <v>1</v>
      </c>
      <c r="N3499" s="21">
        <v>5</v>
      </c>
      <c r="O3499" s="21">
        <v>5</v>
      </c>
      <c r="P3499" s="21" t="s">
        <v>218</v>
      </c>
      <c r="Q3499" s="21" t="s">
        <v>219</v>
      </c>
      <c r="R3499" s="25" t="s">
        <v>218</v>
      </c>
      <c r="S3499" s="21" t="s">
        <v>344</v>
      </c>
      <c r="T3499" s="21"/>
      <c r="U3499" s="26"/>
      <c r="V3499" s="26"/>
      <c r="W3499" s="27">
        <f t="shared" si="540"/>
        <v>1917</v>
      </c>
      <c r="X3499" s="27">
        <f t="shared" si="541"/>
        <v>2050</v>
      </c>
      <c r="Y3499" s="28">
        <f t="shared" si="542"/>
        <v>0</v>
      </c>
      <c r="Z3499" s="29" t="str">
        <f t="shared" si="543"/>
        <v>NW</v>
      </c>
      <c r="AA3499" s="30">
        <f t="shared" si="544"/>
        <v>5</v>
      </c>
      <c r="AB3499" s="31">
        <f>IF(AND(ISNUMBER(MATCH($S3499,[3]Lists!$CU$8:$CU$37,0)),J3499&gt;=DATE(2018,12,31)),$AH$6,$AH$5)</f>
        <v>1</v>
      </c>
      <c r="AC3499" s="31">
        <f t="shared" si="545"/>
        <v>1</v>
      </c>
      <c r="AD3499" s="31">
        <f t="shared" si="546"/>
        <v>1</v>
      </c>
      <c r="AE3499" s="32" t="e">
        <f>MIN($K3499,IF(AND(S3499='[3]Resources - Baseline'!$C$25,$AH$3&gt;0),MIN(DATE(2050,12,31),MAX(DATE($AH$4,12,31),DATE(YEAR(J3499)+$AH$3,MONTH(J3499),DAY(J3499)))),IF(AND(COUNTIFS('[3]Resources - Baseline'!$C$26:$C$37,S3499)=1,$AH$2&gt;0),MIN(DATE($AH$4,12,31),DATE(YEAR(J3499)+$AH$2,MONTH(J3499),DAY(J3499))),DATE(2050,12,31))))</f>
        <v>#VALUE!</v>
      </c>
      <c r="AF3499" s="33">
        <f t="shared" si="547"/>
        <v>1</v>
      </c>
    </row>
    <row r="3500" spans="1:32">
      <c r="A3500" s="1">
        <v>3500</v>
      </c>
      <c r="B3500" s="21" t="s">
        <v>7068</v>
      </c>
      <c r="C3500" s="21" t="s">
        <v>7069</v>
      </c>
      <c r="D3500" s="21" t="s">
        <v>163</v>
      </c>
      <c r="E3500" s="21" t="s">
        <v>752</v>
      </c>
      <c r="F3500" s="21" t="s">
        <v>752</v>
      </c>
      <c r="G3500" s="21" t="s">
        <v>753</v>
      </c>
      <c r="H3500" s="21" t="s">
        <v>754</v>
      </c>
      <c r="I3500" s="21" t="s">
        <v>212</v>
      </c>
      <c r="J3500" s="22">
        <v>6150</v>
      </c>
      <c r="K3500" s="22">
        <v>55153</v>
      </c>
      <c r="L3500" s="23">
        <f t="shared" si="548"/>
        <v>5</v>
      </c>
      <c r="M3500" s="24">
        <f t="shared" si="549"/>
        <v>1</v>
      </c>
      <c r="N3500" s="21">
        <v>5</v>
      </c>
      <c r="O3500" s="21">
        <v>5</v>
      </c>
      <c r="P3500" s="21" t="s">
        <v>218</v>
      </c>
      <c r="Q3500" s="21" t="s">
        <v>219</v>
      </c>
      <c r="R3500" s="25" t="s">
        <v>218</v>
      </c>
      <c r="S3500" s="21" t="s">
        <v>344</v>
      </c>
      <c r="T3500" s="21"/>
      <c r="U3500" s="26"/>
      <c r="V3500" s="26"/>
      <c r="W3500" s="27">
        <f t="shared" si="540"/>
        <v>1917</v>
      </c>
      <c r="X3500" s="27">
        <f t="shared" si="541"/>
        <v>2050</v>
      </c>
      <c r="Y3500" s="28">
        <f t="shared" si="542"/>
        <v>0</v>
      </c>
      <c r="Z3500" s="29" t="str">
        <f t="shared" si="543"/>
        <v>NW</v>
      </c>
      <c r="AA3500" s="30">
        <f t="shared" si="544"/>
        <v>5</v>
      </c>
      <c r="AB3500" s="31">
        <f>IF(AND(ISNUMBER(MATCH($S3500,[3]Lists!$CU$8:$CU$37,0)),J3500&gt;=DATE(2018,12,31)),$AH$6,$AH$5)</f>
        <v>1</v>
      </c>
      <c r="AC3500" s="31">
        <f t="shared" si="545"/>
        <v>1</v>
      </c>
      <c r="AD3500" s="31">
        <f t="shared" si="546"/>
        <v>1</v>
      </c>
      <c r="AE3500" s="32" t="e">
        <f>MIN($K3500,IF(AND(S3500='[3]Resources - Baseline'!$C$25,$AH$3&gt;0),MIN(DATE(2050,12,31),MAX(DATE($AH$4,12,31),DATE(YEAR(J3500)+$AH$3,MONTH(J3500),DAY(J3500)))),IF(AND(COUNTIFS('[3]Resources - Baseline'!$C$26:$C$37,S3500)=1,$AH$2&gt;0),MIN(DATE($AH$4,12,31),DATE(YEAR(J3500)+$AH$2,MONTH(J3500),DAY(J3500))),DATE(2050,12,31))))</f>
        <v>#VALUE!</v>
      </c>
      <c r="AF3500" s="33">
        <f t="shared" si="547"/>
        <v>1</v>
      </c>
    </row>
    <row r="3501" spans="1:32">
      <c r="A3501" s="1">
        <v>3501</v>
      </c>
      <c r="B3501" s="21" t="s">
        <v>7070</v>
      </c>
      <c r="C3501" s="21" t="s">
        <v>7071</v>
      </c>
      <c r="D3501" s="21" t="s">
        <v>163</v>
      </c>
      <c r="E3501" s="21" t="s">
        <v>752</v>
      </c>
      <c r="F3501" s="21" t="s">
        <v>752</v>
      </c>
      <c r="G3501" s="21" t="s">
        <v>753</v>
      </c>
      <c r="H3501" s="21" t="s">
        <v>754</v>
      </c>
      <c r="I3501" s="21" t="s">
        <v>212</v>
      </c>
      <c r="J3501" s="22">
        <v>6150</v>
      </c>
      <c r="K3501" s="22">
        <v>55153</v>
      </c>
      <c r="L3501" s="23">
        <f t="shared" si="548"/>
        <v>5</v>
      </c>
      <c r="M3501" s="24">
        <f t="shared" si="549"/>
        <v>1</v>
      </c>
      <c r="N3501" s="21">
        <v>5</v>
      </c>
      <c r="O3501" s="21">
        <v>5</v>
      </c>
      <c r="P3501" s="21" t="s">
        <v>218</v>
      </c>
      <c r="Q3501" s="21" t="s">
        <v>219</v>
      </c>
      <c r="R3501" s="25" t="s">
        <v>218</v>
      </c>
      <c r="S3501" s="21" t="s">
        <v>344</v>
      </c>
      <c r="T3501" s="21"/>
      <c r="U3501" s="26"/>
      <c r="V3501" s="26"/>
      <c r="W3501" s="27">
        <f t="shared" si="540"/>
        <v>1917</v>
      </c>
      <c r="X3501" s="27">
        <f t="shared" si="541"/>
        <v>2050</v>
      </c>
      <c r="Y3501" s="28">
        <f t="shared" si="542"/>
        <v>0</v>
      </c>
      <c r="Z3501" s="29" t="str">
        <f t="shared" si="543"/>
        <v>NW</v>
      </c>
      <c r="AA3501" s="30">
        <f t="shared" si="544"/>
        <v>5</v>
      </c>
      <c r="AB3501" s="31">
        <f>IF(AND(ISNUMBER(MATCH($S3501,[3]Lists!$CU$8:$CU$37,0)),J3501&gt;=DATE(2018,12,31)),$AH$6,$AH$5)</f>
        <v>1</v>
      </c>
      <c r="AC3501" s="31">
        <f t="shared" si="545"/>
        <v>1</v>
      </c>
      <c r="AD3501" s="31">
        <f t="shared" si="546"/>
        <v>1</v>
      </c>
      <c r="AE3501" s="32" t="e">
        <f>MIN($K3501,IF(AND(S3501='[3]Resources - Baseline'!$C$25,$AH$3&gt;0),MIN(DATE(2050,12,31),MAX(DATE($AH$4,12,31),DATE(YEAR(J3501)+$AH$3,MONTH(J3501),DAY(J3501)))),IF(AND(COUNTIFS('[3]Resources - Baseline'!$C$26:$C$37,S3501)=1,$AH$2&gt;0),MIN(DATE($AH$4,12,31),DATE(YEAR(J3501)+$AH$2,MONTH(J3501),DAY(J3501))),DATE(2050,12,31))))</f>
        <v>#VALUE!</v>
      </c>
      <c r="AF3501" s="33">
        <f t="shared" si="547"/>
        <v>1</v>
      </c>
    </row>
    <row r="3502" spans="1:32">
      <c r="A3502" s="1">
        <v>3502</v>
      </c>
      <c r="B3502" s="21" t="s">
        <v>7072</v>
      </c>
      <c r="C3502" s="21" t="s">
        <v>7073</v>
      </c>
      <c r="D3502" s="21" t="s">
        <v>163</v>
      </c>
      <c r="E3502" s="21" t="s">
        <v>752</v>
      </c>
      <c r="F3502" s="21" t="s">
        <v>752</v>
      </c>
      <c r="G3502" s="21" t="s">
        <v>753</v>
      </c>
      <c r="H3502" s="21" t="s">
        <v>754</v>
      </c>
      <c r="I3502" s="21" t="s">
        <v>212</v>
      </c>
      <c r="J3502" s="22">
        <v>5661</v>
      </c>
      <c r="K3502" s="22">
        <v>55153</v>
      </c>
      <c r="L3502" s="23">
        <f t="shared" si="548"/>
        <v>5</v>
      </c>
      <c r="M3502" s="24">
        <f t="shared" si="549"/>
        <v>1</v>
      </c>
      <c r="N3502" s="21">
        <v>5</v>
      </c>
      <c r="O3502" s="21">
        <v>5</v>
      </c>
      <c r="P3502" s="21" t="s">
        <v>218</v>
      </c>
      <c r="Q3502" s="21" t="s">
        <v>219</v>
      </c>
      <c r="R3502" s="25" t="s">
        <v>218</v>
      </c>
      <c r="S3502" s="21" t="s">
        <v>344</v>
      </c>
      <c r="T3502" s="21"/>
      <c r="U3502" s="26"/>
      <c r="V3502" s="26"/>
      <c r="W3502" s="27">
        <f t="shared" si="540"/>
        <v>1916</v>
      </c>
      <c r="X3502" s="27">
        <f t="shared" si="541"/>
        <v>2050</v>
      </c>
      <c r="Y3502" s="28">
        <f t="shared" si="542"/>
        <v>0</v>
      </c>
      <c r="Z3502" s="29" t="str">
        <f t="shared" si="543"/>
        <v>NW</v>
      </c>
      <c r="AA3502" s="30">
        <f t="shared" si="544"/>
        <v>5</v>
      </c>
      <c r="AB3502" s="31">
        <f>IF(AND(ISNUMBER(MATCH($S3502,[3]Lists!$CU$8:$CU$37,0)),J3502&gt;=DATE(2018,12,31)),$AH$6,$AH$5)</f>
        <v>1</v>
      </c>
      <c r="AC3502" s="31">
        <f t="shared" si="545"/>
        <v>1</v>
      </c>
      <c r="AD3502" s="31">
        <f t="shared" si="546"/>
        <v>1</v>
      </c>
      <c r="AE3502" s="32" t="e">
        <f>MIN($K3502,IF(AND(S3502='[3]Resources - Baseline'!$C$25,$AH$3&gt;0),MIN(DATE(2050,12,31),MAX(DATE($AH$4,12,31),DATE(YEAR(J3502)+$AH$3,MONTH(J3502),DAY(J3502)))),IF(AND(COUNTIFS('[3]Resources - Baseline'!$C$26:$C$37,S3502)=1,$AH$2&gt;0),MIN(DATE($AH$4,12,31),DATE(YEAR(J3502)+$AH$2,MONTH(J3502),DAY(J3502))),DATE(2050,12,31))))</f>
        <v>#VALUE!</v>
      </c>
      <c r="AF3502" s="33">
        <f t="shared" si="547"/>
        <v>1</v>
      </c>
    </row>
    <row r="3503" spans="1:32">
      <c r="A3503" s="1">
        <v>3503</v>
      </c>
      <c r="B3503" s="21" t="s">
        <v>7074</v>
      </c>
      <c r="C3503" s="21" t="s">
        <v>7075</v>
      </c>
      <c r="D3503" s="21" t="s">
        <v>163</v>
      </c>
      <c r="E3503" s="21" t="s">
        <v>752</v>
      </c>
      <c r="F3503" s="21" t="s">
        <v>752</v>
      </c>
      <c r="G3503" s="21" t="s">
        <v>753</v>
      </c>
      <c r="H3503" s="21" t="s">
        <v>754</v>
      </c>
      <c r="I3503" s="21" t="s">
        <v>212</v>
      </c>
      <c r="J3503" s="22">
        <v>5661</v>
      </c>
      <c r="K3503" s="22">
        <v>55153</v>
      </c>
      <c r="L3503" s="23">
        <f t="shared" si="548"/>
        <v>5</v>
      </c>
      <c r="M3503" s="24">
        <f t="shared" si="549"/>
        <v>1</v>
      </c>
      <c r="N3503" s="21">
        <v>5</v>
      </c>
      <c r="O3503" s="21">
        <v>5</v>
      </c>
      <c r="P3503" s="21" t="s">
        <v>218</v>
      </c>
      <c r="Q3503" s="21" t="s">
        <v>219</v>
      </c>
      <c r="R3503" s="25" t="s">
        <v>218</v>
      </c>
      <c r="S3503" s="21" t="s">
        <v>344</v>
      </c>
      <c r="T3503" s="21"/>
      <c r="U3503" s="26"/>
      <c r="V3503" s="26"/>
      <c r="W3503" s="27">
        <f t="shared" si="540"/>
        <v>1916</v>
      </c>
      <c r="X3503" s="27">
        <f t="shared" si="541"/>
        <v>2050</v>
      </c>
      <c r="Y3503" s="28">
        <f t="shared" si="542"/>
        <v>0</v>
      </c>
      <c r="Z3503" s="29" t="str">
        <f t="shared" si="543"/>
        <v>NW</v>
      </c>
      <c r="AA3503" s="30">
        <f t="shared" si="544"/>
        <v>5</v>
      </c>
      <c r="AB3503" s="31">
        <f>IF(AND(ISNUMBER(MATCH($S3503,[3]Lists!$CU$8:$CU$37,0)),J3503&gt;=DATE(2018,12,31)),$AH$6,$AH$5)</f>
        <v>1</v>
      </c>
      <c r="AC3503" s="31">
        <f t="shared" si="545"/>
        <v>1</v>
      </c>
      <c r="AD3503" s="31">
        <f t="shared" si="546"/>
        <v>1</v>
      </c>
      <c r="AE3503" s="32" t="e">
        <f>MIN($K3503,IF(AND(S3503='[3]Resources - Baseline'!$C$25,$AH$3&gt;0),MIN(DATE(2050,12,31),MAX(DATE($AH$4,12,31),DATE(YEAR(J3503)+$AH$3,MONTH(J3503),DAY(J3503)))),IF(AND(COUNTIFS('[3]Resources - Baseline'!$C$26:$C$37,S3503)=1,$AH$2&gt;0),MIN(DATE($AH$4,12,31),DATE(YEAR(J3503)+$AH$2,MONTH(J3503),DAY(J3503))),DATE(2050,12,31))))</f>
        <v>#VALUE!</v>
      </c>
      <c r="AF3503" s="33">
        <f t="shared" si="547"/>
        <v>1</v>
      </c>
    </row>
    <row r="3504" spans="1:32">
      <c r="A3504" s="1">
        <v>3504</v>
      </c>
      <c r="B3504" s="21" t="s">
        <v>7076</v>
      </c>
      <c r="C3504" s="21" t="s">
        <v>7077</v>
      </c>
      <c r="D3504" s="21" t="s">
        <v>163</v>
      </c>
      <c r="E3504" s="21" t="s">
        <v>752</v>
      </c>
      <c r="F3504" s="21" t="s">
        <v>752</v>
      </c>
      <c r="G3504" s="21" t="s">
        <v>753</v>
      </c>
      <c r="H3504" s="21" t="s">
        <v>754</v>
      </c>
      <c r="I3504" s="21" t="s">
        <v>212</v>
      </c>
      <c r="J3504" s="22">
        <v>35065</v>
      </c>
      <c r="K3504" s="22">
        <v>55153</v>
      </c>
      <c r="L3504" s="23">
        <f t="shared" si="548"/>
        <v>57.1</v>
      </c>
      <c r="M3504" s="24">
        <f t="shared" si="549"/>
        <v>1</v>
      </c>
      <c r="N3504" s="21">
        <v>57.1</v>
      </c>
      <c r="O3504" s="21">
        <v>57.1</v>
      </c>
      <c r="P3504" s="21" t="s">
        <v>218</v>
      </c>
      <c r="Q3504" s="21" t="s">
        <v>219</v>
      </c>
      <c r="R3504" s="25" t="s">
        <v>218</v>
      </c>
      <c r="S3504" s="21" t="s">
        <v>344</v>
      </c>
      <c r="T3504" s="21"/>
      <c r="U3504" s="26"/>
      <c r="V3504" s="26"/>
      <c r="W3504" s="27">
        <f t="shared" si="540"/>
        <v>1996</v>
      </c>
      <c r="X3504" s="27">
        <f t="shared" si="541"/>
        <v>2050</v>
      </c>
      <c r="Y3504" s="28">
        <f t="shared" si="542"/>
        <v>0</v>
      </c>
      <c r="Z3504" s="29" t="str">
        <f t="shared" si="543"/>
        <v>NW</v>
      </c>
      <c r="AA3504" s="30">
        <f t="shared" si="544"/>
        <v>57.1</v>
      </c>
      <c r="AB3504" s="31">
        <f>IF(AND(ISNUMBER(MATCH($S3504,[3]Lists!$CU$8:$CU$37,0)),J3504&gt;=DATE(2018,12,31)),$AH$6,$AH$5)</f>
        <v>1</v>
      </c>
      <c r="AC3504" s="31">
        <f t="shared" si="545"/>
        <v>1</v>
      </c>
      <c r="AD3504" s="31">
        <f t="shared" si="546"/>
        <v>1</v>
      </c>
      <c r="AE3504" s="32" t="e">
        <f>MIN($K3504,IF(AND(S3504='[3]Resources - Baseline'!$C$25,$AH$3&gt;0),MIN(DATE(2050,12,31),MAX(DATE($AH$4,12,31),DATE(YEAR(J3504)+$AH$3,MONTH(J3504),DAY(J3504)))),IF(AND(COUNTIFS('[3]Resources - Baseline'!$C$26:$C$37,S3504)=1,$AH$2&gt;0),MIN(DATE($AH$4,12,31),DATE(YEAR(J3504)+$AH$2,MONTH(J3504),DAY(J3504))),DATE(2050,12,31))))</f>
        <v>#VALUE!</v>
      </c>
      <c r="AF3504" s="33">
        <f t="shared" si="547"/>
        <v>1</v>
      </c>
    </row>
    <row r="3505" spans="1:32">
      <c r="A3505" s="1">
        <v>3505</v>
      </c>
      <c r="B3505" s="21" t="s">
        <v>7078</v>
      </c>
      <c r="C3505" s="21" t="s">
        <v>7079</v>
      </c>
      <c r="D3505" s="21" t="s">
        <v>163</v>
      </c>
      <c r="E3505" s="21" t="s">
        <v>440</v>
      </c>
      <c r="F3505" s="21" t="s">
        <v>440</v>
      </c>
      <c r="G3505" s="21" t="s">
        <v>441</v>
      </c>
      <c r="H3505" s="21" t="s">
        <v>434</v>
      </c>
      <c r="I3505" s="21" t="s">
        <v>212</v>
      </c>
      <c r="J3505" s="22">
        <v>4597</v>
      </c>
      <c r="K3505" s="22">
        <v>55153</v>
      </c>
      <c r="L3505" s="23">
        <f t="shared" si="548"/>
        <v>1</v>
      </c>
      <c r="M3505" s="24">
        <f t="shared" si="549"/>
        <v>1</v>
      </c>
      <c r="N3505" s="21">
        <v>1</v>
      </c>
      <c r="O3505" s="21">
        <v>1</v>
      </c>
      <c r="P3505" s="21" t="s">
        <v>218</v>
      </c>
      <c r="Q3505" s="21" t="s">
        <v>219</v>
      </c>
      <c r="R3505" s="25" t="s">
        <v>218</v>
      </c>
      <c r="S3505" s="21" t="s">
        <v>344</v>
      </c>
      <c r="T3505" s="21"/>
      <c r="U3505" s="26"/>
      <c r="V3505" s="26"/>
      <c r="W3505" s="27">
        <f t="shared" si="540"/>
        <v>1913</v>
      </c>
      <c r="X3505" s="27">
        <f t="shared" si="541"/>
        <v>2050</v>
      </c>
      <c r="Y3505" s="28">
        <f t="shared" si="542"/>
        <v>0</v>
      </c>
      <c r="Z3505" s="29" t="str">
        <f t="shared" si="543"/>
        <v>NW</v>
      </c>
      <c r="AA3505" s="30">
        <f t="shared" si="544"/>
        <v>1</v>
      </c>
      <c r="AB3505" s="31">
        <f>IF(AND(ISNUMBER(MATCH($S3505,[3]Lists!$CU$8:$CU$37,0)),J3505&gt;=DATE(2018,12,31)),$AH$6,$AH$5)</f>
        <v>1</v>
      </c>
      <c r="AC3505" s="31">
        <f t="shared" si="545"/>
        <v>1</v>
      </c>
      <c r="AD3505" s="31">
        <f t="shared" si="546"/>
        <v>1</v>
      </c>
      <c r="AE3505" s="32" t="e">
        <f>MIN($K3505,IF(AND(S3505='[3]Resources - Baseline'!$C$25,$AH$3&gt;0),MIN(DATE(2050,12,31),MAX(DATE($AH$4,12,31),DATE(YEAR(J3505)+$AH$3,MONTH(J3505),DAY(J3505)))),IF(AND(COUNTIFS('[3]Resources - Baseline'!$C$26:$C$37,S3505)=1,$AH$2&gt;0),MIN(DATE($AH$4,12,31),DATE(YEAR(J3505)+$AH$2,MONTH(J3505),DAY(J3505))),DATE(2050,12,31))))</f>
        <v>#VALUE!</v>
      </c>
      <c r="AF3505" s="33">
        <f t="shared" si="547"/>
        <v>1</v>
      </c>
    </row>
    <row r="3506" spans="1:32">
      <c r="A3506" s="1">
        <v>3506</v>
      </c>
      <c r="B3506" s="21" t="s">
        <v>7080</v>
      </c>
      <c r="C3506" s="21" t="s">
        <v>7081</v>
      </c>
      <c r="D3506" s="21" t="s">
        <v>163</v>
      </c>
      <c r="E3506" s="21" t="s">
        <v>440</v>
      </c>
      <c r="F3506" s="21" t="s">
        <v>440</v>
      </c>
      <c r="G3506" s="21" t="s">
        <v>441</v>
      </c>
      <c r="H3506" s="21" t="s">
        <v>434</v>
      </c>
      <c r="I3506" s="21" t="s">
        <v>212</v>
      </c>
      <c r="J3506" s="22">
        <v>4597</v>
      </c>
      <c r="K3506" s="22">
        <v>55153</v>
      </c>
      <c r="L3506" s="23">
        <f t="shared" si="548"/>
        <v>1</v>
      </c>
      <c r="M3506" s="24">
        <f t="shared" si="549"/>
        <v>1</v>
      </c>
      <c r="N3506" s="21">
        <v>1</v>
      </c>
      <c r="O3506" s="21">
        <v>1</v>
      </c>
      <c r="P3506" s="21" t="s">
        <v>218</v>
      </c>
      <c r="Q3506" s="21" t="s">
        <v>219</v>
      </c>
      <c r="R3506" s="25" t="s">
        <v>218</v>
      </c>
      <c r="S3506" s="21" t="s">
        <v>344</v>
      </c>
      <c r="T3506" s="21"/>
      <c r="U3506" s="26"/>
      <c r="V3506" s="26"/>
      <c r="W3506" s="27">
        <f t="shared" si="540"/>
        <v>1913</v>
      </c>
      <c r="X3506" s="27">
        <f t="shared" si="541"/>
        <v>2050</v>
      </c>
      <c r="Y3506" s="28">
        <f t="shared" si="542"/>
        <v>0</v>
      </c>
      <c r="Z3506" s="29" t="str">
        <f t="shared" si="543"/>
        <v>NW</v>
      </c>
      <c r="AA3506" s="30">
        <f t="shared" si="544"/>
        <v>1</v>
      </c>
      <c r="AB3506" s="31">
        <f>IF(AND(ISNUMBER(MATCH($S3506,[3]Lists!$CU$8:$CU$37,0)),J3506&gt;=DATE(2018,12,31)),$AH$6,$AH$5)</f>
        <v>1</v>
      </c>
      <c r="AC3506" s="31">
        <f t="shared" si="545"/>
        <v>1</v>
      </c>
      <c r="AD3506" s="31">
        <f t="shared" si="546"/>
        <v>1</v>
      </c>
      <c r="AE3506" s="32" t="e">
        <f>MIN($K3506,IF(AND(S3506='[3]Resources - Baseline'!$C$25,$AH$3&gt;0),MIN(DATE(2050,12,31),MAX(DATE($AH$4,12,31),DATE(YEAR(J3506)+$AH$3,MONTH(J3506),DAY(J3506)))),IF(AND(COUNTIFS('[3]Resources - Baseline'!$C$26:$C$37,S3506)=1,$AH$2&gt;0),MIN(DATE($AH$4,12,31),DATE(YEAR(J3506)+$AH$2,MONTH(J3506),DAY(J3506))),DATE(2050,12,31))))</f>
        <v>#VALUE!</v>
      </c>
      <c r="AF3506" s="33">
        <f t="shared" si="547"/>
        <v>1</v>
      </c>
    </row>
    <row r="3507" spans="1:32">
      <c r="A3507" s="1">
        <v>3507</v>
      </c>
      <c r="B3507" s="21" t="s">
        <v>7082</v>
      </c>
      <c r="C3507" s="21" t="s">
        <v>7083</v>
      </c>
      <c r="D3507" s="21" t="s">
        <v>163</v>
      </c>
      <c r="E3507" s="21" t="s">
        <v>440</v>
      </c>
      <c r="F3507" s="21" t="s">
        <v>440</v>
      </c>
      <c r="G3507" s="21" t="s">
        <v>441</v>
      </c>
      <c r="H3507" s="21" t="s">
        <v>434</v>
      </c>
      <c r="I3507" s="21" t="s">
        <v>212</v>
      </c>
      <c r="J3507" s="22">
        <v>7427</v>
      </c>
      <c r="K3507" s="22">
        <v>55153</v>
      </c>
      <c r="L3507" s="23">
        <f t="shared" si="548"/>
        <v>6.8</v>
      </c>
      <c r="M3507" s="24">
        <f t="shared" si="549"/>
        <v>1</v>
      </c>
      <c r="N3507" s="21">
        <v>6.8</v>
      </c>
      <c r="O3507" s="21">
        <v>6.8</v>
      </c>
      <c r="P3507" s="21" t="s">
        <v>218</v>
      </c>
      <c r="Q3507" s="21" t="s">
        <v>219</v>
      </c>
      <c r="R3507" s="25" t="s">
        <v>218</v>
      </c>
      <c r="S3507" s="21" t="s">
        <v>344</v>
      </c>
      <c r="T3507" s="21"/>
      <c r="U3507" s="26"/>
      <c r="V3507" s="26"/>
      <c r="W3507" s="27">
        <f t="shared" si="540"/>
        <v>1920</v>
      </c>
      <c r="X3507" s="27">
        <f t="shared" si="541"/>
        <v>2050</v>
      </c>
      <c r="Y3507" s="28">
        <f t="shared" si="542"/>
        <v>0</v>
      </c>
      <c r="Z3507" s="29" t="str">
        <f t="shared" si="543"/>
        <v>NW</v>
      </c>
      <c r="AA3507" s="30">
        <f t="shared" si="544"/>
        <v>6.8</v>
      </c>
      <c r="AB3507" s="31">
        <f>IF(AND(ISNUMBER(MATCH($S3507,[3]Lists!$CU$8:$CU$37,0)),J3507&gt;=DATE(2018,12,31)),$AH$6,$AH$5)</f>
        <v>1</v>
      </c>
      <c r="AC3507" s="31">
        <f t="shared" si="545"/>
        <v>1</v>
      </c>
      <c r="AD3507" s="31">
        <f t="shared" si="546"/>
        <v>1</v>
      </c>
      <c r="AE3507" s="32" t="e">
        <f>MIN($K3507,IF(AND(S3507='[3]Resources - Baseline'!$C$25,$AH$3&gt;0),MIN(DATE(2050,12,31),MAX(DATE($AH$4,12,31),DATE(YEAR(J3507)+$AH$3,MONTH(J3507),DAY(J3507)))),IF(AND(COUNTIFS('[3]Resources - Baseline'!$C$26:$C$37,S3507)=1,$AH$2&gt;0),MIN(DATE($AH$4,12,31),DATE(YEAR(J3507)+$AH$2,MONTH(J3507),DAY(J3507))),DATE(2050,12,31))))</f>
        <v>#VALUE!</v>
      </c>
      <c r="AF3507" s="33">
        <f t="shared" si="547"/>
        <v>1</v>
      </c>
    </row>
    <row r="3508" spans="1:32">
      <c r="A3508" s="1">
        <v>3508</v>
      </c>
      <c r="B3508" s="21" t="s">
        <v>7084</v>
      </c>
      <c r="C3508" s="21" t="s">
        <v>7085</v>
      </c>
      <c r="D3508" s="21" t="s">
        <v>163</v>
      </c>
      <c r="E3508" s="21" t="s">
        <v>440</v>
      </c>
      <c r="F3508" s="21" t="s">
        <v>440</v>
      </c>
      <c r="G3508" s="21" t="s">
        <v>441</v>
      </c>
      <c r="H3508" s="21" t="s">
        <v>434</v>
      </c>
      <c r="I3508" s="21" t="s">
        <v>212</v>
      </c>
      <c r="J3508" s="22">
        <v>40534</v>
      </c>
      <c r="K3508" s="22">
        <v>55153</v>
      </c>
      <c r="L3508" s="23">
        <f t="shared" si="548"/>
        <v>12</v>
      </c>
      <c r="M3508" s="24">
        <f t="shared" si="549"/>
        <v>1</v>
      </c>
      <c r="N3508" s="21">
        <v>12</v>
      </c>
      <c r="O3508" s="21">
        <v>12</v>
      </c>
      <c r="P3508" s="21" t="s">
        <v>196</v>
      </c>
      <c r="Q3508" s="21" t="s">
        <v>197</v>
      </c>
      <c r="R3508" s="25" t="s">
        <v>198</v>
      </c>
      <c r="S3508" s="21" t="s">
        <v>551</v>
      </c>
      <c r="T3508" s="21"/>
      <c r="U3508" s="26"/>
      <c r="V3508" s="26"/>
      <c r="W3508" s="27">
        <f t="shared" si="540"/>
        <v>2011</v>
      </c>
      <c r="X3508" s="27">
        <f t="shared" si="541"/>
        <v>2050</v>
      </c>
      <c r="Y3508" s="28">
        <f t="shared" si="542"/>
        <v>0</v>
      </c>
      <c r="Z3508" s="29" t="str">
        <f t="shared" si="543"/>
        <v>NW</v>
      </c>
      <c r="AA3508" s="30">
        <f t="shared" si="544"/>
        <v>12</v>
      </c>
      <c r="AB3508" s="31">
        <f>IF(AND(ISNUMBER(MATCH($S3508,[3]Lists!$CU$8:$CU$37,0)),J3508&gt;=DATE(2018,12,31)),$AH$6,$AH$5)</f>
        <v>1</v>
      </c>
      <c r="AC3508" s="31">
        <f t="shared" si="545"/>
        <v>1</v>
      </c>
      <c r="AD3508" s="31">
        <f t="shared" si="546"/>
        <v>1</v>
      </c>
      <c r="AE3508" s="32" t="e">
        <f>MIN($K3508,IF(AND(S3508='[3]Resources - Baseline'!$C$25,$AH$3&gt;0),MIN(DATE(2050,12,31),MAX(DATE($AH$4,12,31),DATE(YEAR(J3508)+$AH$3,MONTH(J3508),DAY(J3508)))),IF(AND(COUNTIFS('[3]Resources - Baseline'!$C$26:$C$37,S3508)=1,$AH$2&gt;0),MIN(DATE($AH$4,12,31),DATE(YEAR(J3508)+$AH$2,MONTH(J3508),DAY(J3508))),DATE(2050,12,31))))</f>
        <v>#VALUE!</v>
      </c>
      <c r="AF3508" s="33">
        <f t="shared" si="547"/>
        <v>1</v>
      </c>
    </row>
    <row r="3509" spans="1:32">
      <c r="A3509" s="1">
        <v>3509</v>
      </c>
      <c r="B3509" s="21" t="s">
        <v>7086</v>
      </c>
      <c r="C3509" s="21"/>
      <c r="D3509" s="21" t="s">
        <v>163</v>
      </c>
      <c r="E3509" s="21" t="s">
        <v>331</v>
      </c>
      <c r="F3509" s="21" t="s">
        <v>331</v>
      </c>
      <c r="G3509" s="21" t="s">
        <v>177</v>
      </c>
      <c r="H3509" s="21" t="s">
        <v>176</v>
      </c>
      <c r="I3509" s="21" t="s">
        <v>178</v>
      </c>
      <c r="J3509" s="22">
        <v>39965</v>
      </c>
      <c r="K3509" s="22">
        <v>55153</v>
      </c>
      <c r="L3509" s="23">
        <f t="shared" si="548"/>
        <v>100</v>
      </c>
      <c r="M3509" s="24">
        <f t="shared" si="549"/>
        <v>1</v>
      </c>
      <c r="N3509" s="21">
        <v>100</v>
      </c>
      <c r="O3509" s="21">
        <v>100</v>
      </c>
      <c r="P3509" s="21" t="s">
        <v>196</v>
      </c>
      <c r="Q3509" s="21" t="s">
        <v>197</v>
      </c>
      <c r="R3509" s="25" t="s">
        <v>198</v>
      </c>
      <c r="S3509" s="21" t="s">
        <v>403</v>
      </c>
      <c r="T3509" s="21"/>
      <c r="U3509" s="26"/>
      <c r="V3509" s="26"/>
      <c r="W3509" s="27">
        <f t="shared" si="540"/>
        <v>2009</v>
      </c>
      <c r="X3509" s="27">
        <f t="shared" si="541"/>
        <v>2050</v>
      </c>
      <c r="Y3509" s="28">
        <f t="shared" si="542"/>
        <v>0</v>
      </c>
      <c r="Z3509" s="29" t="str">
        <f t="shared" si="543"/>
        <v>CAISO</v>
      </c>
      <c r="AA3509" s="30">
        <f t="shared" si="544"/>
        <v>100</v>
      </c>
      <c r="AB3509" s="31">
        <f>IF(AND(ISNUMBER(MATCH($S3509,[3]Lists!$CU$8:$CU$37,0)),J3509&gt;=DATE(2018,12,31)),$AH$6,$AH$5)</f>
        <v>1</v>
      </c>
      <c r="AC3509" s="31">
        <f t="shared" si="545"/>
        <v>1</v>
      </c>
      <c r="AD3509" s="31">
        <f t="shared" si="546"/>
        <v>1</v>
      </c>
      <c r="AE3509" s="32" t="e">
        <f>MIN($K3509,IF(AND(S3509='[3]Resources - Baseline'!$C$25,$AH$3&gt;0),MIN(DATE(2050,12,31),MAX(DATE($AH$4,12,31),DATE(YEAR(J3509)+$AH$3,MONTH(J3509),DAY(J3509)))),IF(AND(COUNTIFS('[3]Resources - Baseline'!$C$26:$C$37,S3509)=1,$AH$2&gt;0),MIN(DATE($AH$4,12,31),DATE(YEAR(J3509)+$AH$2,MONTH(J3509),DAY(J3509))),DATE(2050,12,31))))</f>
        <v>#VALUE!</v>
      </c>
      <c r="AF3509" s="33">
        <f t="shared" si="547"/>
        <v>1</v>
      </c>
    </row>
    <row r="3510" spans="1:32">
      <c r="A3510" s="1">
        <v>3510</v>
      </c>
      <c r="B3510" s="21" t="s">
        <v>7087</v>
      </c>
      <c r="C3510" s="21" t="s">
        <v>7088</v>
      </c>
      <c r="D3510" s="21" t="s">
        <v>163</v>
      </c>
      <c r="E3510" s="21" t="s">
        <v>298</v>
      </c>
      <c r="F3510" s="21" t="s">
        <v>298</v>
      </c>
      <c r="G3510" s="21" t="s">
        <v>299</v>
      </c>
      <c r="H3510" s="21" t="s">
        <v>166</v>
      </c>
      <c r="I3510" s="21" t="s">
        <v>167</v>
      </c>
      <c r="J3510" s="22">
        <v>19725</v>
      </c>
      <c r="K3510" s="22">
        <v>55123</v>
      </c>
      <c r="L3510" s="23">
        <f t="shared" si="548"/>
        <v>3</v>
      </c>
      <c r="M3510" s="24">
        <f t="shared" si="549"/>
        <v>1</v>
      </c>
      <c r="N3510" s="21">
        <v>3</v>
      </c>
      <c r="O3510" s="21">
        <v>3</v>
      </c>
      <c r="P3510" s="21" t="s">
        <v>218</v>
      </c>
      <c r="Q3510" s="21" t="s">
        <v>219</v>
      </c>
      <c r="R3510" s="25" t="s">
        <v>218</v>
      </c>
      <c r="S3510" s="21" t="s">
        <v>220</v>
      </c>
      <c r="T3510" s="21"/>
      <c r="U3510" s="26"/>
      <c r="V3510" s="26"/>
      <c r="W3510" s="27">
        <f t="shared" si="540"/>
        <v>1954</v>
      </c>
      <c r="X3510" s="27">
        <f t="shared" si="541"/>
        <v>2050</v>
      </c>
      <c r="Y3510" s="28">
        <f t="shared" si="542"/>
        <v>0</v>
      </c>
      <c r="Z3510" s="29" t="str">
        <f t="shared" si="543"/>
        <v>Excluded</v>
      </c>
      <c r="AA3510" s="30">
        <f t="shared" si="544"/>
        <v>3</v>
      </c>
      <c r="AB3510" s="31">
        <f>IF(AND(ISNUMBER(MATCH($S3510,[3]Lists!$CU$8:$CU$37,0)),J3510&gt;=DATE(2018,12,31)),$AH$6,$AH$5)</f>
        <v>1</v>
      </c>
      <c r="AC3510" s="31">
        <f t="shared" si="545"/>
        <v>1</v>
      </c>
      <c r="AD3510" s="31">
        <f t="shared" si="546"/>
        <v>1</v>
      </c>
      <c r="AE3510" s="32" t="e">
        <f>MIN($K3510,IF(AND(S3510='[3]Resources - Baseline'!$C$25,$AH$3&gt;0),MIN(DATE(2050,12,31),MAX(DATE($AH$4,12,31),DATE(YEAR(J3510)+$AH$3,MONTH(J3510),DAY(J3510)))),IF(AND(COUNTIFS('[3]Resources - Baseline'!$C$26:$C$37,S3510)=1,$AH$2&gt;0),MIN(DATE($AH$4,12,31),DATE(YEAR(J3510)+$AH$2,MONTH(J3510),DAY(J3510))),DATE(2050,12,31))))</f>
        <v>#VALUE!</v>
      </c>
      <c r="AF3510" s="33">
        <f t="shared" si="547"/>
        <v>1</v>
      </c>
    </row>
    <row r="3511" spans="1:32">
      <c r="A3511" s="1">
        <v>3511</v>
      </c>
      <c r="B3511" s="21" t="s">
        <v>7089</v>
      </c>
      <c r="C3511" s="21"/>
      <c r="D3511" s="21" t="s">
        <v>163</v>
      </c>
      <c r="E3511" s="21" t="s">
        <v>440</v>
      </c>
      <c r="F3511" s="21" t="s">
        <v>440</v>
      </c>
      <c r="G3511" s="21" t="s">
        <v>441</v>
      </c>
      <c r="H3511" s="21" t="s">
        <v>434</v>
      </c>
      <c r="I3511" s="21" t="s">
        <v>212</v>
      </c>
      <c r="J3511" s="22">
        <v>42735</v>
      </c>
      <c r="K3511" s="22">
        <v>55153</v>
      </c>
      <c r="L3511" s="23">
        <f t="shared" si="548"/>
        <v>140</v>
      </c>
      <c r="M3511" s="24">
        <f t="shared" si="549"/>
        <v>1</v>
      </c>
      <c r="N3511" s="21">
        <v>140</v>
      </c>
      <c r="O3511" s="21">
        <v>140</v>
      </c>
      <c r="P3511" s="21" t="s">
        <v>240</v>
      </c>
      <c r="Q3511" s="21" t="s">
        <v>207</v>
      </c>
      <c r="R3511" s="25" t="s">
        <v>189</v>
      </c>
      <c r="S3511" s="21" t="s">
        <v>435</v>
      </c>
      <c r="T3511" s="21"/>
      <c r="U3511" s="26"/>
      <c r="V3511" s="26"/>
      <c r="W3511" s="27">
        <f t="shared" si="540"/>
        <v>2017</v>
      </c>
      <c r="X3511" s="27">
        <f t="shared" si="541"/>
        <v>2050</v>
      </c>
      <c r="Y3511" s="28">
        <f t="shared" si="542"/>
        <v>0</v>
      </c>
      <c r="Z3511" s="29" t="str">
        <f t="shared" si="543"/>
        <v>NW</v>
      </c>
      <c r="AA3511" s="30">
        <f t="shared" si="544"/>
        <v>140</v>
      </c>
      <c r="AB3511" s="31">
        <f>IF(AND(ISNUMBER(MATCH($S3511,[3]Lists!$CU$8:$CU$37,0)),J3511&gt;=DATE(2018,12,31)),$AH$6,$AH$5)</f>
        <v>1</v>
      </c>
      <c r="AC3511" s="31">
        <f t="shared" si="545"/>
        <v>1</v>
      </c>
      <c r="AD3511" s="31">
        <f t="shared" si="546"/>
        <v>1</v>
      </c>
      <c r="AE3511" s="32" t="e">
        <f>MIN($K3511,IF(AND(S3511='[3]Resources - Baseline'!$C$25,$AH$3&gt;0),MIN(DATE(2050,12,31),MAX(DATE($AH$4,12,31),DATE(YEAR(J3511)+$AH$3,MONTH(J3511),DAY(J3511)))),IF(AND(COUNTIFS('[3]Resources - Baseline'!$C$26:$C$37,S3511)=1,$AH$2&gt;0),MIN(DATE($AH$4,12,31),DATE(YEAR(J3511)+$AH$2,MONTH(J3511),DAY(J3511))),DATE(2050,12,31))))</f>
        <v>#VALUE!</v>
      </c>
      <c r="AF3511" s="33">
        <f t="shared" si="547"/>
        <v>1</v>
      </c>
    </row>
    <row r="3512" spans="1:32">
      <c r="A3512" s="1">
        <v>3512</v>
      </c>
      <c r="B3512" s="21" t="s">
        <v>7090</v>
      </c>
      <c r="C3512" s="21" t="s">
        <v>7091</v>
      </c>
      <c r="D3512" s="21" t="s">
        <v>163</v>
      </c>
      <c r="E3512" s="21" t="s">
        <v>2835</v>
      </c>
      <c r="F3512" s="21" t="s">
        <v>2835</v>
      </c>
      <c r="G3512" s="21" t="s">
        <v>2836</v>
      </c>
      <c r="H3512" s="21" t="s">
        <v>754</v>
      </c>
      <c r="I3512" s="21" t="s">
        <v>212</v>
      </c>
      <c r="J3512" s="22">
        <v>38529</v>
      </c>
      <c r="K3512" s="22">
        <v>51501</v>
      </c>
      <c r="L3512" s="23">
        <f t="shared" si="548"/>
        <v>7.5</v>
      </c>
      <c r="M3512" s="24">
        <f t="shared" si="549"/>
        <v>1</v>
      </c>
      <c r="N3512" s="21">
        <v>7.5</v>
      </c>
      <c r="O3512" s="21">
        <v>7.5</v>
      </c>
      <c r="P3512" s="21" t="s">
        <v>218</v>
      </c>
      <c r="Q3512" s="21" t="s">
        <v>219</v>
      </c>
      <c r="R3512" s="25" t="s">
        <v>218</v>
      </c>
      <c r="S3512" s="21" t="s">
        <v>344</v>
      </c>
      <c r="T3512" s="21"/>
      <c r="U3512" s="26"/>
      <c r="V3512" s="26"/>
      <c r="W3512" s="27">
        <f t="shared" si="540"/>
        <v>2005</v>
      </c>
      <c r="X3512" s="27">
        <f t="shared" si="541"/>
        <v>2040</v>
      </c>
      <c r="Y3512" s="28">
        <f t="shared" si="542"/>
        <v>0</v>
      </c>
      <c r="Z3512" s="29" t="str">
        <f t="shared" si="543"/>
        <v>NW</v>
      </c>
      <c r="AA3512" s="30">
        <f t="shared" si="544"/>
        <v>7.5</v>
      </c>
      <c r="AB3512" s="31">
        <f>IF(AND(ISNUMBER(MATCH($S3512,[3]Lists!$CU$8:$CU$37,0)),J3512&gt;=DATE(2018,12,31)),$AH$6,$AH$5)</f>
        <v>1</v>
      </c>
      <c r="AC3512" s="31">
        <f t="shared" si="545"/>
        <v>1</v>
      </c>
      <c r="AD3512" s="31">
        <f t="shared" si="546"/>
        <v>1</v>
      </c>
      <c r="AE3512" s="32" t="e">
        <f>MIN($K3512,IF(AND(S3512='[3]Resources - Baseline'!$C$25,$AH$3&gt;0),MIN(DATE(2050,12,31),MAX(DATE($AH$4,12,31),DATE(YEAR(J3512)+$AH$3,MONTH(J3512),DAY(J3512)))),IF(AND(COUNTIFS('[3]Resources - Baseline'!$C$26:$C$37,S3512)=1,$AH$2&gt;0),MIN(DATE($AH$4,12,31),DATE(YEAR(J3512)+$AH$2,MONTH(J3512),DAY(J3512))),DATE(2050,12,31))))</f>
        <v>#VALUE!</v>
      </c>
      <c r="AF3512" s="33">
        <f t="shared" si="547"/>
        <v>1</v>
      </c>
    </row>
    <row r="3513" spans="1:32">
      <c r="A3513" s="1">
        <v>3513</v>
      </c>
      <c r="B3513" s="21" t="s">
        <v>7092</v>
      </c>
      <c r="C3513" s="21"/>
      <c r="D3513" s="21" t="s">
        <v>185</v>
      </c>
      <c r="E3513" s="21" t="s">
        <v>246</v>
      </c>
      <c r="F3513" s="21" t="s">
        <v>246</v>
      </c>
      <c r="G3513" s="21" t="s">
        <v>247</v>
      </c>
      <c r="H3513" s="21" t="s">
        <v>246</v>
      </c>
      <c r="I3513" s="21" t="s">
        <v>178</v>
      </c>
      <c r="J3513" s="22">
        <v>31831</v>
      </c>
      <c r="K3513" s="22">
        <v>55153</v>
      </c>
      <c r="L3513" s="23">
        <f t="shared" si="548"/>
        <v>14.84</v>
      </c>
      <c r="M3513" s="24">
        <f t="shared" si="549"/>
        <v>0.12926829268292683</v>
      </c>
      <c r="N3513" s="21">
        <v>14.84</v>
      </c>
      <c r="O3513" s="21">
        <v>114.8</v>
      </c>
      <c r="P3513" s="21" t="s">
        <v>533</v>
      </c>
      <c r="Q3513" s="21" t="s">
        <v>269</v>
      </c>
      <c r="R3513" s="25" t="s">
        <v>270</v>
      </c>
      <c r="S3513" s="21" t="s">
        <v>450</v>
      </c>
      <c r="T3513" s="21"/>
      <c r="U3513" s="26"/>
      <c r="V3513" s="26"/>
      <c r="W3513" s="27">
        <f t="shared" si="540"/>
        <v>1987</v>
      </c>
      <c r="X3513" s="27">
        <f t="shared" si="541"/>
        <v>2050</v>
      </c>
      <c r="Y3513" s="28">
        <f t="shared" si="542"/>
        <v>0</v>
      </c>
      <c r="Z3513" s="29" t="str">
        <f t="shared" si="543"/>
        <v>CAISO</v>
      </c>
      <c r="AA3513" s="30">
        <f t="shared" si="544"/>
        <v>114.8</v>
      </c>
      <c r="AB3513" s="31">
        <f>IF(AND(ISNUMBER(MATCH($S3513,[3]Lists!$CU$8:$CU$37,0)),J3513&gt;=DATE(2018,12,31)),$AH$6,$AH$5)</f>
        <v>1</v>
      </c>
      <c r="AC3513" s="31">
        <f t="shared" si="545"/>
        <v>1</v>
      </c>
      <c r="AD3513" s="31">
        <f t="shared" si="546"/>
        <v>1</v>
      </c>
      <c r="AE3513" s="32" t="e">
        <f>MIN($K3513,IF(AND(S3513='[3]Resources - Baseline'!$C$25,$AH$3&gt;0),MIN(DATE(2050,12,31),MAX(DATE($AH$4,12,31),DATE(YEAR(J3513)+$AH$3,MONTH(J3513),DAY(J3513)))),IF(AND(COUNTIFS('[3]Resources - Baseline'!$C$26:$C$37,S3513)=1,$AH$2&gt;0),MIN(DATE($AH$4,12,31),DATE(YEAR(J3513)+$AH$2,MONTH(J3513),DAY(J3513))),DATE(2050,12,31))))</f>
        <v>#VALUE!</v>
      </c>
      <c r="AF3513" s="33">
        <f t="shared" si="547"/>
        <v>1</v>
      </c>
    </row>
    <row r="3514" spans="1:32">
      <c r="A3514" s="1">
        <v>3514</v>
      </c>
      <c r="B3514" s="21" t="s">
        <v>7093</v>
      </c>
      <c r="C3514" s="21" t="s">
        <v>7094</v>
      </c>
      <c r="D3514" s="21" t="s">
        <v>174</v>
      </c>
      <c r="E3514" s="22" t="s">
        <v>202</v>
      </c>
      <c r="F3514" s="22" t="s">
        <v>203</v>
      </c>
      <c r="G3514" s="22" t="s">
        <v>204</v>
      </c>
      <c r="H3514" s="22" t="s">
        <v>205</v>
      </c>
      <c r="I3514" s="22" t="s">
        <v>178</v>
      </c>
      <c r="J3514" s="22">
        <v>42549</v>
      </c>
      <c r="K3514" s="22">
        <v>55153</v>
      </c>
      <c r="L3514" s="23">
        <f t="shared" si="548"/>
        <v>45</v>
      </c>
      <c r="M3514" s="24">
        <f t="shared" si="549"/>
        <v>1</v>
      </c>
      <c r="N3514" s="23">
        <v>45</v>
      </c>
      <c r="O3514" s="23">
        <v>45</v>
      </c>
      <c r="P3514" s="23" t="s">
        <v>5218</v>
      </c>
      <c r="Q3514" s="23" t="s">
        <v>5219</v>
      </c>
      <c r="R3514" s="25" t="s">
        <v>5220</v>
      </c>
      <c r="S3514" s="22" t="s">
        <v>182</v>
      </c>
      <c r="T3514" s="22"/>
      <c r="U3514" s="26"/>
      <c r="V3514" s="26"/>
      <c r="W3514" s="27">
        <f t="shared" si="540"/>
        <v>2016</v>
      </c>
      <c r="X3514" s="27">
        <f t="shared" si="541"/>
        <v>2050</v>
      </c>
      <c r="Y3514" s="28">
        <f t="shared" si="542"/>
        <v>0</v>
      </c>
      <c r="Z3514" s="29" t="str">
        <f t="shared" si="543"/>
        <v>CAISO</v>
      </c>
      <c r="AA3514" s="30">
        <f t="shared" si="544"/>
        <v>45</v>
      </c>
      <c r="AB3514" s="31">
        <f>IF(AND(ISNUMBER(MATCH($S3514,[3]Lists!$CU$8:$CU$37,0)),J3514&gt;=DATE(2018,12,31)),$AH$6,$AH$5)</f>
        <v>1</v>
      </c>
      <c r="AC3514" s="31">
        <f t="shared" si="545"/>
        <v>1</v>
      </c>
      <c r="AD3514" s="31">
        <f t="shared" si="546"/>
        <v>1</v>
      </c>
      <c r="AE3514" s="32" t="e">
        <f>MIN($K3514,IF(AND(S3514='[3]Resources - Baseline'!$C$25,$AH$3&gt;0),MIN(DATE(2050,12,31),MAX(DATE($AH$4,12,31),DATE(YEAR(J3514)+$AH$3,MONTH(J3514),DAY(J3514)))),IF(AND(COUNTIFS('[3]Resources - Baseline'!$C$26:$C$37,S3514)=1,$AH$2&gt;0),MIN(DATE($AH$4,12,31),DATE(YEAR(J3514)+$AH$2,MONTH(J3514),DAY(J3514))),DATE(2050,12,31))))</f>
        <v>#VALUE!</v>
      </c>
      <c r="AF3514" s="33">
        <f t="shared" si="547"/>
        <v>1</v>
      </c>
    </row>
    <row r="3515" spans="1:32">
      <c r="A3515" s="1">
        <v>3515</v>
      </c>
      <c r="B3515" s="21" t="s">
        <v>7095</v>
      </c>
      <c r="C3515" s="21" t="s">
        <v>7096</v>
      </c>
      <c r="D3515" s="21" t="s">
        <v>163</v>
      </c>
      <c r="E3515" s="21" t="s">
        <v>829</v>
      </c>
      <c r="F3515" s="21" t="s">
        <v>829</v>
      </c>
      <c r="G3515" s="21" t="s">
        <v>830</v>
      </c>
      <c r="H3515" s="21" t="s">
        <v>829</v>
      </c>
      <c r="I3515" s="21" t="s">
        <v>212</v>
      </c>
      <c r="J3515" s="22">
        <v>38961</v>
      </c>
      <c r="K3515" s="22">
        <v>55153</v>
      </c>
      <c r="L3515" s="23">
        <f t="shared" si="548"/>
        <v>6.9</v>
      </c>
      <c r="M3515" s="24">
        <f t="shared" si="549"/>
        <v>1</v>
      </c>
      <c r="N3515" s="21">
        <v>6.9</v>
      </c>
      <c r="O3515" s="21">
        <v>6.9</v>
      </c>
      <c r="P3515" s="21" t="s">
        <v>218</v>
      </c>
      <c r="Q3515" s="21" t="s">
        <v>219</v>
      </c>
      <c r="R3515" s="25" t="s">
        <v>218</v>
      </c>
      <c r="S3515" s="21" t="s">
        <v>118</v>
      </c>
      <c r="T3515" s="21" t="s">
        <v>178</v>
      </c>
      <c r="U3515" s="26">
        <v>6.9</v>
      </c>
      <c r="V3515" s="26"/>
      <c r="W3515" s="27">
        <f t="shared" si="540"/>
        <v>2007</v>
      </c>
      <c r="X3515" s="27">
        <f t="shared" si="541"/>
        <v>2050</v>
      </c>
      <c r="Y3515" s="28">
        <f t="shared" si="542"/>
        <v>0</v>
      </c>
      <c r="Z3515" s="29" t="str">
        <f t="shared" si="543"/>
        <v>CAISO</v>
      </c>
      <c r="AA3515" s="30">
        <f t="shared" si="544"/>
        <v>6.9</v>
      </c>
      <c r="AB3515" s="31">
        <f>IF(AND(ISNUMBER(MATCH($S3515,[3]Lists!$CU$8:$CU$37,0)),J3515&gt;=DATE(2018,12,31)),$AH$6,$AH$5)</f>
        <v>1</v>
      </c>
      <c r="AC3515" s="31">
        <f t="shared" si="545"/>
        <v>1</v>
      </c>
      <c r="AD3515" s="31">
        <f t="shared" si="546"/>
        <v>1</v>
      </c>
      <c r="AE3515" s="32" t="e">
        <f>MIN($K3515,IF(AND(S3515='[3]Resources - Baseline'!$C$25,$AH$3&gt;0),MIN(DATE(2050,12,31),MAX(DATE($AH$4,12,31),DATE(YEAR(J3515)+$AH$3,MONTH(J3515),DAY(J3515)))),IF(AND(COUNTIFS('[3]Resources - Baseline'!$C$26:$C$37,S3515)=1,$AH$2&gt;0),MIN(DATE($AH$4,12,31),DATE(YEAR(J3515)+$AH$2,MONTH(J3515),DAY(J3515))),DATE(2050,12,31))))</f>
        <v>#VALUE!</v>
      </c>
      <c r="AF3515" s="33">
        <f t="shared" si="547"/>
        <v>1</v>
      </c>
    </row>
    <row r="3516" spans="1:32">
      <c r="A3516" s="1">
        <v>3516</v>
      </c>
      <c r="B3516" s="21" t="s">
        <v>7097</v>
      </c>
      <c r="C3516" s="21" t="s">
        <v>7098</v>
      </c>
      <c r="D3516" s="21" t="s">
        <v>163</v>
      </c>
      <c r="E3516" s="21" t="s">
        <v>331</v>
      </c>
      <c r="F3516" s="21" t="s">
        <v>331</v>
      </c>
      <c r="G3516" s="21" t="s">
        <v>177</v>
      </c>
      <c r="H3516" s="21" t="s">
        <v>176</v>
      </c>
      <c r="I3516" s="21" t="s">
        <v>178</v>
      </c>
      <c r="J3516" s="22">
        <v>38961</v>
      </c>
      <c r="K3516" s="22">
        <v>55153</v>
      </c>
      <c r="L3516" s="23">
        <f t="shared" si="548"/>
        <v>6.9</v>
      </c>
      <c r="M3516" s="24">
        <f t="shared" si="549"/>
        <v>1</v>
      </c>
      <c r="N3516" s="21">
        <v>6.9</v>
      </c>
      <c r="O3516" s="21">
        <v>6.9</v>
      </c>
      <c r="P3516" s="21" t="s">
        <v>218</v>
      </c>
      <c r="Q3516" s="21" t="s">
        <v>219</v>
      </c>
      <c r="R3516" s="25" t="s">
        <v>218</v>
      </c>
      <c r="S3516" s="21" t="s">
        <v>265</v>
      </c>
      <c r="T3516" s="21"/>
      <c r="U3516" s="26"/>
      <c r="V3516" s="26"/>
      <c r="W3516" s="27">
        <f t="shared" si="540"/>
        <v>2007</v>
      </c>
      <c r="X3516" s="27">
        <f t="shared" si="541"/>
        <v>2050</v>
      </c>
      <c r="Y3516" s="28">
        <f t="shared" si="542"/>
        <v>0</v>
      </c>
      <c r="Z3516" s="29" t="str">
        <f t="shared" si="543"/>
        <v>CAISO</v>
      </c>
      <c r="AA3516" s="30">
        <f t="shared" si="544"/>
        <v>6.9</v>
      </c>
      <c r="AB3516" s="31">
        <f>IF(AND(ISNUMBER(MATCH($S3516,[3]Lists!$CU$8:$CU$37,0)),J3516&gt;=DATE(2018,12,31)),$AH$6,$AH$5)</f>
        <v>1</v>
      </c>
      <c r="AC3516" s="31">
        <f t="shared" si="545"/>
        <v>1</v>
      </c>
      <c r="AD3516" s="31">
        <f t="shared" si="546"/>
        <v>1</v>
      </c>
      <c r="AE3516" s="32" t="e">
        <f>MIN($K3516,IF(AND(S3516='[3]Resources - Baseline'!$C$25,$AH$3&gt;0),MIN(DATE(2050,12,31),MAX(DATE($AH$4,12,31),DATE(YEAR(J3516)+$AH$3,MONTH(J3516),DAY(J3516)))),IF(AND(COUNTIFS('[3]Resources - Baseline'!$C$26:$C$37,S3516)=1,$AH$2&gt;0),MIN(DATE($AH$4,12,31),DATE(YEAR(J3516)+$AH$2,MONTH(J3516),DAY(J3516))),DATE(2050,12,31))))</f>
        <v>#VALUE!</v>
      </c>
      <c r="AF3516" s="33">
        <f t="shared" si="547"/>
        <v>1</v>
      </c>
    </row>
    <row r="3517" spans="1:32">
      <c r="A3517" s="1">
        <v>3517</v>
      </c>
      <c r="B3517" s="21" t="s">
        <v>7099</v>
      </c>
      <c r="C3517" s="21" t="s">
        <v>7099</v>
      </c>
      <c r="D3517" s="21" t="s">
        <v>185</v>
      </c>
      <c r="E3517" s="21" t="s">
        <v>176</v>
      </c>
      <c r="F3517" s="21" t="s">
        <v>176</v>
      </c>
      <c r="G3517" s="21" t="s">
        <v>177</v>
      </c>
      <c r="H3517" s="21" t="s">
        <v>176</v>
      </c>
      <c r="I3517" s="21" t="s">
        <v>178</v>
      </c>
      <c r="J3517" s="22">
        <v>39556</v>
      </c>
      <c r="K3517" s="22">
        <v>55153</v>
      </c>
      <c r="L3517" s="23">
        <f t="shared" si="548"/>
        <v>45</v>
      </c>
      <c r="M3517" s="24">
        <f t="shared" si="549"/>
        <v>1</v>
      </c>
      <c r="N3517" s="21">
        <v>45</v>
      </c>
      <c r="O3517" s="21">
        <v>45</v>
      </c>
      <c r="P3517" s="21" t="s">
        <v>187</v>
      </c>
      <c r="Q3517" s="21" t="s">
        <v>197</v>
      </c>
      <c r="R3517" s="25" t="s">
        <v>198</v>
      </c>
      <c r="S3517" s="21" t="s">
        <v>403</v>
      </c>
      <c r="T3517" s="21"/>
      <c r="U3517" s="26"/>
      <c r="V3517" s="26"/>
      <c r="W3517" s="27">
        <f t="shared" si="540"/>
        <v>2008</v>
      </c>
      <c r="X3517" s="27">
        <f t="shared" si="541"/>
        <v>2050</v>
      </c>
      <c r="Y3517" s="28">
        <f t="shared" si="542"/>
        <v>0</v>
      </c>
      <c r="Z3517" s="29" t="str">
        <f t="shared" si="543"/>
        <v>CAISO</v>
      </c>
      <c r="AA3517" s="30">
        <f t="shared" si="544"/>
        <v>45</v>
      </c>
      <c r="AB3517" s="31">
        <f>IF(AND(ISNUMBER(MATCH($S3517,[3]Lists!$CU$8:$CU$37,0)),J3517&gt;=DATE(2018,12,31)),$AH$6,$AH$5)</f>
        <v>1</v>
      </c>
      <c r="AC3517" s="31">
        <f t="shared" si="545"/>
        <v>1</v>
      </c>
      <c r="AD3517" s="31">
        <f t="shared" si="546"/>
        <v>1</v>
      </c>
      <c r="AE3517" s="32" t="e">
        <f>MIN($K3517,IF(AND(S3517='[3]Resources - Baseline'!$C$25,$AH$3&gt;0),MIN(DATE(2050,12,31),MAX(DATE($AH$4,12,31),DATE(YEAR(J3517)+$AH$3,MONTH(J3517),DAY(J3517)))),IF(AND(COUNTIFS('[3]Resources - Baseline'!$C$26:$C$37,S3517)=1,$AH$2&gt;0),MIN(DATE($AH$4,12,31),DATE(YEAR(J3517)+$AH$2,MONTH(J3517),DAY(J3517))),DATE(2050,12,31))))</f>
        <v>#VALUE!</v>
      </c>
      <c r="AF3517" s="33">
        <f t="shared" si="547"/>
        <v>1</v>
      </c>
    </row>
    <row r="3518" spans="1:32">
      <c r="A3518" s="1">
        <v>3518</v>
      </c>
      <c r="B3518" s="21" t="s">
        <v>7100</v>
      </c>
      <c r="C3518" s="21" t="s">
        <v>7101</v>
      </c>
      <c r="D3518" s="21" t="s">
        <v>185</v>
      </c>
      <c r="E3518" s="21" t="s">
        <v>175</v>
      </c>
      <c r="F3518" s="21" t="s">
        <v>175</v>
      </c>
      <c r="G3518" s="21" t="s">
        <v>186</v>
      </c>
      <c r="H3518" s="21" t="s">
        <v>175</v>
      </c>
      <c r="I3518" s="21" t="s">
        <v>178</v>
      </c>
      <c r="J3518" s="22">
        <v>11324</v>
      </c>
      <c r="K3518" s="22">
        <v>55153</v>
      </c>
      <c r="L3518" s="23">
        <f t="shared" si="548"/>
        <v>62</v>
      </c>
      <c r="M3518" s="24">
        <f t="shared" si="549"/>
        <v>1</v>
      </c>
      <c r="N3518" s="21">
        <v>62</v>
      </c>
      <c r="O3518" s="21">
        <v>62</v>
      </c>
      <c r="P3518" s="21" t="s">
        <v>187</v>
      </c>
      <c r="Q3518" s="21" t="s">
        <v>219</v>
      </c>
      <c r="R3518" s="25" t="s">
        <v>218</v>
      </c>
      <c r="S3518" s="21" t="s">
        <v>265</v>
      </c>
      <c r="T3518" s="21"/>
      <c r="U3518" s="26"/>
      <c r="V3518" s="26"/>
      <c r="W3518" s="27">
        <f t="shared" si="540"/>
        <v>1931</v>
      </c>
      <c r="X3518" s="27">
        <f t="shared" si="541"/>
        <v>2050</v>
      </c>
      <c r="Y3518" s="28">
        <f t="shared" si="542"/>
        <v>0</v>
      </c>
      <c r="Z3518" s="29" t="str">
        <f t="shared" si="543"/>
        <v>CAISO</v>
      </c>
      <c r="AA3518" s="30">
        <f t="shared" si="544"/>
        <v>62</v>
      </c>
      <c r="AB3518" s="31">
        <f>IF(AND(ISNUMBER(MATCH($S3518,[3]Lists!$CU$8:$CU$37,0)),J3518&gt;=DATE(2018,12,31)),$AH$6,$AH$5)</f>
        <v>1</v>
      </c>
      <c r="AC3518" s="31">
        <f t="shared" si="545"/>
        <v>1</v>
      </c>
      <c r="AD3518" s="31">
        <f t="shared" si="546"/>
        <v>1</v>
      </c>
      <c r="AE3518" s="32" t="e">
        <f>MIN($K3518,IF(AND(S3518='[3]Resources - Baseline'!$C$25,$AH$3&gt;0),MIN(DATE(2050,12,31),MAX(DATE($AH$4,12,31),DATE(YEAR(J3518)+$AH$3,MONTH(J3518),DAY(J3518)))),IF(AND(COUNTIFS('[3]Resources - Baseline'!$C$26:$C$37,S3518)=1,$AH$2&gt;0),MIN(DATE($AH$4,12,31),DATE(YEAR(J3518)+$AH$2,MONTH(J3518),DAY(J3518))),DATE(2050,12,31))))</f>
        <v>#VALUE!</v>
      </c>
      <c r="AF3518" s="33">
        <f t="shared" si="547"/>
        <v>1</v>
      </c>
    </row>
    <row r="3519" spans="1:32">
      <c r="A3519" s="1">
        <v>3519</v>
      </c>
      <c r="B3519" s="21" t="s">
        <v>7102</v>
      </c>
      <c r="C3519" s="21" t="s">
        <v>7103</v>
      </c>
      <c r="D3519" s="21" t="s">
        <v>163</v>
      </c>
      <c r="E3519" s="21" t="s">
        <v>164</v>
      </c>
      <c r="F3519" s="21" t="s">
        <v>164</v>
      </c>
      <c r="G3519" s="21" t="s">
        <v>165</v>
      </c>
      <c r="H3519" s="21" t="s">
        <v>166</v>
      </c>
      <c r="I3519" s="21" t="s">
        <v>167</v>
      </c>
      <c r="J3519" s="22">
        <v>40129</v>
      </c>
      <c r="K3519" s="22">
        <v>54715</v>
      </c>
      <c r="L3519" s="23">
        <f t="shared" si="548"/>
        <v>9.68</v>
      </c>
      <c r="M3519" s="24">
        <f t="shared" si="549"/>
        <v>1</v>
      </c>
      <c r="N3519" s="21">
        <v>9.68</v>
      </c>
      <c r="O3519" s="21">
        <v>9.68</v>
      </c>
      <c r="P3519" s="21" t="s">
        <v>218</v>
      </c>
      <c r="Q3519" s="21" t="s">
        <v>219</v>
      </c>
      <c r="R3519" s="25" t="s">
        <v>218</v>
      </c>
      <c r="S3519" s="21" t="s">
        <v>220</v>
      </c>
      <c r="T3519" s="21"/>
      <c r="U3519" s="26"/>
      <c r="V3519" s="26"/>
      <c r="W3519" s="27">
        <f t="shared" si="540"/>
        <v>2010</v>
      </c>
      <c r="X3519" s="27">
        <f t="shared" si="541"/>
        <v>2049</v>
      </c>
      <c r="Y3519" s="28">
        <f t="shared" si="542"/>
        <v>0</v>
      </c>
      <c r="Z3519" s="29" t="str">
        <f t="shared" si="543"/>
        <v>Excluded</v>
      </c>
      <c r="AA3519" s="30">
        <f t="shared" si="544"/>
        <v>9.68</v>
      </c>
      <c r="AB3519" s="31">
        <f>IF(AND(ISNUMBER(MATCH($S3519,[3]Lists!$CU$8:$CU$37,0)),J3519&gt;=DATE(2018,12,31)),$AH$6,$AH$5)</f>
        <v>1</v>
      </c>
      <c r="AC3519" s="31">
        <f t="shared" si="545"/>
        <v>1</v>
      </c>
      <c r="AD3519" s="31">
        <f t="shared" si="546"/>
        <v>1</v>
      </c>
      <c r="AE3519" s="32" t="e">
        <f>MIN($K3519,IF(AND(S3519='[3]Resources - Baseline'!$C$25,$AH$3&gt;0),MIN(DATE(2050,12,31),MAX(DATE($AH$4,12,31),DATE(YEAR(J3519)+$AH$3,MONTH(J3519),DAY(J3519)))),IF(AND(COUNTIFS('[3]Resources - Baseline'!$C$26:$C$37,S3519)=1,$AH$2&gt;0),MIN(DATE($AH$4,12,31),DATE(YEAR(J3519)+$AH$2,MONTH(J3519),DAY(J3519))),DATE(2050,12,31))))</f>
        <v>#VALUE!</v>
      </c>
      <c r="AF3519" s="33">
        <f t="shared" si="547"/>
        <v>1</v>
      </c>
    </row>
    <row r="3520" spans="1:32">
      <c r="A3520" s="1">
        <v>3520</v>
      </c>
      <c r="B3520" s="21" t="s">
        <v>7104</v>
      </c>
      <c r="C3520" s="21" t="s">
        <v>7105</v>
      </c>
      <c r="D3520" s="21" t="s">
        <v>163</v>
      </c>
      <c r="E3520" s="21" t="s">
        <v>164</v>
      </c>
      <c r="F3520" s="21" t="s">
        <v>164</v>
      </c>
      <c r="G3520" s="21" t="s">
        <v>165</v>
      </c>
      <c r="H3520" s="21" t="s">
        <v>166</v>
      </c>
      <c r="I3520" s="21" t="s">
        <v>167</v>
      </c>
      <c r="J3520" s="22">
        <v>40129</v>
      </c>
      <c r="K3520" s="22">
        <v>54715</v>
      </c>
      <c r="L3520" s="23">
        <f t="shared" si="548"/>
        <v>9.68</v>
      </c>
      <c r="M3520" s="24">
        <f t="shared" si="549"/>
        <v>1</v>
      </c>
      <c r="N3520" s="21">
        <v>9.68</v>
      </c>
      <c r="O3520" s="21">
        <v>9.68</v>
      </c>
      <c r="P3520" s="21" t="s">
        <v>218</v>
      </c>
      <c r="Q3520" s="21" t="s">
        <v>219</v>
      </c>
      <c r="R3520" s="25" t="s">
        <v>218</v>
      </c>
      <c r="S3520" s="21" t="s">
        <v>220</v>
      </c>
      <c r="T3520" s="21"/>
      <c r="U3520" s="26"/>
      <c r="V3520" s="26"/>
      <c r="W3520" s="27">
        <f t="shared" si="540"/>
        <v>2010</v>
      </c>
      <c r="X3520" s="27">
        <f t="shared" si="541"/>
        <v>2049</v>
      </c>
      <c r="Y3520" s="28">
        <f t="shared" si="542"/>
        <v>0</v>
      </c>
      <c r="Z3520" s="29" t="str">
        <f t="shared" si="543"/>
        <v>Excluded</v>
      </c>
      <c r="AA3520" s="30">
        <f t="shared" si="544"/>
        <v>9.68</v>
      </c>
      <c r="AB3520" s="31">
        <f>IF(AND(ISNUMBER(MATCH($S3520,[3]Lists!$CU$8:$CU$37,0)),J3520&gt;=DATE(2018,12,31)),$AH$6,$AH$5)</f>
        <v>1</v>
      </c>
      <c r="AC3520" s="31">
        <f t="shared" si="545"/>
        <v>1</v>
      </c>
      <c r="AD3520" s="31">
        <f t="shared" si="546"/>
        <v>1</v>
      </c>
      <c r="AE3520" s="32" t="e">
        <f>MIN($K3520,IF(AND(S3520='[3]Resources - Baseline'!$C$25,$AH$3&gt;0),MIN(DATE(2050,12,31),MAX(DATE($AH$4,12,31),DATE(YEAR(J3520)+$AH$3,MONTH(J3520),DAY(J3520)))),IF(AND(COUNTIFS('[3]Resources - Baseline'!$C$26:$C$37,S3520)=1,$AH$2&gt;0),MIN(DATE($AH$4,12,31),DATE(YEAR(J3520)+$AH$2,MONTH(J3520),DAY(J3520))),DATE(2050,12,31))))</f>
        <v>#VALUE!</v>
      </c>
      <c r="AF3520" s="33">
        <f t="shared" si="547"/>
        <v>1</v>
      </c>
    </row>
    <row r="3521" spans="1:32">
      <c r="A3521" s="1">
        <v>3521</v>
      </c>
      <c r="B3521" s="21" t="s">
        <v>7106</v>
      </c>
      <c r="C3521" s="21" t="s">
        <v>7107</v>
      </c>
      <c r="D3521" s="21" t="s">
        <v>185</v>
      </c>
      <c r="E3521" s="21" t="s">
        <v>175</v>
      </c>
      <c r="F3521" s="21" t="s">
        <v>175</v>
      </c>
      <c r="G3521" s="21" t="s">
        <v>186</v>
      </c>
      <c r="H3521" s="21" t="s">
        <v>175</v>
      </c>
      <c r="I3521" s="21" t="s">
        <v>178</v>
      </c>
      <c r="J3521" s="22">
        <v>31427</v>
      </c>
      <c r="K3521" s="22">
        <v>55153</v>
      </c>
      <c r="L3521" s="23">
        <f t="shared" si="548"/>
        <v>2.83</v>
      </c>
      <c r="M3521" s="24">
        <f t="shared" si="549"/>
        <v>1</v>
      </c>
      <c r="N3521" s="21">
        <v>2.83</v>
      </c>
      <c r="O3521" s="21">
        <v>2.83</v>
      </c>
      <c r="P3521" s="21" t="s">
        <v>187</v>
      </c>
      <c r="Q3521" s="21" t="s">
        <v>219</v>
      </c>
      <c r="R3521" s="25" t="s">
        <v>218</v>
      </c>
      <c r="S3521" s="21" t="s">
        <v>368</v>
      </c>
      <c r="T3521" s="21"/>
      <c r="U3521" s="26"/>
      <c r="V3521" s="26"/>
      <c r="W3521" s="27">
        <f t="shared" si="540"/>
        <v>1986</v>
      </c>
      <c r="X3521" s="27">
        <f t="shared" si="541"/>
        <v>2050</v>
      </c>
      <c r="Y3521" s="28">
        <f t="shared" si="542"/>
        <v>0</v>
      </c>
      <c r="Z3521" s="29" t="str">
        <f t="shared" si="543"/>
        <v>CAISO</v>
      </c>
      <c r="AA3521" s="30">
        <f t="shared" si="544"/>
        <v>2.83</v>
      </c>
      <c r="AB3521" s="31">
        <f>IF(AND(ISNUMBER(MATCH($S3521,[3]Lists!$CU$8:$CU$37,0)),J3521&gt;=DATE(2018,12,31)),$AH$6,$AH$5)</f>
        <v>1</v>
      </c>
      <c r="AC3521" s="31">
        <f t="shared" si="545"/>
        <v>1</v>
      </c>
      <c r="AD3521" s="31">
        <f t="shared" si="546"/>
        <v>1</v>
      </c>
      <c r="AE3521" s="32" t="e">
        <f>MIN($K3521,IF(AND(S3521='[3]Resources - Baseline'!$C$25,$AH$3&gt;0),MIN(DATE(2050,12,31),MAX(DATE($AH$4,12,31),DATE(YEAR(J3521)+$AH$3,MONTH(J3521),DAY(J3521)))),IF(AND(COUNTIFS('[3]Resources - Baseline'!$C$26:$C$37,S3521)=1,$AH$2&gt;0),MIN(DATE($AH$4,12,31),DATE(YEAR(J3521)+$AH$2,MONTH(J3521),DAY(J3521))),DATE(2050,12,31))))</f>
        <v>#VALUE!</v>
      </c>
      <c r="AF3521" s="33">
        <f t="shared" si="547"/>
        <v>1</v>
      </c>
    </row>
    <row r="3522" spans="1:32">
      <c r="A3522" s="1">
        <v>3522</v>
      </c>
      <c r="B3522" s="21" t="s">
        <v>7108</v>
      </c>
      <c r="C3522" s="21" t="s">
        <v>7109</v>
      </c>
      <c r="D3522" s="21" t="s">
        <v>185</v>
      </c>
      <c r="E3522" s="21" t="s">
        <v>175</v>
      </c>
      <c r="F3522" s="21" t="s">
        <v>175</v>
      </c>
      <c r="G3522" s="21" t="s">
        <v>186</v>
      </c>
      <c r="H3522" s="21" t="s">
        <v>175</v>
      </c>
      <c r="I3522" s="21" t="s">
        <v>178</v>
      </c>
      <c r="J3522" s="22">
        <v>41703</v>
      </c>
      <c r="K3522" s="22">
        <v>55153</v>
      </c>
      <c r="L3522" s="23">
        <f t="shared" si="548"/>
        <v>1.5</v>
      </c>
      <c r="M3522" s="24">
        <f t="shared" si="549"/>
        <v>1</v>
      </c>
      <c r="N3522" s="21">
        <v>1.5</v>
      </c>
      <c r="O3522" s="21">
        <v>1.5</v>
      </c>
      <c r="P3522" s="21" t="s">
        <v>187</v>
      </c>
      <c r="Q3522" s="21" t="s">
        <v>188</v>
      </c>
      <c r="R3522" s="25" t="s">
        <v>189</v>
      </c>
      <c r="S3522" s="21" t="s">
        <v>182</v>
      </c>
      <c r="T3522" s="21"/>
      <c r="U3522" s="26"/>
      <c r="V3522" s="26"/>
      <c r="W3522" s="27">
        <f t="shared" si="540"/>
        <v>2014</v>
      </c>
      <c r="X3522" s="27">
        <f t="shared" si="541"/>
        <v>2050</v>
      </c>
      <c r="Y3522" s="28">
        <f t="shared" si="542"/>
        <v>0</v>
      </c>
      <c r="Z3522" s="29" t="str">
        <f t="shared" si="543"/>
        <v>CAISO</v>
      </c>
      <c r="AA3522" s="30">
        <f t="shared" si="544"/>
        <v>1.5</v>
      </c>
      <c r="AB3522" s="31">
        <f>IF(AND(ISNUMBER(MATCH($S3522,[3]Lists!$CU$8:$CU$37,0)),J3522&gt;=DATE(2018,12,31)),$AH$6,$AH$5)</f>
        <v>1</v>
      </c>
      <c r="AC3522" s="31">
        <f t="shared" si="545"/>
        <v>1</v>
      </c>
      <c r="AD3522" s="31">
        <f t="shared" si="546"/>
        <v>1</v>
      </c>
      <c r="AE3522" s="32" t="e">
        <f>MIN($K3522,IF(AND(S3522='[3]Resources - Baseline'!$C$25,$AH$3&gt;0),MIN(DATE(2050,12,31),MAX(DATE($AH$4,12,31),DATE(YEAR(J3522)+$AH$3,MONTH(J3522),DAY(J3522)))),IF(AND(COUNTIFS('[3]Resources - Baseline'!$C$26:$C$37,S3522)=1,$AH$2&gt;0),MIN(DATE($AH$4,12,31),DATE(YEAR(J3522)+$AH$2,MONTH(J3522),DAY(J3522))),DATE(2050,12,31))))</f>
        <v>#VALUE!</v>
      </c>
      <c r="AF3522" s="33">
        <f t="shared" si="547"/>
        <v>1</v>
      </c>
    </row>
    <row r="3523" spans="1:32">
      <c r="A3523" s="1">
        <v>3523</v>
      </c>
      <c r="B3523" s="21" t="s">
        <v>7110</v>
      </c>
      <c r="C3523" s="21" t="s">
        <v>7111</v>
      </c>
      <c r="D3523" s="21" t="s">
        <v>185</v>
      </c>
      <c r="E3523" s="21" t="s">
        <v>175</v>
      </c>
      <c r="F3523" s="21" t="s">
        <v>175</v>
      </c>
      <c r="G3523" s="21" t="s">
        <v>186</v>
      </c>
      <c r="H3523" s="21" t="s">
        <v>175</v>
      </c>
      <c r="I3523" s="21" t="s">
        <v>178</v>
      </c>
      <c r="J3523" s="22">
        <v>31413</v>
      </c>
      <c r="K3523" s="22">
        <v>55153</v>
      </c>
      <c r="L3523" s="23">
        <f t="shared" si="548"/>
        <v>1.5</v>
      </c>
      <c r="M3523" s="24">
        <f t="shared" si="549"/>
        <v>1</v>
      </c>
      <c r="N3523" s="21">
        <v>1.5</v>
      </c>
      <c r="O3523" s="21">
        <v>1.5</v>
      </c>
      <c r="P3523" s="21" t="s">
        <v>187</v>
      </c>
      <c r="Q3523" s="21" t="s">
        <v>219</v>
      </c>
      <c r="R3523" s="25" t="s">
        <v>218</v>
      </c>
      <c r="S3523" s="21" t="s">
        <v>368</v>
      </c>
      <c r="T3523" s="21"/>
      <c r="U3523" s="26"/>
      <c r="V3523" s="26"/>
      <c r="W3523" s="27">
        <f t="shared" si="540"/>
        <v>1986</v>
      </c>
      <c r="X3523" s="27">
        <f t="shared" si="541"/>
        <v>2050</v>
      </c>
      <c r="Y3523" s="28">
        <f t="shared" si="542"/>
        <v>0</v>
      </c>
      <c r="Z3523" s="29" t="str">
        <f t="shared" si="543"/>
        <v>CAISO</v>
      </c>
      <c r="AA3523" s="30">
        <f t="shared" si="544"/>
        <v>1.5</v>
      </c>
      <c r="AB3523" s="31">
        <f>IF(AND(ISNUMBER(MATCH($S3523,[3]Lists!$CU$8:$CU$37,0)),J3523&gt;=DATE(2018,12,31)),$AH$6,$AH$5)</f>
        <v>1</v>
      </c>
      <c r="AC3523" s="31">
        <f t="shared" si="545"/>
        <v>1</v>
      </c>
      <c r="AD3523" s="31">
        <f t="shared" si="546"/>
        <v>1</v>
      </c>
      <c r="AE3523" s="32" t="e">
        <f>MIN($K3523,IF(AND(S3523='[3]Resources - Baseline'!$C$25,$AH$3&gt;0),MIN(DATE(2050,12,31),MAX(DATE($AH$4,12,31),DATE(YEAR(J3523)+$AH$3,MONTH(J3523),DAY(J3523)))),IF(AND(COUNTIFS('[3]Resources - Baseline'!$C$26:$C$37,S3523)=1,$AH$2&gt;0),MIN(DATE($AH$4,12,31),DATE(YEAR(J3523)+$AH$2,MONTH(J3523),DAY(J3523))),DATE(2050,12,31))))</f>
        <v>#VALUE!</v>
      </c>
      <c r="AF3523" s="33">
        <f t="shared" si="547"/>
        <v>1</v>
      </c>
    </row>
    <row r="3524" spans="1:32">
      <c r="A3524" s="1">
        <v>3524</v>
      </c>
      <c r="B3524" s="21" t="s">
        <v>7112</v>
      </c>
      <c r="C3524" s="21" t="s">
        <v>7113</v>
      </c>
      <c r="D3524" s="21" t="s">
        <v>163</v>
      </c>
      <c r="E3524" s="21" t="s">
        <v>829</v>
      </c>
      <c r="F3524" s="21" t="s">
        <v>829</v>
      </c>
      <c r="G3524" s="21" t="s">
        <v>830</v>
      </c>
      <c r="H3524" s="21" t="s">
        <v>829</v>
      </c>
      <c r="I3524" s="21" t="s">
        <v>212</v>
      </c>
      <c r="J3524" s="22">
        <v>18295</v>
      </c>
      <c r="K3524" s="22">
        <v>55153</v>
      </c>
      <c r="L3524" s="23">
        <f t="shared" si="548"/>
        <v>14.67</v>
      </c>
      <c r="M3524" s="24">
        <f t="shared" si="549"/>
        <v>1</v>
      </c>
      <c r="N3524" s="21">
        <v>14.67</v>
      </c>
      <c r="O3524" s="21">
        <v>14.67</v>
      </c>
      <c r="P3524" s="21" t="s">
        <v>218</v>
      </c>
      <c r="Q3524" s="21" t="s">
        <v>219</v>
      </c>
      <c r="R3524" s="25" t="s">
        <v>218</v>
      </c>
      <c r="S3524" s="21" t="s">
        <v>344</v>
      </c>
      <c r="T3524" s="21"/>
      <c r="U3524" s="26"/>
      <c r="V3524" s="26"/>
      <c r="W3524" s="27">
        <f t="shared" si="540"/>
        <v>1950</v>
      </c>
      <c r="X3524" s="27">
        <f t="shared" si="541"/>
        <v>2050</v>
      </c>
      <c r="Y3524" s="28">
        <f t="shared" si="542"/>
        <v>0</v>
      </c>
      <c r="Z3524" s="29" t="str">
        <f t="shared" si="543"/>
        <v>NW</v>
      </c>
      <c r="AA3524" s="30">
        <f t="shared" si="544"/>
        <v>14.67</v>
      </c>
      <c r="AB3524" s="31">
        <f>IF(AND(ISNUMBER(MATCH($S3524,[3]Lists!$CU$8:$CU$37,0)),J3524&gt;=DATE(2018,12,31)),$AH$6,$AH$5)</f>
        <v>1</v>
      </c>
      <c r="AC3524" s="31">
        <f t="shared" si="545"/>
        <v>1</v>
      </c>
      <c r="AD3524" s="31">
        <f t="shared" si="546"/>
        <v>1</v>
      </c>
      <c r="AE3524" s="32" t="e">
        <f>MIN($K3524,IF(AND(S3524='[3]Resources - Baseline'!$C$25,$AH$3&gt;0),MIN(DATE(2050,12,31),MAX(DATE($AH$4,12,31),DATE(YEAR(J3524)+$AH$3,MONTH(J3524),DAY(J3524)))),IF(AND(COUNTIFS('[3]Resources - Baseline'!$C$26:$C$37,S3524)=1,$AH$2&gt;0),MIN(DATE($AH$4,12,31),DATE(YEAR(J3524)+$AH$2,MONTH(J3524),DAY(J3524))),DATE(2050,12,31))))</f>
        <v>#VALUE!</v>
      </c>
      <c r="AF3524" s="33">
        <f t="shared" si="547"/>
        <v>1</v>
      </c>
    </row>
    <row r="3525" spans="1:32">
      <c r="A3525" s="1">
        <v>3525</v>
      </c>
      <c r="B3525" s="21" t="s">
        <v>7114</v>
      </c>
      <c r="C3525" s="21" t="s">
        <v>7115</v>
      </c>
      <c r="D3525" s="21" t="s">
        <v>163</v>
      </c>
      <c r="E3525" s="21" t="s">
        <v>829</v>
      </c>
      <c r="F3525" s="21" t="s">
        <v>829</v>
      </c>
      <c r="G3525" s="21" t="s">
        <v>830</v>
      </c>
      <c r="H3525" s="21" t="s">
        <v>829</v>
      </c>
      <c r="I3525" s="21" t="s">
        <v>212</v>
      </c>
      <c r="J3525" s="22">
        <v>18233</v>
      </c>
      <c r="K3525" s="22">
        <v>55153</v>
      </c>
      <c r="L3525" s="23">
        <f t="shared" si="548"/>
        <v>14.67</v>
      </c>
      <c r="M3525" s="24">
        <f t="shared" si="549"/>
        <v>1</v>
      </c>
      <c r="N3525" s="21">
        <v>14.67</v>
      </c>
      <c r="O3525" s="21">
        <v>14.67</v>
      </c>
      <c r="P3525" s="21" t="s">
        <v>218</v>
      </c>
      <c r="Q3525" s="21" t="s">
        <v>219</v>
      </c>
      <c r="R3525" s="25" t="s">
        <v>218</v>
      </c>
      <c r="S3525" s="21" t="s">
        <v>344</v>
      </c>
      <c r="T3525" s="21"/>
      <c r="U3525" s="26"/>
      <c r="V3525" s="26"/>
      <c r="W3525" s="27">
        <f t="shared" si="540"/>
        <v>1950</v>
      </c>
      <c r="X3525" s="27">
        <f t="shared" si="541"/>
        <v>2050</v>
      </c>
      <c r="Y3525" s="28">
        <f t="shared" si="542"/>
        <v>0</v>
      </c>
      <c r="Z3525" s="29" t="str">
        <f t="shared" si="543"/>
        <v>NW</v>
      </c>
      <c r="AA3525" s="30">
        <f t="shared" si="544"/>
        <v>14.67</v>
      </c>
      <c r="AB3525" s="31">
        <f>IF(AND(ISNUMBER(MATCH($S3525,[3]Lists!$CU$8:$CU$37,0)),J3525&gt;=DATE(2018,12,31)),$AH$6,$AH$5)</f>
        <v>1</v>
      </c>
      <c r="AC3525" s="31">
        <f t="shared" si="545"/>
        <v>1</v>
      </c>
      <c r="AD3525" s="31">
        <f t="shared" si="546"/>
        <v>1</v>
      </c>
      <c r="AE3525" s="32" t="e">
        <f>MIN($K3525,IF(AND(S3525='[3]Resources - Baseline'!$C$25,$AH$3&gt;0),MIN(DATE(2050,12,31),MAX(DATE($AH$4,12,31),DATE(YEAR(J3525)+$AH$3,MONTH(J3525),DAY(J3525)))),IF(AND(COUNTIFS('[3]Resources - Baseline'!$C$26:$C$37,S3525)=1,$AH$2&gt;0),MIN(DATE($AH$4,12,31),DATE(YEAR(J3525)+$AH$2,MONTH(J3525),DAY(J3525))),DATE(2050,12,31))))</f>
        <v>#VALUE!</v>
      </c>
      <c r="AF3525" s="33">
        <f t="shared" si="547"/>
        <v>1</v>
      </c>
    </row>
    <row r="3526" spans="1:32">
      <c r="A3526" s="1">
        <v>3526</v>
      </c>
      <c r="B3526" s="21" t="s">
        <v>7116</v>
      </c>
      <c r="C3526" s="21" t="s">
        <v>7117</v>
      </c>
      <c r="D3526" s="21" t="s">
        <v>163</v>
      </c>
      <c r="E3526" s="21" t="s">
        <v>829</v>
      </c>
      <c r="F3526" s="21" t="s">
        <v>829</v>
      </c>
      <c r="G3526" s="21" t="s">
        <v>830</v>
      </c>
      <c r="H3526" s="21" t="s">
        <v>829</v>
      </c>
      <c r="I3526" s="21" t="s">
        <v>212</v>
      </c>
      <c r="J3526" s="22">
        <v>1950</v>
      </c>
      <c r="K3526" s="22">
        <v>55153</v>
      </c>
      <c r="L3526" s="23">
        <f t="shared" si="548"/>
        <v>14.67</v>
      </c>
      <c r="M3526" s="24">
        <f t="shared" si="549"/>
        <v>1</v>
      </c>
      <c r="N3526" s="21">
        <v>14.67</v>
      </c>
      <c r="O3526" s="21">
        <v>14.67</v>
      </c>
      <c r="P3526" s="21" t="s">
        <v>218</v>
      </c>
      <c r="Q3526" s="21" t="s">
        <v>219</v>
      </c>
      <c r="R3526" s="25" t="s">
        <v>218</v>
      </c>
      <c r="S3526" s="21" t="s">
        <v>344</v>
      </c>
      <c r="T3526" s="21"/>
      <c r="U3526" s="26"/>
      <c r="V3526" s="26"/>
      <c r="W3526" s="27">
        <f t="shared" si="540"/>
        <v>1905</v>
      </c>
      <c r="X3526" s="27">
        <f t="shared" si="541"/>
        <v>2050</v>
      </c>
      <c r="Y3526" s="28">
        <f t="shared" si="542"/>
        <v>0</v>
      </c>
      <c r="Z3526" s="29" t="str">
        <f t="shared" si="543"/>
        <v>NW</v>
      </c>
      <c r="AA3526" s="30">
        <f t="shared" si="544"/>
        <v>14.67</v>
      </c>
      <c r="AB3526" s="31">
        <f>IF(AND(ISNUMBER(MATCH($S3526,[3]Lists!$CU$8:$CU$37,0)),J3526&gt;=DATE(2018,12,31)),$AH$6,$AH$5)</f>
        <v>1</v>
      </c>
      <c r="AC3526" s="31">
        <f t="shared" si="545"/>
        <v>1</v>
      </c>
      <c r="AD3526" s="31">
        <f t="shared" si="546"/>
        <v>1</v>
      </c>
      <c r="AE3526" s="32" t="e">
        <f>MIN($K3526,IF(AND(S3526='[3]Resources - Baseline'!$C$25,$AH$3&gt;0),MIN(DATE(2050,12,31),MAX(DATE($AH$4,12,31),DATE(YEAR(J3526)+$AH$3,MONTH(J3526),DAY(J3526)))),IF(AND(COUNTIFS('[3]Resources - Baseline'!$C$26:$C$37,S3526)=1,$AH$2&gt;0),MIN(DATE($AH$4,12,31),DATE(YEAR(J3526)+$AH$2,MONTH(J3526),DAY(J3526))),DATE(2050,12,31))))</f>
        <v>#VALUE!</v>
      </c>
      <c r="AF3526" s="33">
        <f t="shared" si="547"/>
        <v>1</v>
      </c>
    </row>
    <row r="3527" spans="1:32">
      <c r="A3527" s="1">
        <v>3527</v>
      </c>
      <c r="B3527" s="21" t="s">
        <v>7118</v>
      </c>
      <c r="C3527" s="21" t="s">
        <v>7119</v>
      </c>
      <c r="D3527" s="21" t="s">
        <v>163</v>
      </c>
      <c r="E3527" s="21" t="s">
        <v>192</v>
      </c>
      <c r="F3527" s="21" t="s">
        <v>192</v>
      </c>
      <c r="G3527" s="21" t="s">
        <v>193</v>
      </c>
      <c r="H3527" s="21" t="s">
        <v>194</v>
      </c>
      <c r="I3527" s="21" t="s">
        <v>195</v>
      </c>
      <c r="J3527" s="22">
        <v>38322</v>
      </c>
      <c r="K3527" s="22">
        <v>55153</v>
      </c>
      <c r="L3527" s="23">
        <f t="shared" si="548"/>
        <v>15</v>
      </c>
      <c r="M3527" s="24">
        <f t="shared" si="549"/>
        <v>1</v>
      </c>
      <c r="N3527" s="21">
        <v>15</v>
      </c>
      <c r="O3527" s="21">
        <v>15</v>
      </c>
      <c r="P3527" s="21" t="s">
        <v>213</v>
      </c>
      <c r="Q3527" s="21" t="s">
        <v>214</v>
      </c>
      <c r="R3527" s="25" t="s">
        <v>215</v>
      </c>
      <c r="S3527" s="21" t="s">
        <v>119</v>
      </c>
      <c r="T3527" s="21"/>
      <c r="U3527" s="26"/>
      <c r="V3527" s="26"/>
      <c r="W3527" s="27">
        <f t="shared" si="540"/>
        <v>2005</v>
      </c>
      <c r="X3527" s="27">
        <f t="shared" si="541"/>
        <v>2050</v>
      </c>
      <c r="Y3527" s="28">
        <f t="shared" si="542"/>
        <v>0</v>
      </c>
      <c r="Z3527" s="29" t="str">
        <f t="shared" si="543"/>
        <v>SW</v>
      </c>
      <c r="AA3527" s="30">
        <f t="shared" si="544"/>
        <v>15</v>
      </c>
      <c r="AB3527" s="31">
        <f>IF(AND(ISNUMBER(MATCH($S3527,[3]Lists!$CU$8:$CU$37,0)),J3527&gt;=DATE(2018,12,31)),$AH$6,$AH$5)</f>
        <v>1</v>
      </c>
      <c r="AC3527" s="31">
        <f t="shared" si="545"/>
        <v>1</v>
      </c>
      <c r="AD3527" s="31">
        <f t="shared" si="546"/>
        <v>1</v>
      </c>
      <c r="AE3527" s="32" t="e">
        <f>MIN($K3527,IF(AND(S3527='[3]Resources - Baseline'!$C$25,$AH$3&gt;0),MIN(DATE(2050,12,31),MAX(DATE($AH$4,12,31),DATE(YEAR(J3527)+$AH$3,MONTH(J3527),DAY(J3527)))),IF(AND(COUNTIFS('[3]Resources - Baseline'!$C$26:$C$37,S3527)=1,$AH$2&gt;0),MIN(DATE($AH$4,12,31),DATE(YEAR(J3527)+$AH$2,MONTH(J3527),DAY(J3527))),DATE(2050,12,31))))</f>
        <v>#VALUE!</v>
      </c>
      <c r="AF3527" s="33">
        <f t="shared" si="547"/>
        <v>1</v>
      </c>
    </row>
    <row r="3528" spans="1:32">
      <c r="A3528" s="1">
        <v>3528</v>
      </c>
      <c r="B3528" s="21" t="s">
        <v>7120</v>
      </c>
      <c r="C3528" s="21" t="s">
        <v>7121</v>
      </c>
      <c r="D3528" s="21" t="s">
        <v>185</v>
      </c>
      <c r="E3528" s="21" t="s">
        <v>246</v>
      </c>
      <c r="F3528" s="21" t="s">
        <v>246</v>
      </c>
      <c r="G3528" s="21" t="s">
        <v>247</v>
      </c>
      <c r="H3528" s="21" t="s">
        <v>246</v>
      </c>
      <c r="I3528" s="21" t="s">
        <v>178</v>
      </c>
      <c r="J3528" s="22">
        <v>41939</v>
      </c>
      <c r="K3528" s="22">
        <v>55153</v>
      </c>
      <c r="L3528" s="23">
        <f t="shared" si="548"/>
        <v>550</v>
      </c>
      <c r="M3528" s="24">
        <f t="shared" si="549"/>
        <v>1</v>
      </c>
      <c r="N3528" s="21">
        <v>550</v>
      </c>
      <c r="O3528" s="21">
        <v>550</v>
      </c>
      <c r="P3528" s="21" t="s">
        <v>187</v>
      </c>
      <c r="Q3528" s="21" t="s">
        <v>188</v>
      </c>
      <c r="R3528" s="25" t="s">
        <v>189</v>
      </c>
      <c r="S3528" s="21" t="s">
        <v>182</v>
      </c>
      <c r="T3528" s="21"/>
      <c r="U3528" s="26"/>
      <c r="V3528" s="26"/>
      <c r="W3528" s="27">
        <f t="shared" si="540"/>
        <v>2015</v>
      </c>
      <c r="X3528" s="27">
        <f t="shared" si="541"/>
        <v>2050</v>
      </c>
      <c r="Y3528" s="28">
        <f t="shared" si="542"/>
        <v>0</v>
      </c>
      <c r="Z3528" s="29" t="str">
        <f t="shared" si="543"/>
        <v>CAISO</v>
      </c>
      <c r="AA3528" s="30">
        <f t="shared" si="544"/>
        <v>550</v>
      </c>
      <c r="AB3528" s="31">
        <f>IF(AND(ISNUMBER(MATCH($S3528,[3]Lists!$CU$8:$CU$37,0)),J3528&gt;=DATE(2018,12,31)),$AH$6,$AH$5)</f>
        <v>1</v>
      </c>
      <c r="AC3528" s="31">
        <f t="shared" si="545"/>
        <v>1</v>
      </c>
      <c r="AD3528" s="31">
        <f t="shared" si="546"/>
        <v>1</v>
      </c>
      <c r="AE3528" s="32" t="e">
        <f>MIN($K3528,IF(AND(S3528='[3]Resources - Baseline'!$C$25,$AH$3&gt;0),MIN(DATE(2050,12,31),MAX(DATE($AH$4,12,31),DATE(YEAR(J3528)+$AH$3,MONTH(J3528),DAY(J3528)))),IF(AND(COUNTIFS('[3]Resources - Baseline'!$C$26:$C$37,S3528)=1,$AH$2&gt;0),MIN(DATE($AH$4,12,31),DATE(YEAR(J3528)+$AH$2,MONTH(J3528),DAY(J3528))),DATE(2050,12,31))))</f>
        <v>#VALUE!</v>
      </c>
      <c r="AF3528" s="33">
        <f t="shared" si="547"/>
        <v>1</v>
      </c>
    </row>
    <row r="3529" spans="1:32">
      <c r="A3529" s="1">
        <v>3529</v>
      </c>
      <c r="B3529" s="21" t="s">
        <v>7122</v>
      </c>
      <c r="C3529" s="21" t="s">
        <v>7123</v>
      </c>
      <c r="D3529" s="21" t="s">
        <v>163</v>
      </c>
      <c r="E3529" s="21" t="s">
        <v>1085</v>
      </c>
      <c r="F3529" s="21" t="s">
        <v>1085</v>
      </c>
      <c r="G3529" s="21" t="s">
        <v>1086</v>
      </c>
      <c r="H3529" s="21" t="s">
        <v>747</v>
      </c>
      <c r="I3529" s="21" t="s">
        <v>212</v>
      </c>
      <c r="J3529" s="22">
        <v>40479</v>
      </c>
      <c r="K3529" s="22">
        <v>55153</v>
      </c>
      <c r="L3529" s="23">
        <f t="shared" si="548"/>
        <v>200.2</v>
      </c>
      <c r="M3529" s="24">
        <f t="shared" si="549"/>
        <v>1</v>
      </c>
      <c r="N3529" s="21">
        <v>200.2</v>
      </c>
      <c r="O3529" s="21">
        <v>200.2</v>
      </c>
      <c r="P3529" s="21" t="s">
        <v>196</v>
      </c>
      <c r="Q3529" s="21" t="s">
        <v>197</v>
      </c>
      <c r="R3529" s="25" t="s">
        <v>198</v>
      </c>
      <c r="S3529" s="21" t="s">
        <v>551</v>
      </c>
      <c r="T3529" s="21"/>
      <c r="U3529" s="26"/>
      <c r="V3529" s="26"/>
      <c r="W3529" s="27">
        <f t="shared" si="540"/>
        <v>2011</v>
      </c>
      <c r="X3529" s="27">
        <f t="shared" si="541"/>
        <v>2050</v>
      </c>
      <c r="Y3529" s="28">
        <f t="shared" si="542"/>
        <v>0</v>
      </c>
      <c r="Z3529" s="29" t="str">
        <f t="shared" si="543"/>
        <v>NW</v>
      </c>
      <c r="AA3529" s="30">
        <f t="shared" si="544"/>
        <v>200.2</v>
      </c>
      <c r="AB3529" s="31">
        <f>IF(AND(ISNUMBER(MATCH($S3529,[3]Lists!$CU$8:$CU$37,0)),J3529&gt;=DATE(2018,12,31)),$AH$6,$AH$5)</f>
        <v>1</v>
      </c>
      <c r="AC3529" s="31">
        <f t="shared" si="545"/>
        <v>1</v>
      </c>
      <c r="AD3529" s="31">
        <f t="shared" si="546"/>
        <v>1</v>
      </c>
      <c r="AE3529" s="32" t="e">
        <f>MIN($K3529,IF(AND(S3529='[3]Resources - Baseline'!$C$25,$AH$3&gt;0),MIN(DATE(2050,12,31),MAX(DATE($AH$4,12,31),DATE(YEAR(J3529)+$AH$3,MONTH(J3529),DAY(J3529)))),IF(AND(COUNTIFS('[3]Resources - Baseline'!$C$26:$C$37,S3529)=1,$AH$2&gt;0),MIN(DATE($AH$4,12,31),DATE(YEAR(J3529)+$AH$2,MONTH(J3529),DAY(J3529))),DATE(2050,12,31))))</f>
        <v>#VALUE!</v>
      </c>
      <c r="AF3529" s="33">
        <f t="shared" si="547"/>
        <v>1</v>
      </c>
    </row>
    <row r="3530" spans="1:32">
      <c r="A3530" s="1">
        <v>3530</v>
      </c>
      <c r="B3530" s="21" t="s">
        <v>7124</v>
      </c>
      <c r="C3530" s="21" t="s">
        <v>7125</v>
      </c>
      <c r="D3530" s="21" t="s">
        <v>185</v>
      </c>
      <c r="E3530" s="21" t="s">
        <v>176</v>
      </c>
      <c r="F3530" s="21" t="s">
        <v>176</v>
      </c>
      <c r="G3530" s="21" t="s">
        <v>177</v>
      </c>
      <c r="H3530" s="21" t="s">
        <v>176</v>
      </c>
      <c r="I3530" s="21" t="s">
        <v>178</v>
      </c>
      <c r="J3530" s="22">
        <v>42720</v>
      </c>
      <c r="K3530" s="22">
        <v>55153</v>
      </c>
      <c r="L3530" s="23">
        <f t="shared" si="548"/>
        <v>20</v>
      </c>
      <c r="M3530" s="24">
        <f t="shared" si="549"/>
        <v>1</v>
      </c>
      <c r="N3530" s="21">
        <v>20</v>
      </c>
      <c r="O3530" s="21">
        <v>20</v>
      </c>
      <c r="P3530" s="21" t="s">
        <v>188</v>
      </c>
      <c r="Q3530" s="21" t="s">
        <v>188</v>
      </c>
      <c r="R3530" s="25" t="s">
        <v>189</v>
      </c>
      <c r="S3530" s="21" t="s">
        <v>182</v>
      </c>
      <c r="T3530" s="21"/>
      <c r="U3530" s="26"/>
      <c r="V3530" s="26"/>
      <c r="W3530" s="27">
        <f t="shared" ref="W3530:W3593" si="550">IF(J3530&lt;DATE(YEAR(J3530),7,1),YEAR(J3530),YEAR(J3530)+1)</f>
        <v>2017</v>
      </c>
      <c r="X3530" s="27">
        <f t="shared" ref="X3530:X3593" si="551">IF(K3530&gt;=DATE(YEAR(K3530),7,1),YEAR(K3530),YEAR(K3530)-1)</f>
        <v>2050</v>
      </c>
      <c r="Y3530" s="28">
        <f t="shared" ref="Y3530:Y3593" si="552">IF(ISBLANK(U3530),0,O3530-U3530)</f>
        <v>0</v>
      </c>
      <c r="Z3530" s="29" t="str">
        <f t="shared" ref="Z3530:Z3593" si="553">IF(ISBLANK(T3530),I3530,T3530)</f>
        <v>CAISO</v>
      </c>
      <c r="AA3530" s="30">
        <f t="shared" ref="AA3530:AA3593" si="554">IF(ISBLANK(U3530),O3530,U3530)</f>
        <v>20</v>
      </c>
      <c r="AB3530" s="31">
        <f>IF(AND(ISNUMBER(MATCH($S3530,[3]Lists!$CU$8:$CU$37,0)),J3530&gt;=DATE(2018,12,31)),$AH$6,$AH$5)</f>
        <v>1</v>
      </c>
      <c r="AC3530" s="31">
        <f t="shared" ref="AC3530:AC3593" si="555">IF(ISBLANK(S3530),0,1)</f>
        <v>1</v>
      </c>
      <c r="AD3530" s="31">
        <f t="shared" ref="AD3530:AD3593" si="556">AC3530</f>
        <v>1</v>
      </c>
      <c r="AE3530" s="32" t="e">
        <f>MIN($K3530,IF(AND(S3530='[3]Resources - Baseline'!$C$25,$AH$3&gt;0),MIN(DATE(2050,12,31),MAX(DATE($AH$4,12,31),DATE(YEAR(J3530)+$AH$3,MONTH(J3530),DAY(J3530)))),IF(AND(COUNTIFS('[3]Resources - Baseline'!$C$26:$C$37,S3530)=1,$AH$2&gt;0),MIN(DATE($AH$4,12,31),DATE(YEAR(J3530)+$AH$2,MONTH(J3530),DAY(J3530))),DATE(2050,12,31))))</f>
        <v>#VALUE!</v>
      </c>
      <c r="AF3530" s="33">
        <f t="shared" ref="AF3530:AF3593" si="557">SUMPRODUCT(($B$9:$B$3872=$B3530)*1)</f>
        <v>1</v>
      </c>
    </row>
    <row r="3531" spans="1:32">
      <c r="A3531" s="1">
        <v>3531</v>
      </c>
      <c r="B3531" s="21" t="s">
        <v>7126</v>
      </c>
      <c r="C3531" s="21" t="s">
        <v>7127</v>
      </c>
      <c r="D3531" s="21" t="s">
        <v>163</v>
      </c>
      <c r="E3531" s="21" t="s">
        <v>164</v>
      </c>
      <c r="F3531" s="21" t="s">
        <v>164</v>
      </c>
      <c r="G3531" s="21" t="s">
        <v>165</v>
      </c>
      <c r="H3531" s="21" t="s">
        <v>166</v>
      </c>
      <c r="I3531" s="21" t="s">
        <v>167</v>
      </c>
      <c r="J3531" s="22">
        <v>42293</v>
      </c>
      <c r="K3531" s="22">
        <v>55153</v>
      </c>
      <c r="L3531" s="23">
        <f t="shared" ref="L3531:L3594" si="558">IFERROR(M3531*O3531,0)</f>
        <v>85</v>
      </c>
      <c r="M3531" s="24">
        <f t="shared" ref="M3531:M3594" si="559">IFERROR(N3531/O3531,0)</f>
        <v>1</v>
      </c>
      <c r="N3531" s="21">
        <v>85</v>
      </c>
      <c r="O3531" s="21">
        <v>85</v>
      </c>
      <c r="P3531" s="21" t="s">
        <v>288</v>
      </c>
      <c r="Q3531" s="21" t="s">
        <v>269</v>
      </c>
      <c r="R3531" s="25" t="s">
        <v>270</v>
      </c>
      <c r="S3531" s="21" t="s">
        <v>304</v>
      </c>
      <c r="T3531" s="21"/>
      <c r="U3531" s="26"/>
      <c r="V3531" s="26"/>
      <c r="W3531" s="27">
        <f t="shared" si="550"/>
        <v>2016</v>
      </c>
      <c r="X3531" s="27">
        <f t="shared" si="551"/>
        <v>2050</v>
      </c>
      <c r="Y3531" s="28">
        <f t="shared" si="552"/>
        <v>0</v>
      </c>
      <c r="Z3531" s="29" t="str">
        <f t="shared" si="553"/>
        <v>Excluded</v>
      </c>
      <c r="AA3531" s="30">
        <f t="shared" si="554"/>
        <v>85</v>
      </c>
      <c r="AB3531" s="31">
        <f>IF(AND(ISNUMBER(MATCH($S3531,[3]Lists!$CU$8:$CU$37,0)),J3531&gt;=DATE(2018,12,31)),$AH$6,$AH$5)</f>
        <v>1</v>
      </c>
      <c r="AC3531" s="31">
        <f t="shared" si="555"/>
        <v>1</v>
      </c>
      <c r="AD3531" s="31">
        <f t="shared" si="556"/>
        <v>1</v>
      </c>
      <c r="AE3531" s="32" t="e">
        <f>MIN($K3531,IF(AND(S3531='[3]Resources - Baseline'!$C$25,$AH$3&gt;0),MIN(DATE(2050,12,31),MAX(DATE($AH$4,12,31),DATE(YEAR(J3531)+$AH$3,MONTH(J3531),DAY(J3531)))),IF(AND(COUNTIFS('[3]Resources - Baseline'!$C$26:$C$37,S3531)=1,$AH$2&gt;0),MIN(DATE($AH$4,12,31),DATE(YEAR(J3531)+$AH$2,MONTH(J3531),DAY(J3531))),DATE(2050,12,31))))</f>
        <v>#VALUE!</v>
      </c>
      <c r="AF3531" s="33">
        <f t="shared" si="557"/>
        <v>1</v>
      </c>
    </row>
    <row r="3532" spans="1:32">
      <c r="A3532" s="1">
        <v>3532</v>
      </c>
      <c r="B3532" s="21" t="s">
        <v>7128</v>
      </c>
      <c r="C3532" s="21" t="s">
        <v>7129</v>
      </c>
      <c r="D3532" s="21" t="s">
        <v>163</v>
      </c>
      <c r="E3532" s="21" t="s">
        <v>353</v>
      </c>
      <c r="F3532" s="21" t="s">
        <v>353</v>
      </c>
      <c r="G3532" s="21" t="s">
        <v>354</v>
      </c>
      <c r="H3532" s="21" t="s">
        <v>353</v>
      </c>
      <c r="I3532" s="21" t="s">
        <v>167</v>
      </c>
      <c r="J3532" s="22">
        <v>34090</v>
      </c>
      <c r="K3532" s="22">
        <v>55153</v>
      </c>
      <c r="L3532" s="23">
        <f t="shared" si="558"/>
        <v>12.1</v>
      </c>
      <c r="M3532" s="24">
        <f t="shared" si="559"/>
        <v>1</v>
      </c>
      <c r="N3532" s="21">
        <v>12.1</v>
      </c>
      <c r="O3532" s="21">
        <v>12.1</v>
      </c>
      <c r="P3532" s="21" t="s">
        <v>218</v>
      </c>
      <c r="Q3532" s="21" t="s">
        <v>219</v>
      </c>
      <c r="R3532" s="25" t="s">
        <v>218</v>
      </c>
      <c r="S3532" s="21" t="s">
        <v>220</v>
      </c>
      <c r="T3532" s="21"/>
      <c r="U3532" s="26"/>
      <c r="V3532" s="26"/>
      <c r="W3532" s="27">
        <f t="shared" si="550"/>
        <v>1993</v>
      </c>
      <c r="X3532" s="27">
        <f t="shared" si="551"/>
        <v>2050</v>
      </c>
      <c r="Y3532" s="28">
        <f t="shared" si="552"/>
        <v>0</v>
      </c>
      <c r="Z3532" s="29" t="str">
        <f t="shared" si="553"/>
        <v>Excluded</v>
      </c>
      <c r="AA3532" s="30">
        <f t="shared" si="554"/>
        <v>12.1</v>
      </c>
      <c r="AB3532" s="31">
        <f>IF(AND(ISNUMBER(MATCH($S3532,[3]Lists!$CU$8:$CU$37,0)),J3532&gt;=DATE(2018,12,31)),$AH$6,$AH$5)</f>
        <v>1</v>
      </c>
      <c r="AC3532" s="31">
        <f t="shared" si="555"/>
        <v>1</v>
      </c>
      <c r="AD3532" s="31">
        <f t="shared" si="556"/>
        <v>1</v>
      </c>
      <c r="AE3532" s="32" t="e">
        <f>MIN($K3532,IF(AND(S3532='[3]Resources - Baseline'!$C$25,$AH$3&gt;0),MIN(DATE(2050,12,31),MAX(DATE($AH$4,12,31),DATE(YEAR(J3532)+$AH$3,MONTH(J3532),DAY(J3532)))),IF(AND(COUNTIFS('[3]Resources - Baseline'!$C$26:$C$37,S3532)=1,$AH$2&gt;0),MIN(DATE($AH$4,12,31),DATE(YEAR(J3532)+$AH$2,MONTH(J3532),DAY(J3532))),DATE(2050,12,31))))</f>
        <v>#VALUE!</v>
      </c>
      <c r="AF3532" s="33">
        <f t="shared" si="557"/>
        <v>1</v>
      </c>
    </row>
    <row r="3533" spans="1:32">
      <c r="A3533" s="1">
        <v>3533</v>
      </c>
      <c r="B3533" s="21" t="s">
        <v>7130</v>
      </c>
      <c r="C3533" s="21" t="s">
        <v>7131</v>
      </c>
      <c r="D3533" s="21" t="s">
        <v>163</v>
      </c>
      <c r="E3533" s="21" t="s">
        <v>524</v>
      </c>
      <c r="F3533" s="21" t="s">
        <v>524</v>
      </c>
      <c r="G3533" s="21" t="s">
        <v>519</v>
      </c>
      <c r="H3533" s="21" t="s">
        <v>518</v>
      </c>
      <c r="I3533" s="21" t="s">
        <v>195</v>
      </c>
      <c r="J3533" s="22">
        <v>27303</v>
      </c>
      <c r="K3533" s="22">
        <v>47484</v>
      </c>
      <c r="L3533" s="23">
        <f t="shared" si="558"/>
        <v>113</v>
      </c>
      <c r="M3533" s="24">
        <f t="shared" si="559"/>
        <v>1</v>
      </c>
      <c r="N3533" s="21">
        <v>113</v>
      </c>
      <c r="O3533" s="21">
        <v>113</v>
      </c>
      <c r="P3533" s="21" t="s">
        <v>279</v>
      </c>
      <c r="Q3533" s="21" t="s">
        <v>280</v>
      </c>
      <c r="R3533" s="25" t="s">
        <v>170</v>
      </c>
      <c r="S3533" s="21" t="s">
        <v>281</v>
      </c>
      <c r="T3533" s="21"/>
      <c r="U3533" s="26"/>
      <c r="V3533" s="26"/>
      <c r="W3533" s="27">
        <f t="shared" si="550"/>
        <v>1975</v>
      </c>
      <c r="X3533" s="27">
        <f t="shared" si="551"/>
        <v>2029</v>
      </c>
      <c r="Y3533" s="28">
        <f t="shared" si="552"/>
        <v>0</v>
      </c>
      <c r="Z3533" s="29" t="str">
        <f t="shared" si="553"/>
        <v>SW</v>
      </c>
      <c r="AA3533" s="30">
        <f t="shared" si="554"/>
        <v>113</v>
      </c>
      <c r="AB3533" s="31">
        <f>IF(AND(ISNUMBER(MATCH($S3533,[3]Lists!$CU$8:$CU$37,0)),J3533&gt;=DATE(2018,12,31)),$AH$6,$AH$5)</f>
        <v>1</v>
      </c>
      <c r="AC3533" s="31">
        <f t="shared" si="555"/>
        <v>1</v>
      </c>
      <c r="AD3533" s="31">
        <f t="shared" si="556"/>
        <v>1</v>
      </c>
      <c r="AE3533" s="32" t="e">
        <f>MIN($K3533,IF(AND(S3533='[3]Resources - Baseline'!$C$25,$AH$3&gt;0),MIN(DATE(2050,12,31),MAX(DATE($AH$4,12,31),DATE(YEAR(J3533)+$AH$3,MONTH(J3533),DAY(J3533)))),IF(AND(COUNTIFS('[3]Resources - Baseline'!$C$26:$C$37,S3533)=1,$AH$2&gt;0),MIN(DATE($AH$4,12,31),DATE(YEAR(J3533)+$AH$2,MONTH(J3533),DAY(J3533))),DATE(2050,12,31))))</f>
        <v>#VALUE!</v>
      </c>
      <c r="AF3533" s="33">
        <f t="shared" si="557"/>
        <v>1</v>
      </c>
    </row>
    <row r="3534" spans="1:32">
      <c r="A3534" s="1">
        <v>3534</v>
      </c>
      <c r="B3534" s="21" t="s">
        <v>7132</v>
      </c>
      <c r="C3534" s="21" t="s">
        <v>7133</v>
      </c>
      <c r="D3534" s="21" t="s">
        <v>163</v>
      </c>
      <c r="E3534" s="21" t="s">
        <v>524</v>
      </c>
      <c r="F3534" s="21" t="s">
        <v>524</v>
      </c>
      <c r="G3534" s="21" t="s">
        <v>519</v>
      </c>
      <c r="H3534" s="21" t="s">
        <v>518</v>
      </c>
      <c r="I3534" s="21" t="s">
        <v>195</v>
      </c>
      <c r="J3534" s="22">
        <v>41214</v>
      </c>
      <c r="K3534" s="22">
        <v>55153</v>
      </c>
      <c r="L3534" s="23">
        <f t="shared" si="558"/>
        <v>110.2</v>
      </c>
      <c r="M3534" s="24">
        <f t="shared" si="559"/>
        <v>1</v>
      </c>
      <c r="N3534" s="21">
        <v>110.2</v>
      </c>
      <c r="O3534" s="21">
        <v>110.2</v>
      </c>
      <c r="P3534" s="21" t="s">
        <v>257</v>
      </c>
      <c r="Q3534" s="21" t="s">
        <v>258</v>
      </c>
      <c r="R3534" s="25" t="s">
        <v>259</v>
      </c>
      <c r="S3534" s="21" t="s">
        <v>260</v>
      </c>
      <c r="T3534" s="21"/>
      <c r="U3534" s="26"/>
      <c r="V3534" s="26"/>
      <c r="W3534" s="27">
        <f t="shared" si="550"/>
        <v>2013</v>
      </c>
      <c r="X3534" s="27">
        <f t="shared" si="551"/>
        <v>2050</v>
      </c>
      <c r="Y3534" s="28">
        <f t="shared" si="552"/>
        <v>0</v>
      </c>
      <c r="Z3534" s="29" t="str">
        <f t="shared" si="553"/>
        <v>SW</v>
      </c>
      <c r="AA3534" s="30">
        <f t="shared" si="554"/>
        <v>110.2</v>
      </c>
      <c r="AB3534" s="31">
        <f>IF(AND(ISNUMBER(MATCH($S3534,[3]Lists!$CU$8:$CU$37,0)),J3534&gt;=DATE(2018,12,31)),$AH$6,$AH$5)</f>
        <v>1</v>
      </c>
      <c r="AC3534" s="31">
        <f t="shared" si="555"/>
        <v>1</v>
      </c>
      <c r="AD3534" s="31">
        <f t="shared" si="556"/>
        <v>1</v>
      </c>
      <c r="AE3534" s="32" t="e">
        <f>MIN($K3534,IF(AND(S3534='[3]Resources - Baseline'!$C$25,$AH$3&gt;0),MIN(DATE(2050,12,31),MAX(DATE($AH$4,12,31),DATE(YEAR(J3534)+$AH$3,MONTH(J3534),DAY(J3534)))),IF(AND(COUNTIFS('[3]Resources - Baseline'!$C$26:$C$37,S3534)=1,$AH$2&gt;0),MIN(DATE($AH$4,12,31),DATE(YEAR(J3534)+$AH$2,MONTH(J3534),DAY(J3534))),DATE(2050,12,31))))</f>
        <v>#VALUE!</v>
      </c>
      <c r="AF3534" s="33">
        <f t="shared" si="557"/>
        <v>1</v>
      </c>
    </row>
    <row r="3535" spans="1:32">
      <c r="A3535" s="1">
        <v>3535</v>
      </c>
      <c r="B3535" s="21" t="s">
        <v>7134</v>
      </c>
      <c r="C3535" s="21" t="s">
        <v>7133</v>
      </c>
      <c r="D3535" s="21" t="s">
        <v>163</v>
      </c>
      <c r="E3535" s="21" t="s">
        <v>524</v>
      </c>
      <c r="F3535" s="21" t="s">
        <v>524</v>
      </c>
      <c r="G3535" s="21" t="s">
        <v>519</v>
      </c>
      <c r="H3535" s="21" t="s">
        <v>518</v>
      </c>
      <c r="I3535" s="21" t="s">
        <v>195</v>
      </c>
      <c r="J3535" s="22">
        <v>35490</v>
      </c>
      <c r="K3535" s="22">
        <v>52962</v>
      </c>
      <c r="L3535" s="23">
        <f t="shared" si="558"/>
        <v>530</v>
      </c>
      <c r="M3535" s="24">
        <f t="shared" si="559"/>
        <v>1</v>
      </c>
      <c r="N3535" s="21">
        <v>530</v>
      </c>
      <c r="O3535" s="21">
        <v>530</v>
      </c>
      <c r="P3535" s="21" t="s">
        <v>257</v>
      </c>
      <c r="Q3535" s="21" t="s">
        <v>258</v>
      </c>
      <c r="R3535" s="25" t="s">
        <v>259</v>
      </c>
      <c r="S3535" s="21" t="s">
        <v>260</v>
      </c>
      <c r="T3535" s="21"/>
      <c r="U3535" s="26"/>
      <c r="V3535" s="26"/>
      <c r="W3535" s="27">
        <f t="shared" si="550"/>
        <v>1997</v>
      </c>
      <c r="X3535" s="27">
        <f t="shared" si="551"/>
        <v>2044</v>
      </c>
      <c r="Y3535" s="28">
        <f t="shared" si="552"/>
        <v>0</v>
      </c>
      <c r="Z3535" s="29" t="str">
        <f t="shared" si="553"/>
        <v>SW</v>
      </c>
      <c r="AA3535" s="30">
        <f t="shared" si="554"/>
        <v>530</v>
      </c>
      <c r="AB3535" s="31">
        <f>IF(AND(ISNUMBER(MATCH($S3535,[3]Lists!$CU$8:$CU$37,0)),J3535&gt;=DATE(2018,12,31)),$AH$6,$AH$5)</f>
        <v>1</v>
      </c>
      <c r="AC3535" s="31">
        <f t="shared" si="555"/>
        <v>1</v>
      </c>
      <c r="AD3535" s="31">
        <f t="shared" si="556"/>
        <v>1</v>
      </c>
      <c r="AE3535" s="32" t="e">
        <f>MIN($K3535,IF(AND(S3535='[3]Resources - Baseline'!$C$25,$AH$3&gt;0),MIN(DATE(2050,12,31),MAX(DATE($AH$4,12,31),DATE(YEAR(J3535)+$AH$3,MONTH(J3535),DAY(J3535)))),IF(AND(COUNTIFS('[3]Resources - Baseline'!$C$26:$C$37,S3535)=1,$AH$2&gt;0),MIN(DATE($AH$4,12,31),DATE(YEAR(J3535)+$AH$2,MONTH(J3535),DAY(J3535))),DATE(2050,12,31))))</f>
        <v>#VALUE!</v>
      </c>
      <c r="AF3535" s="33">
        <f t="shared" si="557"/>
        <v>1</v>
      </c>
    </row>
    <row r="3536" spans="1:32">
      <c r="A3536" s="1">
        <v>3536</v>
      </c>
      <c r="B3536" s="21" t="s">
        <v>7135</v>
      </c>
      <c r="C3536" s="21" t="s">
        <v>7136</v>
      </c>
      <c r="D3536" s="21" t="s">
        <v>163</v>
      </c>
      <c r="E3536" s="21" t="s">
        <v>192</v>
      </c>
      <c r="F3536" s="21" t="s">
        <v>192</v>
      </c>
      <c r="G3536" s="21" t="s">
        <v>193</v>
      </c>
      <c r="H3536" s="21" t="s">
        <v>194</v>
      </c>
      <c r="I3536" s="21" t="s">
        <v>195</v>
      </c>
      <c r="J3536" s="22">
        <v>22981</v>
      </c>
      <c r="K3536" s="22">
        <v>47588</v>
      </c>
      <c r="L3536" s="23">
        <f t="shared" si="558"/>
        <v>10</v>
      </c>
      <c r="M3536" s="24">
        <f t="shared" si="559"/>
        <v>1</v>
      </c>
      <c r="N3536" s="21">
        <v>10</v>
      </c>
      <c r="O3536" s="21">
        <v>10</v>
      </c>
      <c r="P3536" s="21" t="s">
        <v>218</v>
      </c>
      <c r="Q3536" s="21" t="s">
        <v>219</v>
      </c>
      <c r="R3536" s="25" t="s">
        <v>218</v>
      </c>
      <c r="S3536" s="21" t="s">
        <v>227</v>
      </c>
      <c r="T3536" s="21"/>
      <c r="U3536" s="26"/>
      <c r="V3536" s="26"/>
      <c r="W3536" s="27">
        <f t="shared" si="550"/>
        <v>1963</v>
      </c>
      <c r="X3536" s="27">
        <f t="shared" si="551"/>
        <v>2029</v>
      </c>
      <c r="Y3536" s="28">
        <f t="shared" si="552"/>
        <v>0</v>
      </c>
      <c r="Z3536" s="29" t="str">
        <f t="shared" si="553"/>
        <v>SW</v>
      </c>
      <c r="AA3536" s="30">
        <f t="shared" si="554"/>
        <v>10</v>
      </c>
      <c r="AB3536" s="31">
        <f>IF(AND(ISNUMBER(MATCH($S3536,[3]Lists!$CU$8:$CU$37,0)),J3536&gt;=DATE(2018,12,31)),$AH$6,$AH$5)</f>
        <v>1</v>
      </c>
      <c r="AC3536" s="31">
        <f t="shared" si="555"/>
        <v>1</v>
      </c>
      <c r="AD3536" s="31">
        <f t="shared" si="556"/>
        <v>1</v>
      </c>
      <c r="AE3536" s="32" t="e">
        <f>MIN($K3536,IF(AND(S3536='[3]Resources - Baseline'!$C$25,$AH$3&gt;0),MIN(DATE(2050,12,31),MAX(DATE($AH$4,12,31),DATE(YEAR(J3536)+$AH$3,MONTH(J3536),DAY(J3536)))),IF(AND(COUNTIFS('[3]Resources - Baseline'!$C$26:$C$37,S3536)=1,$AH$2&gt;0),MIN(DATE($AH$4,12,31),DATE(YEAR(J3536)+$AH$2,MONTH(J3536),DAY(J3536))),DATE(2050,12,31))))</f>
        <v>#VALUE!</v>
      </c>
      <c r="AF3536" s="33">
        <f t="shared" si="557"/>
        <v>1</v>
      </c>
    </row>
    <row r="3537" spans="1:32">
      <c r="A3537" s="1">
        <v>3537</v>
      </c>
      <c r="B3537" s="21" t="s">
        <v>7137</v>
      </c>
      <c r="C3537" s="21" t="s">
        <v>7138</v>
      </c>
      <c r="D3537" s="21" t="s">
        <v>163</v>
      </c>
      <c r="E3537" s="21" t="s">
        <v>331</v>
      </c>
      <c r="F3537" s="21" t="s">
        <v>331</v>
      </c>
      <c r="G3537" s="21" t="s">
        <v>177</v>
      </c>
      <c r="H3537" s="21" t="s">
        <v>176</v>
      </c>
      <c r="I3537" s="21" t="s">
        <v>178</v>
      </c>
      <c r="J3537" s="22">
        <v>41986</v>
      </c>
      <c r="K3537" s="22">
        <v>55153</v>
      </c>
      <c r="L3537" s="23">
        <f t="shared" si="558"/>
        <v>40</v>
      </c>
      <c r="M3537" s="24">
        <f t="shared" si="559"/>
        <v>1</v>
      </c>
      <c r="N3537" s="21">
        <v>40</v>
      </c>
      <c r="O3537" s="21">
        <v>40</v>
      </c>
      <c r="P3537" s="21" t="s">
        <v>196</v>
      </c>
      <c r="Q3537" s="21" t="s">
        <v>197</v>
      </c>
      <c r="R3537" s="25" t="s">
        <v>198</v>
      </c>
      <c r="S3537" s="21" t="s">
        <v>403</v>
      </c>
      <c r="T3537" s="21"/>
      <c r="U3537" s="26"/>
      <c r="V3537" s="26"/>
      <c r="W3537" s="27">
        <f t="shared" si="550"/>
        <v>2015</v>
      </c>
      <c r="X3537" s="27">
        <f t="shared" si="551"/>
        <v>2050</v>
      </c>
      <c r="Y3537" s="28">
        <f t="shared" si="552"/>
        <v>0</v>
      </c>
      <c r="Z3537" s="29" t="str">
        <f t="shared" si="553"/>
        <v>CAISO</v>
      </c>
      <c r="AA3537" s="30">
        <f t="shared" si="554"/>
        <v>40</v>
      </c>
      <c r="AB3537" s="31">
        <f>IF(AND(ISNUMBER(MATCH($S3537,[3]Lists!$CU$8:$CU$37,0)),J3537&gt;=DATE(2018,12,31)),$AH$6,$AH$5)</f>
        <v>1</v>
      </c>
      <c r="AC3537" s="31">
        <f t="shared" si="555"/>
        <v>1</v>
      </c>
      <c r="AD3537" s="31">
        <f t="shared" si="556"/>
        <v>1</v>
      </c>
      <c r="AE3537" s="32" t="e">
        <f>MIN($K3537,IF(AND(S3537='[3]Resources - Baseline'!$C$25,$AH$3&gt;0),MIN(DATE(2050,12,31),MAX(DATE($AH$4,12,31),DATE(YEAR(J3537)+$AH$3,MONTH(J3537),DAY(J3537)))),IF(AND(COUNTIFS('[3]Resources - Baseline'!$C$26:$C$37,S3537)=1,$AH$2&gt;0),MIN(DATE($AH$4,12,31),DATE(YEAR(J3537)+$AH$2,MONTH(J3537),DAY(J3537))),DATE(2050,12,31))))</f>
        <v>#VALUE!</v>
      </c>
      <c r="AF3537" s="33">
        <f t="shared" si="557"/>
        <v>1</v>
      </c>
    </row>
    <row r="3538" spans="1:32">
      <c r="A3538" s="1">
        <v>3538</v>
      </c>
      <c r="B3538" s="21" t="s">
        <v>7139</v>
      </c>
      <c r="C3538" s="21" t="s">
        <v>7140</v>
      </c>
      <c r="D3538" s="21" t="s">
        <v>163</v>
      </c>
      <c r="E3538" s="21" t="s">
        <v>164</v>
      </c>
      <c r="F3538" s="21" t="s">
        <v>164</v>
      </c>
      <c r="G3538" s="21" t="s">
        <v>165</v>
      </c>
      <c r="H3538" s="21" t="s">
        <v>166</v>
      </c>
      <c r="I3538" s="21" t="s">
        <v>167</v>
      </c>
      <c r="J3538" s="22">
        <v>43189</v>
      </c>
      <c r="K3538" s="22">
        <v>54877</v>
      </c>
      <c r="L3538" s="23">
        <f t="shared" si="558"/>
        <v>3.5</v>
      </c>
      <c r="M3538" s="24">
        <f t="shared" si="559"/>
        <v>1</v>
      </c>
      <c r="N3538" s="21">
        <v>3.5</v>
      </c>
      <c r="O3538" s="21">
        <v>3.5</v>
      </c>
      <c r="P3538" s="21" t="s">
        <v>313</v>
      </c>
      <c r="Q3538" s="21" t="s">
        <v>219</v>
      </c>
      <c r="R3538" s="25" t="s">
        <v>218</v>
      </c>
      <c r="S3538" s="21" t="s">
        <v>220</v>
      </c>
      <c r="T3538" s="21"/>
      <c r="U3538" s="26"/>
      <c r="V3538" s="26"/>
      <c r="W3538" s="27">
        <f t="shared" si="550"/>
        <v>2018</v>
      </c>
      <c r="X3538" s="27">
        <f t="shared" si="551"/>
        <v>2049</v>
      </c>
      <c r="Y3538" s="28">
        <f t="shared" si="552"/>
        <v>0</v>
      </c>
      <c r="Z3538" s="29" t="str">
        <f t="shared" si="553"/>
        <v>Excluded</v>
      </c>
      <c r="AA3538" s="30">
        <f t="shared" si="554"/>
        <v>3.5</v>
      </c>
      <c r="AB3538" s="31">
        <f>IF(AND(ISNUMBER(MATCH($S3538,[3]Lists!$CU$8:$CU$37,0)),J3538&gt;=DATE(2018,12,31)),$AH$6,$AH$5)</f>
        <v>1</v>
      </c>
      <c r="AC3538" s="31">
        <f t="shared" si="555"/>
        <v>1</v>
      </c>
      <c r="AD3538" s="31">
        <f t="shared" si="556"/>
        <v>1</v>
      </c>
      <c r="AE3538" s="32" t="e">
        <f>MIN($K3538,IF(AND(S3538='[3]Resources - Baseline'!$C$25,$AH$3&gt;0),MIN(DATE(2050,12,31),MAX(DATE($AH$4,12,31),DATE(YEAR(J3538)+$AH$3,MONTH(J3538),DAY(J3538)))),IF(AND(COUNTIFS('[3]Resources - Baseline'!$C$26:$C$37,S3538)=1,$AH$2&gt;0),MIN(DATE($AH$4,12,31),DATE(YEAR(J3538)+$AH$2,MONTH(J3538),DAY(J3538))),DATE(2050,12,31))))</f>
        <v>#VALUE!</v>
      </c>
      <c r="AF3538" s="33">
        <f t="shared" si="557"/>
        <v>1</v>
      </c>
    </row>
    <row r="3539" spans="1:32">
      <c r="A3539" s="1">
        <v>3539</v>
      </c>
      <c r="B3539" s="21" t="s">
        <v>7141</v>
      </c>
      <c r="C3539" s="21" t="s">
        <v>7142</v>
      </c>
      <c r="D3539" s="21" t="s">
        <v>163</v>
      </c>
      <c r="E3539" s="21" t="s">
        <v>164</v>
      </c>
      <c r="F3539" s="21" t="s">
        <v>164</v>
      </c>
      <c r="G3539" s="21" t="s">
        <v>165</v>
      </c>
      <c r="H3539" s="21" t="s">
        <v>166</v>
      </c>
      <c r="I3539" s="21" t="s">
        <v>167</v>
      </c>
      <c r="J3539" s="22">
        <v>42309</v>
      </c>
      <c r="K3539" s="22">
        <v>56919</v>
      </c>
      <c r="L3539" s="23">
        <f t="shared" si="558"/>
        <v>10.59</v>
      </c>
      <c r="M3539" s="24">
        <f t="shared" si="559"/>
        <v>1</v>
      </c>
      <c r="N3539" s="21">
        <v>10.59</v>
      </c>
      <c r="O3539" s="21">
        <v>10.59</v>
      </c>
      <c r="P3539" s="21" t="s">
        <v>218</v>
      </c>
      <c r="Q3539" s="21" t="s">
        <v>219</v>
      </c>
      <c r="R3539" s="25" t="s">
        <v>218</v>
      </c>
      <c r="S3539" s="21" t="s">
        <v>220</v>
      </c>
      <c r="T3539" s="21"/>
      <c r="U3539" s="26"/>
      <c r="V3539" s="26"/>
      <c r="W3539" s="27">
        <f t="shared" si="550"/>
        <v>2016</v>
      </c>
      <c r="X3539" s="27">
        <f t="shared" si="551"/>
        <v>2055</v>
      </c>
      <c r="Y3539" s="28">
        <f t="shared" si="552"/>
        <v>0</v>
      </c>
      <c r="Z3539" s="29" t="str">
        <f t="shared" si="553"/>
        <v>Excluded</v>
      </c>
      <c r="AA3539" s="30">
        <f t="shared" si="554"/>
        <v>10.59</v>
      </c>
      <c r="AB3539" s="31">
        <f>IF(AND(ISNUMBER(MATCH($S3539,[3]Lists!$CU$8:$CU$37,0)),J3539&gt;=DATE(2018,12,31)),$AH$6,$AH$5)</f>
        <v>1</v>
      </c>
      <c r="AC3539" s="31">
        <f t="shared" si="555"/>
        <v>1</v>
      </c>
      <c r="AD3539" s="31">
        <f t="shared" si="556"/>
        <v>1</v>
      </c>
      <c r="AE3539" s="32" t="e">
        <f>MIN($K3539,IF(AND(S3539='[3]Resources - Baseline'!$C$25,$AH$3&gt;0),MIN(DATE(2050,12,31),MAX(DATE($AH$4,12,31),DATE(YEAR(J3539)+$AH$3,MONTH(J3539),DAY(J3539)))),IF(AND(COUNTIFS('[3]Resources - Baseline'!$C$26:$C$37,S3539)=1,$AH$2&gt;0),MIN(DATE($AH$4,12,31),DATE(YEAR(J3539)+$AH$2,MONTH(J3539),DAY(J3539))),DATE(2050,12,31))))</f>
        <v>#VALUE!</v>
      </c>
      <c r="AF3539" s="33">
        <f t="shared" si="557"/>
        <v>1</v>
      </c>
    </row>
    <row r="3540" spans="1:32">
      <c r="A3540" s="1">
        <v>3540</v>
      </c>
      <c r="B3540" s="21" t="s">
        <v>7143</v>
      </c>
      <c r="C3540" s="21" t="s">
        <v>7144</v>
      </c>
      <c r="D3540" s="21" t="s">
        <v>163</v>
      </c>
      <c r="E3540" s="21" t="s">
        <v>164</v>
      </c>
      <c r="F3540" s="21" t="s">
        <v>164</v>
      </c>
      <c r="G3540" s="21" t="s">
        <v>165</v>
      </c>
      <c r="H3540" s="21" t="s">
        <v>166</v>
      </c>
      <c r="I3540" s="21" t="s">
        <v>167</v>
      </c>
      <c r="J3540" s="22">
        <v>42309</v>
      </c>
      <c r="K3540" s="22">
        <v>56919</v>
      </c>
      <c r="L3540" s="23">
        <f t="shared" si="558"/>
        <v>10.59</v>
      </c>
      <c r="M3540" s="24">
        <f t="shared" si="559"/>
        <v>1</v>
      </c>
      <c r="N3540" s="21">
        <v>10.59</v>
      </c>
      <c r="O3540" s="21">
        <v>10.59</v>
      </c>
      <c r="P3540" s="21" t="s">
        <v>218</v>
      </c>
      <c r="Q3540" s="21" t="s">
        <v>219</v>
      </c>
      <c r="R3540" s="25" t="s">
        <v>218</v>
      </c>
      <c r="S3540" s="21" t="s">
        <v>220</v>
      </c>
      <c r="T3540" s="21"/>
      <c r="U3540" s="26"/>
      <c r="V3540" s="26"/>
      <c r="W3540" s="27">
        <f t="shared" si="550"/>
        <v>2016</v>
      </c>
      <c r="X3540" s="27">
        <f t="shared" si="551"/>
        <v>2055</v>
      </c>
      <c r="Y3540" s="28">
        <f t="shared" si="552"/>
        <v>0</v>
      </c>
      <c r="Z3540" s="29" t="str">
        <f t="shared" si="553"/>
        <v>Excluded</v>
      </c>
      <c r="AA3540" s="30">
        <f t="shared" si="554"/>
        <v>10.59</v>
      </c>
      <c r="AB3540" s="31">
        <f>IF(AND(ISNUMBER(MATCH($S3540,[3]Lists!$CU$8:$CU$37,0)),J3540&gt;=DATE(2018,12,31)),$AH$6,$AH$5)</f>
        <v>1</v>
      </c>
      <c r="AC3540" s="31">
        <f t="shared" si="555"/>
        <v>1</v>
      </c>
      <c r="AD3540" s="31">
        <f t="shared" si="556"/>
        <v>1</v>
      </c>
      <c r="AE3540" s="32" t="e">
        <f>MIN($K3540,IF(AND(S3540='[3]Resources - Baseline'!$C$25,$AH$3&gt;0),MIN(DATE(2050,12,31),MAX(DATE($AH$4,12,31),DATE(YEAR(J3540)+$AH$3,MONTH(J3540),DAY(J3540)))),IF(AND(COUNTIFS('[3]Resources - Baseline'!$C$26:$C$37,S3540)=1,$AH$2&gt;0),MIN(DATE($AH$4,12,31),DATE(YEAR(J3540)+$AH$2,MONTH(J3540),DAY(J3540))),DATE(2050,12,31))))</f>
        <v>#VALUE!</v>
      </c>
      <c r="AF3540" s="33">
        <f t="shared" si="557"/>
        <v>1</v>
      </c>
    </row>
    <row r="3541" spans="1:32">
      <c r="A3541" s="1">
        <v>3541</v>
      </c>
      <c r="B3541" s="21" t="s">
        <v>7145</v>
      </c>
      <c r="C3541" s="21" t="s">
        <v>7146</v>
      </c>
      <c r="D3541" s="21" t="s">
        <v>163</v>
      </c>
      <c r="E3541" s="21" t="s">
        <v>378</v>
      </c>
      <c r="F3541" s="21" t="s">
        <v>378</v>
      </c>
      <c r="G3541" s="21" t="s">
        <v>1348</v>
      </c>
      <c r="H3541" s="21" t="s">
        <v>1349</v>
      </c>
      <c r="I3541" s="21" t="s">
        <v>378</v>
      </c>
      <c r="J3541" s="22">
        <v>23346</v>
      </c>
      <c r="K3541" s="22">
        <v>55153</v>
      </c>
      <c r="L3541" s="23">
        <f t="shared" si="558"/>
        <v>70</v>
      </c>
      <c r="M3541" s="24">
        <f t="shared" si="559"/>
        <v>1</v>
      </c>
      <c r="N3541" s="21">
        <v>70</v>
      </c>
      <c r="O3541" s="21">
        <v>70</v>
      </c>
      <c r="P3541" s="21" t="s">
        <v>218</v>
      </c>
      <c r="Q3541" s="21" t="s">
        <v>219</v>
      </c>
      <c r="R3541" s="25" t="s">
        <v>218</v>
      </c>
      <c r="S3541" s="21" t="s">
        <v>1350</v>
      </c>
      <c r="T3541" s="21"/>
      <c r="U3541" s="26"/>
      <c r="V3541" s="26"/>
      <c r="W3541" s="27">
        <f t="shared" si="550"/>
        <v>1964</v>
      </c>
      <c r="X3541" s="27">
        <f t="shared" si="551"/>
        <v>2050</v>
      </c>
      <c r="Y3541" s="28">
        <f t="shared" si="552"/>
        <v>0</v>
      </c>
      <c r="Z3541" s="29" t="str">
        <f t="shared" si="553"/>
        <v>BANC</v>
      </c>
      <c r="AA3541" s="30">
        <f t="shared" si="554"/>
        <v>70</v>
      </c>
      <c r="AB3541" s="31">
        <f>IF(AND(ISNUMBER(MATCH($S3541,[3]Lists!$CU$8:$CU$37,0)),J3541&gt;=DATE(2018,12,31)),$AH$6,$AH$5)</f>
        <v>1</v>
      </c>
      <c r="AC3541" s="31">
        <f t="shared" si="555"/>
        <v>1</v>
      </c>
      <c r="AD3541" s="31">
        <f t="shared" si="556"/>
        <v>1</v>
      </c>
      <c r="AE3541" s="32" t="e">
        <f>MIN($K3541,IF(AND(S3541='[3]Resources - Baseline'!$C$25,$AH$3&gt;0),MIN(DATE(2050,12,31),MAX(DATE($AH$4,12,31),DATE(YEAR(J3541)+$AH$3,MONTH(J3541),DAY(J3541)))),IF(AND(COUNTIFS('[3]Resources - Baseline'!$C$26:$C$37,S3541)=1,$AH$2&gt;0),MIN(DATE($AH$4,12,31),DATE(YEAR(J3541)+$AH$2,MONTH(J3541),DAY(J3541))),DATE(2050,12,31))))</f>
        <v>#VALUE!</v>
      </c>
      <c r="AF3541" s="33">
        <f t="shared" si="557"/>
        <v>1</v>
      </c>
    </row>
    <row r="3542" spans="1:32">
      <c r="A3542" s="1">
        <v>3542</v>
      </c>
      <c r="B3542" s="21" t="s">
        <v>7147</v>
      </c>
      <c r="C3542" s="21" t="s">
        <v>7148</v>
      </c>
      <c r="D3542" s="21" t="s">
        <v>163</v>
      </c>
      <c r="E3542" s="21" t="s">
        <v>378</v>
      </c>
      <c r="F3542" s="21" t="s">
        <v>378</v>
      </c>
      <c r="G3542" s="21" t="s">
        <v>1348</v>
      </c>
      <c r="H3542" s="21" t="s">
        <v>1349</v>
      </c>
      <c r="I3542" s="21" t="s">
        <v>378</v>
      </c>
      <c r="J3542" s="22">
        <v>23346</v>
      </c>
      <c r="K3542" s="22">
        <v>55153</v>
      </c>
      <c r="L3542" s="23">
        <f t="shared" si="558"/>
        <v>70</v>
      </c>
      <c r="M3542" s="24">
        <f t="shared" si="559"/>
        <v>1</v>
      </c>
      <c r="N3542" s="21">
        <v>70</v>
      </c>
      <c r="O3542" s="21">
        <v>70</v>
      </c>
      <c r="P3542" s="21" t="s">
        <v>218</v>
      </c>
      <c r="Q3542" s="21" t="s">
        <v>219</v>
      </c>
      <c r="R3542" s="25" t="s">
        <v>218</v>
      </c>
      <c r="S3542" s="21" t="s">
        <v>1350</v>
      </c>
      <c r="T3542" s="21"/>
      <c r="U3542" s="26"/>
      <c r="V3542" s="26"/>
      <c r="W3542" s="27">
        <f t="shared" si="550"/>
        <v>1964</v>
      </c>
      <c r="X3542" s="27">
        <f t="shared" si="551"/>
        <v>2050</v>
      </c>
      <c r="Y3542" s="28">
        <f t="shared" si="552"/>
        <v>0</v>
      </c>
      <c r="Z3542" s="29" t="str">
        <f t="shared" si="553"/>
        <v>BANC</v>
      </c>
      <c r="AA3542" s="30">
        <f t="shared" si="554"/>
        <v>70</v>
      </c>
      <c r="AB3542" s="31">
        <f>IF(AND(ISNUMBER(MATCH($S3542,[3]Lists!$CU$8:$CU$37,0)),J3542&gt;=DATE(2018,12,31)),$AH$6,$AH$5)</f>
        <v>1</v>
      </c>
      <c r="AC3542" s="31">
        <f t="shared" si="555"/>
        <v>1</v>
      </c>
      <c r="AD3542" s="31">
        <f t="shared" si="556"/>
        <v>1</v>
      </c>
      <c r="AE3542" s="32" t="e">
        <f>MIN($K3542,IF(AND(S3542='[3]Resources - Baseline'!$C$25,$AH$3&gt;0),MIN(DATE(2050,12,31),MAX(DATE($AH$4,12,31),DATE(YEAR(J3542)+$AH$3,MONTH(J3542),DAY(J3542)))),IF(AND(COUNTIFS('[3]Resources - Baseline'!$C$26:$C$37,S3542)=1,$AH$2&gt;0),MIN(DATE($AH$4,12,31),DATE(YEAR(J3542)+$AH$2,MONTH(J3542),DAY(J3542))),DATE(2050,12,31))))</f>
        <v>#VALUE!</v>
      </c>
      <c r="AF3542" s="33">
        <f t="shared" si="557"/>
        <v>1</v>
      </c>
    </row>
    <row r="3543" spans="1:32">
      <c r="A3543" s="1">
        <v>3543</v>
      </c>
      <c r="B3543" s="21" t="s">
        <v>7149</v>
      </c>
      <c r="C3543" s="21" t="s">
        <v>7150</v>
      </c>
      <c r="D3543" s="21" t="s">
        <v>163</v>
      </c>
      <c r="E3543" s="21" t="s">
        <v>164</v>
      </c>
      <c r="F3543" s="21" t="s">
        <v>164</v>
      </c>
      <c r="G3543" s="21" t="s">
        <v>165</v>
      </c>
      <c r="H3543" s="21" t="s">
        <v>166</v>
      </c>
      <c r="I3543" s="21" t="s">
        <v>167</v>
      </c>
      <c r="J3543" s="22">
        <v>42125</v>
      </c>
      <c r="K3543" s="22">
        <v>56735</v>
      </c>
      <c r="L3543" s="23">
        <f t="shared" si="558"/>
        <v>25.5</v>
      </c>
      <c r="M3543" s="24">
        <f t="shared" si="559"/>
        <v>1</v>
      </c>
      <c r="N3543" s="21">
        <v>25.5</v>
      </c>
      <c r="O3543" s="21">
        <v>25.5</v>
      </c>
      <c r="P3543" s="21" t="s">
        <v>218</v>
      </c>
      <c r="Q3543" s="21" t="s">
        <v>219</v>
      </c>
      <c r="R3543" s="25" t="s">
        <v>218</v>
      </c>
      <c r="S3543" s="21" t="s">
        <v>220</v>
      </c>
      <c r="T3543" s="21"/>
      <c r="U3543" s="26"/>
      <c r="V3543" s="26"/>
      <c r="W3543" s="27">
        <f t="shared" si="550"/>
        <v>2015</v>
      </c>
      <c r="X3543" s="27">
        <f t="shared" si="551"/>
        <v>2054</v>
      </c>
      <c r="Y3543" s="28">
        <f t="shared" si="552"/>
        <v>0</v>
      </c>
      <c r="Z3543" s="29" t="str">
        <f t="shared" si="553"/>
        <v>Excluded</v>
      </c>
      <c r="AA3543" s="30">
        <f t="shared" si="554"/>
        <v>25.5</v>
      </c>
      <c r="AB3543" s="31">
        <f>IF(AND(ISNUMBER(MATCH($S3543,[3]Lists!$CU$8:$CU$37,0)),J3543&gt;=DATE(2018,12,31)),$AH$6,$AH$5)</f>
        <v>1</v>
      </c>
      <c r="AC3543" s="31">
        <f t="shared" si="555"/>
        <v>1</v>
      </c>
      <c r="AD3543" s="31">
        <f t="shared" si="556"/>
        <v>1</v>
      </c>
      <c r="AE3543" s="32" t="e">
        <f>MIN($K3543,IF(AND(S3543='[3]Resources - Baseline'!$C$25,$AH$3&gt;0),MIN(DATE(2050,12,31),MAX(DATE($AH$4,12,31),DATE(YEAR(J3543)+$AH$3,MONTH(J3543),DAY(J3543)))),IF(AND(COUNTIFS('[3]Resources - Baseline'!$C$26:$C$37,S3543)=1,$AH$2&gt;0),MIN(DATE($AH$4,12,31),DATE(YEAR(J3543)+$AH$2,MONTH(J3543),DAY(J3543))),DATE(2050,12,31))))</f>
        <v>#VALUE!</v>
      </c>
      <c r="AF3543" s="33">
        <f t="shared" si="557"/>
        <v>1</v>
      </c>
    </row>
    <row r="3544" spans="1:32">
      <c r="A3544" s="1">
        <v>3544</v>
      </c>
      <c r="B3544" s="21" t="s">
        <v>7151</v>
      </c>
      <c r="C3544" s="21" t="s">
        <v>7152</v>
      </c>
      <c r="D3544" s="21" t="s">
        <v>163</v>
      </c>
      <c r="E3544" s="21" t="s">
        <v>302</v>
      </c>
      <c r="F3544" s="21" t="s">
        <v>302</v>
      </c>
      <c r="G3544" s="21" t="s">
        <v>303</v>
      </c>
      <c r="H3544" s="21" t="s">
        <v>302</v>
      </c>
      <c r="I3544" s="21" t="s">
        <v>167</v>
      </c>
      <c r="J3544" s="22">
        <v>42125</v>
      </c>
      <c r="K3544" s="22">
        <v>56735</v>
      </c>
      <c r="L3544" s="23">
        <f t="shared" si="558"/>
        <v>13.75</v>
      </c>
      <c r="M3544" s="24">
        <f t="shared" si="559"/>
        <v>1</v>
      </c>
      <c r="N3544" s="21">
        <v>13.75</v>
      </c>
      <c r="O3544" s="21">
        <v>13.75</v>
      </c>
      <c r="P3544" s="21" t="s">
        <v>218</v>
      </c>
      <c r="Q3544" s="21" t="s">
        <v>219</v>
      </c>
      <c r="R3544" s="25" t="s">
        <v>218</v>
      </c>
      <c r="S3544" s="21" t="s">
        <v>220</v>
      </c>
      <c r="T3544" s="21"/>
      <c r="U3544" s="26"/>
      <c r="V3544" s="26"/>
      <c r="W3544" s="27">
        <f t="shared" si="550"/>
        <v>2015</v>
      </c>
      <c r="X3544" s="27">
        <f t="shared" si="551"/>
        <v>2054</v>
      </c>
      <c r="Y3544" s="28">
        <f t="shared" si="552"/>
        <v>0</v>
      </c>
      <c r="Z3544" s="29" t="str">
        <f t="shared" si="553"/>
        <v>Excluded</v>
      </c>
      <c r="AA3544" s="30">
        <f t="shared" si="554"/>
        <v>13.75</v>
      </c>
      <c r="AB3544" s="31">
        <f>IF(AND(ISNUMBER(MATCH($S3544,[3]Lists!$CU$8:$CU$37,0)),J3544&gt;=DATE(2018,12,31)),$AH$6,$AH$5)</f>
        <v>1</v>
      </c>
      <c r="AC3544" s="31">
        <f t="shared" si="555"/>
        <v>1</v>
      </c>
      <c r="AD3544" s="31">
        <f t="shared" si="556"/>
        <v>1</v>
      </c>
      <c r="AE3544" s="32" t="e">
        <f>MIN($K3544,IF(AND(S3544='[3]Resources - Baseline'!$C$25,$AH$3&gt;0),MIN(DATE(2050,12,31),MAX(DATE($AH$4,12,31),DATE(YEAR(J3544)+$AH$3,MONTH(J3544),DAY(J3544)))),IF(AND(COUNTIFS('[3]Resources - Baseline'!$C$26:$C$37,S3544)=1,$AH$2&gt;0),MIN(DATE($AH$4,12,31),DATE(YEAR(J3544)+$AH$2,MONTH(J3544),DAY(J3544))),DATE(2050,12,31))))</f>
        <v>#VALUE!</v>
      </c>
      <c r="AF3544" s="33">
        <f t="shared" si="557"/>
        <v>1</v>
      </c>
    </row>
    <row r="3545" spans="1:32">
      <c r="A3545" s="1">
        <v>3545</v>
      </c>
      <c r="B3545" s="21" t="s">
        <v>7153</v>
      </c>
      <c r="C3545" s="21" t="s">
        <v>7154</v>
      </c>
      <c r="D3545" s="21" t="s">
        <v>185</v>
      </c>
      <c r="E3545" s="21" t="s">
        <v>175</v>
      </c>
      <c r="F3545" s="21" t="s">
        <v>175</v>
      </c>
      <c r="G3545" s="21" t="s">
        <v>186</v>
      </c>
      <c r="H3545" s="21" t="s">
        <v>175</v>
      </c>
      <c r="I3545" s="21" t="s">
        <v>178</v>
      </c>
      <c r="J3545" s="22">
        <v>43095</v>
      </c>
      <c r="K3545" s="22">
        <v>55153</v>
      </c>
      <c r="L3545" s="23">
        <f t="shared" si="558"/>
        <v>20</v>
      </c>
      <c r="M3545" s="24">
        <f t="shared" si="559"/>
        <v>1</v>
      </c>
      <c r="N3545" s="21">
        <v>20</v>
      </c>
      <c r="O3545" s="21">
        <v>20</v>
      </c>
      <c r="P3545" s="21" t="s">
        <v>365</v>
      </c>
      <c r="Q3545" s="21" t="s">
        <v>188</v>
      </c>
      <c r="R3545" s="25" t="s">
        <v>189</v>
      </c>
      <c r="S3545" s="21" t="s">
        <v>182</v>
      </c>
      <c r="T3545" s="21"/>
      <c r="U3545" s="26"/>
      <c r="V3545" s="26"/>
      <c r="W3545" s="27">
        <f t="shared" si="550"/>
        <v>2018</v>
      </c>
      <c r="X3545" s="27">
        <f t="shared" si="551"/>
        <v>2050</v>
      </c>
      <c r="Y3545" s="28">
        <f t="shared" si="552"/>
        <v>0</v>
      </c>
      <c r="Z3545" s="29" t="str">
        <f t="shared" si="553"/>
        <v>CAISO</v>
      </c>
      <c r="AA3545" s="30">
        <f t="shared" si="554"/>
        <v>20</v>
      </c>
      <c r="AB3545" s="31">
        <f>IF(AND(ISNUMBER(MATCH($S3545,[3]Lists!$CU$8:$CU$37,0)),J3545&gt;=DATE(2018,12,31)),$AH$6,$AH$5)</f>
        <v>1</v>
      </c>
      <c r="AC3545" s="31">
        <f t="shared" si="555"/>
        <v>1</v>
      </c>
      <c r="AD3545" s="31">
        <f t="shared" si="556"/>
        <v>1</v>
      </c>
      <c r="AE3545" s="32" t="e">
        <f>MIN($K3545,IF(AND(S3545='[3]Resources - Baseline'!$C$25,$AH$3&gt;0),MIN(DATE(2050,12,31),MAX(DATE($AH$4,12,31),DATE(YEAR(J3545)+$AH$3,MONTH(J3545),DAY(J3545)))),IF(AND(COUNTIFS('[3]Resources - Baseline'!$C$26:$C$37,S3545)=1,$AH$2&gt;0),MIN(DATE($AH$4,12,31),DATE(YEAR(J3545)+$AH$2,MONTH(J3545),DAY(J3545))),DATE(2050,12,31))))</f>
        <v>#VALUE!</v>
      </c>
      <c r="AF3545" s="33">
        <f t="shared" si="557"/>
        <v>1</v>
      </c>
    </row>
    <row r="3546" spans="1:32">
      <c r="A3546" s="1">
        <v>3546</v>
      </c>
      <c r="B3546" s="21" t="s">
        <v>7155</v>
      </c>
      <c r="C3546" s="21" t="s">
        <v>7156</v>
      </c>
      <c r="D3546" s="21" t="s">
        <v>185</v>
      </c>
      <c r="E3546" s="21" t="s">
        <v>175</v>
      </c>
      <c r="F3546" s="21" t="s">
        <v>175</v>
      </c>
      <c r="G3546" s="21" t="s">
        <v>186</v>
      </c>
      <c r="H3546" s="21" t="s">
        <v>175</v>
      </c>
      <c r="I3546" s="21" t="s">
        <v>178</v>
      </c>
      <c r="J3546" s="22">
        <v>43095</v>
      </c>
      <c r="K3546" s="22">
        <v>55153</v>
      </c>
      <c r="L3546" s="23">
        <f t="shared" si="558"/>
        <v>20</v>
      </c>
      <c r="M3546" s="24">
        <f t="shared" si="559"/>
        <v>1</v>
      </c>
      <c r="N3546" s="21">
        <v>20</v>
      </c>
      <c r="O3546" s="21">
        <v>20</v>
      </c>
      <c r="P3546" s="21" t="s">
        <v>365</v>
      </c>
      <c r="Q3546" s="21" t="s">
        <v>188</v>
      </c>
      <c r="R3546" s="25" t="s">
        <v>189</v>
      </c>
      <c r="S3546" s="21" t="s">
        <v>182</v>
      </c>
      <c r="T3546" s="21"/>
      <c r="U3546" s="26"/>
      <c r="V3546" s="26"/>
      <c r="W3546" s="27">
        <f t="shared" si="550"/>
        <v>2018</v>
      </c>
      <c r="X3546" s="27">
        <f t="shared" si="551"/>
        <v>2050</v>
      </c>
      <c r="Y3546" s="28">
        <f t="shared" si="552"/>
        <v>0</v>
      </c>
      <c r="Z3546" s="29" t="str">
        <f t="shared" si="553"/>
        <v>CAISO</v>
      </c>
      <c r="AA3546" s="30">
        <f t="shared" si="554"/>
        <v>20</v>
      </c>
      <c r="AB3546" s="31">
        <f>IF(AND(ISNUMBER(MATCH($S3546,[3]Lists!$CU$8:$CU$37,0)),J3546&gt;=DATE(2018,12,31)),$AH$6,$AH$5)</f>
        <v>1</v>
      </c>
      <c r="AC3546" s="31">
        <f t="shared" si="555"/>
        <v>1</v>
      </c>
      <c r="AD3546" s="31">
        <f t="shared" si="556"/>
        <v>1</v>
      </c>
      <c r="AE3546" s="32" t="e">
        <f>MIN($K3546,IF(AND(S3546='[3]Resources - Baseline'!$C$25,$AH$3&gt;0),MIN(DATE(2050,12,31),MAX(DATE($AH$4,12,31),DATE(YEAR(J3546)+$AH$3,MONTH(J3546),DAY(J3546)))),IF(AND(COUNTIFS('[3]Resources - Baseline'!$C$26:$C$37,S3546)=1,$AH$2&gt;0),MIN(DATE($AH$4,12,31),DATE(YEAR(J3546)+$AH$2,MONTH(J3546),DAY(J3546))),DATE(2050,12,31))))</f>
        <v>#VALUE!</v>
      </c>
      <c r="AF3546" s="33">
        <f t="shared" si="557"/>
        <v>1</v>
      </c>
    </row>
    <row r="3547" spans="1:32">
      <c r="A3547" s="1">
        <v>3547</v>
      </c>
      <c r="B3547" s="21" t="s">
        <v>7157</v>
      </c>
      <c r="C3547" s="21" t="s">
        <v>7158</v>
      </c>
      <c r="D3547" s="21" t="s">
        <v>185</v>
      </c>
      <c r="E3547" s="21" t="s">
        <v>175</v>
      </c>
      <c r="F3547" s="21" t="s">
        <v>175</v>
      </c>
      <c r="G3547" s="21" t="s">
        <v>186</v>
      </c>
      <c r="H3547" s="21" t="s">
        <v>175</v>
      </c>
      <c r="I3547" s="21" t="s">
        <v>178</v>
      </c>
      <c r="J3547" s="22">
        <v>43204</v>
      </c>
      <c r="K3547" s="22">
        <v>55153</v>
      </c>
      <c r="L3547" s="23">
        <f t="shared" si="558"/>
        <v>100</v>
      </c>
      <c r="M3547" s="24">
        <f t="shared" si="559"/>
        <v>1</v>
      </c>
      <c r="N3547" s="21">
        <v>100</v>
      </c>
      <c r="O3547" s="21">
        <v>100</v>
      </c>
      <c r="P3547" s="21" t="s">
        <v>365</v>
      </c>
      <c r="Q3547" s="21" t="s">
        <v>188</v>
      </c>
      <c r="R3547" s="25" t="s">
        <v>189</v>
      </c>
      <c r="S3547" s="21" t="s">
        <v>182</v>
      </c>
      <c r="T3547" s="21"/>
      <c r="U3547" s="26"/>
      <c r="V3547" s="26"/>
      <c r="W3547" s="27">
        <f t="shared" si="550"/>
        <v>2018</v>
      </c>
      <c r="X3547" s="27">
        <f t="shared" si="551"/>
        <v>2050</v>
      </c>
      <c r="Y3547" s="28">
        <f t="shared" si="552"/>
        <v>0</v>
      </c>
      <c r="Z3547" s="29" t="str">
        <f t="shared" si="553"/>
        <v>CAISO</v>
      </c>
      <c r="AA3547" s="30">
        <f t="shared" si="554"/>
        <v>100</v>
      </c>
      <c r="AB3547" s="31">
        <f>IF(AND(ISNUMBER(MATCH($S3547,[3]Lists!$CU$8:$CU$37,0)),J3547&gt;=DATE(2018,12,31)),$AH$6,$AH$5)</f>
        <v>1</v>
      </c>
      <c r="AC3547" s="31">
        <f t="shared" si="555"/>
        <v>1</v>
      </c>
      <c r="AD3547" s="31">
        <f t="shared" si="556"/>
        <v>1</v>
      </c>
      <c r="AE3547" s="32" t="e">
        <f>MIN($K3547,IF(AND(S3547='[3]Resources - Baseline'!$C$25,$AH$3&gt;0),MIN(DATE(2050,12,31),MAX(DATE($AH$4,12,31),DATE(YEAR(J3547)+$AH$3,MONTH(J3547),DAY(J3547)))),IF(AND(COUNTIFS('[3]Resources - Baseline'!$C$26:$C$37,S3547)=1,$AH$2&gt;0),MIN(DATE($AH$4,12,31),DATE(YEAR(J3547)+$AH$2,MONTH(J3547),DAY(J3547))),DATE(2050,12,31))))</f>
        <v>#VALUE!</v>
      </c>
      <c r="AF3547" s="33">
        <f t="shared" si="557"/>
        <v>1</v>
      </c>
    </row>
    <row r="3548" spans="1:32">
      <c r="A3548" s="1">
        <v>3548</v>
      </c>
      <c r="B3548" s="21" t="s">
        <v>7159</v>
      </c>
      <c r="C3548" s="21" t="s">
        <v>7160</v>
      </c>
      <c r="D3548" s="21" t="s">
        <v>185</v>
      </c>
      <c r="E3548" s="21" t="s">
        <v>175</v>
      </c>
      <c r="F3548" s="21" t="s">
        <v>175</v>
      </c>
      <c r="G3548" s="21" t="s">
        <v>186</v>
      </c>
      <c r="H3548" s="21" t="s">
        <v>175</v>
      </c>
      <c r="I3548" s="21" t="s">
        <v>178</v>
      </c>
      <c r="J3548" s="22">
        <v>43207</v>
      </c>
      <c r="K3548" s="22">
        <v>55153</v>
      </c>
      <c r="L3548" s="23">
        <f t="shared" si="558"/>
        <v>60</v>
      </c>
      <c r="M3548" s="24">
        <f t="shared" si="559"/>
        <v>1</v>
      </c>
      <c r="N3548" s="21">
        <v>60</v>
      </c>
      <c r="O3548" s="21">
        <v>60</v>
      </c>
      <c r="P3548" s="21" t="s">
        <v>365</v>
      </c>
      <c r="Q3548" s="21" t="s">
        <v>188</v>
      </c>
      <c r="R3548" s="25" t="s">
        <v>189</v>
      </c>
      <c r="S3548" s="21" t="s">
        <v>182</v>
      </c>
      <c r="T3548" s="21"/>
      <c r="U3548" s="26"/>
      <c r="V3548" s="26"/>
      <c r="W3548" s="27">
        <f t="shared" si="550"/>
        <v>2018</v>
      </c>
      <c r="X3548" s="27">
        <f t="shared" si="551"/>
        <v>2050</v>
      </c>
      <c r="Y3548" s="28">
        <f t="shared" si="552"/>
        <v>0</v>
      </c>
      <c r="Z3548" s="29" t="str">
        <f t="shared" si="553"/>
        <v>CAISO</v>
      </c>
      <c r="AA3548" s="30">
        <f t="shared" si="554"/>
        <v>60</v>
      </c>
      <c r="AB3548" s="31">
        <f>IF(AND(ISNUMBER(MATCH($S3548,[3]Lists!$CU$8:$CU$37,0)),J3548&gt;=DATE(2018,12,31)),$AH$6,$AH$5)</f>
        <v>1</v>
      </c>
      <c r="AC3548" s="31">
        <f t="shared" si="555"/>
        <v>1</v>
      </c>
      <c r="AD3548" s="31">
        <f t="shared" si="556"/>
        <v>1</v>
      </c>
      <c r="AE3548" s="32" t="e">
        <f>MIN($K3548,IF(AND(S3548='[3]Resources - Baseline'!$C$25,$AH$3&gt;0),MIN(DATE(2050,12,31),MAX(DATE($AH$4,12,31),DATE(YEAR(J3548)+$AH$3,MONTH(J3548),DAY(J3548)))),IF(AND(COUNTIFS('[3]Resources - Baseline'!$C$26:$C$37,S3548)=1,$AH$2&gt;0),MIN(DATE($AH$4,12,31),DATE(YEAR(J3548)+$AH$2,MONTH(J3548),DAY(J3548))),DATE(2050,12,31))))</f>
        <v>#VALUE!</v>
      </c>
      <c r="AF3548" s="33">
        <f t="shared" si="557"/>
        <v>1</v>
      </c>
    </row>
    <row r="3549" spans="1:32">
      <c r="A3549" s="1">
        <v>3549</v>
      </c>
      <c r="B3549" s="21" t="s">
        <v>7161</v>
      </c>
      <c r="C3549" s="21" t="s">
        <v>7162</v>
      </c>
      <c r="D3549" s="21" t="s">
        <v>185</v>
      </c>
      <c r="E3549" s="21" t="s">
        <v>175</v>
      </c>
      <c r="F3549" s="21" t="s">
        <v>175</v>
      </c>
      <c r="G3549" s="21" t="s">
        <v>186</v>
      </c>
      <c r="H3549" s="21" t="s">
        <v>175</v>
      </c>
      <c r="I3549" s="21" t="s">
        <v>178</v>
      </c>
      <c r="J3549" s="22">
        <v>42579</v>
      </c>
      <c r="K3549" s="22">
        <v>55153</v>
      </c>
      <c r="L3549" s="23">
        <f t="shared" si="558"/>
        <v>200</v>
      </c>
      <c r="M3549" s="24">
        <f t="shared" si="559"/>
        <v>1</v>
      </c>
      <c r="N3549" s="21">
        <v>200</v>
      </c>
      <c r="O3549" s="21">
        <v>200</v>
      </c>
      <c r="P3549" s="21" t="s">
        <v>187</v>
      </c>
      <c r="Q3549" s="21" t="s">
        <v>188</v>
      </c>
      <c r="R3549" s="25" t="s">
        <v>189</v>
      </c>
      <c r="S3549" s="21" t="s">
        <v>182</v>
      </c>
      <c r="T3549" s="21"/>
      <c r="U3549" s="26"/>
      <c r="V3549" s="26"/>
      <c r="W3549" s="27">
        <f t="shared" si="550"/>
        <v>2017</v>
      </c>
      <c r="X3549" s="27">
        <f t="shared" si="551"/>
        <v>2050</v>
      </c>
      <c r="Y3549" s="28">
        <f t="shared" si="552"/>
        <v>0</v>
      </c>
      <c r="Z3549" s="29" t="str">
        <f t="shared" si="553"/>
        <v>CAISO</v>
      </c>
      <c r="AA3549" s="30">
        <f t="shared" si="554"/>
        <v>200</v>
      </c>
      <c r="AB3549" s="31">
        <f>IF(AND(ISNUMBER(MATCH($S3549,[3]Lists!$CU$8:$CU$37,0)),J3549&gt;=DATE(2018,12,31)),$AH$6,$AH$5)</f>
        <v>1</v>
      </c>
      <c r="AC3549" s="31">
        <f t="shared" si="555"/>
        <v>1</v>
      </c>
      <c r="AD3549" s="31">
        <f t="shared" si="556"/>
        <v>1</v>
      </c>
      <c r="AE3549" s="32" t="e">
        <f>MIN($K3549,IF(AND(S3549='[3]Resources - Baseline'!$C$25,$AH$3&gt;0),MIN(DATE(2050,12,31),MAX(DATE($AH$4,12,31),DATE(YEAR(J3549)+$AH$3,MONTH(J3549),DAY(J3549)))),IF(AND(COUNTIFS('[3]Resources - Baseline'!$C$26:$C$37,S3549)=1,$AH$2&gt;0),MIN(DATE($AH$4,12,31),DATE(YEAR(J3549)+$AH$2,MONTH(J3549),DAY(J3549))),DATE(2050,12,31))))</f>
        <v>#VALUE!</v>
      </c>
      <c r="AF3549" s="33">
        <f t="shared" si="557"/>
        <v>1</v>
      </c>
    </row>
    <row r="3550" spans="1:32">
      <c r="A3550" s="1">
        <v>3550</v>
      </c>
      <c r="B3550" s="21" t="s">
        <v>7163</v>
      </c>
      <c r="C3550" s="21"/>
      <c r="D3550" s="21" t="s">
        <v>185</v>
      </c>
      <c r="E3550" s="21" t="s">
        <v>176</v>
      </c>
      <c r="F3550" s="21" t="s">
        <v>176</v>
      </c>
      <c r="G3550" s="21" t="s">
        <v>177</v>
      </c>
      <c r="H3550" s="21" t="s">
        <v>176</v>
      </c>
      <c r="I3550" s="21" t="s">
        <v>178</v>
      </c>
      <c r="J3550" s="22">
        <v>31019</v>
      </c>
      <c r="K3550" s="22">
        <v>55153</v>
      </c>
      <c r="L3550" s="23">
        <f t="shared" si="558"/>
        <v>38.97</v>
      </c>
      <c r="M3550" s="24">
        <f t="shared" si="559"/>
        <v>1</v>
      </c>
      <c r="N3550" s="21">
        <v>38.97</v>
      </c>
      <c r="O3550" s="21">
        <v>38.97</v>
      </c>
      <c r="P3550" s="21" t="s">
        <v>187</v>
      </c>
      <c r="Q3550" s="21" t="s">
        <v>197</v>
      </c>
      <c r="R3550" s="25" t="s">
        <v>198</v>
      </c>
      <c r="S3550" s="21" t="s">
        <v>403</v>
      </c>
      <c r="T3550" s="21"/>
      <c r="U3550" s="26"/>
      <c r="V3550" s="26"/>
      <c r="W3550" s="27">
        <f t="shared" si="550"/>
        <v>1985</v>
      </c>
      <c r="X3550" s="27">
        <f t="shared" si="551"/>
        <v>2050</v>
      </c>
      <c r="Y3550" s="28">
        <f t="shared" si="552"/>
        <v>0</v>
      </c>
      <c r="Z3550" s="29" t="str">
        <f t="shared" si="553"/>
        <v>CAISO</v>
      </c>
      <c r="AA3550" s="30">
        <f t="shared" si="554"/>
        <v>38.97</v>
      </c>
      <c r="AB3550" s="31">
        <f>IF(AND(ISNUMBER(MATCH($S3550,[3]Lists!$CU$8:$CU$37,0)),J3550&gt;=DATE(2018,12,31)),$AH$6,$AH$5)</f>
        <v>1</v>
      </c>
      <c r="AC3550" s="31">
        <f t="shared" si="555"/>
        <v>1</v>
      </c>
      <c r="AD3550" s="31">
        <f t="shared" si="556"/>
        <v>1</v>
      </c>
      <c r="AE3550" s="32" t="e">
        <f>MIN($K3550,IF(AND(S3550='[3]Resources - Baseline'!$C$25,$AH$3&gt;0),MIN(DATE(2050,12,31),MAX(DATE($AH$4,12,31),DATE(YEAR(J3550)+$AH$3,MONTH(J3550),DAY(J3550)))),IF(AND(COUNTIFS('[3]Resources - Baseline'!$C$26:$C$37,S3550)=1,$AH$2&gt;0),MIN(DATE($AH$4,12,31),DATE(YEAR(J3550)+$AH$2,MONTH(J3550),DAY(J3550))),DATE(2050,12,31))))</f>
        <v>#VALUE!</v>
      </c>
      <c r="AF3550" s="33">
        <f t="shared" si="557"/>
        <v>1</v>
      </c>
    </row>
    <row r="3551" spans="1:32">
      <c r="A3551" s="1">
        <v>3551</v>
      </c>
      <c r="B3551" s="21" t="s">
        <v>7164</v>
      </c>
      <c r="C3551" s="21" t="s">
        <v>7165</v>
      </c>
      <c r="D3551" s="21" t="s">
        <v>163</v>
      </c>
      <c r="E3551" s="21" t="s">
        <v>440</v>
      </c>
      <c r="F3551" s="21" t="s">
        <v>440</v>
      </c>
      <c r="G3551" s="21" t="s">
        <v>441</v>
      </c>
      <c r="H3551" s="21" t="s">
        <v>434</v>
      </c>
      <c r="I3551" s="21" t="s">
        <v>212</v>
      </c>
      <c r="J3551" s="22">
        <v>31747</v>
      </c>
      <c r="K3551" s="22">
        <v>47588</v>
      </c>
      <c r="L3551" s="23">
        <f t="shared" si="558"/>
        <v>0.24</v>
      </c>
      <c r="M3551" s="24">
        <f t="shared" si="559"/>
        <v>1</v>
      </c>
      <c r="N3551" s="21">
        <v>0.24</v>
      </c>
      <c r="O3551" s="21">
        <v>0.24</v>
      </c>
      <c r="P3551" s="21" t="s">
        <v>218</v>
      </c>
      <c r="Q3551" s="21" t="s">
        <v>219</v>
      </c>
      <c r="R3551" s="25" t="s">
        <v>218</v>
      </c>
      <c r="S3551" s="21" t="s">
        <v>344</v>
      </c>
      <c r="T3551" s="21"/>
      <c r="U3551" s="26"/>
      <c r="V3551" s="26"/>
      <c r="W3551" s="27">
        <f t="shared" si="550"/>
        <v>1987</v>
      </c>
      <c r="X3551" s="27">
        <f t="shared" si="551"/>
        <v>2029</v>
      </c>
      <c r="Y3551" s="28">
        <f t="shared" si="552"/>
        <v>0</v>
      </c>
      <c r="Z3551" s="29" t="str">
        <f t="shared" si="553"/>
        <v>NW</v>
      </c>
      <c r="AA3551" s="30">
        <f t="shared" si="554"/>
        <v>0.24</v>
      </c>
      <c r="AB3551" s="31">
        <f>IF(AND(ISNUMBER(MATCH($S3551,[3]Lists!$CU$8:$CU$37,0)),J3551&gt;=DATE(2018,12,31)),$AH$6,$AH$5)</f>
        <v>1</v>
      </c>
      <c r="AC3551" s="31">
        <f t="shared" si="555"/>
        <v>1</v>
      </c>
      <c r="AD3551" s="31">
        <f t="shared" si="556"/>
        <v>1</v>
      </c>
      <c r="AE3551" s="32" t="e">
        <f>MIN($K3551,IF(AND(S3551='[3]Resources - Baseline'!$C$25,$AH$3&gt;0),MIN(DATE(2050,12,31),MAX(DATE($AH$4,12,31),DATE(YEAR(J3551)+$AH$3,MONTH(J3551),DAY(J3551)))),IF(AND(COUNTIFS('[3]Resources - Baseline'!$C$26:$C$37,S3551)=1,$AH$2&gt;0),MIN(DATE($AH$4,12,31),DATE(YEAR(J3551)+$AH$2,MONTH(J3551),DAY(J3551))),DATE(2050,12,31))))</f>
        <v>#VALUE!</v>
      </c>
      <c r="AF3551" s="33">
        <f t="shared" si="557"/>
        <v>1</v>
      </c>
    </row>
    <row r="3552" spans="1:32">
      <c r="A3552" s="1">
        <v>3552</v>
      </c>
      <c r="B3552" s="21" t="s">
        <v>7166</v>
      </c>
      <c r="C3552" s="21" t="s">
        <v>7167</v>
      </c>
      <c r="D3552" s="21" t="s">
        <v>163</v>
      </c>
      <c r="E3552" s="21" t="s">
        <v>440</v>
      </c>
      <c r="F3552" s="21" t="s">
        <v>440</v>
      </c>
      <c r="G3552" s="21" t="s">
        <v>441</v>
      </c>
      <c r="H3552" s="21" t="s">
        <v>434</v>
      </c>
      <c r="I3552" s="21" t="s">
        <v>212</v>
      </c>
      <c r="J3552" s="22">
        <v>40534</v>
      </c>
      <c r="K3552" s="22">
        <v>55153</v>
      </c>
      <c r="L3552" s="23">
        <f t="shared" si="558"/>
        <v>10.5</v>
      </c>
      <c r="M3552" s="24">
        <f t="shared" si="559"/>
        <v>1</v>
      </c>
      <c r="N3552" s="21">
        <v>10.5</v>
      </c>
      <c r="O3552" s="21">
        <v>10.5</v>
      </c>
      <c r="P3552" s="21" t="s">
        <v>196</v>
      </c>
      <c r="Q3552" s="21" t="s">
        <v>197</v>
      </c>
      <c r="R3552" s="25" t="s">
        <v>198</v>
      </c>
      <c r="S3552" s="21" t="s">
        <v>551</v>
      </c>
      <c r="T3552" s="21"/>
      <c r="U3552" s="26"/>
      <c r="V3552" s="26"/>
      <c r="W3552" s="27">
        <f t="shared" si="550"/>
        <v>2011</v>
      </c>
      <c r="X3552" s="27">
        <f t="shared" si="551"/>
        <v>2050</v>
      </c>
      <c r="Y3552" s="28">
        <f t="shared" si="552"/>
        <v>0</v>
      </c>
      <c r="Z3552" s="29" t="str">
        <f t="shared" si="553"/>
        <v>NW</v>
      </c>
      <c r="AA3552" s="30">
        <f t="shared" si="554"/>
        <v>10.5</v>
      </c>
      <c r="AB3552" s="31">
        <f>IF(AND(ISNUMBER(MATCH($S3552,[3]Lists!$CU$8:$CU$37,0)),J3552&gt;=DATE(2018,12,31)),$AH$6,$AH$5)</f>
        <v>1</v>
      </c>
      <c r="AC3552" s="31">
        <f t="shared" si="555"/>
        <v>1</v>
      </c>
      <c r="AD3552" s="31">
        <f t="shared" si="556"/>
        <v>1</v>
      </c>
      <c r="AE3552" s="32" t="e">
        <f>MIN($K3552,IF(AND(S3552='[3]Resources - Baseline'!$C$25,$AH$3&gt;0),MIN(DATE(2050,12,31),MAX(DATE($AH$4,12,31),DATE(YEAR(J3552)+$AH$3,MONTH(J3552),DAY(J3552)))),IF(AND(COUNTIFS('[3]Resources - Baseline'!$C$26:$C$37,S3552)=1,$AH$2&gt;0),MIN(DATE($AH$4,12,31),DATE(YEAR(J3552)+$AH$2,MONTH(J3552),DAY(J3552))),DATE(2050,12,31))))</f>
        <v>#VALUE!</v>
      </c>
      <c r="AF3552" s="33">
        <f t="shared" si="557"/>
        <v>1</v>
      </c>
    </row>
    <row r="3553" spans="1:32">
      <c r="A3553" s="1">
        <v>3553</v>
      </c>
      <c r="B3553" s="21" t="s">
        <v>7168</v>
      </c>
      <c r="C3553" s="21" t="s">
        <v>7169</v>
      </c>
      <c r="D3553" s="21" t="s">
        <v>163</v>
      </c>
      <c r="E3553" s="21" t="s">
        <v>432</v>
      </c>
      <c r="F3553" s="21" t="s">
        <v>432</v>
      </c>
      <c r="G3553" s="21" t="s">
        <v>433</v>
      </c>
      <c r="H3553" s="21" t="s">
        <v>434</v>
      </c>
      <c r="I3553" s="21" t="s">
        <v>212</v>
      </c>
      <c r="J3553" s="22">
        <v>40309</v>
      </c>
      <c r="K3553" s="22">
        <v>55153</v>
      </c>
      <c r="L3553" s="23">
        <f t="shared" si="558"/>
        <v>35.700000000000003</v>
      </c>
      <c r="M3553" s="24">
        <f t="shared" si="559"/>
        <v>1</v>
      </c>
      <c r="N3553" s="21">
        <v>35.700000000000003</v>
      </c>
      <c r="O3553" s="21">
        <v>35.700000000000003</v>
      </c>
      <c r="P3553" s="21" t="s">
        <v>196</v>
      </c>
      <c r="Q3553" s="21" t="s">
        <v>197</v>
      </c>
      <c r="R3553" s="25" t="s">
        <v>198</v>
      </c>
      <c r="S3553" s="21" t="s">
        <v>551</v>
      </c>
      <c r="T3553" s="21"/>
      <c r="U3553" s="26"/>
      <c r="V3553" s="26"/>
      <c r="W3553" s="27">
        <f t="shared" si="550"/>
        <v>2010</v>
      </c>
      <c r="X3553" s="27">
        <f t="shared" si="551"/>
        <v>2050</v>
      </c>
      <c r="Y3553" s="28">
        <f t="shared" si="552"/>
        <v>0</v>
      </c>
      <c r="Z3553" s="29" t="str">
        <f t="shared" si="553"/>
        <v>NW</v>
      </c>
      <c r="AA3553" s="30">
        <f t="shared" si="554"/>
        <v>35.700000000000003</v>
      </c>
      <c r="AB3553" s="31">
        <f>IF(AND(ISNUMBER(MATCH($S3553,[3]Lists!$CU$8:$CU$37,0)),J3553&gt;=DATE(2018,12,31)),$AH$6,$AH$5)</f>
        <v>1</v>
      </c>
      <c r="AC3553" s="31">
        <f t="shared" si="555"/>
        <v>1</v>
      </c>
      <c r="AD3553" s="31">
        <f t="shared" si="556"/>
        <v>1</v>
      </c>
      <c r="AE3553" s="32" t="e">
        <f>MIN($K3553,IF(AND(S3553='[3]Resources - Baseline'!$C$25,$AH$3&gt;0),MIN(DATE(2050,12,31),MAX(DATE($AH$4,12,31),DATE(YEAR(J3553)+$AH$3,MONTH(J3553),DAY(J3553)))),IF(AND(COUNTIFS('[3]Resources - Baseline'!$C$26:$C$37,S3553)=1,$AH$2&gt;0),MIN(DATE($AH$4,12,31),DATE(YEAR(J3553)+$AH$2,MONTH(J3553),DAY(J3553))),DATE(2050,12,31))))</f>
        <v>#VALUE!</v>
      </c>
      <c r="AF3553" s="33">
        <f t="shared" si="557"/>
        <v>1</v>
      </c>
    </row>
    <row r="3554" spans="1:32">
      <c r="A3554" s="1">
        <v>3554</v>
      </c>
      <c r="B3554" s="21" t="s">
        <v>7170</v>
      </c>
      <c r="C3554" s="21"/>
      <c r="D3554" s="21" t="s">
        <v>163</v>
      </c>
      <c r="E3554" s="21" t="s">
        <v>802</v>
      </c>
      <c r="F3554" s="21" t="s">
        <v>802</v>
      </c>
      <c r="G3554" s="21" t="s">
        <v>803</v>
      </c>
      <c r="H3554" s="21" t="s">
        <v>804</v>
      </c>
      <c r="I3554" s="21" t="s">
        <v>212</v>
      </c>
      <c r="J3554" s="22">
        <v>41989</v>
      </c>
      <c r="K3554" s="22">
        <v>55153</v>
      </c>
      <c r="L3554" s="23">
        <f t="shared" si="558"/>
        <v>9</v>
      </c>
      <c r="M3554" s="24">
        <f t="shared" si="559"/>
        <v>1</v>
      </c>
      <c r="N3554" s="21">
        <v>9</v>
      </c>
      <c r="O3554" s="21">
        <v>9</v>
      </c>
      <c r="P3554" s="21" t="s">
        <v>196</v>
      </c>
      <c r="Q3554" s="21" t="s">
        <v>197</v>
      </c>
      <c r="R3554" s="25" t="s">
        <v>198</v>
      </c>
      <c r="S3554" s="21" t="s">
        <v>551</v>
      </c>
      <c r="T3554" s="21"/>
      <c r="U3554" s="26"/>
      <c r="V3554" s="26"/>
      <c r="W3554" s="27">
        <f t="shared" si="550"/>
        <v>2015</v>
      </c>
      <c r="X3554" s="27">
        <f t="shared" si="551"/>
        <v>2050</v>
      </c>
      <c r="Y3554" s="28">
        <f t="shared" si="552"/>
        <v>0</v>
      </c>
      <c r="Z3554" s="29" t="str">
        <f t="shared" si="553"/>
        <v>NW</v>
      </c>
      <c r="AA3554" s="30">
        <f t="shared" si="554"/>
        <v>9</v>
      </c>
      <c r="AB3554" s="31">
        <f>IF(AND(ISNUMBER(MATCH($S3554,[3]Lists!$CU$8:$CU$37,0)),J3554&gt;=DATE(2018,12,31)),$AH$6,$AH$5)</f>
        <v>1</v>
      </c>
      <c r="AC3554" s="31">
        <f t="shared" si="555"/>
        <v>1</v>
      </c>
      <c r="AD3554" s="31">
        <f t="shared" si="556"/>
        <v>1</v>
      </c>
      <c r="AE3554" s="32" t="e">
        <f>MIN($K3554,IF(AND(S3554='[3]Resources - Baseline'!$C$25,$AH$3&gt;0),MIN(DATE(2050,12,31),MAX(DATE($AH$4,12,31),DATE(YEAR(J3554)+$AH$3,MONTH(J3554),DAY(J3554)))),IF(AND(COUNTIFS('[3]Resources - Baseline'!$C$26:$C$37,S3554)=1,$AH$2&gt;0),MIN(DATE($AH$4,12,31),DATE(YEAR(J3554)+$AH$2,MONTH(J3554),DAY(J3554))),DATE(2050,12,31))))</f>
        <v>#VALUE!</v>
      </c>
      <c r="AF3554" s="33">
        <f t="shared" si="557"/>
        <v>1</v>
      </c>
    </row>
    <row r="3555" spans="1:32">
      <c r="A3555" s="1">
        <v>3555</v>
      </c>
      <c r="B3555" s="21" t="s">
        <v>7171</v>
      </c>
      <c r="C3555" s="21" t="s">
        <v>7172</v>
      </c>
      <c r="D3555" s="21" t="s">
        <v>185</v>
      </c>
      <c r="E3555" s="21" t="s">
        <v>205</v>
      </c>
      <c r="F3555" s="21" t="s">
        <v>205</v>
      </c>
      <c r="G3555" s="21" t="s">
        <v>204</v>
      </c>
      <c r="H3555" s="21" t="s">
        <v>205</v>
      </c>
      <c r="I3555" s="21" t="s">
        <v>178</v>
      </c>
      <c r="J3555" s="22"/>
      <c r="K3555" s="22">
        <v>55153</v>
      </c>
      <c r="L3555" s="23">
        <f t="shared" si="558"/>
        <v>127.6</v>
      </c>
      <c r="M3555" s="24">
        <f t="shared" si="559"/>
        <v>1</v>
      </c>
      <c r="N3555" s="21">
        <v>127.6</v>
      </c>
      <c r="O3555" s="21">
        <v>127.6</v>
      </c>
      <c r="P3555" s="21" t="s">
        <v>810</v>
      </c>
      <c r="Q3555" s="21" t="s">
        <v>197</v>
      </c>
      <c r="R3555" s="25" t="s">
        <v>198</v>
      </c>
      <c r="S3555" s="21" t="s">
        <v>403</v>
      </c>
      <c r="T3555" s="21"/>
      <c r="U3555" s="26"/>
      <c r="V3555" s="26"/>
      <c r="W3555" s="27">
        <f t="shared" si="550"/>
        <v>1900</v>
      </c>
      <c r="X3555" s="27">
        <f t="shared" si="551"/>
        <v>2050</v>
      </c>
      <c r="Y3555" s="28">
        <f t="shared" si="552"/>
        <v>0</v>
      </c>
      <c r="Z3555" s="29" t="str">
        <f t="shared" si="553"/>
        <v>CAISO</v>
      </c>
      <c r="AA3555" s="30">
        <f t="shared" si="554"/>
        <v>127.6</v>
      </c>
      <c r="AB3555" s="31">
        <f>IF(AND(ISNUMBER(MATCH($S3555,[3]Lists!$CU$8:$CU$37,0)),J3555&gt;=DATE(2018,12,31)),$AH$6,$AH$5)</f>
        <v>1</v>
      </c>
      <c r="AC3555" s="31">
        <f t="shared" si="555"/>
        <v>1</v>
      </c>
      <c r="AD3555" s="31">
        <f t="shared" si="556"/>
        <v>1</v>
      </c>
      <c r="AE3555" s="32" t="e">
        <f>MIN($K3555,IF(AND(S3555='[3]Resources - Baseline'!$C$25,$AH$3&gt;0),MIN(DATE(2050,12,31),MAX(DATE($AH$4,12,31),DATE(YEAR(J3555)+$AH$3,MONTH(J3555),DAY(J3555)))),IF(AND(COUNTIFS('[3]Resources - Baseline'!$C$26:$C$37,S3555)=1,$AH$2&gt;0),MIN(DATE($AH$4,12,31),DATE(YEAR(J3555)+$AH$2,MONTH(J3555),DAY(J3555))),DATE(2050,12,31))))</f>
        <v>#VALUE!</v>
      </c>
      <c r="AF3555" s="33">
        <f t="shared" si="557"/>
        <v>1</v>
      </c>
    </row>
    <row r="3556" spans="1:32">
      <c r="A3556" s="1">
        <v>3556</v>
      </c>
      <c r="B3556" s="21" t="s">
        <v>7173</v>
      </c>
      <c r="C3556" s="21" t="s">
        <v>7174</v>
      </c>
      <c r="D3556" s="21" t="s">
        <v>185</v>
      </c>
      <c r="E3556" s="21" t="s">
        <v>175</v>
      </c>
      <c r="F3556" s="21" t="s">
        <v>175</v>
      </c>
      <c r="G3556" s="21" t="s">
        <v>186</v>
      </c>
      <c r="H3556" s="21" t="s">
        <v>175</v>
      </c>
      <c r="I3556" s="21" t="s">
        <v>178</v>
      </c>
      <c r="J3556" s="22">
        <v>21186</v>
      </c>
      <c r="K3556" s="22">
        <v>55153</v>
      </c>
      <c r="L3556" s="23">
        <f t="shared" si="558"/>
        <v>25.9</v>
      </c>
      <c r="M3556" s="24">
        <f t="shared" si="559"/>
        <v>1</v>
      </c>
      <c r="N3556" s="21">
        <v>25.9</v>
      </c>
      <c r="O3556" s="21">
        <v>25.9</v>
      </c>
      <c r="P3556" s="21" t="s">
        <v>187</v>
      </c>
      <c r="Q3556" s="21" t="s">
        <v>219</v>
      </c>
      <c r="R3556" s="25" t="s">
        <v>218</v>
      </c>
      <c r="S3556" s="21" t="s">
        <v>265</v>
      </c>
      <c r="T3556" s="21"/>
      <c r="U3556" s="26"/>
      <c r="V3556" s="26"/>
      <c r="W3556" s="27">
        <f t="shared" si="550"/>
        <v>1958</v>
      </c>
      <c r="X3556" s="27">
        <f t="shared" si="551"/>
        <v>2050</v>
      </c>
      <c r="Y3556" s="28">
        <f t="shared" si="552"/>
        <v>0</v>
      </c>
      <c r="Z3556" s="29" t="str">
        <f t="shared" si="553"/>
        <v>CAISO</v>
      </c>
      <c r="AA3556" s="30">
        <f t="shared" si="554"/>
        <v>25.9</v>
      </c>
      <c r="AB3556" s="31">
        <f>IF(AND(ISNUMBER(MATCH($S3556,[3]Lists!$CU$8:$CU$37,0)),J3556&gt;=DATE(2018,12,31)),$AH$6,$AH$5)</f>
        <v>1</v>
      </c>
      <c r="AC3556" s="31">
        <f t="shared" si="555"/>
        <v>1</v>
      </c>
      <c r="AD3556" s="31">
        <f t="shared" si="556"/>
        <v>1</v>
      </c>
      <c r="AE3556" s="32" t="e">
        <f>MIN($K3556,IF(AND(S3556='[3]Resources - Baseline'!$C$25,$AH$3&gt;0),MIN(DATE(2050,12,31),MAX(DATE($AH$4,12,31),DATE(YEAR(J3556)+$AH$3,MONTH(J3556),DAY(J3556)))),IF(AND(COUNTIFS('[3]Resources - Baseline'!$C$26:$C$37,S3556)=1,$AH$2&gt;0),MIN(DATE($AH$4,12,31),DATE(YEAR(J3556)+$AH$2,MONTH(J3556),DAY(J3556))),DATE(2050,12,31))))</f>
        <v>#VALUE!</v>
      </c>
      <c r="AF3556" s="33">
        <f t="shared" si="557"/>
        <v>1</v>
      </c>
    </row>
    <row r="3557" spans="1:32">
      <c r="A3557" s="1">
        <v>3557</v>
      </c>
      <c r="B3557" s="21" t="s">
        <v>7175</v>
      </c>
      <c r="C3557" s="21" t="s">
        <v>7176</v>
      </c>
      <c r="D3557" s="21" t="s">
        <v>163</v>
      </c>
      <c r="E3557" s="21" t="s">
        <v>164</v>
      </c>
      <c r="F3557" s="21" t="s">
        <v>164</v>
      </c>
      <c r="G3557" s="21" t="s">
        <v>165</v>
      </c>
      <c r="H3557" s="21" t="s">
        <v>166</v>
      </c>
      <c r="I3557" s="21" t="s">
        <v>167</v>
      </c>
      <c r="J3557" s="22">
        <v>41944</v>
      </c>
      <c r="K3557" s="22">
        <v>51075</v>
      </c>
      <c r="L3557" s="23">
        <f t="shared" si="558"/>
        <v>10.5</v>
      </c>
      <c r="M3557" s="24">
        <f t="shared" si="559"/>
        <v>1</v>
      </c>
      <c r="N3557" s="21">
        <v>10.5</v>
      </c>
      <c r="O3557" s="21">
        <v>10.5</v>
      </c>
      <c r="P3557" s="21" t="s">
        <v>196</v>
      </c>
      <c r="Q3557" s="21" t="s">
        <v>197</v>
      </c>
      <c r="R3557" s="25" t="s">
        <v>198</v>
      </c>
      <c r="S3557" s="21" t="s">
        <v>542</v>
      </c>
      <c r="T3557" s="21"/>
      <c r="U3557" s="26"/>
      <c r="V3557" s="26"/>
      <c r="W3557" s="27">
        <f t="shared" si="550"/>
        <v>2015</v>
      </c>
      <c r="X3557" s="27">
        <f t="shared" si="551"/>
        <v>2039</v>
      </c>
      <c r="Y3557" s="28">
        <f t="shared" si="552"/>
        <v>0</v>
      </c>
      <c r="Z3557" s="29" t="str">
        <f t="shared" si="553"/>
        <v>Excluded</v>
      </c>
      <c r="AA3557" s="30">
        <f t="shared" si="554"/>
        <v>10.5</v>
      </c>
      <c r="AB3557" s="31">
        <f>IF(AND(ISNUMBER(MATCH($S3557,[3]Lists!$CU$8:$CU$37,0)),J3557&gt;=DATE(2018,12,31)),$AH$6,$AH$5)</f>
        <v>1</v>
      </c>
      <c r="AC3557" s="31">
        <f t="shared" si="555"/>
        <v>1</v>
      </c>
      <c r="AD3557" s="31">
        <f t="shared" si="556"/>
        <v>1</v>
      </c>
      <c r="AE3557" s="32" t="e">
        <f>MIN($K3557,IF(AND(S3557='[3]Resources - Baseline'!$C$25,$AH$3&gt;0),MIN(DATE(2050,12,31),MAX(DATE($AH$4,12,31),DATE(YEAR(J3557)+$AH$3,MONTH(J3557),DAY(J3557)))),IF(AND(COUNTIFS('[3]Resources - Baseline'!$C$26:$C$37,S3557)=1,$AH$2&gt;0),MIN(DATE($AH$4,12,31),DATE(YEAR(J3557)+$AH$2,MONTH(J3557),DAY(J3557))),DATE(2050,12,31))))</f>
        <v>#VALUE!</v>
      </c>
      <c r="AF3557" s="33">
        <f t="shared" si="557"/>
        <v>1</v>
      </c>
    </row>
    <row r="3558" spans="1:32">
      <c r="A3558" s="1">
        <v>3558</v>
      </c>
      <c r="B3558" s="21" t="s">
        <v>7177</v>
      </c>
      <c r="C3558" s="21" t="s">
        <v>7178</v>
      </c>
      <c r="D3558" s="21" t="s">
        <v>163</v>
      </c>
      <c r="E3558" s="21" t="s">
        <v>164</v>
      </c>
      <c r="F3558" s="21" t="s">
        <v>164</v>
      </c>
      <c r="G3558" s="21" t="s">
        <v>165</v>
      </c>
      <c r="H3558" s="21" t="s">
        <v>166</v>
      </c>
      <c r="I3558" s="21" t="s">
        <v>167</v>
      </c>
      <c r="J3558" s="22">
        <v>41944</v>
      </c>
      <c r="K3558" s="22">
        <v>51075</v>
      </c>
      <c r="L3558" s="23">
        <f t="shared" si="558"/>
        <v>11.2</v>
      </c>
      <c r="M3558" s="24">
        <f t="shared" si="559"/>
        <v>1</v>
      </c>
      <c r="N3558" s="21">
        <v>11.2</v>
      </c>
      <c r="O3558" s="21">
        <v>11.2</v>
      </c>
      <c r="P3558" s="21" t="s">
        <v>196</v>
      </c>
      <c r="Q3558" s="21" t="s">
        <v>197</v>
      </c>
      <c r="R3558" s="25" t="s">
        <v>198</v>
      </c>
      <c r="S3558" s="21" t="s">
        <v>542</v>
      </c>
      <c r="T3558" s="21"/>
      <c r="U3558" s="26"/>
      <c r="V3558" s="26"/>
      <c r="W3558" s="27">
        <f t="shared" si="550"/>
        <v>2015</v>
      </c>
      <c r="X3558" s="27">
        <f t="shared" si="551"/>
        <v>2039</v>
      </c>
      <c r="Y3558" s="28">
        <f t="shared" si="552"/>
        <v>0</v>
      </c>
      <c r="Z3558" s="29" t="str">
        <f t="shared" si="553"/>
        <v>Excluded</v>
      </c>
      <c r="AA3558" s="30">
        <f t="shared" si="554"/>
        <v>11.2</v>
      </c>
      <c r="AB3558" s="31">
        <f>IF(AND(ISNUMBER(MATCH($S3558,[3]Lists!$CU$8:$CU$37,0)),J3558&gt;=DATE(2018,12,31)),$AH$6,$AH$5)</f>
        <v>1</v>
      </c>
      <c r="AC3558" s="31">
        <f t="shared" si="555"/>
        <v>1</v>
      </c>
      <c r="AD3558" s="31">
        <f t="shared" si="556"/>
        <v>1</v>
      </c>
      <c r="AE3558" s="32" t="e">
        <f>MIN($K3558,IF(AND(S3558='[3]Resources - Baseline'!$C$25,$AH$3&gt;0),MIN(DATE(2050,12,31),MAX(DATE($AH$4,12,31),DATE(YEAR(J3558)+$AH$3,MONTH(J3558),DAY(J3558)))),IF(AND(COUNTIFS('[3]Resources - Baseline'!$C$26:$C$37,S3558)=1,$AH$2&gt;0),MIN(DATE($AH$4,12,31),DATE(YEAR(J3558)+$AH$2,MONTH(J3558),DAY(J3558))),DATE(2050,12,31))))</f>
        <v>#VALUE!</v>
      </c>
      <c r="AF3558" s="33">
        <f t="shared" si="557"/>
        <v>1</v>
      </c>
    </row>
    <row r="3559" spans="1:32">
      <c r="A3559" s="1">
        <v>3559</v>
      </c>
      <c r="B3559" s="21" t="s">
        <v>7179</v>
      </c>
      <c r="C3559" s="21" t="s">
        <v>7180</v>
      </c>
      <c r="D3559" s="21" t="s">
        <v>163</v>
      </c>
      <c r="E3559" s="21" t="s">
        <v>164</v>
      </c>
      <c r="F3559" s="21" t="s">
        <v>164</v>
      </c>
      <c r="G3559" s="21" t="s">
        <v>165</v>
      </c>
      <c r="H3559" s="21" t="s">
        <v>166</v>
      </c>
      <c r="I3559" s="21" t="s">
        <v>167</v>
      </c>
      <c r="J3559" s="22">
        <v>41944</v>
      </c>
      <c r="K3559" s="22">
        <v>51075</v>
      </c>
      <c r="L3559" s="23">
        <f t="shared" si="558"/>
        <v>4.8</v>
      </c>
      <c r="M3559" s="24">
        <f t="shared" si="559"/>
        <v>1</v>
      </c>
      <c r="N3559" s="21">
        <v>4.8</v>
      </c>
      <c r="O3559" s="21">
        <v>4.8</v>
      </c>
      <c r="P3559" s="21" t="s">
        <v>196</v>
      </c>
      <c r="Q3559" s="21" t="s">
        <v>197</v>
      </c>
      <c r="R3559" s="25" t="s">
        <v>198</v>
      </c>
      <c r="S3559" s="21" t="s">
        <v>542</v>
      </c>
      <c r="T3559" s="21"/>
      <c r="U3559" s="26"/>
      <c r="V3559" s="26"/>
      <c r="W3559" s="27">
        <f t="shared" si="550"/>
        <v>2015</v>
      </c>
      <c r="X3559" s="27">
        <f t="shared" si="551"/>
        <v>2039</v>
      </c>
      <c r="Y3559" s="28">
        <f t="shared" si="552"/>
        <v>0</v>
      </c>
      <c r="Z3559" s="29" t="str">
        <f t="shared" si="553"/>
        <v>Excluded</v>
      </c>
      <c r="AA3559" s="30">
        <f t="shared" si="554"/>
        <v>4.8</v>
      </c>
      <c r="AB3559" s="31">
        <f>IF(AND(ISNUMBER(MATCH($S3559,[3]Lists!$CU$8:$CU$37,0)),J3559&gt;=DATE(2018,12,31)),$AH$6,$AH$5)</f>
        <v>1</v>
      </c>
      <c r="AC3559" s="31">
        <f t="shared" si="555"/>
        <v>1</v>
      </c>
      <c r="AD3559" s="31">
        <f t="shared" si="556"/>
        <v>1</v>
      </c>
      <c r="AE3559" s="32" t="e">
        <f>MIN($K3559,IF(AND(S3559='[3]Resources - Baseline'!$C$25,$AH$3&gt;0),MIN(DATE(2050,12,31),MAX(DATE($AH$4,12,31),DATE(YEAR(J3559)+$AH$3,MONTH(J3559),DAY(J3559)))),IF(AND(COUNTIFS('[3]Resources - Baseline'!$C$26:$C$37,S3559)=1,$AH$2&gt;0),MIN(DATE($AH$4,12,31),DATE(YEAR(J3559)+$AH$2,MONTH(J3559),DAY(J3559))),DATE(2050,12,31))))</f>
        <v>#VALUE!</v>
      </c>
      <c r="AF3559" s="33">
        <f t="shared" si="557"/>
        <v>1</v>
      </c>
    </row>
    <row r="3560" spans="1:32">
      <c r="A3560" s="1">
        <v>3560</v>
      </c>
      <c r="B3560" s="21" t="s">
        <v>7181</v>
      </c>
      <c r="C3560" s="21" t="s">
        <v>7182</v>
      </c>
      <c r="D3560" s="21" t="s">
        <v>163</v>
      </c>
      <c r="E3560" s="21" t="s">
        <v>164</v>
      </c>
      <c r="F3560" s="21" t="s">
        <v>164</v>
      </c>
      <c r="G3560" s="21" t="s">
        <v>165</v>
      </c>
      <c r="H3560" s="21" t="s">
        <v>166</v>
      </c>
      <c r="I3560" s="21" t="s">
        <v>167</v>
      </c>
      <c r="J3560" s="22">
        <v>41944</v>
      </c>
      <c r="K3560" s="22">
        <v>51075</v>
      </c>
      <c r="L3560" s="23">
        <f t="shared" si="558"/>
        <v>19.2</v>
      </c>
      <c r="M3560" s="24">
        <f t="shared" si="559"/>
        <v>1</v>
      </c>
      <c r="N3560" s="21">
        <v>19.2</v>
      </c>
      <c r="O3560" s="21">
        <v>19.2</v>
      </c>
      <c r="P3560" s="21" t="s">
        <v>196</v>
      </c>
      <c r="Q3560" s="21" t="s">
        <v>197</v>
      </c>
      <c r="R3560" s="25" t="s">
        <v>198</v>
      </c>
      <c r="S3560" s="21" t="s">
        <v>542</v>
      </c>
      <c r="T3560" s="21"/>
      <c r="U3560" s="26"/>
      <c r="V3560" s="26"/>
      <c r="W3560" s="27">
        <f t="shared" si="550"/>
        <v>2015</v>
      </c>
      <c r="X3560" s="27">
        <f t="shared" si="551"/>
        <v>2039</v>
      </c>
      <c r="Y3560" s="28">
        <f t="shared" si="552"/>
        <v>0</v>
      </c>
      <c r="Z3560" s="29" t="str">
        <f t="shared" si="553"/>
        <v>Excluded</v>
      </c>
      <c r="AA3560" s="30">
        <f t="shared" si="554"/>
        <v>19.2</v>
      </c>
      <c r="AB3560" s="31">
        <f>IF(AND(ISNUMBER(MATCH($S3560,[3]Lists!$CU$8:$CU$37,0)),J3560&gt;=DATE(2018,12,31)),$AH$6,$AH$5)</f>
        <v>1</v>
      </c>
      <c r="AC3560" s="31">
        <f t="shared" si="555"/>
        <v>1</v>
      </c>
      <c r="AD3560" s="31">
        <f t="shared" si="556"/>
        <v>1</v>
      </c>
      <c r="AE3560" s="32" t="e">
        <f>MIN($K3560,IF(AND(S3560='[3]Resources - Baseline'!$C$25,$AH$3&gt;0),MIN(DATE(2050,12,31),MAX(DATE($AH$4,12,31),DATE(YEAR(J3560)+$AH$3,MONTH(J3560),DAY(J3560)))),IF(AND(COUNTIFS('[3]Resources - Baseline'!$C$26:$C$37,S3560)=1,$AH$2&gt;0),MIN(DATE($AH$4,12,31),DATE(YEAR(J3560)+$AH$2,MONTH(J3560),DAY(J3560))),DATE(2050,12,31))))</f>
        <v>#VALUE!</v>
      </c>
      <c r="AF3560" s="33">
        <f t="shared" si="557"/>
        <v>1</v>
      </c>
    </row>
    <row r="3561" spans="1:32">
      <c r="A3561" s="1">
        <v>3561</v>
      </c>
      <c r="B3561" s="21" t="s">
        <v>7183</v>
      </c>
      <c r="C3561" s="21" t="s">
        <v>7184</v>
      </c>
      <c r="D3561" s="21" t="s">
        <v>163</v>
      </c>
      <c r="E3561" s="21" t="s">
        <v>164</v>
      </c>
      <c r="F3561" s="21" t="s">
        <v>164</v>
      </c>
      <c r="G3561" s="21" t="s">
        <v>165</v>
      </c>
      <c r="H3561" s="21" t="s">
        <v>166</v>
      </c>
      <c r="I3561" s="21" t="s">
        <v>167</v>
      </c>
      <c r="J3561" s="22">
        <v>41944</v>
      </c>
      <c r="K3561" s="22">
        <v>51075</v>
      </c>
      <c r="L3561" s="23">
        <f t="shared" si="558"/>
        <v>1.5</v>
      </c>
      <c r="M3561" s="24">
        <f t="shared" si="559"/>
        <v>1</v>
      </c>
      <c r="N3561" s="21">
        <v>1.5</v>
      </c>
      <c r="O3561" s="21">
        <v>1.5</v>
      </c>
      <c r="P3561" s="21" t="s">
        <v>196</v>
      </c>
      <c r="Q3561" s="21" t="s">
        <v>197</v>
      </c>
      <c r="R3561" s="25" t="s">
        <v>198</v>
      </c>
      <c r="S3561" s="21" t="s">
        <v>542</v>
      </c>
      <c r="T3561" s="21"/>
      <c r="U3561" s="26"/>
      <c r="V3561" s="26"/>
      <c r="W3561" s="27">
        <f t="shared" si="550"/>
        <v>2015</v>
      </c>
      <c r="X3561" s="27">
        <f t="shared" si="551"/>
        <v>2039</v>
      </c>
      <c r="Y3561" s="28">
        <f t="shared" si="552"/>
        <v>0</v>
      </c>
      <c r="Z3561" s="29" t="str">
        <f t="shared" si="553"/>
        <v>Excluded</v>
      </c>
      <c r="AA3561" s="30">
        <f t="shared" si="554"/>
        <v>1.5</v>
      </c>
      <c r="AB3561" s="31">
        <f>IF(AND(ISNUMBER(MATCH($S3561,[3]Lists!$CU$8:$CU$37,0)),J3561&gt;=DATE(2018,12,31)),$AH$6,$AH$5)</f>
        <v>1</v>
      </c>
      <c r="AC3561" s="31">
        <f t="shared" si="555"/>
        <v>1</v>
      </c>
      <c r="AD3561" s="31">
        <f t="shared" si="556"/>
        <v>1</v>
      </c>
      <c r="AE3561" s="32" t="e">
        <f>MIN($K3561,IF(AND(S3561='[3]Resources - Baseline'!$C$25,$AH$3&gt;0),MIN(DATE(2050,12,31),MAX(DATE($AH$4,12,31),DATE(YEAR(J3561)+$AH$3,MONTH(J3561),DAY(J3561)))),IF(AND(COUNTIFS('[3]Resources - Baseline'!$C$26:$C$37,S3561)=1,$AH$2&gt;0),MIN(DATE($AH$4,12,31),DATE(YEAR(J3561)+$AH$2,MONTH(J3561),DAY(J3561))),DATE(2050,12,31))))</f>
        <v>#VALUE!</v>
      </c>
      <c r="AF3561" s="33">
        <f t="shared" si="557"/>
        <v>1</v>
      </c>
    </row>
    <row r="3562" spans="1:32">
      <c r="A3562" s="1">
        <v>3562</v>
      </c>
      <c r="B3562" s="21" t="s">
        <v>7185</v>
      </c>
      <c r="C3562" s="21" t="s">
        <v>7186</v>
      </c>
      <c r="D3562" s="21" t="s">
        <v>163</v>
      </c>
      <c r="E3562" s="21" t="s">
        <v>524</v>
      </c>
      <c r="F3562" s="21" t="s">
        <v>524</v>
      </c>
      <c r="G3562" s="21" t="s">
        <v>519</v>
      </c>
      <c r="H3562" s="21" t="s">
        <v>518</v>
      </c>
      <c r="I3562" s="21" t="s">
        <v>195</v>
      </c>
      <c r="J3562" s="22">
        <v>42736</v>
      </c>
      <c r="K3562" s="22">
        <v>55153</v>
      </c>
      <c r="L3562" s="23">
        <f t="shared" si="558"/>
        <v>43.5</v>
      </c>
      <c r="M3562" s="24">
        <f t="shared" si="559"/>
        <v>1</v>
      </c>
      <c r="N3562" s="21">
        <v>43.5</v>
      </c>
      <c r="O3562" s="21">
        <v>43.5</v>
      </c>
      <c r="P3562" s="21" t="s">
        <v>844</v>
      </c>
      <c r="Q3562" s="21" t="s">
        <v>248</v>
      </c>
      <c r="R3562" s="25" t="s">
        <v>249</v>
      </c>
      <c r="S3562" s="21" t="s">
        <v>845</v>
      </c>
      <c r="T3562" s="21"/>
      <c r="U3562" s="26"/>
      <c r="V3562" s="26"/>
      <c r="W3562" s="27">
        <f t="shared" si="550"/>
        <v>2017</v>
      </c>
      <c r="X3562" s="27">
        <f t="shared" si="551"/>
        <v>2050</v>
      </c>
      <c r="Y3562" s="28">
        <f t="shared" si="552"/>
        <v>0</v>
      </c>
      <c r="Z3562" s="29" t="str">
        <f t="shared" si="553"/>
        <v>SW</v>
      </c>
      <c r="AA3562" s="30">
        <f t="shared" si="554"/>
        <v>43.5</v>
      </c>
      <c r="AB3562" s="31">
        <f>IF(AND(ISNUMBER(MATCH($S3562,[3]Lists!$CU$8:$CU$37,0)),J3562&gt;=DATE(2018,12,31)),$AH$6,$AH$5)</f>
        <v>1</v>
      </c>
      <c r="AC3562" s="31">
        <f t="shared" si="555"/>
        <v>1</v>
      </c>
      <c r="AD3562" s="31">
        <f t="shared" si="556"/>
        <v>1</v>
      </c>
      <c r="AE3562" s="32" t="e">
        <f>MIN($K3562,IF(AND(S3562='[3]Resources - Baseline'!$C$25,$AH$3&gt;0),MIN(DATE(2050,12,31),MAX(DATE($AH$4,12,31),DATE(YEAR(J3562)+$AH$3,MONTH(J3562),DAY(J3562)))),IF(AND(COUNTIFS('[3]Resources - Baseline'!$C$26:$C$37,S3562)=1,$AH$2&gt;0),MIN(DATE($AH$4,12,31),DATE(YEAR(J3562)+$AH$2,MONTH(J3562),DAY(J3562))),DATE(2050,12,31))))</f>
        <v>#VALUE!</v>
      </c>
      <c r="AF3562" s="33">
        <f t="shared" si="557"/>
        <v>1</v>
      </c>
    </row>
    <row r="3563" spans="1:32">
      <c r="A3563" s="1">
        <v>3563</v>
      </c>
      <c r="B3563" s="21" t="s">
        <v>7187</v>
      </c>
      <c r="C3563" s="21" t="s">
        <v>7188</v>
      </c>
      <c r="D3563" s="21" t="s">
        <v>163</v>
      </c>
      <c r="E3563" s="21" t="s">
        <v>440</v>
      </c>
      <c r="F3563" s="21" t="s">
        <v>440</v>
      </c>
      <c r="G3563" s="21" t="s">
        <v>441</v>
      </c>
      <c r="H3563" s="21" t="s">
        <v>434</v>
      </c>
      <c r="I3563" s="21" t="s">
        <v>212</v>
      </c>
      <c r="J3563" s="22">
        <v>34128</v>
      </c>
      <c r="K3563" s="22">
        <v>55153</v>
      </c>
      <c r="L3563" s="23">
        <f t="shared" si="558"/>
        <v>7</v>
      </c>
      <c r="M3563" s="24">
        <f t="shared" si="559"/>
        <v>1</v>
      </c>
      <c r="N3563" s="21">
        <v>7</v>
      </c>
      <c r="O3563" s="21">
        <v>7</v>
      </c>
      <c r="P3563" s="21" t="s">
        <v>218</v>
      </c>
      <c r="Q3563" s="21" t="s">
        <v>219</v>
      </c>
      <c r="R3563" s="25" t="s">
        <v>218</v>
      </c>
      <c r="S3563" s="21" t="s">
        <v>344</v>
      </c>
      <c r="T3563" s="21"/>
      <c r="U3563" s="26"/>
      <c r="V3563" s="26"/>
      <c r="W3563" s="27">
        <f t="shared" si="550"/>
        <v>1993</v>
      </c>
      <c r="X3563" s="27">
        <f t="shared" si="551"/>
        <v>2050</v>
      </c>
      <c r="Y3563" s="28">
        <f t="shared" si="552"/>
        <v>0</v>
      </c>
      <c r="Z3563" s="29" t="str">
        <f t="shared" si="553"/>
        <v>NW</v>
      </c>
      <c r="AA3563" s="30">
        <f t="shared" si="554"/>
        <v>7</v>
      </c>
      <c r="AB3563" s="31">
        <f>IF(AND(ISNUMBER(MATCH($S3563,[3]Lists!$CU$8:$CU$37,0)),J3563&gt;=DATE(2018,12,31)),$AH$6,$AH$5)</f>
        <v>1</v>
      </c>
      <c r="AC3563" s="31">
        <f t="shared" si="555"/>
        <v>1</v>
      </c>
      <c r="AD3563" s="31">
        <f t="shared" si="556"/>
        <v>1</v>
      </c>
      <c r="AE3563" s="32" t="e">
        <f>MIN($K3563,IF(AND(S3563='[3]Resources - Baseline'!$C$25,$AH$3&gt;0),MIN(DATE(2050,12,31),MAX(DATE($AH$4,12,31),DATE(YEAR(J3563)+$AH$3,MONTH(J3563),DAY(J3563)))),IF(AND(COUNTIFS('[3]Resources - Baseline'!$C$26:$C$37,S3563)=1,$AH$2&gt;0),MIN(DATE($AH$4,12,31),DATE(YEAR(J3563)+$AH$2,MONTH(J3563),DAY(J3563))),DATE(2050,12,31))))</f>
        <v>#VALUE!</v>
      </c>
      <c r="AF3563" s="33">
        <f t="shared" si="557"/>
        <v>1</v>
      </c>
    </row>
    <row r="3564" spans="1:32">
      <c r="A3564" s="1">
        <v>3564</v>
      </c>
      <c r="B3564" s="21" t="s">
        <v>7189</v>
      </c>
      <c r="C3564" s="21" t="s">
        <v>7190</v>
      </c>
      <c r="D3564" s="21" t="s">
        <v>163</v>
      </c>
      <c r="E3564" s="21" t="s">
        <v>359</v>
      </c>
      <c r="F3564" s="21" t="s">
        <v>359</v>
      </c>
      <c r="G3564" s="21" t="s">
        <v>360</v>
      </c>
      <c r="H3564" s="21" t="s">
        <v>210</v>
      </c>
      <c r="I3564" s="21" t="s">
        <v>212</v>
      </c>
      <c r="J3564" s="22">
        <v>39934</v>
      </c>
      <c r="K3564" s="22">
        <v>55153</v>
      </c>
      <c r="L3564" s="23">
        <f t="shared" si="558"/>
        <v>68.3</v>
      </c>
      <c r="M3564" s="24">
        <f t="shared" si="559"/>
        <v>1</v>
      </c>
      <c r="N3564" s="21">
        <v>68.3</v>
      </c>
      <c r="O3564" s="21">
        <v>68.3</v>
      </c>
      <c r="P3564" s="21" t="s">
        <v>196</v>
      </c>
      <c r="Q3564" s="21" t="s">
        <v>197</v>
      </c>
      <c r="R3564" s="25" t="s">
        <v>198</v>
      </c>
      <c r="S3564" s="21" t="s">
        <v>551</v>
      </c>
      <c r="T3564" s="21"/>
      <c r="U3564" s="26"/>
      <c r="V3564" s="26"/>
      <c r="W3564" s="27">
        <f t="shared" si="550"/>
        <v>2009</v>
      </c>
      <c r="X3564" s="27">
        <f t="shared" si="551"/>
        <v>2050</v>
      </c>
      <c r="Y3564" s="28">
        <f t="shared" si="552"/>
        <v>0</v>
      </c>
      <c r="Z3564" s="29" t="str">
        <f t="shared" si="553"/>
        <v>NW</v>
      </c>
      <c r="AA3564" s="30">
        <f t="shared" si="554"/>
        <v>68.3</v>
      </c>
      <c r="AB3564" s="31">
        <f>IF(AND(ISNUMBER(MATCH($S3564,[3]Lists!$CU$8:$CU$37,0)),J3564&gt;=DATE(2018,12,31)),$AH$6,$AH$5)</f>
        <v>1</v>
      </c>
      <c r="AC3564" s="31">
        <f t="shared" si="555"/>
        <v>1</v>
      </c>
      <c r="AD3564" s="31">
        <f t="shared" si="556"/>
        <v>1</v>
      </c>
      <c r="AE3564" s="32" t="e">
        <f>MIN($K3564,IF(AND(S3564='[3]Resources - Baseline'!$C$25,$AH$3&gt;0),MIN(DATE(2050,12,31),MAX(DATE($AH$4,12,31),DATE(YEAR(J3564)+$AH$3,MONTH(J3564),DAY(J3564)))),IF(AND(COUNTIFS('[3]Resources - Baseline'!$C$26:$C$37,S3564)=1,$AH$2&gt;0),MIN(DATE($AH$4,12,31),DATE(YEAR(J3564)+$AH$2,MONTH(J3564),DAY(J3564))),DATE(2050,12,31))))</f>
        <v>#VALUE!</v>
      </c>
      <c r="AF3564" s="33">
        <f t="shared" si="557"/>
        <v>1</v>
      </c>
    </row>
    <row r="3565" spans="1:32">
      <c r="A3565" s="1">
        <v>3565</v>
      </c>
      <c r="B3565" s="21" t="s">
        <v>7191</v>
      </c>
      <c r="C3565" s="21" t="s">
        <v>7192</v>
      </c>
      <c r="D3565" s="21" t="s">
        <v>185</v>
      </c>
      <c r="E3565" s="21" t="s">
        <v>175</v>
      </c>
      <c r="F3565" s="21" t="s">
        <v>175</v>
      </c>
      <c r="G3565" s="21" t="s">
        <v>186</v>
      </c>
      <c r="H3565" s="21" t="s">
        <v>175</v>
      </c>
      <c r="I3565" s="21" t="s">
        <v>178</v>
      </c>
      <c r="J3565" s="22">
        <v>41353</v>
      </c>
      <c r="K3565" s="22">
        <v>55153</v>
      </c>
      <c r="L3565" s="23">
        <f t="shared" si="558"/>
        <v>0.41</v>
      </c>
      <c r="M3565" s="24">
        <f t="shared" si="559"/>
        <v>0.68333333333333335</v>
      </c>
      <c r="N3565" s="21">
        <v>0.41</v>
      </c>
      <c r="O3565" s="21">
        <v>0.6</v>
      </c>
      <c r="P3565" s="21" t="s">
        <v>187</v>
      </c>
      <c r="Q3565" s="21" t="s">
        <v>1498</v>
      </c>
      <c r="R3565" s="25" t="s">
        <v>1499</v>
      </c>
      <c r="S3565" s="21" t="s">
        <v>913</v>
      </c>
      <c r="T3565" s="21"/>
      <c r="U3565" s="26"/>
      <c r="V3565" s="26"/>
      <c r="W3565" s="27">
        <f t="shared" si="550"/>
        <v>2013</v>
      </c>
      <c r="X3565" s="27">
        <f t="shared" si="551"/>
        <v>2050</v>
      </c>
      <c r="Y3565" s="28">
        <f t="shared" si="552"/>
        <v>0</v>
      </c>
      <c r="Z3565" s="29" t="str">
        <f t="shared" si="553"/>
        <v>CAISO</v>
      </c>
      <c r="AA3565" s="30">
        <f t="shared" si="554"/>
        <v>0.6</v>
      </c>
      <c r="AB3565" s="31">
        <f>IF(AND(ISNUMBER(MATCH($S3565,[3]Lists!$CU$8:$CU$37,0)),J3565&gt;=DATE(2018,12,31)),$AH$6,$AH$5)</f>
        <v>1</v>
      </c>
      <c r="AC3565" s="31">
        <f t="shared" si="555"/>
        <v>1</v>
      </c>
      <c r="AD3565" s="31">
        <f t="shared" si="556"/>
        <v>1</v>
      </c>
      <c r="AE3565" s="32" t="e">
        <f>MIN($K3565,IF(AND(S3565='[3]Resources - Baseline'!$C$25,$AH$3&gt;0),MIN(DATE(2050,12,31),MAX(DATE($AH$4,12,31),DATE(YEAR(J3565)+$AH$3,MONTH(J3565),DAY(J3565)))),IF(AND(COUNTIFS('[3]Resources - Baseline'!$C$26:$C$37,S3565)=1,$AH$2&gt;0),MIN(DATE($AH$4,12,31),DATE(YEAR(J3565)+$AH$2,MONTH(J3565),DAY(J3565))),DATE(2050,12,31))))</f>
        <v>#VALUE!</v>
      </c>
      <c r="AF3565" s="33">
        <f t="shared" si="557"/>
        <v>1</v>
      </c>
    </row>
    <row r="3566" spans="1:32">
      <c r="A3566" s="1">
        <v>3566</v>
      </c>
      <c r="B3566" s="21" t="s">
        <v>7193</v>
      </c>
      <c r="C3566" s="21" t="s">
        <v>7194</v>
      </c>
      <c r="D3566" s="21" t="s">
        <v>163</v>
      </c>
      <c r="E3566" s="21" t="s">
        <v>331</v>
      </c>
      <c r="F3566" s="21" t="s">
        <v>331</v>
      </c>
      <c r="G3566" s="21" t="s">
        <v>177</v>
      </c>
      <c r="H3566" s="21" t="s">
        <v>176</v>
      </c>
      <c r="I3566" s="21" t="s">
        <v>178</v>
      </c>
      <c r="J3566" s="22">
        <v>40802</v>
      </c>
      <c r="K3566" s="22">
        <v>55153</v>
      </c>
      <c r="L3566" s="23">
        <f t="shared" si="558"/>
        <v>5.3</v>
      </c>
      <c r="M3566" s="24">
        <f t="shared" si="559"/>
        <v>1</v>
      </c>
      <c r="N3566" s="21">
        <v>5.3</v>
      </c>
      <c r="O3566" s="21">
        <v>5.3</v>
      </c>
      <c r="P3566" s="21" t="s">
        <v>937</v>
      </c>
      <c r="Q3566" s="21" t="s">
        <v>219</v>
      </c>
      <c r="R3566" s="25" t="s">
        <v>218</v>
      </c>
      <c r="S3566" s="21" t="s">
        <v>265</v>
      </c>
      <c r="T3566" s="21"/>
      <c r="U3566" s="26"/>
      <c r="V3566" s="26"/>
      <c r="W3566" s="27">
        <f t="shared" si="550"/>
        <v>2012</v>
      </c>
      <c r="X3566" s="27">
        <f t="shared" si="551"/>
        <v>2050</v>
      </c>
      <c r="Y3566" s="28">
        <f t="shared" si="552"/>
        <v>0</v>
      </c>
      <c r="Z3566" s="29" t="str">
        <f t="shared" si="553"/>
        <v>CAISO</v>
      </c>
      <c r="AA3566" s="30">
        <f t="shared" si="554"/>
        <v>5.3</v>
      </c>
      <c r="AB3566" s="31">
        <f>IF(AND(ISNUMBER(MATCH($S3566,[3]Lists!$CU$8:$CU$37,0)),J3566&gt;=DATE(2018,12,31)),$AH$6,$AH$5)</f>
        <v>1</v>
      </c>
      <c r="AC3566" s="31">
        <f t="shared" si="555"/>
        <v>1</v>
      </c>
      <c r="AD3566" s="31">
        <f t="shared" si="556"/>
        <v>1</v>
      </c>
      <c r="AE3566" s="32" t="e">
        <f>MIN($K3566,IF(AND(S3566='[3]Resources - Baseline'!$C$25,$AH$3&gt;0),MIN(DATE(2050,12,31),MAX(DATE($AH$4,12,31),DATE(YEAR(J3566)+$AH$3,MONTH(J3566),DAY(J3566)))),IF(AND(COUNTIFS('[3]Resources - Baseline'!$C$26:$C$37,S3566)=1,$AH$2&gt;0),MIN(DATE($AH$4,12,31),DATE(YEAR(J3566)+$AH$2,MONTH(J3566),DAY(J3566))),DATE(2050,12,31))))</f>
        <v>#VALUE!</v>
      </c>
      <c r="AF3566" s="33">
        <f t="shared" si="557"/>
        <v>1</v>
      </c>
    </row>
    <row r="3567" spans="1:32">
      <c r="A3567" s="1">
        <v>3567</v>
      </c>
      <c r="B3567" s="21" t="s">
        <v>7195</v>
      </c>
      <c r="C3567" s="21" t="s">
        <v>7196</v>
      </c>
      <c r="D3567" s="21" t="s">
        <v>163</v>
      </c>
      <c r="E3567" s="21" t="s">
        <v>331</v>
      </c>
      <c r="F3567" s="21" t="s">
        <v>331</v>
      </c>
      <c r="G3567" s="21" t="s">
        <v>177</v>
      </c>
      <c r="H3567" s="21" t="s">
        <v>176</v>
      </c>
      <c r="I3567" s="21" t="s">
        <v>178</v>
      </c>
      <c r="J3567" s="22">
        <v>40802</v>
      </c>
      <c r="K3567" s="22">
        <v>55153</v>
      </c>
      <c r="L3567" s="23">
        <f t="shared" si="558"/>
        <v>7.7</v>
      </c>
      <c r="M3567" s="24">
        <f t="shared" si="559"/>
        <v>1</v>
      </c>
      <c r="N3567" s="21">
        <v>7.7</v>
      </c>
      <c r="O3567" s="21">
        <v>7.7</v>
      </c>
      <c r="P3567" s="21" t="s">
        <v>937</v>
      </c>
      <c r="Q3567" s="21" t="s">
        <v>219</v>
      </c>
      <c r="R3567" s="25" t="s">
        <v>218</v>
      </c>
      <c r="S3567" s="21" t="s">
        <v>265</v>
      </c>
      <c r="T3567" s="21"/>
      <c r="U3567" s="26"/>
      <c r="V3567" s="26"/>
      <c r="W3567" s="27">
        <f t="shared" si="550"/>
        <v>2012</v>
      </c>
      <c r="X3567" s="27">
        <f t="shared" si="551"/>
        <v>2050</v>
      </c>
      <c r="Y3567" s="28">
        <f t="shared" si="552"/>
        <v>0</v>
      </c>
      <c r="Z3567" s="29" t="str">
        <f t="shared" si="553"/>
        <v>CAISO</v>
      </c>
      <c r="AA3567" s="30">
        <f t="shared" si="554"/>
        <v>7.7</v>
      </c>
      <c r="AB3567" s="31">
        <f>IF(AND(ISNUMBER(MATCH($S3567,[3]Lists!$CU$8:$CU$37,0)),J3567&gt;=DATE(2018,12,31)),$AH$6,$AH$5)</f>
        <v>1</v>
      </c>
      <c r="AC3567" s="31">
        <f t="shared" si="555"/>
        <v>1</v>
      </c>
      <c r="AD3567" s="31">
        <f t="shared" si="556"/>
        <v>1</v>
      </c>
      <c r="AE3567" s="32" t="e">
        <f>MIN($K3567,IF(AND(S3567='[3]Resources - Baseline'!$C$25,$AH$3&gt;0),MIN(DATE(2050,12,31),MAX(DATE($AH$4,12,31),DATE(YEAR(J3567)+$AH$3,MONTH(J3567),DAY(J3567)))),IF(AND(COUNTIFS('[3]Resources - Baseline'!$C$26:$C$37,S3567)=1,$AH$2&gt;0),MIN(DATE($AH$4,12,31),DATE(YEAR(J3567)+$AH$2,MONTH(J3567),DAY(J3567))),DATE(2050,12,31))))</f>
        <v>#VALUE!</v>
      </c>
      <c r="AF3567" s="33">
        <f t="shared" si="557"/>
        <v>1</v>
      </c>
    </row>
    <row r="3568" spans="1:32">
      <c r="A3568" s="1">
        <v>3568</v>
      </c>
      <c r="B3568" s="21" t="s">
        <v>7197</v>
      </c>
      <c r="C3568" s="21" t="s">
        <v>7198</v>
      </c>
      <c r="D3568" s="21" t="s">
        <v>163</v>
      </c>
      <c r="E3568" s="21" t="s">
        <v>524</v>
      </c>
      <c r="F3568" s="21" t="s">
        <v>524</v>
      </c>
      <c r="G3568" s="21" t="s">
        <v>519</v>
      </c>
      <c r="H3568" s="21" t="s">
        <v>518</v>
      </c>
      <c r="I3568" s="21" t="s">
        <v>195</v>
      </c>
      <c r="J3568" s="22">
        <v>43101</v>
      </c>
      <c r="K3568" s="22">
        <v>55153</v>
      </c>
      <c r="L3568" s="23">
        <f t="shared" si="558"/>
        <v>61</v>
      </c>
      <c r="M3568" s="24">
        <f t="shared" si="559"/>
        <v>1</v>
      </c>
      <c r="N3568" s="21">
        <v>61</v>
      </c>
      <c r="O3568" s="21">
        <v>61</v>
      </c>
      <c r="P3568" s="21" t="s">
        <v>240</v>
      </c>
      <c r="Q3568" s="21" t="s">
        <v>207</v>
      </c>
      <c r="R3568" s="25" t="s">
        <v>189</v>
      </c>
      <c r="S3568" s="21" t="s">
        <v>337</v>
      </c>
      <c r="T3568" s="21" t="s">
        <v>178</v>
      </c>
      <c r="U3568" s="26">
        <v>10</v>
      </c>
      <c r="V3568" s="26"/>
      <c r="W3568" s="27">
        <f t="shared" si="550"/>
        <v>2018</v>
      </c>
      <c r="X3568" s="27">
        <f t="shared" si="551"/>
        <v>2050</v>
      </c>
      <c r="Y3568" s="28">
        <f t="shared" si="552"/>
        <v>51</v>
      </c>
      <c r="Z3568" s="29" t="str">
        <f t="shared" si="553"/>
        <v>CAISO</v>
      </c>
      <c r="AA3568" s="30">
        <f t="shared" si="554"/>
        <v>10</v>
      </c>
      <c r="AB3568" s="31">
        <f>IF(AND(ISNUMBER(MATCH($S3568,[3]Lists!$CU$8:$CU$37,0)),J3568&gt;=DATE(2018,12,31)),$AH$6,$AH$5)</f>
        <v>1</v>
      </c>
      <c r="AC3568" s="31">
        <f t="shared" si="555"/>
        <v>1</v>
      </c>
      <c r="AD3568" s="31">
        <f t="shared" si="556"/>
        <v>1</v>
      </c>
      <c r="AE3568" s="32" t="e">
        <f>MIN($K3568,IF(AND(S3568='[3]Resources - Baseline'!$C$25,$AH$3&gt;0),MIN(DATE(2050,12,31),MAX(DATE($AH$4,12,31),DATE(YEAR(J3568)+$AH$3,MONTH(J3568),DAY(J3568)))),IF(AND(COUNTIFS('[3]Resources - Baseline'!$C$26:$C$37,S3568)=1,$AH$2&gt;0),MIN(DATE($AH$4,12,31),DATE(YEAR(J3568)+$AH$2,MONTH(J3568),DAY(J3568))),DATE(2050,12,31))))</f>
        <v>#VALUE!</v>
      </c>
      <c r="AF3568" s="33">
        <f t="shared" si="557"/>
        <v>1</v>
      </c>
    </row>
    <row r="3569" spans="1:32">
      <c r="A3569" s="1">
        <v>3569</v>
      </c>
      <c r="B3569" s="21" t="s">
        <v>7199</v>
      </c>
      <c r="C3569" s="21" t="s">
        <v>7200</v>
      </c>
      <c r="D3569" s="21" t="s">
        <v>163</v>
      </c>
      <c r="E3569" s="21" t="s">
        <v>524</v>
      </c>
      <c r="F3569" s="21" t="s">
        <v>524</v>
      </c>
      <c r="G3569" s="21" t="s">
        <v>519</v>
      </c>
      <c r="H3569" s="21" t="s">
        <v>518</v>
      </c>
      <c r="I3569" s="21" t="s">
        <v>195</v>
      </c>
      <c r="J3569" s="22">
        <v>40919</v>
      </c>
      <c r="K3569" s="22">
        <v>55153</v>
      </c>
      <c r="L3569" s="23">
        <f t="shared" si="558"/>
        <v>12</v>
      </c>
      <c r="M3569" s="24">
        <f t="shared" si="559"/>
        <v>1</v>
      </c>
      <c r="N3569" s="21">
        <v>12</v>
      </c>
      <c r="O3569" s="21">
        <v>12</v>
      </c>
      <c r="P3569" s="21" t="s">
        <v>848</v>
      </c>
      <c r="Q3569" s="21" t="s">
        <v>248</v>
      </c>
      <c r="R3569" s="25" t="s">
        <v>249</v>
      </c>
      <c r="S3569" s="21" t="s">
        <v>845</v>
      </c>
      <c r="T3569" s="21"/>
      <c r="U3569" s="26"/>
      <c r="V3569" s="26"/>
      <c r="W3569" s="27">
        <f t="shared" si="550"/>
        <v>2012</v>
      </c>
      <c r="X3569" s="27">
        <f t="shared" si="551"/>
        <v>2050</v>
      </c>
      <c r="Y3569" s="28">
        <f t="shared" si="552"/>
        <v>0</v>
      </c>
      <c r="Z3569" s="29" t="str">
        <f t="shared" si="553"/>
        <v>SW</v>
      </c>
      <c r="AA3569" s="30">
        <f t="shared" si="554"/>
        <v>12</v>
      </c>
      <c r="AB3569" s="31">
        <f>IF(AND(ISNUMBER(MATCH($S3569,[3]Lists!$CU$8:$CU$37,0)),J3569&gt;=DATE(2018,12,31)),$AH$6,$AH$5)</f>
        <v>1</v>
      </c>
      <c r="AC3569" s="31">
        <f t="shared" si="555"/>
        <v>1</v>
      </c>
      <c r="AD3569" s="31">
        <f t="shared" si="556"/>
        <v>1</v>
      </c>
      <c r="AE3569" s="32" t="e">
        <f>MIN($K3569,IF(AND(S3569='[3]Resources - Baseline'!$C$25,$AH$3&gt;0),MIN(DATE(2050,12,31),MAX(DATE($AH$4,12,31),DATE(YEAR(J3569)+$AH$3,MONTH(J3569),DAY(J3569)))),IF(AND(COUNTIFS('[3]Resources - Baseline'!$C$26:$C$37,S3569)=1,$AH$2&gt;0),MIN(DATE($AH$4,12,31),DATE(YEAR(J3569)+$AH$2,MONTH(J3569),DAY(J3569))),DATE(2050,12,31))))</f>
        <v>#VALUE!</v>
      </c>
      <c r="AF3569" s="33">
        <f t="shared" si="557"/>
        <v>1</v>
      </c>
    </row>
    <row r="3570" spans="1:32">
      <c r="A3570" s="1">
        <v>3570</v>
      </c>
      <c r="B3570" s="21" t="s">
        <v>7201</v>
      </c>
      <c r="C3570" s="21" t="s">
        <v>7202</v>
      </c>
      <c r="D3570" s="21" t="s">
        <v>163</v>
      </c>
      <c r="E3570" s="21" t="s">
        <v>524</v>
      </c>
      <c r="F3570" s="21" t="s">
        <v>524</v>
      </c>
      <c r="G3570" s="21" t="s">
        <v>519</v>
      </c>
      <c r="H3570" s="21" t="s">
        <v>518</v>
      </c>
      <c r="I3570" s="21" t="s">
        <v>195</v>
      </c>
      <c r="J3570" s="22">
        <v>40919</v>
      </c>
      <c r="K3570" s="22">
        <v>55153</v>
      </c>
      <c r="L3570" s="23">
        <f t="shared" si="558"/>
        <v>12</v>
      </c>
      <c r="M3570" s="24">
        <f t="shared" si="559"/>
        <v>1</v>
      </c>
      <c r="N3570" s="21">
        <v>12</v>
      </c>
      <c r="O3570" s="21">
        <v>12</v>
      </c>
      <c r="P3570" s="21" t="s">
        <v>848</v>
      </c>
      <c r="Q3570" s="21" t="s">
        <v>248</v>
      </c>
      <c r="R3570" s="25" t="s">
        <v>249</v>
      </c>
      <c r="S3570" s="21" t="s">
        <v>845</v>
      </c>
      <c r="T3570" s="21"/>
      <c r="U3570" s="26"/>
      <c r="V3570" s="26"/>
      <c r="W3570" s="27">
        <f t="shared" si="550"/>
        <v>2012</v>
      </c>
      <c r="X3570" s="27">
        <f t="shared" si="551"/>
        <v>2050</v>
      </c>
      <c r="Y3570" s="28">
        <f t="shared" si="552"/>
        <v>0</v>
      </c>
      <c r="Z3570" s="29" t="str">
        <f t="shared" si="553"/>
        <v>SW</v>
      </c>
      <c r="AA3570" s="30">
        <f t="shared" si="554"/>
        <v>12</v>
      </c>
      <c r="AB3570" s="31">
        <f>IF(AND(ISNUMBER(MATCH($S3570,[3]Lists!$CU$8:$CU$37,0)),J3570&gt;=DATE(2018,12,31)),$AH$6,$AH$5)</f>
        <v>1</v>
      </c>
      <c r="AC3570" s="31">
        <f t="shared" si="555"/>
        <v>1</v>
      </c>
      <c r="AD3570" s="31">
        <f t="shared" si="556"/>
        <v>1</v>
      </c>
      <c r="AE3570" s="32" t="e">
        <f>MIN($K3570,IF(AND(S3570='[3]Resources - Baseline'!$C$25,$AH$3&gt;0),MIN(DATE(2050,12,31),MAX(DATE($AH$4,12,31),DATE(YEAR(J3570)+$AH$3,MONTH(J3570),DAY(J3570)))),IF(AND(COUNTIFS('[3]Resources - Baseline'!$C$26:$C$37,S3570)=1,$AH$2&gt;0),MIN(DATE($AH$4,12,31),DATE(YEAR(J3570)+$AH$2,MONTH(J3570),DAY(J3570))),DATE(2050,12,31))))</f>
        <v>#VALUE!</v>
      </c>
      <c r="AF3570" s="33">
        <f t="shared" si="557"/>
        <v>1</v>
      </c>
    </row>
    <row r="3571" spans="1:32">
      <c r="A3571" s="1">
        <v>3571</v>
      </c>
      <c r="B3571" s="21" t="s">
        <v>7203</v>
      </c>
      <c r="C3571" s="21" t="s">
        <v>7204</v>
      </c>
      <c r="D3571" s="21" t="s">
        <v>163</v>
      </c>
      <c r="E3571" s="21" t="s">
        <v>302</v>
      </c>
      <c r="F3571" s="21" t="s">
        <v>302</v>
      </c>
      <c r="G3571" s="21" t="s">
        <v>303</v>
      </c>
      <c r="H3571" s="21" t="s">
        <v>302</v>
      </c>
      <c r="I3571" s="21" t="s">
        <v>167</v>
      </c>
      <c r="J3571" s="22">
        <v>39356</v>
      </c>
      <c r="K3571" s="22">
        <v>55123</v>
      </c>
      <c r="L3571" s="23">
        <f t="shared" si="558"/>
        <v>75</v>
      </c>
      <c r="M3571" s="24">
        <f t="shared" si="559"/>
        <v>1</v>
      </c>
      <c r="N3571" s="21">
        <v>75</v>
      </c>
      <c r="O3571" s="21">
        <v>75</v>
      </c>
      <c r="P3571" s="21" t="s">
        <v>196</v>
      </c>
      <c r="Q3571" s="21" t="s">
        <v>197</v>
      </c>
      <c r="R3571" s="25" t="s">
        <v>198</v>
      </c>
      <c r="S3571" s="21" t="s">
        <v>542</v>
      </c>
      <c r="T3571" s="21"/>
      <c r="U3571" s="26"/>
      <c r="V3571" s="26"/>
      <c r="W3571" s="27">
        <f t="shared" si="550"/>
        <v>2008</v>
      </c>
      <c r="X3571" s="27">
        <f t="shared" si="551"/>
        <v>2050</v>
      </c>
      <c r="Y3571" s="28">
        <f t="shared" si="552"/>
        <v>0</v>
      </c>
      <c r="Z3571" s="29" t="str">
        <f t="shared" si="553"/>
        <v>Excluded</v>
      </c>
      <c r="AA3571" s="30">
        <f t="shared" si="554"/>
        <v>75</v>
      </c>
      <c r="AB3571" s="31">
        <f>IF(AND(ISNUMBER(MATCH($S3571,[3]Lists!$CU$8:$CU$37,0)),J3571&gt;=DATE(2018,12,31)),$AH$6,$AH$5)</f>
        <v>1</v>
      </c>
      <c r="AC3571" s="31">
        <f t="shared" si="555"/>
        <v>1</v>
      </c>
      <c r="AD3571" s="31">
        <f t="shared" si="556"/>
        <v>1</v>
      </c>
      <c r="AE3571" s="32" t="e">
        <f>MIN($K3571,IF(AND(S3571='[3]Resources - Baseline'!$C$25,$AH$3&gt;0),MIN(DATE(2050,12,31),MAX(DATE($AH$4,12,31),DATE(YEAR(J3571)+$AH$3,MONTH(J3571),DAY(J3571)))),IF(AND(COUNTIFS('[3]Resources - Baseline'!$C$26:$C$37,S3571)=1,$AH$2&gt;0),MIN(DATE($AH$4,12,31),DATE(YEAR(J3571)+$AH$2,MONTH(J3571),DAY(J3571))),DATE(2050,12,31))))</f>
        <v>#VALUE!</v>
      </c>
      <c r="AF3571" s="33">
        <f t="shared" si="557"/>
        <v>1</v>
      </c>
    </row>
    <row r="3572" spans="1:32">
      <c r="A3572" s="1">
        <v>3572</v>
      </c>
      <c r="B3572" s="21" t="s">
        <v>7205</v>
      </c>
      <c r="C3572" s="21" t="s">
        <v>7206</v>
      </c>
      <c r="D3572" s="21" t="s">
        <v>163</v>
      </c>
      <c r="E3572" s="21" t="s">
        <v>302</v>
      </c>
      <c r="F3572" s="21" t="s">
        <v>302</v>
      </c>
      <c r="G3572" s="21" t="s">
        <v>303</v>
      </c>
      <c r="H3572" s="21" t="s">
        <v>302</v>
      </c>
      <c r="I3572" s="21" t="s">
        <v>167</v>
      </c>
      <c r="J3572" s="22">
        <v>43070</v>
      </c>
      <c r="K3572" s="22">
        <v>55153</v>
      </c>
      <c r="L3572" s="23">
        <f t="shared" si="558"/>
        <v>76</v>
      </c>
      <c r="M3572" s="24">
        <f t="shared" si="559"/>
        <v>1</v>
      </c>
      <c r="N3572" s="21">
        <v>76</v>
      </c>
      <c r="O3572" s="21">
        <v>76</v>
      </c>
      <c r="P3572" s="21" t="s">
        <v>196</v>
      </c>
      <c r="Q3572" s="21" t="s">
        <v>197</v>
      </c>
      <c r="R3572" s="25" t="s">
        <v>198</v>
      </c>
      <c r="S3572" s="21" t="s">
        <v>542</v>
      </c>
      <c r="T3572" s="21"/>
      <c r="U3572" s="26"/>
      <c r="V3572" s="26"/>
      <c r="W3572" s="27">
        <f t="shared" si="550"/>
        <v>2018</v>
      </c>
      <c r="X3572" s="27">
        <f t="shared" si="551"/>
        <v>2050</v>
      </c>
      <c r="Y3572" s="28">
        <f t="shared" si="552"/>
        <v>0</v>
      </c>
      <c r="Z3572" s="29" t="str">
        <f t="shared" si="553"/>
        <v>Excluded</v>
      </c>
      <c r="AA3572" s="30">
        <f t="shared" si="554"/>
        <v>76</v>
      </c>
      <c r="AB3572" s="31">
        <f>IF(AND(ISNUMBER(MATCH($S3572,[3]Lists!$CU$8:$CU$37,0)),J3572&gt;=DATE(2018,12,31)),$AH$6,$AH$5)</f>
        <v>1</v>
      </c>
      <c r="AC3572" s="31">
        <f t="shared" si="555"/>
        <v>1</v>
      </c>
      <c r="AD3572" s="31">
        <f t="shared" si="556"/>
        <v>1</v>
      </c>
      <c r="AE3572" s="32" t="e">
        <f>MIN($K3572,IF(AND(S3572='[3]Resources - Baseline'!$C$25,$AH$3&gt;0),MIN(DATE(2050,12,31),MAX(DATE($AH$4,12,31),DATE(YEAR(J3572)+$AH$3,MONTH(J3572),DAY(J3572)))),IF(AND(COUNTIFS('[3]Resources - Baseline'!$C$26:$C$37,S3572)=1,$AH$2&gt;0),MIN(DATE($AH$4,12,31),DATE(YEAR(J3572)+$AH$2,MONTH(J3572),DAY(J3572))),DATE(2050,12,31))))</f>
        <v>#VALUE!</v>
      </c>
      <c r="AF3572" s="33">
        <f t="shared" si="557"/>
        <v>1</v>
      </c>
    </row>
    <row r="3573" spans="1:32">
      <c r="A3573" s="1">
        <v>3573</v>
      </c>
      <c r="B3573" s="21" t="s">
        <v>7207</v>
      </c>
      <c r="C3573" s="21" t="s">
        <v>7208</v>
      </c>
      <c r="D3573" s="21" t="s">
        <v>163</v>
      </c>
      <c r="E3573" s="21" t="s">
        <v>432</v>
      </c>
      <c r="F3573" s="21" t="s">
        <v>432</v>
      </c>
      <c r="G3573" s="21" t="s">
        <v>433</v>
      </c>
      <c r="H3573" s="21" t="s">
        <v>434</v>
      </c>
      <c r="I3573" s="21" t="s">
        <v>212</v>
      </c>
      <c r="J3573" s="22">
        <v>12844</v>
      </c>
      <c r="K3573" s="22">
        <v>55153</v>
      </c>
      <c r="L3573" s="23">
        <f t="shared" si="558"/>
        <v>8.43</v>
      </c>
      <c r="M3573" s="24">
        <f t="shared" si="559"/>
        <v>1</v>
      </c>
      <c r="N3573" s="21">
        <v>8.43</v>
      </c>
      <c r="O3573" s="21">
        <v>8.43</v>
      </c>
      <c r="P3573" s="21" t="s">
        <v>218</v>
      </c>
      <c r="Q3573" s="21" t="s">
        <v>219</v>
      </c>
      <c r="R3573" s="25" t="s">
        <v>218</v>
      </c>
      <c r="S3573" s="21" t="s">
        <v>344</v>
      </c>
      <c r="T3573" s="21"/>
      <c r="U3573" s="26"/>
      <c r="V3573" s="26"/>
      <c r="W3573" s="27">
        <f t="shared" si="550"/>
        <v>1935</v>
      </c>
      <c r="X3573" s="27">
        <f t="shared" si="551"/>
        <v>2050</v>
      </c>
      <c r="Y3573" s="28">
        <f t="shared" si="552"/>
        <v>0</v>
      </c>
      <c r="Z3573" s="29" t="str">
        <f t="shared" si="553"/>
        <v>NW</v>
      </c>
      <c r="AA3573" s="30">
        <f t="shared" si="554"/>
        <v>8.43</v>
      </c>
      <c r="AB3573" s="31">
        <f>IF(AND(ISNUMBER(MATCH($S3573,[3]Lists!$CU$8:$CU$37,0)),J3573&gt;=DATE(2018,12,31)),$AH$6,$AH$5)</f>
        <v>1</v>
      </c>
      <c r="AC3573" s="31">
        <f t="shared" si="555"/>
        <v>1</v>
      </c>
      <c r="AD3573" s="31">
        <f t="shared" si="556"/>
        <v>1</v>
      </c>
      <c r="AE3573" s="32" t="e">
        <f>MIN($K3573,IF(AND(S3573='[3]Resources - Baseline'!$C$25,$AH$3&gt;0),MIN(DATE(2050,12,31),MAX(DATE($AH$4,12,31),DATE(YEAR(J3573)+$AH$3,MONTH(J3573),DAY(J3573)))),IF(AND(COUNTIFS('[3]Resources - Baseline'!$C$26:$C$37,S3573)=1,$AH$2&gt;0),MIN(DATE($AH$4,12,31),DATE(YEAR(J3573)+$AH$2,MONTH(J3573),DAY(J3573))),DATE(2050,12,31))))</f>
        <v>#VALUE!</v>
      </c>
      <c r="AF3573" s="33">
        <f t="shared" si="557"/>
        <v>1</v>
      </c>
    </row>
    <row r="3574" spans="1:32">
      <c r="A3574" s="1">
        <v>3574</v>
      </c>
      <c r="B3574" s="21" t="s">
        <v>7209</v>
      </c>
      <c r="C3574" s="21" t="s">
        <v>7210</v>
      </c>
      <c r="D3574" s="21" t="s">
        <v>163</v>
      </c>
      <c r="E3574" s="21" t="s">
        <v>432</v>
      </c>
      <c r="F3574" s="21" t="s">
        <v>432</v>
      </c>
      <c r="G3574" s="21" t="s">
        <v>433</v>
      </c>
      <c r="H3574" s="21" t="s">
        <v>434</v>
      </c>
      <c r="I3574" s="21" t="s">
        <v>212</v>
      </c>
      <c r="J3574" s="22">
        <v>34881</v>
      </c>
      <c r="K3574" s="22">
        <v>55153</v>
      </c>
      <c r="L3574" s="23">
        <f t="shared" si="558"/>
        <v>44.3</v>
      </c>
      <c r="M3574" s="24">
        <f t="shared" si="559"/>
        <v>1</v>
      </c>
      <c r="N3574" s="21">
        <v>44.3</v>
      </c>
      <c r="O3574" s="21">
        <v>44.3</v>
      </c>
      <c r="P3574" s="21" t="s">
        <v>218</v>
      </c>
      <c r="Q3574" s="21" t="s">
        <v>219</v>
      </c>
      <c r="R3574" s="25" t="s">
        <v>218</v>
      </c>
      <c r="S3574" s="21" t="s">
        <v>344</v>
      </c>
      <c r="T3574" s="21"/>
      <c r="U3574" s="26"/>
      <c r="V3574" s="26"/>
      <c r="W3574" s="27">
        <f t="shared" si="550"/>
        <v>1996</v>
      </c>
      <c r="X3574" s="27">
        <f t="shared" si="551"/>
        <v>2050</v>
      </c>
      <c r="Y3574" s="28">
        <f t="shared" si="552"/>
        <v>0</v>
      </c>
      <c r="Z3574" s="29" t="str">
        <f t="shared" si="553"/>
        <v>NW</v>
      </c>
      <c r="AA3574" s="30">
        <f t="shared" si="554"/>
        <v>44.3</v>
      </c>
      <c r="AB3574" s="31">
        <f>IF(AND(ISNUMBER(MATCH($S3574,[3]Lists!$CU$8:$CU$37,0)),J3574&gt;=DATE(2018,12,31)),$AH$6,$AH$5)</f>
        <v>1</v>
      </c>
      <c r="AC3574" s="31">
        <f t="shared" si="555"/>
        <v>1</v>
      </c>
      <c r="AD3574" s="31">
        <f t="shared" si="556"/>
        <v>1</v>
      </c>
      <c r="AE3574" s="32" t="e">
        <f>MIN($K3574,IF(AND(S3574='[3]Resources - Baseline'!$C$25,$AH$3&gt;0),MIN(DATE(2050,12,31),MAX(DATE($AH$4,12,31),DATE(YEAR(J3574)+$AH$3,MONTH(J3574),DAY(J3574)))),IF(AND(COUNTIFS('[3]Resources - Baseline'!$C$26:$C$37,S3574)=1,$AH$2&gt;0),MIN(DATE($AH$4,12,31),DATE(YEAR(J3574)+$AH$2,MONTH(J3574),DAY(J3574))),DATE(2050,12,31))))</f>
        <v>#VALUE!</v>
      </c>
      <c r="AF3574" s="33">
        <f t="shared" si="557"/>
        <v>1</v>
      </c>
    </row>
    <row r="3575" spans="1:32">
      <c r="A3575" s="1">
        <v>3575</v>
      </c>
      <c r="B3575" s="21" t="s">
        <v>7211</v>
      </c>
      <c r="C3575" s="21" t="s">
        <v>7212</v>
      </c>
      <c r="D3575" s="21" t="s">
        <v>163</v>
      </c>
      <c r="E3575" s="21" t="s">
        <v>1273</v>
      </c>
      <c r="F3575" s="21" t="s">
        <v>1273</v>
      </c>
      <c r="G3575" s="21" t="s">
        <v>1274</v>
      </c>
      <c r="H3575" s="21" t="s">
        <v>210</v>
      </c>
      <c r="I3575" s="21" t="s">
        <v>212</v>
      </c>
      <c r="J3575" s="22">
        <v>32843</v>
      </c>
      <c r="K3575" s="22">
        <v>55153</v>
      </c>
      <c r="L3575" s="23">
        <f t="shared" si="558"/>
        <v>12</v>
      </c>
      <c r="M3575" s="24">
        <f t="shared" si="559"/>
        <v>1</v>
      </c>
      <c r="N3575" s="21">
        <v>12</v>
      </c>
      <c r="O3575" s="21">
        <v>12</v>
      </c>
      <c r="P3575" s="21" t="s">
        <v>218</v>
      </c>
      <c r="Q3575" s="21" t="s">
        <v>219</v>
      </c>
      <c r="R3575" s="25" t="s">
        <v>218</v>
      </c>
      <c r="S3575" s="21" t="s">
        <v>344</v>
      </c>
      <c r="T3575" s="21"/>
      <c r="U3575" s="26"/>
      <c r="V3575" s="26"/>
      <c r="W3575" s="27">
        <f t="shared" si="550"/>
        <v>1990</v>
      </c>
      <c r="X3575" s="27">
        <f t="shared" si="551"/>
        <v>2050</v>
      </c>
      <c r="Y3575" s="28">
        <f t="shared" si="552"/>
        <v>0</v>
      </c>
      <c r="Z3575" s="29" t="str">
        <f t="shared" si="553"/>
        <v>NW</v>
      </c>
      <c r="AA3575" s="30">
        <f t="shared" si="554"/>
        <v>12</v>
      </c>
      <c r="AB3575" s="31">
        <f>IF(AND(ISNUMBER(MATCH($S3575,[3]Lists!$CU$8:$CU$37,0)),J3575&gt;=DATE(2018,12,31)),$AH$6,$AH$5)</f>
        <v>1</v>
      </c>
      <c r="AC3575" s="31">
        <f t="shared" si="555"/>
        <v>1</v>
      </c>
      <c r="AD3575" s="31">
        <f t="shared" si="556"/>
        <v>1</v>
      </c>
      <c r="AE3575" s="32" t="e">
        <f>MIN($K3575,IF(AND(S3575='[3]Resources - Baseline'!$C$25,$AH$3&gt;0),MIN(DATE(2050,12,31),MAX(DATE($AH$4,12,31),DATE(YEAR(J3575)+$AH$3,MONTH(J3575),DAY(J3575)))),IF(AND(COUNTIFS('[3]Resources - Baseline'!$C$26:$C$37,S3575)=1,$AH$2&gt;0),MIN(DATE($AH$4,12,31),DATE(YEAR(J3575)+$AH$2,MONTH(J3575),DAY(J3575))),DATE(2050,12,31))))</f>
        <v>#VALUE!</v>
      </c>
      <c r="AF3575" s="33">
        <f t="shared" si="557"/>
        <v>1</v>
      </c>
    </row>
    <row r="3576" spans="1:32">
      <c r="A3576" s="1">
        <v>3576</v>
      </c>
      <c r="B3576" s="21" t="s">
        <v>7213</v>
      </c>
      <c r="C3576" s="21" t="s">
        <v>7214</v>
      </c>
      <c r="D3576" s="21" t="s">
        <v>163</v>
      </c>
      <c r="E3576" s="21" t="s">
        <v>1273</v>
      </c>
      <c r="F3576" s="21" t="s">
        <v>1273</v>
      </c>
      <c r="G3576" s="21" t="s">
        <v>1274</v>
      </c>
      <c r="H3576" s="21" t="s">
        <v>210</v>
      </c>
      <c r="I3576" s="21" t="s">
        <v>212</v>
      </c>
      <c r="J3576" s="22">
        <v>32843</v>
      </c>
      <c r="K3576" s="22">
        <v>55153</v>
      </c>
      <c r="L3576" s="23">
        <f t="shared" si="558"/>
        <v>12</v>
      </c>
      <c r="M3576" s="24">
        <f t="shared" si="559"/>
        <v>1</v>
      </c>
      <c r="N3576" s="21">
        <v>12</v>
      </c>
      <c r="O3576" s="21">
        <v>12</v>
      </c>
      <c r="P3576" s="21" t="s">
        <v>218</v>
      </c>
      <c r="Q3576" s="21" t="s">
        <v>219</v>
      </c>
      <c r="R3576" s="25" t="s">
        <v>218</v>
      </c>
      <c r="S3576" s="21" t="s">
        <v>344</v>
      </c>
      <c r="T3576" s="21"/>
      <c r="U3576" s="26"/>
      <c r="V3576" s="26"/>
      <c r="W3576" s="27">
        <f t="shared" si="550"/>
        <v>1990</v>
      </c>
      <c r="X3576" s="27">
        <f t="shared" si="551"/>
        <v>2050</v>
      </c>
      <c r="Y3576" s="28">
        <f t="shared" si="552"/>
        <v>0</v>
      </c>
      <c r="Z3576" s="29" t="str">
        <f t="shared" si="553"/>
        <v>NW</v>
      </c>
      <c r="AA3576" s="30">
        <f t="shared" si="554"/>
        <v>12</v>
      </c>
      <c r="AB3576" s="31">
        <f>IF(AND(ISNUMBER(MATCH($S3576,[3]Lists!$CU$8:$CU$37,0)),J3576&gt;=DATE(2018,12,31)),$AH$6,$AH$5)</f>
        <v>1</v>
      </c>
      <c r="AC3576" s="31">
        <f t="shared" si="555"/>
        <v>1</v>
      </c>
      <c r="AD3576" s="31">
        <f t="shared" si="556"/>
        <v>1</v>
      </c>
      <c r="AE3576" s="32" t="e">
        <f>MIN($K3576,IF(AND(S3576='[3]Resources - Baseline'!$C$25,$AH$3&gt;0),MIN(DATE(2050,12,31),MAX(DATE($AH$4,12,31),DATE(YEAR(J3576)+$AH$3,MONTH(J3576),DAY(J3576)))),IF(AND(COUNTIFS('[3]Resources - Baseline'!$C$26:$C$37,S3576)=1,$AH$2&gt;0),MIN(DATE($AH$4,12,31),DATE(YEAR(J3576)+$AH$2,MONTH(J3576),DAY(J3576))),DATE(2050,12,31))))</f>
        <v>#VALUE!</v>
      </c>
      <c r="AF3576" s="33">
        <f t="shared" si="557"/>
        <v>1</v>
      </c>
    </row>
    <row r="3577" spans="1:32">
      <c r="A3577" s="1">
        <v>3577</v>
      </c>
      <c r="B3577" s="21" t="s">
        <v>7215</v>
      </c>
      <c r="C3577" s="21" t="s">
        <v>7216</v>
      </c>
      <c r="D3577" s="21" t="s">
        <v>185</v>
      </c>
      <c r="E3577" s="21" t="s">
        <v>175</v>
      </c>
      <c r="F3577" s="21" t="s">
        <v>175</v>
      </c>
      <c r="G3577" s="21" t="s">
        <v>186</v>
      </c>
      <c r="H3577" s="21" t="s">
        <v>175</v>
      </c>
      <c r="I3577" s="21" t="s">
        <v>178</v>
      </c>
      <c r="J3577" s="22">
        <v>41240</v>
      </c>
      <c r="K3577" s="22">
        <v>55153</v>
      </c>
      <c r="L3577" s="23">
        <f t="shared" si="558"/>
        <v>1.5</v>
      </c>
      <c r="M3577" s="24">
        <f t="shared" si="559"/>
        <v>1</v>
      </c>
      <c r="N3577" s="21">
        <v>1.5</v>
      </c>
      <c r="O3577" s="21">
        <v>1.5</v>
      </c>
      <c r="P3577" s="21" t="s">
        <v>187</v>
      </c>
      <c r="Q3577" s="21" t="s">
        <v>188</v>
      </c>
      <c r="R3577" s="25" t="s">
        <v>189</v>
      </c>
      <c r="S3577" s="21" t="s">
        <v>182</v>
      </c>
      <c r="T3577" s="21"/>
      <c r="U3577" s="26"/>
      <c r="V3577" s="26"/>
      <c r="W3577" s="27">
        <f t="shared" si="550"/>
        <v>2013</v>
      </c>
      <c r="X3577" s="27">
        <f t="shared" si="551"/>
        <v>2050</v>
      </c>
      <c r="Y3577" s="28">
        <f t="shared" si="552"/>
        <v>0</v>
      </c>
      <c r="Z3577" s="29" t="str">
        <f t="shared" si="553"/>
        <v>CAISO</v>
      </c>
      <c r="AA3577" s="30">
        <f t="shared" si="554"/>
        <v>1.5</v>
      </c>
      <c r="AB3577" s="31">
        <f>IF(AND(ISNUMBER(MATCH($S3577,[3]Lists!$CU$8:$CU$37,0)),J3577&gt;=DATE(2018,12,31)),$AH$6,$AH$5)</f>
        <v>1</v>
      </c>
      <c r="AC3577" s="31">
        <f t="shared" si="555"/>
        <v>1</v>
      </c>
      <c r="AD3577" s="31">
        <f t="shared" si="556"/>
        <v>1</v>
      </c>
      <c r="AE3577" s="32" t="e">
        <f>MIN($K3577,IF(AND(S3577='[3]Resources - Baseline'!$C$25,$AH$3&gt;0),MIN(DATE(2050,12,31),MAX(DATE($AH$4,12,31),DATE(YEAR(J3577)+$AH$3,MONTH(J3577),DAY(J3577)))),IF(AND(COUNTIFS('[3]Resources - Baseline'!$C$26:$C$37,S3577)=1,$AH$2&gt;0),MIN(DATE($AH$4,12,31),DATE(YEAR(J3577)+$AH$2,MONTH(J3577),DAY(J3577))),DATE(2050,12,31))))</f>
        <v>#VALUE!</v>
      </c>
      <c r="AF3577" s="33">
        <f t="shared" si="557"/>
        <v>1</v>
      </c>
    </row>
    <row r="3578" spans="1:32">
      <c r="A3578" s="1">
        <v>3578</v>
      </c>
      <c r="B3578" s="21" t="s">
        <v>7217</v>
      </c>
      <c r="C3578" s="21" t="s">
        <v>7218</v>
      </c>
      <c r="D3578" s="21" t="s">
        <v>185</v>
      </c>
      <c r="E3578" s="21" t="s">
        <v>176</v>
      </c>
      <c r="F3578" s="21" t="s">
        <v>176</v>
      </c>
      <c r="G3578" s="21" t="s">
        <v>177</v>
      </c>
      <c r="H3578" s="21" t="s">
        <v>176</v>
      </c>
      <c r="I3578" s="21" t="s">
        <v>178</v>
      </c>
      <c r="J3578" s="22">
        <v>42139</v>
      </c>
      <c r="K3578" s="22">
        <v>55153</v>
      </c>
      <c r="L3578" s="23">
        <f t="shared" si="558"/>
        <v>20</v>
      </c>
      <c r="M3578" s="24">
        <f t="shared" si="559"/>
        <v>1</v>
      </c>
      <c r="N3578" s="21">
        <v>20</v>
      </c>
      <c r="O3578" s="21">
        <v>20</v>
      </c>
      <c r="P3578" s="21" t="s">
        <v>187</v>
      </c>
      <c r="Q3578" s="21" t="s">
        <v>188</v>
      </c>
      <c r="R3578" s="25" t="s">
        <v>189</v>
      </c>
      <c r="S3578" s="21" t="s">
        <v>182</v>
      </c>
      <c r="T3578" s="21"/>
      <c r="U3578" s="26"/>
      <c r="V3578" s="26"/>
      <c r="W3578" s="27">
        <f t="shared" si="550"/>
        <v>2015</v>
      </c>
      <c r="X3578" s="27">
        <f t="shared" si="551"/>
        <v>2050</v>
      </c>
      <c r="Y3578" s="28">
        <f t="shared" si="552"/>
        <v>0</v>
      </c>
      <c r="Z3578" s="29" t="str">
        <f t="shared" si="553"/>
        <v>CAISO</v>
      </c>
      <c r="AA3578" s="30">
        <f t="shared" si="554"/>
        <v>20</v>
      </c>
      <c r="AB3578" s="31">
        <f>IF(AND(ISNUMBER(MATCH($S3578,[3]Lists!$CU$8:$CU$37,0)),J3578&gt;=DATE(2018,12,31)),$AH$6,$AH$5)</f>
        <v>1</v>
      </c>
      <c r="AC3578" s="31">
        <f t="shared" si="555"/>
        <v>1</v>
      </c>
      <c r="AD3578" s="31">
        <f t="shared" si="556"/>
        <v>1</v>
      </c>
      <c r="AE3578" s="32" t="e">
        <f>MIN($K3578,IF(AND(S3578='[3]Resources - Baseline'!$C$25,$AH$3&gt;0),MIN(DATE(2050,12,31),MAX(DATE($AH$4,12,31),DATE(YEAR(J3578)+$AH$3,MONTH(J3578),DAY(J3578)))),IF(AND(COUNTIFS('[3]Resources - Baseline'!$C$26:$C$37,S3578)=1,$AH$2&gt;0),MIN(DATE($AH$4,12,31),DATE(YEAR(J3578)+$AH$2,MONTH(J3578),DAY(J3578))),DATE(2050,12,31))))</f>
        <v>#VALUE!</v>
      </c>
      <c r="AF3578" s="33">
        <f t="shared" si="557"/>
        <v>1</v>
      </c>
    </row>
    <row r="3579" spans="1:32">
      <c r="A3579" s="1">
        <v>3579</v>
      </c>
      <c r="B3579" s="21" t="s">
        <v>7219</v>
      </c>
      <c r="C3579" s="21" t="s">
        <v>7220</v>
      </c>
      <c r="D3579" s="21" t="s">
        <v>163</v>
      </c>
      <c r="E3579" s="21" t="s">
        <v>752</v>
      </c>
      <c r="F3579" s="21" t="s">
        <v>752</v>
      </c>
      <c r="G3579" s="21" t="s">
        <v>753</v>
      </c>
      <c r="H3579" s="21" t="s">
        <v>754</v>
      </c>
      <c r="I3579" s="21" t="s">
        <v>212</v>
      </c>
      <c r="J3579" s="22">
        <v>41364</v>
      </c>
      <c r="K3579" s="22">
        <v>55153</v>
      </c>
      <c r="L3579" s="23">
        <f t="shared" si="558"/>
        <v>9.6999999999999993</v>
      </c>
      <c r="M3579" s="24">
        <f t="shared" si="559"/>
        <v>1</v>
      </c>
      <c r="N3579" s="21">
        <v>9.6999999999999993</v>
      </c>
      <c r="O3579" s="21">
        <v>9.6999999999999993</v>
      </c>
      <c r="P3579" s="21" t="s">
        <v>196</v>
      </c>
      <c r="Q3579" s="21" t="s">
        <v>197</v>
      </c>
      <c r="R3579" s="25" t="s">
        <v>198</v>
      </c>
      <c r="S3579" s="21" t="s">
        <v>551</v>
      </c>
      <c r="T3579" s="21"/>
      <c r="U3579" s="26"/>
      <c r="V3579" s="26"/>
      <c r="W3579" s="27">
        <f t="shared" si="550"/>
        <v>2013</v>
      </c>
      <c r="X3579" s="27">
        <f t="shared" si="551"/>
        <v>2050</v>
      </c>
      <c r="Y3579" s="28">
        <f t="shared" si="552"/>
        <v>0</v>
      </c>
      <c r="Z3579" s="29" t="str">
        <f t="shared" si="553"/>
        <v>NW</v>
      </c>
      <c r="AA3579" s="30">
        <f t="shared" si="554"/>
        <v>9.6999999999999993</v>
      </c>
      <c r="AB3579" s="31">
        <f>IF(AND(ISNUMBER(MATCH($S3579,[3]Lists!$CU$8:$CU$37,0)),J3579&gt;=DATE(2018,12,31)),$AH$6,$AH$5)</f>
        <v>1</v>
      </c>
      <c r="AC3579" s="31">
        <f t="shared" si="555"/>
        <v>1</v>
      </c>
      <c r="AD3579" s="31">
        <f t="shared" si="556"/>
        <v>1</v>
      </c>
      <c r="AE3579" s="32" t="e">
        <f>MIN($K3579,IF(AND(S3579='[3]Resources - Baseline'!$C$25,$AH$3&gt;0),MIN(DATE(2050,12,31),MAX(DATE($AH$4,12,31),DATE(YEAR(J3579)+$AH$3,MONTH(J3579),DAY(J3579)))),IF(AND(COUNTIFS('[3]Resources - Baseline'!$C$26:$C$37,S3579)=1,$AH$2&gt;0),MIN(DATE($AH$4,12,31),DATE(YEAR(J3579)+$AH$2,MONTH(J3579),DAY(J3579))),DATE(2050,12,31))))</f>
        <v>#VALUE!</v>
      </c>
      <c r="AF3579" s="33">
        <f t="shared" si="557"/>
        <v>1</v>
      </c>
    </row>
    <row r="3580" spans="1:32">
      <c r="A3580" s="1">
        <v>3580</v>
      </c>
      <c r="B3580" s="21" t="s">
        <v>7221</v>
      </c>
      <c r="C3580" s="21" t="s">
        <v>7222</v>
      </c>
      <c r="D3580" s="21" t="s">
        <v>174</v>
      </c>
      <c r="E3580" s="22" t="s">
        <v>176</v>
      </c>
      <c r="F3580" s="22" t="s">
        <v>176</v>
      </c>
      <c r="G3580" s="22" t="s">
        <v>177</v>
      </c>
      <c r="H3580" s="22" t="s">
        <v>176</v>
      </c>
      <c r="I3580" s="22" t="s">
        <v>178</v>
      </c>
      <c r="J3580" s="22">
        <v>43490</v>
      </c>
      <c r="K3580" s="22">
        <v>55153</v>
      </c>
      <c r="L3580" s="23">
        <f t="shared" si="558"/>
        <v>0</v>
      </c>
      <c r="M3580" s="24">
        <f t="shared" si="559"/>
        <v>0</v>
      </c>
      <c r="N3580" s="23"/>
      <c r="O3580" s="23">
        <v>0.8</v>
      </c>
      <c r="P3580" s="23" t="s">
        <v>2177</v>
      </c>
      <c r="Q3580" s="23" t="s">
        <v>1498</v>
      </c>
      <c r="R3580" s="25" t="s">
        <v>1499</v>
      </c>
      <c r="S3580" s="22" t="s">
        <v>913</v>
      </c>
      <c r="T3580" s="22"/>
      <c r="U3580" s="26"/>
      <c r="V3580" s="26"/>
      <c r="W3580" s="27">
        <f t="shared" si="550"/>
        <v>2019</v>
      </c>
      <c r="X3580" s="27">
        <f t="shared" si="551"/>
        <v>2050</v>
      </c>
      <c r="Y3580" s="28">
        <f t="shared" si="552"/>
        <v>0</v>
      </c>
      <c r="Z3580" s="29" t="str">
        <f t="shared" si="553"/>
        <v>CAISO</v>
      </c>
      <c r="AA3580" s="30">
        <f t="shared" si="554"/>
        <v>0.8</v>
      </c>
      <c r="AB3580" s="31">
        <f>IF(AND(ISNUMBER(MATCH($S3580,[3]Lists!$CU$8:$CU$37,0)),J3580&gt;=DATE(2018,12,31)),$AH$6,$AH$5)</f>
        <v>0.95</v>
      </c>
      <c r="AC3580" s="31">
        <f t="shared" si="555"/>
        <v>1</v>
      </c>
      <c r="AD3580" s="31">
        <f t="shared" si="556"/>
        <v>1</v>
      </c>
      <c r="AE3580" s="32" t="e">
        <f>MIN($K3580,IF(AND(S3580='[3]Resources - Baseline'!$C$25,$AH$3&gt;0),MIN(DATE(2050,12,31),MAX(DATE($AH$4,12,31),DATE(YEAR(J3580)+$AH$3,MONTH(J3580),DAY(J3580)))),IF(AND(COUNTIFS('[3]Resources - Baseline'!$C$26:$C$37,S3580)=1,$AH$2&gt;0),MIN(DATE($AH$4,12,31),DATE(YEAR(J3580)+$AH$2,MONTH(J3580),DAY(J3580))),DATE(2050,12,31))))</f>
        <v>#VALUE!</v>
      </c>
      <c r="AF3580" s="33">
        <f t="shared" si="557"/>
        <v>1</v>
      </c>
    </row>
    <row r="3581" spans="1:32">
      <c r="A3581" s="1">
        <v>3581</v>
      </c>
      <c r="B3581" s="21" t="s">
        <v>7223</v>
      </c>
      <c r="C3581" s="21" t="s">
        <v>7224</v>
      </c>
      <c r="D3581" s="21" t="s">
        <v>163</v>
      </c>
      <c r="E3581" s="21" t="s">
        <v>440</v>
      </c>
      <c r="F3581" s="21" t="s">
        <v>440</v>
      </c>
      <c r="G3581" s="21" t="s">
        <v>441</v>
      </c>
      <c r="H3581" s="21" t="s">
        <v>434</v>
      </c>
      <c r="I3581" s="21" t="s">
        <v>212</v>
      </c>
      <c r="J3581" s="22">
        <v>41111</v>
      </c>
      <c r="K3581" s="22">
        <v>55153</v>
      </c>
      <c r="L3581" s="23">
        <f t="shared" si="558"/>
        <v>23</v>
      </c>
      <c r="M3581" s="24">
        <f t="shared" si="559"/>
        <v>1</v>
      </c>
      <c r="N3581" s="21">
        <v>23</v>
      </c>
      <c r="O3581" s="21">
        <v>23</v>
      </c>
      <c r="P3581" s="21" t="s">
        <v>196</v>
      </c>
      <c r="Q3581" s="21" t="s">
        <v>197</v>
      </c>
      <c r="R3581" s="25" t="s">
        <v>198</v>
      </c>
      <c r="S3581" s="21" t="s">
        <v>551</v>
      </c>
      <c r="T3581" s="21"/>
      <c r="U3581" s="26"/>
      <c r="V3581" s="26"/>
      <c r="W3581" s="27">
        <f t="shared" si="550"/>
        <v>2013</v>
      </c>
      <c r="X3581" s="27">
        <f t="shared" si="551"/>
        <v>2050</v>
      </c>
      <c r="Y3581" s="28">
        <f t="shared" si="552"/>
        <v>0</v>
      </c>
      <c r="Z3581" s="29" t="str">
        <f t="shared" si="553"/>
        <v>NW</v>
      </c>
      <c r="AA3581" s="30">
        <f t="shared" si="554"/>
        <v>23</v>
      </c>
      <c r="AB3581" s="31">
        <f>IF(AND(ISNUMBER(MATCH($S3581,[3]Lists!$CU$8:$CU$37,0)),J3581&gt;=DATE(2018,12,31)),$AH$6,$AH$5)</f>
        <v>1</v>
      </c>
      <c r="AC3581" s="31">
        <f t="shared" si="555"/>
        <v>1</v>
      </c>
      <c r="AD3581" s="31">
        <f t="shared" si="556"/>
        <v>1</v>
      </c>
      <c r="AE3581" s="32" t="e">
        <f>MIN($K3581,IF(AND(S3581='[3]Resources - Baseline'!$C$25,$AH$3&gt;0),MIN(DATE(2050,12,31),MAX(DATE($AH$4,12,31),DATE(YEAR(J3581)+$AH$3,MONTH(J3581),DAY(J3581)))),IF(AND(COUNTIFS('[3]Resources - Baseline'!$C$26:$C$37,S3581)=1,$AH$2&gt;0),MIN(DATE($AH$4,12,31),DATE(YEAR(J3581)+$AH$2,MONTH(J3581),DAY(J3581))),DATE(2050,12,31))))</f>
        <v>#VALUE!</v>
      </c>
      <c r="AF3581" s="33">
        <f t="shared" si="557"/>
        <v>1</v>
      </c>
    </row>
    <row r="3582" spans="1:32">
      <c r="A3582" s="1">
        <v>3582</v>
      </c>
      <c r="B3582" s="21" t="s">
        <v>7225</v>
      </c>
      <c r="C3582" s="21" t="s">
        <v>7226</v>
      </c>
      <c r="D3582" s="21" t="s">
        <v>185</v>
      </c>
      <c r="E3582" s="21" t="s">
        <v>175</v>
      </c>
      <c r="F3582" s="21" t="s">
        <v>175</v>
      </c>
      <c r="G3582" s="21" t="s">
        <v>186</v>
      </c>
      <c r="H3582" s="21" t="s">
        <v>175</v>
      </c>
      <c r="I3582" s="21" t="s">
        <v>178</v>
      </c>
      <c r="J3582" s="22">
        <v>42462</v>
      </c>
      <c r="K3582" s="22">
        <v>55153</v>
      </c>
      <c r="L3582" s="23">
        <f t="shared" si="558"/>
        <v>1.5</v>
      </c>
      <c r="M3582" s="24">
        <f t="shared" si="559"/>
        <v>1</v>
      </c>
      <c r="N3582" s="21">
        <v>1.5</v>
      </c>
      <c r="O3582" s="21">
        <v>1.5</v>
      </c>
      <c r="P3582" s="21" t="s">
        <v>187</v>
      </c>
      <c r="Q3582" s="21" t="s">
        <v>188</v>
      </c>
      <c r="R3582" s="25" t="s">
        <v>189</v>
      </c>
      <c r="S3582" s="21" t="s">
        <v>182</v>
      </c>
      <c r="T3582" s="21"/>
      <c r="U3582" s="26"/>
      <c r="V3582" s="26"/>
      <c r="W3582" s="27">
        <f t="shared" si="550"/>
        <v>2016</v>
      </c>
      <c r="X3582" s="27">
        <f t="shared" si="551"/>
        <v>2050</v>
      </c>
      <c r="Y3582" s="28">
        <f t="shared" si="552"/>
        <v>0</v>
      </c>
      <c r="Z3582" s="29" t="str">
        <f t="shared" si="553"/>
        <v>CAISO</v>
      </c>
      <c r="AA3582" s="30">
        <f t="shared" si="554"/>
        <v>1.5</v>
      </c>
      <c r="AB3582" s="31">
        <f>IF(AND(ISNUMBER(MATCH($S3582,[3]Lists!$CU$8:$CU$37,0)),J3582&gt;=DATE(2018,12,31)),$AH$6,$AH$5)</f>
        <v>1</v>
      </c>
      <c r="AC3582" s="31">
        <f t="shared" si="555"/>
        <v>1</v>
      </c>
      <c r="AD3582" s="31">
        <f t="shared" si="556"/>
        <v>1</v>
      </c>
      <c r="AE3582" s="32" t="e">
        <f>MIN($K3582,IF(AND(S3582='[3]Resources - Baseline'!$C$25,$AH$3&gt;0),MIN(DATE(2050,12,31),MAX(DATE($AH$4,12,31),DATE(YEAR(J3582)+$AH$3,MONTH(J3582),DAY(J3582)))),IF(AND(COUNTIFS('[3]Resources - Baseline'!$C$26:$C$37,S3582)=1,$AH$2&gt;0),MIN(DATE($AH$4,12,31),DATE(YEAR(J3582)+$AH$2,MONTH(J3582),DAY(J3582))),DATE(2050,12,31))))</f>
        <v>#VALUE!</v>
      </c>
      <c r="AF3582" s="33">
        <f t="shared" si="557"/>
        <v>1</v>
      </c>
    </row>
    <row r="3583" spans="1:32">
      <c r="A3583" s="1">
        <v>3583</v>
      </c>
      <c r="B3583" s="21" t="s">
        <v>7227</v>
      </c>
      <c r="C3583" s="21"/>
      <c r="D3583" s="21" t="s">
        <v>185</v>
      </c>
      <c r="E3583" s="21" t="s">
        <v>175</v>
      </c>
      <c r="F3583" s="21" t="s">
        <v>175</v>
      </c>
      <c r="G3583" s="21" t="s">
        <v>186</v>
      </c>
      <c r="H3583" s="21" t="s">
        <v>175</v>
      </c>
      <c r="I3583" s="21" t="s">
        <v>178</v>
      </c>
      <c r="J3583" s="22">
        <v>34608</v>
      </c>
      <c r="K3583" s="22">
        <v>55153</v>
      </c>
      <c r="L3583" s="23">
        <f t="shared" si="558"/>
        <v>3.39</v>
      </c>
      <c r="M3583" s="24">
        <f t="shared" si="559"/>
        <v>0.30267857142857146</v>
      </c>
      <c r="N3583" s="21">
        <v>3.39</v>
      </c>
      <c r="O3583" s="21">
        <v>11.2</v>
      </c>
      <c r="P3583" s="21" t="s">
        <v>268</v>
      </c>
      <c r="Q3583" s="21" t="s">
        <v>537</v>
      </c>
      <c r="R3583" s="25" t="s">
        <v>538</v>
      </c>
      <c r="S3583" s="21" t="s">
        <v>539</v>
      </c>
      <c r="T3583" s="21"/>
      <c r="U3583" s="26"/>
      <c r="V3583" s="26"/>
      <c r="W3583" s="27">
        <f t="shared" si="550"/>
        <v>1995</v>
      </c>
      <c r="X3583" s="27">
        <f t="shared" si="551"/>
        <v>2050</v>
      </c>
      <c r="Y3583" s="28">
        <f t="shared" si="552"/>
        <v>0</v>
      </c>
      <c r="Z3583" s="29" t="str">
        <f t="shared" si="553"/>
        <v>CAISO</v>
      </c>
      <c r="AA3583" s="30">
        <f t="shared" si="554"/>
        <v>11.2</v>
      </c>
      <c r="AB3583" s="31">
        <f>IF(AND(ISNUMBER(MATCH($S3583,[3]Lists!$CU$8:$CU$37,0)),J3583&gt;=DATE(2018,12,31)),$AH$6,$AH$5)</f>
        <v>1</v>
      </c>
      <c r="AC3583" s="31">
        <f t="shared" si="555"/>
        <v>1</v>
      </c>
      <c r="AD3583" s="31">
        <f t="shared" si="556"/>
        <v>1</v>
      </c>
      <c r="AE3583" s="32" t="e">
        <f>MIN($K3583,IF(AND(S3583='[3]Resources - Baseline'!$C$25,$AH$3&gt;0),MIN(DATE(2050,12,31),MAX(DATE($AH$4,12,31),DATE(YEAR(J3583)+$AH$3,MONTH(J3583),DAY(J3583)))),IF(AND(COUNTIFS('[3]Resources - Baseline'!$C$26:$C$37,S3583)=1,$AH$2&gt;0),MIN(DATE($AH$4,12,31),DATE(YEAR(J3583)+$AH$2,MONTH(J3583),DAY(J3583))),DATE(2050,12,31))))</f>
        <v>#VALUE!</v>
      </c>
      <c r="AF3583" s="33">
        <f t="shared" si="557"/>
        <v>1</v>
      </c>
    </row>
    <row r="3584" spans="1:32">
      <c r="A3584" s="1">
        <v>3584</v>
      </c>
      <c r="B3584" s="21" t="s">
        <v>7228</v>
      </c>
      <c r="C3584" s="21" t="s">
        <v>7229</v>
      </c>
      <c r="D3584" s="21" t="s">
        <v>163</v>
      </c>
      <c r="E3584" s="21" t="s">
        <v>164</v>
      </c>
      <c r="F3584" s="21" t="s">
        <v>164</v>
      </c>
      <c r="G3584" s="21" t="s">
        <v>165</v>
      </c>
      <c r="H3584" s="21" t="s">
        <v>166</v>
      </c>
      <c r="I3584" s="21" t="s">
        <v>167</v>
      </c>
      <c r="J3584" s="22">
        <v>40178</v>
      </c>
      <c r="K3584" s="22">
        <v>54779</v>
      </c>
      <c r="L3584" s="23">
        <f t="shared" si="558"/>
        <v>9.3000000000000007</v>
      </c>
      <c r="M3584" s="24">
        <f t="shared" si="559"/>
        <v>1</v>
      </c>
      <c r="N3584" s="21">
        <v>9.3000000000000007</v>
      </c>
      <c r="O3584" s="21">
        <v>9.3000000000000007</v>
      </c>
      <c r="P3584" s="21" t="s">
        <v>218</v>
      </c>
      <c r="Q3584" s="21" t="s">
        <v>219</v>
      </c>
      <c r="R3584" s="25" t="s">
        <v>218</v>
      </c>
      <c r="S3584" s="21" t="s">
        <v>220</v>
      </c>
      <c r="T3584" s="21"/>
      <c r="U3584" s="26"/>
      <c r="V3584" s="26"/>
      <c r="W3584" s="27">
        <f t="shared" si="550"/>
        <v>2010</v>
      </c>
      <c r="X3584" s="27">
        <f t="shared" si="551"/>
        <v>2049</v>
      </c>
      <c r="Y3584" s="28">
        <f t="shared" si="552"/>
        <v>0</v>
      </c>
      <c r="Z3584" s="29" t="str">
        <f t="shared" si="553"/>
        <v>Excluded</v>
      </c>
      <c r="AA3584" s="30">
        <f t="shared" si="554"/>
        <v>9.3000000000000007</v>
      </c>
      <c r="AB3584" s="31">
        <f>IF(AND(ISNUMBER(MATCH($S3584,[3]Lists!$CU$8:$CU$37,0)),J3584&gt;=DATE(2018,12,31)),$AH$6,$AH$5)</f>
        <v>1</v>
      </c>
      <c r="AC3584" s="31">
        <f t="shared" si="555"/>
        <v>1</v>
      </c>
      <c r="AD3584" s="31">
        <f t="shared" si="556"/>
        <v>1</v>
      </c>
      <c r="AE3584" s="32" t="e">
        <f>MIN($K3584,IF(AND(S3584='[3]Resources - Baseline'!$C$25,$AH$3&gt;0),MIN(DATE(2050,12,31),MAX(DATE($AH$4,12,31),DATE(YEAR(J3584)+$AH$3,MONTH(J3584),DAY(J3584)))),IF(AND(COUNTIFS('[3]Resources - Baseline'!$C$26:$C$37,S3584)=1,$AH$2&gt;0),MIN(DATE($AH$4,12,31),DATE(YEAR(J3584)+$AH$2,MONTH(J3584),DAY(J3584))),DATE(2050,12,31))))</f>
        <v>#VALUE!</v>
      </c>
      <c r="AF3584" s="33">
        <f t="shared" si="557"/>
        <v>1</v>
      </c>
    </row>
    <row r="3585" spans="1:32">
      <c r="A3585" s="1">
        <v>3585</v>
      </c>
      <c r="B3585" s="21" t="s">
        <v>7230</v>
      </c>
      <c r="C3585" s="21" t="s">
        <v>7231</v>
      </c>
      <c r="D3585" s="21" t="s">
        <v>163</v>
      </c>
      <c r="E3585" s="21" t="s">
        <v>164</v>
      </c>
      <c r="F3585" s="21" t="s">
        <v>164</v>
      </c>
      <c r="G3585" s="21" t="s">
        <v>165</v>
      </c>
      <c r="H3585" s="21" t="s">
        <v>166</v>
      </c>
      <c r="I3585" s="21" t="s">
        <v>167</v>
      </c>
      <c r="J3585" s="22">
        <v>36475</v>
      </c>
      <c r="K3585" s="22">
        <v>48669</v>
      </c>
      <c r="L3585" s="23">
        <f t="shared" si="558"/>
        <v>5.5</v>
      </c>
      <c r="M3585" s="24">
        <f t="shared" si="559"/>
        <v>1</v>
      </c>
      <c r="N3585" s="21">
        <v>5.5</v>
      </c>
      <c r="O3585" s="21">
        <v>5.5</v>
      </c>
      <c r="P3585" s="21" t="s">
        <v>218</v>
      </c>
      <c r="Q3585" s="21" t="s">
        <v>219</v>
      </c>
      <c r="R3585" s="25" t="s">
        <v>218</v>
      </c>
      <c r="S3585" s="21" t="s">
        <v>220</v>
      </c>
      <c r="T3585" s="21"/>
      <c r="U3585" s="26"/>
      <c r="V3585" s="26"/>
      <c r="W3585" s="27">
        <f t="shared" si="550"/>
        <v>2000</v>
      </c>
      <c r="X3585" s="27">
        <f t="shared" si="551"/>
        <v>2032</v>
      </c>
      <c r="Y3585" s="28">
        <f t="shared" si="552"/>
        <v>0</v>
      </c>
      <c r="Z3585" s="29" t="str">
        <f t="shared" si="553"/>
        <v>Excluded</v>
      </c>
      <c r="AA3585" s="30">
        <f t="shared" si="554"/>
        <v>5.5</v>
      </c>
      <c r="AB3585" s="31">
        <f>IF(AND(ISNUMBER(MATCH($S3585,[3]Lists!$CU$8:$CU$37,0)),J3585&gt;=DATE(2018,12,31)),$AH$6,$AH$5)</f>
        <v>1</v>
      </c>
      <c r="AC3585" s="31">
        <f t="shared" si="555"/>
        <v>1</v>
      </c>
      <c r="AD3585" s="31">
        <f t="shared" si="556"/>
        <v>1</v>
      </c>
      <c r="AE3585" s="32" t="e">
        <f>MIN($K3585,IF(AND(S3585='[3]Resources - Baseline'!$C$25,$AH$3&gt;0),MIN(DATE(2050,12,31),MAX(DATE($AH$4,12,31),DATE(YEAR(J3585)+$AH$3,MONTH(J3585),DAY(J3585)))),IF(AND(COUNTIFS('[3]Resources - Baseline'!$C$26:$C$37,S3585)=1,$AH$2&gt;0),MIN(DATE($AH$4,12,31),DATE(YEAR(J3585)+$AH$2,MONTH(J3585),DAY(J3585))),DATE(2050,12,31))))</f>
        <v>#VALUE!</v>
      </c>
      <c r="AF3585" s="33">
        <f t="shared" si="557"/>
        <v>1</v>
      </c>
    </row>
    <row r="3586" spans="1:32">
      <c r="A3586" s="1">
        <v>3586</v>
      </c>
      <c r="B3586" s="21" t="s">
        <v>7232</v>
      </c>
      <c r="C3586" s="21" t="s">
        <v>7233</v>
      </c>
      <c r="D3586" s="21" t="s">
        <v>163</v>
      </c>
      <c r="E3586" s="21" t="s">
        <v>164</v>
      </c>
      <c r="F3586" s="21" t="s">
        <v>164</v>
      </c>
      <c r="G3586" s="21" t="s">
        <v>165</v>
      </c>
      <c r="H3586" s="21" t="s">
        <v>166</v>
      </c>
      <c r="I3586" s="21" t="s">
        <v>167</v>
      </c>
      <c r="J3586" s="22">
        <v>36475</v>
      </c>
      <c r="K3586" s="22">
        <v>48669</v>
      </c>
      <c r="L3586" s="23">
        <f t="shared" si="558"/>
        <v>5.5</v>
      </c>
      <c r="M3586" s="24">
        <f t="shared" si="559"/>
        <v>1</v>
      </c>
      <c r="N3586" s="21">
        <v>5.5</v>
      </c>
      <c r="O3586" s="21">
        <v>5.5</v>
      </c>
      <c r="P3586" s="21" t="s">
        <v>218</v>
      </c>
      <c r="Q3586" s="21" t="s">
        <v>219</v>
      </c>
      <c r="R3586" s="25" t="s">
        <v>218</v>
      </c>
      <c r="S3586" s="21" t="s">
        <v>220</v>
      </c>
      <c r="T3586" s="21"/>
      <c r="U3586" s="26"/>
      <c r="V3586" s="26"/>
      <c r="W3586" s="27">
        <f t="shared" si="550"/>
        <v>2000</v>
      </c>
      <c r="X3586" s="27">
        <f t="shared" si="551"/>
        <v>2032</v>
      </c>
      <c r="Y3586" s="28">
        <f t="shared" si="552"/>
        <v>0</v>
      </c>
      <c r="Z3586" s="29" t="str">
        <f t="shared" si="553"/>
        <v>Excluded</v>
      </c>
      <c r="AA3586" s="30">
        <f t="shared" si="554"/>
        <v>5.5</v>
      </c>
      <c r="AB3586" s="31">
        <f>IF(AND(ISNUMBER(MATCH($S3586,[3]Lists!$CU$8:$CU$37,0)),J3586&gt;=DATE(2018,12,31)),$AH$6,$AH$5)</f>
        <v>1</v>
      </c>
      <c r="AC3586" s="31">
        <f t="shared" si="555"/>
        <v>1</v>
      </c>
      <c r="AD3586" s="31">
        <f t="shared" si="556"/>
        <v>1</v>
      </c>
      <c r="AE3586" s="32" t="e">
        <f>MIN($K3586,IF(AND(S3586='[3]Resources - Baseline'!$C$25,$AH$3&gt;0),MIN(DATE(2050,12,31),MAX(DATE($AH$4,12,31),DATE(YEAR(J3586)+$AH$3,MONTH(J3586),DAY(J3586)))),IF(AND(COUNTIFS('[3]Resources - Baseline'!$C$26:$C$37,S3586)=1,$AH$2&gt;0),MIN(DATE($AH$4,12,31),DATE(YEAR(J3586)+$AH$2,MONTH(J3586),DAY(J3586))),DATE(2050,12,31))))</f>
        <v>#VALUE!</v>
      </c>
      <c r="AF3586" s="33">
        <f t="shared" si="557"/>
        <v>1</v>
      </c>
    </row>
    <row r="3587" spans="1:32">
      <c r="A3587" s="1">
        <v>3587</v>
      </c>
      <c r="B3587" s="21" t="s">
        <v>7234</v>
      </c>
      <c r="C3587" s="21" t="s">
        <v>7235</v>
      </c>
      <c r="D3587" s="21" t="s">
        <v>163</v>
      </c>
      <c r="E3587" s="21" t="s">
        <v>164</v>
      </c>
      <c r="F3587" s="21" t="s">
        <v>164</v>
      </c>
      <c r="G3587" s="21" t="s">
        <v>165</v>
      </c>
      <c r="H3587" s="21" t="s">
        <v>166</v>
      </c>
      <c r="I3587" s="21" t="s">
        <v>167</v>
      </c>
      <c r="J3587" s="22">
        <v>36475</v>
      </c>
      <c r="K3587" s="22">
        <v>48669</v>
      </c>
      <c r="L3587" s="23">
        <f t="shared" si="558"/>
        <v>5.5</v>
      </c>
      <c r="M3587" s="24">
        <f t="shared" si="559"/>
        <v>1</v>
      </c>
      <c r="N3587" s="21">
        <v>5.5</v>
      </c>
      <c r="O3587" s="21">
        <v>5.5</v>
      </c>
      <c r="P3587" s="21" t="s">
        <v>218</v>
      </c>
      <c r="Q3587" s="21" t="s">
        <v>219</v>
      </c>
      <c r="R3587" s="25" t="s">
        <v>218</v>
      </c>
      <c r="S3587" s="21" t="s">
        <v>220</v>
      </c>
      <c r="T3587" s="21"/>
      <c r="U3587" s="26"/>
      <c r="V3587" s="26"/>
      <c r="W3587" s="27">
        <f t="shared" si="550"/>
        <v>2000</v>
      </c>
      <c r="X3587" s="27">
        <f t="shared" si="551"/>
        <v>2032</v>
      </c>
      <c r="Y3587" s="28">
        <f t="shared" si="552"/>
        <v>0</v>
      </c>
      <c r="Z3587" s="29" t="str">
        <f t="shared" si="553"/>
        <v>Excluded</v>
      </c>
      <c r="AA3587" s="30">
        <f t="shared" si="554"/>
        <v>5.5</v>
      </c>
      <c r="AB3587" s="31">
        <f>IF(AND(ISNUMBER(MATCH($S3587,[3]Lists!$CU$8:$CU$37,0)),J3587&gt;=DATE(2018,12,31)),$AH$6,$AH$5)</f>
        <v>1</v>
      </c>
      <c r="AC3587" s="31">
        <f t="shared" si="555"/>
        <v>1</v>
      </c>
      <c r="AD3587" s="31">
        <f t="shared" si="556"/>
        <v>1</v>
      </c>
      <c r="AE3587" s="32" t="e">
        <f>MIN($K3587,IF(AND(S3587='[3]Resources - Baseline'!$C$25,$AH$3&gt;0),MIN(DATE(2050,12,31),MAX(DATE($AH$4,12,31),DATE(YEAR(J3587)+$AH$3,MONTH(J3587),DAY(J3587)))),IF(AND(COUNTIFS('[3]Resources - Baseline'!$C$26:$C$37,S3587)=1,$AH$2&gt;0),MIN(DATE($AH$4,12,31),DATE(YEAR(J3587)+$AH$2,MONTH(J3587),DAY(J3587))),DATE(2050,12,31))))</f>
        <v>#VALUE!</v>
      </c>
      <c r="AF3587" s="33">
        <f t="shared" si="557"/>
        <v>1</v>
      </c>
    </row>
    <row r="3588" spans="1:32">
      <c r="A3588" s="1">
        <v>3588</v>
      </c>
      <c r="B3588" s="21" t="s">
        <v>7236</v>
      </c>
      <c r="C3588" s="21" t="s">
        <v>7237</v>
      </c>
      <c r="D3588" s="21" t="s">
        <v>163</v>
      </c>
      <c r="E3588" s="21" t="s">
        <v>164</v>
      </c>
      <c r="F3588" s="21" t="s">
        <v>164</v>
      </c>
      <c r="G3588" s="21" t="s">
        <v>165</v>
      </c>
      <c r="H3588" s="21" t="s">
        <v>166</v>
      </c>
      <c r="I3588" s="21" t="s">
        <v>167</v>
      </c>
      <c r="J3588" s="22">
        <v>36475</v>
      </c>
      <c r="K3588" s="22">
        <v>48669</v>
      </c>
      <c r="L3588" s="23">
        <f t="shared" si="558"/>
        <v>5.5</v>
      </c>
      <c r="M3588" s="24">
        <f t="shared" si="559"/>
        <v>1</v>
      </c>
      <c r="N3588" s="21">
        <v>5.5</v>
      </c>
      <c r="O3588" s="21">
        <v>5.5</v>
      </c>
      <c r="P3588" s="21" t="s">
        <v>218</v>
      </c>
      <c r="Q3588" s="21" t="s">
        <v>219</v>
      </c>
      <c r="R3588" s="25" t="s">
        <v>218</v>
      </c>
      <c r="S3588" s="21" t="s">
        <v>220</v>
      </c>
      <c r="T3588" s="21"/>
      <c r="U3588" s="26"/>
      <c r="V3588" s="26"/>
      <c r="W3588" s="27">
        <f t="shared" si="550"/>
        <v>2000</v>
      </c>
      <c r="X3588" s="27">
        <f t="shared" si="551"/>
        <v>2032</v>
      </c>
      <c r="Y3588" s="28">
        <f t="shared" si="552"/>
        <v>0</v>
      </c>
      <c r="Z3588" s="29" t="str">
        <f t="shared" si="553"/>
        <v>Excluded</v>
      </c>
      <c r="AA3588" s="30">
        <f t="shared" si="554"/>
        <v>5.5</v>
      </c>
      <c r="AB3588" s="31">
        <f>IF(AND(ISNUMBER(MATCH($S3588,[3]Lists!$CU$8:$CU$37,0)),J3588&gt;=DATE(2018,12,31)),$AH$6,$AH$5)</f>
        <v>1</v>
      </c>
      <c r="AC3588" s="31">
        <f t="shared" si="555"/>
        <v>1</v>
      </c>
      <c r="AD3588" s="31">
        <f t="shared" si="556"/>
        <v>1</v>
      </c>
      <c r="AE3588" s="32" t="e">
        <f>MIN($K3588,IF(AND(S3588='[3]Resources - Baseline'!$C$25,$AH$3&gt;0),MIN(DATE(2050,12,31),MAX(DATE($AH$4,12,31),DATE(YEAR(J3588)+$AH$3,MONTH(J3588),DAY(J3588)))),IF(AND(COUNTIFS('[3]Resources - Baseline'!$C$26:$C$37,S3588)=1,$AH$2&gt;0),MIN(DATE($AH$4,12,31),DATE(YEAR(J3588)+$AH$2,MONTH(J3588),DAY(J3588))),DATE(2050,12,31))))</f>
        <v>#VALUE!</v>
      </c>
      <c r="AF3588" s="33">
        <f t="shared" si="557"/>
        <v>1</v>
      </c>
    </row>
    <row r="3589" spans="1:32">
      <c r="A3589" s="1">
        <v>3589</v>
      </c>
      <c r="B3589" s="21" t="s">
        <v>7238</v>
      </c>
      <c r="C3589" s="21" t="s">
        <v>7239</v>
      </c>
      <c r="D3589" s="21" t="s">
        <v>163</v>
      </c>
      <c r="E3589" s="21" t="s">
        <v>164</v>
      </c>
      <c r="F3589" s="21" t="s">
        <v>164</v>
      </c>
      <c r="G3589" s="21" t="s">
        <v>165</v>
      </c>
      <c r="H3589" s="21" t="s">
        <v>166</v>
      </c>
      <c r="I3589" s="21" t="s">
        <v>167</v>
      </c>
      <c r="J3589" s="22">
        <v>36475</v>
      </c>
      <c r="K3589" s="22">
        <v>48669</v>
      </c>
      <c r="L3589" s="23">
        <f t="shared" si="558"/>
        <v>22</v>
      </c>
      <c r="M3589" s="24">
        <f t="shared" si="559"/>
        <v>1</v>
      </c>
      <c r="N3589" s="21">
        <v>22</v>
      </c>
      <c r="O3589" s="21">
        <v>22</v>
      </c>
      <c r="P3589" s="21" t="s">
        <v>218</v>
      </c>
      <c r="Q3589" s="21" t="s">
        <v>219</v>
      </c>
      <c r="R3589" s="25" t="s">
        <v>218</v>
      </c>
      <c r="S3589" s="21" t="s">
        <v>220</v>
      </c>
      <c r="T3589" s="21"/>
      <c r="U3589" s="26"/>
      <c r="V3589" s="26"/>
      <c r="W3589" s="27">
        <f t="shared" si="550"/>
        <v>2000</v>
      </c>
      <c r="X3589" s="27">
        <f t="shared" si="551"/>
        <v>2032</v>
      </c>
      <c r="Y3589" s="28">
        <f t="shared" si="552"/>
        <v>0</v>
      </c>
      <c r="Z3589" s="29" t="str">
        <f t="shared" si="553"/>
        <v>Excluded</v>
      </c>
      <c r="AA3589" s="30">
        <f t="shared" si="554"/>
        <v>22</v>
      </c>
      <c r="AB3589" s="31">
        <f>IF(AND(ISNUMBER(MATCH($S3589,[3]Lists!$CU$8:$CU$37,0)),J3589&gt;=DATE(2018,12,31)),$AH$6,$AH$5)</f>
        <v>1</v>
      </c>
      <c r="AC3589" s="31">
        <f t="shared" si="555"/>
        <v>1</v>
      </c>
      <c r="AD3589" s="31">
        <f t="shared" si="556"/>
        <v>1</v>
      </c>
      <c r="AE3589" s="32" t="e">
        <f>MIN($K3589,IF(AND(S3589='[3]Resources - Baseline'!$C$25,$AH$3&gt;0),MIN(DATE(2050,12,31),MAX(DATE($AH$4,12,31),DATE(YEAR(J3589)+$AH$3,MONTH(J3589),DAY(J3589)))),IF(AND(COUNTIFS('[3]Resources - Baseline'!$C$26:$C$37,S3589)=1,$AH$2&gt;0),MIN(DATE($AH$4,12,31),DATE(YEAR(J3589)+$AH$2,MONTH(J3589),DAY(J3589))),DATE(2050,12,31))))</f>
        <v>#VALUE!</v>
      </c>
      <c r="AF3589" s="33">
        <f t="shared" si="557"/>
        <v>1</v>
      </c>
    </row>
    <row r="3590" spans="1:32">
      <c r="A3590" s="1">
        <v>3590</v>
      </c>
      <c r="B3590" s="21" t="s">
        <v>7240</v>
      </c>
      <c r="C3590" s="21" t="s">
        <v>7241</v>
      </c>
      <c r="D3590" s="21" t="s">
        <v>163</v>
      </c>
      <c r="E3590" s="21" t="s">
        <v>164</v>
      </c>
      <c r="F3590" s="21" t="s">
        <v>164</v>
      </c>
      <c r="G3590" s="21" t="s">
        <v>165</v>
      </c>
      <c r="H3590" s="21" t="s">
        <v>166</v>
      </c>
      <c r="I3590" s="21" t="s">
        <v>167</v>
      </c>
      <c r="J3590" s="22">
        <v>36475</v>
      </c>
      <c r="K3590" s="22">
        <v>48669</v>
      </c>
      <c r="L3590" s="23">
        <f t="shared" si="558"/>
        <v>19</v>
      </c>
      <c r="M3590" s="24">
        <f t="shared" si="559"/>
        <v>1</v>
      </c>
      <c r="N3590" s="21">
        <v>19</v>
      </c>
      <c r="O3590" s="21">
        <v>19</v>
      </c>
      <c r="P3590" s="21" t="s">
        <v>218</v>
      </c>
      <c r="Q3590" s="21" t="s">
        <v>219</v>
      </c>
      <c r="R3590" s="25" t="s">
        <v>218</v>
      </c>
      <c r="S3590" s="21" t="s">
        <v>220</v>
      </c>
      <c r="T3590" s="21"/>
      <c r="U3590" s="26"/>
      <c r="V3590" s="26"/>
      <c r="W3590" s="27">
        <f t="shared" si="550"/>
        <v>2000</v>
      </c>
      <c r="X3590" s="27">
        <f t="shared" si="551"/>
        <v>2032</v>
      </c>
      <c r="Y3590" s="28">
        <f t="shared" si="552"/>
        <v>0</v>
      </c>
      <c r="Z3590" s="29" t="str">
        <f t="shared" si="553"/>
        <v>Excluded</v>
      </c>
      <c r="AA3590" s="30">
        <f t="shared" si="554"/>
        <v>19</v>
      </c>
      <c r="AB3590" s="31">
        <f>IF(AND(ISNUMBER(MATCH($S3590,[3]Lists!$CU$8:$CU$37,0)),J3590&gt;=DATE(2018,12,31)),$AH$6,$AH$5)</f>
        <v>1</v>
      </c>
      <c r="AC3590" s="31">
        <f t="shared" si="555"/>
        <v>1</v>
      </c>
      <c r="AD3590" s="31">
        <f t="shared" si="556"/>
        <v>1</v>
      </c>
      <c r="AE3590" s="32" t="e">
        <f>MIN($K3590,IF(AND(S3590='[3]Resources - Baseline'!$C$25,$AH$3&gt;0),MIN(DATE(2050,12,31),MAX(DATE($AH$4,12,31),DATE(YEAR(J3590)+$AH$3,MONTH(J3590),DAY(J3590)))),IF(AND(COUNTIFS('[3]Resources - Baseline'!$C$26:$C$37,S3590)=1,$AH$2&gt;0),MIN(DATE($AH$4,12,31),DATE(YEAR(J3590)+$AH$2,MONTH(J3590),DAY(J3590))),DATE(2050,12,31))))</f>
        <v>#VALUE!</v>
      </c>
      <c r="AF3590" s="33">
        <f t="shared" si="557"/>
        <v>1</v>
      </c>
    </row>
    <row r="3591" spans="1:32">
      <c r="A3591" s="1">
        <v>3591</v>
      </c>
      <c r="B3591" s="21" t="s">
        <v>7242</v>
      </c>
      <c r="C3591" s="21" t="s">
        <v>7243</v>
      </c>
      <c r="D3591" s="21" t="s">
        <v>163</v>
      </c>
      <c r="E3591" s="21" t="s">
        <v>378</v>
      </c>
      <c r="F3591" s="21" t="s">
        <v>378</v>
      </c>
      <c r="G3591" s="21" t="s">
        <v>1348</v>
      </c>
      <c r="H3591" s="21" t="s">
        <v>1349</v>
      </c>
      <c r="I3591" s="21" t="s">
        <v>378</v>
      </c>
      <c r="J3591" s="22">
        <v>36008</v>
      </c>
      <c r="K3591" s="22">
        <v>55153</v>
      </c>
      <c r="L3591" s="23">
        <f t="shared" si="558"/>
        <v>27</v>
      </c>
      <c r="M3591" s="24">
        <f t="shared" si="559"/>
        <v>1</v>
      </c>
      <c r="N3591" s="21">
        <v>27</v>
      </c>
      <c r="O3591" s="21">
        <v>27</v>
      </c>
      <c r="P3591" s="21" t="s">
        <v>533</v>
      </c>
      <c r="Q3591" s="21" t="s">
        <v>258</v>
      </c>
      <c r="R3591" s="25" t="s">
        <v>259</v>
      </c>
      <c r="S3591" s="21" t="s">
        <v>1435</v>
      </c>
      <c r="T3591" s="21"/>
      <c r="U3591" s="26"/>
      <c r="V3591" s="26"/>
      <c r="W3591" s="27">
        <f t="shared" si="550"/>
        <v>1999</v>
      </c>
      <c r="X3591" s="27">
        <f t="shared" si="551"/>
        <v>2050</v>
      </c>
      <c r="Y3591" s="28">
        <f t="shared" si="552"/>
        <v>0</v>
      </c>
      <c r="Z3591" s="29" t="str">
        <f t="shared" si="553"/>
        <v>BANC</v>
      </c>
      <c r="AA3591" s="30">
        <f t="shared" si="554"/>
        <v>27</v>
      </c>
      <c r="AB3591" s="31">
        <f>IF(AND(ISNUMBER(MATCH($S3591,[3]Lists!$CU$8:$CU$37,0)),J3591&gt;=DATE(2018,12,31)),$AH$6,$AH$5)</f>
        <v>1</v>
      </c>
      <c r="AC3591" s="31">
        <f t="shared" si="555"/>
        <v>1</v>
      </c>
      <c r="AD3591" s="31">
        <f t="shared" si="556"/>
        <v>1</v>
      </c>
      <c r="AE3591" s="32" t="e">
        <f>MIN($K3591,IF(AND(S3591='[3]Resources - Baseline'!$C$25,$AH$3&gt;0),MIN(DATE(2050,12,31),MAX(DATE($AH$4,12,31),DATE(YEAR(J3591)+$AH$3,MONTH(J3591),DAY(J3591)))),IF(AND(COUNTIFS('[3]Resources - Baseline'!$C$26:$C$37,S3591)=1,$AH$2&gt;0),MIN(DATE($AH$4,12,31),DATE(YEAR(J3591)+$AH$2,MONTH(J3591),DAY(J3591))),DATE(2050,12,31))))</f>
        <v>#VALUE!</v>
      </c>
      <c r="AF3591" s="33">
        <f t="shared" si="557"/>
        <v>1</v>
      </c>
    </row>
    <row r="3592" spans="1:32">
      <c r="A3592" s="1">
        <v>3592</v>
      </c>
      <c r="B3592" s="21" t="s">
        <v>7244</v>
      </c>
      <c r="C3592" s="21" t="s">
        <v>7245</v>
      </c>
      <c r="D3592" s="21" t="s">
        <v>185</v>
      </c>
      <c r="E3592" s="21" t="s">
        <v>246</v>
      </c>
      <c r="F3592" s="21" t="s">
        <v>246</v>
      </c>
      <c r="G3592" s="21" t="s">
        <v>247</v>
      </c>
      <c r="H3592" s="21" t="s">
        <v>246</v>
      </c>
      <c r="I3592" s="21" t="s">
        <v>178</v>
      </c>
      <c r="J3592" s="22">
        <v>39265</v>
      </c>
      <c r="K3592" s="22">
        <v>55153</v>
      </c>
      <c r="L3592" s="23">
        <f t="shared" si="558"/>
        <v>3.5</v>
      </c>
      <c r="M3592" s="24">
        <f t="shared" si="559"/>
        <v>1</v>
      </c>
      <c r="N3592" s="21">
        <v>3.5</v>
      </c>
      <c r="O3592" s="21">
        <v>3.5</v>
      </c>
      <c r="P3592" s="21" t="s">
        <v>187</v>
      </c>
      <c r="Q3592" s="21" t="s">
        <v>219</v>
      </c>
      <c r="R3592" s="25" t="s">
        <v>218</v>
      </c>
      <c r="S3592" s="21" t="s">
        <v>368</v>
      </c>
      <c r="T3592" s="21"/>
      <c r="U3592" s="26"/>
      <c r="V3592" s="26"/>
      <c r="W3592" s="27">
        <f t="shared" si="550"/>
        <v>2008</v>
      </c>
      <c r="X3592" s="27">
        <f t="shared" si="551"/>
        <v>2050</v>
      </c>
      <c r="Y3592" s="28">
        <f t="shared" si="552"/>
        <v>0</v>
      </c>
      <c r="Z3592" s="29" t="str">
        <f t="shared" si="553"/>
        <v>CAISO</v>
      </c>
      <c r="AA3592" s="30">
        <f t="shared" si="554"/>
        <v>3.5</v>
      </c>
      <c r="AB3592" s="31">
        <f>IF(AND(ISNUMBER(MATCH($S3592,[3]Lists!$CU$8:$CU$37,0)),J3592&gt;=DATE(2018,12,31)),$AH$6,$AH$5)</f>
        <v>1</v>
      </c>
      <c r="AC3592" s="31">
        <f t="shared" si="555"/>
        <v>1</v>
      </c>
      <c r="AD3592" s="31">
        <f t="shared" si="556"/>
        <v>1</v>
      </c>
      <c r="AE3592" s="32" t="e">
        <f>MIN($K3592,IF(AND(S3592='[3]Resources - Baseline'!$C$25,$AH$3&gt;0),MIN(DATE(2050,12,31),MAX(DATE($AH$4,12,31),DATE(YEAR(J3592)+$AH$3,MONTH(J3592),DAY(J3592)))),IF(AND(COUNTIFS('[3]Resources - Baseline'!$C$26:$C$37,S3592)=1,$AH$2&gt;0),MIN(DATE($AH$4,12,31),DATE(YEAR(J3592)+$AH$2,MONTH(J3592),DAY(J3592))),DATE(2050,12,31))))</f>
        <v>#VALUE!</v>
      </c>
      <c r="AF3592" s="33">
        <f t="shared" si="557"/>
        <v>1</v>
      </c>
    </row>
    <row r="3593" spans="1:32">
      <c r="A3593" s="1">
        <v>3593</v>
      </c>
      <c r="B3593" s="21" t="s">
        <v>7246</v>
      </c>
      <c r="C3593" s="21" t="s">
        <v>7247</v>
      </c>
      <c r="D3593" s="21" t="s">
        <v>185</v>
      </c>
      <c r="E3593" s="21" t="s">
        <v>175</v>
      </c>
      <c r="F3593" s="21" t="s">
        <v>175</v>
      </c>
      <c r="G3593" s="21" t="s">
        <v>186</v>
      </c>
      <c r="H3593" s="21" t="s">
        <v>175</v>
      </c>
      <c r="I3593" s="21" t="s">
        <v>178</v>
      </c>
      <c r="J3593" s="22">
        <v>31567</v>
      </c>
      <c r="K3593" s="22">
        <v>55153</v>
      </c>
      <c r="L3593" s="23">
        <f t="shared" si="558"/>
        <v>15.85</v>
      </c>
      <c r="M3593" s="24">
        <f t="shared" si="559"/>
        <v>0.88055555555555554</v>
      </c>
      <c r="N3593" s="21">
        <v>15.85</v>
      </c>
      <c r="O3593" s="21">
        <v>18</v>
      </c>
      <c r="P3593" s="21" t="s">
        <v>187</v>
      </c>
      <c r="Q3593" s="21" t="s">
        <v>214</v>
      </c>
      <c r="R3593" s="25" t="s">
        <v>215</v>
      </c>
      <c r="S3593" s="21" t="s">
        <v>913</v>
      </c>
      <c r="T3593" s="21"/>
      <c r="U3593" s="26"/>
      <c r="V3593" s="26"/>
      <c r="W3593" s="27">
        <f t="shared" si="550"/>
        <v>1986</v>
      </c>
      <c r="X3593" s="27">
        <f t="shared" si="551"/>
        <v>2050</v>
      </c>
      <c r="Y3593" s="28">
        <f t="shared" si="552"/>
        <v>0</v>
      </c>
      <c r="Z3593" s="29" t="str">
        <f t="shared" si="553"/>
        <v>CAISO</v>
      </c>
      <c r="AA3593" s="30">
        <f t="shared" si="554"/>
        <v>18</v>
      </c>
      <c r="AB3593" s="31">
        <f>IF(AND(ISNUMBER(MATCH($S3593,[3]Lists!$CU$8:$CU$37,0)),J3593&gt;=DATE(2018,12,31)),$AH$6,$AH$5)</f>
        <v>1</v>
      </c>
      <c r="AC3593" s="31">
        <f t="shared" si="555"/>
        <v>1</v>
      </c>
      <c r="AD3593" s="31">
        <f t="shared" si="556"/>
        <v>1</v>
      </c>
      <c r="AE3593" s="32" t="e">
        <f>MIN($K3593,IF(AND(S3593='[3]Resources - Baseline'!$C$25,$AH$3&gt;0),MIN(DATE(2050,12,31),MAX(DATE($AH$4,12,31),DATE(YEAR(J3593)+$AH$3,MONTH(J3593),DAY(J3593)))),IF(AND(COUNTIFS('[3]Resources - Baseline'!$C$26:$C$37,S3593)=1,$AH$2&gt;0),MIN(DATE($AH$4,12,31),DATE(YEAR(J3593)+$AH$2,MONTH(J3593),DAY(J3593))),DATE(2050,12,31))))</f>
        <v>#VALUE!</v>
      </c>
      <c r="AF3593" s="33">
        <f t="shared" si="557"/>
        <v>1</v>
      </c>
    </row>
    <row r="3594" spans="1:32">
      <c r="A3594" s="1">
        <v>3594</v>
      </c>
      <c r="B3594" s="21" t="s">
        <v>7248</v>
      </c>
      <c r="C3594" s="21" t="s">
        <v>7249</v>
      </c>
      <c r="D3594" s="21" t="s">
        <v>185</v>
      </c>
      <c r="E3594" s="21" t="s">
        <v>175</v>
      </c>
      <c r="F3594" s="21" t="s">
        <v>175</v>
      </c>
      <c r="G3594" s="21" t="s">
        <v>186</v>
      </c>
      <c r="H3594" s="21" t="s">
        <v>175</v>
      </c>
      <c r="I3594" s="21" t="s">
        <v>178</v>
      </c>
      <c r="J3594" s="22">
        <v>32344</v>
      </c>
      <c r="K3594" s="22">
        <v>55153</v>
      </c>
      <c r="L3594" s="23">
        <f t="shared" si="558"/>
        <v>19.04</v>
      </c>
      <c r="M3594" s="24">
        <f t="shared" si="559"/>
        <v>0.78353909465020566</v>
      </c>
      <c r="N3594" s="21">
        <v>19.04</v>
      </c>
      <c r="O3594" s="21">
        <v>24.3</v>
      </c>
      <c r="P3594" s="21" t="s">
        <v>187</v>
      </c>
      <c r="Q3594" s="21" t="s">
        <v>214</v>
      </c>
      <c r="R3594" s="25" t="s">
        <v>215</v>
      </c>
      <c r="S3594" s="21" t="s">
        <v>913</v>
      </c>
      <c r="T3594" s="21"/>
      <c r="U3594" s="26"/>
      <c r="V3594" s="26"/>
      <c r="W3594" s="27">
        <f t="shared" ref="W3594:W3657" si="560">IF(J3594&lt;DATE(YEAR(J3594),7,1),YEAR(J3594),YEAR(J3594)+1)</f>
        <v>1989</v>
      </c>
      <c r="X3594" s="27">
        <f t="shared" ref="X3594:X3657" si="561">IF(K3594&gt;=DATE(YEAR(K3594),7,1),YEAR(K3594),YEAR(K3594)-1)</f>
        <v>2050</v>
      </c>
      <c r="Y3594" s="28">
        <f t="shared" ref="Y3594:Y3657" si="562">IF(ISBLANK(U3594),0,O3594-U3594)</f>
        <v>0</v>
      </c>
      <c r="Z3594" s="29" t="str">
        <f t="shared" ref="Z3594:Z3657" si="563">IF(ISBLANK(T3594),I3594,T3594)</f>
        <v>CAISO</v>
      </c>
      <c r="AA3594" s="30">
        <f t="shared" ref="AA3594:AA3657" si="564">IF(ISBLANK(U3594),O3594,U3594)</f>
        <v>24.3</v>
      </c>
      <c r="AB3594" s="31">
        <f>IF(AND(ISNUMBER(MATCH($S3594,[3]Lists!$CU$8:$CU$37,0)),J3594&gt;=DATE(2018,12,31)),$AH$6,$AH$5)</f>
        <v>1</v>
      </c>
      <c r="AC3594" s="31">
        <f t="shared" ref="AC3594:AC3657" si="565">IF(ISBLANK(S3594),0,1)</f>
        <v>1</v>
      </c>
      <c r="AD3594" s="31">
        <f t="shared" ref="AD3594:AD3657" si="566">AC3594</f>
        <v>1</v>
      </c>
      <c r="AE3594" s="32" t="e">
        <f>MIN($K3594,IF(AND(S3594='[3]Resources - Baseline'!$C$25,$AH$3&gt;0),MIN(DATE(2050,12,31),MAX(DATE($AH$4,12,31),DATE(YEAR(J3594)+$AH$3,MONTH(J3594),DAY(J3594)))),IF(AND(COUNTIFS('[3]Resources - Baseline'!$C$26:$C$37,S3594)=1,$AH$2&gt;0),MIN(DATE($AH$4,12,31),DATE(YEAR(J3594)+$AH$2,MONTH(J3594),DAY(J3594))),DATE(2050,12,31))))</f>
        <v>#VALUE!</v>
      </c>
      <c r="AF3594" s="33">
        <f t="shared" ref="AF3594:AF3657" si="567">SUMPRODUCT(($B$9:$B$3872=$B3594)*1)</f>
        <v>1</v>
      </c>
    </row>
    <row r="3595" spans="1:32">
      <c r="A3595" s="1">
        <v>3595</v>
      </c>
      <c r="B3595" s="21" t="s">
        <v>7250</v>
      </c>
      <c r="C3595" s="21" t="s">
        <v>7251</v>
      </c>
      <c r="D3595" s="21" t="s">
        <v>185</v>
      </c>
      <c r="E3595" s="21" t="s">
        <v>175</v>
      </c>
      <c r="F3595" s="21" t="s">
        <v>175</v>
      </c>
      <c r="G3595" s="21" t="s">
        <v>186</v>
      </c>
      <c r="H3595" s="21" t="s">
        <v>175</v>
      </c>
      <c r="I3595" s="21" t="s">
        <v>178</v>
      </c>
      <c r="J3595" s="22">
        <v>32668</v>
      </c>
      <c r="K3595" s="22">
        <v>55153</v>
      </c>
      <c r="L3595" s="23">
        <f t="shared" ref="L3595:L3658" si="568">IFERROR(M3595*O3595,0)</f>
        <v>18.47</v>
      </c>
      <c r="M3595" s="24">
        <f t="shared" ref="M3595:M3658" si="569">IFERROR(N3595/O3595,0)</f>
        <v>0.75696721311475412</v>
      </c>
      <c r="N3595" s="21">
        <v>18.47</v>
      </c>
      <c r="O3595" s="21">
        <v>24.4</v>
      </c>
      <c r="P3595" s="21" t="s">
        <v>187</v>
      </c>
      <c r="Q3595" s="21" t="s">
        <v>214</v>
      </c>
      <c r="R3595" s="25" t="s">
        <v>215</v>
      </c>
      <c r="S3595" s="21" t="s">
        <v>913</v>
      </c>
      <c r="T3595" s="21"/>
      <c r="U3595" s="26"/>
      <c r="V3595" s="26"/>
      <c r="W3595" s="27">
        <f t="shared" si="560"/>
        <v>1989</v>
      </c>
      <c r="X3595" s="27">
        <f t="shared" si="561"/>
        <v>2050</v>
      </c>
      <c r="Y3595" s="28">
        <f t="shared" si="562"/>
        <v>0</v>
      </c>
      <c r="Z3595" s="29" t="str">
        <f t="shared" si="563"/>
        <v>CAISO</v>
      </c>
      <c r="AA3595" s="30">
        <f t="shared" si="564"/>
        <v>24.4</v>
      </c>
      <c r="AB3595" s="31">
        <f>IF(AND(ISNUMBER(MATCH($S3595,[3]Lists!$CU$8:$CU$37,0)),J3595&gt;=DATE(2018,12,31)),$AH$6,$AH$5)</f>
        <v>1</v>
      </c>
      <c r="AC3595" s="31">
        <f t="shared" si="565"/>
        <v>1</v>
      </c>
      <c r="AD3595" s="31">
        <f t="shared" si="566"/>
        <v>1</v>
      </c>
      <c r="AE3595" s="32" t="e">
        <f>MIN($K3595,IF(AND(S3595='[3]Resources - Baseline'!$C$25,$AH$3&gt;0),MIN(DATE(2050,12,31),MAX(DATE($AH$4,12,31),DATE(YEAR(J3595)+$AH$3,MONTH(J3595),DAY(J3595)))),IF(AND(COUNTIFS('[3]Resources - Baseline'!$C$26:$C$37,S3595)=1,$AH$2&gt;0),MIN(DATE($AH$4,12,31),DATE(YEAR(J3595)+$AH$2,MONTH(J3595),DAY(J3595))),DATE(2050,12,31))))</f>
        <v>#VALUE!</v>
      </c>
      <c r="AF3595" s="33">
        <f t="shared" si="567"/>
        <v>1</v>
      </c>
    </row>
    <row r="3596" spans="1:32">
      <c r="A3596" s="1">
        <v>3596</v>
      </c>
      <c r="B3596" s="21" t="s">
        <v>7252</v>
      </c>
      <c r="C3596" s="21" t="s">
        <v>7253</v>
      </c>
      <c r="D3596" s="21" t="s">
        <v>185</v>
      </c>
      <c r="E3596" s="21" t="s">
        <v>246</v>
      </c>
      <c r="F3596" s="21" t="s">
        <v>246</v>
      </c>
      <c r="G3596" s="21" t="s">
        <v>247</v>
      </c>
      <c r="H3596" s="21" t="s">
        <v>246</v>
      </c>
      <c r="I3596" s="21" t="s">
        <v>178</v>
      </c>
      <c r="J3596" s="22">
        <v>30317</v>
      </c>
      <c r="K3596" s="22">
        <v>55153</v>
      </c>
      <c r="L3596" s="23">
        <f t="shared" si="568"/>
        <v>9.14</v>
      </c>
      <c r="M3596" s="24">
        <f t="shared" si="569"/>
        <v>0.4810526315789474</v>
      </c>
      <c r="N3596" s="21">
        <v>9.14</v>
      </c>
      <c r="O3596" s="21">
        <v>19</v>
      </c>
      <c r="P3596" s="21" t="s">
        <v>507</v>
      </c>
      <c r="Q3596" s="21" t="s">
        <v>537</v>
      </c>
      <c r="R3596" s="25" t="s">
        <v>538</v>
      </c>
      <c r="S3596" s="21" t="s">
        <v>539</v>
      </c>
      <c r="T3596" s="21"/>
      <c r="U3596" s="26"/>
      <c r="V3596" s="26"/>
      <c r="W3596" s="27">
        <f t="shared" si="560"/>
        <v>1983</v>
      </c>
      <c r="X3596" s="27">
        <f t="shared" si="561"/>
        <v>2050</v>
      </c>
      <c r="Y3596" s="28">
        <f t="shared" si="562"/>
        <v>0</v>
      </c>
      <c r="Z3596" s="29" t="str">
        <f t="shared" si="563"/>
        <v>CAISO</v>
      </c>
      <c r="AA3596" s="30">
        <f t="shared" si="564"/>
        <v>19</v>
      </c>
      <c r="AB3596" s="31">
        <f>IF(AND(ISNUMBER(MATCH($S3596,[3]Lists!$CU$8:$CU$37,0)),J3596&gt;=DATE(2018,12,31)),$AH$6,$AH$5)</f>
        <v>1</v>
      </c>
      <c r="AC3596" s="31">
        <f t="shared" si="565"/>
        <v>1</v>
      </c>
      <c r="AD3596" s="31">
        <f t="shared" si="566"/>
        <v>1</v>
      </c>
      <c r="AE3596" s="32" t="e">
        <f>MIN($K3596,IF(AND(S3596='[3]Resources - Baseline'!$C$25,$AH$3&gt;0),MIN(DATE(2050,12,31),MAX(DATE($AH$4,12,31),DATE(YEAR(J3596)+$AH$3,MONTH(J3596),DAY(J3596)))),IF(AND(COUNTIFS('[3]Resources - Baseline'!$C$26:$C$37,S3596)=1,$AH$2&gt;0),MIN(DATE($AH$4,12,31),DATE(YEAR(J3596)+$AH$2,MONTH(J3596),DAY(J3596))),DATE(2050,12,31))))</f>
        <v>#VALUE!</v>
      </c>
      <c r="AF3596" s="33">
        <f t="shared" si="567"/>
        <v>1</v>
      </c>
    </row>
    <row r="3597" spans="1:32">
      <c r="A3597" s="1">
        <v>3597</v>
      </c>
      <c r="B3597" s="21" t="s">
        <v>7254</v>
      </c>
      <c r="C3597" s="21" t="s">
        <v>7255</v>
      </c>
      <c r="D3597" s="21" t="s">
        <v>163</v>
      </c>
      <c r="E3597" s="21" t="s">
        <v>378</v>
      </c>
      <c r="F3597" s="21" t="s">
        <v>378</v>
      </c>
      <c r="G3597" s="21" t="s">
        <v>1348</v>
      </c>
      <c r="H3597" s="21" t="s">
        <v>1349</v>
      </c>
      <c r="I3597" s="21" t="s">
        <v>378</v>
      </c>
      <c r="J3597" s="22">
        <v>23285</v>
      </c>
      <c r="K3597" s="22">
        <v>55153</v>
      </c>
      <c r="L3597" s="23">
        <f t="shared" si="568"/>
        <v>46</v>
      </c>
      <c r="M3597" s="24">
        <f t="shared" si="569"/>
        <v>1</v>
      </c>
      <c r="N3597" s="21">
        <v>46</v>
      </c>
      <c r="O3597" s="21">
        <v>46</v>
      </c>
      <c r="P3597" s="21" t="s">
        <v>218</v>
      </c>
      <c r="Q3597" s="21" t="s">
        <v>219</v>
      </c>
      <c r="R3597" s="25" t="s">
        <v>218</v>
      </c>
      <c r="S3597" s="21" t="s">
        <v>1350</v>
      </c>
      <c r="T3597" s="21"/>
      <c r="U3597" s="26"/>
      <c r="V3597" s="26"/>
      <c r="W3597" s="27">
        <f t="shared" si="560"/>
        <v>1964</v>
      </c>
      <c r="X3597" s="27">
        <f t="shared" si="561"/>
        <v>2050</v>
      </c>
      <c r="Y3597" s="28">
        <f t="shared" si="562"/>
        <v>0</v>
      </c>
      <c r="Z3597" s="29" t="str">
        <f t="shared" si="563"/>
        <v>BANC</v>
      </c>
      <c r="AA3597" s="30">
        <f t="shared" si="564"/>
        <v>46</v>
      </c>
      <c r="AB3597" s="31">
        <f>IF(AND(ISNUMBER(MATCH($S3597,[3]Lists!$CU$8:$CU$37,0)),J3597&gt;=DATE(2018,12,31)),$AH$6,$AH$5)</f>
        <v>1</v>
      </c>
      <c r="AC3597" s="31">
        <f t="shared" si="565"/>
        <v>1</v>
      </c>
      <c r="AD3597" s="31">
        <f t="shared" si="566"/>
        <v>1</v>
      </c>
      <c r="AE3597" s="32" t="e">
        <f>MIN($K3597,IF(AND(S3597='[3]Resources - Baseline'!$C$25,$AH$3&gt;0),MIN(DATE(2050,12,31),MAX(DATE($AH$4,12,31),DATE(YEAR(J3597)+$AH$3,MONTH(J3597),DAY(J3597)))),IF(AND(COUNTIFS('[3]Resources - Baseline'!$C$26:$C$37,S3597)=1,$AH$2&gt;0),MIN(DATE($AH$4,12,31),DATE(YEAR(J3597)+$AH$2,MONTH(J3597),DAY(J3597))),DATE(2050,12,31))))</f>
        <v>#VALUE!</v>
      </c>
      <c r="AF3597" s="33">
        <f t="shared" si="567"/>
        <v>1</v>
      </c>
    </row>
    <row r="3598" spans="1:32">
      <c r="A3598" s="1">
        <v>3598</v>
      </c>
      <c r="B3598" s="21" t="s">
        <v>7256</v>
      </c>
      <c r="C3598" s="21" t="s">
        <v>7257</v>
      </c>
      <c r="D3598" s="21" t="s">
        <v>185</v>
      </c>
      <c r="E3598" s="21" t="s">
        <v>246</v>
      </c>
      <c r="F3598" s="21" t="s">
        <v>246</v>
      </c>
      <c r="G3598" s="21" t="s">
        <v>247</v>
      </c>
      <c r="H3598" s="21" t="s">
        <v>246</v>
      </c>
      <c r="I3598" s="21" t="s">
        <v>178</v>
      </c>
      <c r="J3598" s="22">
        <v>31918</v>
      </c>
      <c r="K3598" s="22">
        <v>55153</v>
      </c>
      <c r="L3598" s="23">
        <f t="shared" si="568"/>
        <v>5.9999999999999991E-2</v>
      </c>
      <c r="M3598" s="24">
        <f t="shared" si="569"/>
        <v>1.2036108324974923E-3</v>
      </c>
      <c r="N3598" s="21">
        <v>0.06</v>
      </c>
      <c r="O3598" s="21">
        <v>49.85</v>
      </c>
      <c r="P3598" s="21" t="s">
        <v>268</v>
      </c>
      <c r="Q3598" s="21" t="s">
        <v>269</v>
      </c>
      <c r="R3598" s="25" t="s">
        <v>270</v>
      </c>
      <c r="S3598" s="21" t="s">
        <v>450</v>
      </c>
      <c r="T3598" s="21"/>
      <c r="U3598" s="26"/>
      <c r="V3598" s="26"/>
      <c r="W3598" s="27">
        <f t="shared" si="560"/>
        <v>1987</v>
      </c>
      <c r="X3598" s="27">
        <f t="shared" si="561"/>
        <v>2050</v>
      </c>
      <c r="Y3598" s="28">
        <f t="shared" si="562"/>
        <v>0</v>
      </c>
      <c r="Z3598" s="29" t="str">
        <f t="shared" si="563"/>
        <v>CAISO</v>
      </c>
      <c r="AA3598" s="30">
        <f t="shared" si="564"/>
        <v>49.85</v>
      </c>
      <c r="AB3598" s="31">
        <f>IF(AND(ISNUMBER(MATCH($S3598,[3]Lists!$CU$8:$CU$37,0)),J3598&gt;=DATE(2018,12,31)),$AH$6,$AH$5)</f>
        <v>1</v>
      </c>
      <c r="AC3598" s="31">
        <f t="shared" si="565"/>
        <v>1</v>
      </c>
      <c r="AD3598" s="31">
        <f t="shared" si="566"/>
        <v>1</v>
      </c>
      <c r="AE3598" s="32" t="e">
        <f>MIN($K3598,IF(AND(S3598='[3]Resources - Baseline'!$C$25,$AH$3&gt;0),MIN(DATE(2050,12,31),MAX(DATE($AH$4,12,31),DATE(YEAR(J3598)+$AH$3,MONTH(J3598),DAY(J3598)))),IF(AND(COUNTIFS('[3]Resources - Baseline'!$C$26:$C$37,S3598)=1,$AH$2&gt;0),MIN(DATE($AH$4,12,31),DATE(YEAR(J3598)+$AH$2,MONTH(J3598),DAY(J3598))),DATE(2050,12,31))))</f>
        <v>#VALUE!</v>
      </c>
      <c r="AF3598" s="33">
        <f t="shared" si="567"/>
        <v>1</v>
      </c>
    </row>
    <row r="3599" spans="1:32">
      <c r="A3599" s="1">
        <v>3599</v>
      </c>
      <c r="B3599" s="21" t="s">
        <v>7258</v>
      </c>
      <c r="C3599" s="21"/>
      <c r="D3599" s="21" t="s">
        <v>185</v>
      </c>
      <c r="E3599" s="21" t="s">
        <v>175</v>
      </c>
      <c r="F3599" s="21" t="s">
        <v>175</v>
      </c>
      <c r="G3599" s="21" t="s">
        <v>186</v>
      </c>
      <c r="H3599" s="21" t="s">
        <v>175</v>
      </c>
      <c r="I3599" s="21" t="s">
        <v>178</v>
      </c>
      <c r="J3599" s="22">
        <v>31413</v>
      </c>
      <c r="K3599" s="22">
        <v>55153</v>
      </c>
      <c r="L3599" s="23">
        <f t="shared" si="568"/>
        <v>35.65</v>
      </c>
      <c r="M3599" s="24">
        <f t="shared" si="569"/>
        <v>0.93815789473684208</v>
      </c>
      <c r="N3599" s="21">
        <v>35.65</v>
      </c>
      <c r="O3599" s="21">
        <v>38</v>
      </c>
      <c r="P3599" s="21" t="s">
        <v>187</v>
      </c>
      <c r="Q3599" s="21" t="s">
        <v>537</v>
      </c>
      <c r="R3599" s="25" t="s">
        <v>538</v>
      </c>
      <c r="S3599" s="21" t="s">
        <v>539</v>
      </c>
      <c r="T3599" s="21"/>
      <c r="U3599" s="26"/>
      <c r="V3599" s="26"/>
      <c r="W3599" s="27">
        <f t="shared" si="560"/>
        <v>1986</v>
      </c>
      <c r="X3599" s="27">
        <f t="shared" si="561"/>
        <v>2050</v>
      </c>
      <c r="Y3599" s="28">
        <f t="shared" si="562"/>
        <v>0</v>
      </c>
      <c r="Z3599" s="29" t="str">
        <f t="shared" si="563"/>
        <v>CAISO</v>
      </c>
      <c r="AA3599" s="30">
        <f t="shared" si="564"/>
        <v>38</v>
      </c>
      <c r="AB3599" s="31">
        <f>IF(AND(ISNUMBER(MATCH($S3599,[3]Lists!$CU$8:$CU$37,0)),J3599&gt;=DATE(2018,12,31)),$AH$6,$AH$5)</f>
        <v>1</v>
      </c>
      <c r="AC3599" s="31">
        <f t="shared" si="565"/>
        <v>1</v>
      </c>
      <c r="AD3599" s="31">
        <f t="shared" si="566"/>
        <v>1</v>
      </c>
      <c r="AE3599" s="32" t="e">
        <f>MIN($K3599,IF(AND(S3599='[3]Resources - Baseline'!$C$25,$AH$3&gt;0),MIN(DATE(2050,12,31),MAX(DATE($AH$4,12,31),DATE(YEAR(J3599)+$AH$3,MONTH(J3599),DAY(J3599)))),IF(AND(COUNTIFS('[3]Resources - Baseline'!$C$26:$C$37,S3599)=1,$AH$2&gt;0),MIN(DATE($AH$4,12,31),DATE(YEAR(J3599)+$AH$2,MONTH(J3599),DAY(J3599))),DATE(2050,12,31))))</f>
        <v>#VALUE!</v>
      </c>
      <c r="AF3599" s="33">
        <f t="shared" si="567"/>
        <v>1</v>
      </c>
    </row>
    <row r="3600" spans="1:32">
      <c r="A3600" s="1">
        <v>3600</v>
      </c>
      <c r="B3600" s="21" t="s">
        <v>7259</v>
      </c>
      <c r="C3600" s="21" t="s">
        <v>7260</v>
      </c>
      <c r="D3600" s="21" t="s">
        <v>163</v>
      </c>
      <c r="E3600" s="21" t="s">
        <v>298</v>
      </c>
      <c r="F3600" s="21" t="s">
        <v>298</v>
      </c>
      <c r="G3600" s="21" t="s">
        <v>299</v>
      </c>
      <c r="H3600" s="21" t="s">
        <v>166</v>
      </c>
      <c r="I3600" s="21" t="s">
        <v>167</v>
      </c>
      <c r="J3600" s="22">
        <v>36526</v>
      </c>
      <c r="K3600" s="22">
        <v>55123</v>
      </c>
      <c r="L3600" s="23">
        <f t="shared" si="568"/>
        <v>16</v>
      </c>
      <c r="M3600" s="24">
        <f t="shared" si="569"/>
        <v>1</v>
      </c>
      <c r="N3600" s="21">
        <v>16</v>
      </c>
      <c r="O3600" s="21">
        <v>16</v>
      </c>
      <c r="P3600" s="21" t="s">
        <v>1365</v>
      </c>
      <c r="Q3600" s="21" t="s">
        <v>537</v>
      </c>
      <c r="R3600" s="25" t="s">
        <v>538</v>
      </c>
      <c r="S3600" s="21" t="s">
        <v>791</v>
      </c>
      <c r="T3600" s="21"/>
      <c r="U3600" s="26"/>
      <c r="V3600" s="26"/>
      <c r="W3600" s="27">
        <f t="shared" si="560"/>
        <v>2000</v>
      </c>
      <c r="X3600" s="27">
        <f t="shared" si="561"/>
        <v>2050</v>
      </c>
      <c r="Y3600" s="28">
        <f t="shared" si="562"/>
        <v>0</v>
      </c>
      <c r="Z3600" s="29" t="str">
        <f t="shared" si="563"/>
        <v>Excluded</v>
      </c>
      <c r="AA3600" s="30">
        <f t="shared" si="564"/>
        <v>16</v>
      </c>
      <c r="AB3600" s="31">
        <f>IF(AND(ISNUMBER(MATCH($S3600,[3]Lists!$CU$8:$CU$37,0)),J3600&gt;=DATE(2018,12,31)),$AH$6,$AH$5)</f>
        <v>1</v>
      </c>
      <c r="AC3600" s="31">
        <f t="shared" si="565"/>
        <v>1</v>
      </c>
      <c r="AD3600" s="31">
        <f t="shared" si="566"/>
        <v>1</v>
      </c>
      <c r="AE3600" s="32" t="e">
        <f>MIN($K3600,IF(AND(S3600='[3]Resources - Baseline'!$C$25,$AH$3&gt;0),MIN(DATE(2050,12,31),MAX(DATE($AH$4,12,31),DATE(YEAR(J3600)+$AH$3,MONTH(J3600),DAY(J3600)))),IF(AND(COUNTIFS('[3]Resources - Baseline'!$C$26:$C$37,S3600)=1,$AH$2&gt;0),MIN(DATE($AH$4,12,31),DATE(YEAR(J3600)+$AH$2,MONTH(J3600),DAY(J3600))),DATE(2050,12,31))))</f>
        <v>#VALUE!</v>
      </c>
      <c r="AF3600" s="33">
        <f t="shared" si="567"/>
        <v>1</v>
      </c>
    </row>
    <row r="3601" spans="1:32">
      <c r="A3601" s="1">
        <v>3601</v>
      </c>
      <c r="B3601" s="21" t="s">
        <v>7261</v>
      </c>
      <c r="C3601" s="21" t="s">
        <v>7262</v>
      </c>
      <c r="D3601" s="21" t="s">
        <v>163</v>
      </c>
      <c r="E3601" s="21" t="s">
        <v>298</v>
      </c>
      <c r="F3601" s="21" t="s">
        <v>298</v>
      </c>
      <c r="G3601" s="21" t="s">
        <v>299</v>
      </c>
      <c r="H3601" s="21" t="s">
        <v>166</v>
      </c>
      <c r="I3601" s="21" t="s">
        <v>167</v>
      </c>
      <c r="J3601" s="22">
        <v>34335</v>
      </c>
      <c r="K3601" s="22">
        <v>55123</v>
      </c>
      <c r="L3601" s="23">
        <f t="shared" si="568"/>
        <v>26</v>
      </c>
      <c r="M3601" s="24">
        <f t="shared" si="569"/>
        <v>1</v>
      </c>
      <c r="N3601" s="21">
        <v>26</v>
      </c>
      <c r="O3601" s="21">
        <v>26</v>
      </c>
      <c r="P3601" s="21" t="s">
        <v>1365</v>
      </c>
      <c r="Q3601" s="21" t="s">
        <v>537</v>
      </c>
      <c r="R3601" s="25" t="s">
        <v>538</v>
      </c>
      <c r="S3601" s="21" t="s">
        <v>791</v>
      </c>
      <c r="T3601" s="21"/>
      <c r="U3601" s="26"/>
      <c r="V3601" s="26"/>
      <c r="W3601" s="27">
        <f t="shared" si="560"/>
        <v>1994</v>
      </c>
      <c r="X3601" s="27">
        <f t="shared" si="561"/>
        <v>2050</v>
      </c>
      <c r="Y3601" s="28">
        <f t="shared" si="562"/>
        <v>0</v>
      </c>
      <c r="Z3601" s="29" t="str">
        <f t="shared" si="563"/>
        <v>Excluded</v>
      </c>
      <c r="AA3601" s="30">
        <f t="shared" si="564"/>
        <v>26</v>
      </c>
      <c r="AB3601" s="31">
        <f>IF(AND(ISNUMBER(MATCH($S3601,[3]Lists!$CU$8:$CU$37,0)),J3601&gt;=DATE(2018,12,31)),$AH$6,$AH$5)</f>
        <v>1</v>
      </c>
      <c r="AC3601" s="31">
        <f t="shared" si="565"/>
        <v>1</v>
      </c>
      <c r="AD3601" s="31">
        <f t="shared" si="566"/>
        <v>1</v>
      </c>
      <c r="AE3601" s="32" t="e">
        <f>MIN($K3601,IF(AND(S3601='[3]Resources - Baseline'!$C$25,$AH$3&gt;0),MIN(DATE(2050,12,31),MAX(DATE($AH$4,12,31),DATE(YEAR(J3601)+$AH$3,MONTH(J3601),DAY(J3601)))),IF(AND(COUNTIFS('[3]Resources - Baseline'!$C$26:$C$37,S3601)=1,$AH$2&gt;0),MIN(DATE($AH$4,12,31),DATE(YEAR(J3601)+$AH$2,MONTH(J3601),DAY(J3601))),DATE(2050,12,31))))</f>
        <v>#VALUE!</v>
      </c>
      <c r="AF3601" s="33">
        <f t="shared" si="567"/>
        <v>1</v>
      </c>
    </row>
    <row r="3602" spans="1:32">
      <c r="A3602" s="1">
        <v>3602</v>
      </c>
      <c r="B3602" s="21" t="s">
        <v>7263</v>
      </c>
      <c r="C3602" s="21" t="s">
        <v>7264</v>
      </c>
      <c r="D3602" s="21" t="s">
        <v>163</v>
      </c>
      <c r="E3602" s="21" t="s">
        <v>164</v>
      </c>
      <c r="F3602" s="21" t="s">
        <v>164</v>
      </c>
      <c r="G3602" s="21" t="s">
        <v>165</v>
      </c>
      <c r="H3602" s="21" t="s">
        <v>166</v>
      </c>
      <c r="I3602" s="21" t="s">
        <v>167</v>
      </c>
      <c r="J3602" s="22">
        <v>40817</v>
      </c>
      <c r="K3602" s="22">
        <v>55153</v>
      </c>
      <c r="L3602" s="23">
        <f t="shared" si="568"/>
        <v>15</v>
      </c>
      <c r="M3602" s="24">
        <f t="shared" si="569"/>
        <v>1</v>
      </c>
      <c r="N3602" s="21">
        <v>15</v>
      </c>
      <c r="O3602" s="21">
        <v>15</v>
      </c>
      <c r="P3602" s="21" t="s">
        <v>288</v>
      </c>
      <c r="Q3602" s="21" t="s">
        <v>269</v>
      </c>
      <c r="R3602" s="25" t="s">
        <v>270</v>
      </c>
      <c r="S3602" s="21" t="s">
        <v>304</v>
      </c>
      <c r="T3602" s="21"/>
      <c r="U3602" s="26"/>
      <c r="V3602" s="26"/>
      <c r="W3602" s="27">
        <f t="shared" si="560"/>
        <v>2012</v>
      </c>
      <c r="X3602" s="27">
        <f t="shared" si="561"/>
        <v>2050</v>
      </c>
      <c r="Y3602" s="28">
        <f t="shared" si="562"/>
        <v>0</v>
      </c>
      <c r="Z3602" s="29" t="str">
        <f t="shared" si="563"/>
        <v>Excluded</v>
      </c>
      <c r="AA3602" s="30">
        <f t="shared" si="564"/>
        <v>15</v>
      </c>
      <c r="AB3602" s="31">
        <f>IF(AND(ISNUMBER(MATCH($S3602,[3]Lists!$CU$8:$CU$37,0)),J3602&gt;=DATE(2018,12,31)),$AH$6,$AH$5)</f>
        <v>1</v>
      </c>
      <c r="AC3602" s="31">
        <f t="shared" si="565"/>
        <v>1</v>
      </c>
      <c r="AD3602" s="31">
        <f t="shared" si="566"/>
        <v>1</v>
      </c>
      <c r="AE3602" s="32" t="e">
        <f>MIN($K3602,IF(AND(S3602='[3]Resources - Baseline'!$C$25,$AH$3&gt;0),MIN(DATE(2050,12,31),MAX(DATE($AH$4,12,31),DATE(YEAR(J3602)+$AH$3,MONTH(J3602),DAY(J3602)))),IF(AND(COUNTIFS('[3]Resources - Baseline'!$C$26:$C$37,S3602)=1,$AH$2&gt;0),MIN(DATE($AH$4,12,31),DATE(YEAR(J3602)+$AH$2,MONTH(J3602),DAY(J3602))),DATE(2050,12,31))))</f>
        <v>#VALUE!</v>
      </c>
      <c r="AF3602" s="33">
        <f t="shared" si="567"/>
        <v>1</v>
      </c>
    </row>
    <row r="3603" spans="1:32">
      <c r="A3603" s="1">
        <v>3603</v>
      </c>
      <c r="B3603" s="21" t="s">
        <v>7265</v>
      </c>
      <c r="C3603" s="21" t="s">
        <v>7266</v>
      </c>
      <c r="D3603" s="21" t="s">
        <v>163</v>
      </c>
      <c r="E3603" s="21" t="s">
        <v>210</v>
      </c>
      <c r="F3603" s="21" t="s">
        <v>210</v>
      </c>
      <c r="G3603" s="21" t="s">
        <v>211</v>
      </c>
      <c r="H3603" s="21" t="s">
        <v>210</v>
      </c>
      <c r="I3603" s="21" t="s">
        <v>212</v>
      </c>
      <c r="J3603" s="22">
        <v>41183</v>
      </c>
      <c r="K3603" s="22">
        <v>55153</v>
      </c>
      <c r="L3603" s="23">
        <f t="shared" si="568"/>
        <v>11</v>
      </c>
      <c r="M3603" s="24">
        <f t="shared" si="569"/>
        <v>1</v>
      </c>
      <c r="N3603" s="21">
        <v>11</v>
      </c>
      <c r="O3603" s="21">
        <v>11</v>
      </c>
      <c r="P3603" s="21" t="s">
        <v>533</v>
      </c>
      <c r="Q3603" s="21" t="s">
        <v>258</v>
      </c>
      <c r="R3603" s="25" t="s">
        <v>259</v>
      </c>
      <c r="S3603" s="21" t="s">
        <v>807</v>
      </c>
      <c r="T3603" s="21"/>
      <c r="U3603" s="26"/>
      <c r="V3603" s="26"/>
      <c r="W3603" s="27">
        <f t="shared" si="560"/>
        <v>2013</v>
      </c>
      <c r="X3603" s="27">
        <f t="shared" si="561"/>
        <v>2050</v>
      </c>
      <c r="Y3603" s="28">
        <f t="shared" si="562"/>
        <v>0</v>
      </c>
      <c r="Z3603" s="29" t="str">
        <f t="shared" si="563"/>
        <v>NW</v>
      </c>
      <c r="AA3603" s="30">
        <f t="shared" si="564"/>
        <v>11</v>
      </c>
      <c r="AB3603" s="31">
        <f>IF(AND(ISNUMBER(MATCH($S3603,[3]Lists!$CU$8:$CU$37,0)),J3603&gt;=DATE(2018,12,31)),$AH$6,$AH$5)</f>
        <v>1</v>
      </c>
      <c r="AC3603" s="31">
        <f t="shared" si="565"/>
        <v>1</v>
      </c>
      <c r="AD3603" s="31">
        <f t="shared" si="566"/>
        <v>1</v>
      </c>
      <c r="AE3603" s="32" t="e">
        <f>MIN($K3603,IF(AND(S3603='[3]Resources - Baseline'!$C$25,$AH$3&gt;0),MIN(DATE(2050,12,31),MAX(DATE($AH$4,12,31),DATE(YEAR(J3603)+$AH$3,MONTH(J3603),DAY(J3603)))),IF(AND(COUNTIFS('[3]Resources - Baseline'!$C$26:$C$37,S3603)=1,$AH$2&gt;0),MIN(DATE($AH$4,12,31),DATE(YEAR(J3603)+$AH$2,MONTH(J3603),DAY(J3603))),DATE(2050,12,31))))</f>
        <v>#VALUE!</v>
      </c>
      <c r="AF3603" s="33">
        <f t="shared" si="567"/>
        <v>1</v>
      </c>
    </row>
    <row r="3604" spans="1:32">
      <c r="A3604" s="1">
        <v>3604</v>
      </c>
      <c r="B3604" s="21" t="s">
        <v>7267</v>
      </c>
      <c r="C3604" s="21" t="s">
        <v>7268</v>
      </c>
      <c r="D3604" s="21" t="s">
        <v>163</v>
      </c>
      <c r="E3604" s="21" t="s">
        <v>1273</v>
      </c>
      <c r="F3604" s="21" t="s">
        <v>1273</v>
      </c>
      <c r="G3604" s="21" t="s">
        <v>1274</v>
      </c>
      <c r="H3604" s="21" t="s">
        <v>210</v>
      </c>
      <c r="I3604" s="21" t="s">
        <v>212</v>
      </c>
      <c r="J3604" s="22">
        <v>21520</v>
      </c>
      <c r="K3604" s="22">
        <v>55153</v>
      </c>
      <c r="L3604" s="23">
        <f t="shared" si="568"/>
        <v>52.4</v>
      </c>
      <c r="M3604" s="24">
        <f t="shared" si="569"/>
        <v>1</v>
      </c>
      <c r="N3604" s="21">
        <v>52.4</v>
      </c>
      <c r="O3604" s="21">
        <v>52.4</v>
      </c>
      <c r="P3604" s="21" t="s">
        <v>218</v>
      </c>
      <c r="Q3604" s="21" t="s">
        <v>219</v>
      </c>
      <c r="R3604" s="25" t="s">
        <v>218</v>
      </c>
      <c r="S3604" s="21" t="s">
        <v>344</v>
      </c>
      <c r="T3604" s="21"/>
      <c r="U3604" s="26"/>
      <c r="V3604" s="26"/>
      <c r="W3604" s="27">
        <f t="shared" si="560"/>
        <v>1959</v>
      </c>
      <c r="X3604" s="27">
        <f t="shared" si="561"/>
        <v>2050</v>
      </c>
      <c r="Y3604" s="28">
        <f t="shared" si="562"/>
        <v>0</v>
      </c>
      <c r="Z3604" s="29" t="str">
        <f t="shared" si="563"/>
        <v>NW</v>
      </c>
      <c r="AA3604" s="30">
        <f t="shared" si="564"/>
        <v>52.4</v>
      </c>
      <c r="AB3604" s="31">
        <f>IF(AND(ISNUMBER(MATCH($S3604,[3]Lists!$CU$8:$CU$37,0)),J3604&gt;=DATE(2018,12,31)),$AH$6,$AH$5)</f>
        <v>1</v>
      </c>
      <c r="AC3604" s="31">
        <f t="shared" si="565"/>
        <v>1</v>
      </c>
      <c r="AD3604" s="31">
        <f t="shared" si="566"/>
        <v>1</v>
      </c>
      <c r="AE3604" s="32" t="e">
        <f>MIN($K3604,IF(AND(S3604='[3]Resources - Baseline'!$C$25,$AH$3&gt;0),MIN(DATE(2050,12,31),MAX(DATE($AH$4,12,31),DATE(YEAR(J3604)+$AH$3,MONTH(J3604),DAY(J3604)))),IF(AND(COUNTIFS('[3]Resources - Baseline'!$C$26:$C$37,S3604)=1,$AH$2&gt;0),MIN(DATE($AH$4,12,31),DATE(YEAR(J3604)+$AH$2,MONTH(J3604),DAY(J3604))),DATE(2050,12,31))))</f>
        <v>#VALUE!</v>
      </c>
      <c r="AF3604" s="33">
        <f t="shared" si="567"/>
        <v>1</v>
      </c>
    </row>
    <row r="3605" spans="1:32">
      <c r="A3605" s="1">
        <v>3605</v>
      </c>
      <c r="B3605" s="21" t="s">
        <v>7269</v>
      </c>
      <c r="C3605" s="21" t="s">
        <v>7270</v>
      </c>
      <c r="D3605" s="21" t="s">
        <v>163</v>
      </c>
      <c r="E3605" s="21" t="s">
        <v>1273</v>
      </c>
      <c r="F3605" s="21" t="s">
        <v>1273</v>
      </c>
      <c r="G3605" s="21" t="s">
        <v>1274</v>
      </c>
      <c r="H3605" s="21" t="s">
        <v>210</v>
      </c>
      <c r="I3605" s="21" t="s">
        <v>212</v>
      </c>
      <c r="J3605" s="22">
        <v>21520</v>
      </c>
      <c r="K3605" s="22">
        <v>55153</v>
      </c>
      <c r="L3605" s="23">
        <f t="shared" si="568"/>
        <v>52.4</v>
      </c>
      <c r="M3605" s="24">
        <f t="shared" si="569"/>
        <v>1</v>
      </c>
      <c r="N3605" s="21">
        <v>52.4</v>
      </c>
      <c r="O3605" s="21">
        <v>52.4</v>
      </c>
      <c r="P3605" s="21" t="s">
        <v>218</v>
      </c>
      <c r="Q3605" s="21" t="s">
        <v>219</v>
      </c>
      <c r="R3605" s="25" t="s">
        <v>218</v>
      </c>
      <c r="S3605" s="21" t="s">
        <v>344</v>
      </c>
      <c r="T3605" s="21"/>
      <c r="U3605" s="26"/>
      <c r="V3605" s="26"/>
      <c r="W3605" s="27">
        <f t="shared" si="560"/>
        <v>1959</v>
      </c>
      <c r="X3605" s="27">
        <f t="shared" si="561"/>
        <v>2050</v>
      </c>
      <c r="Y3605" s="28">
        <f t="shared" si="562"/>
        <v>0</v>
      </c>
      <c r="Z3605" s="29" t="str">
        <f t="shared" si="563"/>
        <v>NW</v>
      </c>
      <c r="AA3605" s="30">
        <f t="shared" si="564"/>
        <v>52.4</v>
      </c>
      <c r="AB3605" s="31">
        <f>IF(AND(ISNUMBER(MATCH($S3605,[3]Lists!$CU$8:$CU$37,0)),J3605&gt;=DATE(2018,12,31)),$AH$6,$AH$5)</f>
        <v>1</v>
      </c>
      <c r="AC3605" s="31">
        <f t="shared" si="565"/>
        <v>1</v>
      </c>
      <c r="AD3605" s="31">
        <f t="shared" si="566"/>
        <v>1</v>
      </c>
      <c r="AE3605" s="32" t="e">
        <f>MIN($K3605,IF(AND(S3605='[3]Resources - Baseline'!$C$25,$AH$3&gt;0),MIN(DATE(2050,12,31),MAX(DATE($AH$4,12,31),DATE(YEAR(J3605)+$AH$3,MONTH(J3605),DAY(J3605)))),IF(AND(COUNTIFS('[3]Resources - Baseline'!$C$26:$C$37,S3605)=1,$AH$2&gt;0),MIN(DATE($AH$4,12,31),DATE(YEAR(J3605)+$AH$2,MONTH(J3605),DAY(J3605))),DATE(2050,12,31))))</f>
        <v>#VALUE!</v>
      </c>
      <c r="AF3605" s="33">
        <f t="shared" si="567"/>
        <v>1</v>
      </c>
    </row>
    <row r="3606" spans="1:32">
      <c r="A3606" s="1">
        <v>3606</v>
      </c>
      <c r="B3606" s="21" t="s">
        <v>7271</v>
      </c>
      <c r="C3606" s="21" t="s">
        <v>7272</v>
      </c>
      <c r="D3606" s="21" t="s">
        <v>163</v>
      </c>
      <c r="E3606" s="21" t="s">
        <v>164</v>
      </c>
      <c r="F3606" s="21" t="s">
        <v>164</v>
      </c>
      <c r="G3606" s="21" t="s">
        <v>165</v>
      </c>
      <c r="H3606" s="21" t="s">
        <v>166</v>
      </c>
      <c r="I3606" s="21" t="s">
        <v>167</v>
      </c>
      <c r="J3606" s="22">
        <v>41060</v>
      </c>
      <c r="K3606" s="22">
        <v>55652</v>
      </c>
      <c r="L3606" s="23">
        <f t="shared" si="568"/>
        <v>10</v>
      </c>
      <c r="M3606" s="24">
        <f t="shared" si="569"/>
        <v>1</v>
      </c>
      <c r="N3606" s="21">
        <v>10</v>
      </c>
      <c r="O3606" s="21">
        <v>10</v>
      </c>
      <c r="P3606" s="21" t="s">
        <v>218</v>
      </c>
      <c r="Q3606" s="21" t="s">
        <v>219</v>
      </c>
      <c r="R3606" s="25" t="s">
        <v>218</v>
      </c>
      <c r="S3606" s="21" t="s">
        <v>220</v>
      </c>
      <c r="T3606" s="21"/>
      <c r="U3606" s="26"/>
      <c r="V3606" s="26"/>
      <c r="W3606" s="27">
        <f t="shared" si="560"/>
        <v>2012</v>
      </c>
      <c r="X3606" s="27">
        <f t="shared" si="561"/>
        <v>2051</v>
      </c>
      <c r="Y3606" s="28">
        <f t="shared" si="562"/>
        <v>0</v>
      </c>
      <c r="Z3606" s="29" t="str">
        <f t="shared" si="563"/>
        <v>Excluded</v>
      </c>
      <c r="AA3606" s="30">
        <f t="shared" si="564"/>
        <v>10</v>
      </c>
      <c r="AB3606" s="31">
        <f>IF(AND(ISNUMBER(MATCH($S3606,[3]Lists!$CU$8:$CU$37,0)),J3606&gt;=DATE(2018,12,31)),$AH$6,$AH$5)</f>
        <v>1</v>
      </c>
      <c r="AC3606" s="31">
        <f t="shared" si="565"/>
        <v>1</v>
      </c>
      <c r="AD3606" s="31">
        <f t="shared" si="566"/>
        <v>1</v>
      </c>
      <c r="AE3606" s="32" t="e">
        <f>MIN($K3606,IF(AND(S3606='[3]Resources - Baseline'!$C$25,$AH$3&gt;0),MIN(DATE(2050,12,31),MAX(DATE($AH$4,12,31),DATE(YEAR(J3606)+$AH$3,MONTH(J3606),DAY(J3606)))),IF(AND(COUNTIFS('[3]Resources - Baseline'!$C$26:$C$37,S3606)=1,$AH$2&gt;0),MIN(DATE($AH$4,12,31),DATE(YEAR(J3606)+$AH$2,MONTH(J3606),DAY(J3606))),DATE(2050,12,31))))</f>
        <v>#VALUE!</v>
      </c>
      <c r="AF3606" s="33">
        <f t="shared" si="567"/>
        <v>1</v>
      </c>
    </row>
    <row r="3607" spans="1:32">
      <c r="A3607" s="1">
        <v>3607</v>
      </c>
      <c r="B3607" s="21" t="s">
        <v>7273</v>
      </c>
      <c r="C3607" s="21" t="s">
        <v>7274</v>
      </c>
      <c r="D3607" s="21" t="s">
        <v>163</v>
      </c>
      <c r="E3607" s="21" t="s">
        <v>440</v>
      </c>
      <c r="F3607" s="21" t="s">
        <v>440</v>
      </c>
      <c r="G3607" s="21" t="s">
        <v>441</v>
      </c>
      <c r="H3607" s="21" t="s">
        <v>434</v>
      </c>
      <c r="I3607" s="21" t="s">
        <v>212</v>
      </c>
      <c r="J3607" s="22">
        <v>2527</v>
      </c>
      <c r="K3607" s="22">
        <v>55153</v>
      </c>
      <c r="L3607" s="23">
        <f t="shared" si="568"/>
        <v>1.32</v>
      </c>
      <c r="M3607" s="24">
        <f t="shared" si="569"/>
        <v>1</v>
      </c>
      <c r="N3607" s="21">
        <v>1.32</v>
      </c>
      <c r="O3607" s="21">
        <v>1.32</v>
      </c>
      <c r="P3607" s="21" t="s">
        <v>218</v>
      </c>
      <c r="Q3607" s="21" t="s">
        <v>219</v>
      </c>
      <c r="R3607" s="25" t="s">
        <v>218</v>
      </c>
      <c r="S3607" s="21" t="s">
        <v>344</v>
      </c>
      <c r="T3607" s="21"/>
      <c r="U3607" s="26"/>
      <c r="V3607" s="26"/>
      <c r="W3607" s="27">
        <f t="shared" si="560"/>
        <v>1907</v>
      </c>
      <c r="X3607" s="27">
        <f t="shared" si="561"/>
        <v>2050</v>
      </c>
      <c r="Y3607" s="28">
        <f t="shared" si="562"/>
        <v>0</v>
      </c>
      <c r="Z3607" s="29" t="str">
        <f t="shared" si="563"/>
        <v>NW</v>
      </c>
      <c r="AA3607" s="30">
        <f t="shared" si="564"/>
        <v>1.32</v>
      </c>
      <c r="AB3607" s="31">
        <f>IF(AND(ISNUMBER(MATCH($S3607,[3]Lists!$CU$8:$CU$37,0)),J3607&gt;=DATE(2018,12,31)),$AH$6,$AH$5)</f>
        <v>1</v>
      </c>
      <c r="AC3607" s="31">
        <f t="shared" si="565"/>
        <v>1</v>
      </c>
      <c r="AD3607" s="31">
        <f t="shared" si="566"/>
        <v>1</v>
      </c>
      <c r="AE3607" s="32" t="e">
        <f>MIN($K3607,IF(AND(S3607='[3]Resources - Baseline'!$C$25,$AH$3&gt;0),MIN(DATE(2050,12,31),MAX(DATE($AH$4,12,31),DATE(YEAR(J3607)+$AH$3,MONTH(J3607),DAY(J3607)))),IF(AND(COUNTIFS('[3]Resources - Baseline'!$C$26:$C$37,S3607)=1,$AH$2&gt;0),MIN(DATE($AH$4,12,31),DATE(YEAR(J3607)+$AH$2,MONTH(J3607),DAY(J3607))),DATE(2050,12,31))))</f>
        <v>#VALUE!</v>
      </c>
      <c r="AF3607" s="33">
        <f t="shared" si="567"/>
        <v>1</v>
      </c>
    </row>
    <row r="3608" spans="1:32">
      <c r="A3608" s="1">
        <v>3608</v>
      </c>
      <c r="B3608" s="21" t="s">
        <v>7275</v>
      </c>
      <c r="C3608" s="21" t="s">
        <v>7276</v>
      </c>
      <c r="D3608" s="21" t="s">
        <v>163</v>
      </c>
      <c r="E3608" s="21" t="s">
        <v>440</v>
      </c>
      <c r="F3608" s="21" t="s">
        <v>440</v>
      </c>
      <c r="G3608" s="21" t="s">
        <v>441</v>
      </c>
      <c r="H3608" s="21" t="s">
        <v>434</v>
      </c>
      <c r="I3608" s="21" t="s">
        <v>212</v>
      </c>
      <c r="J3608" s="22">
        <v>2527</v>
      </c>
      <c r="K3608" s="22">
        <v>55153</v>
      </c>
      <c r="L3608" s="23">
        <f t="shared" si="568"/>
        <v>1.2</v>
      </c>
      <c r="M3608" s="24">
        <f t="shared" si="569"/>
        <v>1</v>
      </c>
      <c r="N3608" s="21">
        <v>1.2</v>
      </c>
      <c r="O3608" s="21">
        <v>1.2</v>
      </c>
      <c r="P3608" s="21" t="s">
        <v>218</v>
      </c>
      <c r="Q3608" s="21" t="s">
        <v>219</v>
      </c>
      <c r="R3608" s="25" t="s">
        <v>218</v>
      </c>
      <c r="S3608" s="21" t="s">
        <v>344</v>
      </c>
      <c r="T3608" s="21"/>
      <c r="U3608" s="26"/>
      <c r="V3608" s="26"/>
      <c r="W3608" s="27">
        <f t="shared" si="560"/>
        <v>1907</v>
      </c>
      <c r="X3608" s="27">
        <f t="shared" si="561"/>
        <v>2050</v>
      </c>
      <c r="Y3608" s="28">
        <f t="shared" si="562"/>
        <v>0</v>
      </c>
      <c r="Z3608" s="29" t="str">
        <f t="shared" si="563"/>
        <v>NW</v>
      </c>
      <c r="AA3608" s="30">
        <f t="shared" si="564"/>
        <v>1.2</v>
      </c>
      <c r="AB3608" s="31">
        <f>IF(AND(ISNUMBER(MATCH($S3608,[3]Lists!$CU$8:$CU$37,0)),J3608&gt;=DATE(2018,12,31)),$AH$6,$AH$5)</f>
        <v>1</v>
      </c>
      <c r="AC3608" s="31">
        <f t="shared" si="565"/>
        <v>1</v>
      </c>
      <c r="AD3608" s="31">
        <f t="shared" si="566"/>
        <v>1</v>
      </c>
      <c r="AE3608" s="32" t="e">
        <f>MIN($K3608,IF(AND(S3608='[3]Resources - Baseline'!$C$25,$AH$3&gt;0),MIN(DATE(2050,12,31),MAX(DATE($AH$4,12,31),DATE(YEAR(J3608)+$AH$3,MONTH(J3608),DAY(J3608)))),IF(AND(COUNTIFS('[3]Resources - Baseline'!$C$26:$C$37,S3608)=1,$AH$2&gt;0),MIN(DATE($AH$4,12,31),DATE(YEAR(J3608)+$AH$2,MONTH(J3608),DAY(J3608))),DATE(2050,12,31))))</f>
        <v>#VALUE!</v>
      </c>
      <c r="AF3608" s="33">
        <f t="shared" si="567"/>
        <v>1</v>
      </c>
    </row>
    <row r="3609" spans="1:32">
      <c r="A3609" s="1">
        <v>3609</v>
      </c>
      <c r="B3609" s="21" t="s">
        <v>7277</v>
      </c>
      <c r="C3609" s="21" t="s">
        <v>7278</v>
      </c>
      <c r="D3609" s="21" t="s">
        <v>163</v>
      </c>
      <c r="E3609" s="21" t="s">
        <v>164</v>
      </c>
      <c r="F3609" s="21" t="s">
        <v>164</v>
      </c>
      <c r="G3609" s="21" t="s">
        <v>165</v>
      </c>
      <c r="H3609" s="21" t="s">
        <v>166</v>
      </c>
      <c r="I3609" s="21" t="s">
        <v>167</v>
      </c>
      <c r="J3609" s="22">
        <v>40252</v>
      </c>
      <c r="K3609" s="22">
        <v>49388</v>
      </c>
      <c r="L3609" s="23">
        <f t="shared" si="568"/>
        <v>10.99</v>
      </c>
      <c r="M3609" s="24">
        <f t="shared" si="569"/>
        <v>1</v>
      </c>
      <c r="N3609" s="21">
        <v>10.99</v>
      </c>
      <c r="O3609" s="21">
        <v>10.99</v>
      </c>
      <c r="P3609" s="21" t="s">
        <v>218</v>
      </c>
      <c r="Q3609" s="21" t="s">
        <v>219</v>
      </c>
      <c r="R3609" s="25" t="s">
        <v>218</v>
      </c>
      <c r="S3609" s="21" t="s">
        <v>220</v>
      </c>
      <c r="T3609" s="21"/>
      <c r="U3609" s="26"/>
      <c r="V3609" s="26"/>
      <c r="W3609" s="27">
        <f t="shared" si="560"/>
        <v>2010</v>
      </c>
      <c r="X3609" s="27">
        <f t="shared" si="561"/>
        <v>2034</v>
      </c>
      <c r="Y3609" s="28">
        <f t="shared" si="562"/>
        <v>0</v>
      </c>
      <c r="Z3609" s="29" t="str">
        <f t="shared" si="563"/>
        <v>Excluded</v>
      </c>
      <c r="AA3609" s="30">
        <f t="shared" si="564"/>
        <v>10.99</v>
      </c>
      <c r="AB3609" s="31">
        <f>IF(AND(ISNUMBER(MATCH($S3609,[3]Lists!$CU$8:$CU$37,0)),J3609&gt;=DATE(2018,12,31)),$AH$6,$AH$5)</f>
        <v>1</v>
      </c>
      <c r="AC3609" s="31">
        <f t="shared" si="565"/>
        <v>1</v>
      </c>
      <c r="AD3609" s="31">
        <f t="shared" si="566"/>
        <v>1</v>
      </c>
      <c r="AE3609" s="32" t="e">
        <f>MIN($K3609,IF(AND(S3609='[3]Resources - Baseline'!$C$25,$AH$3&gt;0),MIN(DATE(2050,12,31),MAX(DATE($AH$4,12,31),DATE(YEAR(J3609)+$AH$3,MONTH(J3609),DAY(J3609)))),IF(AND(COUNTIFS('[3]Resources - Baseline'!$C$26:$C$37,S3609)=1,$AH$2&gt;0),MIN(DATE($AH$4,12,31),DATE(YEAR(J3609)+$AH$2,MONTH(J3609),DAY(J3609))),DATE(2050,12,31))))</f>
        <v>#VALUE!</v>
      </c>
      <c r="AF3609" s="33">
        <f t="shared" si="567"/>
        <v>1</v>
      </c>
    </row>
    <row r="3610" spans="1:32">
      <c r="A3610" s="1">
        <v>3610</v>
      </c>
      <c r="B3610" s="21" t="s">
        <v>7279</v>
      </c>
      <c r="C3610" s="21" t="s">
        <v>7280</v>
      </c>
      <c r="D3610" s="21" t="s">
        <v>163</v>
      </c>
      <c r="E3610" s="21" t="s">
        <v>375</v>
      </c>
      <c r="F3610" s="21" t="s">
        <v>375</v>
      </c>
      <c r="G3610" s="21" t="s">
        <v>376</v>
      </c>
      <c r="H3610" s="21" t="s">
        <v>377</v>
      </c>
      <c r="I3610" s="21" t="s">
        <v>378</v>
      </c>
      <c r="J3610" s="22">
        <v>30621</v>
      </c>
      <c r="K3610" s="22">
        <v>55153</v>
      </c>
      <c r="L3610" s="23">
        <f t="shared" si="568"/>
        <v>5</v>
      </c>
      <c r="M3610" s="24">
        <f t="shared" si="569"/>
        <v>1</v>
      </c>
      <c r="N3610" s="21">
        <v>5</v>
      </c>
      <c r="O3610" s="21">
        <v>5</v>
      </c>
      <c r="P3610" s="21" t="s">
        <v>218</v>
      </c>
      <c r="Q3610" s="21" t="s">
        <v>219</v>
      </c>
      <c r="R3610" s="25" t="s">
        <v>218</v>
      </c>
      <c r="S3610" s="21" t="s">
        <v>1350</v>
      </c>
      <c r="T3610" s="21"/>
      <c r="U3610" s="26"/>
      <c r="V3610" s="26"/>
      <c r="W3610" s="27">
        <f t="shared" si="560"/>
        <v>1984</v>
      </c>
      <c r="X3610" s="27">
        <f t="shared" si="561"/>
        <v>2050</v>
      </c>
      <c r="Y3610" s="28">
        <f t="shared" si="562"/>
        <v>0</v>
      </c>
      <c r="Z3610" s="29" t="str">
        <f t="shared" si="563"/>
        <v>BANC</v>
      </c>
      <c r="AA3610" s="30">
        <f t="shared" si="564"/>
        <v>5</v>
      </c>
      <c r="AB3610" s="31">
        <f>IF(AND(ISNUMBER(MATCH($S3610,[3]Lists!$CU$8:$CU$37,0)),J3610&gt;=DATE(2018,12,31)),$AH$6,$AH$5)</f>
        <v>1</v>
      </c>
      <c r="AC3610" s="31">
        <f t="shared" si="565"/>
        <v>1</v>
      </c>
      <c r="AD3610" s="31">
        <f t="shared" si="566"/>
        <v>1</v>
      </c>
      <c r="AE3610" s="32" t="e">
        <f>MIN($K3610,IF(AND(S3610='[3]Resources - Baseline'!$C$25,$AH$3&gt;0),MIN(DATE(2050,12,31),MAX(DATE($AH$4,12,31),DATE(YEAR(J3610)+$AH$3,MONTH(J3610),DAY(J3610)))),IF(AND(COUNTIFS('[3]Resources - Baseline'!$C$26:$C$37,S3610)=1,$AH$2&gt;0),MIN(DATE($AH$4,12,31),DATE(YEAR(J3610)+$AH$2,MONTH(J3610),DAY(J3610))),DATE(2050,12,31))))</f>
        <v>#VALUE!</v>
      </c>
      <c r="AF3610" s="33">
        <f t="shared" si="567"/>
        <v>1</v>
      </c>
    </row>
    <row r="3611" spans="1:32">
      <c r="A3611" s="1">
        <v>3611</v>
      </c>
      <c r="B3611" s="21" t="s">
        <v>7281</v>
      </c>
      <c r="C3611" s="21" t="s">
        <v>7282</v>
      </c>
      <c r="D3611" s="21" t="s">
        <v>163</v>
      </c>
      <c r="E3611" s="21" t="s">
        <v>1097</v>
      </c>
      <c r="F3611" s="21" t="s">
        <v>1097</v>
      </c>
      <c r="G3611" s="21" t="s">
        <v>1098</v>
      </c>
      <c r="H3611" s="21" t="s">
        <v>210</v>
      </c>
      <c r="I3611" s="21" t="s">
        <v>212</v>
      </c>
      <c r="J3611" s="22">
        <v>8127</v>
      </c>
      <c r="K3611" s="22">
        <v>55153</v>
      </c>
      <c r="L3611" s="23">
        <f t="shared" si="568"/>
        <v>10</v>
      </c>
      <c r="M3611" s="24">
        <f t="shared" si="569"/>
        <v>1</v>
      </c>
      <c r="N3611" s="21">
        <v>10</v>
      </c>
      <c r="O3611" s="21">
        <v>10</v>
      </c>
      <c r="P3611" s="21" t="s">
        <v>218</v>
      </c>
      <c r="Q3611" s="21" t="s">
        <v>219</v>
      </c>
      <c r="R3611" s="25" t="s">
        <v>218</v>
      </c>
      <c r="S3611" s="21" t="s">
        <v>344</v>
      </c>
      <c r="T3611" s="21"/>
      <c r="U3611" s="26"/>
      <c r="V3611" s="26"/>
      <c r="W3611" s="27">
        <f t="shared" si="560"/>
        <v>1922</v>
      </c>
      <c r="X3611" s="27">
        <f t="shared" si="561"/>
        <v>2050</v>
      </c>
      <c r="Y3611" s="28">
        <f t="shared" si="562"/>
        <v>0</v>
      </c>
      <c r="Z3611" s="29" t="str">
        <f t="shared" si="563"/>
        <v>NW</v>
      </c>
      <c r="AA3611" s="30">
        <f t="shared" si="564"/>
        <v>10</v>
      </c>
      <c r="AB3611" s="31">
        <f>IF(AND(ISNUMBER(MATCH($S3611,[3]Lists!$CU$8:$CU$37,0)),J3611&gt;=DATE(2018,12,31)),$AH$6,$AH$5)</f>
        <v>1</v>
      </c>
      <c r="AC3611" s="31">
        <f t="shared" si="565"/>
        <v>1</v>
      </c>
      <c r="AD3611" s="31">
        <f t="shared" si="566"/>
        <v>1</v>
      </c>
      <c r="AE3611" s="32" t="e">
        <f>MIN($K3611,IF(AND(S3611='[3]Resources - Baseline'!$C$25,$AH$3&gt;0),MIN(DATE(2050,12,31),MAX(DATE($AH$4,12,31),DATE(YEAR(J3611)+$AH$3,MONTH(J3611),DAY(J3611)))),IF(AND(COUNTIFS('[3]Resources - Baseline'!$C$26:$C$37,S3611)=1,$AH$2&gt;0),MIN(DATE($AH$4,12,31),DATE(YEAR(J3611)+$AH$2,MONTH(J3611),DAY(J3611))),DATE(2050,12,31))))</f>
        <v>#VALUE!</v>
      </c>
      <c r="AF3611" s="33">
        <f t="shared" si="567"/>
        <v>1</v>
      </c>
    </row>
    <row r="3612" spans="1:32">
      <c r="A3612" s="1">
        <v>3612</v>
      </c>
      <c r="B3612" s="21" t="s">
        <v>7283</v>
      </c>
      <c r="C3612" s="21" t="s">
        <v>7284</v>
      </c>
      <c r="D3612" s="21" t="s">
        <v>163</v>
      </c>
      <c r="E3612" s="21" t="s">
        <v>232</v>
      </c>
      <c r="F3612" s="21" t="s">
        <v>232</v>
      </c>
      <c r="G3612" s="21" t="s">
        <v>233</v>
      </c>
      <c r="H3612" s="21" t="s">
        <v>234</v>
      </c>
      <c r="I3612" s="21" t="s">
        <v>232</v>
      </c>
      <c r="J3612" s="22">
        <v>19115</v>
      </c>
      <c r="K3612" s="22">
        <v>55153</v>
      </c>
      <c r="L3612" s="23">
        <f t="shared" si="568"/>
        <v>37.5</v>
      </c>
      <c r="M3612" s="24">
        <f t="shared" si="569"/>
        <v>1</v>
      </c>
      <c r="N3612" s="21">
        <v>37.5</v>
      </c>
      <c r="O3612" s="21">
        <v>37.5</v>
      </c>
      <c r="P3612" s="21" t="s">
        <v>218</v>
      </c>
      <c r="Q3612" s="21" t="s">
        <v>219</v>
      </c>
      <c r="R3612" s="25" t="s">
        <v>218</v>
      </c>
      <c r="S3612" s="21" t="s">
        <v>858</v>
      </c>
      <c r="T3612" s="21"/>
      <c r="U3612" s="26"/>
      <c r="V3612" s="26"/>
      <c r="W3612" s="27">
        <f t="shared" si="560"/>
        <v>1952</v>
      </c>
      <c r="X3612" s="27">
        <f t="shared" si="561"/>
        <v>2050</v>
      </c>
      <c r="Y3612" s="28">
        <f t="shared" si="562"/>
        <v>0</v>
      </c>
      <c r="Z3612" s="29" t="str">
        <f t="shared" si="563"/>
        <v>LDWP</v>
      </c>
      <c r="AA3612" s="30">
        <f t="shared" si="564"/>
        <v>37.5</v>
      </c>
      <c r="AB3612" s="31">
        <f>IF(AND(ISNUMBER(MATCH($S3612,[3]Lists!$CU$8:$CU$37,0)),J3612&gt;=DATE(2018,12,31)),$AH$6,$AH$5)</f>
        <v>1</v>
      </c>
      <c r="AC3612" s="31">
        <f t="shared" si="565"/>
        <v>1</v>
      </c>
      <c r="AD3612" s="31">
        <f t="shared" si="566"/>
        <v>1</v>
      </c>
      <c r="AE3612" s="32" t="e">
        <f>MIN($K3612,IF(AND(S3612='[3]Resources - Baseline'!$C$25,$AH$3&gt;0),MIN(DATE(2050,12,31),MAX(DATE($AH$4,12,31),DATE(YEAR(J3612)+$AH$3,MONTH(J3612),DAY(J3612)))),IF(AND(COUNTIFS('[3]Resources - Baseline'!$C$26:$C$37,S3612)=1,$AH$2&gt;0),MIN(DATE($AH$4,12,31),DATE(YEAR(J3612)+$AH$2,MONTH(J3612),DAY(J3612))),DATE(2050,12,31))))</f>
        <v>#VALUE!</v>
      </c>
      <c r="AF3612" s="33">
        <f t="shared" si="567"/>
        <v>1</v>
      </c>
    </row>
    <row r="3613" spans="1:32">
      <c r="A3613" s="1">
        <v>3613</v>
      </c>
      <c r="B3613" s="21" t="s">
        <v>7285</v>
      </c>
      <c r="C3613" s="21" t="s">
        <v>7286</v>
      </c>
      <c r="D3613" s="21" t="s">
        <v>163</v>
      </c>
      <c r="E3613" s="21" t="s">
        <v>164</v>
      </c>
      <c r="F3613" s="21" t="s">
        <v>164</v>
      </c>
      <c r="G3613" s="21" t="s">
        <v>165</v>
      </c>
      <c r="H3613" s="21" t="s">
        <v>166</v>
      </c>
      <c r="I3613" s="21" t="s">
        <v>167</v>
      </c>
      <c r="J3613" s="22">
        <v>42522</v>
      </c>
      <c r="K3613" s="22">
        <v>57132</v>
      </c>
      <c r="L3613" s="23">
        <f t="shared" si="568"/>
        <v>18.5</v>
      </c>
      <c r="M3613" s="24">
        <f t="shared" si="569"/>
        <v>1</v>
      </c>
      <c r="N3613" s="21">
        <v>18.5</v>
      </c>
      <c r="O3613" s="21">
        <v>18.5</v>
      </c>
      <c r="P3613" s="21" t="s">
        <v>218</v>
      </c>
      <c r="Q3613" s="21" t="s">
        <v>219</v>
      </c>
      <c r="R3613" s="25" t="s">
        <v>218</v>
      </c>
      <c r="S3613" s="21" t="s">
        <v>220</v>
      </c>
      <c r="T3613" s="21"/>
      <c r="U3613" s="26"/>
      <c r="V3613" s="26"/>
      <c r="W3613" s="27">
        <f t="shared" si="560"/>
        <v>2016</v>
      </c>
      <c r="X3613" s="27">
        <f t="shared" si="561"/>
        <v>2055</v>
      </c>
      <c r="Y3613" s="28">
        <f t="shared" si="562"/>
        <v>0</v>
      </c>
      <c r="Z3613" s="29" t="str">
        <f t="shared" si="563"/>
        <v>Excluded</v>
      </c>
      <c r="AA3613" s="30">
        <f t="shared" si="564"/>
        <v>18.5</v>
      </c>
      <c r="AB3613" s="31">
        <f>IF(AND(ISNUMBER(MATCH($S3613,[3]Lists!$CU$8:$CU$37,0)),J3613&gt;=DATE(2018,12,31)),$AH$6,$AH$5)</f>
        <v>1</v>
      </c>
      <c r="AC3613" s="31">
        <f t="shared" si="565"/>
        <v>1</v>
      </c>
      <c r="AD3613" s="31">
        <f t="shared" si="566"/>
        <v>1</v>
      </c>
      <c r="AE3613" s="32" t="e">
        <f>MIN($K3613,IF(AND(S3613='[3]Resources - Baseline'!$C$25,$AH$3&gt;0),MIN(DATE(2050,12,31),MAX(DATE($AH$4,12,31),DATE(YEAR(J3613)+$AH$3,MONTH(J3613),DAY(J3613)))),IF(AND(COUNTIFS('[3]Resources - Baseline'!$C$26:$C$37,S3613)=1,$AH$2&gt;0),MIN(DATE($AH$4,12,31),DATE(YEAR(J3613)+$AH$2,MONTH(J3613),DAY(J3613))),DATE(2050,12,31))))</f>
        <v>#VALUE!</v>
      </c>
      <c r="AF3613" s="33">
        <f t="shared" si="567"/>
        <v>1</v>
      </c>
    </row>
    <row r="3614" spans="1:32">
      <c r="A3614" s="1">
        <v>3614</v>
      </c>
      <c r="B3614" s="21" t="s">
        <v>7287</v>
      </c>
      <c r="C3614" s="21" t="s">
        <v>7288</v>
      </c>
      <c r="D3614" s="21" t="s">
        <v>163</v>
      </c>
      <c r="E3614" s="21" t="s">
        <v>164</v>
      </c>
      <c r="F3614" s="21" t="s">
        <v>164</v>
      </c>
      <c r="G3614" s="21" t="s">
        <v>165</v>
      </c>
      <c r="H3614" s="21" t="s">
        <v>166</v>
      </c>
      <c r="I3614" s="21" t="s">
        <v>167</v>
      </c>
      <c r="J3614" s="22">
        <v>42522</v>
      </c>
      <c r="K3614" s="22">
        <v>57132</v>
      </c>
      <c r="L3614" s="23">
        <f t="shared" si="568"/>
        <v>18.5</v>
      </c>
      <c r="M3614" s="24">
        <f t="shared" si="569"/>
        <v>1</v>
      </c>
      <c r="N3614" s="21">
        <v>18.5</v>
      </c>
      <c r="O3614" s="21">
        <v>18.5</v>
      </c>
      <c r="P3614" s="21" t="s">
        <v>218</v>
      </c>
      <c r="Q3614" s="21" t="s">
        <v>219</v>
      </c>
      <c r="R3614" s="25" t="s">
        <v>218</v>
      </c>
      <c r="S3614" s="21" t="s">
        <v>220</v>
      </c>
      <c r="T3614" s="21"/>
      <c r="U3614" s="26"/>
      <c r="V3614" s="26"/>
      <c r="W3614" s="27">
        <f t="shared" si="560"/>
        <v>2016</v>
      </c>
      <c r="X3614" s="27">
        <f t="shared" si="561"/>
        <v>2055</v>
      </c>
      <c r="Y3614" s="28">
        <f t="shared" si="562"/>
        <v>0</v>
      </c>
      <c r="Z3614" s="29" t="str">
        <f t="shared" si="563"/>
        <v>Excluded</v>
      </c>
      <c r="AA3614" s="30">
        <f t="shared" si="564"/>
        <v>18.5</v>
      </c>
      <c r="AB3614" s="31">
        <f>IF(AND(ISNUMBER(MATCH($S3614,[3]Lists!$CU$8:$CU$37,0)),J3614&gt;=DATE(2018,12,31)),$AH$6,$AH$5)</f>
        <v>1</v>
      </c>
      <c r="AC3614" s="31">
        <f t="shared" si="565"/>
        <v>1</v>
      </c>
      <c r="AD3614" s="31">
        <f t="shared" si="566"/>
        <v>1</v>
      </c>
      <c r="AE3614" s="32" t="e">
        <f>MIN($K3614,IF(AND(S3614='[3]Resources - Baseline'!$C$25,$AH$3&gt;0),MIN(DATE(2050,12,31),MAX(DATE($AH$4,12,31),DATE(YEAR(J3614)+$AH$3,MONTH(J3614),DAY(J3614)))),IF(AND(COUNTIFS('[3]Resources - Baseline'!$C$26:$C$37,S3614)=1,$AH$2&gt;0),MIN(DATE($AH$4,12,31),DATE(YEAR(J3614)+$AH$2,MONTH(J3614),DAY(J3614))),DATE(2050,12,31))))</f>
        <v>#VALUE!</v>
      </c>
      <c r="AF3614" s="33">
        <f t="shared" si="567"/>
        <v>1</v>
      </c>
    </row>
    <row r="3615" spans="1:32">
      <c r="A3615" s="1">
        <v>3615</v>
      </c>
      <c r="B3615" s="21" t="s">
        <v>7289</v>
      </c>
      <c r="C3615" s="21" t="s">
        <v>7290</v>
      </c>
      <c r="D3615" s="21" t="s">
        <v>163</v>
      </c>
      <c r="E3615" s="21" t="s">
        <v>164</v>
      </c>
      <c r="F3615" s="21" t="s">
        <v>164</v>
      </c>
      <c r="G3615" s="21" t="s">
        <v>165</v>
      </c>
      <c r="H3615" s="21" t="s">
        <v>166</v>
      </c>
      <c r="I3615" s="21" t="s">
        <v>167</v>
      </c>
      <c r="J3615" s="22">
        <v>42522</v>
      </c>
      <c r="K3615" s="22">
        <v>57132</v>
      </c>
      <c r="L3615" s="23">
        <f t="shared" si="568"/>
        <v>18.5</v>
      </c>
      <c r="M3615" s="24">
        <f t="shared" si="569"/>
        <v>1</v>
      </c>
      <c r="N3615" s="21">
        <v>18.5</v>
      </c>
      <c r="O3615" s="21">
        <v>18.5</v>
      </c>
      <c r="P3615" s="21" t="s">
        <v>218</v>
      </c>
      <c r="Q3615" s="21" t="s">
        <v>219</v>
      </c>
      <c r="R3615" s="25" t="s">
        <v>218</v>
      </c>
      <c r="S3615" s="21" t="s">
        <v>220</v>
      </c>
      <c r="T3615" s="21"/>
      <c r="U3615" s="26"/>
      <c r="V3615" s="26"/>
      <c r="W3615" s="27">
        <f t="shared" si="560"/>
        <v>2016</v>
      </c>
      <c r="X3615" s="27">
        <f t="shared" si="561"/>
        <v>2055</v>
      </c>
      <c r="Y3615" s="28">
        <f t="shared" si="562"/>
        <v>0</v>
      </c>
      <c r="Z3615" s="29" t="str">
        <f t="shared" si="563"/>
        <v>Excluded</v>
      </c>
      <c r="AA3615" s="30">
        <f t="shared" si="564"/>
        <v>18.5</v>
      </c>
      <c r="AB3615" s="31">
        <f>IF(AND(ISNUMBER(MATCH($S3615,[3]Lists!$CU$8:$CU$37,0)),J3615&gt;=DATE(2018,12,31)),$AH$6,$AH$5)</f>
        <v>1</v>
      </c>
      <c r="AC3615" s="31">
        <f t="shared" si="565"/>
        <v>1</v>
      </c>
      <c r="AD3615" s="31">
        <f t="shared" si="566"/>
        <v>1</v>
      </c>
      <c r="AE3615" s="32" t="e">
        <f>MIN($K3615,IF(AND(S3615='[3]Resources - Baseline'!$C$25,$AH$3&gt;0),MIN(DATE(2050,12,31),MAX(DATE($AH$4,12,31),DATE(YEAR(J3615)+$AH$3,MONTH(J3615),DAY(J3615)))),IF(AND(COUNTIFS('[3]Resources - Baseline'!$C$26:$C$37,S3615)=1,$AH$2&gt;0),MIN(DATE($AH$4,12,31),DATE(YEAR(J3615)+$AH$2,MONTH(J3615),DAY(J3615))),DATE(2050,12,31))))</f>
        <v>#VALUE!</v>
      </c>
      <c r="AF3615" s="33">
        <f t="shared" si="567"/>
        <v>1</v>
      </c>
    </row>
    <row r="3616" spans="1:32">
      <c r="A3616" s="1">
        <v>3616</v>
      </c>
      <c r="B3616" s="21" t="s">
        <v>7291</v>
      </c>
      <c r="C3616" s="21" t="s">
        <v>7292</v>
      </c>
      <c r="D3616" s="21" t="s">
        <v>163</v>
      </c>
      <c r="E3616" s="21" t="s">
        <v>164</v>
      </c>
      <c r="F3616" s="21" t="s">
        <v>164</v>
      </c>
      <c r="G3616" s="21" t="s">
        <v>165</v>
      </c>
      <c r="H3616" s="21" t="s">
        <v>166</v>
      </c>
      <c r="I3616" s="21" t="s">
        <v>167</v>
      </c>
      <c r="J3616" s="22">
        <v>42522</v>
      </c>
      <c r="K3616" s="22">
        <v>57132</v>
      </c>
      <c r="L3616" s="23">
        <f t="shared" si="568"/>
        <v>18.5</v>
      </c>
      <c r="M3616" s="24">
        <f t="shared" si="569"/>
        <v>1</v>
      </c>
      <c r="N3616" s="21">
        <v>18.5</v>
      </c>
      <c r="O3616" s="21">
        <v>18.5</v>
      </c>
      <c r="P3616" s="21" t="s">
        <v>218</v>
      </c>
      <c r="Q3616" s="21" t="s">
        <v>219</v>
      </c>
      <c r="R3616" s="25" t="s">
        <v>218</v>
      </c>
      <c r="S3616" s="21" t="s">
        <v>220</v>
      </c>
      <c r="T3616" s="21"/>
      <c r="U3616" s="26"/>
      <c r="V3616" s="26"/>
      <c r="W3616" s="27">
        <f t="shared" si="560"/>
        <v>2016</v>
      </c>
      <c r="X3616" s="27">
        <f t="shared" si="561"/>
        <v>2055</v>
      </c>
      <c r="Y3616" s="28">
        <f t="shared" si="562"/>
        <v>0</v>
      </c>
      <c r="Z3616" s="29" t="str">
        <f t="shared" si="563"/>
        <v>Excluded</v>
      </c>
      <c r="AA3616" s="30">
        <f t="shared" si="564"/>
        <v>18.5</v>
      </c>
      <c r="AB3616" s="31">
        <f>IF(AND(ISNUMBER(MATCH($S3616,[3]Lists!$CU$8:$CU$37,0)),J3616&gt;=DATE(2018,12,31)),$AH$6,$AH$5)</f>
        <v>1</v>
      </c>
      <c r="AC3616" s="31">
        <f t="shared" si="565"/>
        <v>1</v>
      </c>
      <c r="AD3616" s="31">
        <f t="shared" si="566"/>
        <v>1</v>
      </c>
      <c r="AE3616" s="32" t="e">
        <f>MIN($K3616,IF(AND(S3616='[3]Resources - Baseline'!$C$25,$AH$3&gt;0),MIN(DATE(2050,12,31),MAX(DATE($AH$4,12,31),DATE(YEAR(J3616)+$AH$3,MONTH(J3616),DAY(J3616)))),IF(AND(COUNTIFS('[3]Resources - Baseline'!$C$26:$C$37,S3616)=1,$AH$2&gt;0),MIN(DATE($AH$4,12,31),DATE(YEAR(J3616)+$AH$2,MONTH(J3616),DAY(J3616))),DATE(2050,12,31))))</f>
        <v>#VALUE!</v>
      </c>
      <c r="AF3616" s="33">
        <f t="shared" si="567"/>
        <v>1</v>
      </c>
    </row>
    <row r="3617" spans="1:32">
      <c r="A3617" s="1">
        <v>3617</v>
      </c>
      <c r="B3617" s="21" t="s">
        <v>7293</v>
      </c>
      <c r="C3617" s="21" t="s">
        <v>7294</v>
      </c>
      <c r="D3617" s="21" t="s">
        <v>163</v>
      </c>
      <c r="E3617" s="21" t="s">
        <v>440</v>
      </c>
      <c r="F3617" s="21" t="s">
        <v>440</v>
      </c>
      <c r="G3617" s="21" t="s">
        <v>441</v>
      </c>
      <c r="H3617" s="21" t="s">
        <v>434</v>
      </c>
      <c r="I3617" s="21" t="s">
        <v>212</v>
      </c>
      <c r="J3617" s="22">
        <v>17685</v>
      </c>
      <c r="K3617" s="22">
        <v>55153</v>
      </c>
      <c r="L3617" s="23">
        <f t="shared" si="568"/>
        <v>8.27</v>
      </c>
      <c r="M3617" s="24">
        <f t="shared" si="569"/>
        <v>1</v>
      </c>
      <c r="N3617" s="21">
        <v>8.27</v>
      </c>
      <c r="O3617" s="21">
        <v>8.27</v>
      </c>
      <c r="P3617" s="21" t="s">
        <v>218</v>
      </c>
      <c r="Q3617" s="21" t="s">
        <v>219</v>
      </c>
      <c r="R3617" s="25" t="s">
        <v>218</v>
      </c>
      <c r="S3617" s="21" t="s">
        <v>344</v>
      </c>
      <c r="T3617" s="21"/>
      <c r="U3617" s="26"/>
      <c r="V3617" s="26"/>
      <c r="W3617" s="27">
        <f t="shared" si="560"/>
        <v>1948</v>
      </c>
      <c r="X3617" s="27">
        <f t="shared" si="561"/>
        <v>2050</v>
      </c>
      <c r="Y3617" s="28">
        <f t="shared" si="562"/>
        <v>0</v>
      </c>
      <c r="Z3617" s="29" t="str">
        <f t="shared" si="563"/>
        <v>NW</v>
      </c>
      <c r="AA3617" s="30">
        <f t="shared" si="564"/>
        <v>8.27</v>
      </c>
      <c r="AB3617" s="31">
        <f>IF(AND(ISNUMBER(MATCH($S3617,[3]Lists!$CU$8:$CU$37,0)),J3617&gt;=DATE(2018,12,31)),$AH$6,$AH$5)</f>
        <v>1</v>
      </c>
      <c r="AC3617" s="31">
        <f t="shared" si="565"/>
        <v>1</v>
      </c>
      <c r="AD3617" s="31">
        <f t="shared" si="566"/>
        <v>1</v>
      </c>
      <c r="AE3617" s="32" t="e">
        <f>MIN($K3617,IF(AND(S3617='[3]Resources - Baseline'!$C$25,$AH$3&gt;0),MIN(DATE(2050,12,31),MAX(DATE($AH$4,12,31),DATE(YEAR(J3617)+$AH$3,MONTH(J3617),DAY(J3617)))),IF(AND(COUNTIFS('[3]Resources - Baseline'!$C$26:$C$37,S3617)=1,$AH$2&gt;0),MIN(DATE($AH$4,12,31),DATE(YEAR(J3617)+$AH$2,MONTH(J3617),DAY(J3617))),DATE(2050,12,31))))</f>
        <v>#VALUE!</v>
      </c>
      <c r="AF3617" s="33">
        <f t="shared" si="567"/>
        <v>1</v>
      </c>
    </row>
    <row r="3618" spans="1:32">
      <c r="A3618" s="1">
        <v>3618</v>
      </c>
      <c r="B3618" s="21" t="s">
        <v>7295</v>
      </c>
      <c r="C3618" s="21" t="s">
        <v>7296</v>
      </c>
      <c r="D3618" s="21" t="s">
        <v>163</v>
      </c>
      <c r="E3618" s="21" t="s">
        <v>164</v>
      </c>
      <c r="F3618" s="21" t="s">
        <v>164</v>
      </c>
      <c r="G3618" s="21" t="s">
        <v>165</v>
      </c>
      <c r="H3618" s="21" t="s">
        <v>166</v>
      </c>
      <c r="I3618" s="21" t="s">
        <v>167</v>
      </c>
      <c r="J3618" s="22">
        <v>38563</v>
      </c>
      <c r="K3618" s="22">
        <v>51340</v>
      </c>
      <c r="L3618" s="23">
        <f t="shared" si="568"/>
        <v>12.5</v>
      </c>
      <c r="M3618" s="24">
        <f t="shared" si="569"/>
        <v>1</v>
      </c>
      <c r="N3618" s="21">
        <v>12.5</v>
      </c>
      <c r="O3618" s="21">
        <v>12.5</v>
      </c>
      <c r="P3618" s="21" t="s">
        <v>218</v>
      </c>
      <c r="Q3618" s="21" t="s">
        <v>219</v>
      </c>
      <c r="R3618" s="25" t="s">
        <v>218</v>
      </c>
      <c r="S3618" s="21" t="s">
        <v>220</v>
      </c>
      <c r="T3618" s="21"/>
      <c r="U3618" s="26"/>
      <c r="V3618" s="26"/>
      <c r="W3618" s="27">
        <f t="shared" si="560"/>
        <v>2006</v>
      </c>
      <c r="X3618" s="27">
        <f t="shared" si="561"/>
        <v>2040</v>
      </c>
      <c r="Y3618" s="28">
        <f t="shared" si="562"/>
        <v>0</v>
      </c>
      <c r="Z3618" s="29" t="str">
        <f t="shared" si="563"/>
        <v>Excluded</v>
      </c>
      <c r="AA3618" s="30">
        <f t="shared" si="564"/>
        <v>12.5</v>
      </c>
      <c r="AB3618" s="31">
        <f>IF(AND(ISNUMBER(MATCH($S3618,[3]Lists!$CU$8:$CU$37,0)),J3618&gt;=DATE(2018,12,31)),$AH$6,$AH$5)</f>
        <v>1</v>
      </c>
      <c r="AC3618" s="31">
        <f t="shared" si="565"/>
        <v>1</v>
      </c>
      <c r="AD3618" s="31">
        <f t="shared" si="566"/>
        <v>1</v>
      </c>
      <c r="AE3618" s="32" t="e">
        <f>MIN($K3618,IF(AND(S3618='[3]Resources - Baseline'!$C$25,$AH$3&gt;0),MIN(DATE(2050,12,31),MAX(DATE($AH$4,12,31),DATE(YEAR(J3618)+$AH$3,MONTH(J3618),DAY(J3618)))),IF(AND(COUNTIFS('[3]Resources - Baseline'!$C$26:$C$37,S3618)=1,$AH$2&gt;0),MIN(DATE($AH$4,12,31),DATE(YEAR(J3618)+$AH$2,MONTH(J3618),DAY(J3618))),DATE(2050,12,31))))</f>
        <v>#VALUE!</v>
      </c>
      <c r="AF3618" s="33">
        <f t="shared" si="567"/>
        <v>1</v>
      </c>
    </row>
    <row r="3619" spans="1:32">
      <c r="A3619" s="1">
        <v>3619</v>
      </c>
      <c r="B3619" s="21" t="s">
        <v>7297</v>
      </c>
      <c r="C3619" s="21" t="s">
        <v>7298</v>
      </c>
      <c r="D3619" s="21" t="s">
        <v>163</v>
      </c>
      <c r="E3619" s="21" t="s">
        <v>164</v>
      </c>
      <c r="F3619" s="21" t="s">
        <v>164</v>
      </c>
      <c r="G3619" s="21" t="s">
        <v>165</v>
      </c>
      <c r="H3619" s="21" t="s">
        <v>166</v>
      </c>
      <c r="I3619" s="21" t="s">
        <v>167</v>
      </c>
      <c r="J3619" s="22">
        <v>38563</v>
      </c>
      <c r="K3619" s="22">
        <v>51340</v>
      </c>
      <c r="L3619" s="23">
        <f t="shared" si="568"/>
        <v>12.5</v>
      </c>
      <c r="M3619" s="24">
        <f t="shared" si="569"/>
        <v>1</v>
      </c>
      <c r="N3619" s="21">
        <v>12.5</v>
      </c>
      <c r="O3619" s="21">
        <v>12.5</v>
      </c>
      <c r="P3619" s="21" t="s">
        <v>218</v>
      </c>
      <c r="Q3619" s="21" t="s">
        <v>219</v>
      </c>
      <c r="R3619" s="25" t="s">
        <v>218</v>
      </c>
      <c r="S3619" s="21" t="s">
        <v>220</v>
      </c>
      <c r="T3619" s="21"/>
      <c r="U3619" s="26"/>
      <c r="V3619" s="26"/>
      <c r="W3619" s="27">
        <f t="shared" si="560"/>
        <v>2006</v>
      </c>
      <c r="X3619" s="27">
        <f t="shared" si="561"/>
        <v>2040</v>
      </c>
      <c r="Y3619" s="28">
        <f t="shared" si="562"/>
        <v>0</v>
      </c>
      <c r="Z3619" s="29" t="str">
        <f t="shared" si="563"/>
        <v>Excluded</v>
      </c>
      <c r="AA3619" s="30">
        <f t="shared" si="564"/>
        <v>12.5</v>
      </c>
      <c r="AB3619" s="31">
        <f>IF(AND(ISNUMBER(MATCH($S3619,[3]Lists!$CU$8:$CU$37,0)),J3619&gt;=DATE(2018,12,31)),$AH$6,$AH$5)</f>
        <v>1</v>
      </c>
      <c r="AC3619" s="31">
        <f t="shared" si="565"/>
        <v>1</v>
      </c>
      <c r="AD3619" s="31">
        <f t="shared" si="566"/>
        <v>1</v>
      </c>
      <c r="AE3619" s="32" t="e">
        <f>MIN($K3619,IF(AND(S3619='[3]Resources - Baseline'!$C$25,$AH$3&gt;0),MIN(DATE(2050,12,31),MAX(DATE($AH$4,12,31),DATE(YEAR(J3619)+$AH$3,MONTH(J3619),DAY(J3619)))),IF(AND(COUNTIFS('[3]Resources - Baseline'!$C$26:$C$37,S3619)=1,$AH$2&gt;0),MIN(DATE($AH$4,12,31),DATE(YEAR(J3619)+$AH$2,MONTH(J3619),DAY(J3619))),DATE(2050,12,31))))</f>
        <v>#VALUE!</v>
      </c>
      <c r="AF3619" s="33">
        <f t="shared" si="567"/>
        <v>1</v>
      </c>
    </row>
    <row r="3620" spans="1:32">
      <c r="A3620" s="1">
        <v>3620</v>
      </c>
      <c r="B3620" s="21" t="s">
        <v>7299</v>
      </c>
      <c r="C3620" s="21" t="s">
        <v>7300</v>
      </c>
      <c r="D3620" s="21" t="s">
        <v>163</v>
      </c>
      <c r="E3620" s="21" t="s">
        <v>353</v>
      </c>
      <c r="F3620" s="21" t="s">
        <v>353</v>
      </c>
      <c r="G3620" s="21" t="s">
        <v>354</v>
      </c>
      <c r="H3620" s="21" t="s">
        <v>353</v>
      </c>
      <c r="I3620" s="21" t="s">
        <v>167</v>
      </c>
      <c r="J3620" s="22">
        <v>22981</v>
      </c>
      <c r="K3620" s="22">
        <v>55153</v>
      </c>
      <c r="L3620" s="23">
        <f t="shared" si="568"/>
        <v>8.6</v>
      </c>
      <c r="M3620" s="24">
        <f t="shared" si="569"/>
        <v>1</v>
      </c>
      <c r="N3620" s="21">
        <v>8.6</v>
      </c>
      <c r="O3620" s="21">
        <v>8.6</v>
      </c>
      <c r="P3620" s="21" t="s">
        <v>218</v>
      </c>
      <c r="Q3620" s="21" t="s">
        <v>219</v>
      </c>
      <c r="R3620" s="25" t="s">
        <v>218</v>
      </c>
      <c r="S3620" s="21" t="s">
        <v>220</v>
      </c>
      <c r="T3620" s="21"/>
      <c r="U3620" s="26"/>
      <c r="V3620" s="26"/>
      <c r="W3620" s="27">
        <f t="shared" si="560"/>
        <v>1963</v>
      </c>
      <c r="X3620" s="27">
        <f t="shared" si="561"/>
        <v>2050</v>
      </c>
      <c r="Y3620" s="28">
        <f t="shared" si="562"/>
        <v>0</v>
      </c>
      <c r="Z3620" s="29" t="str">
        <f t="shared" si="563"/>
        <v>Excluded</v>
      </c>
      <c r="AA3620" s="30">
        <f t="shared" si="564"/>
        <v>8.6</v>
      </c>
      <c r="AB3620" s="31">
        <f>IF(AND(ISNUMBER(MATCH($S3620,[3]Lists!$CU$8:$CU$37,0)),J3620&gt;=DATE(2018,12,31)),$AH$6,$AH$5)</f>
        <v>1</v>
      </c>
      <c r="AC3620" s="31">
        <f t="shared" si="565"/>
        <v>1</v>
      </c>
      <c r="AD3620" s="31">
        <f t="shared" si="566"/>
        <v>1</v>
      </c>
      <c r="AE3620" s="32" t="e">
        <f>MIN($K3620,IF(AND(S3620='[3]Resources - Baseline'!$C$25,$AH$3&gt;0),MIN(DATE(2050,12,31),MAX(DATE($AH$4,12,31),DATE(YEAR(J3620)+$AH$3,MONTH(J3620),DAY(J3620)))),IF(AND(COUNTIFS('[3]Resources - Baseline'!$C$26:$C$37,S3620)=1,$AH$2&gt;0),MIN(DATE($AH$4,12,31),DATE(YEAR(J3620)+$AH$2,MONTH(J3620),DAY(J3620))),DATE(2050,12,31))))</f>
        <v>#VALUE!</v>
      </c>
      <c r="AF3620" s="33">
        <f t="shared" si="567"/>
        <v>1</v>
      </c>
    </row>
    <row r="3621" spans="1:32">
      <c r="A3621" s="1">
        <v>3621</v>
      </c>
      <c r="B3621" s="21" t="s">
        <v>7301</v>
      </c>
      <c r="C3621" s="21" t="s">
        <v>7302</v>
      </c>
      <c r="D3621" s="21" t="s">
        <v>163</v>
      </c>
      <c r="E3621" s="21" t="s">
        <v>432</v>
      </c>
      <c r="F3621" s="21" t="s">
        <v>432</v>
      </c>
      <c r="G3621" s="21" t="s">
        <v>433</v>
      </c>
      <c r="H3621" s="21" t="s">
        <v>434</v>
      </c>
      <c r="I3621" s="21" t="s">
        <v>212</v>
      </c>
      <c r="J3621" s="22">
        <v>13759</v>
      </c>
      <c r="K3621" s="22">
        <v>55153</v>
      </c>
      <c r="L3621" s="23">
        <f t="shared" si="568"/>
        <v>9</v>
      </c>
      <c r="M3621" s="24">
        <f t="shared" si="569"/>
        <v>1</v>
      </c>
      <c r="N3621" s="21">
        <v>9</v>
      </c>
      <c r="O3621" s="21">
        <v>9</v>
      </c>
      <c r="P3621" s="21" t="s">
        <v>218</v>
      </c>
      <c r="Q3621" s="21" t="s">
        <v>219</v>
      </c>
      <c r="R3621" s="25" t="s">
        <v>218</v>
      </c>
      <c r="S3621" s="21" t="s">
        <v>344</v>
      </c>
      <c r="T3621" s="21"/>
      <c r="U3621" s="26"/>
      <c r="V3621" s="26"/>
      <c r="W3621" s="27">
        <f t="shared" si="560"/>
        <v>1938</v>
      </c>
      <c r="X3621" s="27">
        <f t="shared" si="561"/>
        <v>2050</v>
      </c>
      <c r="Y3621" s="28">
        <f t="shared" si="562"/>
        <v>0</v>
      </c>
      <c r="Z3621" s="29" t="str">
        <f t="shared" si="563"/>
        <v>NW</v>
      </c>
      <c r="AA3621" s="30">
        <f t="shared" si="564"/>
        <v>9</v>
      </c>
      <c r="AB3621" s="31">
        <f>IF(AND(ISNUMBER(MATCH($S3621,[3]Lists!$CU$8:$CU$37,0)),J3621&gt;=DATE(2018,12,31)),$AH$6,$AH$5)</f>
        <v>1</v>
      </c>
      <c r="AC3621" s="31">
        <f t="shared" si="565"/>
        <v>1</v>
      </c>
      <c r="AD3621" s="31">
        <f t="shared" si="566"/>
        <v>1</v>
      </c>
      <c r="AE3621" s="32" t="e">
        <f>MIN($K3621,IF(AND(S3621='[3]Resources - Baseline'!$C$25,$AH$3&gt;0),MIN(DATE(2050,12,31),MAX(DATE($AH$4,12,31),DATE(YEAR(J3621)+$AH$3,MONTH(J3621),DAY(J3621)))),IF(AND(COUNTIFS('[3]Resources - Baseline'!$C$26:$C$37,S3621)=1,$AH$2&gt;0),MIN(DATE($AH$4,12,31),DATE(YEAR(J3621)+$AH$2,MONTH(J3621),DAY(J3621))),DATE(2050,12,31))))</f>
        <v>#VALUE!</v>
      </c>
      <c r="AF3621" s="33">
        <f t="shared" si="567"/>
        <v>1</v>
      </c>
    </row>
    <row r="3622" spans="1:32">
      <c r="A3622" s="1">
        <v>3622</v>
      </c>
      <c r="B3622" s="21" t="s">
        <v>7303</v>
      </c>
      <c r="C3622" s="21" t="s">
        <v>7304</v>
      </c>
      <c r="D3622" s="21" t="s">
        <v>163</v>
      </c>
      <c r="E3622" s="21" t="s">
        <v>432</v>
      </c>
      <c r="F3622" s="21" t="s">
        <v>432</v>
      </c>
      <c r="G3622" s="21" t="s">
        <v>433</v>
      </c>
      <c r="H3622" s="21" t="s">
        <v>434</v>
      </c>
      <c r="I3622" s="21" t="s">
        <v>212</v>
      </c>
      <c r="J3622" s="22">
        <v>13759</v>
      </c>
      <c r="K3622" s="22">
        <v>55153</v>
      </c>
      <c r="L3622" s="23">
        <f t="shared" si="568"/>
        <v>9</v>
      </c>
      <c r="M3622" s="24">
        <f t="shared" si="569"/>
        <v>1</v>
      </c>
      <c r="N3622" s="21">
        <v>9</v>
      </c>
      <c r="O3622" s="21">
        <v>9</v>
      </c>
      <c r="P3622" s="21" t="s">
        <v>218</v>
      </c>
      <c r="Q3622" s="21" t="s">
        <v>219</v>
      </c>
      <c r="R3622" s="25" t="s">
        <v>218</v>
      </c>
      <c r="S3622" s="21" t="s">
        <v>344</v>
      </c>
      <c r="T3622" s="21"/>
      <c r="U3622" s="26"/>
      <c r="V3622" s="26"/>
      <c r="W3622" s="27">
        <f t="shared" si="560"/>
        <v>1938</v>
      </c>
      <c r="X3622" s="27">
        <f t="shared" si="561"/>
        <v>2050</v>
      </c>
      <c r="Y3622" s="28">
        <f t="shared" si="562"/>
        <v>0</v>
      </c>
      <c r="Z3622" s="29" t="str">
        <f t="shared" si="563"/>
        <v>NW</v>
      </c>
      <c r="AA3622" s="30">
        <f t="shared" si="564"/>
        <v>9</v>
      </c>
      <c r="AB3622" s="31">
        <f>IF(AND(ISNUMBER(MATCH($S3622,[3]Lists!$CU$8:$CU$37,0)),J3622&gt;=DATE(2018,12,31)),$AH$6,$AH$5)</f>
        <v>1</v>
      </c>
      <c r="AC3622" s="31">
        <f t="shared" si="565"/>
        <v>1</v>
      </c>
      <c r="AD3622" s="31">
        <f t="shared" si="566"/>
        <v>1</v>
      </c>
      <c r="AE3622" s="32" t="e">
        <f>MIN($K3622,IF(AND(S3622='[3]Resources - Baseline'!$C$25,$AH$3&gt;0),MIN(DATE(2050,12,31),MAX(DATE($AH$4,12,31),DATE(YEAR(J3622)+$AH$3,MONTH(J3622),DAY(J3622)))),IF(AND(COUNTIFS('[3]Resources - Baseline'!$C$26:$C$37,S3622)=1,$AH$2&gt;0),MIN(DATE($AH$4,12,31),DATE(YEAR(J3622)+$AH$2,MONTH(J3622),DAY(J3622))),DATE(2050,12,31))))</f>
        <v>#VALUE!</v>
      </c>
      <c r="AF3622" s="33">
        <f t="shared" si="567"/>
        <v>1</v>
      </c>
    </row>
    <row r="3623" spans="1:32">
      <c r="A3623" s="1">
        <v>3623</v>
      </c>
      <c r="B3623" s="21" t="s">
        <v>7305</v>
      </c>
      <c r="C3623" s="21" t="s">
        <v>7306</v>
      </c>
      <c r="D3623" s="21" t="s">
        <v>163</v>
      </c>
      <c r="E3623" s="21" t="s">
        <v>432</v>
      </c>
      <c r="F3623" s="21" t="s">
        <v>432</v>
      </c>
      <c r="G3623" s="21" t="s">
        <v>433</v>
      </c>
      <c r="H3623" s="21" t="s">
        <v>434</v>
      </c>
      <c r="I3623" s="21" t="s">
        <v>212</v>
      </c>
      <c r="J3623" s="22">
        <v>17411</v>
      </c>
      <c r="K3623" s="22">
        <v>55153</v>
      </c>
      <c r="L3623" s="23">
        <f t="shared" si="568"/>
        <v>8.25</v>
      </c>
      <c r="M3623" s="24">
        <f t="shared" si="569"/>
        <v>1</v>
      </c>
      <c r="N3623" s="21">
        <v>8.25</v>
      </c>
      <c r="O3623" s="21">
        <v>8.25</v>
      </c>
      <c r="P3623" s="21" t="s">
        <v>218</v>
      </c>
      <c r="Q3623" s="21" t="s">
        <v>219</v>
      </c>
      <c r="R3623" s="25" t="s">
        <v>218</v>
      </c>
      <c r="S3623" s="21" t="s">
        <v>344</v>
      </c>
      <c r="T3623" s="21"/>
      <c r="U3623" s="26"/>
      <c r="V3623" s="26"/>
      <c r="W3623" s="27">
        <f t="shared" si="560"/>
        <v>1948</v>
      </c>
      <c r="X3623" s="27">
        <f t="shared" si="561"/>
        <v>2050</v>
      </c>
      <c r="Y3623" s="28">
        <f t="shared" si="562"/>
        <v>0</v>
      </c>
      <c r="Z3623" s="29" t="str">
        <f t="shared" si="563"/>
        <v>NW</v>
      </c>
      <c r="AA3623" s="30">
        <f t="shared" si="564"/>
        <v>8.25</v>
      </c>
      <c r="AB3623" s="31">
        <f>IF(AND(ISNUMBER(MATCH($S3623,[3]Lists!$CU$8:$CU$37,0)),J3623&gt;=DATE(2018,12,31)),$AH$6,$AH$5)</f>
        <v>1</v>
      </c>
      <c r="AC3623" s="31">
        <f t="shared" si="565"/>
        <v>1</v>
      </c>
      <c r="AD3623" s="31">
        <f t="shared" si="566"/>
        <v>1</v>
      </c>
      <c r="AE3623" s="32" t="e">
        <f>MIN($K3623,IF(AND(S3623='[3]Resources - Baseline'!$C$25,$AH$3&gt;0),MIN(DATE(2050,12,31),MAX(DATE($AH$4,12,31),DATE(YEAR(J3623)+$AH$3,MONTH(J3623),DAY(J3623)))),IF(AND(COUNTIFS('[3]Resources - Baseline'!$C$26:$C$37,S3623)=1,$AH$2&gt;0),MIN(DATE($AH$4,12,31),DATE(YEAR(J3623)+$AH$2,MONTH(J3623),DAY(J3623))),DATE(2050,12,31))))</f>
        <v>#VALUE!</v>
      </c>
      <c r="AF3623" s="33">
        <f t="shared" si="567"/>
        <v>1</v>
      </c>
    </row>
    <row r="3624" spans="1:32">
      <c r="A3624" s="1">
        <v>3624</v>
      </c>
      <c r="B3624" s="21" t="s">
        <v>7307</v>
      </c>
      <c r="C3624" s="21" t="s">
        <v>7308</v>
      </c>
      <c r="D3624" s="21" t="s">
        <v>163</v>
      </c>
      <c r="E3624" s="21" t="s">
        <v>432</v>
      </c>
      <c r="F3624" s="21" t="s">
        <v>432</v>
      </c>
      <c r="G3624" s="21" t="s">
        <v>433</v>
      </c>
      <c r="H3624" s="21" t="s">
        <v>434</v>
      </c>
      <c r="I3624" s="21" t="s">
        <v>212</v>
      </c>
      <c r="J3624" s="22">
        <v>17411</v>
      </c>
      <c r="K3624" s="22">
        <v>55153</v>
      </c>
      <c r="L3624" s="23">
        <f t="shared" si="568"/>
        <v>8.25</v>
      </c>
      <c r="M3624" s="24">
        <f t="shared" si="569"/>
        <v>1</v>
      </c>
      <c r="N3624" s="21">
        <v>8.25</v>
      </c>
      <c r="O3624" s="21">
        <v>8.25</v>
      </c>
      <c r="P3624" s="21" t="s">
        <v>218</v>
      </c>
      <c r="Q3624" s="21" t="s">
        <v>219</v>
      </c>
      <c r="R3624" s="25" t="s">
        <v>218</v>
      </c>
      <c r="S3624" s="21" t="s">
        <v>344</v>
      </c>
      <c r="T3624" s="21"/>
      <c r="U3624" s="26"/>
      <c r="V3624" s="26"/>
      <c r="W3624" s="27">
        <f t="shared" si="560"/>
        <v>1948</v>
      </c>
      <c r="X3624" s="27">
        <f t="shared" si="561"/>
        <v>2050</v>
      </c>
      <c r="Y3624" s="28">
        <f t="shared" si="562"/>
        <v>0</v>
      </c>
      <c r="Z3624" s="29" t="str">
        <f t="shared" si="563"/>
        <v>NW</v>
      </c>
      <c r="AA3624" s="30">
        <f t="shared" si="564"/>
        <v>8.25</v>
      </c>
      <c r="AB3624" s="31">
        <f>IF(AND(ISNUMBER(MATCH($S3624,[3]Lists!$CU$8:$CU$37,0)),J3624&gt;=DATE(2018,12,31)),$AH$6,$AH$5)</f>
        <v>1</v>
      </c>
      <c r="AC3624" s="31">
        <f t="shared" si="565"/>
        <v>1</v>
      </c>
      <c r="AD3624" s="31">
        <f t="shared" si="566"/>
        <v>1</v>
      </c>
      <c r="AE3624" s="32" t="e">
        <f>MIN($K3624,IF(AND(S3624='[3]Resources - Baseline'!$C$25,$AH$3&gt;0),MIN(DATE(2050,12,31),MAX(DATE($AH$4,12,31),DATE(YEAR(J3624)+$AH$3,MONTH(J3624),DAY(J3624)))),IF(AND(COUNTIFS('[3]Resources - Baseline'!$C$26:$C$37,S3624)=1,$AH$2&gt;0),MIN(DATE($AH$4,12,31),DATE(YEAR(J3624)+$AH$2,MONTH(J3624),DAY(J3624))),DATE(2050,12,31))))</f>
        <v>#VALUE!</v>
      </c>
      <c r="AF3624" s="33">
        <f t="shared" si="567"/>
        <v>1</v>
      </c>
    </row>
    <row r="3625" spans="1:32">
      <c r="A3625" s="1">
        <v>3625</v>
      </c>
      <c r="B3625" s="21" t="s">
        <v>7309</v>
      </c>
      <c r="C3625" s="21" t="s">
        <v>7310</v>
      </c>
      <c r="D3625" s="21" t="s">
        <v>163</v>
      </c>
      <c r="E3625" s="21" t="s">
        <v>164</v>
      </c>
      <c r="F3625" s="21" t="s">
        <v>164</v>
      </c>
      <c r="G3625" s="21" t="s">
        <v>165</v>
      </c>
      <c r="H3625" s="21" t="s">
        <v>166</v>
      </c>
      <c r="I3625" s="21" t="s">
        <v>167</v>
      </c>
      <c r="J3625" s="22">
        <v>40087</v>
      </c>
      <c r="K3625" s="22">
        <v>54729</v>
      </c>
      <c r="L3625" s="23">
        <f t="shared" si="568"/>
        <v>4.7699999999999996</v>
      </c>
      <c r="M3625" s="24">
        <f t="shared" si="569"/>
        <v>1</v>
      </c>
      <c r="N3625" s="21">
        <v>4.7699999999999996</v>
      </c>
      <c r="O3625" s="21">
        <v>4.7699999999999996</v>
      </c>
      <c r="P3625" s="21" t="s">
        <v>218</v>
      </c>
      <c r="Q3625" s="21" t="s">
        <v>219</v>
      </c>
      <c r="R3625" s="25" t="s">
        <v>218</v>
      </c>
      <c r="S3625" s="21" t="s">
        <v>220</v>
      </c>
      <c r="T3625" s="21"/>
      <c r="U3625" s="26"/>
      <c r="V3625" s="26"/>
      <c r="W3625" s="27">
        <f t="shared" si="560"/>
        <v>2010</v>
      </c>
      <c r="X3625" s="27">
        <f t="shared" si="561"/>
        <v>2049</v>
      </c>
      <c r="Y3625" s="28">
        <f t="shared" si="562"/>
        <v>0</v>
      </c>
      <c r="Z3625" s="29" t="str">
        <f t="shared" si="563"/>
        <v>Excluded</v>
      </c>
      <c r="AA3625" s="30">
        <f t="shared" si="564"/>
        <v>4.7699999999999996</v>
      </c>
      <c r="AB3625" s="31">
        <f>IF(AND(ISNUMBER(MATCH($S3625,[3]Lists!$CU$8:$CU$37,0)),J3625&gt;=DATE(2018,12,31)),$AH$6,$AH$5)</f>
        <v>1</v>
      </c>
      <c r="AC3625" s="31">
        <f t="shared" si="565"/>
        <v>1</v>
      </c>
      <c r="AD3625" s="31">
        <f t="shared" si="566"/>
        <v>1</v>
      </c>
      <c r="AE3625" s="32" t="e">
        <f>MIN($K3625,IF(AND(S3625='[3]Resources - Baseline'!$C$25,$AH$3&gt;0),MIN(DATE(2050,12,31),MAX(DATE($AH$4,12,31),DATE(YEAR(J3625)+$AH$3,MONTH(J3625),DAY(J3625)))),IF(AND(COUNTIFS('[3]Resources - Baseline'!$C$26:$C$37,S3625)=1,$AH$2&gt;0),MIN(DATE($AH$4,12,31),DATE(YEAR(J3625)+$AH$2,MONTH(J3625),DAY(J3625))),DATE(2050,12,31))))</f>
        <v>#VALUE!</v>
      </c>
      <c r="AF3625" s="33">
        <f t="shared" si="567"/>
        <v>1</v>
      </c>
    </row>
    <row r="3626" spans="1:32">
      <c r="A3626" s="1">
        <v>3626</v>
      </c>
      <c r="B3626" s="21" t="s">
        <v>7311</v>
      </c>
      <c r="C3626" s="21" t="s">
        <v>7312</v>
      </c>
      <c r="D3626" s="21" t="s">
        <v>163</v>
      </c>
      <c r="E3626" s="21" t="s">
        <v>164</v>
      </c>
      <c r="F3626" s="21" t="s">
        <v>164</v>
      </c>
      <c r="G3626" s="21" t="s">
        <v>165</v>
      </c>
      <c r="H3626" s="21" t="s">
        <v>166</v>
      </c>
      <c r="I3626" s="21" t="s">
        <v>167</v>
      </c>
      <c r="J3626" s="22">
        <v>40087</v>
      </c>
      <c r="K3626" s="22">
        <v>54729</v>
      </c>
      <c r="L3626" s="23">
        <f t="shared" si="568"/>
        <v>11.04</v>
      </c>
      <c r="M3626" s="24">
        <f t="shared" si="569"/>
        <v>1</v>
      </c>
      <c r="N3626" s="21">
        <v>11.04</v>
      </c>
      <c r="O3626" s="21">
        <v>11.04</v>
      </c>
      <c r="P3626" s="21" t="s">
        <v>218</v>
      </c>
      <c r="Q3626" s="21" t="s">
        <v>219</v>
      </c>
      <c r="R3626" s="25" t="s">
        <v>218</v>
      </c>
      <c r="S3626" s="21" t="s">
        <v>220</v>
      </c>
      <c r="T3626" s="21"/>
      <c r="U3626" s="26"/>
      <c r="V3626" s="26"/>
      <c r="W3626" s="27">
        <f t="shared" si="560"/>
        <v>2010</v>
      </c>
      <c r="X3626" s="27">
        <f t="shared" si="561"/>
        <v>2049</v>
      </c>
      <c r="Y3626" s="28">
        <f t="shared" si="562"/>
        <v>0</v>
      </c>
      <c r="Z3626" s="29" t="str">
        <f t="shared" si="563"/>
        <v>Excluded</v>
      </c>
      <c r="AA3626" s="30">
        <f t="shared" si="564"/>
        <v>11.04</v>
      </c>
      <c r="AB3626" s="31">
        <f>IF(AND(ISNUMBER(MATCH($S3626,[3]Lists!$CU$8:$CU$37,0)),J3626&gt;=DATE(2018,12,31)),$AH$6,$AH$5)</f>
        <v>1</v>
      </c>
      <c r="AC3626" s="31">
        <f t="shared" si="565"/>
        <v>1</v>
      </c>
      <c r="AD3626" s="31">
        <f t="shared" si="566"/>
        <v>1</v>
      </c>
      <c r="AE3626" s="32" t="e">
        <f>MIN($K3626,IF(AND(S3626='[3]Resources - Baseline'!$C$25,$AH$3&gt;0),MIN(DATE(2050,12,31),MAX(DATE($AH$4,12,31),DATE(YEAR(J3626)+$AH$3,MONTH(J3626),DAY(J3626)))),IF(AND(COUNTIFS('[3]Resources - Baseline'!$C$26:$C$37,S3626)=1,$AH$2&gt;0),MIN(DATE($AH$4,12,31),DATE(YEAR(J3626)+$AH$2,MONTH(J3626),DAY(J3626))),DATE(2050,12,31))))</f>
        <v>#VALUE!</v>
      </c>
      <c r="AF3626" s="33">
        <f t="shared" si="567"/>
        <v>1</v>
      </c>
    </row>
    <row r="3627" spans="1:32">
      <c r="A3627" s="1">
        <v>3627</v>
      </c>
      <c r="B3627" s="21" t="s">
        <v>7313</v>
      </c>
      <c r="C3627" s="21" t="s">
        <v>7314</v>
      </c>
      <c r="D3627" s="21" t="s">
        <v>163</v>
      </c>
      <c r="E3627" s="21" t="s">
        <v>164</v>
      </c>
      <c r="F3627" s="21" t="s">
        <v>164</v>
      </c>
      <c r="G3627" s="21" t="s">
        <v>165</v>
      </c>
      <c r="H3627" s="21" t="s">
        <v>166</v>
      </c>
      <c r="I3627" s="21" t="s">
        <v>167</v>
      </c>
      <c r="J3627" s="22">
        <v>40087</v>
      </c>
      <c r="K3627" s="22">
        <v>54729</v>
      </c>
      <c r="L3627" s="23">
        <f t="shared" si="568"/>
        <v>11.04</v>
      </c>
      <c r="M3627" s="24">
        <f t="shared" si="569"/>
        <v>1</v>
      </c>
      <c r="N3627" s="21">
        <v>11.04</v>
      </c>
      <c r="O3627" s="21">
        <v>11.04</v>
      </c>
      <c r="P3627" s="21" t="s">
        <v>218</v>
      </c>
      <c r="Q3627" s="21" t="s">
        <v>219</v>
      </c>
      <c r="R3627" s="25" t="s">
        <v>218</v>
      </c>
      <c r="S3627" s="21" t="s">
        <v>220</v>
      </c>
      <c r="T3627" s="21"/>
      <c r="U3627" s="26"/>
      <c r="V3627" s="26"/>
      <c r="W3627" s="27">
        <f t="shared" si="560"/>
        <v>2010</v>
      </c>
      <c r="X3627" s="27">
        <f t="shared" si="561"/>
        <v>2049</v>
      </c>
      <c r="Y3627" s="28">
        <f t="shared" si="562"/>
        <v>0</v>
      </c>
      <c r="Z3627" s="29" t="str">
        <f t="shared" si="563"/>
        <v>Excluded</v>
      </c>
      <c r="AA3627" s="30">
        <f t="shared" si="564"/>
        <v>11.04</v>
      </c>
      <c r="AB3627" s="31">
        <f>IF(AND(ISNUMBER(MATCH($S3627,[3]Lists!$CU$8:$CU$37,0)),J3627&gt;=DATE(2018,12,31)),$AH$6,$AH$5)</f>
        <v>1</v>
      </c>
      <c r="AC3627" s="31">
        <f t="shared" si="565"/>
        <v>1</v>
      </c>
      <c r="AD3627" s="31">
        <f t="shared" si="566"/>
        <v>1</v>
      </c>
      <c r="AE3627" s="32" t="e">
        <f>MIN($K3627,IF(AND(S3627='[3]Resources - Baseline'!$C$25,$AH$3&gt;0),MIN(DATE(2050,12,31),MAX(DATE($AH$4,12,31),DATE(YEAR(J3627)+$AH$3,MONTH(J3627),DAY(J3627)))),IF(AND(COUNTIFS('[3]Resources - Baseline'!$C$26:$C$37,S3627)=1,$AH$2&gt;0),MIN(DATE($AH$4,12,31),DATE(YEAR(J3627)+$AH$2,MONTH(J3627),DAY(J3627))),DATE(2050,12,31))))</f>
        <v>#VALUE!</v>
      </c>
      <c r="AF3627" s="33">
        <f t="shared" si="567"/>
        <v>1</v>
      </c>
    </row>
    <row r="3628" spans="1:32">
      <c r="A3628" s="1">
        <v>3628</v>
      </c>
      <c r="B3628" s="21" t="s">
        <v>7315</v>
      </c>
      <c r="C3628" s="21" t="s">
        <v>7316</v>
      </c>
      <c r="D3628" s="21" t="s">
        <v>163</v>
      </c>
      <c r="E3628" s="21" t="s">
        <v>164</v>
      </c>
      <c r="F3628" s="21" t="s">
        <v>164</v>
      </c>
      <c r="G3628" s="21" t="s">
        <v>165</v>
      </c>
      <c r="H3628" s="21" t="s">
        <v>166</v>
      </c>
      <c r="I3628" s="21" t="s">
        <v>167</v>
      </c>
      <c r="J3628" s="22">
        <v>40087</v>
      </c>
      <c r="K3628" s="22">
        <v>54729</v>
      </c>
      <c r="L3628" s="23">
        <f t="shared" si="568"/>
        <v>11.04</v>
      </c>
      <c r="M3628" s="24">
        <f t="shared" si="569"/>
        <v>1</v>
      </c>
      <c r="N3628" s="21">
        <v>11.04</v>
      </c>
      <c r="O3628" s="21">
        <v>11.04</v>
      </c>
      <c r="P3628" s="21" t="s">
        <v>218</v>
      </c>
      <c r="Q3628" s="21" t="s">
        <v>219</v>
      </c>
      <c r="R3628" s="25" t="s">
        <v>218</v>
      </c>
      <c r="S3628" s="21" t="s">
        <v>220</v>
      </c>
      <c r="T3628" s="21"/>
      <c r="U3628" s="26"/>
      <c r="V3628" s="26"/>
      <c r="W3628" s="27">
        <f t="shared" si="560"/>
        <v>2010</v>
      </c>
      <c r="X3628" s="27">
        <f t="shared" si="561"/>
        <v>2049</v>
      </c>
      <c r="Y3628" s="28">
        <f t="shared" si="562"/>
        <v>0</v>
      </c>
      <c r="Z3628" s="29" t="str">
        <f t="shared" si="563"/>
        <v>Excluded</v>
      </c>
      <c r="AA3628" s="30">
        <f t="shared" si="564"/>
        <v>11.04</v>
      </c>
      <c r="AB3628" s="31">
        <f>IF(AND(ISNUMBER(MATCH($S3628,[3]Lists!$CU$8:$CU$37,0)),J3628&gt;=DATE(2018,12,31)),$AH$6,$AH$5)</f>
        <v>1</v>
      </c>
      <c r="AC3628" s="31">
        <f t="shared" si="565"/>
        <v>1</v>
      </c>
      <c r="AD3628" s="31">
        <f t="shared" si="566"/>
        <v>1</v>
      </c>
      <c r="AE3628" s="32" t="e">
        <f>MIN($K3628,IF(AND(S3628='[3]Resources - Baseline'!$C$25,$AH$3&gt;0),MIN(DATE(2050,12,31),MAX(DATE($AH$4,12,31),DATE(YEAR(J3628)+$AH$3,MONTH(J3628),DAY(J3628)))),IF(AND(COUNTIFS('[3]Resources - Baseline'!$C$26:$C$37,S3628)=1,$AH$2&gt;0),MIN(DATE($AH$4,12,31),DATE(YEAR(J3628)+$AH$2,MONTH(J3628),DAY(J3628))),DATE(2050,12,31))))</f>
        <v>#VALUE!</v>
      </c>
      <c r="AF3628" s="33">
        <f t="shared" si="567"/>
        <v>1</v>
      </c>
    </row>
    <row r="3629" spans="1:32">
      <c r="A3629" s="1">
        <v>3629</v>
      </c>
      <c r="B3629" s="21" t="s">
        <v>7317</v>
      </c>
      <c r="C3629" s="21" t="s">
        <v>7318</v>
      </c>
      <c r="D3629" s="21" t="s">
        <v>163</v>
      </c>
      <c r="E3629" s="21" t="s">
        <v>331</v>
      </c>
      <c r="F3629" s="21" t="s">
        <v>331</v>
      </c>
      <c r="G3629" s="21" t="s">
        <v>177</v>
      </c>
      <c r="H3629" s="21" t="s">
        <v>176</v>
      </c>
      <c r="I3629" s="21" t="s">
        <v>178</v>
      </c>
      <c r="J3629" s="22">
        <v>30195</v>
      </c>
      <c r="K3629" s="22">
        <v>55153</v>
      </c>
      <c r="L3629" s="23">
        <f t="shared" si="568"/>
        <v>8</v>
      </c>
      <c r="M3629" s="24">
        <f t="shared" si="569"/>
        <v>1</v>
      </c>
      <c r="N3629" s="21">
        <v>8</v>
      </c>
      <c r="O3629" s="21">
        <v>8</v>
      </c>
      <c r="P3629" s="21" t="s">
        <v>218</v>
      </c>
      <c r="Q3629" s="21" t="s">
        <v>219</v>
      </c>
      <c r="R3629" s="25" t="s">
        <v>218</v>
      </c>
      <c r="S3629" s="21" t="s">
        <v>265</v>
      </c>
      <c r="T3629" s="21"/>
      <c r="U3629" s="26"/>
      <c r="V3629" s="26"/>
      <c r="W3629" s="27">
        <f t="shared" si="560"/>
        <v>1983</v>
      </c>
      <c r="X3629" s="27">
        <f t="shared" si="561"/>
        <v>2050</v>
      </c>
      <c r="Y3629" s="28">
        <f t="shared" si="562"/>
        <v>0</v>
      </c>
      <c r="Z3629" s="29" t="str">
        <f t="shared" si="563"/>
        <v>CAISO</v>
      </c>
      <c r="AA3629" s="30">
        <f t="shared" si="564"/>
        <v>8</v>
      </c>
      <c r="AB3629" s="31">
        <f>IF(AND(ISNUMBER(MATCH($S3629,[3]Lists!$CU$8:$CU$37,0)),J3629&gt;=DATE(2018,12,31)),$AH$6,$AH$5)</f>
        <v>1</v>
      </c>
      <c r="AC3629" s="31">
        <f t="shared" si="565"/>
        <v>1</v>
      </c>
      <c r="AD3629" s="31">
        <f t="shared" si="566"/>
        <v>1</v>
      </c>
      <c r="AE3629" s="32" t="e">
        <f>MIN($K3629,IF(AND(S3629='[3]Resources - Baseline'!$C$25,$AH$3&gt;0),MIN(DATE(2050,12,31),MAX(DATE($AH$4,12,31),DATE(YEAR(J3629)+$AH$3,MONTH(J3629),DAY(J3629)))),IF(AND(COUNTIFS('[3]Resources - Baseline'!$C$26:$C$37,S3629)=1,$AH$2&gt;0),MIN(DATE($AH$4,12,31),DATE(YEAR(J3629)+$AH$2,MONTH(J3629),DAY(J3629))),DATE(2050,12,31))))</f>
        <v>#VALUE!</v>
      </c>
      <c r="AF3629" s="33">
        <f t="shared" si="567"/>
        <v>1</v>
      </c>
    </row>
    <row r="3630" spans="1:32">
      <c r="A3630" s="1">
        <v>3630</v>
      </c>
      <c r="B3630" s="21" t="s">
        <v>7319</v>
      </c>
      <c r="C3630" s="21" t="s">
        <v>7320</v>
      </c>
      <c r="D3630" s="21" t="s">
        <v>163</v>
      </c>
      <c r="E3630" s="21" t="s">
        <v>164</v>
      </c>
      <c r="F3630" s="21" t="s">
        <v>164</v>
      </c>
      <c r="G3630" s="21" t="s">
        <v>165</v>
      </c>
      <c r="H3630" s="21" t="s">
        <v>166</v>
      </c>
      <c r="I3630" s="21" t="s">
        <v>167</v>
      </c>
      <c r="J3630" s="22">
        <v>42491</v>
      </c>
      <c r="K3630" s="22">
        <v>57101</v>
      </c>
      <c r="L3630" s="23">
        <f t="shared" si="568"/>
        <v>29.05</v>
      </c>
      <c r="M3630" s="24">
        <f t="shared" si="569"/>
        <v>1</v>
      </c>
      <c r="N3630" s="21">
        <v>29.05</v>
      </c>
      <c r="O3630" s="21">
        <v>29.05</v>
      </c>
      <c r="P3630" s="21" t="s">
        <v>218</v>
      </c>
      <c r="Q3630" s="21" t="s">
        <v>219</v>
      </c>
      <c r="R3630" s="25" t="s">
        <v>218</v>
      </c>
      <c r="S3630" s="21" t="s">
        <v>220</v>
      </c>
      <c r="T3630" s="21"/>
      <c r="U3630" s="26"/>
      <c r="V3630" s="26"/>
      <c r="W3630" s="27">
        <f t="shared" si="560"/>
        <v>2016</v>
      </c>
      <c r="X3630" s="27">
        <f t="shared" si="561"/>
        <v>2055</v>
      </c>
      <c r="Y3630" s="28">
        <f t="shared" si="562"/>
        <v>0</v>
      </c>
      <c r="Z3630" s="29" t="str">
        <f t="shared" si="563"/>
        <v>Excluded</v>
      </c>
      <c r="AA3630" s="30">
        <f t="shared" si="564"/>
        <v>29.05</v>
      </c>
      <c r="AB3630" s="31">
        <f>IF(AND(ISNUMBER(MATCH($S3630,[3]Lists!$CU$8:$CU$37,0)),J3630&gt;=DATE(2018,12,31)),$AH$6,$AH$5)</f>
        <v>1</v>
      </c>
      <c r="AC3630" s="31">
        <f t="shared" si="565"/>
        <v>1</v>
      </c>
      <c r="AD3630" s="31">
        <f t="shared" si="566"/>
        <v>1</v>
      </c>
      <c r="AE3630" s="32" t="e">
        <f>MIN($K3630,IF(AND(S3630='[3]Resources - Baseline'!$C$25,$AH$3&gt;0),MIN(DATE(2050,12,31),MAX(DATE($AH$4,12,31),DATE(YEAR(J3630)+$AH$3,MONTH(J3630),DAY(J3630)))),IF(AND(COUNTIFS('[3]Resources - Baseline'!$C$26:$C$37,S3630)=1,$AH$2&gt;0),MIN(DATE($AH$4,12,31),DATE(YEAR(J3630)+$AH$2,MONTH(J3630),DAY(J3630))),DATE(2050,12,31))))</f>
        <v>#VALUE!</v>
      </c>
      <c r="AF3630" s="33">
        <f t="shared" si="567"/>
        <v>1</v>
      </c>
    </row>
    <row r="3631" spans="1:32">
      <c r="A3631" s="1">
        <v>3631</v>
      </c>
      <c r="B3631" s="21" t="s">
        <v>7321</v>
      </c>
      <c r="C3631" s="21" t="s">
        <v>7322</v>
      </c>
      <c r="D3631" s="21" t="s">
        <v>163</v>
      </c>
      <c r="E3631" s="21" t="s">
        <v>164</v>
      </c>
      <c r="F3631" s="21" t="s">
        <v>164</v>
      </c>
      <c r="G3631" s="21" t="s">
        <v>165</v>
      </c>
      <c r="H3631" s="21" t="s">
        <v>166</v>
      </c>
      <c r="I3631" s="21" t="s">
        <v>167</v>
      </c>
      <c r="J3631" s="22">
        <v>42491</v>
      </c>
      <c r="K3631" s="22">
        <v>57101</v>
      </c>
      <c r="L3631" s="23">
        <f t="shared" si="568"/>
        <v>29.05</v>
      </c>
      <c r="M3631" s="24">
        <f t="shared" si="569"/>
        <v>1</v>
      </c>
      <c r="N3631" s="21">
        <v>29.05</v>
      </c>
      <c r="O3631" s="21">
        <v>29.05</v>
      </c>
      <c r="P3631" s="21" t="s">
        <v>218</v>
      </c>
      <c r="Q3631" s="21" t="s">
        <v>219</v>
      </c>
      <c r="R3631" s="25" t="s">
        <v>218</v>
      </c>
      <c r="S3631" s="21" t="s">
        <v>220</v>
      </c>
      <c r="T3631" s="21"/>
      <c r="U3631" s="26"/>
      <c r="V3631" s="26"/>
      <c r="W3631" s="27">
        <f t="shared" si="560"/>
        <v>2016</v>
      </c>
      <c r="X3631" s="27">
        <f t="shared" si="561"/>
        <v>2055</v>
      </c>
      <c r="Y3631" s="28">
        <f t="shared" si="562"/>
        <v>0</v>
      </c>
      <c r="Z3631" s="29" t="str">
        <f t="shared" si="563"/>
        <v>Excluded</v>
      </c>
      <c r="AA3631" s="30">
        <f t="shared" si="564"/>
        <v>29.05</v>
      </c>
      <c r="AB3631" s="31">
        <f>IF(AND(ISNUMBER(MATCH($S3631,[3]Lists!$CU$8:$CU$37,0)),J3631&gt;=DATE(2018,12,31)),$AH$6,$AH$5)</f>
        <v>1</v>
      </c>
      <c r="AC3631" s="31">
        <f t="shared" si="565"/>
        <v>1</v>
      </c>
      <c r="AD3631" s="31">
        <f t="shared" si="566"/>
        <v>1</v>
      </c>
      <c r="AE3631" s="32" t="e">
        <f>MIN($K3631,IF(AND(S3631='[3]Resources - Baseline'!$C$25,$AH$3&gt;0),MIN(DATE(2050,12,31),MAX(DATE($AH$4,12,31),DATE(YEAR(J3631)+$AH$3,MONTH(J3631),DAY(J3631)))),IF(AND(COUNTIFS('[3]Resources - Baseline'!$C$26:$C$37,S3631)=1,$AH$2&gt;0),MIN(DATE($AH$4,12,31),DATE(YEAR(J3631)+$AH$2,MONTH(J3631),DAY(J3631))),DATE(2050,12,31))))</f>
        <v>#VALUE!</v>
      </c>
      <c r="AF3631" s="33">
        <f t="shared" si="567"/>
        <v>1</v>
      </c>
    </row>
    <row r="3632" spans="1:32">
      <c r="A3632" s="1">
        <v>3632</v>
      </c>
      <c r="B3632" s="21" t="s">
        <v>7323</v>
      </c>
      <c r="C3632" s="21" t="s">
        <v>7324</v>
      </c>
      <c r="D3632" s="21" t="s">
        <v>163</v>
      </c>
      <c r="E3632" s="21" t="s">
        <v>1097</v>
      </c>
      <c r="F3632" s="21" t="s">
        <v>1097</v>
      </c>
      <c r="G3632" s="21" t="s">
        <v>1098</v>
      </c>
      <c r="H3632" s="21" t="s">
        <v>210</v>
      </c>
      <c r="I3632" s="21" t="s">
        <v>212</v>
      </c>
      <c r="J3632" s="22">
        <v>13150</v>
      </c>
      <c r="K3632" s="22">
        <v>55153</v>
      </c>
      <c r="L3632" s="23">
        <f t="shared" si="568"/>
        <v>2</v>
      </c>
      <c r="M3632" s="24">
        <f t="shared" si="569"/>
        <v>1</v>
      </c>
      <c r="N3632" s="21">
        <v>2</v>
      </c>
      <c r="O3632" s="21">
        <v>2</v>
      </c>
      <c r="P3632" s="21" t="s">
        <v>218</v>
      </c>
      <c r="Q3632" s="21" t="s">
        <v>219</v>
      </c>
      <c r="R3632" s="25" t="s">
        <v>218</v>
      </c>
      <c r="S3632" s="21" t="s">
        <v>344</v>
      </c>
      <c r="T3632" s="21"/>
      <c r="U3632" s="26"/>
      <c r="V3632" s="26"/>
      <c r="W3632" s="27">
        <f t="shared" si="560"/>
        <v>1936</v>
      </c>
      <c r="X3632" s="27">
        <f t="shared" si="561"/>
        <v>2050</v>
      </c>
      <c r="Y3632" s="28">
        <f t="shared" si="562"/>
        <v>0</v>
      </c>
      <c r="Z3632" s="29" t="str">
        <f t="shared" si="563"/>
        <v>NW</v>
      </c>
      <c r="AA3632" s="30">
        <f t="shared" si="564"/>
        <v>2</v>
      </c>
      <c r="AB3632" s="31">
        <f>IF(AND(ISNUMBER(MATCH($S3632,[3]Lists!$CU$8:$CU$37,0)),J3632&gt;=DATE(2018,12,31)),$AH$6,$AH$5)</f>
        <v>1</v>
      </c>
      <c r="AC3632" s="31">
        <f t="shared" si="565"/>
        <v>1</v>
      </c>
      <c r="AD3632" s="31">
        <f t="shared" si="566"/>
        <v>1</v>
      </c>
      <c r="AE3632" s="32" t="e">
        <f>MIN($K3632,IF(AND(S3632='[3]Resources - Baseline'!$C$25,$AH$3&gt;0),MIN(DATE(2050,12,31),MAX(DATE($AH$4,12,31),DATE(YEAR(J3632)+$AH$3,MONTH(J3632),DAY(J3632)))),IF(AND(COUNTIFS('[3]Resources - Baseline'!$C$26:$C$37,S3632)=1,$AH$2&gt;0),MIN(DATE($AH$4,12,31),DATE(YEAR(J3632)+$AH$2,MONTH(J3632),DAY(J3632))),DATE(2050,12,31))))</f>
        <v>#VALUE!</v>
      </c>
      <c r="AF3632" s="33">
        <f t="shared" si="567"/>
        <v>1</v>
      </c>
    </row>
    <row r="3633" spans="1:32">
      <c r="A3633" s="1">
        <v>3633</v>
      </c>
      <c r="B3633" s="21" t="s">
        <v>7325</v>
      </c>
      <c r="C3633" s="21" t="s">
        <v>7326</v>
      </c>
      <c r="D3633" s="21" t="s">
        <v>163</v>
      </c>
      <c r="E3633" s="21" t="s">
        <v>1097</v>
      </c>
      <c r="F3633" s="21" t="s">
        <v>1097</v>
      </c>
      <c r="G3633" s="21" t="s">
        <v>1098</v>
      </c>
      <c r="H3633" s="21" t="s">
        <v>210</v>
      </c>
      <c r="I3633" s="21" t="s">
        <v>212</v>
      </c>
      <c r="J3633" s="22">
        <v>13150</v>
      </c>
      <c r="K3633" s="22">
        <v>55153</v>
      </c>
      <c r="L3633" s="23">
        <f t="shared" si="568"/>
        <v>2</v>
      </c>
      <c r="M3633" s="24">
        <f t="shared" si="569"/>
        <v>1</v>
      </c>
      <c r="N3633" s="21">
        <v>2</v>
      </c>
      <c r="O3633" s="21">
        <v>2</v>
      </c>
      <c r="P3633" s="21" t="s">
        <v>218</v>
      </c>
      <c r="Q3633" s="21" t="s">
        <v>219</v>
      </c>
      <c r="R3633" s="25" t="s">
        <v>218</v>
      </c>
      <c r="S3633" s="21" t="s">
        <v>344</v>
      </c>
      <c r="T3633" s="21"/>
      <c r="U3633" s="26"/>
      <c r="V3633" s="26"/>
      <c r="W3633" s="27">
        <f t="shared" si="560"/>
        <v>1936</v>
      </c>
      <c r="X3633" s="27">
        <f t="shared" si="561"/>
        <v>2050</v>
      </c>
      <c r="Y3633" s="28">
        <f t="shared" si="562"/>
        <v>0</v>
      </c>
      <c r="Z3633" s="29" t="str">
        <f t="shared" si="563"/>
        <v>NW</v>
      </c>
      <c r="AA3633" s="30">
        <f t="shared" si="564"/>
        <v>2</v>
      </c>
      <c r="AB3633" s="31">
        <f>IF(AND(ISNUMBER(MATCH($S3633,[3]Lists!$CU$8:$CU$37,0)),J3633&gt;=DATE(2018,12,31)),$AH$6,$AH$5)</f>
        <v>1</v>
      </c>
      <c r="AC3633" s="31">
        <f t="shared" si="565"/>
        <v>1</v>
      </c>
      <c r="AD3633" s="31">
        <f t="shared" si="566"/>
        <v>1</v>
      </c>
      <c r="AE3633" s="32" t="e">
        <f>MIN($K3633,IF(AND(S3633='[3]Resources - Baseline'!$C$25,$AH$3&gt;0),MIN(DATE(2050,12,31),MAX(DATE($AH$4,12,31),DATE(YEAR(J3633)+$AH$3,MONTH(J3633),DAY(J3633)))),IF(AND(COUNTIFS('[3]Resources - Baseline'!$C$26:$C$37,S3633)=1,$AH$2&gt;0),MIN(DATE($AH$4,12,31),DATE(YEAR(J3633)+$AH$2,MONTH(J3633),DAY(J3633))),DATE(2050,12,31))))</f>
        <v>#VALUE!</v>
      </c>
      <c r="AF3633" s="33">
        <f t="shared" si="567"/>
        <v>1</v>
      </c>
    </row>
    <row r="3634" spans="1:32">
      <c r="A3634" s="1">
        <v>3634</v>
      </c>
      <c r="B3634" s="21" t="s">
        <v>7327</v>
      </c>
      <c r="C3634" s="21" t="s">
        <v>7328</v>
      </c>
      <c r="D3634" s="21" t="s">
        <v>163</v>
      </c>
      <c r="E3634" s="21" t="s">
        <v>1097</v>
      </c>
      <c r="F3634" s="21" t="s">
        <v>1097</v>
      </c>
      <c r="G3634" s="21" t="s">
        <v>1098</v>
      </c>
      <c r="H3634" s="21" t="s">
        <v>210</v>
      </c>
      <c r="I3634" s="21" t="s">
        <v>212</v>
      </c>
      <c r="J3634" s="22">
        <v>13150</v>
      </c>
      <c r="K3634" s="22">
        <v>55153</v>
      </c>
      <c r="L3634" s="23">
        <f t="shared" si="568"/>
        <v>2</v>
      </c>
      <c r="M3634" s="24">
        <f t="shared" si="569"/>
        <v>1</v>
      </c>
      <c r="N3634" s="21">
        <v>2</v>
      </c>
      <c r="O3634" s="21">
        <v>2</v>
      </c>
      <c r="P3634" s="21" t="s">
        <v>218</v>
      </c>
      <c r="Q3634" s="21" t="s">
        <v>219</v>
      </c>
      <c r="R3634" s="25" t="s">
        <v>218</v>
      </c>
      <c r="S3634" s="21" t="s">
        <v>344</v>
      </c>
      <c r="T3634" s="21"/>
      <c r="U3634" s="26"/>
      <c r="V3634" s="26"/>
      <c r="W3634" s="27">
        <f t="shared" si="560"/>
        <v>1936</v>
      </c>
      <c r="X3634" s="27">
        <f t="shared" si="561"/>
        <v>2050</v>
      </c>
      <c r="Y3634" s="28">
        <f t="shared" si="562"/>
        <v>0</v>
      </c>
      <c r="Z3634" s="29" t="str">
        <f t="shared" si="563"/>
        <v>NW</v>
      </c>
      <c r="AA3634" s="30">
        <f t="shared" si="564"/>
        <v>2</v>
      </c>
      <c r="AB3634" s="31">
        <f>IF(AND(ISNUMBER(MATCH($S3634,[3]Lists!$CU$8:$CU$37,0)),J3634&gt;=DATE(2018,12,31)),$AH$6,$AH$5)</f>
        <v>1</v>
      </c>
      <c r="AC3634" s="31">
        <f t="shared" si="565"/>
        <v>1</v>
      </c>
      <c r="AD3634" s="31">
        <f t="shared" si="566"/>
        <v>1</v>
      </c>
      <c r="AE3634" s="32" t="e">
        <f>MIN($K3634,IF(AND(S3634='[3]Resources - Baseline'!$C$25,$AH$3&gt;0),MIN(DATE(2050,12,31),MAX(DATE($AH$4,12,31),DATE(YEAR(J3634)+$AH$3,MONTH(J3634),DAY(J3634)))),IF(AND(COUNTIFS('[3]Resources - Baseline'!$C$26:$C$37,S3634)=1,$AH$2&gt;0),MIN(DATE($AH$4,12,31),DATE(YEAR(J3634)+$AH$2,MONTH(J3634),DAY(J3634))),DATE(2050,12,31))))</f>
        <v>#VALUE!</v>
      </c>
      <c r="AF3634" s="33">
        <f t="shared" si="567"/>
        <v>1</v>
      </c>
    </row>
    <row r="3635" spans="1:32">
      <c r="A3635" s="1">
        <v>3635</v>
      </c>
      <c r="B3635" s="21" t="s">
        <v>7329</v>
      </c>
      <c r="C3635" s="21" t="s">
        <v>7330</v>
      </c>
      <c r="D3635" s="21" t="s">
        <v>163</v>
      </c>
      <c r="E3635" s="21" t="s">
        <v>1097</v>
      </c>
      <c r="F3635" s="21" t="s">
        <v>1097</v>
      </c>
      <c r="G3635" s="21" t="s">
        <v>1098</v>
      </c>
      <c r="H3635" s="21" t="s">
        <v>210</v>
      </c>
      <c r="I3635" s="21" t="s">
        <v>212</v>
      </c>
      <c r="J3635" s="22">
        <v>30834</v>
      </c>
      <c r="K3635" s="22">
        <v>55153</v>
      </c>
      <c r="L3635" s="23">
        <f t="shared" si="568"/>
        <v>5.85</v>
      </c>
      <c r="M3635" s="24">
        <f t="shared" si="569"/>
        <v>1</v>
      </c>
      <c r="N3635" s="21">
        <v>5.85</v>
      </c>
      <c r="O3635" s="21">
        <v>5.85</v>
      </c>
      <c r="P3635" s="21" t="s">
        <v>218</v>
      </c>
      <c r="Q3635" s="21" t="s">
        <v>219</v>
      </c>
      <c r="R3635" s="25" t="s">
        <v>218</v>
      </c>
      <c r="S3635" s="21" t="s">
        <v>344</v>
      </c>
      <c r="T3635" s="21"/>
      <c r="U3635" s="26"/>
      <c r="V3635" s="26"/>
      <c r="W3635" s="27">
        <f t="shared" si="560"/>
        <v>1984</v>
      </c>
      <c r="X3635" s="27">
        <f t="shared" si="561"/>
        <v>2050</v>
      </c>
      <c r="Y3635" s="28">
        <f t="shared" si="562"/>
        <v>0</v>
      </c>
      <c r="Z3635" s="29" t="str">
        <f t="shared" si="563"/>
        <v>NW</v>
      </c>
      <c r="AA3635" s="30">
        <f t="shared" si="564"/>
        <v>5.85</v>
      </c>
      <c r="AB3635" s="31">
        <f>IF(AND(ISNUMBER(MATCH($S3635,[3]Lists!$CU$8:$CU$37,0)),J3635&gt;=DATE(2018,12,31)),$AH$6,$AH$5)</f>
        <v>1</v>
      </c>
      <c r="AC3635" s="31">
        <f t="shared" si="565"/>
        <v>1</v>
      </c>
      <c r="AD3635" s="31">
        <f t="shared" si="566"/>
        <v>1</v>
      </c>
      <c r="AE3635" s="32" t="e">
        <f>MIN($K3635,IF(AND(S3635='[3]Resources - Baseline'!$C$25,$AH$3&gt;0),MIN(DATE(2050,12,31),MAX(DATE($AH$4,12,31),DATE(YEAR(J3635)+$AH$3,MONTH(J3635),DAY(J3635)))),IF(AND(COUNTIFS('[3]Resources - Baseline'!$C$26:$C$37,S3635)=1,$AH$2&gt;0),MIN(DATE($AH$4,12,31),DATE(YEAR(J3635)+$AH$2,MONTH(J3635),DAY(J3635))),DATE(2050,12,31))))</f>
        <v>#VALUE!</v>
      </c>
      <c r="AF3635" s="33">
        <f t="shared" si="567"/>
        <v>1</v>
      </c>
    </row>
    <row r="3636" spans="1:32">
      <c r="A3636" s="1">
        <v>3636</v>
      </c>
      <c r="B3636" s="21" t="s">
        <v>7331</v>
      </c>
      <c r="C3636" s="21" t="s">
        <v>7332</v>
      </c>
      <c r="D3636" s="21" t="s">
        <v>163</v>
      </c>
      <c r="E3636" s="21" t="s">
        <v>1097</v>
      </c>
      <c r="F3636" s="21" t="s">
        <v>1097</v>
      </c>
      <c r="G3636" s="21" t="s">
        <v>1098</v>
      </c>
      <c r="H3636" s="21" t="s">
        <v>210</v>
      </c>
      <c r="I3636" s="21" t="s">
        <v>212</v>
      </c>
      <c r="J3636" s="22">
        <v>30834</v>
      </c>
      <c r="K3636" s="22">
        <v>55153</v>
      </c>
      <c r="L3636" s="23">
        <f t="shared" si="568"/>
        <v>5.85</v>
      </c>
      <c r="M3636" s="24">
        <f t="shared" si="569"/>
        <v>1</v>
      </c>
      <c r="N3636" s="21">
        <v>5.85</v>
      </c>
      <c r="O3636" s="21">
        <v>5.85</v>
      </c>
      <c r="P3636" s="21" t="s">
        <v>218</v>
      </c>
      <c r="Q3636" s="21" t="s">
        <v>219</v>
      </c>
      <c r="R3636" s="25" t="s">
        <v>218</v>
      </c>
      <c r="S3636" s="21" t="s">
        <v>344</v>
      </c>
      <c r="T3636" s="21"/>
      <c r="U3636" s="26"/>
      <c r="V3636" s="26"/>
      <c r="W3636" s="27">
        <f t="shared" si="560"/>
        <v>1984</v>
      </c>
      <c r="X3636" s="27">
        <f t="shared" si="561"/>
        <v>2050</v>
      </c>
      <c r="Y3636" s="28">
        <f t="shared" si="562"/>
        <v>0</v>
      </c>
      <c r="Z3636" s="29" t="str">
        <f t="shared" si="563"/>
        <v>NW</v>
      </c>
      <c r="AA3636" s="30">
        <f t="shared" si="564"/>
        <v>5.85</v>
      </c>
      <c r="AB3636" s="31">
        <f>IF(AND(ISNUMBER(MATCH($S3636,[3]Lists!$CU$8:$CU$37,0)),J3636&gt;=DATE(2018,12,31)),$AH$6,$AH$5)</f>
        <v>1</v>
      </c>
      <c r="AC3636" s="31">
        <f t="shared" si="565"/>
        <v>1</v>
      </c>
      <c r="AD3636" s="31">
        <f t="shared" si="566"/>
        <v>1</v>
      </c>
      <c r="AE3636" s="32" t="e">
        <f>MIN($K3636,IF(AND(S3636='[3]Resources - Baseline'!$C$25,$AH$3&gt;0),MIN(DATE(2050,12,31),MAX(DATE($AH$4,12,31),DATE(YEAR(J3636)+$AH$3,MONTH(J3636),DAY(J3636)))),IF(AND(COUNTIFS('[3]Resources - Baseline'!$C$26:$C$37,S3636)=1,$AH$2&gt;0),MIN(DATE($AH$4,12,31),DATE(YEAR(J3636)+$AH$2,MONTH(J3636),DAY(J3636))),DATE(2050,12,31))))</f>
        <v>#VALUE!</v>
      </c>
      <c r="AF3636" s="33">
        <f t="shared" si="567"/>
        <v>1</v>
      </c>
    </row>
    <row r="3637" spans="1:32">
      <c r="A3637" s="1">
        <v>3637</v>
      </c>
      <c r="B3637" s="21" t="s">
        <v>7333</v>
      </c>
      <c r="C3637" s="21" t="s">
        <v>7334</v>
      </c>
      <c r="D3637" s="21" t="s">
        <v>163</v>
      </c>
      <c r="E3637" s="21" t="s">
        <v>745</v>
      </c>
      <c r="F3637" s="21" t="s">
        <v>745</v>
      </c>
      <c r="G3637" s="21" t="s">
        <v>746</v>
      </c>
      <c r="H3637" s="21" t="s">
        <v>747</v>
      </c>
      <c r="I3637" s="21" t="s">
        <v>212</v>
      </c>
      <c r="J3637" s="22">
        <v>26299</v>
      </c>
      <c r="K3637" s="22">
        <v>55153</v>
      </c>
      <c r="L3637" s="23">
        <f t="shared" si="568"/>
        <v>16</v>
      </c>
      <c r="M3637" s="24">
        <f t="shared" si="569"/>
        <v>1</v>
      </c>
      <c r="N3637" s="21">
        <v>16</v>
      </c>
      <c r="O3637" s="21">
        <v>16</v>
      </c>
      <c r="P3637" s="21" t="s">
        <v>268</v>
      </c>
      <c r="Q3637" s="21" t="s">
        <v>269</v>
      </c>
      <c r="R3637" s="25" t="s">
        <v>270</v>
      </c>
      <c r="S3637" s="21" t="s">
        <v>755</v>
      </c>
      <c r="T3637" s="21"/>
      <c r="U3637" s="26"/>
      <c r="V3637" s="26"/>
      <c r="W3637" s="27">
        <f t="shared" si="560"/>
        <v>1972</v>
      </c>
      <c r="X3637" s="27">
        <f t="shared" si="561"/>
        <v>2050</v>
      </c>
      <c r="Y3637" s="28">
        <f t="shared" si="562"/>
        <v>0</v>
      </c>
      <c r="Z3637" s="29" t="str">
        <f t="shared" si="563"/>
        <v>NW</v>
      </c>
      <c r="AA3637" s="30">
        <f t="shared" si="564"/>
        <v>16</v>
      </c>
      <c r="AB3637" s="31">
        <f>IF(AND(ISNUMBER(MATCH($S3637,[3]Lists!$CU$8:$CU$37,0)),J3637&gt;=DATE(2018,12,31)),$AH$6,$AH$5)</f>
        <v>1</v>
      </c>
      <c r="AC3637" s="31">
        <f t="shared" si="565"/>
        <v>1</v>
      </c>
      <c r="AD3637" s="31">
        <f t="shared" si="566"/>
        <v>1</v>
      </c>
      <c r="AE3637" s="32" t="e">
        <f>MIN($K3637,IF(AND(S3637='[3]Resources - Baseline'!$C$25,$AH$3&gt;0),MIN(DATE(2050,12,31),MAX(DATE($AH$4,12,31),DATE(YEAR(J3637)+$AH$3,MONTH(J3637),DAY(J3637)))),IF(AND(COUNTIFS('[3]Resources - Baseline'!$C$26:$C$37,S3637)=1,$AH$2&gt;0),MIN(DATE($AH$4,12,31),DATE(YEAR(J3637)+$AH$2,MONTH(J3637),DAY(J3637))),DATE(2050,12,31))))</f>
        <v>#VALUE!</v>
      </c>
      <c r="AF3637" s="33">
        <f t="shared" si="567"/>
        <v>1</v>
      </c>
    </row>
    <row r="3638" spans="1:32">
      <c r="A3638" s="1">
        <v>3638</v>
      </c>
      <c r="B3638" s="21" t="s">
        <v>7335</v>
      </c>
      <c r="C3638" s="21" t="s">
        <v>7336</v>
      </c>
      <c r="D3638" s="21" t="s">
        <v>163</v>
      </c>
      <c r="E3638" s="21" t="s">
        <v>745</v>
      </c>
      <c r="F3638" s="21" t="s">
        <v>745</v>
      </c>
      <c r="G3638" s="21" t="s">
        <v>746</v>
      </c>
      <c r="H3638" s="21" t="s">
        <v>747</v>
      </c>
      <c r="I3638" s="21" t="s">
        <v>212</v>
      </c>
      <c r="J3638" s="22">
        <v>26299</v>
      </c>
      <c r="K3638" s="22">
        <v>55153</v>
      </c>
      <c r="L3638" s="23">
        <f t="shared" si="568"/>
        <v>16</v>
      </c>
      <c r="M3638" s="24">
        <f t="shared" si="569"/>
        <v>1</v>
      </c>
      <c r="N3638" s="21">
        <v>16</v>
      </c>
      <c r="O3638" s="21">
        <v>16</v>
      </c>
      <c r="P3638" s="21" t="s">
        <v>268</v>
      </c>
      <c r="Q3638" s="21" t="s">
        <v>269</v>
      </c>
      <c r="R3638" s="25" t="s">
        <v>270</v>
      </c>
      <c r="S3638" s="21" t="s">
        <v>755</v>
      </c>
      <c r="T3638" s="21"/>
      <c r="U3638" s="26"/>
      <c r="V3638" s="26"/>
      <c r="W3638" s="27">
        <f t="shared" si="560"/>
        <v>1972</v>
      </c>
      <c r="X3638" s="27">
        <f t="shared" si="561"/>
        <v>2050</v>
      </c>
      <c r="Y3638" s="28">
        <f t="shared" si="562"/>
        <v>0</v>
      </c>
      <c r="Z3638" s="29" t="str">
        <f t="shared" si="563"/>
        <v>NW</v>
      </c>
      <c r="AA3638" s="30">
        <f t="shared" si="564"/>
        <v>16</v>
      </c>
      <c r="AB3638" s="31">
        <f>IF(AND(ISNUMBER(MATCH($S3638,[3]Lists!$CU$8:$CU$37,0)),J3638&gt;=DATE(2018,12,31)),$AH$6,$AH$5)</f>
        <v>1</v>
      </c>
      <c r="AC3638" s="31">
        <f t="shared" si="565"/>
        <v>1</v>
      </c>
      <c r="AD3638" s="31">
        <f t="shared" si="566"/>
        <v>1</v>
      </c>
      <c r="AE3638" s="32" t="e">
        <f>MIN($K3638,IF(AND(S3638='[3]Resources - Baseline'!$C$25,$AH$3&gt;0),MIN(DATE(2050,12,31),MAX(DATE($AH$4,12,31),DATE(YEAR(J3638)+$AH$3,MONTH(J3638),DAY(J3638)))),IF(AND(COUNTIFS('[3]Resources - Baseline'!$C$26:$C$37,S3638)=1,$AH$2&gt;0),MIN(DATE($AH$4,12,31),DATE(YEAR(J3638)+$AH$2,MONTH(J3638),DAY(J3638))),DATE(2050,12,31))))</f>
        <v>#VALUE!</v>
      </c>
      <c r="AF3638" s="33">
        <f t="shared" si="567"/>
        <v>1</v>
      </c>
    </row>
    <row r="3639" spans="1:32">
      <c r="A3639" s="1">
        <v>3639</v>
      </c>
      <c r="B3639" s="21" t="s">
        <v>7337</v>
      </c>
      <c r="C3639" s="21" t="s">
        <v>7338</v>
      </c>
      <c r="D3639" s="21" t="s">
        <v>163</v>
      </c>
      <c r="E3639" s="21" t="s">
        <v>745</v>
      </c>
      <c r="F3639" s="21" t="s">
        <v>745</v>
      </c>
      <c r="G3639" s="21" t="s">
        <v>746</v>
      </c>
      <c r="H3639" s="21" t="s">
        <v>747</v>
      </c>
      <c r="I3639" s="21" t="s">
        <v>212</v>
      </c>
      <c r="J3639" s="22">
        <v>26299</v>
      </c>
      <c r="K3639" s="22">
        <v>55153</v>
      </c>
      <c r="L3639" s="23">
        <f t="shared" si="568"/>
        <v>16</v>
      </c>
      <c r="M3639" s="24">
        <f t="shared" si="569"/>
        <v>1</v>
      </c>
      <c r="N3639" s="21">
        <v>16</v>
      </c>
      <c r="O3639" s="21">
        <v>16</v>
      </c>
      <c r="P3639" s="21" t="s">
        <v>268</v>
      </c>
      <c r="Q3639" s="21" t="s">
        <v>269</v>
      </c>
      <c r="R3639" s="25" t="s">
        <v>270</v>
      </c>
      <c r="S3639" s="21" t="s">
        <v>755</v>
      </c>
      <c r="T3639" s="21"/>
      <c r="U3639" s="26"/>
      <c r="V3639" s="26"/>
      <c r="W3639" s="27">
        <f t="shared" si="560"/>
        <v>1972</v>
      </c>
      <c r="X3639" s="27">
        <f t="shared" si="561"/>
        <v>2050</v>
      </c>
      <c r="Y3639" s="28">
        <f t="shared" si="562"/>
        <v>0</v>
      </c>
      <c r="Z3639" s="29" t="str">
        <f t="shared" si="563"/>
        <v>NW</v>
      </c>
      <c r="AA3639" s="30">
        <f t="shared" si="564"/>
        <v>16</v>
      </c>
      <c r="AB3639" s="31">
        <f>IF(AND(ISNUMBER(MATCH($S3639,[3]Lists!$CU$8:$CU$37,0)),J3639&gt;=DATE(2018,12,31)),$AH$6,$AH$5)</f>
        <v>1</v>
      </c>
      <c r="AC3639" s="31">
        <f t="shared" si="565"/>
        <v>1</v>
      </c>
      <c r="AD3639" s="31">
        <f t="shared" si="566"/>
        <v>1</v>
      </c>
      <c r="AE3639" s="32" t="e">
        <f>MIN($K3639,IF(AND(S3639='[3]Resources - Baseline'!$C$25,$AH$3&gt;0),MIN(DATE(2050,12,31),MAX(DATE($AH$4,12,31),DATE(YEAR(J3639)+$AH$3,MONTH(J3639),DAY(J3639)))),IF(AND(COUNTIFS('[3]Resources - Baseline'!$C$26:$C$37,S3639)=1,$AH$2&gt;0),MIN(DATE($AH$4,12,31),DATE(YEAR(J3639)+$AH$2,MONTH(J3639),DAY(J3639))),DATE(2050,12,31))))</f>
        <v>#VALUE!</v>
      </c>
      <c r="AF3639" s="33">
        <f t="shared" si="567"/>
        <v>1</v>
      </c>
    </row>
    <row r="3640" spans="1:32">
      <c r="A3640" s="1">
        <v>3640</v>
      </c>
      <c r="B3640" s="21" t="s">
        <v>7339</v>
      </c>
      <c r="C3640" s="21" t="s">
        <v>7340</v>
      </c>
      <c r="D3640" s="21" t="s">
        <v>185</v>
      </c>
      <c r="E3640" s="21" t="s">
        <v>246</v>
      </c>
      <c r="F3640" s="21" t="s">
        <v>246</v>
      </c>
      <c r="G3640" s="21" t="s">
        <v>247</v>
      </c>
      <c r="H3640" s="21" t="s">
        <v>246</v>
      </c>
      <c r="I3640" s="21" t="s">
        <v>178</v>
      </c>
      <c r="J3640" s="22">
        <v>42356</v>
      </c>
      <c r="K3640" s="22">
        <v>55153</v>
      </c>
      <c r="L3640" s="23">
        <f t="shared" si="568"/>
        <v>42.96</v>
      </c>
      <c r="M3640" s="24">
        <f t="shared" si="569"/>
        <v>1</v>
      </c>
      <c r="N3640" s="21">
        <v>42.96</v>
      </c>
      <c r="O3640" s="21">
        <v>42.96</v>
      </c>
      <c r="P3640" s="21" t="s">
        <v>187</v>
      </c>
      <c r="Q3640" s="21" t="s">
        <v>197</v>
      </c>
      <c r="R3640" s="25" t="s">
        <v>198</v>
      </c>
      <c r="S3640" s="21" t="s">
        <v>403</v>
      </c>
      <c r="T3640" s="21"/>
      <c r="U3640" s="26"/>
      <c r="V3640" s="26"/>
      <c r="W3640" s="27">
        <f t="shared" si="560"/>
        <v>2016</v>
      </c>
      <c r="X3640" s="27">
        <f t="shared" si="561"/>
        <v>2050</v>
      </c>
      <c r="Y3640" s="28">
        <f t="shared" si="562"/>
        <v>0</v>
      </c>
      <c r="Z3640" s="29" t="str">
        <f t="shared" si="563"/>
        <v>CAISO</v>
      </c>
      <c r="AA3640" s="30">
        <f t="shared" si="564"/>
        <v>42.96</v>
      </c>
      <c r="AB3640" s="31">
        <f>IF(AND(ISNUMBER(MATCH($S3640,[3]Lists!$CU$8:$CU$37,0)),J3640&gt;=DATE(2018,12,31)),$AH$6,$AH$5)</f>
        <v>1</v>
      </c>
      <c r="AC3640" s="31">
        <f t="shared" si="565"/>
        <v>1</v>
      </c>
      <c r="AD3640" s="31">
        <f t="shared" si="566"/>
        <v>1</v>
      </c>
      <c r="AE3640" s="32" t="e">
        <f>MIN($K3640,IF(AND(S3640='[3]Resources - Baseline'!$C$25,$AH$3&gt;0),MIN(DATE(2050,12,31),MAX(DATE($AH$4,12,31),DATE(YEAR(J3640)+$AH$3,MONTH(J3640),DAY(J3640)))),IF(AND(COUNTIFS('[3]Resources - Baseline'!$C$26:$C$37,S3640)=1,$AH$2&gt;0),MIN(DATE($AH$4,12,31),DATE(YEAR(J3640)+$AH$2,MONTH(J3640),DAY(J3640))),DATE(2050,12,31))))</f>
        <v>#VALUE!</v>
      </c>
      <c r="AF3640" s="33">
        <f t="shared" si="567"/>
        <v>1</v>
      </c>
    </row>
    <row r="3641" spans="1:32">
      <c r="A3641" s="1">
        <v>3641</v>
      </c>
      <c r="B3641" s="21" t="s">
        <v>7341</v>
      </c>
      <c r="C3641" s="21" t="s">
        <v>7342</v>
      </c>
      <c r="D3641" s="21" t="s">
        <v>185</v>
      </c>
      <c r="E3641" s="21" t="s">
        <v>246</v>
      </c>
      <c r="F3641" s="21" t="s">
        <v>246</v>
      </c>
      <c r="G3641" s="21" t="s">
        <v>247</v>
      </c>
      <c r="H3641" s="21" t="s">
        <v>246</v>
      </c>
      <c r="I3641" s="21" t="s">
        <v>178</v>
      </c>
      <c r="J3641" s="22">
        <v>42356</v>
      </c>
      <c r="K3641" s="22">
        <v>55153</v>
      </c>
      <c r="L3641" s="23">
        <f t="shared" si="568"/>
        <v>42.96</v>
      </c>
      <c r="M3641" s="24">
        <f t="shared" si="569"/>
        <v>1</v>
      </c>
      <c r="N3641" s="21">
        <v>42.96</v>
      </c>
      <c r="O3641" s="21">
        <v>42.96</v>
      </c>
      <c r="P3641" s="21" t="s">
        <v>187</v>
      </c>
      <c r="Q3641" s="21" t="s">
        <v>197</v>
      </c>
      <c r="R3641" s="25" t="s">
        <v>198</v>
      </c>
      <c r="S3641" s="21" t="s">
        <v>403</v>
      </c>
      <c r="T3641" s="21"/>
      <c r="U3641" s="26"/>
      <c r="V3641" s="26"/>
      <c r="W3641" s="27">
        <f t="shared" si="560"/>
        <v>2016</v>
      </c>
      <c r="X3641" s="27">
        <f t="shared" si="561"/>
        <v>2050</v>
      </c>
      <c r="Y3641" s="28">
        <f t="shared" si="562"/>
        <v>0</v>
      </c>
      <c r="Z3641" s="29" t="str">
        <f t="shared" si="563"/>
        <v>CAISO</v>
      </c>
      <c r="AA3641" s="30">
        <f t="shared" si="564"/>
        <v>42.96</v>
      </c>
      <c r="AB3641" s="31">
        <f>IF(AND(ISNUMBER(MATCH($S3641,[3]Lists!$CU$8:$CU$37,0)),J3641&gt;=DATE(2018,12,31)),$AH$6,$AH$5)</f>
        <v>1</v>
      </c>
      <c r="AC3641" s="31">
        <f t="shared" si="565"/>
        <v>1</v>
      </c>
      <c r="AD3641" s="31">
        <f t="shared" si="566"/>
        <v>1</v>
      </c>
      <c r="AE3641" s="32" t="e">
        <f>MIN($K3641,IF(AND(S3641='[3]Resources - Baseline'!$C$25,$AH$3&gt;0),MIN(DATE(2050,12,31),MAX(DATE($AH$4,12,31),DATE(YEAR(J3641)+$AH$3,MONTH(J3641),DAY(J3641)))),IF(AND(COUNTIFS('[3]Resources - Baseline'!$C$26:$C$37,S3641)=1,$AH$2&gt;0),MIN(DATE($AH$4,12,31),DATE(YEAR(J3641)+$AH$2,MONTH(J3641),DAY(J3641))),DATE(2050,12,31))))</f>
        <v>#VALUE!</v>
      </c>
      <c r="AF3641" s="33">
        <f t="shared" si="567"/>
        <v>1</v>
      </c>
    </row>
    <row r="3642" spans="1:32">
      <c r="A3642" s="1">
        <v>3642</v>
      </c>
      <c r="B3642" s="21" t="s">
        <v>7343</v>
      </c>
      <c r="C3642" s="21" t="s">
        <v>7344</v>
      </c>
      <c r="D3642" s="21" t="s">
        <v>185</v>
      </c>
      <c r="E3642" s="21" t="s">
        <v>246</v>
      </c>
      <c r="F3642" s="21" t="s">
        <v>246</v>
      </c>
      <c r="G3642" s="21" t="s">
        <v>247</v>
      </c>
      <c r="H3642" s="21" t="s">
        <v>246</v>
      </c>
      <c r="I3642" s="21" t="s">
        <v>178</v>
      </c>
      <c r="J3642" s="22"/>
      <c r="K3642" s="22">
        <v>55153</v>
      </c>
      <c r="L3642" s="23">
        <f t="shared" si="568"/>
        <v>46</v>
      </c>
      <c r="M3642" s="24">
        <f t="shared" si="569"/>
        <v>1</v>
      </c>
      <c r="N3642" s="21">
        <v>46</v>
      </c>
      <c r="O3642" s="21">
        <v>46</v>
      </c>
      <c r="P3642" s="21" t="s">
        <v>197</v>
      </c>
      <c r="Q3642" s="21" t="s">
        <v>197</v>
      </c>
      <c r="R3642" s="25" t="s">
        <v>198</v>
      </c>
      <c r="S3642" s="21" t="s">
        <v>403</v>
      </c>
      <c r="T3642" s="21"/>
      <c r="U3642" s="26"/>
      <c r="V3642" s="26"/>
      <c r="W3642" s="27">
        <f t="shared" si="560"/>
        <v>1900</v>
      </c>
      <c r="X3642" s="27">
        <f t="shared" si="561"/>
        <v>2050</v>
      </c>
      <c r="Y3642" s="28">
        <f t="shared" si="562"/>
        <v>0</v>
      </c>
      <c r="Z3642" s="29" t="str">
        <f t="shared" si="563"/>
        <v>CAISO</v>
      </c>
      <c r="AA3642" s="30">
        <f t="shared" si="564"/>
        <v>46</v>
      </c>
      <c r="AB3642" s="31">
        <f>IF(AND(ISNUMBER(MATCH($S3642,[3]Lists!$CU$8:$CU$37,0)),J3642&gt;=DATE(2018,12,31)),$AH$6,$AH$5)</f>
        <v>1</v>
      </c>
      <c r="AC3642" s="31">
        <f t="shared" si="565"/>
        <v>1</v>
      </c>
      <c r="AD3642" s="31">
        <f t="shared" si="566"/>
        <v>1</v>
      </c>
      <c r="AE3642" s="32" t="e">
        <f>MIN($K3642,IF(AND(S3642='[3]Resources - Baseline'!$C$25,$AH$3&gt;0),MIN(DATE(2050,12,31),MAX(DATE($AH$4,12,31),DATE(YEAR(J3642)+$AH$3,MONTH(J3642),DAY(J3642)))),IF(AND(COUNTIFS('[3]Resources - Baseline'!$C$26:$C$37,S3642)=1,$AH$2&gt;0),MIN(DATE($AH$4,12,31),DATE(YEAR(J3642)+$AH$2,MONTH(J3642),DAY(J3642))),DATE(2050,12,31))))</f>
        <v>#VALUE!</v>
      </c>
      <c r="AF3642" s="33">
        <f t="shared" si="567"/>
        <v>1</v>
      </c>
    </row>
    <row r="3643" spans="1:32">
      <c r="A3643" s="1">
        <v>3643</v>
      </c>
      <c r="B3643" s="21" t="s">
        <v>7345</v>
      </c>
      <c r="C3643" s="21" t="s">
        <v>7346</v>
      </c>
      <c r="D3643" s="21" t="s">
        <v>185</v>
      </c>
      <c r="E3643" s="21" t="s">
        <v>246</v>
      </c>
      <c r="F3643" s="21" t="s">
        <v>246</v>
      </c>
      <c r="G3643" s="21" t="s">
        <v>247</v>
      </c>
      <c r="H3643" s="21" t="s">
        <v>246</v>
      </c>
      <c r="I3643" s="21" t="s">
        <v>178</v>
      </c>
      <c r="J3643" s="22"/>
      <c r="K3643" s="22">
        <v>55153</v>
      </c>
      <c r="L3643" s="23">
        <f t="shared" si="568"/>
        <v>7.4</v>
      </c>
      <c r="M3643" s="24">
        <f t="shared" si="569"/>
        <v>1</v>
      </c>
      <c r="N3643" s="21">
        <v>7.4</v>
      </c>
      <c r="O3643" s="21">
        <v>7.4</v>
      </c>
      <c r="P3643" s="21" t="s">
        <v>5203</v>
      </c>
      <c r="Q3643" s="21" t="s">
        <v>1649</v>
      </c>
      <c r="R3643" s="25" t="s">
        <v>1499</v>
      </c>
      <c r="S3643" s="21" t="s">
        <v>913</v>
      </c>
      <c r="T3643" s="21"/>
      <c r="U3643" s="26"/>
      <c r="V3643" s="26"/>
      <c r="W3643" s="27">
        <f t="shared" si="560"/>
        <v>1900</v>
      </c>
      <c r="X3643" s="27">
        <f t="shared" si="561"/>
        <v>2050</v>
      </c>
      <c r="Y3643" s="28">
        <f t="shared" si="562"/>
        <v>0</v>
      </c>
      <c r="Z3643" s="29" t="str">
        <f t="shared" si="563"/>
        <v>CAISO</v>
      </c>
      <c r="AA3643" s="30">
        <f t="shared" si="564"/>
        <v>7.4</v>
      </c>
      <c r="AB3643" s="31">
        <f>IF(AND(ISNUMBER(MATCH($S3643,[3]Lists!$CU$8:$CU$37,0)),J3643&gt;=DATE(2018,12,31)),$AH$6,$AH$5)</f>
        <v>1</v>
      </c>
      <c r="AC3643" s="31">
        <f t="shared" si="565"/>
        <v>1</v>
      </c>
      <c r="AD3643" s="31">
        <f t="shared" si="566"/>
        <v>1</v>
      </c>
      <c r="AE3643" s="32" t="e">
        <f>MIN($K3643,IF(AND(S3643='[3]Resources - Baseline'!$C$25,$AH$3&gt;0),MIN(DATE(2050,12,31),MAX(DATE($AH$4,12,31),DATE(YEAR(J3643)+$AH$3,MONTH(J3643),DAY(J3643)))),IF(AND(COUNTIFS('[3]Resources - Baseline'!$C$26:$C$37,S3643)=1,$AH$2&gt;0),MIN(DATE($AH$4,12,31),DATE(YEAR(J3643)+$AH$2,MONTH(J3643),DAY(J3643))),DATE(2050,12,31))))</f>
        <v>#VALUE!</v>
      </c>
      <c r="AF3643" s="33">
        <f t="shared" si="567"/>
        <v>1</v>
      </c>
    </row>
    <row r="3644" spans="1:32">
      <c r="A3644" s="1">
        <v>3644</v>
      </c>
      <c r="B3644" s="21" t="s">
        <v>7347</v>
      </c>
      <c r="C3644" s="21" t="s">
        <v>7348</v>
      </c>
      <c r="D3644" s="21" t="s">
        <v>185</v>
      </c>
      <c r="E3644" s="21" t="s">
        <v>246</v>
      </c>
      <c r="F3644" s="21" t="s">
        <v>246</v>
      </c>
      <c r="G3644" s="21" t="s">
        <v>247</v>
      </c>
      <c r="H3644" s="21" t="s">
        <v>246</v>
      </c>
      <c r="I3644" s="21" t="s">
        <v>178</v>
      </c>
      <c r="J3644" s="22">
        <v>34335</v>
      </c>
      <c r="K3644" s="22">
        <v>55153</v>
      </c>
      <c r="L3644" s="23">
        <f t="shared" si="568"/>
        <v>102.18</v>
      </c>
      <c r="M3644" s="24">
        <f t="shared" si="569"/>
        <v>1</v>
      </c>
      <c r="N3644" s="21">
        <v>102.18</v>
      </c>
      <c r="O3644" s="21">
        <v>102.18</v>
      </c>
      <c r="P3644" s="21" t="s">
        <v>187</v>
      </c>
      <c r="Q3644" s="21" t="s">
        <v>197</v>
      </c>
      <c r="R3644" s="25" t="s">
        <v>198</v>
      </c>
      <c r="S3644" s="21" t="s">
        <v>403</v>
      </c>
      <c r="T3644" s="21" t="s">
        <v>378</v>
      </c>
      <c r="U3644" s="26">
        <v>102.18</v>
      </c>
      <c r="V3644" s="26"/>
      <c r="W3644" s="27">
        <f t="shared" si="560"/>
        <v>1994</v>
      </c>
      <c r="X3644" s="27">
        <f t="shared" si="561"/>
        <v>2050</v>
      </c>
      <c r="Y3644" s="28">
        <f t="shared" si="562"/>
        <v>0</v>
      </c>
      <c r="Z3644" s="29" t="str">
        <f t="shared" si="563"/>
        <v>BANC</v>
      </c>
      <c r="AA3644" s="30">
        <f t="shared" si="564"/>
        <v>102.18</v>
      </c>
      <c r="AB3644" s="31">
        <f>IF(AND(ISNUMBER(MATCH($S3644,[3]Lists!$CU$8:$CU$37,0)),J3644&gt;=DATE(2018,12,31)),$AH$6,$AH$5)</f>
        <v>1</v>
      </c>
      <c r="AC3644" s="31">
        <f t="shared" si="565"/>
        <v>1</v>
      </c>
      <c r="AD3644" s="31">
        <f t="shared" si="566"/>
        <v>1</v>
      </c>
      <c r="AE3644" s="32" t="e">
        <f>MIN($K3644,IF(AND(S3644='[3]Resources - Baseline'!$C$25,$AH$3&gt;0),MIN(DATE(2050,12,31),MAX(DATE($AH$4,12,31),DATE(YEAR(J3644)+$AH$3,MONTH(J3644),DAY(J3644)))),IF(AND(COUNTIFS('[3]Resources - Baseline'!$C$26:$C$37,S3644)=1,$AH$2&gt;0),MIN(DATE($AH$4,12,31),DATE(YEAR(J3644)+$AH$2,MONTH(J3644),DAY(J3644))),DATE(2050,12,31))))</f>
        <v>#VALUE!</v>
      </c>
      <c r="AF3644" s="33">
        <f t="shared" si="567"/>
        <v>1</v>
      </c>
    </row>
    <row r="3645" spans="1:32">
      <c r="A3645" s="1">
        <v>3645</v>
      </c>
      <c r="B3645" s="21" t="s">
        <v>7349</v>
      </c>
      <c r="C3645" s="21" t="s">
        <v>7350</v>
      </c>
      <c r="D3645" s="21" t="s">
        <v>185</v>
      </c>
      <c r="E3645" s="21" t="s">
        <v>246</v>
      </c>
      <c r="F3645" s="21" t="s">
        <v>246</v>
      </c>
      <c r="G3645" s="21" t="s">
        <v>247</v>
      </c>
      <c r="H3645" s="21" t="s">
        <v>246</v>
      </c>
      <c r="I3645" s="21" t="s">
        <v>178</v>
      </c>
      <c r="J3645" s="22">
        <v>41017</v>
      </c>
      <c r="K3645" s="22">
        <v>55153</v>
      </c>
      <c r="L3645" s="23">
        <f t="shared" si="568"/>
        <v>127.8</v>
      </c>
      <c r="M3645" s="24">
        <f t="shared" si="569"/>
        <v>1</v>
      </c>
      <c r="N3645" s="21">
        <v>127.8</v>
      </c>
      <c r="O3645" s="21">
        <v>127.8</v>
      </c>
      <c r="P3645" s="21" t="s">
        <v>187</v>
      </c>
      <c r="Q3645" s="21" t="s">
        <v>197</v>
      </c>
      <c r="R3645" s="25" t="s">
        <v>198</v>
      </c>
      <c r="S3645" s="21" t="s">
        <v>403</v>
      </c>
      <c r="T3645" s="21" t="s">
        <v>378</v>
      </c>
      <c r="U3645" s="26">
        <v>127.8</v>
      </c>
      <c r="V3645" s="26"/>
      <c r="W3645" s="27">
        <f t="shared" si="560"/>
        <v>2012</v>
      </c>
      <c r="X3645" s="27">
        <f t="shared" si="561"/>
        <v>2050</v>
      </c>
      <c r="Y3645" s="28">
        <f t="shared" si="562"/>
        <v>0</v>
      </c>
      <c r="Z3645" s="29" t="str">
        <f t="shared" si="563"/>
        <v>BANC</v>
      </c>
      <c r="AA3645" s="30">
        <f t="shared" si="564"/>
        <v>127.8</v>
      </c>
      <c r="AB3645" s="31">
        <f>IF(AND(ISNUMBER(MATCH($S3645,[3]Lists!$CU$8:$CU$37,0)),J3645&gt;=DATE(2018,12,31)),$AH$6,$AH$5)</f>
        <v>1</v>
      </c>
      <c r="AC3645" s="31">
        <f t="shared" si="565"/>
        <v>1</v>
      </c>
      <c r="AD3645" s="31">
        <f t="shared" si="566"/>
        <v>1</v>
      </c>
      <c r="AE3645" s="32" t="e">
        <f>MIN($K3645,IF(AND(S3645='[3]Resources - Baseline'!$C$25,$AH$3&gt;0),MIN(DATE(2050,12,31),MAX(DATE($AH$4,12,31),DATE(YEAR(J3645)+$AH$3,MONTH(J3645),DAY(J3645)))),IF(AND(COUNTIFS('[3]Resources - Baseline'!$C$26:$C$37,S3645)=1,$AH$2&gt;0),MIN(DATE($AH$4,12,31),DATE(YEAR(J3645)+$AH$2,MONTH(J3645),DAY(J3645))),DATE(2050,12,31))))</f>
        <v>#VALUE!</v>
      </c>
      <c r="AF3645" s="33">
        <f t="shared" si="567"/>
        <v>1</v>
      </c>
    </row>
    <row r="3646" spans="1:32">
      <c r="A3646" s="1">
        <v>3646</v>
      </c>
      <c r="B3646" s="21" t="s">
        <v>7351</v>
      </c>
      <c r="C3646" s="21"/>
      <c r="D3646" s="21" t="s">
        <v>185</v>
      </c>
      <c r="E3646" s="21" t="s">
        <v>246</v>
      </c>
      <c r="F3646" s="21" t="s">
        <v>246</v>
      </c>
      <c r="G3646" s="21" t="s">
        <v>247</v>
      </c>
      <c r="H3646" s="21" t="s">
        <v>246</v>
      </c>
      <c r="I3646" s="21" t="s">
        <v>178</v>
      </c>
      <c r="J3646" s="22">
        <v>34335</v>
      </c>
      <c r="K3646" s="22">
        <v>55153</v>
      </c>
      <c r="L3646" s="23">
        <f t="shared" si="568"/>
        <v>8</v>
      </c>
      <c r="M3646" s="24">
        <f t="shared" si="569"/>
        <v>1</v>
      </c>
      <c r="N3646" s="21">
        <v>8</v>
      </c>
      <c r="O3646" s="21">
        <v>8</v>
      </c>
      <c r="P3646" s="21" t="s">
        <v>187</v>
      </c>
      <c r="Q3646" s="21" t="s">
        <v>197</v>
      </c>
      <c r="R3646" s="25" t="s">
        <v>198</v>
      </c>
      <c r="S3646" s="21" t="s">
        <v>403</v>
      </c>
      <c r="T3646" s="21"/>
      <c r="U3646" s="26"/>
      <c r="V3646" s="26"/>
      <c r="W3646" s="27">
        <f t="shared" si="560"/>
        <v>1994</v>
      </c>
      <c r="X3646" s="27">
        <f t="shared" si="561"/>
        <v>2050</v>
      </c>
      <c r="Y3646" s="28">
        <f t="shared" si="562"/>
        <v>0</v>
      </c>
      <c r="Z3646" s="29" t="str">
        <f t="shared" si="563"/>
        <v>CAISO</v>
      </c>
      <c r="AA3646" s="30">
        <f t="shared" si="564"/>
        <v>8</v>
      </c>
      <c r="AB3646" s="31">
        <f>IF(AND(ISNUMBER(MATCH($S3646,[3]Lists!$CU$8:$CU$37,0)),J3646&gt;=DATE(2018,12,31)),$AH$6,$AH$5)</f>
        <v>1</v>
      </c>
      <c r="AC3646" s="31">
        <f t="shared" si="565"/>
        <v>1</v>
      </c>
      <c r="AD3646" s="31">
        <f t="shared" si="566"/>
        <v>1</v>
      </c>
      <c r="AE3646" s="32" t="e">
        <f>MIN($K3646,IF(AND(S3646='[3]Resources - Baseline'!$C$25,$AH$3&gt;0),MIN(DATE(2050,12,31),MAX(DATE($AH$4,12,31),DATE(YEAR(J3646)+$AH$3,MONTH(J3646),DAY(J3646)))),IF(AND(COUNTIFS('[3]Resources - Baseline'!$C$26:$C$37,S3646)=1,$AH$2&gt;0),MIN(DATE($AH$4,12,31),DATE(YEAR(J3646)+$AH$2,MONTH(J3646),DAY(J3646))),DATE(2050,12,31))))</f>
        <v>#VALUE!</v>
      </c>
      <c r="AF3646" s="33">
        <f t="shared" si="567"/>
        <v>1</v>
      </c>
    </row>
    <row r="3647" spans="1:32">
      <c r="A3647" s="1">
        <v>3647</v>
      </c>
      <c r="B3647" s="21" t="s">
        <v>7352</v>
      </c>
      <c r="C3647" s="21" t="s">
        <v>7353</v>
      </c>
      <c r="D3647" s="21" t="s">
        <v>185</v>
      </c>
      <c r="E3647" s="21" t="s">
        <v>246</v>
      </c>
      <c r="F3647" s="21" t="s">
        <v>246</v>
      </c>
      <c r="G3647" s="21" t="s">
        <v>247</v>
      </c>
      <c r="H3647" s="21" t="s">
        <v>246</v>
      </c>
      <c r="I3647" s="21" t="s">
        <v>178</v>
      </c>
      <c r="J3647" s="22">
        <v>32143</v>
      </c>
      <c r="K3647" s="22">
        <v>55153</v>
      </c>
      <c r="L3647" s="23">
        <f t="shared" si="568"/>
        <v>78.2</v>
      </c>
      <c r="M3647" s="24">
        <f t="shared" si="569"/>
        <v>1</v>
      </c>
      <c r="N3647" s="21">
        <v>78.2</v>
      </c>
      <c r="O3647" s="21">
        <v>78.2</v>
      </c>
      <c r="P3647" s="21" t="s">
        <v>187</v>
      </c>
      <c r="Q3647" s="21" t="s">
        <v>197</v>
      </c>
      <c r="R3647" s="25" t="s">
        <v>198</v>
      </c>
      <c r="S3647" s="21" t="s">
        <v>403</v>
      </c>
      <c r="T3647" s="21"/>
      <c r="U3647" s="26"/>
      <c r="V3647" s="26"/>
      <c r="W3647" s="27">
        <f t="shared" si="560"/>
        <v>1988</v>
      </c>
      <c r="X3647" s="27">
        <f t="shared" si="561"/>
        <v>2050</v>
      </c>
      <c r="Y3647" s="28">
        <f t="shared" si="562"/>
        <v>0</v>
      </c>
      <c r="Z3647" s="29" t="str">
        <f t="shared" si="563"/>
        <v>CAISO</v>
      </c>
      <c r="AA3647" s="30">
        <f t="shared" si="564"/>
        <v>78.2</v>
      </c>
      <c r="AB3647" s="31">
        <f>IF(AND(ISNUMBER(MATCH($S3647,[3]Lists!$CU$8:$CU$37,0)),J3647&gt;=DATE(2018,12,31)),$AH$6,$AH$5)</f>
        <v>1</v>
      </c>
      <c r="AC3647" s="31">
        <f t="shared" si="565"/>
        <v>1</v>
      </c>
      <c r="AD3647" s="31">
        <f t="shared" si="566"/>
        <v>1</v>
      </c>
      <c r="AE3647" s="32" t="e">
        <f>MIN($K3647,IF(AND(S3647='[3]Resources - Baseline'!$C$25,$AH$3&gt;0),MIN(DATE(2050,12,31),MAX(DATE($AH$4,12,31),DATE(YEAR(J3647)+$AH$3,MONTH(J3647),DAY(J3647)))),IF(AND(COUNTIFS('[3]Resources - Baseline'!$C$26:$C$37,S3647)=1,$AH$2&gt;0),MIN(DATE($AH$4,12,31),DATE(YEAR(J3647)+$AH$2,MONTH(J3647),DAY(J3647))),DATE(2050,12,31))))</f>
        <v>#VALUE!</v>
      </c>
      <c r="AF3647" s="33">
        <f t="shared" si="567"/>
        <v>1</v>
      </c>
    </row>
    <row r="3648" spans="1:32">
      <c r="A3648" s="1">
        <v>3648</v>
      </c>
      <c r="B3648" s="21" t="s">
        <v>7354</v>
      </c>
      <c r="C3648" s="21" t="s">
        <v>7355</v>
      </c>
      <c r="D3648" s="21" t="s">
        <v>163</v>
      </c>
      <c r="E3648" s="21" t="s">
        <v>202</v>
      </c>
      <c r="F3648" s="21" t="s">
        <v>202</v>
      </c>
      <c r="G3648" s="21" t="s">
        <v>1785</v>
      </c>
      <c r="H3648" s="21" t="s">
        <v>202</v>
      </c>
      <c r="I3648" s="21" t="s">
        <v>202</v>
      </c>
      <c r="J3648" s="22">
        <v>42794</v>
      </c>
      <c r="K3648" s="22">
        <v>55153</v>
      </c>
      <c r="L3648" s="23">
        <f t="shared" si="568"/>
        <v>3.1</v>
      </c>
      <c r="M3648" s="24">
        <f t="shared" si="569"/>
        <v>1</v>
      </c>
      <c r="N3648" s="21">
        <v>3.1</v>
      </c>
      <c r="O3648" s="21">
        <v>3.1</v>
      </c>
      <c r="P3648" s="21" t="s">
        <v>240</v>
      </c>
      <c r="Q3648" s="21" t="s">
        <v>207</v>
      </c>
      <c r="R3648" s="25" t="s">
        <v>189</v>
      </c>
      <c r="S3648" s="21" t="s">
        <v>3449</v>
      </c>
      <c r="T3648" s="21"/>
      <c r="U3648" s="26"/>
      <c r="V3648" s="26"/>
      <c r="W3648" s="27">
        <f t="shared" si="560"/>
        <v>2017</v>
      </c>
      <c r="X3648" s="27">
        <f t="shared" si="561"/>
        <v>2050</v>
      </c>
      <c r="Y3648" s="28">
        <f t="shared" si="562"/>
        <v>0</v>
      </c>
      <c r="Z3648" s="29" t="str">
        <f t="shared" si="563"/>
        <v>IID</v>
      </c>
      <c r="AA3648" s="30">
        <f t="shared" si="564"/>
        <v>3.1</v>
      </c>
      <c r="AB3648" s="31">
        <f>IF(AND(ISNUMBER(MATCH($S3648,[3]Lists!$CU$8:$CU$37,0)),J3648&gt;=DATE(2018,12,31)),$AH$6,$AH$5)</f>
        <v>1</v>
      </c>
      <c r="AC3648" s="31">
        <f t="shared" si="565"/>
        <v>1</v>
      </c>
      <c r="AD3648" s="31">
        <f t="shared" si="566"/>
        <v>1</v>
      </c>
      <c r="AE3648" s="32" t="e">
        <f>MIN($K3648,IF(AND(S3648='[3]Resources - Baseline'!$C$25,$AH$3&gt;0),MIN(DATE(2050,12,31),MAX(DATE($AH$4,12,31),DATE(YEAR(J3648)+$AH$3,MONTH(J3648),DAY(J3648)))),IF(AND(COUNTIFS('[3]Resources - Baseline'!$C$26:$C$37,S3648)=1,$AH$2&gt;0),MIN(DATE($AH$4,12,31),DATE(YEAR(J3648)+$AH$2,MONTH(J3648),DAY(J3648))),DATE(2050,12,31))))</f>
        <v>#VALUE!</v>
      </c>
      <c r="AF3648" s="33">
        <f t="shared" si="567"/>
        <v>1</v>
      </c>
    </row>
    <row r="3649" spans="1:32">
      <c r="A3649" s="1">
        <v>3649</v>
      </c>
      <c r="B3649" s="21" t="s">
        <v>7356</v>
      </c>
      <c r="C3649" s="21" t="s">
        <v>7355</v>
      </c>
      <c r="D3649" s="21" t="s">
        <v>163</v>
      </c>
      <c r="E3649" s="21" t="s">
        <v>202</v>
      </c>
      <c r="F3649" s="21" t="s">
        <v>202</v>
      </c>
      <c r="G3649" s="21" t="s">
        <v>1785</v>
      </c>
      <c r="H3649" s="21" t="s">
        <v>202</v>
      </c>
      <c r="I3649" s="21" t="s">
        <v>202</v>
      </c>
      <c r="J3649" s="22">
        <v>42815</v>
      </c>
      <c r="K3649" s="22">
        <v>55153</v>
      </c>
      <c r="L3649" s="23">
        <f t="shared" si="568"/>
        <v>3.1</v>
      </c>
      <c r="M3649" s="24">
        <f t="shared" si="569"/>
        <v>1</v>
      </c>
      <c r="N3649" s="21">
        <v>3.1</v>
      </c>
      <c r="O3649" s="21">
        <v>3.1</v>
      </c>
      <c r="P3649" s="21" t="s">
        <v>240</v>
      </c>
      <c r="Q3649" s="21" t="s">
        <v>207</v>
      </c>
      <c r="R3649" s="25" t="s">
        <v>189</v>
      </c>
      <c r="S3649" s="21" t="s">
        <v>3449</v>
      </c>
      <c r="T3649" s="21"/>
      <c r="U3649" s="26"/>
      <c r="V3649" s="26"/>
      <c r="W3649" s="27">
        <f t="shared" si="560"/>
        <v>2017</v>
      </c>
      <c r="X3649" s="27">
        <f t="shared" si="561"/>
        <v>2050</v>
      </c>
      <c r="Y3649" s="28">
        <f t="shared" si="562"/>
        <v>0</v>
      </c>
      <c r="Z3649" s="29" t="str">
        <f t="shared" si="563"/>
        <v>IID</v>
      </c>
      <c r="AA3649" s="30">
        <f t="shared" si="564"/>
        <v>3.1</v>
      </c>
      <c r="AB3649" s="31">
        <f>IF(AND(ISNUMBER(MATCH($S3649,[3]Lists!$CU$8:$CU$37,0)),J3649&gt;=DATE(2018,12,31)),$AH$6,$AH$5)</f>
        <v>1</v>
      </c>
      <c r="AC3649" s="31">
        <f t="shared" si="565"/>
        <v>1</v>
      </c>
      <c r="AD3649" s="31">
        <f t="shared" si="566"/>
        <v>1</v>
      </c>
      <c r="AE3649" s="32" t="e">
        <f>MIN($K3649,IF(AND(S3649='[3]Resources - Baseline'!$C$25,$AH$3&gt;0),MIN(DATE(2050,12,31),MAX(DATE($AH$4,12,31),DATE(YEAR(J3649)+$AH$3,MONTH(J3649),DAY(J3649)))),IF(AND(COUNTIFS('[3]Resources - Baseline'!$C$26:$C$37,S3649)=1,$AH$2&gt;0),MIN(DATE($AH$4,12,31),DATE(YEAR(J3649)+$AH$2,MONTH(J3649),DAY(J3649))),DATE(2050,12,31))))</f>
        <v>#VALUE!</v>
      </c>
      <c r="AF3649" s="33">
        <f t="shared" si="567"/>
        <v>1</v>
      </c>
    </row>
    <row r="3650" spans="1:32">
      <c r="A3650" s="1">
        <v>3650</v>
      </c>
      <c r="B3650" s="21" t="s">
        <v>7357</v>
      </c>
      <c r="C3650" s="21" t="s">
        <v>7358</v>
      </c>
      <c r="D3650" s="21" t="s">
        <v>185</v>
      </c>
      <c r="E3650" s="21" t="s">
        <v>175</v>
      </c>
      <c r="F3650" s="21" t="s">
        <v>175</v>
      </c>
      <c r="G3650" s="21" t="s">
        <v>186</v>
      </c>
      <c r="H3650" s="21" t="s">
        <v>175</v>
      </c>
      <c r="I3650" s="21" t="s">
        <v>178</v>
      </c>
      <c r="J3650" s="22">
        <v>41523</v>
      </c>
      <c r="K3650" s="22">
        <v>55153</v>
      </c>
      <c r="L3650" s="23">
        <f t="shared" si="568"/>
        <v>1.85</v>
      </c>
      <c r="M3650" s="24">
        <f t="shared" si="569"/>
        <v>1</v>
      </c>
      <c r="N3650" s="21">
        <v>1.85</v>
      </c>
      <c r="O3650" s="21">
        <v>1.85</v>
      </c>
      <c r="P3650" s="21" t="s">
        <v>187</v>
      </c>
      <c r="Q3650" s="21" t="s">
        <v>655</v>
      </c>
      <c r="R3650" s="25" t="s">
        <v>654</v>
      </c>
      <c r="S3650" s="21" t="s">
        <v>656</v>
      </c>
      <c r="T3650" s="21"/>
      <c r="U3650" s="26"/>
      <c r="V3650" s="26"/>
      <c r="W3650" s="27">
        <f t="shared" si="560"/>
        <v>2014</v>
      </c>
      <c r="X3650" s="27">
        <f t="shared" si="561"/>
        <v>2050</v>
      </c>
      <c r="Y3650" s="28">
        <f t="shared" si="562"/>
        <v>0</v>
      </c>
      <c r="Z3650" s="29" t="str">
        <f t="shared" si="563"/>
        <v>CAISO</v>
      </c>
      <c r="AA3650" s="30">
        <f t="shared" si="564"/>
        <v>1.85</v>
      </c>
      <c r="AB3650" s="31">
        <f>IF(AND(ISNUMBER(MATCH($S3650,[3]Lists!$CU$8:$CU$37,0)),J3650&gt;=DATE(2018,12,31)),$AH$6,$AH$5)</f>
        <v>1</v>
      </c>
      <c r="AC3650" s="31">
        <f t="shared" si="565"/>
        <v>1</v>
      </c>
      <c r="AD3650" s="31">
        <f t="shared" si="566"/>
        <v>1</v>
      </c>
      <c r="AE3650" s="32" t="e">
        <f>MIN($K3650,IF(AND(S3650='[3]Resources - Baseline'!$C$25,$AH$3&gt;0),MIN(DATE(2050,12,31),MAX(DATE($AH$4,12,31),DATE(YEAR(J3650)+$AH$3,MONTH(J3650),DAY(J3650)))),IF(AND(COUNTIFS('[3]Resources - Baseline'!$C$26:$C$37,S3650)=1,$AH$2&gt;0),MIN(DATE($AH$4,12,31),DATE(YEAR(J3650)+$AH$2,MONTH(J3650),DAY(J3650))),DATE(2050,12,31))))</f>
        <v>#VALUE!</v>
      </c>
      <c r="AF3650" s="33">
        <f t="shared" si="567"/>
        <v>1</v>
      </c>
    </row>
    <row r="3651" spans="1:32">
      <c r="A3651" s="1">
        <v>3651</v>
      </c>
      <c r="B3651" s="21" t="s">
        <v>7359</v>
      </c>
      <c r="C3651" s="21"/>
      <c r="D3651" s="21" t="s">
        <v>185</v>
      </c>
      <c r="E3651" s="21" t="s">
        <v>175</v>
      </c>
      <c r="F3651" s="21" t="s">
        <v>175</v>
      </c>
      <c r="G3651" s="21" t="s">
        <v>186</v>
      </c>
      <c r="H3651" s="21" t="s">
        <v>175</v>
      </c>
      <c r="I3651" s="21" t="s">
        <v>178</v>
      </c>
      <c r="J3651" s="22">
        <v>40170</v>
      </c>
      <c r="K3651" s="22">
        <v>55153</v>
      </c>
      <c r="L3651" s="23">
        <f t="shared" si="568"/>
        <v>2.5</v>
      </c>
      <c r="M3651" s="24">
        <f t="shared" si="569"/>
        <v>1</v>
      </c>
      <c r="N3651" s="21">
        <v>2.5</v>
      </c>
      <c r="O3651" s="21">
        <v>2.5</v>
      </c>
      <c r="P3651" s="21" t="s">
        <v>187</v>
      </c>
      <c r="Q3651" s="21" t="s">
        <v>188</v>
      </c>
      <c r="R3651" s="25" t="s">
        <v>189</v>
      </c>
      <c r="S3651" s="21" t="s">
        <v>182</v>
      </c>
      <c r="T3651" s="21"/>
      <c r="U3651" s="26"/>
      <c r="V3651" s="26"/>
      <c r="W3651" s="27">
        <f t="shared" si="560"/>
        <v>2010</v>
      </c>
      <c r="X3651" s="27">
        <f t="shared" si="561"/>
        <v>2050</v>
      </c>
      <c r="Y3651" s="28">
        <f t="shared" si="562"/>
        <v>0</v>
      </c>
      <c r="Z3651" s="29" t="str">
        <f t="shared" si="563"/>
        <v>CAISO</v>
      </c>
      <c r="AA3651" s="30">
        <f t="shared" si="564"/>
        <v>2.5</v>
      </c>
      <c r="AB3651" s="31">
        <f>IF(AND(ISNUMBER(MATCH($S3651,[3]Lists!$CU$8:$CU$37,0)),J3651&gt;=DATE(2018,12,31)),$AH$6,$AH$5)</f>
        <v>1</v>
      </c>
      <c r="AC3651" s="31">
        <f t="shared" si="565"/>
        <v>1</v>
      </c>
      <c r="AD3651" s="31">
        <f t="shared" si="566"/>
        <v>1</v>
      </c>
      <c r="AE3651" s="32" t="e">
        <f>MIN($K3651,IF(AND(S3651='[3]Resources - Baseline'!$C$25,$AH$3&gt;0),MIN(DATE(2050,12,31),MAX(DATE($AH$4,12,31),DATE(YEAR(J3651)+$AH$3,MONTH(J3651),DAY(J3651)))),IF(AND(COUNTIFS('[3]Resources - Baseline'!$C$26:$C$37,S3651)=1,$AH$2&gt;0),MIN(DATE($AH$4,12,31),DATE(YEAR(J3651)+$AH$2,MONTH(J3651),DAY(J3651))),DATE(2050,12,31))))</f>
        <v>#VALUE!</v>
      </c>
      <c r="AF3651" s="33">
        <f t="shared" si="567"/>
        <v>1</v>
      </c>
    </row>
    <row r="3652" spans="1:32">
      <c r="A3652" s="1">
        <v>3652</v>
      </c>
      <c r="B3652" s="21" t="s">
        <v>7360</v>
      </c>
      <c r="C3652" s="21" t="s">
        <v>7361</v>
      </c>
      <c r="D3652" s="21" t="s">
        <v>185</v>
      </c>
      <c r="E3652" s="21" t="s">
        <v>175</v>
      </c>
      <c r="F3652" s="21" t="s">
        <v>175</v>
      </c>
      <c r="G3652" s="21" t="s">
        <v>186</v>
      </c>
      <c r="H3652" s="21" t="s">
        <v>175</v>
      </c>
      <c r="I3652" s="21" t="s">
        <v>178</v>
      </c>
      <c r="J3652" s="22">
        <v>37428</v>
      </c>
      <c r="K3652" s="22">
        <v>55153</v>
      </c>
      <c r="L3652" s="23">
        <f t="shared" si="568"/>
        <v>48</v>
      </c>
      <c r="M3652" s="24">
        <f t="shared" si="569"/>
        <v>0.94842916419679901</v>
      </c>
      <c r="N3652" s="21">
        <v>48</v>
      </c>
      <c r="O3652" s="21">
        <v>50.61</v>
      </c>
      <c r="P3652" s="21" t="s">
        <v>268</v>
      </c>
      <c r="Q3652" s="21" t="s">
        <v>269</v>
      </c>
      <c r="R3652" s="25" t="s">
        <v>270</v>
      </c>
      <c r="S3652" s="21" t="s">
        <v>271</v>
      </c>
      <c r="T3652" s="21"/>
      <c r="U3652" s="26"/>
      <c r="V3652" s="26"/>
      <c r="W3652" s="27">
        <f t="shared" si="560"/>
        <v>2002</v>
      </c>
      <c r="X3652" s="27">
        <f t="shared" si="561"/>
        <v>2050</v>
      </c>
      <c r="Y3652" s="28">
        <f t="shared" si="562"/>
        <v>0</v>
      </c>
      <c r="Z3652" s="29" t="str">
        <f t="shared" si="563"/>
        <v>CAISO</v>
      </c>
      <c r="AA3652" s="30">
        <f t="shared" si="564"/>
        <v>50.61</v>
      </c>
      <c r="AB3652" s="31">
        <f>IF(AND(ISNUMBER(MATCH($S3652,[3]Lists!$CU$8:$CU$37,0)),J3652&gt;=DATE(2018,12,31)),$AH$6,$AH$5)</f>
        <v>1</v>
      </c>
      <c r="AC3652" s="31">
        <f t="shared" si="565"/>
        <v>1</v>
      </c>
      <c r="AD3652" s="31">
        <f t="shared" si="566"/>
        <v>1</v>
      </c>
      <c r="AE3652" s="32" t="e">
        <f>MIN($K3652,IF(AND(S3652='[3]Resources - Baseline'!$C$25,$AH$3&gt;0),MIN(DATE(2050,12,31),MAX(DATE($AH$4,12,31),DATE(YEAR(J3652)+$AH$3,MONTH(J3652),DAY(J3652)))),IF(AND(COUNTIFS('[3]Resources - Baseline'!$C$26:$C$37,S3652)=1,$AH$2&gt;0),MIN(DATE($AH$4,12,31),DATE(YEAR(J3652)+$AH$2,MONTH(J3652),DAY(J3652))),DATE(2050,12,31))))</f>
        <v>#VALUE!</v>
      </c>
      <c r="AF3652" s="33">
        <f t="shared" si="567"/>
        <v>1</v>
      </c>
    </row>
    <row r="3653" spans="1:32">
      <c r="A3653" s="1">
        <v>3653</v>
      </c>
      <c r="B3653" s="21" t="s">
        <v>7362</v>
      </c>
      <c r="C3653" s="21" t="s">
        <v>7363</v>
      </c>
      <c r="D3653" s="21" t="s">
        <v>163</v>
      </c>
      <c r="E3653" s="21" t="s">
        <v>331</v>
      </c>
      <c r="F3653" s="21" t="s">
        <v>331</v>
      </c>
      <c r="G3653" s="21" t="s">
        <v>177</v>
      </c>
      <c r="H3653" s="21" t="s">
        <v>176</v>
      </c>
      <c r="I3653" s="21" t="s">
        <v>178</v>
      </c>
      <c r="J3653" s="22">
        <v>41986</v>
      </c>
      <c r="K3653" s="22">
        <v>55153</v>
      </c>
      <c r="L3653" s="23">
        <f t="shared" si="568"/>
        <v>14.5</v>
      </c>
      <c r="M3653" s="24">
        <f t="shared" si="569"/>
        <v>1</v>
      </c>
      <c r="N3653" s="21">
        <v>14.5</v>
      </c>
      <c r="O3653" s="21">
        <v>14.5</v>
      </c>
      <c r="P3653" s="21" t="s">
        <v>240</v>
      </c>
      <c r="Q3653" s="21" t="s">
        <v>207</v>
      </c>
      <c r="R3653" s="25" t="s">
        <v>189</v>
      </c>
      <c r="S3653" s="21" t="s">
        <v>182</v>
      </c>
      <c r="T3653" s="21"/>
      <c r="U3653" s="26"/>
      <c r="V3653" s="26"/>
      <c r="W3653" s="27">
        <f t="shared" si="560"/>
        <v>2015</v>
      </c>
      <c r="X3653" s="27">
        <f t="shared" si="561"/>
        <v>2050</v>
      </c>
      <c r="Y3653" s="28">
        <f t="shared" si="562"/>
        <v>0</v>
      </c>
      <c r="Z3653" s="29" t="str">
        <f t="shared" si="563"/>
        <v>CAISO</v>
      </c>
      <c r="AA3653" s="30">
        <f t="shared" si="564"/>
        <v>14.5</v>
      </c>
      <c r="AB3653" s="31">
        <f>IF(AND(ISNUMBER(MATCH($S3653,[3]Lists!$CU$8:$CU$37,0)),J3653&gt;=DATE(2018,12,31)),$AH$6,$AH$5)</f>
        <v>1</v>
      </c>
      <c r="AC3653" s="31">
        <f t="shared" si="565"/>
        <v>1</v>
      </c>
      <c r="AD3653" s="31">
        <f t="shared" si="566"/>
        <v>1</v>
      </c>
      <c r="AE3653" s="32" t="e">
        <f>MIN($K3653,IF(AND(S3653='[3]Resources - Baseline'!$C$25,$AH$3&gt;0),MIN(DATE(2050,12,31),MAX(DATE($AH$4,12,31),DATE(YEAR(J3653)+$AH$3,MONTH(J3653),DAY(J3653)))),IF(AND(COUNTIFS('[3]Resources - Baseline'!$C$26:$C$37,S3653)=1,$AH$2&gt;0),MIN(DATE($AH$4,12,31),DATE(YEAR(J3653)+$AH$2,MONTH(J3653),DAY(J3653))),DATE(2050,12,31))))</f>
        <v>#VALUE!</v>
      </c>
      <c r="AF3653" s="33">
        <f t="shared" si="567"/>
        <v>1</v>
      </c>
    </row>
    <row r="3654" spans="1:32">
      <c r="A3654" s="1">
        <v>3654</v>
      </c>
      <c r="B3654" s="21" t="s">
        <v>7364</v>
      </c>
      <c r="C3654" s="21"/>
      <c r="D3654" s="21" t="s">
        <v>163</v>
      </c>
      <c r="E3654" s="21" t="s">
        <v>837</v>
      </c>
      <c r="F3654" s="21" t="s">
        <v>837</v>
      </c>
      <c r="G3654" s="21" t="s">
        <v>838</v>
      </c>
      <c r="H3654" s="21" t="s">
        <v>434</v>
      </c>
      <c r="I3654" s="21" t="s">
        <v>212</v>
      </c>
      <c r="J3654" s="22">
        <v>42735</v>
      </c>
      <c r="K3654" s="22">
        <v>55153</v>
      </c>
      <c r="L3654" s="23">
        <f t="shared" si="568"/>
        <v>140</v>
      </c>
      <c r="M3654" s="24">
        <f t="shared" si="569"/>
        <v>1</v>
      </c>
      <c r="N3654" s="21">
        <v>140</v>
      </c>
      <c r="O3654" s="21">
        <v>140</v>
      </c>
      <c r="P3654" s="21" t="s">
        <v>240</v>
      </c>
      <c r="Q3654" s="21" t="s">
        <v>207</v>
      </c>
      <c r="R3654" s="25" t="s">
        <v>189</v>
      </c>
      <c r="S3654" s="21" t="s">
        <v>435</v>
      </c>
      <c r="T3654" s="21"/>
      <c r="U3654" s="26"/>
      <c r="V3654" s="26"/>
      <c r="W3654" s="27">
        <f t="shared" si="560"/>
        <v>2017</v>
      </c>
      <c r="X3654" s="27">
        <f t="shared" si="561"/>
        <v>2050</v>
      </c>
      <c r="Y3654" s="28">
        <f t="shared" si="562"/>
        <v>0</v>
      </c>
      <c r="Z3654" s="29" t="str">
        <f t="shared" si="563"/>
        <v>NW</v>
      </c>
      <c r="AA3654" s="30">
        <f t="shared" si="564"/>
        <v>140</v>
      </c>
      <c r="AB3654" s="31">
        <f>IF(AND(ISNUMBER(MATCH($S3654,[3]Lists!$CU$8:$CU$37,0)),J3654&gt;=DATE(2018,12,31)),$AH$6,$AH$5)</f>
        <v>1</v>
      </c>
      <c r="AC3654" s="31">
        <f t="shared" si="565"/>
        <v>1</v>
      </c>
      <c r="AD3654" s="31">
        <f t="shared" si="566"/>
        <v>1</v>
      </c>
      <c r="AE3654" s="32" t="e">
        <f>MIN($K3654,IF(AND(S3654='[3]Resources - Baseline'!$C$25,$AH$3&gt;0),MIN(DATE(2050,12,31),MAX(DATE($AH$4,12,31),DATE(YEAR(J3654)+$AH$3,MONTH(J3654),DAY(J3654)))),IF(AND(COUNTIFS('[3]Resources - Baseline'!$C$26:$C$37,S3654)=1,$AH$2&gt;0),MIN(DATE($AH$4,12,31),DATE(YEAR(J3654)+$AH$2,MONTH(J3654),DAY(J3654))),DATE(2050,12,31))))</f>
        <v>#VALUE!</v>
      </c>
      <c r="AF3654" s="33">
        <f t="shared" si="567"/>
        <v>1</v>
      </c>
    </row>
    <row r="3655" spans="1:32">
      <c r="A3655" s="1">
        <v>3655</v>
      </c>
      <c r="B3655" s="21" t="s">
        <v>7365</v>
      </c>
      <c r="C3655" s="21"/>
      <c r="D3655" s="21" t="s">
        <v>163</v>
      </c>
      <c r="E3655" s="21" t="s">
        <v>837</v>
      </c>
      <c r="F3655" s="21" t="s">
        <v>837</v>
      </c>
      <c r="G3655" s="21" t="s">
        <v>838</v>
      </c>
      <c r="H3655" s="21" t="s">
        <v>434</v>
      </c>
      <c r="I3655" s="21" t="s">
        <v>212</v>
      </c>
      <c r="J3655" s="22">
        <v>18264</v>
      </c>
      <c r="K3655" s="22">
        <v>55153</v>
      </c>
      <c r="L3655" s="23">
        <f t="shared" si="568"/>
        <v>3</v>
      </c>
      <c r="M3655" s="24">
        <f t="shared" si="569"/>
        <v>1</v>
      </c>
      <c r="N3655" s="21">
        <v>3</v>
      </c>
      <c r="O3655" s="21">
        <v>3</v>
      </c>
      <c r="P3655" s="21" t="s">
        <v>1329</v>
      </c>
      <c r="Q3655" s="21" t="s">
        <v>188</v>
      </c>
      <c r="R3655" s="25" t="s">
        <v>189</v>
      </c>
      <c r="S3655" s="21" t="s">
        <v>435</v>
      </c>
      <c r="T3655" s="21"/>
      <c r="U3655" s="26"/>
      <c r="V3655" s="26"/>
      <c r="W3655" s="27">
        <f t="shared" si="560"/>
        <v>1950</v>
      </c>
      <c r="X3655" s="27">
        <f t="shared" si="561"/>
        <v>2050</v>
      </c>
      <c r="Y3655" s="28">
        <f t="shared" si="562"/>
        <v>0</v>
      </c>
      <c r="Z3655" s="29" t="str">
        <f t="shared" si="563"/>
        <v>NW</v>
      </c>
      <c r="AA3655" s="30">
        <f t="shared" si="564"/>
        <v>3</v>
      </c>
      <c r="AB3655" s="31">
        <f>IF(AND(ISNUMBER(MATCH($S3655,[3]Lists!$CU$8:$CU$37,0)),J3655&gt;=DATE(2018,12,31)),$AH$6,$AH$5)</f>
        <v>1</v>
      </c>
      <c r="AC3655" s="31">
        <f t="shared" si="565"/>
        <v>1</v>
      </c>
      <c r="AD3655" s="31">
        <f t="shared" si="566"/>
        <v>1</v>
      </c>
      <c r="AE3655" s="32" t="e">
        <f>MIN($K3655,IF(AND(S3655='[3]Resources - Baseline'!$C$25,$AH$3&gt;0),MIN(DATE(2050,12,31),MAX(DATE($AH$4,12,31),DATE(YEAR(J3655)+$AH$3,MONTH(J3655),DAY(J3655)))),IF(AND(COUNTIFS('[3]Resources - Baseline'!$C$26:$C$37,S3655)=1,$AH$2&gt;0),MIN(DATE($AH$4,12,31),DATE(YEAR(J3655)+$AH$2,MONTH(J3655),DAY(J3655))),DATE(2050,12,31))))</f>
        <v>#VALUE!</v>
      </c>
      <c r="AF3655" s="33">
        <f t="shared" si="567"/>
        <v>1</v>
      </c>
    </row>
    <row r="3656" spans="1:32">
      <c r="A3656" s="1">
        <v>3656</v>
      </c>
      <c r="B3656" s="21" t="s">
        <v>7366</v>
      </c>
      <c r="C3656" s="21" t="s">
        <v>7367</v>
      </c>
      <c r="D3656" s="21" t="s">
        <v>163</v>
      </c>
      <c r="E3656" s="21" t="s">
        <v>591</v>
      </c>
      <c r="F3656" s="21" t="s">
        <v>591</v>
      </c>
      <c r="G3656" s="21" t="s">
        <v>592</v>
      </c>
      <c r="H3656" s="21" t="s">
        <v>591</v>
      </c>
      <c r="I3656" s="21" t="s">
        <v>195</v>
      </c>
      <c r="J3656" s="22">
        <v>32721</v>
      </c>
      <c r="K3656" s="22">
        <v>55153</v>
      </c>
      <c r="L3656" s="23">
        <f t="shared" si="568"/>
        <v>14</v>
      </c>
      <c r="M3656" s="24">
        <f t="shared" si="569"/>
        <v>1</v>
      </c>
      <c r="N3656" s="21">
        <v>14</v>
      </c>
      <c r="O3656" s="21">
        <v>14</v>
      </c>
      <c r="P3656" s="21" t="s">
        <v>268</v>
      </c>
      <c r="Q3656" s="21" t="s">
        <v>269</v>
      </c>
      <c r="R3656" s="25" t="s">
        <v>270</v>
      </c>
      <c r="S3656" s="21" t="s">
        <v>289</v>
      </c>
      <c r="T3656" s="21"/>
      <c r="U3656" s="26"/>
      <c r="V3656" s="26"/>
      <c r="W3656" s="27">
        <f t="shared" si="560"/>
        <v>1990</v>
      </c>
      <c r="X3656" s="27">
        <f t="shared" si="561"/>
        <v>2050</v>
      </c>
      <c r="Y3656" s="28">
        <f t="shared" si="562"/>
        <v>0</v>
      </c>
      <c r="Z3656" s="29" t="str">
        <f t="shared" si="563"/>
        <v>SW</v>
      </c>
      <c r="AA3656" s="30">
        <f t="shared" si="564"/>
        <v>14</v>
      </c>
      <c r="AB3656" s="31">
        <f>IF(AND(ISNUMBER(MATCH($S3656,[3]Lists!$CU$8:$CU$37,0)),J3656&gt;=DATE(2018,12,31)),$AH$6,$AH$5)</f>
        <v>1</v>
      </c>
      <c r="AC3656" s="31">
        <f t="shared" si="565"/>
        <v>1</v>
      </c>
      <c r="AD3656" s="31">
        <f t="shared" si="566"/>
        <v>1</v>
      </c>
      <c r="AE3656" s="32" t="e">
        <f>MIN($K3656,IF(AND(S3656='[3]Resources - Baseline'!$C$25,$AH$3&gt;0),MIN(DATE(2050,12,31),MAX(DATE($AH$4,12,31),DATE(YEAR(J3656)+$AH$3,MONTH(J3656),DAY(J3656)))),IF(AND(COUNTIFS('[3]Resources - Baseline'!$C$26:$C$37,S3656)=1,$AH$2&gt;0),MIN(DATE($AH$4,12,31),DATE(YEAR(J3656)+$AH$2,MONTH(J3656),DAY(J3656))),DATE(2050,12,31))))</f>
        <v>#VALUE!</v>
      </c>
      <c r="AF3656" s="33">
        <f t="shared" si="567"/>
        <v>1</v>
      </c>
    </row>
    <row r="3657" spans="1:32">
      <c r="A3657" s="1">
        <v>3657</v>
      </c>
      <c r="B3657" s="21" t="s">
        <v>7368</v>
      </c>
      <c r="C3657" s="21" t="s">
        <v>7369</v>
      </c>
      <c r="D3657" s="21" t="s">
        <v>163</v>
      </c>
      <c r="E3657" s="21" t="s">
        <v>591</v>
      </c>
      <c r="F3657" s="21" t="s">
        <v>591</v>
      </c>
      <c r="G3657" s="21" t="s">
        <v>592</v>
      </c>
      <c r="H3657" s="21" t="s">
        <v>591</v>
      </c>
      <c r="I3657" s="21" t="s">
        <v>195</v>
      </c>
      <c r="J3657" s="22">
        <v>32721</v>
      </c>
      <c r="K3657" s="22">
        <v>55153</v>
      </c>
      <c r="L3657" s="23">
        <f t="shared" si="568"/>
        <v>14</v>
      </c>
      <c r="M3657" s="24">
        <f t="shared" si="569"/>
        <v>1</v>
      </c>
      <c r="N3657" s="21">
        <v>14</v>
      </c>
      <c r="O3657" s="21">
        <v>14</v>
      </c>
      <c r="P3657" s="21" t="s">
        <v>268</v>
      </c>
      <c r="Q3657" s="21" t="s">
        <v>269</v>
      </c>
      <c r="R3657" s="25" t="s">
        <v>270</v>
      </c>
      <c r="S3657" s="21" t="s">
        <v>289</v>
      </c>
      <c r="T3657" s="21"/>
      <c r="U3657" s="26"/>
      <c r="V3657" s="26"/>
      <c r="W3657" s="27">
        <f t="shared" si="560"/>
        <v>1990</v>
      </c>
      <c r="X3657" s="27">
        <f t="shared" si="561"/>
        <v>2050</v>
      </c>
      <c r="Y3657" s="28">
        <f t="shared" si="562"/>
        <v>0</v>
      </c>
      <c r="Z3657" s="29" t="str">
        <f t="shared" si="563"/>
        <v>SW</v>
      </c>
      <c r="AA3657" s="30">
        <f t="shared" si="564"/>
        <v>14</v>
      </c>
      <c r="AB3657" s="31">
        <f>IF(AND(ISNUMBER(MATCH($S3657,[3]Lists!$CU$8:$CU$37,0)),J3657&gt;=DATE(2018,12,31)),$AH$6,$AH$5)</f>
        <v>1</v>
      </c>
      <c r="AC3657" s="31">
        <f t="shared" si="565"/>
        <v>1</v>
      </c>
      <c r="AD3657" s="31">
        <f t="shared" si="566"/>
        <v>1</v>
      </c>
      <c r="AE3657" s="32" t="e">
        <f>MIN($K3657,IF(AND(S3657='[3]Resources - Baseline'!$C$25,$AH$3&gt;0),MIN(DATE(2050,12,31),MAX(DATE($AH$4,12,31),DATE(YEAR(J3657)+$AH$3,MONTH(J3657),DAY(J3657)))),IF(AND(COUNTIFS('[3]Resources - Baseline'!$C$26:$C$37,S3657)=1,$AH$2&gt;0),MIN(DATE($AH$4,12,31),DATE(YEAR(J3657)+$AH$2,MONTH(J3657),DAY(J3657))),DATE(2050,12,31))))</f>
        <v>#VALUE!</v>
      </c>
      <c r="AF3657" s="33">
        <f t="shared" si="567"/>
        <v>1</v>
      </c>
    </row>
    <row r="3658" spans="1:32">
      <c r="A3658" s="1">
        <v>3658</v>
      </c>
      <c r="B3658" s="21" t="s">
        <v>7370</v>
      </c>
      <c r="C3658" s="21" t="s">
        <v>7371</v>
      </c>
      <c r="D3658" s="21" t="s">
        <v>163</v>
      </c>
      <c r="E3658" s="21" t="s">
        <v>591</v>
      </c>
      <c r="F3658" s="21" t="s">
        <v>591</v>
      </c>
      <c r="G3658" s="21" t="s">
        <v>592</v>
      </c>
      <c r="H3658" s="21" t="s">
        <v>591</v>
      </c>
      <c r="I3658" s="21" t="s">
        <v>195</v>
      </c>
      <c r="J3658" s="22">
        <v>32721</v>
      </c>
      <c r="K3658" s="22">
        <v>55153</v>
      </c>
      <c r="L3658" s="23">
        <f t="shared" si="568"/>
        <v>14</v>
      </c>
      <c r="M3658" s="24">
        <f t="shared" si="569"/>
        <v>1</v>
      </c>
      <c r="N3658" s="21">
        <v>14</v>
      </c>
      <c r="O3658" s="21">
        <v>14</v>
      </c>
      <c r="P3658" s="21" t="s">
        <v>268</v>
      </c>
      <c r="Q3658" s="21" t="s">
        <v>269</v>
      </c>
      <c r="R3658" s="25" t="s">
        <v>270</v>
      </c>
      <c r="S3658" s="21" t="s">
        <v>289</v>
      </c>
      <c r="T3658" s="21"/>
      <c r="U3658" s="26"/>
      <c r="V3658" s="26"/>
      <c r="W3658" s="27">
        <f t="shared" ref="W3658:W3721" si="570">IF(J3658&lt;DATE(YEAR(J3658),7,1),YEAR(J3658),YEAR(J3658)+1)</f>
        <v>1990</v>
      </c>
      <c r="X3658" s="27">
        <f t="shared" ref="X3658:X3721" si="571">IF(K3658&gt;=DATE(YEAR(K3658),7,1),YEAR(K3658),YEAR(K3658)-1)</f>
        <v>2050</v>
      </c>
      <c r="Y3658" s="28">
        <f t="shared" ref="Y3658:Y3721" si="572">IF(ISBLANK(U3658),0,O3658-U3658)</f>
        <v>0</v>
      </c>
      <c r="Z3658" s="29" t="str">
        <f t="shared" ref="Z3658:Z3721" si="573">IF(ISBLANK(T3658),I3658,T3658)</f>
        <v>SW</v>
      </c>
      <c r="AA3658" s="30">
        <f t="shared" ref="AA3658:AA3721" si="574">IF(ISBLANK(U3658),O3658,U3658)</f>
        <v>14</v>
      </c>
      <c r="AB3658" s="31">
        <f>IF(AND(ISNUMBER(MATCH($S3658,[3]Lists!$CU$8:$CU$37,0)),J3658&gt;=DATE(2018,12,31)),$AH$6,$AH$5)</f>
        <v>1</v>
      </c>
      <c r="AC3658" s="31">
        <f t="shared" ref="AC3658:AC3721" si="575">IF(ISBLANK(S3658),0,1)</f>
        <v>1</v>
      </c>
      <c r="AD3658" s="31">
        <f t="shared" ref="AD3658:AD3721" si="576">AC3658</f>
        <v>1</v>
      </c>
      <c r="AE3658" s="32" t="e">
        <f>MIN($K3658,IF(AND(S3658='[3]Resources - Baseline'!$C$25,$AH$3&gt;0),MIN(DATE(2050,12,31),MAX(DATE($AH$4,12,31),DATE(YEAR(J3658)+$AH$3,MONTH(J3658),DAY(J3658)))),IF(AND(COUNTIFS('[3]Resources - Baseline'!$C$26:$C$37,S3658)=1,$AH$2&gt;0),MIN(DATE($AH$4,12,31),DATE(YEAR(J3658)+$AH$2,MONTH(J3658),DAY(J3658))),DATE(2050,12,31))))</f>
        <v>#VALUE!</v>
      </c>
      <c r="AF3658" s="33">
        <f t="shared" ref="AF3658:AF3721" si="577">SUMPRODUCT(($B$9:$B$3872=$B3658)*1)</f>
        <v>1</v>
      </c>
    </row>
    <row r="3659" spans="1:32">
      <c r="A3659" s="1">
        <v>3659</v>
      </c>
      <c r="B3659" s="21" t="s">
        <v>7372</v>
      </c>
      <c r="C3659" s="21" t="s">
        <v>7373</v>
      </c>
      <c r="D3659" s="21" t="s">
        <v>163</v>
      </c>
      <c r="E3659" s="21" t="s">
        <v>591</v>
      </c>
      <c r="F3659" s="21" t="s">
        <v>591</v>
      </c>
      <c r="G3659" s="21" t="s">
        <v>592</v>
      </c>
      <c r="H3659" s="21" t="s">
        <v>591</v>
      </c>
      <c r="I3659" s="21" t="s">
        <v>195</v>
      </c>
      <c r="J3659" s="22">
        <v>38869</v>
      </c>
      <c r="K3659" s="22">
        <v>55153</v>
      </c>
      <c r="L3659" s="23">
        <f t="shared" ref="L3659:L3722" si="578">IFERROR(M3659*O3659,0)</f>
        <v>21</v>
      </c>
      <c r="M3659" s="24">
        <f t="shared" ref="M3659:M3722" si="579">IFERROR(N3659/O3659,0)</f>
        <v>1</v>
      </c>
      <c r="N3659" s="21">
        <v>21</v>
      </c>
      <c r="O3659" s="21">
        <v>21</v>
      </c>
      <c r="P3659" s="21" t="s">
        <v>268</v>
      </c>
      <c r="Q3659" s="21" t="s">
        <v>269</v>
      </c>
      <c r="R3659" s="25" t="s">
        <v>270</v>
      </c>
      <c r="S3659" s="21" t="s">
        <v>289</v>
      </c>
      <c r="T3659" s="21"/>
      <c r="U3659" s="26"/>
      <c r="V3659" s="26"/>
      <c r="W3659" s="27">
        <f t="shared" si="570"/>
        <v>2006</v>
      </c>
      <c r="X3659" s="27">
        <f t="shared" si="571"/>
        <v>2050</v>
      </c>
      <c r="Y3659" s="28">
        <f t="shared" si="572"/>
        <v>0</v>
      </c>
      <c r="Z3659" s="29" t="str">
        <f t="shared" si="573"/>
        <v>SW</v>
      </c>
      <c r="AA3659" s="30">
        <f t="shared" si="574"/>
        <v>21</v>
      </c>
      <c r="AB3659" s="31">
        <f>IF(AND(ISNUMBER(MATCH($S3659,[3]Lists!$CU$8:$CU$37,0)),J3659&gt;=DATE(2018,12,31)),$AH$6,$AH$5)</f>
        <v>1</v>
      </c>
      <c r="AC3659" s="31">
        <f t="shared" si="575"/>
        <v>1</v>
      </c>
      <c r="AD3659" s="31">
        <f t="shared" si="576"/>
        <v>1</v>
      </c>
      <c r="AE3659" s="32" t="e">
        <f>MIN($K3659,IF(AND(S3659='[3]Resources - Baseline'!$C$25,$AH$3&gt;0),MIN(DATE(2050,12,31),MAX(DATE($AH$4,12,31),DATE(YEAR(J3659)+$AH$3,MONTH(J3659),DAY(J3659)))),IF(AND(COUNTIFS('[3]Resources - Baseline'!$C$26:$C$37,S3659)=1,$AH$2&gt;0),MIN(DATE($AH$4,12,31),DATE(YEAR(J3659)+$AH$2,MONTH(J3659),DAY(J3659))),DATE(2050,12,31))))</f>
        <v>#VALUE!</v>
      </c>
      <c r="AF3659" s="33">
        <f t="shared" si="577"/>
        <v>1</v>
      </c>
    </row>
    <row r="3660" spans="1:32">
      <c r="A3660" s="1">
        <v>3660</v>
      </c>
      <c r="B3660" s="21" t="s">
        <v>7374</v>
      </c>
      <c r="C3660" s="21" t="s">
        <v>7375</v>
      </c>
      <c r="D3660" s="21" t="s">
        <v>163</v>
      </c>
      <c r="E3660" s="21" t="s">
        <v>192</v>
      </c>
      <c r="F3660" s="21" t="s">
        <v>192</v>
      </c>
      <c r="G3660" s="21" t="s">
        <v>193</v>
      </c>
      <c r="H3660" s="21" t="s">
        <v>194</v>
      </c>
      <c r="I3660" s="21" t="s">
        <v>195</v>
      </c>
      <c r="J3660" s="22">
        <v>39600</v>
      </c>
      <c r="K3660" s="22">
        <v>55153</v>
      </c>
      <c r="L3660" s="23">
        <f t="shared" si="578"/>
        <v>145</v>
      </c>
      <c r="M3660" s="24">
        <f t="shared" si="579"/>
        <v>1</v>
      </c>
      <c r="N3660" s="21">
        <v>145</v>
      </c>
      <c r="O3660" s="21">
        <v>145</v>
      </c>
      <c r="P3660" s="21" t="s">
        <v>288</v>
      </c>
      <c r="Q3660" s="21" t="s">
        <v>269</v>
      </c>
      <c r="R3660" s="25" t="s">
        <v>270</v>
      </c>
      <c r="S3660" s="21" t="s">
        <v>289</v>
      </c>
      <c r="T3660" s="21"/>
      <c r="U3660" s="26"/>
      <c r="V3660" s="26"/>
      <c r="W3660" s="27">
        <f t="shared" si="570"/>
        <v>2008</v>
      </c>
      <c r="X3660" s="27">
        <f t="shared" si="571"/>
        <v>2050</v>
      </c>
      <c r="Y3660" s="28">
        <f t="shared" si="572"/>
        <v>0</v>
      </c>
      <c r="Z3660" s="29" t="str">
        <f t="shared" si="573"/>
        <v>SW</v>
      </c>
      <c r="AA3660" s="30">
        <f t="shared" si="574"/>
        <v>145</v>
      </c>
      <c r="AB3660" s="31">
        <f>IF(AND(ISNUMBER(MATCH($S3660,[3]Lists!$CU$8:$CU$37,0)),J3660&gt;=DATE(2018,12,31)),$AH$6,$AH$5)</f>
        <v>1</v>
      </c>
      <c r="AC3660" s="31">
        <f t="shared" si="575"/>
        <v>1</v>
      </c>
      <c r="AD3660" s="31">
        <f t="shared" si="576"/>
        <v>1</v>
      </c>
      <c r="AE3660" s="32" t="e">
        <f>MIN($K3660,IF(AND(S3660='[3]Resources - Baseline'!$C$25,$AH$3&gt;0),MIN(DATE(2050,12,31),MAX(DATE($AH$4,12,31),DATE(YEAR(J3660)+$AH$3,MONTH(J3660),DAY(J3660)))),IF(AND(COUNTIFS('[3]Resources - Baseline'!$C$26:$C$37,S3660)=1,$AH$2&gt;0),MIN(DATE($AH$4,12,31),DATE(YEAR(J3660)+$AH$2,MONTH(J3660),DAY(J3660))),DATE(2050,12,31))))</f>
        <v>#VALUE!</v>
      </c>
      <c r="AF3660" s="33">
        <f t="shared" si="577"/>
        <v>1</v>
      </c>
    </row>
    <row r="3661" spans="1:32">
      <c r="A3661" s="1">
        <v>3661</v>
      </c>
      <c r="B3661" s="21" t="s">
        <v>7376</v>
      </c>
      <c r="C3661" s="21" t="s">
        <v>7377</v>
      </c>
      <c r="D3661" s="21" t="s">
        <v>174</v>
      </c>
      <c r="E3661" s="22" t="s">
        <v>176</v>
      </c>
      <c r="F3661" s="22" t="s">
        <v>176</v>
      </c>
      <c r="G3661" s="22" t="s">
        <v>177</v>
      </c>
      <c r="H3661" s="22" t="s">
        <v>176</v>
      </c>
      <c r="I3661" s="22" t="s">
        <v>178</v>
      </c>
      <c r="J3661" s="22">
        <v>43800</v>
      </c>
      <c r="K3661" s="22">
        <v>55153</v>
      </c>
      <c r="L3661" s="23">
        <f t="shared" si="578"/>
        <v>100</v>
      </c>
      <c r="M3661" s="24">
        <f t="shared" si="579"/>
        <v>1</v>
      </c>
      <c r="N3661" s="23">
        <v>100</v>
      </c>
      <c r="O3661" s="23">
        <v>100</v>
      </c>
      <c r="P3661" s="23" t="s">
        <v>179</v>
      </c>
      <c r="Q3661" s="23" t="s">
        <v>180</v>
      </c>
      <c r="R3661" s="25" t="s">
        <v>181</v>
      </c>
      <c r="S3661" s="22" t="s">
        <v>182</v>
      </c>
      <c r="T3661" s="22"/>
      <c r="U3661" s="26"/>
      <c r="V3661" s="26"/>
      <c r="W3661" s="27">
        <f t="shared" si="570"/>
        <v>2020</v>
      </c>
      <c r="X3661" s="27">
        <f t="shared" si="571"/>
        <v>2050</v>
      </c>
      <c r="Y3661" s="28">
        <f t="shared" si="572"/>
        <v>0</v>
      </c>
      <c r="Z3661" s="29" t="str">
        <f t="shared" si="573"/>
        <v>CAISO</v>
      </c>
      <c r="AA3661" s="30">
        <f t="shared" si="574"/>
        <v>100</v>
      </c>
      <c r="AB3661" s="31">
        <f>IF(AND(ISNUMBER(MATCH($S3661,[3]Lists!$CU$8:$CU$37,0)),J3661&gt;=DATE(2018,12,31)),$AH$6,$AH$5)</f>
        <v>0.95</v>
      </c>
      <c r="AC3661" s="31">
        <f t="shared" si="575"/>
        <v>1</v>
      </c>
      <c r="AD3661" s="31">
        <f t="shared" si="576"/>
        <v>1</v>
      </c>
      <c r="AE3661" s="32" t="e">
        <f>MIN($K3661,IF(AND(S3661='[3]Resources - Baseline'!$C$25,$AH$3&gt;0),MIN(DATE(2050,12,31),MAX(DATE($AH$4,12,31),DATE(YEAR(J3661)+$AH$3,MONTH(J3661),DAY(J3661)))),IF(AND(COUNTIFS('[3]Resources - Baseline'!$C$26:$C$37,S3661)=1,$AH$2&gt;0),MIN(DATE($AH$4,12,31),DATE(YEAR(J3661)+$AH$2,MONTH(J3661),DAY(J3661))),DATE(2050,12,31))))</f>
        <v>#VALUE!</v>
      </c>
      <c r="AF3661" s="33">
        <f t="shared" si="577"/>
        <v>1</v>
      </c>
    </row>
    <row r="3662" spans="1:32">
      <c r="A3662" s="1">
        <v>3662</v>
      </c>
      <c r="B3662" s="21" t="s">
        <v>7378</v>
      </c>
      <c r="C3662" s="21"/>
      <c r="D3662" s="21" t="s">
        <v>163</v>
      </c>
      <c r="E3662" s="21" t="s">
        <v>837</v>
      </c>
      <c r="F3662" s="21" t="s">
        <v>837</v>
      </c>
      <c r="G3662" s="21" t="s">
        <v>838</v>
      </c>
      <c r="H3662" s="21" t="s">
        <v>434</v>
      </c>
      <c r="I3662" s="21" t="s">
        <v>212</v>
      </c>
      <c r="J3662" s="22">
        <v>18264</v>
      </c>
      <c r="K3662" s="22">
        <v>55153</v>
      </c>
      <c r="L3662" s="23">
        <f t="shared" si="578"/>
        <v>3</v>
      </c>
      <c r="M3662" s="24">
        <f t="shared" si="579"/>
        <v>1</v>
      </c>
      <c r="N3662" s="21">
        <v>3</v>
      </c>
      <c r="O3662" s="21">
        <v>3</v>
      </c>
      <c r="P3662" s="21" t="s">
        <v>1329</v>
      </c>
      <c r="Q3662" s="21" t="s">
        <v>188</v>
      </c>
      <c r="R3662" s="25" t="s">
        <v>189</v>
      </c>
      <c r="S3662" s="21" t="s">
        <v>435</v>
      </c>
      <c r="T3662" s="21"/>
      <c r="U3662" s="26"/>
      <c r="V3662" s="26"/>
      <c r="W3662" s="27">
        <f t="shared" si="570"/>
        <v>1950</v>
      </c>
      <c r="X3662" s="27">
        <f t="shared" si="571"/>
        <v>2050</v>
      </c>
      <c r="Y3662" s="28">
        <f t="shared" si="572"/>
        <v>0</v>
      </c>
      <c r="Z3662" s="29" t="str">
        <f t="shared" si="573"/>
        <v>NW</v>
      </c>
      <c r="AA3662" s="30">
        <f t="shared" si="574"/>
        <v>3</v>
      </c>
      <c r="AB3662" s="31">
        <f>IF(AND(ISNUMBER(MATCH($S3662,[3]Lists!$CU$8:$CU$37,0)),J3662&gt;=DATE(2018,12,31)),$AH$6,$AH$5)</f>
        <v>1</v>
      </c>
      <c r="AC3662" s="31">
        <f t="shared" si="575"/>
        <v>1</v>
      </c>
      <c r="AD3662" s="31">
        <f t="shared" si="576"/>
        <v>1</v>
      </c>
      <c r="AE3662" s="32" t="e">
        <f>MIN($K3662,IF(AND(S3662='[3]Resources - Baseline'!$C$25,$AH$3&gt;0),MIN(DATE(2050,12,31),MAX(DATE($AH$4,12,31),DATE(YEAR(J3662)+$AH$3,MONTH(J3662),DAY(J3662)))),IF(AND(COUNTIFS('[3]Resources - Baseline'!$C$26:$C$37,S3662)=1,$AH$2&gt;0),MIN(DATE($AH$4,12,31),DATE(YEAR(J3662)+$AH$2,MONTH(J3662),DAY(J3662))),DATE(2050,12,31))))</f>
        <v>#VALUE!</v>
      </c>
      <c r="AF3662" s="33">
        <f t="shared" si="577"/>
        <v>1</v>
      </c>
    </row>
    <row r="3663" spans="1:32">
      <c r="A3663" s="1">
        <v>3663</v>
      </c>
      <c r="B3663" s="21" t="s">
        <v>7379</v>
      </c>
      <c r="C3663" s="21" t="s">
        <v>7380</v>
      </c>
      <c r="D3663" s="21" t="s">
        <v>185</v>
      </c>
      <c r="E3663" s="21" t="s">
        <v>176</v>
      </c>
      <c r="F3663" s="21" t="s">
        <v>176</v>
      </c>
      <c r="G3663" s="21" t="s">
        <v>177</v>
      </c>
      <c r="H3663" s="21" t="s">
        <v>176</v>
      </c>
      <c r="I3663" s="21" t="s">
        <v>178</v>
      </c>
      <c r="J3663" s="22">
        <v>30317</v>
      </c>
      <c r="K3663" s="22">
        <v>55153</v>
      </c>
      <c r="L3663" s="23">
        <f t="shared" si="578"/>
        <v>7.94</v>
      </c>
      <c r="M3663" s="24">
        <f t="shared" si="579"/>
        <v>1</v>
      </c>
      <c r="N3663" s="21">
        <v>7.94</v>
      </c>
      <c r="O3663" s="21">
        <v>7.94</v>
      </c>
      <c r="P3663" s="21" t="s">
        <v>187</v>
      </c>
      <c r="Q3663" s="21" t="s">
        <v>219</v>
      </c>
      <c r="R3663" s="25" t="s">
        <v>218</v>
      </c>
      <c r="S3663" s="21" t="s">
        <v>368</v>
      </c>
      <c r="T3663" s="21"/>
      <c r="U3663" s="26"/>
      <c r="V3663" s="26"/>
      <c r="W3663" s="27">
        <f t="shared" si="570"/>
        <v>1983</v>
      </c>
      <c r="X3663" s="27">
        <f t="shared" si="571"/>
        <v>2050</v>
      </c>
      <c r="Y3663" s="28">
        <f t="shared" si="572"/>
        <v>0</v>
      </c>
      <c r="Z3663" s="29" t="str">
        <f t="shared" si="573"/>
        <v>CAISO</v>
      </c>
      <c r="AA3663" s="30">
        <f t="shared" si="574"/>
        <v>7.94</v>
      </c>
      <c r="AB3663" s="31">
        <f>IF(AND(ISNUMBER(MATCH($S3663,[3]Lists!$CU$8:$CU$37,0)),J3663&gt;=DATE(2018,12,31)),$AH$6,$AH$5)</f>
        <v>1</v>
      </c>
      <c r="AC3663" s="31">
        <f t="shared" si="575"/>
        <v>1</v>
      </c>
      <c r="AD3663" s="31">
        <f t="shared" si="576"/>
        <v>1</v>
      </c>
      <c r="AE3663" s="32" t="e">
        <f>MIN($K3663,IF(AND(S3663='[3]Resources - Baseline'!$C$25,$AH$3&gt;0),MIN(DATE(2050,12,31),MAX(DATE($AH$4,12,31),DATE(YEAR(J3663)+$AH$3,MONTH(J3663),DAY(J3663)))),IF(AND(COUNTIFS('[3]Resources - Baseline'!$C$26:$C$37,S3663)=1,$AH$2&gt;0),MIN(DATE($AH$4,12,31),DATE(YEAR(J3663)+$AH$2,MONTH(J3663),DAY(J3663))),DATE(2050,12,31))))</f>
        <v>#VALUE!</v>
      </c>
      <c r="AF3663" s="33">
        <f t="shared" si="577"/>
        <v>1</v>
      </c>
    </row>
    <row r="3664" spans="1:32">
      <c r="A3664" s="1">
        <v>3664</v>
      </c>
      <c r="B3664" s="21" t="s">
        <v>7381</v>
      </c>
      <c r="C3664" s="21" t="s">
        <v>7382</v>
      </c>
      <c r="D3664" s="21" t="s">
        <v>185</v>
      </c>
      <c r="E3664" s="21" t="s">
        <v>176</v>
      </c>
      <c r="F3664" s="21" t="s">
        <v>176</v>
      </c>
      <c r="G3664" s="21" t="s">
        <v>177</v>
      </c>
      <c r="H3664" s="21" t="s">
        <v>176</v>
      </c>
      <c r="I3664" s="21" t="s">
        <v>178</v>
      </c>
      <c r="J3664" s="22">
        <v>31048</v>
      </c>
      <c r="K3664" s="22">
        <v>55153</v>
      </c>
      <c r="L3664" s="23">
        <f t="shared" si="578"/>
        <v>5.9</v>
      </c>
      <c r="M3664" s="24">
        <f t="shared" si="579"/>
        <v>1</v>
      </c>
      <c r="N3664" s="21">
        <v>5.9</v>
      </c>
      <c r="O3664" s="21">
        <v>5.9</v>
      </c>
      <c r="P3664" s="21" t="s">
        <v>187</v>
      </c>
      <c r="Q3664" s="21" t="s">
        <v>219</v>
      </c>
      <c r="R3664" s="25" t="s">
        <v>218</v>
      </c>
      <c r="S3664" s="21" t="s">
        <v>265</v>
      </c>
      <c r="T3664" s="21"/>
      <c r="U3664" s="26"/>
      <c r="V3664" s="26"/>
      <c r="W3664" s="27">
        <f t="shared" si="570"/>
        <v>1985</v>
      </c>
      <c r="X3664" s="27">
        <f t="shared" si="571"/>
        <v>2050</v>
      </c>
      <c r="Y3664" s="28">
        <f t="shared" si="572"/>
        <v>0</v>
      </c>
      <c r="Z3664" s="29" t="str">
        <f t="shared" si="573"/>
        <v>CAISO</v>
      </c>
      <c r="AA3664" s="30">
        <f t="shared" si="574"/>
        <v>5.9</v>
      </c>
      <c r="AB3664" s="31">
        <f>IF(AND(ISNUMBER(MATCH($S3664,[3]Lists!$CU$8:$CU$37,0)),J3664&gt;=DATE(2018,12,31)),$AH$6,$AH$5)</f>
        <v>1</v>
      </c>
      <c r="AC3664" s="31">
        <f t="shared" si="575"/>
        <v>1</v>
      </c>
      <c r="AD3664" s="31">
        <f t="shared" si="576"/>
        <v>1</v>
      </c>
      <c r="AE3664" s="32" t="e">
        <f>MIN($K3664,IF(AND(S3664='[3]Resources - Baseline'!$C$25,$AH$3&gt;0),MIN(DATE(2050,12,31),MAX(DATE($AH$4,12,31),DATE(YEAR(J3664)+$AH$3,MONTH(J3664),DAY(J3664)))),IF(AND(COUNTIFS('[3]Resources - Baseline'!$C$26:$C$37,S3664)=1,$AH$2&gt;0),MIN(DATE($AH$4,12,31),DATE(YEAR(J3664)+$AH$2,MONTH(J3664),DAY(J3664))),DATE(2050,12,31))))</f>
        <v>#VALUE!</v>
      </c>
      <c r="AF3664" s="33">
        <f t="shared" si="577"/>
        <v>1</v>
      </c>
    </row>
    <row r="3665" spans="1:32">
      <c r="A3665" s="1">
        <v>3665</v>
      </c>
      <c r="B3665" s="21" t="s">
        <v>7383</v>
      </c>
      <c r="C3665" s="21" t="s">
        <v>7384</v>
      </c>
      <c r="D3665" s="21" t="s">
        <v>185</v>
      </c>
      <c r="E3665" s="21" t="s">
        <v>176</v>
      </c>
      <c r="F3665" s="21" t="s">
        <v>176</v>
      </c>
      <c r="G3665" s="21" t="s">
        <v>177</v>
      </c>
      <c r="H3665" s="21" t="s">
        <v>176</v>
      </c>
      <c r="I3665" s="21" t="s">
        <v>178</v>
      </c>
      <c r="J3665" s="22">
        <v>41273</v>
      </c>
      <c r="K3665" s="22">
        <v>55153</v>
      </c>
      <c r="L3665" s="23">
        <f t="shared" si="578"/>
        <v>8</v>
      </c>
      <c r="M3665" s="24">
        <f t="shared" si="579"/>
        <v>1</v>
      </c>
      <c r="N3665" s="21">
        <v>8</v>
      </c>
      <c r="O3665" s="21">
        <v>8</v>
      </c>
      <c r="P3665" s="21" t="s">
        <v>187</v>
      </c>
      <c r="Q3665" s="21" t="s">
        <v>188</v>
      </c>
      <c r="R3665" s="25" t="s">
        <v>189</v>
      </c>
      <c r="S3665" s="21" t="s">
        <v>182</v>
      </c>
      <c r="T3665" s="21"/>
      <c r="U3665" s="26"/>
      <c r="V3665" s="26"/>
      <c r="W3665" s="27">
        <f t="shared" si="570"/>
        <v>2013</v>
      </c>
      <c r="X3665" s="27">
        <f t="shared" si="571"/>
        <v>2050</v>
      </c>
      <c r="Y3665" s="28">
        <f t="shared" si="572"/>
        <v>0</v>
      </c>
      <c r="Z3665" s="29" t="str">
        <f t="shared" si="573"/>
        <v>CAISO</v>
      </c>
      <c r="AA3665" s="30">
        <f t="shared" si="574"/>
        <v>8</v>
      </c>
      <c r="AB3665" s="31">
        <f>IF(AND(ISNUMBER(MATCH($S3665,[3]Lists!$CU$8:$CU$37,0)),J3665&gt;=DATE(2018,12,31)),$AH$6,$AH$5)</f>
        <v>1</v>
      </c>
      <c r="AC3665" s="31">
        <f t="shared" si="575"/>
        <v>1</v>
      </c>
      <c r="AD3665" s="31">
        <f t="shared" si="576"/>
        <v>1</v>
      </c>
      <c r="AE3665" s="32" t="e">
        <f>MIN($K3665,IF(AND(S3665='[3]Resources - Baseline'!$C$25,$AH$3&gt;0),MIN(DATE(2050,12,31),MAX(DATE($AH$4,12,31),DATE(YEAR(J3665)+$AH$3,MONTH(J3665),DAY(J3665)))),IF(AND(COUNTIFS('[3]Resources - Baseline'!$C$26:$C$37,S3665)=1,$AH$2&gt;0),MIN(DATE($AH$4,12,31),DATE(YEAR(J3665)+$AH$2,MONTH(J3665),DAY(J3665))),DATE(2050,12,31))))</f>
        <v>#VALUE!</v>
      </c>
      <c r="AF3665" s="33">
        <f t="shared" si="577"/>
        <v>1</v>
      </c>
    </row>
    <row r="3666" spans="1:32">
      <c r="A3666" s="1">
        <v>3666</v>
      </c>
      <c r="B3666" s="21" t="s">
        <v>7385</v>
      </c>
      <c r="C3666" s="21" t="s">
        <v>7386</v>
      </c>
      <c r="D3666" s="21" t="s">
        <v>185</v>
      </c>
      <c r="E3666" s="21" t="s">
        <v>176</v>
      </c>
      <c r="F3666" s="21" t="s">
        <v>176</v>
      </c>
      <c r="G3666" s="21" t="s">
        <v>177</v>
      </c>
      <c r="H3666" s="21" t="s">
        <v>176</v>
      </c>
      <c r="I3666" s="21" t="s">
        <v>178</v>
      </c>
      <c r="J3666" s="22">
        <v>42107</v>
      </c>
      <c r="K3666" s="22">
        <v>55153</v>
      </c>
      <c r="L3666" s="23">
        <f t="shared" si="578"/>
        <v>1.49</v>
      </c>
      <c r="M3666" s="24">
        <f t="shared" si="579"/>
        <v>1</v>
      </c>
      <c r="N3666" s="21">
        <v>1.49</v>
      </c>
      <c r="O3666" s="21">
        <v>1.49</v>
      </c>
      <c r="P3666" s="21" t="s">
        <v>187</v>
      </c>
      <c r="Q3666" s="21" t="s">
        <v>188</v>
      </c>
      <c r="R3666" s="25" t="s">
        <v>189</v>
      </c>
      <c r="S3666" s="21" t="s">
        <v>182</v>
      </c>
      <c r="T3666" s="21"/>
      <c r="U3666" s="26"/>
      <c r="V3666" s="26"/>
      <c r="W3666" s="27">
        <f t="shared" si="570"/>
        <v>2015</v>
      </c>
      <c r="X3666" s="27">
        <f t="shared" si="571"/>
        <v>2050</v>
      </c>
      <c r="Y3666" s="28">
        <f t="shared" si="572"/>
        <v>0</v>
      </c>
      <c r="Z3666" s="29" t="str">
        <f t="shared" si="573"/>
        <v>CAISO</v>
      </c>
      <c r="AA3666" s="30">
        <f t="shared" si="574"/>
        <v>1.49</v>
      </c>
      <c r="AB3666" s="31">
        <f>IF(AND(ISNUMBER(MATCH($S3666,[3]Lists!$CU$8:$CU$37,0)),J3666&gt;=DATE(2018,12,31)),$AH$6,$AH$5)</f>
        <v>1</v>
      </c>
      <c r="AC3666" s="31">
        <f t="shared" si="575"/>
        <v>1</v>
      </c>
      <c r="AD3666" s="31">
        <f t="shared" si="576"/>
        <v>1</v>
      </c>
      <c r="AE3666" s="32" t="e">
        <f>MIN($K3666,IF(AND(S3666='[3]Resources - Baseline'!$C$25,$AH$3&gt;0),MIN(DATE(2050,12,31),MAX(DATE($AH$4,12,31),DATE(YEAR(J3666)+$AH$3,MONTH(J3666),DAY(J3666)))),IF(AND(COUNTIFS('[3]Resources - Baseline'!$C$26:$C$37,S3666)=1,$AH$2&gt;0),MIN(DATE($AH$4,12,31),DATE(YEAR(J3666)+$AH$2,MONTH(J3666),DAY(J3666))),DATE(2050,12,31))))</f>
        <v>#VALUE!</v>
      </c>
      <c r="AF3666" s="33">
        <f t="shared" si="577"/>
        <v>1</v>
      </c>
    </row>
    <row r="3667" spans="1:32">
      <c r="A3667" s="1">
        <v>3667</v>
      </c>
      <c r="B3667" s="21" t="s">
        <v>7387</v>
      </c>
      <c r="C3667" s="21" t="s">
        <v>7388</v>
      </c>
      <c r="D3667" s="21" t="s">
        <v>185</v>
      </c>
      <c r="E3667" s="21" t="s">
        <v>176</v>
      </c>
      <c r="F3667" s="21" t="s">
        <v>176</v>
      </c>
      <c r="G3667" s="21" t="s">
        <v>177</v>
      </c>
      <c r="H3667" s="21" t="s">
        <v>176</v>
      </c>
      <c r="I3667" s="21" t="s">
        <v>178</v>
      </c>
      <c r="J3667" s="22">
        <v>42227</v>
      </c>
      <c r="K3667" s="22">
        <v>55153</v>
      </c>
      <c r="L3667" s="23">
        <f t="shared" si="578"/>
        <v>20</v>
      </c>
      <c r="M3667" s="24">
        <f t="shared" si="579"/>
        <v>1</v>
      </c>
      <c r="N3667" s="21">
        <v>20</v>
      </c>
      <c r="O3667" s="21">
        <v>20</v>
      </c>
      <c r="P3667" s="21" t="s">
        <v>187</v>
      </c>
      <c r="Q3667" s="21" t="s">
        <v>188</v>
      </c>
      <c r="R3667" s="25" t="s">
        <v>189</v>
      </c>
      <c r="S3667" s="21" t="s">
        <v>182</v>
      </c>
      <c r="T3667" s="21"/>
      <c r="U3667" s="26"/>
      <c r="V3667" s="26"/>
      <c r="W3667" s="27">
        <f t="shared" si="570"/>
        <v>2016</v>
      </c>
      <c r="X3667" s="27">
        <f t="shared" si="571"/>
        <v>2050</v>
      </c>
      <c r="Y3667" s="28">
        <f t="shared" si="572"/>
        <v>0</v>
      </c>
      <c r="Z3667" s="29" t="str">
        <f t="shared" si="573"/>
        <v>CAISO</v>
      </c>
      <c r="AA3667" s="30">
        <f t="shared" si="574"/>
        <v>20</v>
      </c>
      <c r="AB3667" s="31">
        <f>IF(AND(ISNUMBER(MATCH($S3667,[3]Lists!$CU$8:$CU$37,0)),J3667&gt;=DATE(2018,12,31)),$AH$6,$AH$5)</f>
        <v>1</v>
      </c>
      <c r="AC3667" s="31">
        <f t="shared" si="575"/>
        <v>1</v>
      </c>
      <c r="AD3667" s="31">
        <f t="shared" si="576"/>
        <v>1</v>
      </c>
      <c r="AE3667" s="32" t="e">
        <f>MIN($K3667,IF(AND(S3667='[3]Resources - Baseline'!$C$25,$AH$3&gt;0),MIN(DATE(2050,12,31),MAX(DATE($AH$4,12,31),DATE(YEAR(J3667)+$AH$3,MONTH(J3667),DAY(J3667)))),IF(AND(COUNTIFS('[3]Resources - Baseline'!$C$26:$C$37,S3667)=1,$AH$2&gt;0),MIN(DATE($AH$4,12,31),DATE(YEAR(J3667)+$AH$2,MONTH(J3667),DAY(J3667))),DATE(2050,12,31))))</f>
        <v>#VALUE!</v>
      </c>
      <c r="AF3667" s="33">
        <f t="shared" si="577"/>
        <v>1</v>
      </c>
    </row>
    <row r="3668" spans="1:32">
      <c r="A3668" s="1">
        <v>3668</v>
      </c>
      <c r="B3668" s="21" t="s">
        <v>7389</v>
      </c>
      <c r="C3668" s="21" t="s">
        <v>7390</v>
      </c>
      <c r="D3668" s="21" t="s">
        <v>163</v>
      </c>
      <c r="E3668" s="21" t="s">
        <v>232</v>
      </c>
      <c r="F3668" s="21" t="s">
        <v>232</v>
      </c>
      <c r="G3668" s="21" t="s">
        <v>233</v>
      </c>
      <c r="H3668" s="21" t="s">
        <v>234</v>
      </c>
      <c r="I3668" s="21" t="s">
        <v>232</v>
      </c>
      <c r="J3668" s="22">
        <v>31048</v>
      </c>
      <c r="K3668" s="22">
        <v>55153</v>
      </c>
      <c r="L3668" s="23">
        <f t="shared" si="578"/>
        <v>529</v>
      </c>
      <c r="M3668" s="24">
        <f t="shared" si="579"/>
        <v>1</v>
      </c>
      <c r="N3668" s="21">
        <v>529</v>
      </c>
      <c r="O3668" s="21">
        <v>529</v>
      </c>
      <c r="P3668" s="21" t="s">
        <v>257</v>
      </c>
      <c r="Q3668" s="21" t="s">
        <v>258</v>
      </c>
      <c r="R3668" s="25" t="s">
        <v>259</v>
      </c>
      <c r="S3668" s="21" t="s">
        <v>515</v>
      </c>
      <c r="T3668" s="21"/>
      <c r="U3668" s="26"/>
      <c r="V3668" s="26"/>
      <c r="W3668" s="27">
        <f t="shared" si="570"/>
        <v>1985</v>
      </c>
      <c r="X3668" s="27">
        <f t="shared" si="571"/>
        <v>2050</v>
      </c>
      <c r="Y3668" s="28">
        <f t="shared" si="572"/>
        <v>0</v>
      </c>
      <c r="Z3668" s="29" t="str">
        <f t="shared" si="573"/>
        <v>LDWP</v>
      </c>
      <c r="AA3668" s="30">
        <f t="shared" si="574"/>
        <v>529</v>
      </c>
      <c r="AB3668" s="31">
        <f>IF(AND(ISNUMBER(MATCH($S3668,[3]Lists!$CU$8:$CU$37,0)),J3668&gt;=DATE(2018,12,31)),$AH$6,$AH$5)</f>
        <v>1</v>
      </c>
      <c r="AC3668" s="31">
        <f t="shared" si="575"/>
        <v>1</v>
      </c>
      <c r="AD3668" s="31">
        <f t="shared" si="576"/>
        <v>1</v>
      </c>
      <c r="AE3668" s="32" t="e">
        <f>MIN($K3668,IF(AND(S3668='[3]Resources - Baseline'!$C$25,$AH$3&gt;0),MIN(DATE(2050,12,31),MAX(DATE($AH$4,12,31),DATE(YEAR(J3668)+$AH$3,MONTH(J3668),DAY(J3668)))),IF(AND(COUNTIFS('[3]Resources - Baseline'!$C$26:$C$37,S3668)=1,$AH$2&gt;0),MIN(DATE($AH$4,12,31),DATE(YEAR(J3668)+$AH$2,MONTH(J3668),DAY(J3668))),DATE(2050,12,31))))</f>
        <v>#VALUE!</v>
      </c>
      <c r="AF3668" s="33">
        <f t="shared" si="577"/>
        <v>1</v>
      </c>
    </row>
    <row r="3669" spans="1:32">
      <c r="A3669" s="1">
        <v>3669</v>
      </c>
      <c r="B3669" s="21" t="s">
        <v>7391</v>
      </c>
      <c r="C3669" s="21" t="s">
        <v>7392</v>
      </c>
      <c r="D3669" s="21" t="s">
        <v>163</v>
      </c>
      <c r="E3669" s="21" t="s">
        <v>232</v>
      </c>
      <c r="F3669" s="21" t="s">
        <v>232</v>
      </c>
      <c r="G3669" s="21" t="s">
        <v>233</v>
      </c>
      <c r="H3669" s="21" t="s">
        <v>234</v>
      </c>
      <c r="I3669" s="21" t="s">
        <v>232</v>
      </c>
      <c r="J3669" s="22">
        <v>37104</v>
      </c>
      <c r="K3669" s="22">
        <v>55153</v>
      </c>
      <c r="L3669" s="23">
        <f t="shared" si="578"/>
        <v>47</v>
      </c>
      <c r="M3669" s="24">
        <f t="shared" si="579"/>
        <v>1</v>
      </c>
      <c r="N3669" s="21">
        <v>47</v>
      </c>
      <c r="O3669" s="21">
        <v>47</v>
      </c>
      <c r="P3669" s="21" t="s">
        <v>288</v>
      </c>
      <c r="Q3669" s="21" t="s">
        <v>269</v>
      </c>
      <c r="R3669" s="25" t="s">
        <v>270</v>
      </c>
      <c r="S3669" s="21" t="s">
        <v>3232</v>
      </c>
      <c r="T3669" s="21"/>
      <c r="U3669" s="26"/>
      <c r="V3669" s="26"/>
      <c r="W3669" s="27">
        <f t="shared" si="570"/>
        <v>2002</v>
      </c>
      <c r="X3669" s="27">
        <f t="shared" si="571"/>
        <v>2050</v>
      </c>
      <c r="Y3669" s="28">
        <f t="shared" si="572"/>
        <v>0</v>
      </c>
      <c r="Z3669" s="29" t="str">
        <f t="shared" si="573"/>
        <v>LDWP</v>
      </c>
      <c r="AA3669" s="30">
        <f t="shared" si="574"/>
        <v>47</v>
      </c>
      <c r="AB3669" s="31">
        <f>IF(AND(ISNUMBER(MATCH($S3669,[3]Lists!$CU$8:$CU$37,0)),J3669&gt;=DATE(2018,12,31)),$AH$6,$AH$5)</f>
        <v>1</v>
      </c>
      <c r="AC3669" s="31">
        <f t="shared" si="575"/>
        <v>1</v>
      </c>
      <c r="AD3669" s="31">
        <f t="shared" si="576"/>
        <v>1</v>
      </c>
      <c r="AE3669" s="32" t="e">
        <f>MIN($K3669,IF(AND(S3669='[3]Resources - Baseline'!$C$25,$AH$3&gt;0),MIN(DATE(2050,12,31),MAX(DATE($AH$4,12,31),DATE(YEAR(J3669)+$AH$3,MONTH(J3669),DAY(J3669)))),IF(AND(COUNTIFS('[3]Resources - Baseline'!$C$26:$C$37,S3669)=1,$AH$2&gt;0),MIN(DATE($AH$4,12,31),DATE(YEAR(J3669)+$AH$2,MONTH(J3669),DAY(J3669))),DATE(2050,12,31))))</f>
        <v>#VALUE!</v>
      </c>
      <c r="AF3669" s="33">
        <f t="shared" si="577"/>
        <v>1</v>
      </c>
    </row>
    <row r="3670" spans="1:32">
      <c r="A3670" s="1">
        <v>3670</v>
      </c>
      <c r="B3670" s="21" t="s">
        <v>7393</v>
      </c>
      <c r="C3670" s="21" t="s">
        <v>7394</v>
      </c>
      <c r="D3670" s="21" t="s">
        <v>163</v>
      </c>
      <c r="E3670" s="21" t="s">
        <v>298</v>
      </c>
      <c r="F3670" s="21" t="s">
        <v>298</v>
      </c>
      <c r="G3670" s="21" t="s">
        <v>299</v>
      </c>
      <c r="H3670" s="21" t="s">
        <v>166</v>
      </c>
      <c r="I3670" s="21" t="s">
        <v>167</v>
      </c>
      <c r="J3670" s="22">
        <v>37226</v>
      </c>
      <c r="K3670" s="22">
        <v>55123</v>
      </c>
      <c r="L3670" s="23">
        <f t="shared" si="578"/>
        <v>45</v>
      </c>
      <c r="M3670" s="24">
        <f t="shared" si="579"/>
        <v>1</v>
      </c>
      <c r="N3670" s="21">
        <v>45</v>
      </c>
      <c r="O3670" s="21">
        <v>45</v>
      </c>
      <c r="P3670" s="21" t="s">
        <v>288</v>
      </c>
      <c r="Q3670" s="21" t="s">
        <v>269</v>
      </c>
      <c r="R3670" s="25" t="s">
        <v>270</v>
      </c>
      <c r="S3670" s="21" t="s">
        <v>304</v>
      </c>
      <c r="T3670" s="21"/>
      <c r="U3670" s="26"/>
      <c r="V3670" s="26"/>
      <c r="W3670" s="27">
        <f t="shared" si="570"/>
        <v>2002</v>
      </c>
      <c r="X3670" s="27">
        <f t="shared" si="571"/>
        <v>2050</v>
      </c>
      <c r="Y3670" s="28">
        <f t="shared" si="572"/>
        <v>0</v>
      </c>
      <c r="Z3670" s="29" t="str">
        <f t="shared" si="573"/>
        <v>Excluded</v>
      </c>
      <c r="AA3670" s="30">
        <f t="shared" si="574"/>
        <v>45</v>
      </c>
      <c r="AB3670" s="31">
        <f>IF(AND(ISNUMBER(MATCH($S3670,[3]Lists!$CU$8:$CU$37,0)),J3670&gt;=DATE(2018,12,31)),$AH$6,$AH$5)</f>
        <v>1</v>
      </c>
      <c r="AC3670" s="31">
        <f t="shared" si="575"/>
        <v>1</v>
      </c>
      <c r="AD3670" s="31">
        <f t="shared" si="576"/>
        <v>1</v>
      </c>
      <c r="AE3670" s="32" t="e">
        <f>MIN($K3670,IF(AND(S3670='[3]Resources - Baseline'!$C$25,$AH$3&gt;0),MIN(DATE(2050,12,31),MAX(DATE($AH$4,12,31),DATE(YEAR(J3670)+$AH$3,MONTH(J3670),DAY(J3670)))),IF(AND(COUNTIFS('[3]Resources - Baseline'!$C$26:$C$37,S3670)=1,$AH$2&gt;0),MIN(DATE($AH$4,12,31),DATE(YEAR(J3670)+$AH$2,MONTH(J3670),DAY(J3670))),DATE(2050,12,31))))</f>
        <v>#VALUE!</v>
      </c>
      <c r="AF3670" s="33">
        <f t="shared" si="577"/>
        <v>1</v>
      </c>
    </row>
    <row r="3671" spans="1:32">
      <c r="A3671" s="1">
        <v>3671</v>
      </c>
      <c r="B3671" s="21" t="s">
        <v>7395</v>
      </c>
      <c r="C3671" s="21" t="s">
        <v>7396</v>
      </c>
      <c r="D3671" s="21" t="s">
        <v>163</v>
      </c>
      <c r="E3671" s="21" t="s">
        <v>298</v>
      </c>
      <c r="F3671" s="21" t="s">
        <v>298</v>
      </c>
      <c r="G3671" s="21" t="s">
        <v>299</v>
      </c>
      <c r="H3671" s="21" t="s">
        <v>166</v>
      </c>
      <c r="I3671" s="21" t="s">
        <v>167</v>
      </c>
      <c r="J3671" s="22">
        <v>39783</v>
      </c>
      <c r="K3671" s="22">
        <v>55123</v>
      </c>
      <c r="L3671" s="23">
        <f t="shared" si="578"/>
        <v>45</v>
      </c>
      <c r="M3671" s="24">
        <f t="shared" si="579"/>
        <v>1</v>
      </c>
      <c r="N3671" s="21">
        <v>45</v>
      </c>
      <c r="O3671" s="21">
        <v>45</v>
      </c>
      <c r="P3671" s="21" t="s">
        <v>288</v>
      </c>
      <c r="Q3671" s="21" t="s">
        <v>269</v>
      </c>
      <c r="R3671" s="25" t="s">
        <v>270</v>
      </c>
      <c r="S3671" s="21" t="s">
        <v>304</v>
      </c>
      <c r="T3671" s="21"/>
      <c r="U3671" s="26"/>
      <c r="V3671" s="26"/>
      <c r="W3671" s="27">
        <f t="shared" si="570"/>
        <v>2009</v>
      </c>
      <c r="X3671" s="27">
        <f t="shared" si="571"/>
        <v>2050</v>
      </c>
      <c r="Y3671" s="28">
        <f t="shared" si="572"/>
        <v>0</v>
      </c>
      <c r="Z3671" s="29" t="str">
        <f t="shared" si="573"/>
        <v>Excluded</v>
      </c>
      <c r="AA3671" s="30">
        <f t="shared" si="574"/>
        <v>45</v>
      </c>
      <c r="AB3671" s="31">
        <f>IF(AND(ISNUMBER(MATCH($S3671,[3]Lists!$CU$8:$CU$37,0)),J3671&gt;=DATE(2018,12,31)),$AH$6,$AH$5)</f>
        <v>1</v>
      </c>
      <c r="AC3671" s="31">
        <f t="shared" si="575"/>
        <v>1</v>
      </c>
      <c r="AD3671" s="31">
        <f t="shared" si="576"/>
        <v>1</v>
      </c>
      <c r="AE3671" s="32" t="e">
        <f>MIN($K3671,IF(AND(S3671='[3]Resources - Baseline'!$C$25,$AH$3&gt;0),MIN(DATE(2050,12,31),MAX(DATE($AH$4,12,31),DATE(YEAR(J3671)+$AH$3,MONTH(J3671),DAY(J3671)))),IF(AND(COUNTIFS('[3]Resources - Baseline'!$C$26:$C$37,S3671)=1,$AH$2&gt;0),MIN(DATE($AH$4,12,31),DATE(YEAR(J3671)+$AH$2,MONTH(J3671),DAY(J3671))),DATE(2050,12,31))))</f>
        <v>#VALUE!</v>
      </c>
      <c r="AF3671" s="33">
        <f t="shared" si="577"/>
        <v>1</v>
      </c>
    </row>
    <row r="3672" spans="1:32">
      <c r="A3672" s="1">
        <v>3672</v>
      </c>
      <c r="B3672" s="21" t="s">
        <v>7397</v>
      </c>
      <c r="C3672" s="21" t="s">
        <v>7398</v>
      </c>
      <c r="D3672" s="21" t="s">
        <v>163</v>
      </c>
      <c r="E3672" s="21" t="s">
        <v>302</v>
      </c>
      <c r="F3672" s="21" t="s">
        <v>302</v>
      </c>
      <c r="G3672" s="21" t="s">
        <v>303</v>
      </c>
      <c r="H3672" s="21" t="s">
        <v>302</v>
      </c>
      <c r="I3672" s="21" t="s">
        <v>167</v>
      </c>
      <c r="J3672" s="22">
        <v>26634</v>
      </c>
      <c r="K3672" s="22">
        <v>55153</v>
      </c>
      <c r="L3672" s="23">
        <f t="shared" si="578"/>
        <v>53</v>
      </c>
      <c r="M3672" s="24">
        <f t="shared" si="579"/>
        <v>1</v>
      </c>
      <c r="N3672" s="21">
        <v>53</v>
      </c>
      <c r="O3672" s="21">
        <v>53</v>
      </c>
      <c r="P3672" s="21" t="s">
        <v>288</v>
      </c>
      <c r="Q3672" s="21" t="s">
        <v>269</v>
      </c>
      <c r="R3672" s="25" t="s">
        <v>270</v>
      </c>
      <c r="S3672" s="21" t="s">
        <v>304</v>
      </c>
      <c r="T3672" s="21"/>
      <c r="U3672" s="26"/>
      <c r="V3672" s="26"/>
      <c r="W3672" s="27">
        <f t="shared" si="570"/>
        <v>1973</v>
      </c>
      <c r="X3672" s="27">
        <f t="shared" si="571"/>
        <v>2050</v>
      </c>
      <c r="Y3672" s="28">
        <f t="shared" si="572"/>
        <v>0</v>
      </c>
      <c r="Z3672" s="29" t="str">
        <f t="shared" si="573"/>
        <v>Excluded</v>
      </c>
      <c r="AA3672" s="30">
        <f t="shared" si="574"/>
        <v>53</v>
      </c>
      <c r="AB3672" s="31">
        <f>IF(AND(ISNUMBER(MATCH($S3672,[3]Lists!$CU$8:$CU$37,0)),J3672&gt;=DATE(2018,12,31)),$AH$6,$AH$5)</f>
        <v>1</v>
      </c>
      <c r="AC3672" s="31">
        <f t="shared" si="575"/>
        <v>1</v>
      </c>
      <c r="AD3672" s="31">
        <f t="shared" si="576"/>
        <v>1</v>
      </c>
      <c r="AE3672" s="32" t="e">
        <f>MIN($K3672,IF(AND(S3672='[3]Resources - Baseline'!$C$25,$AH$3&gt;0),MIN(DATE(2050,12,31),MAX(DATE($AH$4,12,31),DATE(YEAR(J3672)+$AH$3,MONTH(J3672),DAY(J3672)))),IF(AND(COUNTIFS('[3]Resources - Baseline'!$C$26:$C$37,S3672)=1,$AH$2&gt;0),MIN(DATE($AH$4,12,31),DATE(YEAR(J3672)+$AH$2,MONTH(J3672),DAY(J3672))),DATE(2050,12,31))))</f>
        <v>#VALUE!</v>
      </c>
      <c r="AF3672" s="33">
        <f t="shared" si="577"/>
        <v>1</v>
      </c>
    </row>
    <row r="3673" spans="1:32">
      <c r="A3673" s="1">
        <v>3673</v>
      </c>
      <c r="B3673" s="21" t="s">
        <v>7399</v>
      </c>
      <c r="C3673" s="21" t="s">
        <v>7400</v>
      </c>
      <c r="D3673" s="21" t="s">
        <v>163</v>
      </c>
      <c r="E3673" s="21" t="s">
        <v>302</v>
      </c>
      <c r="F3673" s="21" t="s">
        <v>302</v>
      </c>
      <c r="G3673" s="21" t="s">
        <v>303</v>
      </c>
      <c r="H3673" s="21" t="s">
        <v>302</v>
      </c>
      <c r="I3673" s="21" t="s">
        <v>167</v>
      </c>
      <c r="J3673" s="22">
        <v>36678</v>
      </c>
      <c r="K3673" s="22">
        <v>55153</v>
      </c>
      <c r="L3673" s="23">
        <f t="shared" si="578"/>
        <v>37</v>
      </c>
      <c r="M3673" s="24">
        <f t="shared" si="579"/>
        <v>1</v>
      </c>
      <c r="N3673" s="21">
        <v>37</v>
      </c>
      <c r="O3673" s="21">
        <v>37</v>
      </c>
      <c r="P3673" s="21" t="s">
        <v>268</v>
      </c>
      <c r="Q3673" s="21" t="s">
        <v>269</v>
      </c>
      <c r="R3673" s="25" t="s">
        <v>270</v>
      </c>
      <c r="S3673" s="21" t="s">
        <v>304</v>
      </c>
      <c r="T3673" s="21"/>
      <c r="U3673" s="26"/>
      <c r="V3673" s="26"/>
      <c r="W3673" s="27">
        <f t="shared" si="570"/>
        <v>2000</v>
      </c>
      <c r="X3673" s="27">
        <f t="shared" si="571"/>
        <v>2050</v>
      </c>
      <c r="Y3673" s="28">
        <f t="shared" si="572"/>
        <v>0</v>
      </c>
      <c r="Z3673" s="29" t="str">
        <f t="shared" si="573"/>
        <v>Excluded</v>
      </c>
      <c r="AA3673" s="30">
        <f t="shared" si="574"/>
        <v>37</v>
      </c>
      <c r="AB3673" s="31">
        <f>IF(AND(ISNUMBER(MATCH($S3673,[3]Lists!$CU$8:$CU$37,0)),J3673&gt;=DATE(2018,12,31)),$AH$6,$AH$5)</f>
        <v>1</v>
      </c>
      <c r="AC3673" s="31">
        <f t="shared" si="575"/>
        <v>1</v>
      </c>
      <c r="AD3673" s="31">
        <f t="shared" si="576"/>
        <v>1</v>
      </c>
      <c r="AE3673" s="32" t="e">
        <f>MIN($K3673,IF(AND(S3673='[3]Resources - Baseline'!$C$25,$AH$3&gt;0),MIN(DATE(2050,12,31),MAX(DATE($AH$4,12,31),DATE(YEAR(J3673)+$AH$3,MONTH(J3673),DAY(J3673)))),IF(AND(COUNTIFS('[3]Resources - Baseline'!$C$26:$C$37,S3673)=1,$AH$2&gt;0),MIN(DATE($AH$4,12,31),DATE(YEAR(J3673)+$AH$2,MONTH(J3673),DAY(J3673))),DATE(2050,12,31))))</f>
        <v>#VALUE!</v>
      </c>
      <c r="AF3673" s="33">
        <f t="shared" si="577"/>
        <v>1</v>
      </c>
    </row>
    <row r="3674" spans="1:32">
      <c r="A3674" s="1">
        <v>3674</v>
      </c>
      <c r="B3674" s="21" t="s">
        <v>7401</v>
      </c>
      <c r="C3674" s="21" t="s">
        <v>7402</v>
      </c>
      <c r="D3674" s="21" t="s">
        <v>163</v>
      </c>
      <c r="E3674" s="21" t="s">
        <v>302</v>
      </c>
      <c r="F3674" s="21" t="s">
        <v>302</v>
      </c>
      <c r="G3674" s="21" t="s">
        <v>303</v>
      </c>
      <c r="H3674" s="21" t="s">
        <v>302</v>
      </c>
      <c r="I3674" s="21" t="s">
        <v>167</v>
      </c>
      <c r="J3674" s="22">
        <v>37073</v>
      </c>
      <c r="K3674" s="22">
        <v>55153</v>
      </c>
      <c r="L3674" s="23">
        <f t="shared" si="578"/>
        <v>37</v>
      </c>
      <c r="M3674" s="24">
        <f t="shared" si="579"/>
        <v>1</v>
      </c>
      <c r="N3674" s="21">
        <v>37</v>
      </c>
      <c r="O3674" s="21">
        <v>37</v>
      </c>
      <c r="P3674" s="21" t="s">
        <v>268</v>
      </c>
      <c r="Q3674" s="21" t="s">
        <v>269</v>
      </c>
      <c r="R3674" s="25" t="s">
        <v>270</v>
      </c>
      <c r="S3674" s="21" t="s">
        <v>304</v>
      </c>
      <c r="T3674" s="21"/>
      <c r="U3674" s="26"/>
      <c r="V3674" s="26"/>
      <c r="W3674" s="27">
        <f t="shared" si="570"/>
        <v>2002</v>
      </c>
      <c r="X3674" s="27">
        <f t="shared" si="571"/>
        <v>2050</v>
      </c>
      <c r="Y3674" s="28">
        <f t="shared" si="572"/>
        <v>0</v>
      </c>
      <c r="Z3674" s="29" t="str">
        <f t="shared" si="573"/>
        <v>Excluded</v>
      </c>
      <c r="AA3674" s="30">
        <f t="shared" si="574"/>
        <v>37</v>
      </c>
      <c r="AB3674" s="31">
        <f>IF(AND(ISNUMBER(MATCH($S3674,[3]Lists!$CU$8:$CU$37,0)),J3674&gt;=DATE(2018,12,31)),$AH$6,$AH$5)</f>
        <v>1</v>
      </c>
      <c r="AC3674" s="31">
        <f t="shared" si="575"/>
        <v>1</v>
      </c>
      <c r="AD3674" s="31">
        <f t="shared" si="576"/>
        <v>1</v>
      </c>
      <c r="AE3674" s="32" t="e">
        <f>MIN($K3674,IF(AND(S3674='[3]Resources - Baseline'!$C$25,$AH$3&gt;0),MIN(DATE(2050,12,31),MAX(DATE($AH$4,12,31),DATE(YEAR(J3674)+$AH$3,MONTH(J3674),DAY(J3674)))),IF(AND(COUNTIFS('[3]Resources - Baseline'!$C$26:$C$37,S3674)=1,$AH$2&gt;0),MIN(DATE($AH$4,12,31),DATE(YEAR(J3674)+$AH$2,MONTH(J3674),DAY(J3674))),DATE(2050,12,31))))</f>
        <v>#VALUE!</v>
      </c>
      <c r="AF3674" s="33">
        <f t="shared" si="577"/>
        <v>1</v>
      </c>
    </row>
    <row r="3675" spans="1:32">
      <c r="A3675" s="1">
        <v>3675</v>
      </c>
      <c r="B3675" s="21" t="s">
        <v>7403</v>
      </c>
      <c r="C3675" s="21" t="s">
        <v>7404</v>
      </c>
      <c r="D3675" s="21" t="s">
        <v>174</v>
      </c>
      <c r="E3675" s="22" t="s">
        <v>175</v>
      </c>
      <c r="F3675" s="22" t="s">
        <v>175</v>
      </c>
      <c r="G3675" s="22" t="s">
        <v>186</v>
      </c>
      <c r="H3675" s="22" t="s">
        <v>175</v>
      </c>
      <c r="I3675" s="22" t="s">
        <v>178</v>
      </c>
      <c r="J3675" s="22">
        <v>43994</v>
      </c>
      <c r="K3675" s="22">
        <v>55153</v>
      </c>
      <c r="L3675" s="23">
        <f t="shared" si="578"/>
        <v>0</v>
      </c>
      <c r="M3675" s="24">
        <f t="shared" si="579"/>
        <v>0</v>
      </c>
      <c r="N3675" s="23"/>
      <c r="O3675" s="23">
        <v>0.8</v>
      </c>
      <c r="P3675" s="23" t="s">
        <v>2177</v>
      </c>
      <c r="Q3675" s="23" t="s">
        <v>1498</v>
      </c>
      <c r="R3675" s="25" t="s">
        <v>1499</v>
      </c>
      <c r="S3675" s="22" t="s">
        <v>913</v>
      </c>
      <c r="T3675" s="22"/>
      <c r="U3675" s="26"/>
      <c r="V3675" s="26"/>
      <c r="W3675" s="27">
        <f t="shared" si="570"/>
        <v>2020</v>
      </c>
      <c r="X3675" s="27">
        <f t="shared" si="571"/>
        <v>2050</v>
      </c>
      <c r="Y3675" s="28">
        <f t="shared" si="572"/>
        <v>0</v>
      </c>
      <c r="Z3675" s="29" t="str">
        <f t="shared" si="573"/>
        <v>CAISO</v>
      </c>
      <c r="AA3675" s="30">
        <f t="shared" si="574"/>
        <v>0.8</v>
      </c>
      <c r="AB3675" s="31">
        <f>IF(AND(ISNUMBER(MATCH($S3675,[3]Lists!$CU$8:$CU$37,0)),J3675&gt;=DATE(2018,12,31)),$AH$6,$AH$5)</f>
        <v>0.95</v>
      </c>
      <c r="AC3675" s="31">
        <f t="shared" si="575"/>
        <v>1</v>
      </c>
      <c r="AD3675" s="31">
        <f t="shared" si="576"/>
        <v>1</v>
      </c>
      <c r="AE3675" s="32" t="e">
        <f>MIN($K3675,IF(AND(S3675='[3]Resources - Baseline'!$C$25,$AH$3&gt;0),MIN(DATE(2050,12,31),MAX(DATE($AH$4,12,31),DATE(YEAR(J3675)+$AH$3,MONTH(J3675),DAY(J3675)))),IF(AND(COUNTIFS('[3]Resources - Baseline'!$C$26:$C$37,S3675)=1,$AH$2&gt;0),MIN(DATE($AH$4,12,31),DATE(YEAR(J3675)+$AH$2,MONTH(J3675),DAY(J3675))),DATE(2050,12,31))))</f>
        <v>#VALUE!</v>
      </c>
      <c r="AF3675" s="33">
        <f t="shared" si="577"/>
        <v>1</v>
      </c>
    </row>
    <row r="3676" spans="1:32">
      <c r="A3676" s="1">
        <v>3676</v>
      </c>
      <c r="B3676" s="21" t="s">
        <v>7405</v>
      </c>
      <c r="C3676" s="21" t="s">
        <v>7406</v>
      </c>
      <c r="D3676" s="21" t="s">
        <v>163</v>
      </c>
      <c r="E3676" s="21" t="s">
        <v>210</v>
      </c>
      <c r="F3676" s="21" t="s">
        <v>210</v>
      </c>
      <c r="G3676" s="21" t="s">
        <v>211</v>
      </c>
      <c r="H3676" s="21" t="s">
        <v>210</v>
      </c>
      <c r="I3676" s="21" t="s">
        <v>212</v>
      </c>
      <c r="J3676" s="22">
        <v>41059</v>
      </c>
      <c r="K3676" s="22">
        <v>48364</v>
      </c>
      <c r="L3676" s="23">
        <f t="shared" si="578"/>
        <v>0.17</v>
      </c>
      <c r="M3676" s="24">
        <f t="shared" si="579"/>
        <v>1</v>
      </c>
      <c r="N3676" s="21">
        <v>0.17</v>
      </c>
      <c r="O3676" s="21">
        <v>0.17</v>
      </c>
      <c r="P3676" s="21" t="s">
        <v>240</v>
      </c>
      <c r="Q3676" s="21" t="s">
        <v>207</v>
      </c>
      <c r="R3676" s="25" t="s">
        <v>189</v>
      </c>
      <c r="S3676" s="21" t="s">
        <v>435</v>
      </c>
      <c r="T3676" s="21"/>
      <c r="U3676" s="26"/>
      <c r="V3676" s="26"/>
      <c r="W3676" s="27">
        <f t="shared" si="570"/>
        <v>2012</v>
      </c>
      <c r="X3676" s="27">
        <f t="shared" si="571"/>
        <v>2031</v>
      </c>
      <c r="Y3676" s="28">
        <f t="shared" si="572"/>
        <v>0</v>
      </c>
      <c r="Z3676" s="29" t="str">
        <f t="shared" si="573"/>
        <v>NW</v>
      </c>
      <c r="AA3676" s="30">
        <f t="shared" si="574"/>
        <v>0.17</v>
      </c>
      <c r="AB3676" s="31">
        <f>IF(AND(ISNUMBER(MATCH($S3676,[3]Lists!$CU$8:$CU$37,0)),J3676&gt;=DATE(2018,12,31)),$AH$6,$AH$5)</f>
        <v>1</v>
      </c>
      <c r="AC3676" s="31">
        <f t="shared" si="575"/>
        <v>1</v>
      </c>
      <c r="AD3676" s="31">
        <f t="shared" si="576"/>
        <v>1</v>
      </c>
      <c r="AE3676" s="32" t="e">
        <f>MIN($K3676,IF(AND(S3676='[3]Resources - Baseline'!$C$25,$AH$3&gt;0),MIN(DATE(2050,12,31),MAX(DATE($AH$4,12,31),DATE(YEAR(J3676)+$AH$3,MONTH(J3676),DAY(J3676)))),IF(AND(COUNTIFS('[3]Resources - Baseline'!$C$26:$C$37,S3676)=1,$AH$2&gt;0),MIN(DATE($AH$4,12,31),DATE(YEAR(J3676)+$AH$2,MONTH(J3676),DAY(J3676))),DATE(2050,12,31))))</f>
        <v>#VALUE!</v>
      </c>
      <c r="AF3676" s="33">
        <f t="shared" si="577"/>
        <v>1</v>
      </c>
    </row>
    <row r="3677" spans="1:32">
      <c r="A3677" s="1">
        <v>3677</v>
      </c>
      <c r="B3677" s="21" t="s">
        <v>7407</v>
      </c>
      <c r="C3677" s="21" t="s">
        <v>7408</v>
      </c>
      <c r="D3677" s="21" t="s">
        <v>163</v>
      </c>
      <c r="E3677" s="21" t="s">
        <v>164</v>
      </c>
      <c r="F3677" s="21" t="s">
        <v>164</v>
      </c>
      <c r="G3677" s="21" t="s">
        <v>165</v>
      </c>
      <c r="H3677" s="21" t="s">
        <v>166</v>
      </c>
      <c r="I3677" s="21" t="s">
        <v>167</v>
      </c>
      <c r="J3677" s="22">
        <v>37885</v>
      </c>
      <c r="K3677" s="22">
        <v>51400</v>
      </c>
      <c r="L3677" s="23">
        <f t="shared" si="578"/>
        <v>1.6666669999999999</v>
      </c>
      <c r="M3677" s="24">
        <f t="shared" si="579"/>
        <v>1</v>
      </c>
      <c r="N3677" s="21">
        <v>1.6666669999999999</v>
      </c>
      <c r="O3677" s="21">
        <v>1.6666669999999999</v>
      </c>
      <c r="P3677" s="21" t="s">
        <v>213</v>
      </c>
      <c r="Q3677" s="21" t="s">
        <v>214</v>
      </c>
      <c r="R3677" s="25" t="s">
        <v>215</v>
      </c>
      <c r="S3677" s="21" t="s">
        <v>390</v>
      </c>
      <c r="T3677" s="21"/>
      <c r="U3677" s="26"/>
      <c r="V3677" s="26"/>
      <c r="W3677" s="27">
        <f t="shared" si="570"/>
        <v>2004</v>
      </c>
      <c r="X3677" s="27">
        <f t="shared" si="571"/>
        <v>2040</v>
      </c>
      <c r="Y3677" s="28">
        <f t="shared" si="572"/>
        <v>0</v>
      </c>
      <c r="Z3677" s="29" t="str">
        <f t="shared" si="573"/>
        <v>Excluded</v>
      </c>
      <c r="AA3677" s="30">
        <f t="shared" si="574"/>
        <v>1.6666669999999999</v>
      </c>
      <c r="AB3677" s="31">
        <f>IF(AND(ISNUMBER(MATCH($S3677,[3]Lists!$CU$8:$CU$37,0)),J3677&gt;=DATE(2018,12,31)),$AH$6,$AH$5)</f>
        <v>1</v>
      </c>
      <c r="AC3677" s="31">
        <f t="shared" si="575"/>
        <v>1</v>
      </c>
      <c r="AD3677" s="31">
        <f t="shared" si="576"/>
        <v>1</v>
      </c>
      <c r="AE3677" s="32" t="e">
        <f>MIN($K3677,IF(AND(S3677='[3]Resources - Baseline'!$C$25,$AH$3&gt;0),MIN(DATE(2050,12,31),MAX(DATE($AH$4,12,31),DATE(YEAR(J3677)+$AH$3,MONTH(J3677),DAY(J3677)))),IF(AND(COUNTIFS('[3]Resources - Baseline'!$C$26:$C$37,S3677)=1,$AH$2&gt;0),MIN(DATE($AH$4,12,31),DATE(YEAR(J3677)+$AH$2,MONTH(J3677),DAY(J3677))),DATE(2050,12,31))))</f>
        <v>#VALUE!</v>
      </c>
      <c r="AF3677" s="33">
        <f t="shared" si="577"/>
        <v>1</v>
      </c>
    </row>
    <row r="3678" spans="1:32">
      <c r="A3678" s="1">
        <v>3678</v>
      </c>
      <c r="B3678" s="21" t="s">
        <v>7409</v>
      </c>
      <c r="C3678" s="21" t="s">
        <v>7410</v>
      </c>
      <c r="D3678" s="21" t="s">
        <v>163</v>
      </c>
      <c r="E3678" s="21" t="s">
        <v>164</v>
      </c>
      <c r="F3678" s="21" t="s">
        <v>164</v>
      </c>
      <c r="G3678" s="21" t="s">
        <v>165</v>
      </c>
      <c r="H3678" s="21" t="s">
        <v>166</v>
      </c>
      <c r="I3678" s="21" t="s">
        <v>167</v>
      </c>
      <c r="J3678" s="22">
        <v>37885</v>
      </c>
      <c r="K3678" s="22">
        <v>51400</v>
      </c>
      <c r="L3678" s="23">
        <f t="shared" si="578"/>
        <v>1.6666669999999999</v>
      </c>
      <c r="M3678" s="24">
        <f t="shared" si="579"/>
        <v>1</v>
      </c>
      <c r="N3678" s="21">
        <v>1.6666669999999999</v>
      </c>
      <c r="O3678" s="21">
        <v>1.6666669999999999</v>
      </c>
      <c r="P3678" s="21" t="s">
        <v>213</v>
      </c>
      <c r="Q3678" s="21" t="s">
        <v>214</v>
      </c>
      <c r="R3678" s="25" t="s">
        <v>215</v>
      </c>
      <c r="S3678" s="21" t="s">
        <v>390</v>
      </c>
      <c r="T3678" s="21"/>
      <c r="U3678" s="26"/>
      <c r="V3678" s="26"/>
      <c r="W3678" s="27">
        <f t="shared" si="570"/>
        <v>2004</v>
      </c>
      <c r="X3678" s="27">
        <f t="shared" si="571"/>
        <v>2040</v>
      </c>
      <c r="Y3678" s="28">
        <f t="shared" si="572"/>
        <v>0</v>
      </c>
      <c r="Z3678" s="29" t="str">
        <f t="shared" si="573"/>
        <v>Excluded</v>
      </c>
      <c r="AA3678" s="30">
        <f t="shared" si="574"/>
        <v>1.6666669999999999</v>
      </c>
      <c r="AB3678" s="31">
        <f>IF(AND(ISNUMBER(MATCH($S3678,[3]Lists!$CU$8:$CU$37,0)),J3678&gt;=DATE(2018,12,31)),$AH$6,$AH$5)</f>
        <v>1</v>
      </c>
      <c r="AC3678" s="31">
        <f t="shared" si="575"/>
        <v>1</v>
      </c>
      <c r="AD3678" s="31">
        <f t="shared" si="576"/>
        <v>1</v>
      </c>
      <c r="AE3678" s="32" t="e">
        <f>MIN($K3678,IF(AND(S3678='[3]Resources - Baseline'!$C$25,$AH$3&gt;0),MIN(DATE(2050,12,31),MAX(DATE($AH$4,12,31),DATE(YEAR(J3678)+$AH$3,MONTH(J3678),DAY(J3678)))),IF(AND(COUNTIFS('[3]Resources - Baseline'!$C$26:$C$37,S3678)=1,$AH$2&gt;0),MIN(DATE($AH$4,12,31),DATE(YEAR(J3678)+$AH$2,MONTH(J3678),DAY(J3678))),DATE(2050,12,31))))</f>
        <v>#VALUE!</v>
      </c>
      <c r="AF3678" s="33">
        <f t="shared" si="577"/>
        <v>1</v>
      </c>
    </row>
    <row r="3679" spans="1:32">
      <c r="A3679" s="1">
        <v>3679</v>
      </c>
      <c r="B3679" s="21" t="s">
        <v>7411</v>
      </c>
      <c r="C3679" s="21" t="s">
        <v>7412</v>
      </c>
      <c r="D3679" s="21" t="s">
        <v>163</v>
      </c>
      <c r="E3679" s="21" t="s">
        <v>164</v>
      </c>
      <c r="F3679" s="21" t="s">
        <v>164</v>
      </c>
      <c r="G3679" s="21" t="s">
        <v>165</v>
      </c>
      <c r="H3679" s="21" t="s">
        <v>166</v>
      </c>
      <c r="I3679" s="21" t="s">
        <v>167</v>
      </c>
      <c r="J3679" s="22">
        <v>37885</v>
      </c>
      <c r="K3679" s="22">
        <v>51400</v>
      </c>
      <c r="L3679" s="23">
        <f t="shared" si="578"/>
        <v>1.6666669999999999</v>
      </c>
      <c r="M3679" s="24">
        <f t="shared" si="579"/>
        <v>1</v>
      </c>
      <c r="N3679" s="21">
        <v>1.6666669999999999</v>
      </c>
      <c r="O3679" s="21">
        <v>1.6666669999999999</v>
      </c>
      <c r="P3679" s="21" t="s">
        <v>213</v>
      </c>
      <c r="Q3679" s="21" t="s">
        <v>214</v>
      </c>
      <c r="R3679" s="25" t="s">
        <v>215</v>
      </c>
      <c r="S3679" s="21" t="s">
        <v>390</v>
      </c>
      <c r="T3679" s="21"/>
      <c r="U3679" s="26"/>
      <c r="V3679" s="26"/>
      <c r="W3679" s="27">
        <f t="shared" si="570"/>
        <v>2004</v>
      </c>
      <c r="X3679" s="27">
        <f t="shared" si="571"/>
        <v>2040</v>
      </c>
      <c r="Y3679" s="28">
        <f t="shared" si="572"/>
        <v>0</v>
      </c>
      <c r="Z3679" s="29" t="str">
        <f t="shared" si="573"/>
        <v>Excluded</v>
      </c>
      <c r="AA3679" s="30">
        <f t="shared" si="574"/>
        <v>1.6666669999999999</v>
      </c>
      <c r="AB3679" s="31">
        <f>IF(AND(ISNUMBER(MATCH($S3679,[3]Lists!$CU$8:$CU$37,0)),J3679&gt;=DATE(2018,12,31)),$AH$6,$AH$5)</f>
        <v>1</v>
      </c>
      <c r="AC3679" s="31">
        <f t="shared" si="575"/>
        <v>1</v>
      </c>
      <c r="AD3679" s="31">
        <f t="shared" si="576"/>
        <v>1</v>
      </c>
      <c r="AE3679" s="32" t="e">
        <f>MIN($K3679,IF(AND(S3679='[3]Resources - Baseline'!$C$25,$AH$3&gt;0),MIN(DATE(2050,12,31),MAX(DATE($AH$4,12,31),DATE(YEAR(J3679)+$AH$3,MONTH(J3679),DAY(J3679)))),IF(AND(COUNTIFS('[3]Resources - Baseline'!$C$26:$C$37,S3679)=1,$AH$2&gt;0),MIN(DATE($AH$4,12,31),DATE(YEAR(J3679)+$AH$2,MONTH(J3679),DAY(J3679))),DATE(2050,12,31))))</f>
        <v>#VALUE!</v>
      </c>
      <c r="AF3679" s="33">
        <f t="shared" si="577"/>
        <v>1</v>
      </c>
    </row>
    <row r="3680" spans="1:32">
      <c r="A3680" s="1">
        <v>3680</v>
      </c>
      <c r="B3680" s="21" t="s">
        <v>7413</v>
      </c>
      <c r="C3680" s="21" t="s">
        <v>7414</v>
      </c>
      <c r="D3680" s="21" t="s">
        <v>163</v>
      </c>
      <c r="E3680" s="21" t="s">
        <v>164</v>
      </c>
      <c r="F3680" s="21" t="s">
        <v>164</v>
      </c>
      <c r="G3680" s="21" t="s">
        <v>165</v>
      </c>
      <c r="H3680" s="21" t="s">
        <v>166</v>
      </c>
      <c r="I3680" s="21" t="s">
        <v>167</v>
      </c>
      <c r="J3680" s="22">
        <v>38992</v>
      </c>
      <c r="K3680" s="22">
        <v>51411</v>
      </c>
      <c r="L3680" s="23">
        <f t="shared" si="578"/>
        <v>1.85</v>
      </c>
      <c r="M3680" s="24">
        <f t="shared" si="579"/>
        <v>1</v>
      </c>
      <c r="N3680" s="21">
        <v>1.85</v>
      </c>
      <c r="O3680" s="21">
        <v>1.85</v>
      </c>
      <c r="P3680" s="21" t="s">
        <v>213</v>
      </c>
      <c r="Q3680" s="21" t="s">
        <v>214</v>
      </c>
      <c r="R3680" s="25" t="s">
        <v>215</v>
      </c>
      <c r="S3680" s="21" t="s">
        <v>390</v>
      </c>
      <c r="T3680" s="21"/>
      <c r="U3680" s="26"/>
      <c r="V3680" s="26"/>
      <c r="W3680" s="27">
        <f t="shared" si="570"/>
        <v>2007</v>
      </c>
      <c r="X3680" s="27">
        <f t="shared" si="571"/>
        <v>2040</v>
      </c>
      <c r="Y3680" s="28">
        <f t="shared" si="572"/>
        <v>0</v>
      </c>
      <c r="Z3680" s="29" t="str">
        <f t="shared" si="573"/>
        <v>Excluded</v>
      </c>
      <c r="AA3680" s="30">
        <f t="shared" si="574"/>
        <v>1.85</v>
      </c>
      <c r="AB3680" s="31">
        <f>IF(AND(ISNUMBER(MATCH($S3680,[3]Lists!$CU$8:$CU$37,0)),J3680&gt;=DATE(2018,12,31)),$AH$6,$AH$5)</f>
        <v>1</v>
      </c>
      <c r="AC3680" s="31">
        <f t="shared" si="575"/>
        <v>1</v>
      </c>
      <c r="AD3680" s="31">
        <f t="shared" si="576"/>
        <v>1</v>
      </c>
      <c r="AE3680" s="32" t="e">
        <f>MIN($K3680,IF(AND(S3680='[3]Resources - Baseline'!$C$25,$AH$3&gt;0),MIN(DATE(2050,12,31),MAX(DATE($AH$4,12,31),DATE(YEAR(J3680)+$AH$3,MONTH(J3680),DAY(J3680)))),IF(AND(COUNTIFS('[3]Resources - Baseline'!$C$26:$C$37,S3680)=1,$AH$2&gt;0),MIN(DATE($AH$4,12,31),DATE(YEAR(J3680)+$AH$2,MONTH(J3680),DAY(J3680))),DATE(2050,12,31))))</f>
        <v>#VALUE!</v>
      </c>
      <c r="AF3680" s="33">
        <f t="shared" si="577"/>
        <v>1</v>
      </c>
    </row>
    <row r="3681" spans="1:32">
      <c r="A3681" s="1">
        <v>3681</v>
      </c>
      <c r="B3681" s="21" t="s">
        <v>7415</v>
      </c>
      <c r="C3681" s="21" t="s">
        <v>7416</v>
      </c>
      <c r="D3681" s="21" t="s">
        <v>163</v>
      </c>
      <c r="E3681" s="21" t="s">
        <v>210</v>
      </c>
      <c r="F3681" s="21" t="s">
        <v>210</v>
      </c>
      <c r="G3681" s="21" t="s">
        <v>211</v>
      </c>
      <c r="H3681" s="21" t="s">
        <v>210</v>
      </c>
      <c r="I3681" s="21" t="s">
        <v>212</v>
      </c>
      <c r="J3681" s="22">
        <v>36069</v>
      </c>
      <c r="K3681" s="22">
        <v>55153</v>
      </c>
      <c r="L3681" s="23">
        <f t="shared" si="578"/>
        <v>25.1</v>
      </c>
      <c r="M3681" s="24">
        <f t="shared" si="579"/>
        <v>1</v>
      </c>
      <c r="N3681" s="21">
        <v>25.1</v>
      </c>
      <c r="O3681" s="21">
        <v>25.1</v>
      </c>
      <c r="P3681" s="21" t="s">
        <v>196</v>
      </c>
      <c r="Q3681" s="21" t="s">
        <v>197</v>
      </c>
      <c r="R3681" s="25" t="s">
        <v>198</v>
      </c>
      <c r="S3681" s="21" t="s">
        <v>551</v>
      </c>
      <c r="T3681" s="21"/>
      <c r="U3681" s="26"/>
      <c r="V3681" s="26"/>
      <c r="W3681" s="27">
        <f t="shared" si="570"/>
        <v>1999</v>
      </c>
      <c r="X3681" s="27">
        <f t="shared" si="571"/>
        <v>2050</v>
      </c>
      <c r="Y3681" s="28">
        <f t="shared" si="572"/>
        <v>0</v>
      </c>
      <c r="Z3681" s="29" t="str">
        <f t="shared" si="573"/>
        <v>NW</v>
      </c>
      <c r="AA3681" s="30">
        <f t="shared" si="574"/>
        <v>25.1</v>
      </c>
      <c r="AB3681" s="31">
        <f>IF(AND(ISNUMBER(MATCH($S3681,[3]Lists!$CU$8:$CU$37,0)),J3681&gt;=DATE(2018,12,31)),$AH$6,$AH$5)</f>
        <v>1</v>
      </c>
      <c r="AC3681" s="31">
        <f t="shared" si="575"/>
        <v>1</v>
      </c>
      <c r="AD3681" s="31">
        <f t="shared" si="576"/>
        <v>1</v>
      </c>
      <c r="AE3681" s="32" t="e">
        <f>MIN($K3681,IF(AND(S3681='[3]Resources - Baseline'!$C$25,$AH$3&gt;0),MIN(DATE(2050,12,31),MAX(DATE($AH$4,12,31),DATE(YEAR(J3681)+$AH$3,MONTH(J3681),DAY(J3681)))),IF(AND(COUNTIFS('[3]Resources - Baseline'!$C$26:$C$37,S3681)=1,$AH$2&gt;0),MIN(DATE($AH$4,12,31),DATE(YEAR(J3681)+$AH$2,MONTH(J3681),DAY(J3681))),DATE(2050,12,31))))</f>
        <v>#VALUE!</v>
      </c>
      <c r="AF3681" s="33">
        <f t="shared" si="577"/>
        <v>1</v>
      </c>
    </row>
    <row r="3682" spans="1:32">
      <c r="A3682" s="1">
        <v>3682</v>
      </c>
      <c r="B3682" s="21" t="s">
        <v>7417</v>
      </c>
      <c r="C3682" s="21" t="s">
        <v>7418</v>
      </c>
      <c r="D3682" s="21" t="s">
        <v>163</v>
      </c>
      <c r="E3682" s="21" t="s">
        <v>829</v>
      </c>
      <c r="F3682" s="21" t="s">
        <v>829</v>
      </c>
      <c r="G3682" s="21" t="s">
        <v>830</v>
      </c>
      <c r="H3682" s="21" t="s">
        <v>829</v>
      </c>
      <c r="I3682" s="21" t="s">
        <v>212</v>
      </c>
      <c r="J3682" s="22">
        <v>40118</v>
      </c>
      <c r="K3682" s="22">
        <v>55153</v>
      </c>
      <c r="L3682" s="23">
        <f t="shared" si="578"/>
        <v>100</v>
      </c>
      <c r="M3682" s="24">
        <f t="shared" si="579"/>
        <v>1</v>
      </c>
      <c r="N3682" s="21">
        <v>100</v>
      </c>
      <c r="O3682" s="21">
        <v>100</v>
      </c>
      <c r="P3682" s="21" t="s">
        <v>196</v>
      </c>
      <c r="Q3682" s="21" t="s">
        <v>197</v>
      </c>
      <c r="R3682" s="25" t="s">
        <v>198</v>
      </c>
      <c r="S3682" s="21" t="s">
        <v>551</v>
      </c>
      <c r="T3682" s="21"/>
      <c r="U3682" s="26"/>
      <c r="V3682" s="26"/>
      <c r="W3682" s="27">
        <f t="shared" si="570"/>
        <v>2010</v>
      </c>
      <c r="X3682" s="27">
        <f t="shared" si="571"/>
        <v>2050</v>
      </c>
      <c r="Y3682" s="28">
        <f t="shared" si="572"/>
        <v>0</v>
      </c>
      <c r="Z3682" s="29" t="str">
        <f t="shared" si="573"/>
        <v>NW</v>
      </c>
      <c r="AA3682" s="30">
        <f t="shared" si="574"/>
        <v>100</v>
      </c>
      <c r="AB3682" s="31">
        <f>IF(AND(ISNUMBER(MATCH($S3682,[3]Lists!$CU$8:$CU$37,0)),J3682&gt;=DATE(2018,12,31)),$AH$6,$AH$5)</f>
        <v>1</v>
      </c>
      <c r="AC3682" s="31">
        <f t="shared" si="575"/>
        <v>1</v>
      </c>
      <c r="AD3682" s="31">
        <f t="shared" si="576"/>
        <v>1</v>
      </c>
      <c r="AE3682" s="32" t="e">
        <f>MIN($K3682,IF(AND(S3682='[3]Resources - Baseline'!$C$25,$AH$3&gt;0),MIN(DATE(2050,12,31),MAX(DATE($AH$4,12,31),DATE(YEAR(J3682)+$AH$3,MONTH(J3682),DAY(J3682)))),IF(AND(COUNTIFS('[3]Resources - Baseline'!$C$26:$C$37,S3682)=1,$AH$2&gt;0),MIN(DATE($AH$4,12,31),DATE(YEAR(J3682)+$AH$2,MONTH(J3682),DAY(J3682))),DATE(2050,12,31))))</f>
        <v>#VALUE!</v>
      </c>
      <c r="AF3682" s="33">
        <f t="shared" si="577"/>
        <v>1</v>
      </c>
    </row>
    <row r="3683" spans="1:32">
      <c r="A3683" s="1">
        <v>3683</v>
      </c>
      <c r="B3683" s="21" t="s">
        <v>7419</v>
      </c>
      <c r="C3683" s="21" t="s">
        <v>7420</v>
      </c>
      <c r="D3683" s="21" t="s">
        <v>163</v>
      </c>
      <c r="E3683" s="21" t="s">
        <v>359</v>
      </c>
      <c r="F3683" s="21" t="s">
        <v>359</v>
      </c>
      <c r="G3683" s="21" t="s">
        <v>360</v>
      </c>
      <c r="H3683" s="21" t="s">
        <v>210</v>
      </c>
      <c r="I3683" s="21" t="s">
        <v>212</v>
      </c>
      <c r="J3683" s="22">
        <v>37288</v>
      </c>
      <c r="K3683" s="22">
        <v>55153</v>
      </c>
      <c r="L3683" s="23">
        <f t="shared" si="578"/>
        <v>119.46</v>
      </c>
      <c r="M3683" s="24">
        <f t="shared" si="579"/>
        <v>1</v>
      </c>
      <c r="N3683" s="21">
        <v>119.46</v>
      </c>
      <c r="O3683" s="21">
        <v>119.46</v>
      </c>
      <c r="P3683" s="21" t="s">
        <v>196</v>
      </c>
      <c r="Q3683" s="21" t="s">
        <v>197</v>
      </c>
      <c r="R3683" s="25" t="s">
        <v>198</v>
      </c>
      <c r="S3683" s="21" t="s">
        <v>551</v>
      </c>
      <c r="T3683" s="21"/>
      <c r="U3683" s="26"/>
      <c r="V3683" s="26"/>
      <c r="W3683" s="27">
        <f t="shared" si="570"/>
        <v>2002</v>
      </c>
      <c r="X3683" s="27">
        <f t="shared" si="571"/>
        <v>2050</v>
      </c>
      <c r="Y3683" s="28">
        <f t="shared" si="572"/>
        <v>0</v>
      </c>
      <c r="Z3683" s="29" t="str">
        <f t="shared" si="573"/>
        <v>NW</v>
      </c>
      <c r="AA3683" s="30">
        <f t="shared" si="574"/>
        <v>119.46</v>
      </c>
      <c r="AB3683" s="31">
        <f>IF(AND(ISNUMBER(MATCH($S3683,[3]Lists!$CU$8:$CU$37,0)),J3683&gt;=DATE(2018,12,31)),$AH$6,$AH$5)</f>
        <v>1</v>
      </c>
      <c r="AC3683" s="31">
        <f t="shared" si="575"/>
        <v>1</v>
      </c>
      <c r="AD3683" s="31">
        <f t="shared" si="576"/>
        <v>1</v>
      </c>
      <c r="AE3683" s="32" t="e">
        <f>MIN($K3683,IF(AND(S3683='[3]Resources - Baseline'!$C$25,$AH$3&gt;0),MIN(DATE(2050,12,31),MAX(DATE($AH$4,12,31),DATE(YEAR(J3683)+$AH$3,MONTH(J3683),DAY(J3683)))),IF(AND(COUNTIFS('[3]Resources - Baseline'!$C$26:$C$37,S3683)=1,$AH$2&gt;0),MIN(DATE($AH$4,12,31),DATE(YEAR(J3683)+$AH$2,MONTH(J3683),DAY(J3683))),DATE(2050,12,31))))</f>
        <v>#VALUE!</v>
      </c>
      <c r="AF3683" s="33">
        <f t="shared" si="577"/>
        <v>1</v>
      </c>
    </row>
    <row r="3684" spans="1:32">
      <c r="A3684" s="1">
        <v>3684</v>
      </c>
      <c r="B3684" s="21" t="s">
        <v>7421</v>
      </c>
      <c r="C3684" s="21" t="s">
        <v>7422</v>
      </c>
      <c r="D3684" s="21" t="s">
        <v>163</v>
      </c>
      <c r="E3684" s="21" t="s">
        <v>359</v>
      </c>
      <c r="F3684" s="21" t="s">
        <v>359</v>
      </c>
      <c r="G3684" s="21" t="s">
        <v>360</v>
      </c>
      <c r="H3684" s="21" t="s">
        <v>210</v>
      </c>
      <c r="I3684" s="21" t="s">
        <v>212</v>
      </c>
      <c r="J3684" s="22">
        <v>37226</v>
      </c>
      <c r="K3684" s="22">
        <v>55153</v>
      </c>
      <c r="L3684" s="23">
        <f t="shared" si="578"/>
        <v>180.18</v>
      </c>
      <c r="M3684" s="24">
        <f t="shared" si="579"/>
        <v>1</v>
      </c>
      <c r="N3684" s="21">
        <v>180.18</v>
      </c>
      <c r="O3684" s="21">
        <v>180.18</v>
      </c>
      <c r="P3684" s="21" t="s">
        <v>196</v>
      </c>
      <c r="Q3684" s="21" t="s">
        <v>197</v>
      </c>
      <c r="R3684" s="25" t="s">
        <v>198</v>
      </c>
      <c r="S3684" s="21" t="s">
        <v>551</v>
      </c>
      <c r="T3684" s="21"/>
      <c r="U3684" s="26"/>
      <c r="V3684" s="26"/>
      <c r="W3684" s="27">
        <f t="shared" si="570"/>
        <v>2002</v>
      </c>
      <c r="X3684" s="27">
        <f t="shared" si="571"/>
        <v>2050</v>
      </c>
      <c r="Y3684" s="28">
        <f t="shared" si="572"/>
        <v>0</v>
      </c>
      <c r="Z3684" s="29" t="str">
        <f t="shared" si="573"/>
        <v>NW</v>
      </c>
      <c r="AA3684" s="30">
        <f t="shared" si="574"/>
        <v>180.18</v>
      </c>
      <c r="AB3684" s="31">
        <f>IF(AND(ISNUMBER(MATCH($S3684,[3]Lists!$CU$8:$CU$37,0)),J3684&gt;=DATE(2018,12,31)),$AH$6,$AH$5)</f>
        <v>1</v>
      </c>
      <c r="AC3684" s="31">
        <f t="shared" si="575"/>
        <v>1</v>
      </c>
      <c r="AD3684" s="31">
        <f t="shared" si="576"/>
        <v>1</v>
      </c>
      <c r="AE3684" s="32" t="e">
        <f>MIN($K3684,IF(AND(S3684='[3]Resources - Baseline'!$C$25,$AH$3&gt;0),MIN(DATE(2050,12,31),MAX(DATE($AH$4,12,31),DATE(YEAR(J3684)+$AH$3,MONTH(J3684),DAY(J3684)))),IF(AND(COUNTIFS('[3]Resources - Baseline'!$C$26:$C$37,S3684)=1,$AH$2&gt;0),MIN(DATE($AH$4,12,31),DATE(YEAR(J3684)+$AH$2,MONTH(J3684),DAY(J3684))),DATE(2050,12,31))))</f>
        <v>#VALUE!</v>
      </c>
      <c r="AF3684" s="33">
        <f t="shared" si="577"/>
        <v>1</v>
      </c>
    </row>
    <row r="3685" spans="1:32">
      <c r="A3685" s="1">
        <v>3685</v>
      </c>
      <c r="B3685" s="21" t="s">
        <v>7423</v>
      </c>
      <c r="C3685" s="21" t="s">
        <v>7424</v>
      </c>
      <c r="D3685" s="21" t="s">
        <v>163</v>
      </c>
      <c r="E3685" s="21" t="s">
        <v>1273</v>
      </c>
      <c r="F3685" s="21" t="s">
        <v>1273</v>
      </c>
      <c r="G3685" s="21" t="s">
        <v>1274</v>
      </c>
      <c r="H3685" s="21" t="s">
        <v>210</v>
      </c>
      <c r="I3685" s="21" t="s">
        <v>212</v>
      </c>
      <c r="J3685" s="22">
        <v>40452</v>
      </c>
      <c r="K3685" s="22">
        <v>55153</v>
      </c>
      <c r="L3685" s="23">
        <f t="shared" si="578"/>
        <v>96</v>
      </c>
      <c r="M3685" s="24">
        <f t="shared" si="579"/>
        <v>1</v>
      </c>
      <c r="N3685" s="21">
        <v>96</v>
      </c>
      <c r="O3685" s="21">
        <v>96</v>
      </c>
      <c r="P3685" s="21" t="s">
        <v>196</v>
      </c>
      <c r="Q3685" s="21" t="s">
        <v>197</v>
      </c>
      <c r="R3685" s="25" t="s">
        <v>198</v>
      </c>
      <c r="S3685" s="21" t="s">
        <v>551</v>
      </c>
      <c r="T3685" s="21" t="s">
        <v>178</v>
      </c>
      <c r="U3685" s="26">
        <v>96</v>
      </c>
      <c r="V3685" s="26"/>
      <c r="W3685" s="27">
        <f t="shared" si="570"/>
        <v>2011</v>
      </c>
      <c r="X3685" s="27">
        <f t="shared" si="571"/>
        <v>2050</v>
      </c>
      <c r="Y3685" s="28">
        <f t="shared" si="572"/>
        <v>0</v>
      </c>
      <c r="Z3685" s="29" t="str">
        <f t="shared" si="573"/>
        <v>CAISO</v>
      </c>
      <c r="AA3685" s="30">
        <f t="shared" si="574"/>
        <v>96</v>
      </c>
      <c r="AB3685" s="31">
        <f>IF(AND(ISNUMBER(MATCH($S3685,[3]Lists!$CU$8:$CU$37,0)),J3685&gt;=DATE(2018,12,31)),$AH$6,$AH$5)</f>
        <v>1</v>
      </c>
      <c r="AC3685" s="31">
        <f t="shared" si="575"/>
        <v>1</v>
      </c>
      <c r="AD3685" s="31">
        <f t="shared" si="576"/>
        <v>1</v>
      </c>
      <c r="AE3685" s="32" t="e">
        <f>MIN($K3685,IF(AND(S3685='[3]Resources - Baseline'!$C$25,$AH$3&gt;0),MIN(DATE(2050,12,31),MAX(DATE($AH$4,12,31),DATE(YEAR(J3685)+$AH$3,MONTH(J3685),DAY(J3685)))),IF(AND(COUNTIFS('[3]Resources - Baseline'!$C$26:$C$37,S3685)=1,$AH$2&gt;0),MIN(DATE($AH$4,12,31),DATE(YEAR(J3685)+$AH$2,MONTH(J3685),DAY(J3685))),DATE(2050,12,31))))</f>
        <v>#VALUE!</v>
      </c>
      <c r="AF3685" s="33">
        <f t="shared" si="577"/>
        <v>1</v>
      </c>
    </row>
    <row r="3686" spans="1:32">
      <c r="A3686" s="1">
        <v>3686</v>
      </c>
      <c r="B3686" s="21" t="s">
        <v>7425</v>
      </c>
      <c r="C3686" s="21" t="s">
        <v>7426</v>
      </c>
      <c r="D3686" s="21" t="s">
        <v>185</v>
      </c>
      <c r="E3686" s="21" t="s">
        <v>202</v>
      </c>
      <c r="F3686" s="21" t="s">
        <v>176</v>
      </c>
      <c r="G3686" s="21" t="s">
        <v>177</v>
      </c>
      <c r="H3686" s="21" t="s">
        <v>176</v>
      </c>
      <c r="I3686" s="21" t="s">
        <v>178</v>
      </c>
      <c r="J3686" s="22"/>
      <c r="K3686" s="22">
        <v>55153</v>
      </c>
      <c r="L3686" s="23">
        <f t="shared" si="578"/>
        <v>14.4</v>
      </c>
      <c r="M3686" s="24">
        <f t="shared" si="579"/>
        <v>1</v>
      </c>
      <c r="N3686" s="21">
        <v>14.4</v>
      </c>
      <c r="O3686" s="21">
        <v>14.4</v>
      </c>
      <c r="P3686" s="21" t="s">
        <v>188</v>
      </c>
      <c r="Q3686" s="21" t="s">
        <v>188</v>
      </c>
      <c r="R3686" s="25" t="s">
        <v>189</v>
      </c>
      <c r="S3686" s="21" t="s">
        <v>182</v>
      </c>
      <c r="T3686" s="21"/>
      <c r="U3686" s="26"/>
      <c r="V3686" s="26"/>
      <c r="W3686" s="27">
        <f t="shared" si="570"/>
        <v>1900</v>
      </c>
      <c r="X3686" s="27">
        <f t="shared" si="571"/>
        <v>2050</v>
      </c>
      <c r="Y3686" s="28">
        <f t="shared" si="572"/>
        <v>0</v>
      </c>
      <c r="Z3686" s="29" t="str">
        <f t="shared" si="573"/>
        <v>CAISO</v>
      </c>
      <c r="AA3686" s="30">
        <f t="shared" si="574"/>
        <v>14.4</v>
      </c>
      <c r="AB3686" s="31">
        <f>IF(AND(ISNUMBER(MATCH($S3686,[3]Lists!$CU$8:$CU$37,0)),J3686&gt;=DATE(2018,12,31)),$AH$6,$AH$5)</f>
        <v>1</v>
      </c>
      <c r="AC3686" s="31">
        <f t="shared" si="575"/>
        <v>1</v>
      </c>
      <c r="AD3686" s="31">
        <f t="shared" si="576"/>
        <v>1</v>
      </c>
      <c r="AE3686" s="32" t="e">
        <f>MIN($K3686,IF(AND(S3686='[3]Resources - Baseline'!$C$25,$AH$3&gt;0),MIN(DATE(2050,12,31),MAX(DATE($AH$4,12,31),DATE(YEAR(J3686)+$AH$3,MONTH(J3686),DAY(J3686)))),IF(AND(COUNTIFS('[3]Resources - Baseline'!$C$26:$C$37,S3686)=1,$AH$2&gt;0),MIN(DATE($AH$4,12,31),DATE(YEAR(J3686)+$AH$2,MONTH(J3686),DAY(J3686))),DATE(2050,12,31))))</f>
        <v>#VALUE!</v>
      </c>
      <c r="AF3686" s="33">
        <f t="shared" si="577"/>
        <v>1</v>
      </c>
    </row>
    <row r="3687" spans="1:32">
      <c r="A3687" s="1">
        <v>3687</v>
      </c>
      <c r="B3687" s="21" t="s">
        <v>7427</v>
      </c>
      <c r="C3687" s="21" t="s">
        <v>7428</v>
      </c>
      <c r="D3687" s="21" t="s">
        <v>185</v>
      </c>
      <c r="E3687" s="21" t="s">
        <v>175</v>
      </c>
      <c r="F3687" s="21" t="s">
        <v>175</v>
      </c>
      <c r="G3687" s="21" t="s">
        <v>186</v>
      </c>
      <c r="H3687" s="21" t="s">
        <v>175</v>
      </c>
      <c r="I3687" s="21" t="s">
        <v>178</v>
      </c>
      <c r="J3687" s="22">
        <v>32539</v>
      </c>
      <c r="K3687" s="22">
        <v>55153</v>
      </c>
      <c r="L3687" s="23">
        <f t="shared" si="578"/>
        <v>3.55</v>
      </c>
      <c r="M3687" s="24">
        <f t="shared" si="579"/>
        <v>0.10298810559907165</v>
      </c>
      <c r="N3687" s="21">
        <v>3.55</v>
      </c>
      <c r="O3687" s="21">
        <v>34.47</v>
      </c>
      <c r="P3687" s="21" t="s">
        <v>268</v>
      </c>
      <c r="Q3687" s="21" t="s">
        <v>537</v>
      </c>
      <c r="R3687" s="25" t="s">
        <v>538</v>
      </c>
      <c r="S3687" s="21" t="s">
        <v>539</v>
      </c>
      <c r="T3687" s="21"/>
      <c r="U3687" s="26"/>
      <c r="V3687" s="26"/>
      <c r="W3687" s="27">
        <f t="shared" si="570"/>
        <v>1989</v>
      </c>
      <c r="X3687" s="27">
        <f t="shared" si="571"/>
        <v>2050</v>
      </c>
      <c r="Y3687" s="28">
        <f t="shared" si="572"/>
        <v>0</v>
      </c>
      <c r="Z3687" s="29" t="str">
        <f t="shared" si="573"/>
        <v>CAISO</v>
      </c>
      <c r="AA3687" s="30">
        <f t="shared" si="574"/>
        <v>34.47</v>
      </c>
      <c r="AB3687" s="31">
        <f>IF(AND(ISNUMBER(MATCH($S3687,[3]Lists!$CU$8:$CU$37,0)),J3687&gt;=DATE(2018,12,31)),$AH$6,$AH$5)</f>
        <v>1</v>
      </c>
      <c r="AC3687" s="31">
        <f t="shared" si="575"/>
        <v>1</v>
      </c>
      <c r="AD3687" s="31">
        <f t="shared" si="576"/>
        <v>1</v>
      </c>
      <c r="AE3687" s="32" t="e">
        <f>MIN($K3687,IF(AND(S3687='[3]Resources - Baseline'!$C$25,$AH$3&gt;0),MIN(DATE(2050,12,31),MAX(DATE($AH$4,12,31),DATE(YEAR(J3687)+$AH$3,MONTH(J3687),DAY(J3687)))),IF(AND(COUNTIFS('[3]Resources - Baseline'!$C$26:$C$37,S3687)=1,$AH$2&gt;0),MIN(DATE($AH$4,12,31),DATE(YEAR(J3687)+$AH$2,MONTH(J3687),DAY(J3687))),DATE(2050,12,31))))</f>
        <v>#VALUE!</v>
      </c>
      <c r="AF3687" s="33">
        <f t="shared" si="577"/>
        <v>1</v>
      </c>
    </row>
    <row r="3688" spans="1:32">
      <c r="A3688" s="1">
        <v>3688</v>
      </c>
      <c r="B3688" s="21" t="s">
        <v>7429</v>
      </c>
      <c r="C3688" s="21" t="s">
        <v>7430</v>
      </c>
      <c r="D3688" s="21" t="s">
        <v>185</v>
      </c>
      <c r="E3688" s="21" t="s">
        <v>175</v>
      </c>
      <c r="F3688" s="21" t="s">
        <v>175</v>
      </c>
      <c r="G3688" s="21" t="s">
        <v>186</v>
      </c>
      <c r="H3688" s="21" t="s">
        <v>175</v>
      </c>
      <c r="I3688" s="21" t="s">
        <v>178</v>
      </c>
      <c r="J3688" s="22">
        <v>42086</v>
      </c>
      <c r="K3688" s="22">
        <v>55153</v>
      </c>
      <c r="L3688" s="23">
        <f t="shared" si="578"/>
        <v>20</v>
      </c>
      <c r="M3688" s="24">
        <f t="shared" si="579"/>
        <v>1</v>
      </c>
      <c r="N3688" s="21">
        <v>20</v>
      </c>
      <c r="O3688" s="21">
        <v>20</v>
      </c>
      <c r="P3688" s="21" t="s">
        <v>187</v>
      </c>
      <c r="Q3688" s="21" t="s">
        <v>188</v>
      </c>
      <c r="R3688" s="25" t="s">
        <v>189</v>
      </c>
      <c r="S3688" s="21" t="s">
        <v>182</v>
      </c>
      <c r="T3688" s="21"/>
      <c r="U3688" s="26"/>
      <c r="V3688" s="26"/>
      <c r="W3688" s="27">
        <f t="shared" si="570"/>
        <v>2015</v>
      </c>
      <c r="X3688" s="27">
        <f t="shared" si="571"/>
        <v>2050</v>
      </c>
      <c r="Y3688" s="28">
        <f t="shared" si="572"/>
        <v>0</v>
      </c>
      <c r="Z3688" s="29" t="str">
        <f t="shared" si="573"/>
        <v>CAISO</v>
      </c>
      <c r="AA3688" s="30">
        <f t="shared" si="574"/>
        <v>20</v>
      </c>
      <c r="AB3688" s="31">
        <f>IF(AND(ISNUMBER(MATCH($S3688,[3]Lists!$CU$8:$CU$37,0)),J3688&gt;=DATE(2018,12,31)),$AH$6,$AH$5)</f>
        <v>1</v>
      </c>
      <c r="AC3688" s="31">
        <f t="shared" si="575"/>
        <v>1</v>
      </c>
      <c r="AD3688" s="31">
        <f t="shared" si="576"/>
        <v>1</v>
      </c>
      <c r="AE3688" s="32" t="e">
        <f>MIN($K3688,IF(AND(S3688='[3]Resources - Baseline'!$C$25,$AH$3&gt;0),MIN(DATE(2050,12,31),MAX(DATE($AH$4,12,31),DATE(YEAR(J3688)+$AH$3,MONTH(J3688),DAY(J3688)))),IF(AND(COUNTIFS('[3]Resources - Baseline'!$C$26:$C$37,S3688)=1,$AH$2&gt;0),MIN(DATE($AH$4,12,31),DATE(YEAR(J3688)+$AH$2,MONTH(J3688),DAY(J3688))),DATE(2050,12,31))))</f>
        <v>#VALUE!</v>
      </c>
      <c r="AF3688" s="33">
        <f t="shared" si="577"/>
        <v>1</v>
      </c>
    </row>
    <row r="3689" spans="1:32">
      <c r="A3689" s="1">
        <v>3689</v>
      </c>
      <c r="B3689" s="21" t="s">
        <v>7431</v>
      </c>
      <c r="C3689" s="21" t="s">
        <v>7432</v>
      </c>
      <c r="D3689" s="21" t="s">
        <v>185</v>
      </c>
      <c r="E3689" s="21" t="s">
        <v>176</v>
      </c>
      <c r="F3689" s="21" t="s">
        <v>176</v>
      </c>
      <c r="G3689" s="21" t="s">
        <v>177</v>
      </c>
      <c r="H3689" s="21" t="s">
        <v>176</v>
      </c>
      <c r="I3689" s="21" t="s">
        <v>178</v>
      </c>
      <c r="J3689" s="22">
        <v>31412</v>
      </c>
      <c r="K3689" s="22">
        <v>55153</v>
      </c>
      <c r="L3689" s="23">
        <f t="shared" si="578"/>
        <v>9.43</v>
      </c>
      <c r="M3689" s="24">
        <f t="shared" si="579"/>
        <v>1</v>
      </c>
      <c r="N3689" s="21">
        <v>9.43</v>
      </c>
      <c r="O3689" s="21">
        <v>9.43</v>
      </c>
      <c r="P3689" s="21" t="s">
        <v>187</v>
      </c>
      <c r="Q3689" s="21" t="s">
        <v>197</v>
      </c>
      <c r="R3689" s="25" t="s">
        <v>198</v>
      </c>
      <c r="S3689" s="21" t="s">
        <v>403</v>
      </c>
      <c r="T3689" s="21"/>
      <c r="U3689" s="26"/>
      <c r="V3689" s="26"/>
      <c r="W3689" s="27">
        <f t="shared" si="570"/>
        <v>1986</v>
      </c>
      <c r="X3689" s="27">
        <f t="shared" si="571"/>
        <v>2050</v>
      </c>
      <c r="Y3689" s="28">
        <f t="shared" si="572"/>
        <v>0</v>
      </c>
      <c r="Z3689" s="29" t="str">
        <f t="shared" si="573"/>
        <v>CAISO</v>
      </c>
      <c r="AA3689" s="30">
        <f t="shared" si="574"/>
        <v>9.43</v>
      </c>
      <c r="AB3689" s="31">
        <f>IF(AND(ISNUMBER(MATCH($S3689,[3]Lists!$CU$8:$CU$37,0)),J3689&gt;=DATE(2018,12,31)),$AH$6,$AH$5)</f>
        <v>1</v>
      </c>
      <c r="AC3689" s="31">
        <f t="shared" si="575"/>
        <v>1</v>
      </c>
      <c r="AD3689" s="31">
        <f t="shared" si="576"/>
        <v>1</v>
      </c>
      <c r="AE3689" s="32" t="e">
        <f>MIN($K3689,IF(AND(S3689='[3]Resources - Baseline'!$C$25,$AH$3&gt;0),MIN(DATE(2050,12,31),MAX(DATE($AH$4,12,31),DATE(YEAR(J3689)+$AH$3,MONTH(J3689),DAY(J3689)))),IF(AND(COUNTIFS('[3]Resources - Baseline'!$C$26:$C$37,S3689)=1,$AH$2&gt;0),MIN(DATE($AH$4,12,31),DATE(YEAR(J3689)+$AH$2,MONTH(J3689),DAY(J3689))),DATE(2050,12,31))))</f>
        <v>#VALUE!</v>
      </c>
      <c r="AF3689" s="33">
        <f t="shared" si="577"/>
        <v>1</v>
      </c>
    </row>
    <row r="3690" spans="1:32">
      <c r="A3690" s="1">
        <v>3690</v>
      </c>
      <c r="B3690" s="21" t="s">
        <v>7433</v>
      </c>
      <c r="C3690" s="21" t="s">
        <v>7434</v>
      </c>
      <c r="D3690" s="21" t="s">
        <v>185</v>
      </c>
      <c r="E3690" s="21" t="s">
        <v>176</v>
      </c>
      <c r="F3690" s="21" t="s">
        <v>176</v>
      </c>
      <c r="G3690" s="21" t="s">
        <v>177</v>
      </c>
      <c r="H3690" s="21" t="s">
        <v>176</v>
      </c>
      <c r="I3690" s="21" t="s">
        <v>178</v>
      </c>
      <c r="J3690" s="22">
        <v>31412</v>
      </c>
      <c r="K3690" s="22">
        <v>55153</v>
      </c>
      <c r="L3690" s="23">
        <f t="shared" si="578"/>
        <v>16.05</v>
      </c>
      <c r="M3690" s="24">
        <f t="shared" si="579"/>
        <v>1</v>
      </c>
      <c r="N3690" s="21">
        <v>16.05</v>
      </c>
      <c r="O3690" s="21">
        <v>16.05</v>
      </c>
      <c r="P3690" s="21" t="s">
        <v>187</v>
      </c>
      <c r="Q3690" s="21" t="s">
        <v>197</v>
      </c>
      <c r="R3690" s="25" t="s">
        <v>198</v>
      </c>
      <c r="S3690" s="21" t="s">
        <v>403</v>
      </c>
      <c r="T3690" s="21"/>
      <c r="U3690" s="26"/>
      <c r="V3690" s="26"/>
      <c r="W3690" s="27">
        <f t="shared" si="570"/>
        <v>1986</v>
      </c>
      <c r="X3690" s="27">
        <f t="shared" si="571"/>
        <v>2050</v>
      </c>
      <c r="Y3690" s="28">
        <f t="shared" si="572"/>
        <v>0</v>
      </c>
      <c r="Z3690" s="29" t="str">
        <f t="shared" si="573"/>
        <v>CAISO</v>
      </c>
      <c r="AA3690" s="30">
        <f t="shared" si="574"/>
        <v>16.05</v>
      </c>
      <c r="AB3690" s="31">
        <f>IF(AND(ISNUMBER(MATCH($S3690,[3]Lists!$CU$8:$CU$37,0)),J3690&gt;=DATE(2018,12,31)),$AH$6,$AH$5)</f>
        <v>1</v>
      </c>
      <c r="AC3690" s="31">
        <f t="shared" si="575"/>
        <v>1</v>
      </c>
      <c r="AD3690" s="31">
        <f t="shared" si="576"/>
        <v>1</v>
      </c>
      <c r="AE3690" s="32" t="e">
        <f>MIN($K3690,IF(AND(S3690='[3]Resources - Baseline'!$C$25,$AH$3&gt;0),MIN(DATE(2050,12,31),MAX(DATE($AH$4,12,31),DATE(YEAR(J3690)+$AH$3,MONTH(J3690),DAY(J3690)))),IF(AND(COUNTIFS('[3]Resources - Baseline'!$C$26:$C$37,S3690)=1,$AH$2&gt;0),MIN(DATE($AH$4,12,31),DATE(YEAR(J3690)+$AH$2,MONTH(J3690),DAY(J3690))),DATE(2050,12,31))))</f>
        <v>#VALUE!</v>
      </c>
      <c r="AF3690" s="33">
        <f t="shared" si="577"/>
        <v>1</v>
      </c>
    </row>
    <row r="3691" spans="1:32">
      <c r="A3691" s="1">
        <v>3691</v>
      </c>
      <c r="B3691" s="21" t="s">
        <v>7435</v>
      </c>
      <c r="C3691" s="21" t="s">
        <v>7436</v>
      </c>
      <c r="D3691" s="21" t="s">
        <v>185</v>
      </c>
      <c r="E3691" s="21" t="s">
        <v>176</v>
      </c>
      <c r="F3691" s="21" t="s">
        <v>176</v>
      </c>
      <c r="G3691" s="21" t="s">
        <v>177</v>
      </c>
      <c r="H3691" s="21" t="s">
        <v>176</v>
      </c>
      <c r="I3691" s="21" t="s">
        <v>178</v>
      </c>
      <c r="J3691" s="22">
        <v>31382</v>
      </c>
      <c r="K3691" s="22">
        <v>55153</v>
      </c>
      <c r="L3691" s="23">
        <f t="shared" si="578"/>
        <v>19.04</v>
      </c>
      <c r="M3691" s="24">
        <f t="shared" si="579"/>
        <v>1</v>
      </c>
      <c r="N3691" s="21">
        <v>19.04</v>
      </c>
      <c r="O3691" s="21">
        <v>19.04</v>
      </c>
      <c r="P3691" s="21" t="s">
        <v>187</v>
      </c>
      <c r="Q3691" s="21" t="s">
        <v>197</v>
      </c>
      <c r="R3691" s="25" t="s">
        <v>198</v>
      </c>
      <c r="S3691" s="21" t="s">
        <v>403</v>
      </c>
      <c r="T3691" s="21"/>
      <c r="U3691" s="26"/>
      <c r="V3691" s="26"/>
      <c r="W3691" s="27">
        <f t="shared" si="570"/>
        <v>1986</v>
      </c>
      <c r="X3691" s="27">
        <f t="shared" si="571"/>
        <v>2050</v>
      </c>
      <c r="Y3691" s="28">
        <f t="shared" si="572"/>
        <v>0</v>
      </c>
      <c r="Z3691" s="29" t="str">
        <f t="shared" si="573"/>
        <v>CAISO</v>
      </c>
      <c r="AA3691" s="30">
        <f t="shared" si="574"/>
        <v>19.04</v>
      </c>
      <c r="AB3691" s="31">
        <f>IF(AND(ISNUMBER(MATCH($S3691,[3]Lists!$CU$8:$CU$37,0)),J3691&gt;=DATE(2018,12,31)),$AH$6,$AH$5)</f>
        <v>1</v>
      </c>
      <c r="AC3691" s="31">
        <f t="shared" si="575"/>
        <v>1</v>
      </c>
      <c r="AD3691" s="31">
        <f t="shared" si="576"/>
        <v>1</v>
      </c>
      <c r="AE3691" s="32" t="e">
        <f>MIN($K3691,IF(AND(S3691='[3]Resources - Baseline'!$C$25,$AH$3&gt;0),MIN(DATE(2050,12,31),MAX(DATE($AH$4,12,31),DATE(YEAR(J3691)+$AH$3,MONTH(J3691),DAY(J3691)))),IF(AND(COUNTIFS('[3]Resources - Baseline'!$C$26:$C$37,S3691)=1,$AH$2&gt;0),MIN(DATE($AH$4,12,31),DATE(YEAR(J3691)+$AH$2,MONTH(J3691),DAY(J3691))),DATE(2050,12,31))))</f>
        <v>#VALUE!</v>
      </c>
      <c r="AF3691" s="33">
        <f t="shared" si="577"/>
        <v>1</v>
      </c>
    </row>
    <row r="3692" spans="1:32">
      <c r="A3692" s="1">
        <v>3692</v>
      </c>
      <c r="B3692" s="21" t="s">
        <v>7437</v>
      </c>
      <c r="C3692" s="21" t="s">
        <v>7438</v>
      </c>
      <c r="D3692" s="21" t="s">
        <v>185</v>
      </c>
      <c r="E3692" s="21" t="s">
        <v>176</v>
      </c>
      <c r="F3692" s="21" t="s">
        <v>176</v>
      </c>
      <c r="G3692" s="21" t="s">
        <v>177</v>
      </c>
      <c r="H3692" s="21" t="s">
        <v>176</v>
      </c>
      <c r="I3692" s="21" t="s">
        <v>178</v>
      </c>
      <c r="J3692" s="22">
        <v>31778</v>
      </c>
      <c r="K3692" s="22">
        <v>55153</v>
      </c>
      <c r="L3692" s="23">
        <f t="shared" si="578"/>
        <v>5.75</v>
      </c>
      <c r="M3692" s="24">
        <f t="shared" si="579"/>
        <v>1</v>
      </c>
      <c r="N3692" s="21">
        <v>5.75</v>
      </c>
      <c r="O3692" s="21">
        <v>5.75</v>
      </c>
      <c r="P3692" s="21" t="s">
        <v>268</v>
      </c>
      <c r="Q3692" s="21" t="s">
        <v>269</v>
      </c>
      <c r="R3692" s="25" t="s">
        <v>270</v>
      </c>
      <c r="S3692" s="21" t="s">
        <v>271</v>
      </c>
      <c r="T3692" s="21"/>
      <c r="U3692" s="26"/>
      <c r="V3692" s="26"/>
      <c r="W3692" s="27">
        <f t="shared" si="570"/>
        <v>1987</v>
      </c>
      <c r="X3692" s="27">
        <f t="shared" si="571"/>
        <v>2050</v>
      </c>
      <c r="Y3692" s="28">
        <f t="shared" si="572"/>
        <v>0</v>
      </c>
      <c r="Z3692" s="29" t="str">
        <f t="shared" si="573"/>
        <v>CAISO</v>
      </c>
      <c r="AA3692" s="30">
        <f t="shared" si="574"/>
        <v>5.75</v>
      </c>
      <c r="AB3692" s="31">
        <f>IF(AND(ISNUMBER(MATCH($S3692,[3]Lists!$CU$8:$CU$37,0)),J3692&gt;=DATE(2018,12,31)),$AH$6,$AH$5)</f>
        <v>1</v>
      </c>
      <c r="AC3692" s="31">
        <f t="shared" si="575"/>
        <v>1</v>
      </c>
      <c r="AD3692" s="31">
        <f t="shared" si="576"/>
        <v>1</v>
      </c>
      <c r="AE3692" s="32" t="e">
        <f>MIN($K3692,IF(AND(S3692='[3]Resources - Baseline'!$C$25,$AH$3&gt;0),MIN(DATE(2050,12,31),MAX(DATE($AH$4,12,31),DATE(YEAR(J3692)+$AH$3,MONTH(J3692),DAY(J3692)))),IF(AND(COUNTIFS('[3]Resources - Baseline'!$C$26:$C$37,S3692)=1,$AH$2&gt;0),MIN(DATE($AH$4,12,31),DATE(YEAR(J3692)+$AH$2,MONTH(J3692),DAY(J3692))),DATE(2050,12,31))))</f>
        <v>#VALUE!</v>
      </c>
      <c r="AF3692" s="33">
        <f t="shared" si="577"/>
        <v>1</v>
      </c>
    </row>
    <row r="3693" spans="1:32">
      <c r="A3693" s="1">
        <v>3693</v>
      </c>
      <c r="B3693" s="21" t="s">
        <v>7439</v>
      </c>
      <c r="C3693" s="21" t="s">
        <v>7440</v>
      </c>
      <c r="D3693" s="21" t="s">
        <v>185</v>
      </c>
      <c r="E3693" s="21" t="s">
        <v>176</v>
      </c>
      <c r="F3693" s="21" t="s">
        <v>176</v>
      </c>
      <c r="G3693" s="21" t="s">
        <v>177</v>
      </c>
      <c r="H3693" s="21" t="s">
        <v>176</v>
      </c>
      <c r="I3693" s="21" t="s">
        <v>178</v>
      </c>
      <c r="J3693" s="22">
        <v>31778</v>
      </c>
      <c r="K3693" s="22">
        <v>55153</v>
      </c>
      <c r="L3693" s="23">
        <f t="shared" si="578"/>
        <v>5.75</v>
      </c>
      <c r="M3693" s="24">
        <f t="shared" si="579"/>
        <v>1</v>
      </c>
      <c r="N3693" s="21">
        <v>5.75</v>
      </c>
      <c r="O3693" s="21">
        <v>5.75</v>
      </c>
      <c r="P3693" s="21" t="s">
        <v>268</v>
      </c>
      <c r="Q3693" s="21" t="s">
        <v>269</v>
      </c>
      <c r="R3693" s="25" t="s">
        <v>270</v>
      </c>
      <c r="S3693" s="21" t="s">
        <v>271</v>
      </c>
      <c r="T3693" s="21"/>
      <c r="U3693" s="26"/>
      <c r="V3693" s="26"/>
      <c r="W3693" s="27">
        <f t="shared" si="570"/>
        <v>1987</v>
      </c>
      <c r="X3693" s="27">
        <f t="shared" si="571"/>
        <v>2050</v>
      </c>
      <c r="Y3693" s="28">
        <f t="shared" si="572"/>
        <v>0</v>
      </c>
      <c r="Z3693" s="29" t="str">
        <f t="shared" si="573"/>
        <v>CAISO</v>
      </c>
      <c r="AA3693" s="30">
        <f t="shared" si="574"/>
        <v>5.75</v>
      </c>
      <c r="AB3693" s="31">
        <f>IF(AND(ISNUMBER(MATCH($S3693,[3]Lists!$CU$8:$CU$37,0)),J3693&gt;=DATE(2018,12,31)),$AH$6,$AH$5)</f>
        <v>1</v>
      </c>
      <c r="AC3693" s="31">
        <f t="shared" si="575"/>
        <v>1</v>
      </c>
      <c r="AD3693" s="31">
        <f t="shared" si="576"/>
        <v>1</v>
      </c>
      <c r="AE3693" s="32" t="e">
        <f>MIN($K3693,IF(AND(S3693='[3]Resources - Baseline'!$C$25,$AH$3&gt;0),MIN(DATE(2050,12,31),MAX(DATE($AH$4,12,31),DATE(YEAR(J3693)+$AH$3,MONTH(J3693),DAY(J3693)))),IF(AND(COUNTIFS('[3]Resources - Baseline'!$C$26:$C$37,S3693)=1,$AH$2&gt;0),MIN(DATE($AH$4,12,31),DATE(YEAR(J3693)+$AH$2,MONTH(J3693),DAY(J3693))),DATE(2050,12,31))))</f>
        <v>#VALUE!</v>
      </c>
      <c r="AF3693" s="33">
        <f t="shared" si="577"/>
        <v>1</v>
      </c>
    </row>
    <row r="3694" spans="1:32">
      <c r="A3694" s="1">
        <v>3694</v>
      </c>
      <c r="B3694" s="21" t="s">
        <v>7441</v>
      </c>
      <c r="C3694" s="21" t="s">
        <v>7442</v>
      </c>
      <c r="D3694" s="21" t="s">
        <v>185</v>
      </c>
      <c r="E3694" s="21" t="s">
        <v>176</v>
      </c>
      <c r="F3694" s="21" t="s">
        <v>176</v>
      </c>
      <c r="G3694" s="21" t="s">
        <v>177</v>
      </c>
      <c r="H3694" s="21" t="s">
        <v>176</v>
      </c>
      <c r="I3694" s="21" t="s">
        <v>178</v>
      </c>
      <c r="J3694" s="22">
        <v>38642</v>
      </c>
      <c r="K3694" s="22">
        <v>55153</v>
      </c>
      <c r="L3694" s="23">
        <f t="shared" si="578"/>
        <v>134</v>
      </c>
      <c r="M3694" s="24">
        <f t="shared" si="579"/>
        <v>1</v>
      </c>
      <c r="N3694" s="21">
        <v>134</v>
      </c>
      <c r="O3694" s="21">
        <v>134</v>
      </c>
      <c r="P3694" s="21" t="s">
        <v>257</v>
      </c>
      <c r="Q3694" s="21" t="s">
        <v>258</v>
      </c>
      <c r="R3694" s="25" t="s">
        <v>259</v>
      </c>
      <c r="S3694" s="21" t="s">
        <v>274</v>
      </c>
      <c r="T3694" s="21"/>
      <c r="U3694" s="26"/>
      <c r="V3694" s="26"/>
      <c r="W3694" s="27">
        <f t="shared" si="570"/>
        <v>2006</v>
      </c>
      <c r="X3694" s="27">
        <f t="shared" si="571"/>
        <v>2050</v>
      </c>
      <c r="Y3694" s="28">
        <f t="shared" si="572"/>
        <v>0</v>
      </c>
      <c r="Z3694" s="29" t="str">
        <f t="shared" si="573"/>
        <v>CAISO</v>
      </c>
      <c r="AA3694" s="30">
        <f t="shared" si="574"/>
        <v>134</v>
      </c>
      <c r="AB3694" s="31">
        <f>IF(AND(ISNUMBER(MATCH($S3694,[3]Lists!$CU$8:$CU$37,0)),J3694&gt;=DATE(2018,12,31)),$AH$6,$AH$5)</f>
        <v>1</v>
      </c>
      <c r="AC3694" s="31">
        <f t="shared" si="575"/>
        <v>1</v>
      </c>
      <c r="AD3694" s="31">
        <f t="shared" si="576"/>
        <v>1</v>
      </c>
      <c r="AE3694" s="32" t="e">
        <f>MIN($K3694,IF(AND(S3694='[3]Resources - Baseline'!$C$25,$AH$3&gt;0),MIN(DATE(2050,12,31),MAX(DATE($AH$4,12,31),DATE(YEAR(J3694)+$AH$3,MONTH(J3694),DAY(J3694)))),IF(AND(COUNTIFS('[3]Resources - Baseline'!$C$26:$C$37,S3694)=1,$AH$2&gt;0),MIN(DATE($AH$4,12,31),DATE(YEAR(J3694)+$AH$2,MONTH(J3694),DAY(J3694))),DATE(2050,12,31))))</f>
        <v>#VALUE!</v>
      </c>
      <c r="AF3694" s="33">
        <f t="shared" si="577"/>
        <v>1</v>
      </c>
    </row>
    <row r="3695" spans="1:32">
      <c r="A3695" s="1">
        <v>3695</v>
      </c>
      <c r="B3695" s="21" t="s">
        <v>7443</v>
      </c>
      <c r="C3695" s="21" t="s">
        <v>7444</v>
      </c>
      <c r="D3695" s="21" t="s">
        <v>174</v>
      </c>
      <c r="E3695" s="22" t="s">
        <v>175</v>
      </c>
      <c r="F3695" s="22" t="s">
        <v>175</v>
      </c>
      <c r="G3695" s="22" t="s">
        <v>186</v>
      </c>
      <c r="H3695" s="22" t="s">
        <v>175</v>
      </c>
      <c r="I3695" s="22" t="s">
        <v>178</v>
      </c>
      <c r="J3695" s="22">
        <v>43509</v>
      </c>
      <c r="K3695" s="22">
        <v>55153</v>
      </c>
      <c r="L3695" s="23">
        <f t="shared" si="578"/>
        <v>0</v>
      </c>
      <c r="M3695" s="24">
        <f t="shared" si="579"/>
        <v>0</v>
      </c>
      <c r="N3695" s="35"/>
      <c r="O3695" s="35">
        <v>1.028</v>
      </c>
      <c r="P3695" s="35" t="s">
        <v>2177</v>
      </c>
      <c r="Q3695" s="35" t="s">
        <v>1498</v>
      </c>
      <c r="R3695" s="25" t="s">
        <v>1499</v>
      </c>
      <c r="S3695" s="22" t="s">
        <v>913</v>
      </c>
      <c r="T3695" s="22"/>
      <c r="U3695" s="26"/>
      <c r="V3695" s="26"/>
      <c r="W3695" s="27">
        <f t="shared" si="570"/>
        <v>2019</v>
      </c>
      <c r="X3695" s="27">
        <f t="shared" si="571"/>
        <v>2050</v>
      </c>
      <c r="Y3695" s="28">
        <f t="shared" si="572"/>
        <v>0</v>
      </c>
      <c r="Z3695" s="29" t="str">
        <f t="shared" si="573"/>
        <v>CAISO</v>
      </c>
      <c r="AA3695" s="30">
        <f t="shared" si="574"/>
        <v>1.028</v>
      </c>
      <c r="AB3695" s="31">
        <f>IF(AND(ISNUMBER(MATCH($S3695,[3]Lists!$CU$8:$CU$37,0)),J3695&gt;=DATE(2018,12,31)),$AH$6,$AH$5)</f>
        <v>0.95</v>
      </c>
      <c r="AC3695" s="31">
        <f t="shared" si="575"/>
        <v>1</v>
      </c>
      <c r="AD3695" s="31">
        <f t="shared" si="576"/>
        <v>1</v>
      </c>
      <c r="AE3695" s="32" t="e">
        <f>MIN($K3695,IF(AND(S3695='[3]Resources - Baseline'!$C$25,$AH$3&gt;0),MIN(DATE(2050,12,31),MAX(DATE($AH$4,12,31),DATE(YEAR(J3695)+$AH$3,MONTH(J3695),DAY(J3695)))),IF(AND(COUNTIFS('[3]Resources - Baseline'!$C$26:$C$37,S3695)=1,$AH$2&gt;0),MIN(DATE($AH$4,12,31),DATE(YEAR(J3695)+$AH$2,MONTH(J3695),DAY(J3695))),DATE(2050,12,31))))</f>
        <v>#VALUE!</v>
      </c>
      <c r="AF3695" s="33">
        <f t="shared" si="577"/>
        <v>1</v>
      </c>
    </row>
    <row r="3696" spans="1:32">
      <c r="A3696" s="1">
        <v>3696</v>
      </c>
      <c r="B3696" s="21" t="s">
        <v>7445</v>
      </c>
      <c r="C3696" s="21" t="s">
        <v>7446</v>
      </c>
      <c r="D3696" s="21" t="s">
        <v>174</v>
      </c>
      <c r="E3696" s="22" t="s">
        <v>175</v>
      </c>
      <c r="F3696" s="22" t="s">
        <v>175</v>
      </c>
      <c r="G3696" s="22" t="s">
        <v>186</v>
      </c>
      <c r="H3696" s="22" t="s">
        <v>175</v>
      </c>
      <c r="I3696" s="22" t="s">
        <v>178</v>
      </c>
      <c r="J3696" s="22">
        <v>43509</v>
      </c>
      <c r="K3696" s="22">
        <v>55153</v>
      </c>
      <c r="L3696" s="23">
        <f t="shared" si="578"/>
        <v>0</v>
      </c>
      <c r="M3696" s="24">
        <f t="shared" si="579"/>
        <v>0</v>
      </c>
      <c r="N3696" s="23"/>
      <c r="O3696" s="23">
        <v>1.028</v>
      </c>
      <c r="P3696" s="23" t="s">
        <v>2177</v>
      </c>
      <c r="Q3696" s="23" t="s">
        <v>1498</v>
      </c>
      <c r="R3696" s="25" t="s">
        <v>1499</v>
      </c>
      <c r="S3696" s="22" t="s">
        <v>913</v>
      </c>
      <c r="T3696" s="22"/>
      <c r="U3696" s="26"/>
      <c r="V3696" s="26"/>
      <c r="W3696" s="27">
        <f t="shared" si="570"/>
        <v>2019</v>
      </c>
      <c r="X3696" s="27">
        <f t="shared" si="571"/>
        <v>2050</v>
      </c>
      <c r="Y3696" s="28">
        <f t="shared" si="572"/>
        <v>0</v>
      </c>
      <c r="Z3696" s="29" t="str">
        <f t="shared" si="573"/>
        <v>CAISO</v>
      </c>
      <c r="AA3696" s="30">
        <f t="shared" si="574"/>
        <v>1.028</v>
      </c>
      <c r="AB3696" s="31">
        <f>IF(AND(ISNUMBER(MATCH($S3696,[3]Lists!$CU$8:$CU$37,0)),J3696&gt;=DATE(2018,12,31)),$AH$6,$AH$5)</f>
        <v>0.95</v>
      </c>
      <c r="AC3696" s="31">
        <f t="shared" si="575"/>
        <v>1</v>
      </c>
      <c r="AD3696" s="31">
        <f t="shared" si="576"/>
        <v>1</v>
      </c>
      <c r="AE3696" s="32" t="e">
        <f>MIN($K3696,IF(AND(S3696='[3]Resources - Baseline'!$C$25,$AH$3&gt;0),MIN(DATE(2050,12,31),MAX(DATE($AH$4,12,31),DATE(YEAR(J3696)+$AH$3,MONTH(J3696),DAY(J3696)))),IF(AND(COUNTIFS('[3]Resources - Baseline'!$C$26:$C$37,S3696)=1,$AH$2&gt;0),MIN(DATE($AH$4,12,31),DATE(YEAR(J3696)+$AH$2,MONTH(J3696),DAY(J3696))),DATE(2050,12,31))))</f>
        <v>#VALUE!</v>
      </c>
      <c r="AF3696" s="33">
        <f t="shared" si="577"/>
        <v>1</v>
      </c>
    </row>
    <row r="3697" spans="1:32">
      <c r="A3697" s="1">
        <v>3697</v>
      </c>
      <c r="B3697" s="21" t="s">
        <v>7447</v>
      </c>
      <c r="C3697" s="21" t="s">
        <v>7448</v>
      </c>
      <c r="D3697" s="21" t="s">
        <v>174</v>
      </c>
      <c r="E3697" s="21" t="s">
        <v>175</v>
      </c>
      <c r="F3697" s="21" t="s">
        <v>175</v>
      </c>
      <c r="G3697" s="21" t="s">
        <v>186</v>
      </c>
      <c r="H3697" s="21" t="s">
        <v>175</v>
      </c>
      <c r="I3697" s="21" t="s">
        <v>178</v>
      </c>
      <c r="J3697" s="22">
        <v>43476</v>
      </c>
      <c r="K3697" s="22">
        <v>55153</v>
      </c>
      <c r="L3697" s="23">
        <f t="shared" si="578"/>
        <v>0</v>
      </c>
      <c r="M3697" s="24">
        <f t="shared" si="579"/>
        <v>0</v>
      </c>
      <c r="N3697" s="21"/>
      <c r="O3697" s="21">
        <v>0.8</v>
      </c>
      <c r="P3697" s="21" t="s">
        <v>2177</v>
      </c>
      <c r="Q3697" s="21" t="s">
        <v>1498</v>
      </c>
      <c r="R3697" s="25" t="s">
        <v>1499</v>
      </c>
      <c r="S3697" s="21" t="s">
        <v>913</v>
      </c>
      <c r="T3697" s="21"/>
      <c r="U3697" s="26"/>
      <c r="V3697" s="26"/>
      <c r="W3697" s="27">
        <f t="shared" si="570"/>
        <v>2019</v>
      </c>
      <c r="X3697" s="27">
        <f t="shared" si="571"/>
        <v>2050</v>
      </c>
      <c r="Y3697" s="28">
        <f t="shared" si="572"/>
        <v>0</v>
      </c>
      <c r="Z3697" s="29" t="str">
        <f t="shared" si="573"/>
        <v>CAISO</v>
      </c>
      <c r="AA3697" s="30">
        <f t="shared" si="574"/>
        <v>0.8</v>
      </c>
      <c r="AB3697" s="31">
        <f>IF(AND(ISNUMBER(MATCH($S3697,[3]Lists!$CU$8:$CU$37,0)),J3697&gt;=DATE(2018,12,31)),$AH$6,$AH$5)</f>
        <v>0.95</v>
      </c>
      <c r="AC3697" s="31">
        <f t="shared" si="575"/>
        <v>1</v>
      </c>
      <c r="AD3697" s="31">
        <f t="shared" si="576"/>
        <v>1</v>
      </c>
      <c r="AE3697" s="32" t="e">
        <f>MIN($K3697,IF(AND(S3697='[3]Resources - Baseline'!$C$25,$AH$3&gt;0),MIN(DATE(2050,12,31),MAX(DATE($AH$4,12,31),DATE(YEAR(J3697)+$AH$3,MONTH(J3697),DAY(J3697)))),IF(AND(COUNTIFS('[3]Resources - Baseline'!$C$26:$C$37,S3697)=1,$AH$2&gt;0),MIN(DATE($AH$4,12,31),DATE(YEAR(J3697)+$AH$2,MONTH(J3697),DAY(J3697))),DATE(2050,12,31))))</f>
        <v>#VALUE!</v>
      </c>
      <c r="AF3697" s="33">
        <f t="shared" si="577"/>
        <v>1</v>
      </c>
    </row>
    <row r="3698" spans="1:32">
      <c r="A3698" s="1">
        <v>3698</v>
      </c>
      <c r="B3698" s="21" t="s">
        <v>7449</v>
      </c>
      <c r="C3698" s="21" t="s">
        <v>7450</v>
      </c>
      <c r="D3698" s="21" t="s">
        <v>185</v>
      </c>
      <c r="E3698" s="21" t="s">
        <v>176</v>
      </c>
      <c r="F3698" s="21" t="s">
        <v>175</v>
      </c>
      <c r="G3698" s="21" t="s">
        <v>186</v>
      </c>
      <c r="H3698" s="21" t="s">
        <v>175</v>
      </c>
      <c r="I3698" s="21" t="s">
        <v>178</v>
      </c>
      <c r="J3698" s="22">
        <v>2558</v>
      </c>
      <c r="K3698" s="22">
        <v>55153</v>
      </c>
      <c r="L3698" s="23">
        <f t="shared" si="578"/>
        <v>36.799999999999997</v>
      </c>
      <c r="M3698" s="24">
        <f t="shared" si="579"/>
        <v>1</v>
      </c>
      <c r="N3698" s="21">
        <v>36.799999999999997</v>
      </c>
      <c r="O3698" s="21">
        <v>36.799999999999997</v>
      </c>
      <c r="P3698" s="21" t="s">
        <v>187</v>
      </c>
      <c r="Q3698" s="21" t="s">
        <v>219</v>
      </c>
      <c r="R3698" s="25" t="s">
        <v>218</v>
      </c>
      <c r="S3698" s="21" t="s">
        <v>265</v>
      </c>
      <c r="T3698" s="21"/>
      <c r="U3698" s="26"/>
      <c r="V3698" s="26"/>
      <c r="W3698" s="27">
        <f t="shared" si="570"/>
        <v>1907</v>
      </c>
      <c r="X3698" s="27">
        <f t="shared" si="571"/>
        <v>2050</v>
      </c>
      <c r="Y3698" s="28">
        <f t="shared" si="572"/>
        <v>0</v>
      </c>
      <c r="Z3698" s="29" t="str">
        <f t="shared" si="573"/>
        <v>CAISO</v>
      </c>
      <c r="AA3698" s="30">
        <f t="shared" si="574"/>
        <v>36.799999999999997</v>
      </c>
      <c r="AB3698" s="31">
        <f>IF(AND(ISNUMBER(MATCH($S3698,[3]Lists!$CU$8:$CU$37,0)),J3698&gt;=DATE(2018,12,31)),$AH$6,$AH$5)</f>
        <v>1</v>
      </c>
      <c r="AC3698" s="31">
        <f t="shared" si="575"/>
        <v>1</v>
      </c>
      <c r="AD3698" s="31">
        <f t="shared" si="576"/>
        <v>1</v>
      </c>
      <c r="AE3698" s="32" t="e">
        <f>MIN($K3698,IF(AND(S3698='[3]Resources - Baseline'!$C$25,$AH$3&gt;0),MIN(DATE(2050,12,31),MAX(DATE($AH$4,12,31),DATE(YEAR(J3698)+$AH$3,MONTH(J3698),DAY(J3698)))),IF(AND(COUNTIFS('[3]Resources - Baseline'!$C$26:$C$37,S3698)=1,$AH$2&gt;0),MIN(DATE($AH$4,12,31),DATE(YEAR(J3698)+$AH$2,MONTH(J3698),DAY(J3698))),DATE(2050,12,31))))</f>
        <v>#VALUE!</v>
      </c>
      <c r="AF3698" s="33">
        <f t="shared" si="577"/>
        <v>1</v>
      </c>
    </row>
    <row r="3699" spans="1:32">
      <c r="A3699" s="1">
        <v>3699</v>
      </c>
      <c r="B3699" s="21" t="s">
        <v>7451</v>
      </c>
      <c r="C3699" s="21" t="s">
        <v>7452</v>
      </c>
      <c r="D3699" s="21" t="s">
        <v>185</v>
      </c>
      <c r="E3699" s="21" t="s">
        <v>176</v>
      </c>
      <c r="F3699" s="21" t="s">
        <v>176</v>
      </c>
      <c r="G3699" s="21" t="s">
        <v>177</v>
      </c>
      <c r="H3699" s="21" t="s">
        <v>176</v>
      </c>
      <c r="I3699" s="21" t="s">
        <v>178</v>
      </c>
      <c r="J3699" s="22">
        <v>41237</v>
      </c>
      <c r="K3699" s="22">
        <v>55153</v>
      </c>
      <c r="L3699" s="23">
        <f t="shared" si="578"/>
        <v>5</v>
      </c>
      <c r="M3699" s="24">
        <f t="shared" si="579"/>
        <v>1</v>
      </c>
      <c r="N3699" s="21">
        <v>5</v>
      </c>
      <c r="O3699" s="21">
        <v>5</v>
      </c>
      <c r="P3699" s="21" t="s">
        <v>187</v>
      </c>
      <c r="Q3699" s="21" t="s">
        <v>188</v>
      </c>
      <c r="R3699" s="25" t="s">
        <v>189</v>
      </c>
      <c r="S3699" s="21" t="s">
        <v>182</v>
      </c>
      <c r="T3699" s="21"/>
      <c r="U3699" s="26"/>
      <c r="V3699" s="26"/>
      <c r="W3699" s="27">
        <f t="shared" si="570"/>
        <v>2013</v>
      </c>
      <c r="X3699" s="27">
        <f t="shared" si="571"/>
        <v>2050</v>
      </c>
      <c r="Y3699" s="28">
        <f t="shared" si="572"/>
        <v>0</v>
      </c>
      <c r="Z3699" s="29" t="str">
        <f t="shared" si="573"/>
        <v>CAISO</v>
      </c>
      <c r="AA3699" s="30">
        <f t="shared" si="574"/>
        <v>5</v>
      </c>
      <c r="AB3699" s="31">
        <f>IF(AND(ISNUMBER(MATCH($S3699,[3]Lists!$CU$8:$CU$37,0)),J3699&gt;=DATE(2018,12,31)),$AH$6,$AH$5)</f>
        <v>1</v>
      </c>
      <c r="AC3699" s="31">
        <f t="shared" si="575"/>
        <v>1</v>
      </c>
      <c r="AD3699" s="31">
        <f t="shared" si="576"/>
        <v>1</v>
      </c>
      <c r="AE3699" s="32" t="e">
        <f>MIN($K3699,IF(AND(S3699='[3]Resources - Baseline'!$C$25,$AH$3&gt;0),MIN(DATE(2050,12,31),MAX(DATE($AH$4,12,31),DATE(YEAR(J3699)+$AH$3,MONTH(J3699),DAY(J3699)))),IF(AND(COUNTIFS('[3]Resources - Baseline'!$C$26:$C$37,S3699)=1,$AH$2&gt;0),MIN(DATE($AH$4,12,31),DATE(YEAR(J3699)+$AH$2,MONTH(J3699),DAY(J3699))),DATE(2050,12,31))))</f>
        <v>#VALUE!</v>
      </c>
      <c r="AF3699" s="33">
        <f t="shared" si="577"/>
        <v>1</v>
      </c>
    </row>
    <row r="3700" spans="1:32">
      <c r="A3700" s="1">
        <v>3700</v>
      </c>
      <c r="B3700" s="21" t="s">
        <v>7453</v>
      </c>
      <c r="C3700" s="21" t="s">
        <v>7454</v>
      </c>
      <c r="D3700" s="21" t="s">
        <v>185</v>
      </c>
      <c r="E3700" s="21" t="s">
        <v>176</v>
      </c>
      <c r="F3700" s="21" t="s">
        <v>176</v>
      </c>
      <c r="G3700" s="21" t="s">
        <v>177</v>
      </c>
      <c r="H3700" s="21" t="s">
        <v>176</v>
      </c>
      <c r="I3700" s="21" t="s">
        <v>178</v>
      </c>
      <c r="J3700" s="22"/>
      <c r="K3700" s="22">
        <v>55153</v>
      </c>
      <c r="L3700" s="23">
        <f t="shared" si="578"/>
        <v>20</v>
      </c>
      <c r="M3700" s="24">
        <f t="shared" si="579"/>
        <v>1</v>
      </c>
      <c r="N3700" s="21">
        <v>20</v>
      </c>
      <c r="O3700" s="21">
        <v>20</v>
      </c>
      <c r="P3700" s="21" t="s">
        <v>188</v>
      </c>
      <c r="Q3700" s="21" t="s">
        <v>188</v>
      </c>
      <c r="R3700" s="25" t="s">
        <v>189</v>
      </c>
      <c r="S3700" s="21" t="s">
        <v>182</v>
      </c>
      <c r="T3700" s="21"/>
      <c r="U3700" s="26"/>
      <c r="V3700" s="26"/>
      <c r="W3700" s="27">
        <f t="shared" si="570"/>
        <v>1900</v>
      </c>
      <c r="X3700" s="27">
        <f t="shared" si="571"/>
        <v>2050</v>
      </c>
      <c r="Y3700" s="28">
        <f t="shared" si="572"/>
        <v>0</v>
      </c>
      <c r="Z3700" s="29" t="str">
        <f t="shared" si="573"/>
        <v>CAISO</v>
      </c>
      <c r="AA3700" s="30">
        <f t="shared" si="574"/>
        <v>20</v>
      </c>
      <c r="AB3700" s="31">
        <f>IF(AND(ISNUMBER(MATCH($S3700,[3]Lists!$CU$8:$CU$37,0)),J3700&gt;=DATE(2018,12,31)),$AH$6,$AH$5)</f>
        <v>1</v>
      </c>
      <c r="AC3700" s="31">
        <f t="shared" si="575"/>
        <v>1</v>
      </c>
      <c r="AD3700" s="31">
        <f t="shared" si="576"/>
        <v>1</v>
      </c>
      <c r="AE3700" s="32" t="e">
        <f>MIN($K3700,IF(AND(S3700='[3]Resources - Baseline'!$C$25,$AH$3&gt;0),MIN(DATE(2050,12,31),MAX(DATE($AH$4,12,31),DATE(YEAR(J3700)+$AH$3,MONTH(J3700),DAY(J3700)))),IF(AND(COUNTIFS('[3]Resources - Baseline'!$C$26:$C$37,S3700)=1,$AH$2&gt;0),MIN(DATE($AH$4,12,31),DATE(YEAR(J3700)+$AH$2,MONTH(J3700),DAY(J3700))),DATE(2050,12,31))))</f>
        <v>#VALUE!</v>
      </c>
      <c r="AF3700" s="33">
        <f t="shared" si="577"/>
        <v>1</v>
      </c>
    </row>
    <row r="3701" spans="1:32">
      <c r="A3701" s="1">
        <v>3701</v>
      </c>
      <c r="B3701" s="21" t="s">
        <v>7455</v>
      </c>
      <c r="C3701" s="21" t="s">
        <v>7456</v>
      </c>
      <c r="D3701" s="21" t="s">
        <v>185</v>
      </c>
      <c r="E3701" s="21" t="s">
        <v>176</v>
      </c>
      <c r="F3701" s="21" t="s">
        <v>176</v>
      </c>
      <c r="G3701" s="21" t="s">
        <v>177</v>
      </c>
      <c r="H3701" s="21" t="s">
        <v>176</v>
      </c>
      <c r="I3701" s="21" t="s">
        <v>178</v>
      </c>
      <c r="J3701" s="22"/>
      <c r="K3701" s="22">
        <v>55153</v>
      </c>
      <c r="L3701" s="23">
        <f t="shared" si="578"/>
        <v>14</v>
      </c>
      <c r="M3701" s="24">
        <f t="shared" si="579"/>
        <v>1</v>
      </c>
      <c r="N3701" s="21">
        <v>14</v>
      </c>
      <c r="O3701" s="21">
        <v>14</v>
      </c>
      <c r="P3701" s="21" t="s">
        <v>188</v>
      </c>
      <c r="Q3701" s="21" t="s">
        <v>188</v>
      </c>
      <c r="R3701" s="25" t="s">
        <v>189</v>
      </c>
      <c r="S3701" s="21" t="s">
        <v>182</v>
      </c>
      <c r="T3701" s="21"/>
      <c r="U3701" s="26"/>
      <c r="V3701" s="26"/>
      <c r="W3701" s="27">
        <f t="shared" si="570"/>
        <v>1900</v>
      </c>
      <c r="X3701" s="27">
        <f t="shared" si="571"/>
        <v>2050</v>
      </c>
      <c r="Y3701" s="28">
        <f t="shared" si="572"/>
        <v>0</v>
      </c>
      <c r="Z3701" s="29" t="str">
        <f t="shared" si="573"/>
        <v>CAISO</v>
      </c>
      <c r="AA3701" s="30">
        <f t="shared" si="574"/>
        <v>14</v>
      </c>
      <c r="AB3701" s="31">
        <f>IF(AND(ISNUMBER(MATCH($S3701,[3]Lists!$CU$8:$CU$37,0)),J3701&gt;=DATE(2018,12,31)),$AH$6,$AH$5)</f>
        <v>1</v>
      </c>
      <c r="AC3701" s="31">
        <f t="shared" si="575"/>
        <v>1</v>
      </c>
      <c r="AD3701" s="31">
        <f t="shared" si="576"/>
        <v>1</v>
      </c>
      <c r="AE3701" s="32" t="e">
        <f>MIN($K3701,IF(AND(S3701='[3]Resources - Baseline'!$C$25,$AH$3&gt;0),MIN(DATE(2050,12,31),MAX(DATE($AH$4,12,31),DATE(YEAR(J3701)+$AH$3,MONTH(J3701),DAY(J3701)))),IF(AND(COUNTIFS('[3]Resources - Baseline'!$C$26:$C$37,S3701)=1,$AH$2&gt;0),MIN(DATE($AH$4,12,31),DATE(YEAR(J3701)+$AH$2,MONTH(J3701),DAY(J3701))),DATE(2050,12,31))))</f>
        <v>#VALUE!</v>
      </c>
      <c r="AF3701" s="33">
        <f t="shared" si="577"/>
        <v>1</v>
      </c>
    </row>
    <row r="3702" spans="1:32">
      <c r="A3702" s="1">
        <v>3702</v>
      </c>
      <c r="B3702" s="21" t="s">
        <v>7457</v>
      </c>
      <c r="C3702" s="21"/>
      <c r="D3702" s="21" t="s">
        <v>185</v>
      </c>
      <c r="E3702" s="21" t="s">
        <v>176</v>
      </c>
      <c r="F3702" s="21" t="s">
        <v>176</v>
      </c>
      <c r="G3702" s="21" t="s">
        <v>177</v>
      </c>
      <c r="H3702" s="21" t="s">
        <v>176</v>
      </c>
      <c r="I3702" s="21" t="s">
        <v>178</v>
      </c>
      <c r="J3702" s="22">
        <v>42551</v>
      </c>
      <c r="K3702" s="22">
        <v>55153</v>
      </c>
      <c r="L3702" s="23">
        <f t="shared" si="578"/>
        <v>5</v>
      </c>
      <c r="M3702" s="24">
        <f t="shared" si="579"/>
        <v>1</v>
      </c>
      <c r="N3702" s="21">
        <v>5</v>
      </c>
      <c r="O3702" s="21">
        <v>5</v>
      </c>
      <c r="P3702" s="21" t="s">
        <v>187</v>
      </c>
      <c r="Q3702" s="21" t="s">
        <v>188</v>
      </c>
      <c r="R3702" s="25" t="s">
        <v>189</v>
      </c>
      <c r="S3702" s="21" t="s">
        <v>182</v>
      </c>
      <c r="T3702" s="21"/>
      <c r="U3702" s="26"/>
      <c r="V3702" s="26"/>
      <c r="W3702" s="27">
        <f t="shared" si="570"/>
        <v>2016</v>
      </c>
      <c r="X3702" s="27">
        <f t="shared" si="571"/>
        <v>2050</v>
      </c>
      <c r="Y3702" s="28">
        <f t="shared" si="572"/>
        <v>0</v>
      </c>
      <c r="Z3702" s="29" t="str">
        <f t="shared" si="573"/>
        <v>CAISO</v>
      </c>
      <c r="AA3702" s="30">
        <f t="shared" si="574"/>
        <v>5</v>
      </c>
      <c r="AB3702" s="31">
        <f>IF(AND(ISNUMBER(MATCH($S3702,[3]Lists!$CU$8:$CU$37,0)),J3702&gt;=DATE(2018,12,31)),$AH$6,$AH$5)</f>
        <v>1</v>
      </c>
      <c r="AC3702" s="31">
        <f t="shared" si="575"/>
        <v>1</v>
      </c>
      <c r="AD3702" s="31">
        <f t="shared" si="576"/>
        <v>1</v>
      </c>
      <c r="AE3702" s="32" t="e">
        <f>MIN($K3702,IF(AND(S3702='[3]Resources - Baseline'!$C$25,$AH$3&gt;0),MIN(DATE(2050,12,31),MAX(DATE($AH$4,12,31),DATE(YEAR(J3702)+$AH$3,MONTH(J3702),DAY(J3702)))),IF(AND(COUNTIFS('[3]Resources - Baseline'!$C$26:$C$37,S3702)=1,$AH$2&gt;0),MIN(DATE($AH$4,12,31),DATE(YEAR(J3702)+$AH$2,MONTH(J3702),DAY(J3702))),DATE(2050,12,31))))</f>
        <v>#VALUE!</v>
      </c>
      <c r="AF3702" s="33">
        <f t="shared" si="577"/>
        <v>1</v>
      </c>
    </row>
    <row r="3703" spans="1:32">
      <c r="A3703" s="1">
        <v>3703</v>
      </c>
      <c r="B3703" s="21" t="s">
        <v>7458</v>
      </c>
      <c r="C3703" s="21" t="s">
        <v>7459</v>
      </c>
      <c r="D3703" s="21" t="s">
        <v>185</v>
      </c>
      <c r="E3703" s="21" t="s">
        <v>176</v>
      </c>
      <c r="F3703" s="21" t="s">
        <v>176</v>
      </c>
      <c r="G3703" s="21" t="s">
        <v>177</v>
      </c>
      <c r="H3703" s="21" t="s">
        <v>176</v>
      </c>
      <c r="I3703" s="21" t="s">
        <v>178</v>
      </c>
      <c r="J3703" s="22">
        <v>41290</v>
      </c>
      <c r="K3703" s="22">
        <v>55153</v>
      </c>
      <c r="L3703" s="23">
        <f t="shared" si="578"/>
        <v>49</v>
      </c>
      <c r="M3703" s="24">
        <f t="shared" si="579"/>
        <v>1</v>
      </c>
      <c r="N3703" s="21">
        <v>49</v>
      </c>
      <c r="O3703" s="21">
        <v>49</v>
      </c>
      <c r="P3703" s="21" t="s">
        <v>268</v>
      </c>
      <c r="Q3703" s="21" t="s">
        <v>269</v>
      </c>
      <c r="R3703" s="25" t="s">
        <v>270</v>
      </c>
      <c r="S3703" s="21" t="s">
        <v>271</v>
      </c>
      <c r="T3703" s="21"/>
      <c r="U3703" s="26"/>
      <c r="V3703" s="26"/>
      <c r="W3703" s="27">
        <f t="shared" si="570"/>
        <v>2013</v>
      </c>
      <c r="X3703" s="27">
        <f t="shared" si="571"/>
        <v>2050</v>
      </c>
      <c r="Y3703" s="28">
        <f t="shared" si="572"/>
        <v>0</v>
      </c>
      <c r="Z3703" s="29" t="str">
        <f t="shared" si="573"/>
        <v>CAISO</v>
      </c>
      <c r="AA3703" s="30">
        <f t="shared" si="574"/>
        <v>49</v>
      </c>
      <c r="AB3703" s="31">
        <f>IF(AND(ISNUMBER(MATCH($S3703,[3]Lists!$CU$8:$CU$37,0)),J3703&gt;=DATE(2018,12,31)),$AH$6,$AH$5)</f>
        <v>1</v>
      </c>
      <c r="AC3703" s="31">
        <f t="shared" si="575"/>
        <v>1</v>
      </c>
      <c r="AD3703" s="31">
        <f t="shared" si="576"/>
        <v>1</v>
      </c>
      <c r="AE3703" s="32" t="e">
        <f>MIN($K3703,IF(AND(S3703='[3]Resources - Baseline'!$C$25,$AH$3&gt;0),MIN(DATE(2050,12,31),MAX(DATE($AH$4,12,31),DATE(YEAR(J3703)+$AH$3,MONTH(J3703),DAY(J3703)))),IF(AND(COUNTIFS('[3]Resources - Baseline'!$C$26:$C$37,S3703)=1,$AH$2&gt;0),MIN(DATE($AH$4,12,31),DATE(YEAR(J3703)+$AH$2,MONTH(J3703),DAY(J3703))),DATE(2050,12,31))))</f>
        <v>#VALUE!</v>
      </c>
      <c r="AF3703" s="33">
        <f t="shared" si="577"/>
        <v>1</v>
      </c>
    </row>
    <row r="3704" spans="1:32">
      <c r="A3704" s="1">
        <v>3704</v>
      </c>
      <c r="B3704" s="21" t="s">
        <v>7460</v>
      </c>
      <c r="C3704" s="21" t="s">
        <v>7461</v>
      </c>
      <c r="D3704" s="21" t="s">
        <v>185</v>
      </c>
      <c r="E3704" s="21" t="s">
        <v>176</v>
      </c>
      <c r="F3704" s="21" t="s">
        <v>176</v>
      </c>
      <c r="G3704" s="21" t="s">
        <v>177</v>
      </c>
      <c r="H3704" s="21" t="s">
        <v>176</v>
      </c>
      <c r="I3704" s="21" t="s">
        <v>178</v>
      </c>
      <c r="J3704" s="22">
        <v>32509</v>
      </c>
      <c r="K3704" s="22">
        <v>55153</v>
      </c>
      <c r="L3704" s="23">
        <f t="shared" si="578"/>
        <v>12.3</v>
      </c>
      <c r="M3704" s="24">
        <f t="shared" si="579"/>
        <v>1</v>
      </c>
      <c r="N3704" s="21">
        <v>12.3</v>
      </c>
      <c r="O3704" s="21">
        <v>12.3</v>
      </c>
      <c r="P3704" s="21" t="s">
        <v>187</v>
      </c>
      <c r="Q3704" s="21" t="s">
        <v>219</v>
      </c>
      <c r="R3704" s="25" t="s">
        <v>218</v>
      </c>
      <c r="S3704" s="21" t="s">
        <v>368</v>
      </c>
      <c r="T3704" s="21"/>
      <c r="U3704" s="26"/>
      <c r="V3704" s="26"/>
      <c r="W3704" s="27">
        <f t="shared" si="570"/>
        <v>1989</v>
      </c>
      <c r="X3704" s="27">
        <f t="shared" si="571"/>
        <v>2050</v>
      </c>
      <c r="Y3704" s="28">
        <f t="shared" si="572"/>
        <v>0</v>
      </c>
      <c r="Z3704" s="29" t="str">
        <f t="shared" si="573"/>
        <v>CAISO</v>
      </c>
      <c r="AA3704" s="30">
        <f t="shared" si="574"/>
        <v>12.3</v>
      </c>
      <c r="AB3704" s="31">
        <f>IF(AND(ISNUMBER(MATCH($S3704,[3]Lists!$CU$8:$CU$37,0)),J3704&gt;=DATE(2018,12,31)),$AH$6,$AH$5)</f>
        <v>1</v>
      </c>
      <c r="AC3704" s="31">
        <f t="shared" si="575"/>
        <v>1</v>
      </c>
      <c r="AD3704" s="31">
        <f t="shared" si="576"/>
        <v>1</v>
      </c>
      <c r="AE3704" s="32" t="e">
        <f>MIN($K3704,IF(AND(S3704='[3]Resources - Baseline'!$C$25,$AH$3&gt;0),MIN(DATE(2050,12,31),MAX(DATE($AH$4,12,31),DATE(YEAR(J3704)+$AH$3,MONTH(J3704),DAY(J3704)))),IF(AND(COUNTIFS('[3]Resources - Baseline'!$C$26:$C$37,S3704)=1,$AH$2&gt;0),MIN(DATE($AH$4,12,31),DATE(YEAR(J3704)+$AH$2,MONTH(J3704),DAY(J3704))),DATE(2050,12,31))))</f>
        <v>#VALUE!</v>
      </c>
      <c r="AF3704" s="33">
        <f t="shared" si="577"/>
        <v>1</v>
      </c>
    </row>
    <row r="3705" spans="1:32">
      <c r="A3705" s="1">
        <v>3705</v>
      </c>
      <c r="B3705" s="21" t="s">
        <v>7462</v>
      </c>
      <c r="C3705" s="21" t="s">
        <v>7463</v>
      </c>
      <c r="D3705" s="21" t="s">
        <v>163</v>
      </c>
      <c r="E3705" s="21" t="s">
        <v>192</v>
      </c>
      <c r="F3705" s="21" t="s">
        <v>192</v>
      </c>
      <c r="G3705" s="21" t="s">
        <v>193</v>
      </c>
      <c r="H3705" s="21" t="s">
        <v>194</v>
      </c>
      <c r="I3705" s="21" t="s">
        <v>195</v>
      </c>
      <c r="J3705" s="22">
        <v>42445</v>
      </c>
      <c r="K3705" s="22">
        <v>55153</v>
      </c>
      <c r="L3705" s="23">
        <f t="shared" si="578"/>
        <v>7.5</v>
      </c>
      <c r="M3705" s="24">
        <f t="shared" si="579"/>
        <v>1</v>
      </c>
      <c r="N3705" s="21">
        <v>7.5</v>
      </c>
      <c r="O3705" s="21">
        <v>7.5</v>
      </c>
      <c r="P3705" s="21" t="s">
        <v>240</v>
      </c>
      <c r="Q3705" s="21" t="s">
        <v>207</v>
      </c>
      <c r="R3705" s="25" t="s">
        <v>189</v>
      </c>
      <c r="S3705" s="21" t="s">
        <v>337</v>
      </c>
      <c r="T3705" s="21"/>
      <c r="U3705" s="26"/>
      <c r="V3705" s="26"/>
      <c r="W3705" s="27">
        <f t="shared" si="570"/>
        <v>2016</v>
      </c>
      <c r="X3705" s="27">
        <f t="shared" si="571"/>
        <v>2050</v>
      </c>
      <c r="Y3705" s="28">
        <f t="shared" si="572"/>
        <v>0</v>
      </c>
      <c r="Z3705" s="29" t="str">
        <f t="shared" si="573"/>
        <v>SW</v>
      </c>
      <c r="AA3705" s="30">
        <f t="shared" si="574"/>
        <v>7.5</v>
      </c>
      <c r="AB3705" s="31">
        <f>IF(AND(ISNUMBER(MATCH($S3705,[3]Lists!$CU$8:$CU$37,0)),J3705&gt;=DATE(2018,12,31)),$AH$6,$AH$5)</f>
        <v>1</v>
      </c>
      <c r="AC3705" s="31">
        <f t="shared" si="575"/>
        <v>1</v>
      </c>
      <c r="AD3705" s="31">
        <f t="shared" si="576"/>
        <v>1</v>
      </c>
      <c r="AE3705" s="32" t="e">
        <f>MIN($K3705,IF(AND(S3705='[3]Resources - Baseline'!$C$25,$AH$3&gt;0),MIN(DATE(2050,12,31),MAX(DATE($AH$4,12,31),DATE(YEAR(J3705)+$AH$3,MONTH(J3705),DAY(J3705)))),IF(AND(COUNTIFS('[3]Resources - Baseline'!$C$26:$C$37,S3705)=1,$AH$2&gt;0),MIN(DATE($AH$4,12,31),DATE(YEAR(J3705)+$AH$2,MONTH(J3705),DAY(J3705))),DATE(2050,12,31))))</f>
        <v>#VALUE!</v>
      </c>
      <c r="AF3705" s="33">
        <f t="shared" si="577"/>
        <v>1</v>
      </c>
    </row>
    <row r="3706" spans="1:32">
      <c r="A3706" s="1">
        <v>3706</v>
      </c>
      <c r="B3706" s="21" t="s">
        <v>7464</v>
      </c>
      <c r="C3706" s="21" t="s">
        <v>7465</v>
      </c>
      <c r="D3706" s="21" t="s">
        <v>163</v>
      </c>
      <c r="E3706" s="21" t="s">
        <v>192</v>
      </c>
      <c r="F3706" s="21" t="s">
        <v>192</v>
      </c>
      <c r="G3706" s="21" t="s">
        <v>193</v>
      </c>
      <c r="H3706" s="21" t="s">
        <v>194</v>
      </c>
      <c r="I3706" s="21" t="s">
        <v>195</v>
      </c>
      <c r="J3706" s="22">
        <v>42445</v>
      </c>
      <c r="K3706" s="22">
        <v>55153</v>
      </c>
      <c r="L3706" s="23">
        <f t="shared" si="578"/>
        <v>7.5</v>
      </c>
      <c r="M3706" s="24">
        <f t="shared" si="579"/>
        <v>1</v>
      </c>
      <c r="N3706" s="21">
        <v>7.5</v>
      </c>
      <c r="O3706" s="21">
        <v>7.5</v>
      </c>
      <c r="P3706" s="21" t="s">
        <v>240</v>
      </c>
      <c r="Q3706" s="21" t="s">
        <v>207</v>
      </c>
      <c r="R3706" s="25" t="s">
        <v>189</v>
      </c>
      <c r="S3706" s="21" t="s">
        <v>337</v>
      </c>
      <c r="T3706" s="21"/>
      <c r="U3706" s="26"/>
      <c r="V3706" s="26"/>
      <c r="W3706" s="27">
        <f t="shared" si="570"/>
        <v>2016</v>
      </c>
      <c r="X3706" s="27">
        <f t="shared" si="571"/>
        <v>2050</v>
      </c>
      <c r="Y3706" s="28">
        <f t="shared" si="572"/>
        <v>0</v>
      </c>
      <c r="Z3706" s="29" t="str">
        <f t="shared" si="573"/>
        <v>SW</v>
      </c>
      <c r="AA3706" s="30">
        <f t="shared" si="574"/>
        <v>7.5</v>
      </c>
      <c r="AB3706" s="31">
        <f>IF(AND(ISNUMBER(MATCH($S3706,[3]Lists!$CU$8:$CU$37,0)),J3706&gt;=DATE(2018,12,31)),$AH$6,$AH$5)</f>
        <v>1</v>
      </c>
      <c r="AC3706" s="31">
        <f t="shared" si="575"/>
        <v>1</v>
      </c>
      <c r="AD3706" s="31">
        <f t="shared" si="576"/>
        <v>1</v>
      </c>
      <c r="AE3706" s="32" t="e">
        <f>MIN($K3706,IF(AND(S3706='[3]Resources - Baseline'!$C$25,$AH$3&gt;0),MIN(DATE(2050,12,31),MAX(DATE($AH$4,12,31),DATE(YEAR(J3706)+$AH$3,MONTH(J3706),DAY(J3706)))),IF(AND(COUNTIFS('[3]Resources - Baseline'!$C$26:$C$37,S3706)=1,$AH$2&gt;0),MIN(DATE($AH$4,12,31),DATE(YEAR(J3706)+$AH$2,MONTH(J3706),DAY(J3706))),DATE(2050,12,31))))</f>
        <v>#VALUE!</v>
      </c>
      <c r="AF3706" s="33">
        <f t="shared" si="577"/>
        <v>1</v>
      </c>
    </row>
    <row r="3707" spans="1:32">
      <c r="A3707" s="1">
        <v>3707</v>
      </c>
      <c r="B3707" s="21" t="s">
        <v>7466</v>
      </c>
      <c r="C3707" s="21"/>
      <c r="D3707" s="21" t="s">
        <v>185</v>
      </c>
      <c r="E3707" s="21" t="s">
        <v>176</v>
      </c>
      <c r="F3707" s="21" t="s">
        <v>176</v>
      </c>
      <c r="G3707" s="21" t="s">
        <v>177</v>
      </c>
      <c r="H3707" s="21" t="s">
        <v>176</v>
      </c>
      <c r="I3707" s="21" t="s">
        <v>178</v>
      </c>
      <c r="J3707" s="22"/>
      <c r="K3707" s="22">
        <v>55153</v>
      </c>
      <c r="L3707" s="23">
        <f t="shared" si="578"/>
        <v>24.49</v>
      </c>
      <c r="M3707" s="24">
        <f t="shared" si="579"/>
        <v>1</v>
      </c>
      <c r="N3707" s="21">
        <v>24.49</v>
      </c>
      <c r="O3707" s="21">
        <v>24.49</v>
      </c>
      <c r="P3707" s="21" t="s">
        <v>187</v>
      </c>
      <c r="Q3707" s="21" t="s">
        <v>188</v>
      </c>
      <c r="R3707" s="25" t="s">
        <v>189</v>
      </c>
      <c r="S3707" s="21" t="s">
        <v>182</v>
      </c>
      <c r="T3707" s="21"/>
      <c r="U3707" s="26"/>
      <c r="V3707" s="26"/>
      <c r="W3707" s="27">
        <f t="shared" si="570"/>
        <v>1900</v>
      </c>
      <c r="X3707" s="27">
        <f t="shared" si="571"/>
        <v>2050</v>
      </c>
      <c r="Y3707" s="28">
        <f t="shared" si="572"/>
        <v>0</v>
      </c>
      <c r="Z3707" s="29" t="str">
        <f t="shared" si="573"/>
        <v>CAISO</v>
      </c>
      <c r="AA3707" s="30">
        <f t="shared" si="574"/>
        <v>24.49</v>
      </c>
      <c r="AB3707" s="31">
        <f>IF(AND(ISNUMBER(MATCH($S3707,[3]Lists!$CU$8:$CU$37,0)),J3707&gt;=DATE(2018,12,31)),$AH$6,$AH$5)</f>
        <v>1</v>
      </c>
      <c r="AC3707" s="31">
        <f t="shared" si="575"/>
        <v>1</v>
      </c>
      <c r="AD3707" s="31">
        <f t="shared" si="576"/>
        <v>1</v>
      </c>
      <c r="AE3707" s="32" t="e">
        <f>MIN($K3707,IF(AND(S3707='[3]Resources - Baseline'!$C$25,$AH$3&gt;0),MIN(DATE(2050,12,31),MAX(DATE($AH$4,12,31),DATE(YEAR(J3707)+$AH$3,MONTH(J3707),DAY(J3707)))),IF(AND(COUNTIFS('[3]Resources - Baseline'!$C$26:$C$37,S3707)=1,$AH$2&gt;0),MIN(DATE($AH$4,12,31),DATE(YEAR(J3707)+$AH$2,MONTH(J3707),DAY(J3707))),DATE(2050,12,31))))</f>
        <v>#VALUE!</v>
      </c>
      <c r="AF3707" s="33">
        <f t="shared" si="577"/>
        <v>1</v>
      </c>
    </row>
    <row r="3708" spans="1:32">
      <c r="A3708" s="1">
        <v>3708</v>
      </c>
      <c r="B3708" s="21" t="s">
        <v>7467</v>
      </c>
      <c r="C3708" s="21" t="s">
        <v>7468</v>
      </c>
      <c r="D3708" s="21" t="s">
        <v>185</v>
      </c>
      <c r="E3708" s="21" t="s">
        <v>176</v>
      </c>
      <c r="F3708" s="21" t="s">
        <v>176</v>
      </c>
      <c r="G3708" s="21" t="s">
        <v>177</v>
      </c>
      <c r="H3708" s="21" t="s">
        <v>176</v>
      </c>
      <c r="I3708" s="21" t="s">
        <v>178</v>
      </c>
      <c r="J3708" s="22">
        <v>41766</v>
      </c>
      <c r="K3708" s="22">
        <v>55153</v>
      </c>
      <c r="L3708" s="23">
        <f t="shared" si="578"/>
        <v>2</v>
      </c>
      <c r="M3708" s="24">
        <f t="shared" si="579"/>
        <v>1</v>
      </c>
      <c r="N3708" s="21">
        <v>2</v>
      </c>
      <c r="O3708" s="21">
        <v>2</v>
      </c>
      <c r="P3708" s="21" t="s">
        <v>187</v>
      </c>
      <c r="Q3708" s="21" t="s">
        <v>188</v>
      </c>
      <c r="R3708" s="25" t="s">
        <v>189</v>
      </c>
      <c r="S3708" s="21" t="s">
        <v>182</v>
      </c>
      <c r="T3708" s="21"/>
      <c r="U3708" s="26"/>
      <c r="V3708" s="26"/>
      <c r="W3708" s="27">
        <f t="shared" si="570"/>
        <v>2014</v>
      </c>
      <c r="X3708" s="27">
        <f t="shared" si="571"/>
        <v>2050</v>
      </c>
      <c r="Y3708" s="28">
        <f t="shared" si="572"/>
        <v>0</v>
      </c>
      <c r="Z3708" s="29" t="str">
        <f t="shared" si="573"/>
        <v>CAISO</v>
      </c>
      <c r="AA3708" s="30">
        <f t="shared" si="574"/>
        <v>2</v>
      </c>
      <c r="AB3708" s="31">
        <f>IF(AND(ISNUMBER(MATCH($S3708,[3]Lists!$CU$8:$CU$37,0)),J3708&gt;=DATE(2018,12,31)),$AH$6,$AH$5)</f>
        <v>1</v>
      </c>
      <c r="AC3708" s="31">
        <f t="shared" si="575"/>
        <v>1</v>
      </c>
      <c r="AD3708" s="31">
        <f t="shared" si="576"/>
        <v>1</v>
      </c>
      <c r="AE3708" s="32" t="e">
        <f>MIN($K3708,IF(AND(S3708='[3]Resources - Baseline'!$C$25,$AH$3&gt;0),MIN(DATE(2050,12,31),MAX(DATE($AH$4,12,31),DATE(YEAR(J3708)+$AH$3,MONTH(J3708),DAY(J3708)))),IF(AND(COUNTIFS('[3]Resources - Baseline'!$C$26:$C$37,S3708)=1,$AH$2&gt;0),MIN(DATE($AH$4,12,31),DATE(YEAR(J3708)+$AH$2,MONTH(J3708),DAY(J3708))),DATE(2050,12,31))))</f>
        <v>#VALUE!</v>
      </c>
      <c r="AF3708" s="33">
        <f t="shared" si="577"/>
        <v>1</v>
      </c>
    </row>
    <row r="3709" spans="1:32">
      <c r="A3709" s="1">
        <v>3709</v>
      </c>
      <c r="B3709" s="21" t="s">
        <v>7469</v>
      </c>
      <c r="C3709" s="21" t="s">
        <v>7470</v>
      </c>
      <c r="D3709" s="21" t="s">
        <v>185</v>
      </c>
      <c r="E3709" s="21" t="s">
        <v>176</v>
      </c>
      <c r="F3709" s="21" t="s">
        <v>176</v>
      </c>
      <c r="G3709" s="21" t="s">
        <v>177</v>
      </c>
      <c r="H3709" s="21" t="s">
        <v>176</v>
      </c>
      <c r="I3709" s="21" t="s">
        <v>178</v>
      </c>
      <c r="J3709" s="22">
        <v>41766</v>
      </c>
      <c r="K3709" s="22">
        <v>55153</v>
      </c>
      <c r="L3709" s="23">
        <f t="shared" si="578"/>
        <v>2</v>
      </c>
      <c r="M3709" s="24">
        <f t="shared" si="579"/>
        <v>1</v>
      </c>
      <c r="N3709" s="21">
        <v>2</v>
      </c>
      <c r="O3709" s="21">
        <v>2</v>
      </c>
      <c r="P3709" s="21" t="s">
        <v>187</v>
      </c>
      <c r="Q3709" s="21" t="s">
        <v>188</v>
      </c>
      <c r="R3709" s="25" t="s">
        <v>189</v>
      </c>
      <c r="S3709" s="21" t="s">
        <v>182</v>
      </c>
      <c r="T3709" s="21"/>
      <c r="U3709" s="26"/>
      <c r="V3709" s="26"/>
      <c r="W3709" s="27">
        <f t="shared" si="570"/>
        <v>2014</v>
      </c>
      <c r="X3709" s="27">
        <f t="shared" si="571"/>
        <v>2050</v>
      </c>
      <c r="Y3709" s="28">
        <f t="shared" si="572"/>
        <v>0</v>
      </c>
      <c r="Z3709" s="29" t="str">
        <f t="shared" si="573"/>
        <v>CAISO</v>
      </c>
      <c r="AA3709" s="30">
        <f t="shared" si="574"/>
        <v>2</v>
      </c>
      <c r="AB3709" s="31">
        <f>IF(AND(ISNUMBER(MATCH($S3709,[3]Lists!$CU$8:$CU$37,0)),J3709&gt;=DATE(2018,12,31)),$AH$6,$AH$5)</f>
        <v>1</v>
      </c>
      <c r="AC3709" s="31">
        <f t="shared" si="575"/>
        <v>1</v>
      </c>
      <c r="AD3709" s="31">
        <f t="shared" si="576"/>
        <v>1</v>
      </c>
      <c r="AE3709" s="32" t="e">
        <f>MIN($K3709,IF(AND(S3709='[3]Resources - Baseline'!$C$25,$AH$3&gt;0),MIN(DATE(2050,12,31),MAX(DATE($AH$4,12,31),DATE(YEAR(J3709)+$AH$3,MONTH(J3709),DAY(J3709)))),IF(AND(COUNTIFS('[3]Resources - Baseline'!$C$26:$C$37,S3709)=1,$AH$2&gt;0),MIN(DATE($AH$4,12,31),DATE(YEAR(J3709)+$AH$2,MONTH(J3709),DAY(J3709))),DATE(2050,12,31))))</f>
        <v>#VALUE!</v>
      </c>
      <c r="AF3709" s="33">
        <f t="shared" si="577"/>
        <v>1</v>
      </c>
    </row>
    <row r="3710" spans="1:32">
      <c r="A3710" s="1">
        <v>3710</v>
      </c>
      <c r="B3710" s="21" t="s">
        <v>7471</v>
      </c>
      <c r="C3710" s="21" t="s">
        <v>7472</v>
      </c>
      <c r="D3710" s="21" t="s">
        <v>185</v>
      </c>
      <c r="E3710" s="21" t="s">
        <v>176</v>
      </c>
      <c r="F3710" s="21" t="s">
        <v>176</v>
      </c>
      <c r="G3710" s="21" t="s">
        <v>177</v>
      </c>
      <c r="H3710" s="21" t="s">
        <v>176</v>
      </c>
      <c r="I3710" s="21" t="s">
        <v>178</v>
      </c>
      <c r="J3710" s="22">
        <v>41962</v>
      </c>
      <c r="K3710" s="22">
        <v>55153</v>
      </c>
      <c r="L3710" s="23">
        <f t="shared" si="578"/>
        <v>10</v>
      </c>
      <c r="M3710" s="24">
        <f t="shared" si="579"/>
        <v>1</v>
      </c>
      <c r="N3710" s="21">
        <v>10</v>
      </c>
      <c r="O3710" s="21">
        <v>10</v>
      </c>
      <c r="P3710" s="21" t="s">
        <v>187</v>
      </c>
      <c r="Q3710" s="21" t="s">
        <v>188</v>
      </c>
      <c r="R3710" s="25" t="s">
        <v>189</v>
      </c>
      <c r="S3710" s="21" t="s">
        <v>182</v>
      </c>
      <c r="T3710" s="21"/>
      <c r="U3710" s="26"/>
      <c r="V3710" s="26"/>
      <c r="W3710" s="27">
        <f t="shared" si="570"/>
        <v>2015</v>
      </c>
      <c r="X3710" s="27">
        <f t="shared" si="571"/>
        <v>2050</v>
      </c>
      <c r="Y3710" s="28">
        <f t="shared" si="572"/>
        <v>0</v>
      </c>
      <c r="Z3710" s="29" t="str">
        <f t="shared" si="573"/>
        <v>CAISO</v>
      </c>
      <c r="AA3710" s="30">
        <f t="shared" si="574"/>
        <v>10</v>
      </c>
      <c r="AB3710" s="31">
        <f>IF(AND(ISNUMBER(MATCH($S3710,[3]Lists!$CU$8:$CU$37,0)),J3710&gt;=DATE(2018,12,31)),$AH$6,$AH$5)</f>
        <v>1</v>
      </c>
      <c r="AC3710" s="31">
        <f t="shared" si="575"/>
        <v>1</v>
      </c>
      <c r="AD3710" s="31">
        <f t="shared" si="576"/>
        <v>1</v>
      </c>
      <c r="AE3710" s="32" t="e">
        <f>MIN($K3710,IF(AND(S3710='[3]Resources - Baseline'!$C$25,$AH$3&gt;0),MIN(DATE(2050,12,31),MAX(DATE($AH$4,12,31),DATE(YEAR(J3710)+$AH$3,MONTH(J3710),DAY(J3710)))),IF(AND(COUNTIFS('[3]Resources - Baseline'!$C$26:$C$37,S3710)=1,$AH$2&gt;0),MIN(DATE($AH$4,12,31),DATE(YEAR(J3710)+$AH$2,MONTH(J3710),DAY(J3710))),DATE(2050,12,31))))</f>
        <v>#VALUE!</v>
      </c>
      <c r="AF3710" s="33">
        <f t="shared" si="577"/>
        <v>1</v>
      </c>
    </row>
    <row r="3711" spans="1:32">
      <c r="A3711" s="1">
        <v>3711</v>
      </c>
      <c r="B3711" s="21" t="s">
        <v>7473</v>
      </c>
      <c r="C3711" s="21" t="s">
        <v>7474</v>
      </c>
      <c r="D3711" s="21" t="s">
        <v>185</v>
      </c>
      <c r="E3711" s="21" t="s">
        <v>176</v>
      </c>
      <c r="F3711" s="21" t="s">
        <v>176</v>
      </c>
      <c r="G3711" s="21" t="s">
        <v>177</v>
      </c>
      <c r="H3711" s="21" t="s">
        <v>176</v>
      </c>
      <c r="I3711" s="21" t="s">
        <v>178</v>
      </c>
      <c r="J3711" s="22">
        <v>41965</v>
      </c>
      <c r="K3711" s="22">
        <v>55153</v>
      </c>
      <c r="L3711" s="23">
        <f t="shared" si="578"/>
        <v>20</v>
      </c>
      <c r="M3711" s="24">
        <f t="shared" si="579"/>
        <v>1</v>
      </c>
      <c r="N3711" s="21">
        <v>20</v>
      </c>
      <c r="O3711" s="21">
        <v>20</v>
      </c>
      <c r="P3711" s="21" t="s">
        <v>187</v>
      </c>
      <c r="Q3711" s="21" t="s">
        <v>188</v>
      </c>
      <c r="R3711" s="25" t="s">
        <v>189</v>
      </c>
      <c r="S3711" s="21" t="s">
        <v>182</v>
      </c>
      <c r="T3711" s="21"/>
      <c r="U3711" s="26"/>
      <c r="V3711" s="26"/>
      <c r="W3711" s="27">
        <f t="shared" si="570"/>
        <v>2015</v>
      </c>
      <c r="X3711" s="27">
        <f t="shared" si="571"/>
        <v>2050</v>
      </c>
      <c r="Y3711" s="28">
        <f t="shared" si="572"/>
        <v>0</v>
      </c>
      <c r="Z3711" s="29" t="str">
        <f t="shared" si="573"/>
        <v>CAISO</v>
      </c>
      <c r="AA3711" s="30">
        <f t="shared" si="574"/>
        <v>20</v>
      </c>
      <c r="AB3711" s="31">
        <f>IF(AND(ISNUMBER(MATCH($S3711,[3]Lists!$CU$8:$CU$37,0)),J3711&gt;=DATE(2018,12,31)),$AH$6,$AH$5)</f>
        <v>1</v>
      </c>
      <c r="AC3711" s="31">
        <f t="shared" si="575"/>
        <v>1</v>
      </c>
      <c r="AD3711" s="31">
        <f t="shared" si="576"/>
        <v>1</v>
      </c>
      <c r="AE3711" s="32" t="e">
        <f>MIN($K3711,IF(AND(S3711='[3]Resources - Baseline'!$C$25,$AH$3&gt;0),MIN(DATE(2050,12,31),MAX(DATE($AH$4,12,31),DATE(YEAR(J3711)+$AH$3,MONTH(J3711),DAY(J3711)))),IF(AND(COUNTIFS('[3]Resources - Baseline'!$C$26:$C$37,S3711)=1,$AH$2&gt;0),MIN(DATE($AH$4,12,31),DATE(YEAR(J3711)+$AH$2,MONTH(J3711),DAY(J3711))),DATE(2050,12,31))))</f>
        <v>#VALUE!</v>
      </c>
      <c r="AF3711" s="33">
        <f t="shared" si="577"/>
        <v>1</v>
      </c>
    </row>
    <row r="3712" spans="1:32">
      <c r="A3712" s="1">
        <v>3712</v>
      </c>
      <c r="B3712" s="21" t="s">
        <v>7475</v>
      </c>
      <c r="C3712" s="21" t="s">
        <v>7476</v>
      </c>
      <c r="D3712" s="21" t="s">
        <v>185</v>
      </c>
      <c r="E3712" s="21" t="s">
        <v>176</v>
      </c>
      <c r="F3712" s="21" t="s">
        <v>176</v>
      </c>
      <c r="G3712" s="21" t="s">
        <v>177</v>
      </c>
      <c r="H3712" s="21" t="s">
        <v>176</v>
      </c>
      <c r="I3712" s="21" t="s">
        <v>178</v>
      </c>
      <c r="J3712" s="22">
        <v>41859</v>
      </c>
      <c r="K3712" s="22">
        <v>55153</v>
      </c>
      <c r="L3712" s="23">
        <f t="shared" si="578"/>
        <v>1.5</v>
      </c>
      <c r="M3712" s="24">
        <f t="shared" si="579"/>
        <v>1</v>
      </c>
      <c r="N3712" s="21">
        <v>1.5</v>
      </c>
      <c r="O3712" s="21">
        <v>1.5</v>
      </c>
      <c r="P3712" s="21" t="s">
        <v>187</v>
      </c>
      <c r="Q3712" s="21" t="s">
        <v>188</v>
      </c>
      <c r="R3712" s="25" t="s">
        <v>189</v>
      </c>
      <c r="S3712" s="21" t="s">
        <v>182</v>
      </c>
      <c r="T3712" s="21"/>
      <c r="U3712" s="26"/>
      <c r="V3712" s="26"/>
      <c r="W3712" s="27">
        <f t="shared" si="570"/>
        <v>2015</v>
      </c>
      <c r="X3712" s="27">
        <f t="shared" si="571"/>
        <v>2050</v>
      </c>
      <c r="Y3712" s="28">
        <f t="shared" si="572"/>
        <v>0</v>
      </c>
      <c r="Z3712" s="29" t="str">
        <f t="shared" si="573"/>
        <v>CAISO</v>
      </c>
      <c r="AA3712" s="30">
        <f t="shared" si="574"/>
        <v>1.5</v>
      </c>
      <c r="AB3712" s="31">
        <f>IF(AND(ISNUMBER(MATCH($S3712,[3]Lists!$CU$8:$CU$37,0)),J3712&gt;=DATE(2018,12,31)),$AH$6,$AH$5)</f>
        <v>1</v>
      </c>
      <c r="AC3712" s="31">
        <f t="shared" si="575"/>
        <v>1</v>
      </c>
      <c r="AD3712" s="31">
        <f t="shared" si="576"/>
        <v>1</v>
      </c>
      <c r="AE3712" s="32" t="e">
        <f>MIN($K3712,IF(AND(S3712='[3]Resources - Baseline'!$C$25,$AH$3&gt;0),MIN(DATE(2050,12,31),MAX(DATE($AH$4,12,31),DATE(YEAR(J3712)+$AH$3,MONTH(J3712),DAY(J3712)))),IF(AND(COUNTIFS('[3]Resources - Baseline'!$C$26:$C$37,S3712)=1,$AH$2&gt;0),MIN(DATE($AH$4,12,31),DATE(YEAR(J3712)+$AH$2,MONTH(J3712),DAY(J3712))),DATE(2050,12,31))))</f>
        <v>#VALUE!</v>
      </c>
      <c r="AF3712" s="33">
        <f t="shared" si="577"/>
        <v>1</v>
      </c>
    </row>
    <row r="3713" spans="1:32">
      <c r="A3713" s="1">
        <v>3713</v>
      </c>
      <c r="B3713" s="21" t="s">
        <v>7477</v>
      </c>
      <c r="C3713" s="21" t="s">
        <v>7478</v>
      </c>
      <c r="D3713" s="21" t="s">
        <v>185</v>
      </c>
      <c r="E3713" s="21" t="s">
        <v>176</v>
      </c>
      <c r="F3713" s="21" t="s">
        <v>176</v>
      </c>
      <c r="G3713" s="21" t="s">
        <v>177</v>
      </c>
      <c r="H3713" s="21" t="s">
        <v>176</v>
      </c>
      <c r="I3713" s="21" t="s">
        <v>178</v>
      </c>
      <c r="J3713" s="22">
        <v>41596</v>
      </c>
      <c r="K3713" s="22">
        <v>55153</v>
      </c>
      <c r="L3713" s="23">
        <f t="shared" si="578"/>
        <v>17.5</v>
      </c>
      <c r="M3713" s="24">
        <f t="shared" si="579"/>
        <v>1</v>
      </c>
      <c r="N3713" s="21">
        <v>17.5</v>
      </c>
      <c r="O3713" s="21">
        <v>17.5</v>
      </c>
      <c r="P3713" s="21" t="s">
        <v>187</v>
      </c>
      <c r="Q3713" s="21" t="s">
        <v>188</v>
      </c>
      <c r="R3713" s="25" t="s">
        <v>189</v>
      </c>
      <c r="S3713" s="21" t="s">
        <v>182</v>
      </c>
      <c r="T3713" s="21"/>
      <c r="U3713" s="26"/>
      <c r="V3713" s="26"/>
      <c r="W3713" s="27">
        <f t="shared" si="570"/>
        <v>2014</v>
      </c>
      <c r="X3713" s="27">
        <f t="shared" si="571"/>
        <v>2050</v>
      </c>
      <c r="Y3713" s="28">
        <f t="shared" si="572"/>
        <v>0</v>
      </c>
      <c r="Z3713" s="29" t="str">
        <f t="shared" si="573"/>
        <v>CAISO</v>
      </c>
      <c r="AA3713" s="30">
        <f t="shared" si="574"/>
        <v>17.5</v>
      </c>
      <c r="AB3713" s="31">
        <f>IF(AND(ISNUMBER(MATCH($S3713,[3]Lists!$CU$8:$CU$37,0)),J3713&gt;=DATE(2018,12,31)),$AH$6,$AH$5)</f>
        <v>1</v>
      </c>
      <c r="AC3713" s="31">
        <f t="shared" si="575"/>
        <v>1</v>
      </c>
      <c r="AD3713" s="31">
        <f t="shared" si="576"/>
        <v>1</v>
      </c>
      <c r="AE3713" s="32" t="e">
        <f>MIN($K3713,IF(AND(S3713='[3]Resources - Baseline'!$C$25,$AH$3&gt;0),MIN(DATE(2050,12,31),MAX(DATE($AH$4,12,31),DATE(YEAR(J3713)+$AH$3,MONTH(J3713),DAY(J3713)))),IF(AND(COUNTIFS('[3]Resources - Baseline'!$C$26:$C$37,S3713)=1,$AH$2&gt;0),MIN(DATE($AH$4,12,31),DATE(YEAR(J3713)+$AH$2,MONTH(J3713),DAY(J3713))),DATE(2050,12,31))))</f>
        <v>#VALUE!</v>
      </c>
      <c r="AF3713" s="33">
        <f t="shared" si="577"/>
        <v>1</v>
      </c>
    </row>
    <row r="3714" spans="1:32">
      <c r="A3714" s="1">
        <v>3714</v>
      </c>
      <c r="B3714" s="21" t="s">
        <v>7479</v>
      </c>
      <c r="C3714" s="21" t="s">
        <v>7480</v>
      </c>
      <c r="D3714" s="21" t="s">
        <v>185</v>
      </c>
      <c r="E3714" s="21" t="s">
        <v>176</v>
      </c>
      <c r="F3714" s="21" t="s">
        <v>176</v>
      </c>
      <c r="G3714" s="21" t="s">
        <v>177</v>
      </c>
      <c r="H3714" s="21" t="s">
        <v>176</v>
      </c>
      <c r="I3714" s="21" t="s">
        <v>178</v>
      </c>
      <c r="J3714" s="22">
        <v>42139</v>
      </c>
      <c r="K3714" s="22">
        <v>55153</v>
      </c>
      <c r="L3714" s="23">
        <f t="shared" si="578"/>
        <v>20</v>
      </c>
      <c r="M3714" s="24">
        <f t="shared" si="579"/>
        <v>1</v>
      </c>
      <c r="N3714" s="21">
        <v>20</v>
      </c>
      <c r="O3714" s="21">
        <v>20</v>
      </c>
      <c r="P3714" s="21" t="s">
        <v>187</v>
      </c>
      <c r="Q3714" s="21" t="s">
        <v>188</v>
      </c>
      <c r="R3714" s="25" t="s">
        <v>189</v>
      </c>
      <c r="S3714" s="21" t="s">
        <v>182</v>
      </c>
      <c r="T3714" s="21"/>
      <c r="U3714" s="26"/>
      <c r="V3714" s="26"/>
      <c r="W3714" s="27">
        <f t="shared" si="570"/>
        <v>2015</v>
      </c>
      <c r="X3714" s="27">
        <f t="shared" si="571"/>
        <v>2050</v>
      </c>
      <c r="Y3714" s="28">
        <f t="shared" si="572"/>
        <v>0</v>
      </c>
      <c r="Z3714" s="29" t="str">
        <f t="shared" si="573"/>
        <v>CAISO</v>
      </c>
      <c r="AA3714" s="30">
        <f t="shared" si="574"/>
        <v>20</v>
      </c>
      <c r="AB3714" s="31">
        <f>IF(AND(ISNUMBER(MATCH($S3714,[3]Lists!$CU$8:$CU$37,0)),J3714&gt;=DATE(2018,12,31)),$AH$6,$AH$5)</f>
        <v>1</v>
      </c>
      <c r="AC3714" s="31">
        <f t="shared" si="575"/>
        <v>1</v>
      </c>
      <c r="AD3714" s="31">
        <f t="shared" si="576"/>
        <v>1</v>
      </c>
      <c r="AE3714" s="32" t="e">
        <f>MIN($K3714,IF(AND(S3714='[3]Resources - Baseline'!$C$25,$AH$3&gt;0),MIN(DATE(2050,12,31),MAX(DATE($AH$4,12,31),DATE(YEAR(J3714)+$AH$3,MONTH(J3714),DAY(J3714)))),IF(AND(COUNTIFS('[3]Resources - Baseline'!$C$26:$C$37,S3714)=1,$AH$2&gt;0),MIN(DATE($AH$4,12,31),DATE(YEAR(J3714)+$AH$2,MONTH(J3714),DAY(J3714))),DATE(2050,12,31))))</f>
        <v>#VALUE!</v>
      </c>
      <c r="AF3714" s="33">
        <f t="shared" si="577"/>
        <v>1</v>
      </c>
    </row>
    <row r="3715" spans="1:32">
      <c r="A3715" s="1">
        <v>3715</v>
      </c>
      <c r="B3715" s="21" t="s">
        <v>7481</v>
      </c>
      <c r="C3715" s="21" t="s">
        <v>7482</v>
      </c>
      <c r="D3715" s="21" t="s">
        <v>185</v>
      </c>
      <c r="E3715" s="21" t="s">
        <v>176</v>
      </c>
      <c r="F3715" s="21" t="s">
        <v>176</v>
      </c>
      <c r="G3715" s="21" t="s">
        <v>177</v>
      </c>
      <c r="H3715" s="21" t="s">
        <v>176</v>
      </c>
      <c r="I3715" s="21" t="s">
        <v>178</v>
      </c>
      <c r="J3715" s="22">
        <v>42186</v>
      </c>
      <c r="K3715" s="22">
        <v>55153</v>
      </c>
      <c r="L3715" s="23">
        <f t="shared" si="578"/>
        <v>7</v>
      </c>
      <c r="M3715" s="24">
        <f t="shared" si="579"/>
        <v>1</v>
      </c>
      <c r="N3715" s="21">
        <v>7</v>
      </c>
      <c r="O3715" s="21">
        <v>7</v>
      </c>
      <c r="P3715" s="21" t="s">
        <v>187</v>
      </c>
      <c r="Q3715" s="21" t="s">
        <v>188</v>
      </c>
      <c r="R3715" s="25" t="s">
        <v>189</v>
      </c>
      <c r="S3715" s="21" t="s">
        <v>182</v>
      </c>
      <c r="T3715" s="21"/>
      <c r="U3715" s="26"/>
      <c r="V3715" s="26"/>
      <c r="W3715" s="27">
        <f t="shared" si="570"/>
        <v>2016</v>
      </c>
      <c r="X3715" s="27">
        <f t="shared" si="571"/>
        <v>2050</v>
      </c>
      <c r="Y3715" s="28">
        <f t="shared" si="572"/>
        <v>0</v>
      </c>
      <c r="Z3715" s="29" t="str">
        <f t="shared" si="573"/>
        <v>CAISO</v>
      </c>
      <c r="AA3715" s="30">
        <f t="shared" si="574"/>
        <v>7</v>
      </c>
      <c r="AB3715" s="31">
        <f>IF(AND(ISNUMBER(MATCH($S3715,[3]Lists!$CU$8:$CU$37,0)),J3715&gt;=DATE(2018,12,31)),$AH$6,$AH$5)</f>
        <v>1</v>
      </c>
      <c r="AC3715" s="31">
        <f t="shared" si="575"/>
        <v>1</v>
      </c>
      <c r="AD3715" s="31">
        <f t="shared" si="576"/>
        <v>1</v>
      </c>
      <c r="AE3715" s="32" t="e">
        <f>MIN($K3715,IF(AND(S3715='[3]Resources - Baseline'!$C$25,$AH$3&gt;0),MIN(DATE(2050,12,31),MAX(DATE($AH$4,12,31),DATE(YEAR(J3715)+$AH$3,MONTH(J3715),DAY(J3715)))),IF(AND(COUNTIFS('[3]Resources - Baseline'!$C$26:$C$37,S3715)=1,$AH$2&gt;0),MIN(DATE($AH$4,12,31),DATE(YEAR(J3715)+$AH$2,MONTH(J3715),DAY(J3715))),DATE(2050,12,31))))</f>
        <v>#VALUE!</v>
      </c>
      <c r="AF3715" s="33">
        <f t="shared" si="577"/>
        <v>1</v>
      </c>
    </row>
    <row r="3716" spans="1:32">
      <c r="A3716" s="1">
        <v>3716</v>
      </c>
      <c r="B3716" s="21" t="s">
        <v>7483</v>
      </c>
      <c r="C3716" s="21" t="s">
        <v>7484</v>
      </c>
      <c r="D3716" s="21" t="s">
        <v>185</v>
      </c>
      <c r="E3716" s="21" t="s">
        <v>176</v>
      </c>
      <c r="F3716" s="21" t="s">
        <v>176</v>
      </c>
      <c r="G3716" s="21" t="s">
        <v>177</v>
      </c>
      <c r="H3716" s="21" t="s">
        <v>176</v>
      </c>
      <c r="I3716" s="21" t="s">
        <v>178</v>
      </c>
      <c r="J3716" s="22">
        <v>42250</v>
      </c>
      <c r="K3716" s="22">
        <v>55153</v>
      </c>
      <c r="L3716" s="23">
        <f t="shared" si="578"/>
        <v>20</v>
      </c>
      <c r="M3716" s="24">
        <f t="shared" si="579"/>
        <v>1</v>
      </c>
      <c r="N3716" s="21">
        <v>20</v>
      </c>
      <c r="O3716" s="21">
        <v>20</v>
      </c>
      <c r="P3716" s="21" t="s">
        <v>187</v>
      </c>
      <c r="Q3716" s="21" t="s">
        <v>188</v>
      </c>
      <c r="R3716" s="25" t="s">
        <v>189</v>
      </c>
      <c r="S3716" s="21" t="s">
        <v>182</v>
      </c>
      <c r="T3716" s="21"/>
      <c r="U3716" s="26"/>
      <c r="V3716" s="26"/>
      <c r="W3716" s="27">
        <f t="shared" si="570"/>
        <v>2016</v>
      </c>
      <c r="X3716" s="27">
        <f t="shared" si="571"/>
        <v>2050</v>
      </c>
      <c r="Y3716" s="28">
        <f t="shared" si="572"/>
        <v>0</v>
      </c>
      <c r="Z3716" s="29" t="str">
        <f t="shared" si="573"/>
        <v>CAISO</v>
      </c>
      <c r="AA3716" s="30">
        <f t="shared" si="574"/>
        <v>20</v>
      </c>
      <c r="AB3716" s="31">
        <f>IF(AND(ISNUMBER(MATCH($S3716,[3]Lists!$CU$8:$CU$37,0)),J3716&gt;=DATE(2018,12,31)),$AH$6,$AH$5)</f>
        <v>1</v>
      </c>
      <c r="AC3716" s="31">
        <f t="shared" si="575"/>
        <v>1</v>
      </c>
      <c r="AD3716" s="31">
        <f t="shared" si="576"/>
        <v>1</v>
      </c>
      <c r="AE3716" s="32" t="e">
        <f>MIN($K3716,IF(AND(S3716='[3]Resources - Baseline'!$C$25,$AH$3&gt;0),MIN(DATE(2050,12,31),MAX(DATE($AH$4,12,31),DATE(YEAR(J3716)+$AH$3,MONTH(J3716),DAY(J3716)))),IF(AND(COUNTIFS('[3]Resources - Baseline'!$C$26:$C$37,S3716)=1,$AH$2&gt;0),MIN(DATE($AH$4,12,31),DATE(YEAR(J3716)+$AH$2,MONTH(J3716),DAY(J3716))),DATE(2050,12,31))))</f>
        <v>#VALUE!</v>
      </c>
      <c r="AF3716" s="33">
        <f t="shared" si="577"/>
        <v>1</v>
      </c>
    </row>
    <row r="3717" spans="1:32">
      <c r="A3717" s="1">
        <v>3717</v>
      </c>
      <c r="B3717" s="21" t="s">
        <v>7485</v>
      </c>
      <c r="C3717" s="21" t="s">
        <v>7486</v>
      </c>
      <c r="D3717" s="21" t="s">
        <v>185</v>
      </c>
      <c r="E3717" s="21" t="s">
        <v>176</v>
      </c>
      <c r="F3717" s="21" t="s">
        <v>176</v>
      </c>
      <c r="G3717" s="21" t="s">
        <v>177</v>
      </c>
      <c r="H3717" s="21" t="s">
        <v>176</v>
      </c>
      <c r="I3717" s="21" t="s">
        <v>178</v>
      </c>
      <c r="J3717" s="22">
        <v>42167</v>
      </c>
      <c r="K3717" s="22">
        <v>55153</v>
      </c>
      <c r="L3717" s="23">
        <f t="shared" si="578"/>
        <v>5</v>
      </c>
      <c r="M3717" s="24">
        <f t="shared" si="579"/>
        <v>1</v>
      </c>
      <c r="N3717" s="21">
        <v>5</v>
      </c>
      <c r="O3717" s="21">
        <v>5</v>
      </c>
      <c r="P3717" s="21" t="s">
        <v>187</v>
      </c>
      <c r="Q3717" s="21" t="s">
        <v>188</v>
      </c>
      <c r="R3717" s="25" t="s">
        <v>189</v>
      </c>
      <c r="S3717" s="21" t="s">
        <v>182</v>
      </c>
      <c r="T3717" s="21"/>
      <c r="U3717" s="26"/>
      <c r="V3717" s="26"/>
      <c r="W3717" s="27">
        <f t="shared" si="570"/>
        <v>2015</v>
      </c>
      <c r="X3717" s="27">
        <f t="shared" si="571"/>
        <v>2050</v>
      </c>
      <c r="Y3717" s="28">
        <f t="shared" si="572"/>
        <v>0</v>
      </c>
      <c r="Z3717" s="29" t="str">
        <f t="shared" si="573"/>
        <v>CAISO</v>
      </c>
      <c r="AA3717" s="30">
        <f t="shared" si="574"/>
        <v>5</v>
      </c>
      <c r="AB3717" s="31">
        <f>IF(AND(ISNUMBER(MATCH($S3717,[3]Lists!$CU$8:$CU$37,0)),J3717&gt;=DATE(2018,12,31)),$AH$6,$AH$5)</f>
        <v>1</v>
      </c>
      <c r="AC3717" s="31">
        <f t="shared" si="575"/>
        <v>1</v>
      </c>
      <c r="AD3717" s="31">
        <f t="shared" si="576"/>
        <v>1</v>
      </c>
      <c r="AE3717" s="32" t="e">
        <f>MIN($K3717,IF(AND(S3717='[3]Resources - Baseline'!$C$25,$AH$3&gt;0),MIN(DATE(2050,12,31),MAX(DATE($AH$4,12,31),DATE(YEAR(J3717)+$AH$3,MONTH(J3717),DAY(J3717)))),IF(AND(COUNTIFS('[3]Resources - Baseline'!$C$26:$C$37,S3717)=1,$AH$2&gt;0),MIN(DATE($AH$4,12,31),DATE(YEAR(J3717)+$AH$2,MONTH(J3717),DAY(J3717))),DATE(2050,12,31))))</f>
        <v>#VALUE!</v>
      </c>
      <c r="AF3717" s="33">
        <f t="shared" si="577"/>
        <v>1</v>
      </c>
    </row>
    <row r="3718" spans="1:32">
      <c r="A3718" s="1">
        <v>3718</v>
      </c>
      <c r="B3718" s="21" t="s">
        <v>7487</v>
      </c>
      <c r="C3718" s="21" t="s">
        <v>7488</v>
      </c>
      <c r="D3718" s="21" t="s">
        <v>185</v>
      </c>
      <c r="E3718" s="21" t="s">
        <v>176</v>
      </c>
      <c r="F3718" s="21" t="s">
        <v>176</v>
      </c>
      <c r="G3718" s="21" t="s">
        <v>177</v>
      </c>
      <c r="H3718" s="21" t="s">
        <v>176</v>
      </c>
      <c r="I3718" s="21" t="s">
        <v>178</v>
      </c>
      <c r="J3718" s="22">
        <v>42167</v>
      </c>
      <c r="K3718" s="22">
        <v>55153</v>
      </c>
      <c r="L3718" s="23">
        <f t="shared" si="578"/>
        <v>5</v>
      </c>
      <c r="M3718" s="24">
        <f t="shared" si="579"/>
        <v>1</v>
      </c>
      <c r="N3718" s="21">
        <v>5</v>
      </c>
      <c r="O3718" s="21">
        <v>5</v>
      </c>
      <c r="P3718" s="21" t="s">
        <v>187</v>
      </c>
      <c r="Q3718" s="21" t="s">
        <v>188</v>
      </c>
      <c r="R3718" s="25" t="s">
        <v>189</v>
      </c>
      <c r="S3718" s="21" t="s">
        <v>182</v>
      </c>
      <c r="T3718" s="21"/>
      <c r="U3718" s="26"/>
      <c r="V3718" s="26"/>
      <c r="W3718" s="27">
        <f t="shared" si="570"/>
        <v>2015</v>
      </c>
      <c r="X3718" s="27">
        <f t="shared" si="571"/>
        <v>2050</v>
      </c>
      <c r="Y3718" s="28">
        <f t="shared" si="572"/>
        <v>0</v>
      </c>
      <c r="Z3718" s="29" t="str">
        <f t="shared" si="573"/>
        <v>CAISO</v>
      </c>
      <c r="AA3718" s="30">
        <f t="shared" si="574"/>
        <v>5</v>
      </c>
      <c r="AB3718" s="31">
        <f>IF(AND(ISNUMBER(MATCH($S3718,[3]Lists!$CU$8:$CU$37,0)),J3718&gt;=DATE(2018,12,31)),$AH$6,$AH$5)</f>
        <v>1</v>
      </c>
      <c r="AC3718" s="31">
        <f t="shared" si="575"/>
        <v>1</v>
      </c>
      <c r="AD3718" s="31">
        <f t="shared" si="576"/>
        <v>1</v>
      </c>
      <c r="AE3718" s="32" t="e">
        <f>MIN($K3718,IF(AND(S3718='[3]Resources - Baseline'!$C$25,$AH$3&gt;0),MIN(DATE(2050,12,31),MAX(DATE($AH$4,12,31),DATE(YEAR(J3718)+$AH$3,MONTH(J3718),DAY(J3718)))),IF(AND(COUNTIFS('[3]Resources - Baseline'!$C$26:$C$37,S3718)=1,$AH$2&gt;0),MIN(DATE($AH$4,12,31),DATE(YEAR(J3718)+$AH$2,MONTH(J3718),DAY(J3718))),DATE(2050,12,31))))</f>
        <v>#VALUE!</v>
      </c>
      <c r="AF3718" s="33">
        <f t="shared" si="577"/>
        <v>1</v>
      </c>
    </row>
    <row r="3719" spans="1:32">
      <c r="A3719" s="1">
        <v>3719</v>
      </c>
      <c r="B3719" s="21" t="s">
        <v>7489</v>
      </c>
      <c r="C3719" s="21" t="s">
        <v>7490</v>
      </c>
      <c r="D3719" s="21" t="s">
        <v>185</v>
      </c>
      <c r="E3719" s="21" t="s">
        <v>176</v>
      </c>
      <c r="F3719" s="21" t="s">
        <v>176</v>
      </c>
      <c r="G3719" s="21" t="s">
        <v>177</v>
      </c>
      <c r="H3719" s="21" t="s">
        <v>176</v>
      </c>
      <c r="I3719" s="21" t="s">
        <v>178</v>
      </c>
      <c r="J3719" s="22">
        <v>31048</v>
      </c>
      <c r="K3719" s="22">
        <v>55153</v>
      </c>
      <c r="L3719" s="23">
        <f t="shared" si="578"/>
        <v>4.0999999999999996</v>
      </c>
      <c r="M3719" s="24">
        <f t="shared" si="579"/>
        <v>1</v>
      </c>
      <c r="N3719" s="21">
        <v>4.0999999999999996</v>
      </c>
      <c r="O3719" s="21">
        <v>4.0999999999999996</v>
      </c>
      <c r="P3719" s="21" t="s">
        <v>187</v>
      </c>
      <c r="Q3719" s="21" t="s">
        <v>219</v>
      </c>
      <c r="R3719" s="25" t="s">
        <v>218</v>
      </c>
      <c r="S3719" s="21" t="s">
        <v>265</v>
      </c>
      <c r="T3719" s="21"/>
      <c r="U3719" s="26"/>
      <c r="V3719" s="26"/>
      <c r="W3719" s="27">
        <f t="shared" si="570"/>
        <v>1985</v>
      </c>
      <c r="X3719" s="27">
        <f t="shared" si="571"/>
        <v>2050</v>
      </c>
      <c r="Y3719" s="28">
        <f t="shared" si="572"/>
        <v>0</v>
      </c>
      <c r="Z3719" s="29" t="str">
        <f t="shared" si="573"/>
        <v>CAISO</v>
      </c>
      <c r="AA3719" s="30">
        <f t="shared" si="574"/>
        <v>4.0999999999999996</v>
      </c>
      <c r="AB3719" s="31">
        <f>IF(AND(ISNUMBER(MATCH($S3719,[3]Lists!$CU$8:$CU$37,0)),J3719&gt;=DATE(2018,12,31)),$AH$6,$AH$5)</f>
        <v>1</v>
      </c>
      <c r="AC3719" s="31">
        <f t="shared" si="575"/>
        <v>1</v>
      </c>
      <c r="AD3719" s="31">
        <f t="shared" si="576"/>
        <v>1</v>
      </c>
      <c r="AE3719" s="32" t="e">
        <f>MIN($K3719,IF(AND(S3719='[3]Resources - Baseline'!$C$25,$AH$3&gt;0),MIN(DATE(2050,12,31),MAX(DATE($AH$4,12,31),DATE(YEAR(J3719)+$AH$3,MONTH(J3719),DAY(J3719)))),IF(AND(COUNTIFS('[3]Resources - Baseline'!$C$26:$C$37,S3719)=1,$AH$2&gt;0),MIN(DATE($AH$4,12,31),DATE(YEAR(J3719)+$AH$2,MONTH(J3719),DAY(J3719))),DATE(2050,12,31))))</f>
        <v>#VALUE!</v>
      </c>
      <c r="AF3719" s="33">
        <f t="shared" si="577"/>
        <v>1</v>
      </c>
    </row>
    <row r="3720" spans="1:32">
      <c r="A3720" s="1">
        <v>3720</v>
      </c>
      <c r="B3720" s="21" t="s">
        <v>7491</v>
      </c>
      <c r="C3720" s="21" t="s">
        <v>7492</v>
      </c>
      <c r="D3720" s="21" t="s">
        <v>185</v>
      </c>
      <c r="E3720" s="21" t="s">
        <v>176</v>
      </c>
      <c r="F3720" s="21" t="s">
        <v>176</v>
      </c>
      <c r="G3720" s="21" t="s">
        <v>177</v>
      </c>
      <c r="H3720" s="21" t="s">
        <v>176</v>
      </c>
      <c r="I3720" s="21" t="s">
        <v>178</v>
      </c>
      <c r="J3720" s="22">
        <v>29587</v>
      </c>
      <c r="K3720" s="22">
        <v>55153</v>
      </c>
      <c r="L3720" s="23">
        <f t="shared" si="578"/>
        <v>5.0999999999999996</v>
      </c>
      <c r="M3720" s="24">
        <f t="shared" si="579"/>
        <v>1</v>
      </c>
      <c r="N3720" s="21">
        <v>5.0999999999999996</v>
      </c>
      <c r="O3720" s="21">
        <v>5.0999999999999996</v>
      </c>
      <c r="P3720" s="21" t="s">
        <v>187</v>
      </c>
      <c r="Q3720" s="21" t="s">
        <v>219</v>
      </c>
      <c r="R3720" s="25" t="s">
        <v>218</v>
      </c>
      <c r="S3720" s="21" t="s">
        <v>265</v>
      </c>
      <c r="T3720" s="21"/>
      <c r="U3720" s="26"/>
      <c r="V3720" s="26"/>
      <c r="W3720" s="27">
        <f t="shared" si="570"/>
        <v>1981</v>
      </c>
      <c r="X3720" s="27">
        <f t="shared" si="571"/>
        <v>2050</v>
      </c>
      <c r="Y3720" s="28">
        <f t="shared" si="572"/>
        <v>0</v>
      </c>
      <c r="Z3720" s="29" t="str">
        <f t="shared" si="573"/>
        <v>CAISO</v>
      </c>
      <c r="AA3720" s="30">
        <f t="shared" si="574"/>
        <v>5.0999999999999996</v>
      </c>
      <c r="AB3720" s="31">
        <f>IF(AND(ISNUMBER(MATCH($S3720,[3]Lists!$CU$8:$CU$37,0)),J3720&gt;=DATE(2018,12,31)),$AH$6,$AH$5)</f>
        <v>1</v>
      </c>
      <c r="AC3720" s="31">
        <f t="shared" si="575"/>
        <v>1</v>
      </c>
      <c r="AD3720" s="31">
        <f t="shared" si="576"/>
        <v>1</v>
      </c>
      <c r="AE3720" s="32" t="e">
        <f>MIN($K3720,IF(AND(S3720='[3]Resources - Baseline'!$C$25,$AH$3&gt;0),MIN(DATE(2050,12,31),MAX(DATE($AH$4,12,31),DATE(YEAR(J3720)+$AH$3,MONTH(J3720),DAY(J3720)))),IF(AND(COUNTIFS('[3]Resources - Baseline'!$C$26:$C$37,S3720)=1,$AH$2&gt;0),MIN(DATE($AH$4,12,31),DATE(YEAR(J3720)+$AH$2,MONTH(J3720),DAY(J3720))),DATE(2050,12,31))))</f>
        <v>#VALUE!</v>
      </c>
      <c r="AF3720" s="33">
        <f t="shared" si="577"/>
        <v>1</v>
      </c>
    </row>
    <row r="3721" spans="1:32">
      <c r="A3721" s="1">
        <v>3721</v>
      </c>
      <c r="B3721" s="21" t="s">
        <v>7493</v>
      </c>
      <c r="C3721" s="21" t="s">
        <v>7494</v>
      </c>
      <c r="D3721" s="21" t="s">
        <v>185</v>
      </c>
      <c r="E3721" s="21" t="s">
        <v>176</v>
      </c>
      <c r="F3721" s="21" t="s">
        <v>176</v>
      </c>
      <c r="G3721" s="21" t="s">
        <v>177</v>
      </c>
      <c r="H3721" s="21" t="s">
        <v>176</v>
      </c>
      <c r="I3721" s="21" t="s">
        <v>178</v>
      </c>
      <c r="J3721" s="22">
        <v>31048</v>
      </c>
      <c r="K3721" s="22">
        <v>55153</v>
      </c>
      <c r="L3721" s="23">
        <f t="shared" si="578"/>
        <v>207</v>
      </c>
      <c r="M3721" s="24">
        <f t="shared" si="579"/>
        <v>1</v>
      </c>
      <c r="N3721" s="21">
        <v>207</v>
      </c>
      <c r="O3721" s="21">
        <v>207</v>
      </c>
      <c r="P3721" s="21" t="s">
        <v>187</v>
      </c>
      <c r="Q3721" s="21" t="s">
        <v>197</v>
      </c>
      <c r="R3721" s="25" t="s">
        <v>198</v>
      </c>
      <c r="S3721" s="21" t="s">
        <v>403</v>
      </c>
      <c r="T3721" s="21"/>
      <c r="U3721" s="26"/>
      <c r="V3721" s="26"/>
      <c r="W3721" s="27">
        <f t="shared" si="570"/>
        <v>1985</v>
      </c>
      <c r="X3721" s="27">
        <f t="shared" si="571"/>
        <v>2050</v>
      </c>
      <c r="Y3721" s="28">
        <f t="shared" si="572"/>
        <v>0</v>
      </c>
      <c r="Z3721" s="29" t="str">
        <f t="shared" si="573"/>
        <v>CAISO</v>
      </c>
      <c r="AA3721" s="30">
        <f t="shared" si="574"/>
        <v>207</v>
      </c>
      <c r="AB3721" s="31">
        <f>IF(AND(ISNUMBER(MATCH($S3721,[3]Lists!$CU$8:$CU$37,0)),J3721&gt;=DATE(2018,12,31)),$AH$6,$AH$5)</f>
        <v>1</v>
      </c>
      <c r="AC3721" s="31">
        <f t="shared" si="575"/>
        <v>1</v>
      </c>
      <c r="AD3721" s="31">
        <f t="shared" si="576"/>
        <v>1</v>
      </c>
      <c r="AE3721" s="32" t="e">
        <f>MIN($K3721,IF(AND(S3721='[3]Resources - Baseline'!$C$25,$AH$3&gt;0),MIN(DATE(2050,12,31),MAX(DATE($AH$4,12,31),DATE(YEAR(J3721)+$AH$3,MONTH(J3721),DAY(J3721)))),IF(AND(COUNTIFS('[3]Resources - Baseline'!$C$26:$C$37,S3721)=1,$AH$2&gt;0),MIN(DATE($AH$4,12,31),DATE(YEAR(J3721)+$AH$2,MONTH(J3721),DAY(J3721))),DATE(2050,12,31))))</f>
        <v>#VALUE!</v>
      </c>
      <c r="AF3721" s="33">
        <f t="shared" si="577"/>
        <v>1</v>
      </c>
    </row>
    <row r="3722" spans="1:32">
      <c r="A3722" s="1">
        <v>3722</v>
      </c>
      <c r="B3722" s="21" t="s">
        <v>7495</v>
      </c>
      <c r="C3722" s="21" t="s">
        <v>7496</v>
      </c>
      <c r="D3722" s="21" t="s">
        <v>185</v>
      </c>
      <c r="E3722" s="21" t="s">
        <v>176</v>
      </c>
      <c r="F3722" s="21" t="s">
        <v>176</v>
      </c>
      <c r="G3722" s="21" t="s">
        <v>177</v>
      </c>
      <c r="H3722" s="21" t="s">
        <v>176</v>
      </c>
      <c r="I3722" s="21" t="s">
        <v>178</v>
      </c>
      <c r="J3722" s="22">
        <v>38442</v>
      </c>
      <c r="K3722" s="22">
        <v>55153</v>
      </c>
      <c r="L3722" s="23">
        <f t="shared" si="578"/>
        <v>59</v>
      </c>
      <c r="M3722" s="24">
        <f t="shared" si="579"/>
        <v>1</v>
      </c>
      <c r="N3722" s="21">
        <v>59</v>
      </c>
      <c r="O3722" s="21">
        <v>59</v>
      </c>
      <c r="P3722" s="21" t="s">
        <v>187</v>
      </c>
      <c r="Q3722" s="21" t="s">
        <v>197</v>
      </c>
      <c r="R3722" s="25" t="s">
        <v>198</v>
      </c>
      <c r="S3722" s="21" t="s">
        <v>403</v>
      </c>
      <c r="T3722" s="21"/>
      <c r="U3722" s="26"/>
      <c r="V3722" s="26"/>
      <c r="W3722" s="27">
        <f t="shared" ref="W3722:W3785" si="580">IF(J3722&lt;DATE(YEAR(J3722),7,1),YEAR(J3722),YEAR(J3722)+1)</f>
        <v>2005</v>
      </c>
      <c r="X3722" s="27">
        <f t="shared" ref="X3722:X3785" si="581">IF(K3722&gt;=DATE(YEAR(K3722),7,1),YEAR(K3722),YEAR(K3722)-1)</f>
        <v>2050</v>
      </c>
      <c r="Y3722" s="28">
        <f t="shared" ref="Y3722:Y3785" si="582">IF(ISBLANK(U3722),0,O3722-U3722)</f>
        <v>0</v>
      </c>
      <c r="Z3722" s="29" t="str">
        <f t="shared" ref="Z3722:Z3785" si="583">IF(ISBLANK(T3722),I3722,T3722)</f>
        <v>CAISO</v>
      </c>
      <c r="AA3722" s="30">
        <f t="shared" ref="AA3722:AA3785" si="584">IF(ISBLANK(U3722),O3722,U3722)</f>
        <v>59</v>
      </c>
      <c r="AB3722" s="31">
        <f>IF(AND(ISNUMBER(MATCH($S3722,[3]Lists!$CU$8:$CU$37,0)),J3722&gt;=DATE(2018,12,31)),$AH$6,$AH$5)</f>
        <v>1</v>
      </c>
      <c r="AC3722" s="31">
        <f t="shared" ref="AC3722:AC3785" si="585">IF(ISBLANK(S3722),0,1)</f>
        <v>1</v>
      </c>
      <c r="AD3722" s="31">
        <f t="shared" ref="AD3722:AD3785" si="586">AC3722</f>
        <v>1</v>
      </c>
      <c r="AE3722" s="32" t="e">
        <f>MIN($K3722,IF(AND(S3722='[3]Resources - Baseline'!$C$25,$AH$3&gt;0),MIN(DATE(2050,12,31),MAX(DATE($AH$4,12,31),DATE(YEAR(J3722)+$AH$3,MONTH(J3722),DAY(J3722)))),IF(AND(COUNTIFS('[3]Resources - Baseline'!$C$26:$C$37,S3722)=1,$AH$2&gt;0),MIN(DATE($AH$4,12,31),DATE(YEAR(J3722)+$AH$2,MONTH(J3722),DAY(J3722))),DATE(2050,12,31))))</f>
        <v>#VALUE!</v>
      </c>
      <c r="AF3722" s="33">
        <f t="shared" ref="AF3722:AF3785" si="587">SUMPRODUCT(($B$9:$B$3872=$B3722)*1)</f>
        <v>1</v>
      </c>
    </row>
    <row r="3723" spans="1:32">
      <c r="A3723" s="1">
        <v>3723</v>
      </c>
      <c r="B3723" s="21" t="s">
        <v>7497</v>
      </c>
      <c r="C3723" s="21" t="s">
        <v>7498</v>
      </c>
      <c r="D3723" s="21" t="s">
        <v>163</v>
      </c>
      <c r="E3723" s="21" t="s">
        <v>353</v>
      </c>
      <c r="F3723" s="21" t="s">
        <v>353</v>
      </c>
      <c r="G3723" s="21" t="s">
        <v>354</v>
      </c>
      <c r="H3723" s="21" t="s">
        <v>353</v>
      </c>
      <c r="I3723" s="21" t="s">
        <v>167</v>
      </c>
      <c r="J3723" s="22">
        <v>31152</v>
      </c>
      <c r="K3723" s="22">
        <v>55153</v>
      </c>
      <c r="L3723" s="23">
        <f t="shared" ref="L3723:L3786" si="588">IFERROR(M3723*O3723,0)</f>
        <v>200</v>
      </c>
      <c r="M3723" s="24">
        <f t="shared" ref="M3723:M3786" si="589">IFERROR(N3723/O3723,0)</f>
        <v>1</v>
      </c>
      <c r="N3723" s="21">
        <v>200</v>
      </c>
      <c r="O3723" s="21">
        <v>200</v>
      </c>
      <c r="P3723" s="21" t="s">
        <v>990</v>
      </c>
      <c r="Q3723" s="21" t="s">
        <v>991</v>
      </c>
      <c r="R3723" s="25" t="s">
        <v>50</v>
      </c>
      <c r="S3723" s="21" t="s">
        <v>4108</v>
      </c>
      <c r="T3723" s="21"/>
      <c r="U3723" s="26"/>
      <c r="V3723" s="26"/>
      <c r="W3723" s="27">
        <f t="shared" si="580"/>
        <v>1985</v>
      </c>
      <c r="X3723" s="27">
        <f t="shared" si="581"/>
        <v>2050</v>
      </c>
      <c r="Y3723" s="28">
        <f t="shared" si="582"/>
        <v>0</v>
      </c>
      <c r="Z3723" s="29" t="str">
        <f t="shared" si="583"/>
        <v>Excluded</v>
      </c>
      <c r="AA3723" s="30">
        <f t="shared" si="584"/>
        <v>200</v>
      </c>
      <c r="AB3723" s="31">
        <f>IF(AND(ISNUMBER(MATCH($S3723,[3]Lists!$CU$8:$CU$37,0)),J3723&gt;=DATE(2018,12,31)),$AH$6,$AH$5)</f>
        <v>1</v>
      </c>
      <c r="AC3723" s="31">
        <f t="shared" si="585"/>
        <v>1</v>
      </c>
      <c r="AD3723" s="31">
        <f t="shared" si="586"/>
        <v>1</v>
      </c>
      <c r="AE3723" s="32" t="e">
        <f>MIN($K3723,IF(AND(S3723='[3]Resources - Baseline'!$C$25,$AH$3&gt;0),MIN(DATE(2050,12,31),MAX(DATE($AH$4,12,31),DATE(YEAR(J3723)+$AH$3,MONTH(J3723),DAY(J3723)))),IF(AND(COUNTIFS('[3]Resources - Baseline'!$C$26:$C$37,S3723)=1,$AH$2&gt;0),MIN(DATE($AH$4,12,31),DATE(YEAR(J3723)+$AH$2,MONTH(J3723),DAY(J3723))),DATE(2050,12,31))))</f>
        <v>#VALUE!</v>
      </c>
      <c r="AF3723" s="33">
        <f t="shared" si="587"/>
        <v>1</v>
      </c>
    </row>
    <row r="3724" spans="1:32">
      <c r="A3724" s="1">
        <v>3724</v>
      </c>
      <c r="B3724" s="21" t="s">
        <v>7499</v>
      </c>
      <c r="C3724" s="21" t="s">
        <v>7500</v>
      </c>
      <c r="D3724" s="21" t="s">
        <v>185</v>
      </c>
      <c r="E3724" s="21" t="s">
        <v>176</v>
      </c>
      <c r="F3724" s="21" t="s">
        <v>176</v>
      </c>
      <c r="G3724" s="21" t="s">
        <v>177</v>
      </c>
      <c r="H3724" s="21" t="s">
        <v>176</v>
      </c>
      <c r="I3724" s="21" t="s">
        <v>178</v>
      </c>
      <c r="J3724" s="22">
        <v>41518</v>
      </c>
      <c r="K3724" s="22">
        <v>55153</v>
      </c>
      <c r="L3724" s="23">
        <f t="shared" si="588"/>
        <v>0</v>
      </c>
      <c r="M3724" s="24">
        <f t="shared" si="589"/>
        <v>0</v>
      </c>
      <c r="N3724" s="21"/>
      <c r="O3724" s="21">
        <v>1.4</v>
      </c>
      <c r="P3724" s="21" t="s">
        <v>7501</v>
      </c>
      <c r="Q3724" s="21" t="s">
        <v>537</v>
      </c>
      <c r="R3724" s="25" t="s">
        <v>538</v>
      </c>
      <c r="S3724" s="21" t="s">
        <v>539</v>
      </c>
      <c r="T3724" s="21"/>
      <c r="U3724" s="26"/>
      <c r="V3724" s="26"/>
      <c r="W3724" s="27">
        <f t="shared" si="580"/>
        <v>2014</v>
      </c>
      <c r="X3724" s="27">
        <f t="shared" si="581"/>
        <v>2050</v>
      </c>
      <c r="Y3724" s="28">
        <f t="shared" si="582"/>
        <v>0</v>
      </c>
      <c r="Z3724" s="29" t="str">
        <f t="shared" si="583"/>
        <v>CAISO</v>
      </c>
      <c r="AA3724" s="30">
        <f t="shared" si="584"/>
        <v>1.4</v>
      </c>
      <c r="AB3724" s="31">
        <f>IF(AND(ISNUMBER(MATCH($S3724,[3]Lists!$CU$8:$CU$37,0)),J3724&gt;=DATE(2018,12,31)),$AH$6,$AH$5)</f>
        <v>1</v>
      </c>
      <c r="AC3724" s="31">
        <f t="shared" si="585"/>
        <v>1</v>
      </c>
      <c r="AD3724" s="31">
        <f t="shared" si="586"/>
        <v>1</v>
      </c>
      <c r="AE3724" s="32" t="e">
        <f>MIN($K3724,IF(AND(S3724='[3]Resources - Baseline'!$C$25,$AH$3&gt;0),MIN(DATE(2050,12,31),MAX(DATE($AH$4,12,31),DATE(YEAR(J3724)+$AH$3,MONTH(J3724),DAY(J3724)))),IF(AND(COUNTIFS('[3]Resources - Baseline'!$C$26:$C$37,S3724)=1,$AH$2&gt;0),MIN(DATE($AH$4,12,31),DATE(YEAR(J3724)+$AH$2,MONTH(J3724),DAY(J3724))),DATE(2050,12,31))))</f>
        <v>#VALUE!</v>
      </c>
      <c r="AF3724" s="33">
        <f t="shared" si="587"/>
        <v>1</v>
      </c>
    </row>
    <row r="3725" spans="1:32">
      <c r="A3725" s="1">
        <v>3725</v>
      </c>
      <c r="B3725" s="21" t="s">
        <v>7502</v>
      </c>
      <c r="C3725" s="21" t="s">
        <v>7503</v>
      </c>
      <c r="D3725" s="21" t="s">
        <v>185</v>
      </c>
      <c r="E3725" s="21" t="s">
        <v>176</v>
      </c>
      <c r="F3725" s="21" t="s">
        <v>176</v>
      </c>
      <c r="G3725" s="21" t="s">
        <v>177</v>
      </c>
      <c r="H3725" s="21" t="s">
        <v>176</v>
      </c>
      <c r="I3725" s="21" t="s">
        <v>178</v>
      </c>
      <c r="J3725" s="22">
        <v>40603</v>
      </c>
      <c r="K3725" s="22">
        <v>55153</v>
      </c>
      <c r="L3725" s="23">
        <f t="shared" si="588"/>
        <v>1</v>
      </c>
      <c r="M3725" s="24">
        <f t="shared" si="589"/>
        <v>1</v>
      </c>
      <c r="N3725" s="21">
        <v>1</v>
      </c>
      <c r="O3725" s="21">
        <v>1</v>
      </c>
      <c r="P3725" s="21" t="s">
        <v>187</v>
      </c>
      <c r="Q3725" s="21" t="s">
        <v>188</v>
      </c>
      <c r="R3725" s="25" t="s">
        <v>189</v>
      </c>
      <c r="S3725" s="21" t="s">
        <v>182</v>
      </c>
      <c r="T3725" s="21"/>
      <c r="U3725" s="26"/>
      <c r="V3725" s="26"/>
      <c r="W3725" s="27">
        <f t="shared" si="580"/>
        <v>2011</v>
      </c>
      <c r="X3725" s="27">
        <f t="shared" si="581"/>
        <v>2050</v>
      </c>
      <c r="Y3725" s="28">
        <f t="shared" si="582"/>
        <v>0</v>
      </c>
      <c r="Z3725" s="29" t="str">
        <f t="shared" si="583"/>
        <v>CAISO</v>
      </c>
      <c r="AA3725" s="30">
        <f t="shared" si="584"/>
        <v>1</v>
      </c>
      <c r="AB3725" s="31">
        <f>IF(AND(ISNUMBER(MATCH($S3725,[3]Lists!$CU$8:$CU$37,0)),J3725&gt;=DATE(2018,12,31)),$AH$6,$AH$5)</f>
        <v>1</v>
      </c>
      <c r="AC3725" s="31">
        <f t="shared" si="585"/>
        <v>1</v>
      </c>
      <c r="AD3725" s="31">
        <f t="shared" si="586"/>
        <v>1</v>
      </c>
      <c r="AE3725" s="32" t="e">
        <f>MIN($K3725,IF(AND(S3725='[3]Resources - Baseline'!$C$25,$AH$3&gt;0),MIN(DATE(2050,12,31),MAX(DATE($AH$4,12,31),DATE(YEAR(J3725)+$AH$3,MONTH(J3725),DAY(J3725)))),IF(AND(COUNTIFS('[3]Resources - Baseline'!$C$26:$C$37,S3725)=1,$AH$2&gt;0),MIN(DATE($AH$4,12,31),DATE(YEAR(J3725)+$AH$2,MONTH(J3725),DAY(J3725))),DATE(2050,12,31))))</f>
        <v>#VALUE!</v>
      </c>
      <c r="AF3725" s="33">
        <f t="shared" si="587"/>
        <v>1</v>
      </c>
    </row>
    <row r="3726" spans="1:32">
      <c r="A3726" s="1">
        <v>3726</v>
      </c>
      <c r="B3726" s="21" t="s">
        <v>7504</v>
      </c>
      <c r="C3726" s="21" t="s">
        <v>7505</v>
      </c>
      <c r="D3726" s="21" t="s">
        <v>185</v>
      </c>
      <c r="E3726" s="21" t="s">
        <v>176</v>
      </c>
      <c r="F3726" s="21" t="s">
        <v>176</v>
      </c>
      <c r="G3726" s="21" t="s">
        <v>177</v>
      </c>
      <c r="H3726" s="21" t="s">
        <v>176</v>
      </c>
      <c r="I3726" s="21" t="s">
        <v>178</v>
      </c>
      <c r="J3726" s="22">
        <v>41494</v>
      </c>
      <c r="K3726" s="22">
        <v>55153</v>
      </c>
      <c r="L3726" s="23">
        <f t="shared" si="588"/>
        <v>3.5</v>
      </c>
      <c r="M3726" s="24">
        <f t="shared" si="589"/>
        <v>1</v>
      </c>
      <c r="N3726" s="21">
        <v>3.5</v>
      </c>
      <c r="O3726" s="21">
        <v>3.5</v>
      </c>
      <c r="P3726" s="21" t="s">
        <v>187</v>
      </c>
      <c r="Q3726" s="21" t="s">
        <v>188</v>
      </c>
      <c r="R3726" s="25" t="s">
        <v>189</v>
      </c>
      <c r="S3726" s="21" t="s">
        <v>182</v>
      </c>
      <c r="T3726" s="21"/>
      <c r="U3726" s="26"/>
      <c r="V3726" s="26"/>
      <c r="W3726" s="27">
        <f t="shared" si="580"/>
        <v>2014</v>
      </c>
      <c r="X3726" s="27">
        <f t="shared" si="581"/>
        <v>2050</v>
      </c>
      <c r="Y3726" s="28">
        <f t="shared" si="582"/>
        <v>0</v>
      </c>
      <c r="Z3726" s="29" t="str">
        <f t="shared" si="583"/>
        <v>CAISO</v>
      </c>
      <c r="AA3726" s="30">
        <f t="shared" si="584"/>
        <v>3.5</v>
      </c>
      <c r="AB3726" s="31">
        <f>IF(AND(ISNUMBER(MATCH($S3726,[3]Lists!$CU$8:$CU$37,0)),J3726&gt;=DATE(2018,12,31)),$AH$6,$AH$5)</f>
        <v>1</v>
      </c>
      <c r="AC3726" s="31">
        <f t="shared" si="585"/>
        <v>1</v>
      </c>
      <c r="AD3726" s="31">
        <f t="shared" si="586"/>
        <v>1</v>
      </c>
      <c r="AE3726" s="32" t="e">
        <f>MIN($K3726,IF(AND(S3726='[3]Resources - Baseline'!$C$25,$AH$3&gt;0),MIN(DATE(2050,12,31),MAX(DATE($AH$4,12,31),DATE(YEAR(J3726)+$AH$3,MONTH(J3726),DAY(J3726)))),IF(AND(COUNTIFS('[3]Resources - Baseline'!$C$26:$C$37,S3726)=1,$AH$2&gt;0),MIN(DATE($AH$4,12,31),DATE(YEAR(J3726)+$AH$2,MONTH(J3726),DAY(J3726))),DATE(2050,12,31))))</f>
        <v>#VALUE!</v>
      </c>
      <c r="AF3726" s="33">
        <f t="shared" si="587"/>
        <v>1</v>
      </c>
    </row>
    <row r="3727" spans="1:32">
      <c r="A3727" s="1">
        <v>3727</v>
      </c>
      <c r="B3727" s="21" t="s">
        <v>7506</v>
      </c>
      <c r="C3727" s="21" t="s">
        <v>7507</v>
      </c>
      <c r="D3727" s="21" t="s">
        <v>185</v>
      </c>
      <c r="E3727" s="21" t="s">
        <v>176</v>
      </c>
      <c r="F3727" s="21" t="s">
        <v>176</v>
      </c>
      <c r="G3727" s="21" t="s">
        <v>177</v>
      </c>
      <c r="H3727" s="21" t="s">
        <v>176</v>
      </c>
      <c r="I3727" s="21" t="s">
        <v>178</v>
      </c>
      <c r="J3727" s="22">
        <v>30317</v>
      </c>
      <c r="K3727" s="22">
        <v>55153</v>
      </c>
      <c r="L3727" s="23">
        <f t="shared" si="588"/>
        <v>0.18</v>
      </c>
      <c r="M3727" s="24">
        <f t="shared" si="589"/>
        <v>1</v>
      </c>
      <c r="N3727" s="21">
        <v>0.18</v>
      </c>
      <c r="O3727" s="21">
        <v>0.18</v>
      </c>
      <c r="P3727" s="21" t="s">
        <v>187</v>
      </c>
      <c r="Q3727" s="21" t="s">
        <v>537</v>
      </c>
      <c r="R3727" s="25" t="s">
        <v>538</v>
      </c>
      <c r="S3727" s="21" t="s">
        <v>368</v>
      </c>
      <c r="T3727" s="21"/>
      <c r="U3727" s="26"/>
      <c r="V3727" s="26"/>
      <c r="W3727" s="27">
        <f t="shared" si="580"/>
        <v>1983</v>
      </c>
      <c r="X3727" s="27">
        <f t="shared" si="581"/>
        <v>2050</v>
      </c>
      <c r="Y3727" s="28">
        <f t="shared" si="582"/>
        <v>0</v>
      </c>
      <c r="Z3727" s="29" t="str">
        <f t="shared" si="583"/>
        <v>CAISO</v>
      </c>
      <c r="AA3727" s="30">
        <f t="shared" si="584"/>
        <v>0.18</v>
      </c>
      <c r="AB3727" s="31">
        <f>IF(AND(ISNUMBER(MATCH($S3727,[3]Lists!$CU$8:$CU$37,0)),J3727&gt;=DATE(2018,12,31)),$AH$6,$AH$5)</f>
        <v>1</v>
      </c>
      <c r="AC3727" s="31">
        <f t="shared" si="585"/>
        <v>1</v>
      </c>
      <c r="AD3727" s="31">
        <f t="shared" si="586"/>
        <v>1</v>
      </c>
      <c r="AE3727" s="32" t="e">
        <f>MIN($K3727,IF(AND(S3727='[3]Resources - Baseline'!$C$25,$AH$3&gt;0),MIN(DATE(2050,12,31),MAX(DATE($AH$4,12,31),DATE(YEAR(J3727)+$AH$3,MONTH(J3727),DAY(J3727)))),IF(AND(COUNTIFS('[3]Resources - Baseline'!$C$26:$C$37,S3727)=1,$AH$2&gt;0),MIN(DATE($AH$4,12,31),DATE(YEAR(J3727)+$AH$2,MONTH(J3727),DAY(J3727))),DATE(2050,12,31))))</f>
        <v>#VALUE!</v>
      </c>
      <c r="AF3727" s="33">
        <f t="shared" si="587"/>
        <v>1</v>
      </c>
    </row>
    <row r="3728" spans="1:32">
      <c r="A3728" s="1">
        <v>3728</v>
      </c>
      <c r="B3728" s="21" t="s">
        <v>7508</v>
      </c>
      <c r="C3728" s="21" t="s">
        <v>7509</v>
      </c>
      <c r="D3728" s="21" t="s">
        <v>185</v>
      </c>
      <c r="E3728" s="21" t="s">
        <v>205</v>
      </c>
      <c r="F3728" s="21" t="s">
        <v>205</v>
      </c>
      <c r="G3728" s="21" t="s">
        <v>204</v>
      </c>
      <c r="H3728" s="21" t="s">
        <v>205</v>
      </c>
      <c r="I3728" s="21" t="s">
        <v>178</v>
      </c>
      <c r="J3728" s="22"/>
      <c r="K3728" s="22">
        <v>55153</v>
      </c>
      <c r="L3728" s="23">
        <f t="shared" si="588"/>
        <v>2.33</v>
      </c>
      <c r="M3728" s="24">
        <f t="shared" si="589"/>
        <v>1</v>
      </c>
      <c r="N3728" s="21">
        <v>2.33</v>
      </c>
      <c r="O3728" s="21">
        <v>2.33</v>
      </c>
      <c r="P3728" s="21" t="s">
        <v>365</v>
      </c>
      <c r="Q3728" s="21" t="s">
        <v>188</v>
      </c>
      <c r="R3728" s="25" t="s">
        <v>189</v>
      </c>
      <c r="S3728" s="21" t="s">
        <v>182</v>
      </c>
      <c r="T3728" s="21"/>
      <c r="U3728" s="26"/>
      <c r="V3728" s="26"/>
      <c r="W3728" s="27">
        <f t="shared" si="580"/>
        <v>1900</v>
      </c>
      <c r="X3728" s="27">
        <f t="shared" si="581"/>
        <v>2050</v>
      </c>
      <c r="Y3728" s="28">
        <f t="shared" si="582"/>
        <v>0</v>
      </c>
      <c r="Z3728" s="29" t="str">
        <f t="shared" si="583"/>
        <v>CAISO</v>
      </c>
      <c r="AA3728" s="30">
        <f t="shared" si="584"/>
        <v>2.33</v>
      </c>
      <c r="AB3728" s="31">
        <f>IF(AND(ISNUMBER(MATCH($S3728,[3]Lists!$CU$8:$CU$37,0)),J3728&gt;=DATE(2018,12,31)),$AH$6,$AH$5)</f>
        <v>1</v>
      </c>
      <c r="AC3728" s="31">
        <f t="shared" si="585"/>
        <v>1</v>
      </c>
      <c r="AD3728" s="31">
        <f t="shared" si="586"/>
        <v>1</v>
      </c>
      <c r="AE3728" s="32" t="e">
        <f>MIN($K3728,IF(AND(S3728='[3]Resources - Baseline'!$C$25,$AH$3&gt;0),MIN(DATE(2050,12,31),MAX(DATE($AH$4,12,31),DATE(YEAR(J3728)+$AH$3,MONTH(J3728),DAY(J3728)))),IF(AND(COUNTIFS('[3]Resources - Baseline'!$C$26:$C$37,S3728)=1,$AH$2&gt;0),MIN(DATE($AH$4,12,31),DATE(YEAR(J3728)+$AH$2,MONTH(J3728),DAY(J3728))),DATE(2050,12,31))))</f>
        <v>#VALUE!</v>
      </c>
      <c r="AF3728" s="33">
        <f t="shared" si="587"/>
        <v>1</v>
      </c>
    </row>
    <row r="3729" spans="1:32">
      <c r="A3729" s="1">
        <v>3729</v>
      </c>
      <c r="B3729" s="21" t="s">
        <v>7510</v>
      </c>
      <c r="C3729" s="21" t="s">
        <v>7511</v>
      </c>
      <c r="D3729" s="21" t="s">
        <v>185</v>
      </c>
      <c r="E3729" s="21" t="s">
        <v>205</v>
      </c>
      <c r="F3729" s="21" t="s">
        <v>205</v>
      </c>
      <c r="G3729" s="21" t="s">
        <v>204</v>
      </c>
      <c r="H3729" s="21" t="s">
        <v>205</v>
      </c>
      <c r="I3729" s="21" t="s">
        <v>178</v>
      </c>
      <c r="J3729" s="22">
        <v>41639</v>
      </c>
      <c r="K3729" s="22">
        <v>55153</v>
      </c>
      <c r="L3729" s="23">
        <f t="shared" si="588"/>
        <v>2.5</v>
      </c>
      <c r="M3729" s="24">
        <f t="shared" si="589"/>
        <v>1</v>
      </c>
      <c r="N3729" s="21">
        <v>2.5</v>
      </c>
      <c r="O3729" s="21">
        <v>2.5</v>
      </c>
      <c r="P3729" s="21" t="s">
        <v>187</v>
      </c>
      <c r="Q3729" s="21" t="s">
        <v>188</v>
      </c>
      <c r="R3729" s="25" t="s">
        <v>189</v>
      </c>
      <c r="S3729" s="21" t="s">
        <v>182</v>
      </c>
      <c r="T3729" s="21"/>
      <c r="U3729" s="26"/>
      <c r="V3729" s="26"/>
      <c r="W3729" s="27">
        <f t="shared" si="580"/>
        <v>2014</v>
      </c>
      <c r="X3729" s="27">
        <f t="shared" si="581"/>
        <v>2050</v>
      </c>
      <c r="Y3729" s="28">
        <f t="shared" si="582"/>
        <v>0</v>
      </c>
      <c r="Z3729" s="29" t="str">
        <f t="shared" si="583"/>
        <v>CAISO</v>
      </c>
      <c r="AA3729" s="30">
        <f t="shared" si="584"/>
        <v>2.5</v>
      </c>
      <c r="AB3729" s="31">
        <f>IF(AND(ISNUMBER(MATCH($S3729,[3]Lists!$CU$8:$CU$37,0)),J3729&gt;=DATE(2018,12,31)),$AH$6,$AH$5)</f>
        <v>1</v>
      </c>
      <c r="AC3729" s="31">
        <f t="shared" si="585"/>
        <v>1</v>
      </c>
      <c r="AD3729" s="31">
        <f t="shared" si="586"/>
        <v>1</v>
      </c>
      <c r="AE3729" s="32" t="e">
        <f>MIN($K3729,IF(AND(S3729='[3]Resources - Baseline'!$C$25,$AH$3&gt;0),MIN(DATE(2050,12,31),MAX(DATE($AH$4,12,31),DATE(YEAR(J3729)+$AH$3,MONTH(J3729),DAY(J3729)))),IF(AND(COUNTIFS('[3]Resources - Baseline'!$C$26:$C$37,S3729)=1,$AH$2&gt;0),MIN(DATE($AH$4,12,31),DATE(YEAR(J3729)+$AH$2,MONTH(J3729),DAY(J3729))),DATE(2050,12,31))))</f>
        <v>#VALUE!</v>
      </c>
      <c r="AF3729" s="33">
        <f t="shared" si="587"/>
        <v>1</v>
      </c>
    </row>
    <row r="3730" spans="1:32">
      <c r="A3730" s="1">
        <v>3730</v>
      </c>
      <c r="B3730" s="21" t="s">
        <v>7512</v>
      </c>
      <c r="C3730" s="21" t="s">
        <v>7513</v>
      </c>
      <c r="D3730" s="21" t="s">
        <v>185</v>
      </c>
      <c r="E3730" s="21" t="s">
        <v>205</v>
      </c>
      <c r="F3730" s="21" t="s">
        <v>205</v>
      </c>
      <c r="G3730" s="21" t="s">
        <v>204</v>
      </c>
      <c r="H3730" s="21" t="s">
        <v>205</v>
      </c>
      <c r="I3730" s="21" t="s">
        <v>178</v>
      </c>
      <c r="J3730" s="22">
        <v>41639</v>
      </c>
      <c r="K3730" s="22">
        <v>55153</v>
      </c>
      <c r="L3730" s="23">
        <f t="shared" si="588"/>
        <v>5</v>
      </c>
      <c r="M3730" s="24">
        <f t="shared" si="589"/>
        <v>1</v>
      </c>
      <c r="N3730" s="21">
        <v>5</v>
      </c>
      <c r="O3730" s="21">
        <v>5</v>
      </c>
      <c r="P3730" s="21" t="s">
        <v>187</v>
      </c>
      <c r="Q3730" s="21" t="s">
        <v>188</v>
      </c>
      <c r="R3730" s="25" t="s">
        <v>189</v>
      </c>
      <c r="S3730" s="21" t="s">
        <v>182</v>
      </c>
      <c r="T3730" s="21"/>
      <c r="U3730" s="26"/>
      <c r="V3730" s="26"/>
      <c r="W3730" s="27">
        <f t="shared" si="580"/>
        <v>2014</v>
      </c>
      <c r="X3730" s="27">
        <f t="shared" si="581"/>
        <v>2050</v>
      </c>
      <c r="Y3730" s="28">
        <f t="shared" si="582"/>
        <v>0</v>
      </c>
      <c r="Z3730" s="29" t="str">
        <f t="shared" si="583"/>
        <v>CAISO</v>
      </c>
      <c r="AA3730" s="30">
        <f t="shared" si="584"/>
        <v>5</v>
      </c>
      <c r="AB3730" s="31">
        <f>IF(AND(ISNUMBER(MATCH($S3730,[3]Lists!$CU$8:$CU$37,0)),J3730&gt;=DATE(2018,12,31)),$AH$6,$AH$5)</f>
        <v>1</v>
      </c>
      <c r="AC3730" s="31">
        <f t="shared" si="585"/>
        <v>1</v>
      </c>
      <c r="AD3730" s="31">
        <f t="shared" si="586"/>
        <v>1</v>
      </c>
      <c r="AE3730" s="32" t="e">
        <f>MIN($K3730,IF(AND(S3730='[3]Resources - Baseline'!$C$25,$AH$3&gt;0),MIN(DATE(2050,12,31),MAX(DATE($AH$4,12,31),DATE(YEAR(J3730)+$AH$3,MONTH(J3730),DAY(J3730)))),IF(AND(COUNTIFS('[3]Resources - Baseline'!$C$26:$C$37,S3730)=1,$AH$2&gt;0),MIN(DATE($AH$4,12,31),DATE(YEAR(J3730)+$AH$2,MONTH(J3730),DAY(J3730))),DATE(2050,12,31))))</f>
        <v>#VALUE!</v>
      </c>
      <c r="AF3730" s="33">
        <f t="shared" si="587"/>
        <v>1</v>
      </c>
    </row>
    <row r="3731" spans="1:32">
      <c r="A3731" s="1">
        <v>3731</v>
      </c>
      <c r="B3731" s="21" t="s">
        <v>7514</v>
      </c>
      <c r="C3731" s="21" t="s">
        <v>7515</v>
      </c>
      <c r="D3731" s="21" t="s">
        <v>185</v>
      </c>
      <c r="E3731" s="21" t="s">
        <v>175</v>
      </c>
      <c r="F3731" s="21" t="s">
        <v>175</v>
      </c>
      <c r="G3731" s="21" t="s">
        <v>186</v>
      </c>
      <c r="H3731" s="21" t="s">
        <v>175</v>
      </c>
      <c r="I3731" s="21" t="s">
        <v>178</v>
      </c>
      <c r="J3731" s="22">
        <v>30057</v>
      </c>
      <c r="K3731" s="22">
        <v>55153</v>
      </c>
      <c r="L3731" s="23">
        <f t="shared" si="588"/>
        <v>3</v>
      </c>
      <c r="M3731" s="24">
        <f t="shared" si="589"/>
        <v>1</v>
      </c>
      <c r="N3731" s="21">
        <v>3</v>
      </c>
      <c r="O3731" s="21">
        <v>3</v>
      </c>
      <c r="P3731" s="21" t="s">
        <v>187</v>
      </c>
      <c r="Q3731" s="21" t="s">
        <v>219</v>
      </c>
      <c r="R3731" s="25" t="s">
        <v>218</v>
      </c>
      <c r="S3731" s="21" t="s">
        <v>368</v>
      </c>
      <c r="T3731" s="21"/>
      <c r="U3731" s="26"/>
      <c r="V3731" s="26"/>
      <c r="W3731" s="27">
        <f t="shared" si="580"/>
        <v>1982</v>
      </c>
      <c r="X3731" s="27">
        <f t="shared" si="581"/>
        <v>2050</v>
      </c>
      <c r="Y3731" s="28">
        <f t="shared" si="582"/>
        <v>0</v>
      </c>
      <c r="Z3731" s="29" t="str">
        <f t="shared" si="583"/>
        <v>CAISO</v>
      </c>
      <c r="AA3731" s="30">
        <f t="shared" si="584"/>
        <v>3</v>
      </c>
      <c r="AB3731" s="31">
        <f>IF(AND(ISNUMBER(MATCH($S3731,[3]Lists!$CU$8:$CU$37,0)),J3731&gt;=DATE(2018,12,31)),$AH$6,$AH$5)</f>
        <v>1</v>
      </c>
      <c r="AC3731" s="31">
        <f t="shared" si="585"/>
        <v>1</v>
      </c>
      <c r="AD3731" s="31">
        <f t="shared" si="586"/>
        <v>1</v>
      </c>
      <c r="AE3731" s="32" t="e">
        <f>MIN($K3731,IF(AND(S3731='[3]Resources - Baseline'!$C$25,$AH$3&gt;0),MIN(DATE(2050,12,31),MAX(DATE($AH$4,12,31),DATE(YEAR(J3731)+$AH$3,MONTH(J3731),DAY(J3731)))),IF(AND(COUNTIFS('[3]Resources - Baseline'!$C$26:$C$37,S3731)=1,$AH$2&gt;0),MIN(DATE($AH$4,12,31),DATE(YEAR(J3731)+$AH$2,MONTH(J3731),DAY(J3731))),DATE(2050,12,31))))</f>
        <v>#VALUE!</v>
      </c>
      <c r="AF3731" s="33">
        <f t="shared" si="587"/>
        <v>1</v>
      </c>
    </row>
    <row r="3732" spans="1:32">
      <c r="A3732" s="1">
        <v>3732</v>
      </c>
      <c r="B3732" s="21" t="s">
        <v>7516</v>
      </c>
      <c r="C3732" s="21" t="s">
        <v>7517</v>
      </c>
      <c r="D3732" s="21" t="s">
        <v>163</v>
      </c>
      <c r="E3732" s="21" t="s">
        <v>164</v>
      </c>
      <c r="F3732" s="21" t="s">
        <v>164</v>
      </c>
      <c r="G3732" s="21" t="s">
        <v>165</v>
      </c>
      <c r="H3732" s="21" t="s">
        <v>166</v>
      </c>
      <c r="I3732" s="21" t="s">
        <v>167</v>
      </c>
      <c r="J3732" s="22">
        <v>42309</v>
      </c>
      <c r="K3732" s="22">
        <v>64224</v>
      </c>
      <c r="L3732" s="23">
        <f t="shared" si="588"/>
        <v>8.9</v>
      </c>
      <c r="M3732" s="24">
        <f t="shared" si="589"/>
        <v>1</v>
      </c>
      <c r="N3732" s="21">
        <v>8.9</v>
      </c>
      <c r="O3732" s="21">
        <v>8.9</v>
      </c>
      <c r="P3732" s="21" t="s">
        <v>218</v>
      </c>
      <c r="Q3732" s="21" t="s">
        <v>219</v>
      </c>
      <c r="R3732" s="25" t="s">
        <v>218</v>
      </c>
      <c r="S3732" s="21" t="s">
        <v>220</v>
      </c>
      <c r="T3732" s="21"/>
      <c r="U3732" s="26"/>
      <c r="V3732" s="26"/>
      <c r="W3732" s="27">
        <f t="shared" si="580"/>
        <v>2016</v>
      </c>
      <c r="X3732" s="27">
        <f t="shared" si="581"/>
        <v>2075</v>
      </c>
      <c r="Y3732" s="28">
        <f t="shared" si="582"/>
        <v>0</v>
      </c>
      <c r="Z3732" s="29" t="str">
        <f t="shared" si="583"/>
        <v>Excluded</v>
      </c>
      <c r="AA3732" s="30">
        <f t="shared" si="584"/>
        <v>8.9</v>
      </c>
      <c r="AB3732" s="31">
        <f>IF(AND(ISNUMBER(MATCH($S3732,[3]Lists!$CU$8:$CU$37,0)),J3732&gt;=DATE(2018,12,31)),$AH$6,$AH$5)</f>
        <v>1</v>
      </c>
      <c r="AC3732" s="31">
        <f t="shared" si="585"/>
        <v>1</v>
      </c>
      <c r="AD3732" s="31">
        <f t="shared" si="586"/>
        <v>1</v>
      </c>
      <c r="AE3732" s="32" t="e">
        <f>MIN($K3732,IF(AND(S3732='[3]Resources - Baseline'!$C$25,$AH$3&gt;0),MIN(DATE(2050,12,31),MAX(DATE($AH$4,12,31),DATE(YEAR(J3732)+$AH$3,MONTH(J3732),DAY(J3732)))),IF(AND(COUNTIFS('[3]Resources - Baseline'!$C$26:$C$37,S3732)=1,$AH$2&gt;0),MIN(DATE($AH$4,12,31),DATE(YEAR(J3732)+$AH$2,MONTH(J3732),DAY(J3732))),DATE(2050,12,31))))</f>
        <v>#VALUE!</v>
      </c>
      <c r="AF3732" s="33">
        <f t="shared" si="587"/>
        <v>1</v>
      </c>
    </row>
    <row r="3733" spans="1:32">
      <c r="A3733" s="1">
        <v>3733</v>
      </c>
      <c r="B3733" s="21" t="s">
        <v>7518</v>
      </c>
      <c r="C3733" s="21" t="s">
        <v>7519</v>
      </c>
      <c r="D3733" s="21" t="s">
        <v>163</v>
      </c>
      <c r="E3733" s="21" t="s">
        <v>164</v>
      </c>
      <c r="F3733" s="21" t="s">
        <v>164</v>
      </c>
      <c r="G3733" s="21" t="s">
        <v>165</v>
      </c>
      <c r="H3733" s="21" t="s">
        <v>166</v>
      </c>
      <c r="I3733" s="21" t="s">
        <v>167</v>
      </c>
      <c r="J3733" s="22">
        <v>42309</v>
      </c>
      <c r="K3733" s="22">
        <v>64224</v>
      </c>
      <c r="L3733" s="23">
        <f t="shared" si="588"/>
        <v>8.9</v>
      </c>
      <c r="M3733" s="24">
        <f t="shared" si="589"/>
        <v>1</v>
      </c>
      <c r="N3733" s="21">
        <v>8.9</v>
      </c>
      <c r="O3733" s="21">
        <v>8.9</v>
      </c>
      <c r="P3733" s="21" t="s">
        <v>218</v>
      </c>
      <c r="Q3733" s="21" t="s">
        <v>219</v>
      </c>
      <c r="R3733" s="25" t="s">
        <v>218</v>
      </c>
      <c r="S3733" s="21" t="s">
        <v>220</v>
      </c>
      <c r="T3733" s="21"/>
      <c r="U3733" s="26"/>
      <c r="V3733" s="26"/>
      <c r="W3733" s="27">
        <f t="shared" si="580"/>
        <v>2016</v>
      </c>
      <c r="X3733" s="27">
        <f t="shared" si="581"/>
        <v>2075</v>
      </c>
      <c r="Y3733" s="28">
        <f t="shared" si="582"/>
        <v>0</v>
      </c>
      <c r="Z3733" s="29" t="str">
        <f t="shared" si="583"/>
        <v>Excluded</v>
      </c>
      <c r="AA3733" s="30">
        <f t="shared" si="584"/>
        <v>8.9</v>
      </c>
      <c r="AB3733" s="31">
        <f>IF(AND(ISNUMBER(MATCH($S3733,[3]Lists!$CU$8:$CU$37,0)),J3733&gt;=DATE(2018,12,31)),$AH$6,$AH$5)</f>
        <v>1</v>
      </c>
      <c r="AC3733" s="31">
        <f t="shared" si="585"/>
        <v>1</v>
      </c>
      <c r="AD3733" s="31">
        <f t="shared" si="586"/>
        <v>1</v>
      </c>
      <c r="AE3733" s="32" t="e">
        <f>MIN($K3733,IF(AND(S3733='[3]Resources - Baseline'!$C$25,$AH$3&gt;0),MIN(DATE(2050,12,31),MAX(DATE($AH$4,12,31),DATE(YEAR(J3733)+$AH$3,MONTH(J3733),DAY(J3733)))),IF(AND(COUNTIFS('[3]Resources - Baseline'!$C$26:$C$37,S3733)=1,$AH$2&gt;0),MIN(DATE($AH$4,12,31),DATE(YEAR(J3733)+$AH$2,MONTH(J3733),DAY(J3733))),DATE(2050,12,31))))</f>
        <v>#VALUE!</v>
      </c>
      <c r="AF3733" s="33">
        <f t="shared" si="587"/>
        <v>1</v>
      </c>
    </row>
    <row r="3734" spans="1:32">
      <c r="A3734" s="1">
        <v>3734</v>
      </c>
      <c r="B3734" s="21" t="s">
        <v>7520</v>
      </c>
      <c r="C3734" s="21" t="s">
        <v>7521</v>
      </c>
      <c r="D3734" s="21" t="s">
        <v>185</v>
      </c>
      <c r="E3734" s="21" t="s">
        <v>175</v>
      </c>
      <c r="F3734" s="21" t="s">
        <v>175</v>
      </c>
      <c r="G3734" s="21" t="s">
        <v>186</v>
      </c>
      <c r="H3734" s="21" t="s">
        <v>175</v>
      </c>
      <c r="I3734" s="21" t="s">
        <v>178</v>
      </c>
      <c r="J3734" s="22">
        <v>29221</v>
      </c>
      <c r="K3734" s="22">
        <v>55153</v>
      </c>
      <c r="L3734" s="23">
        <f t="shared" si="588"/>
        <v>9.1</v>
      </c>
      <c r="M3734" s="24">
        <f t="shared" si="589"/>
        <v>1</v>
      </c>
      <c r="N3734" s="21">
        <v>9.1</v>
      </c>
      <c r="O3734" s="21">
        <v>9.1</v>
      </c>
      <c r="P3734" s="21" t="s">
        <v>187</v>
      </c>
      <c r="Q3734" s="21" t="s">
        <v>219</v>
      </c>
      <c r="R3734" s="25" t="s">
        <v>218</v>
      </c>
      <c r="S3734" s="21" t="s">
        <v>265</v>
      </c>
      <c r="T3734" s="21"/>
      <c r="U3734" s="26"/>
      <c r="V3734" s="26"/>
      <c r="W3734" s="27">
        <f t="shared" si="580"/>
        <v>1980</v>
      </c>
      <c r="X3734" s="27">
        <f t="shared" si="581"/>
        <v>2050</v>
      </c>
      <c r="Y3734" s="28">
        <f t="shared" si="582"/>
        <v>0</v>
      </c>
      <c r="Z3734" s="29" t="str">
        <f t="shared" si="583"/>
        <v>CAISO</v>
      </c>
      <c r="AA3734" s="30">
        <f t="shared" si="584"/>
        <v>9.1</v>
      </c>
      <c r="AB3734" s="31">
        <f>IF(AND(ISNUMBER(MATCH($S3734,[3]Lists!$CU$8:$CU$37,0)),J3734&gt;=DATE(2018,12,31)),$AH$6,$AH$5)</f>
        <v>1</v>
      </c>
      <c r="AC3734" s="31">
        <f t="shared" si="585"/>
        <v>1</v>
      </c>
      <c r="AD3734" s="31">
        <f t="shared" si="586"/>
        <v>1</v>
      </c>
      <c r="AE3734" s="32" t="e">
        <f>MIN($K3734,IF(AND(S3734='[3]Resources - Baseline'!$C$25,$AH$3&gt;0),MIN(DATE(2050,12,31),MAX(DATE($AH$4,12,31),DATE(YEAR(J3734)+$AH$3,MONTH(J3734),DAY(J3734)))),IF(AND(COUNTIFS('[3]Resources - Baseline'!$C$26:$C$37,S3734)=1,$AH$2&gt;0),MIN(DATE($AH$4,12,31),DATE(YEAR(J3734)+$AH$2,MONTH(J3734),DAY(J3734))),DATE(2050,12,31))))</f>
        <v>#VALUE!</v>
      </c>
      <c r="AF3734" s="33">
        <f t="shared" si="587"/>
        <v>1</v>
      </c>
    </row>
    <row r="3735" spans="1:32">
      <c r="A3735" s="1">
        <v>3735</v>
      </c>
      <c r="B3735" s="21" t="s">
        <v>7522</v>
      </c>
      <c r="C3735" s="21" t="s">
        <v>7523</v>
      </c>
      <c r="D3735" s="21" t="s">
        <v>185</v>
      </c>
      <c r="E3735" s="21" t="s">
        <v>175</v>
      </c>
      <c r="F3735" s="21" t="s">
        <v>175</v>
      </c>
      <c r="G3735" s="21" t="s">
        <v>186</v>
      </c>
      <c r="H3735" s="21" t="s">
        <v>175</v>
      </c>
      <c r="I3735" s="21" t="s">
        <v>178</v>
      </c>
      <c r="J3735" s="22">
        <v>29587</v>
      </c>
      <c r="K3735" s="22">
        <v>55153</v>
      </c>
      <c r="L3735" s="23">
        <f t="shared" si="588"/>
        <v>1</v>
      </c>
      <c r="M3735" s="24">
        <f t="shared" si="589"/>
        <v>1</v>
      </c>
      <c r="N3735" s="21">
        <v>1</v>
      </c>
      <c r="O3735" s="21">
        <v>1</v>
      </c>
      <c r="P3735" s="21" t="s">
        <v>187</v>
      </c>
      <c r="Q3735" s="21" t="s">
        <v>219</v>
      </c>
      <c r="R3735" s="25" t="s">
        <v>218</v>
      </c>
      <c r="S3735" s="21" t="s">
        <v>265</v>
      </c>
      <c r="T3735" s="21"/>
      <c r="U3735" s="26"/>
      <c r="V3735" s="26"/>
      <c r="W3735" s="27">
        <f t="shared" si="580"/>
        <v>1981</v>
      </c>
      <c r="X3735" s="27">
        <f t="shared" si="581"/>
        <v>2050</v>
      </c>
      <c r="Y3735" s="28">
        <f t="shared" si="582"/>
        <v>0</v>
      </c>
      <c r="Z3735" s="29" t="str">
        <f t="shared" si="583"/>
        <v>CAISO</v>
      </c>
      <c r="AA3735" s="30">
        <f t="shared" si="584"/>
        <v>1</v>
      </c>
      <c r="AB3735" s="31">
        <f>IF(AND(ISNUMBER(MATCH($S3735,[3]Lists!$CU$8:$CU$37,0)),J3735&gt;=DATE(2018,12,31)),$AH$6,$AH$5)</f>
        <v>1</v>
      </c>
      <c r="AC3735" s="31">
        <f t="shared" si="585"/>
        <v>1</v>
      </c>
      <c r="AD3735" s="31">
        <f t="shared" si="586"/>
        <v>1</v>
      </c>
      <c r="AE3735" s="32" t="e">
        <f>MIN($K3735,IF(AND(S3735='[3]Resources - Baseline'!$C$25,$AH$3&gt;0),MIN(DATE(2050,12,31),MAX(DATE($AH$4,12,31),DATE(YEAR(J3735)+$AH$3,MONTH(J3735),DAY(J3735)))),IF(AND(COUNTIFS('[3]Resources - Baseline'!$C$26:$C$37,S3735)=1,$AH$2&gt;0),MIN(DATE($AH$4,12,31),DATE(YEAR(J3735)+$AH$2,MONTH(J3735),DAY(J3735))),DATE(2050,12,31))))</f>
        <v>#VALUE!</v>
      </c>
      <c r="AF3735" s="33">
        <f t="shared" si="587"/>
        <v>1</v>
      </c>
    </row>
    <row r="3736" spans="1:32">
      <c r="A3736" s="1">
        <v>3736</v>
      </c>
      <c r="B3736" s="21" t="s">
        <v>7524</v>
      </c>
      <c r="C3736" s="21" t="s">
        <v>7525</v>
      </c>
      <c r="D3736" s="21" t="s">
        <v>185</v>
      </c>
      <c r="E3736" s="21" t="s">
        <v>175</v>
      </c>
      <c r="F3736" s="21" t="s">
        <v>175</v>
      </c>
      <c r="G3736" s="21" t="s">
        <v>186</v>
      </c>
      <c r="H3736" s="21" t="s">
        <v>175</v>
      </c>
      <c r="I3736" s="21" t="s">
        <v>178</v>
      </c>
      <c r="J3736" s="22">
        <v>30097</v>
      </c>
      <c r="K3736" s="22">
        <v>55153</v>
      </c>
      <c r="L3736" s="23">
        <f t="shared" si="588"/>
        <v>0.63</v>
      </c>
      <c r="M3736" s="24">
        <f t="shared" si="589"/>
        <v>1</v>
      </c>
      <c r="N3736" s="21">
        <v>0.63</v>
      </c>
      <c r="O3736" s="21">
        <v>0.63</v>
      </c>
      <c r="P3736" s="21" t="s">
        <v>187</v>
      </c>
      <c r="Q3736" s="21" t="s">
        <v>219</v>
      </c>
      <c r="R3736" s="25" t="s">
        <v>218</v>
      </c>
      <c r="S3736" s="21" t="s">
        <v>265</v>
      </c>
      <c r="T3736" s="21"/>
      <c r="U3736" s="26"/>
      <c r="V3736" s="26"/>
      <c r="W3736" s="27">
        <f t="shared" si="580"/>
        <v>1982</v>
      </c>
      <c r="X3736" s="27">
        <f t="shared" si="581"/>
        <v>2050</v>
      </c>
      <c r="Y3736" s="28">
        <f t="shared" si="582"/>
        <v>0</v>
      </c>
      <c r="Z3736" s="29" t="str">
        <f t="shared" si="583"/>
        <v>CAISO</v>
      </c>
      <c r="AA3736" s="30">
        <f t="shared" si="584"/>
        <v>0.63</v>
      </c>
      <c r="AB3736" s="31">
        <f>IF(AND(ISNUMBER(MATCH($S3736,[3]Lists!$CU$8:$CU$37,0)),J3736&gt;=DATE(2018,12,31)),$AH$6,$AH$5)</f>
        <v>1</v>
      </c>
      <c r="AC3736" s="31">
        <f t="shared" si="585"/>
        <v>1</v>
      </c>
      <c r="AD3736" s="31">
        <f t="shared" si="586"/>
        <v>1</v>
      </c>
      <c r="AE3736" s="32" t="e">
        <f>MIN($K3736,IF(AND(S3736='[3]Resources - Baseline'!$C$25,$AH$3&gt;0),MIN(DATE(2050,12,31),MAX(DATE($AH$4,12,31),DATE(YEAR(J3736)+$AH$3,MONTH(J3736),DAY(J3736)))),IF(AND(COUNTIFS('[3]Resources - Baseline'!$C$26:$C$37,S3736)=1,$AH$2&gt;0),MIN(DATE($AH$4,12,31),DATE(YEAR(J3736)+$AH$2,MONTH(J3736),DAY(J3736))),DATE(2050,12,31))))</f>
        <v>#VALUE!</v>
      </c>
      <c r="AF3736" s="33">
        <f t="shared" si="587"/>
        <v>1</v>
      </c>
    </row>
    <row r="3737" spans="1:32">
      <c r="A3737" s="1">
        <v>3737</v>
      </c>
      <c r="B3737" s="21" t="s">
        <v>7526</v>
      </c>
      <c r="C3737" s="21" t="s">
        <v>7527</v>
      </c>
      <c r="D3737" s="21" t="s">
        <v>185</v>
      </c>
      <c r="E3737" s="21" t="s">
        <v>175</v>
      </c>
      <c r="F3737" s="21" t="s">
        <v>175</v>
      </c>
      <c r="G3737" s="21" t="s">
        <v>186</v>
      </c>
      <c r="H3737" s="21" t="s">
        <v>175</v>
      </c>
      <c r="I3737" s="21" t="s">
        <v>178</v>
      </c>
      <c r="J3737" s="22">
        <v>41822</v>
      </c>
      <c r="K3737" s="22">
        <v>55153</v>
      </c>
      <c r="L3737" s="23">
        <f t="shared" si="588"/>
        <v>0.6</v>
      </c>
      <c r="M3737" s="24">
        <f t="shared" si="589"/>
        <v>1</v>
      </c>
      <c r="N3737" s="21">
        <v>0.6</v>
      </c>
      <c r="O3737" s="21">
        <v>0.6</v>
      </c>
      <c r="P3737" s="21" t="s">
        <v>187</v>
      </c>
      <c r="Q3737" s="21" t="s">
        <v>219</v>
      </c>
      <c r="R3737" s="25" t="s">
        <v>218</v>
      </c>
      <c r="S3737" s="21" t="s">
        <v>368</v>
      </c>
      <c r="T3737" s="21"/>
      <c r="U3737" s="26"/>
      <c r="V3737" s="26"/>
      <c r="W3737" s="27">
        <f t="shared" si="580"/>
        <v>2015</v>
      </c>
      <c r="X3737" s="27">
        <f t="shared" si="581"/>
        <v>2050</v>
      </c>
      <c r="Y3737" s="28">
        <f t="shared" si="582"/>
        <v>0</v>
      </c>
      <c r="Z3737" s="29" t="str">
        <f t="shared" si="583"/>
        <v>CAISO</v>
      </c>
      <c r="AA3737" s="30">
        <f t="shared" si="584"/>
        <v>0.6</v>
      </c>
      <c r="AB3737" s="31">
        <f>IF(AND(ISNUMBER(MATCH($S3737,[3]Lists!$CU$8:$CU$37,0)),J3737&gt;=DATE(2018,12,31)),$AH$6,$AH$5)</f>
        <v>1</v>
      </c>
      <c r="AC3737" s="31">
        <f t="shared" si="585"/>
        <v>1</v>
      </c>
      <c r="AD3737" s="31">
        <f t="shared" si="586"/>
        <v>1</v>
      </c>
      <c r="AE3737" s="32" t="e">
        <f>MIN($K3737,IF(AND(S3737='[3]Resources - Baseline'!$C$25,$AH$3&gt;0),MIN(DATE(2050,12,31),MAX(DATE($AH$4,12,31),DATE(YEAR(J3737)+$AH$3,MONTH(J3737),DAY(J3737)))),IF(AND(COUNTIFS('[3]Resources - Baseline'!$C$26:$C$37,S3737)=1,$AH$2&gt;0),MIN(DATE($AH$4,12,31),DATE(YEAR(J3737)+$AH$2,MONTH(J3737),DAY(J3737))),DATE(2050,12,31))))</f>
        <v>#VALUE!</v>
      </c>
      <c r="AF3737" s="33">
        <f t="shared" si="587"/>
        <v>1</v>
      </c>
    </row>
    <row r="3738" spans="1:32">
      <c r="A3738" s="1">
        <v>3738</v>
      </c>
      <c r="B3738" s="21" t="s">
        <v>7528</v>
      </c>
      <c r="C3738" s="21" t="s">
        <v>7528</v>
      </c>
      <c r="D3738" s="21" t="s">
        <v>185</v>
      </c>
      <c r="E3738" s="21" t="s">
        <v>175</v>
      </c>
      <c r="F3738" s="21" t="s">
        <v>175</v>
      </c>
      <c r="G3738" s="21" t="s">
        <v>186</v>
      </c>
      <c r="H3738" s="21" t="s">
        <v>175</v>
      </c>
      <c r="I3738" s="21" t="s">
        <v>178</v>
      </c>
      <c r="J3738" s="22">
        <v>39142</v>
      </c>
      <c r="K3738" s="22">
        <v>55153</v>
      </c>
      <c r="L3738" s="23">
        <f t="shared" si="588"/>
        <v>1.3</v>
      </c>
      <c r="M3738" s="24">
        <f t="shared" si="589"/>
        <v>1</v>
      </c>
      <c r="N3738" s="21">
        <v>1.3</v>
      </c>
      <c r="O3738" s="21">
        <v>1.3</v>
      </c>
      <c r="P3738" s="21" t="s">
        <v>187</v>
      </c>
      <c r="Q3738" s="21" t="s">
        <v>219</v>
      </c>
      <c r="R3738" s="25" t="s">
        <v>218</v>
      </c>
      <c r="S3738" s="21" t="s">
        <v>368</v>
      </c>
      <c r="T3738" s="21"/>
      <c r="U3738" s="26"/>
      <c r="V3738" s="26"/>
      <c r="W3738" s="27">
        <f t="shared" si="580"/>
        <v>2007</v>
      </c>
      <c r="X3738" s="27">
        <f t="shared" si="581"/>
        <v>2050</v>
      </c>
      <c r="Y3738" s="28">
        <f t="shared" si="582"/>
        <v>0</v>
      </c>
      <c r="Z3738" s="29" t="str">
        <f t="shared" si="583"/>
        <v>CAISO</v>
      </c>
      <c r="AA3738" s="30">
        <f t="shared" si="584"/>
        <v>1.3</v>
      </c>
      <c r="AB3738" s="31">
        <f>IF(AND(ISNUMBER(MATCH($S3738,[3]Lists!$CU$8:$CU$37,0)),J3738&gt;=DATE(2018,12,31)),$AH$6,$AH$5)</f>
        <v>1</v>
      </c>
      <c r="AC3738" s="31">
        <f t="shared" si="585"/>
        <v>1</v>
      </c>
      <c r="AD3738" s="31">
        <f t="shared" si="586"/>
        <v>1</v>
      </c>
      <c r="AE3738" s="32" t="e">
        <f>MIN($K3738,IF(AND(S3738='[3]Resources - Baseline'!$C$25,$AH$3&gt;0),MIN(DATE(2050,12,31),MAX(DATE($AH$4,12,31),DATE(YEAR(J3738)+$AH$3,MONTH(J3738),DAY(J3738)))),IF(AND(COUNTIFS('[3]Resources - Baseline'!$C$26:$C$37,S3738)=1,$AH$2&gt;0),MIN(DATE($AH$4,12,31),DATE(YEAR(J3738)+$AH$2,MONTH(J3738),DAY(J3738))),DATE(2050,12,31))))</f>
        <v>#VALUE!</v>
      </c>
      <c r="AF3738" s="33">
        <f t="shared" si="587"/>
        <v>1</v>
      </c>
    </row>
    <row r="3739" spans="1:32">
      <c r="A3739" s="1">
        <v>3739</v>
      </c>
      <c r="B3739" s="21" t="s">
        <v>7529</v>
      </c>
      <c r="C3739" s="21" t="s">
        <v>7530</v>
      </c>
      <c r="D3739" s="21" t="s">
        <v>174</v>
      </c>
      <c r="E3739" s="22" t="s">
        <v>176</v>
      </c>
      <c r="F3739" s="22" t="s">
        <v>176</v>
      </c>
      <c r="G3739" s="22" t="s">
        <v>177</v>
      </c>
      <c r="H3739" s="22" t="s">
        <v>176</v>
      </c>
      <c r="I3739" s="22" t="s">
        <v>178</v>
      </c>
      <c r="J3739" s="22">
        <v>43831</v>
      </c>
      <c r="K3739" s="22">
        <v>55153</v>
      </c>
      <c r="L3739" s="23">
        <f t="shared" si="588"/>
        <v>132</v>
      </c>
      <c r="M3739" s="24">
        <f t="shared" si="589"/>
        <v>1</v>
      </c>
      <c r="N3739" s="23">
        <v>132</v>
      </c>
      <c r="O3739" s="23">
        <v>132</v>
      </c>
      <c r="P3739" s="23" t="s">
        <v>2582</v>
      </c>
      <c r="Q3739" s="23" t="s">
        <v>197</v>
      </c>
      <c r="R3739" s="25" t="s">
        <v>198</v>
      </c>
      <c r="S3739" s="22" t="s">
        <v>403</v>
      </c>
      <c r="T3739" s="22"/>
      <c r="U3739" s="26"/>
      <c r="V3739" s="26"/>
      <c r="W3739" s="27">
        <f t="shared" si="580"/>
        <v>2020</v>
      </c>
      <c r="X3739" s="27">
        <f t="shared" si="581"/>
        <v>2050</v>
      </c>
      <c r="Y3739" s="28">
        <f t="shared" si="582"/>
        <v>0</v>
      </c>
      <c r="Z3739" s="29" t="str">
        <f t="shared" si="583"/>
        <v>CAISO</v>
      </c>
      <c r="AA3739" s="30">
        <f t="shared" si="584"/>
        <v>132</v>
      </c>
      <c r="AB3739" s="31">
        <f>IF(AND(ISNUMBER(MATCH($S3739,[3]Lists!$CU$8:$CU$37,0)),J3739&gt;=DATE(2018,12,31)),$AH$6,$AH$5)</f>
        <v>0.95</v>
      </c>
      <c r="AC3739" s="31">
        <f t="shared" si="585"/>
        <v>1</v>
      </c>
      <c r="AD3739" s="31">
        <f t="shared" si="586"/>
        <v>1</v>
      </c>
      <c r="AE3739" s="32" t="e">
        <f>MIN($K3739,IF(AND(S3739='[3]Resources - Baseline'!$C$25,$AH$3&gt;0),MIN(DATE(2050,12,31),MAX(DATE($AH$4,12,31),DATE(YEAR(J3739)+$AH$3,MONTH(J3739),DAY(J3739)))),IF(AND(COUNTIFS('[3]Resources - Baseline'!$C$26:$C$37,S3739)=1,$AH$2&gt;0),MIN(DATE($AH$4,12,31),DATE(YEAR(J3739)+$AH$2,MONTH(J3739),DAY(J3739))),DATE(2050,12,31))))</f>
        <v>#VALUE!</v>
      </c>
      <c r="AF3739" s="33">
        <f t="shared" si="587"/>
        <v>1</v>
      </c>
    </row>
    <row r="3740" spans="1:32">
      <c r="A3740" s="1">
        <v>3740</v>
      </c>
      <c r="B3740" s="21" t="s">
        <v>7531</v>
      </c>
      <c r="C3740" s="21"/>
      <c r="D3740" s="21" t="s">
        <v>185</v>
      </c>
      <c r="E3740" s="21" t="s">
        <v>176</v>
      </c>
      <c r="F3740" s="21" t="s">
        <v>176</v>
      </c>
      <c r="G3740" s="21" t="s">
        <v>177</v>
      </c>
      <c r="H3740" s="21" t="s">
        <v>176</v>
      </c>
      <c r="I3740" s="21" t="s">
        <v>178</v>
      </c>
      <c r="J3740" s="22">
        <v>43453</v>
      </c>
      <c r="K3740" s="22">
        <v>55153</v>
      </c>
      <c r="L3740" s="23">
        <f t="shared" si="588"/>
        <v>128.69999999999999</v>
      </c>
      <c r="M3740" s="24">
        <f t="shared" si="589"/>
        <v>1</v>
      </c>
      <c r="N3740" s="21">
        <v>128.69999999999999</v>
      </c>
      <c r="O3740" s="21">
        <v>128.69999999999999</v>
      </c>
      <c r="P3740" s="21" t="s">
        <v>197</v>
      </c>
      <c r="Q3740" s="21" t="s">
        <v>197</v>
      </c>
      <c r="R3740" s="25" t="s">
        <v>198</v>
      </c>
      <c r="S3740" s="21" t="s">
        <v>403</v>
      </c>
      <c r="T3740" s="21"/>
      <c r="U3740" s="26"/>
      <c r="V3740" s="26"/>
      <c r="W3740" s="27">
        <f t="shared" si="580"/>
        <v>2019</v>
      </c>
      <c r="X3740" s="27">
        <f t="shared" si="581"/>
        <v>2050</v>
      </c>
      <c r="Y3740" s="28">
        <f t="shared" si="582"/>
        <v>0</v>
      </c>
      <c r="Z3740" s="29" t="str">
        <f t="shared" si="583"/>
        <v>CAISO</v>
      </c>
      <c r="AA3740" s="30">
        <f t="shared" si="584"/>
        <v>128.69999999999999</v>
      </c>
      <c r="AB3740" s="31">
        <f>IF(AND(ISNUMBER(MATCH($S3740,[3]Lists!$CU$8:$CU$37,0)),J3740&gt;=DATE(2018,12,31)),$AH$6,$AH$5)</f>
        <v>1</v>
      </c>
      <c r="AC3740" s="31">
        <f t="shared" si="585"/>
        <v>1</v>
      </c>
      <c r="AD3740" s="31">
        <f t="shared" si="586"/>
        <v>1</v>
      </c>
      <c r="AE3740" s="32" t="e">
        <f>MIN($K3740,IF(AND(S3740='[3]Resources - Baseline'!$C$25,$AH$3&gt;0),MIN(DATE(2050,12,31),MAX(DATE($AH$4,12,31),DATE(YEAR(J3740)+$AH$3,MONTH(J3740),DAY(J3740)))),IF(AND(COUNTIFS('[3]Resources - Baseline'!$C$26:$C$37,S3740)=1,$AH$2&gt;0),MIN(DATE($AH$4,12,31),DATE(YEAR(J3740)+$AH$2,MONTH(J3740),DAY(J3740))),DATE(2050,12,31))))</f>
        <v>#VALUE!</v>
      </c>
      <c r="AF3740" s="33">
        <f t="shared" si="587"/>
        <v>1</v>
      </c>
    </row>
    <row r="3741" spans="1:32">
      <c r="A3741" s="1">
        <v>3741</v>
      </c>
      <c r="B3741" s="21" t="s">
        <v>7532</v>
      </c>
      <c r="C3741" s="21"/>
      <c r="D3741" s="21" t="s">
        <v>185</v>
      </c>
      <c r="E3741" s="21" t="s">
        <v>176</v>
      </c>
      <c r="F3741" s="21" t="s">
        <v>176</v>
      </c>
      <c r="G3741" s="21" t="s">
        <v>177</v>
      </c>
      <c r="H3741" s="21" t="s">
        <v>176</v>
      </c>
      <c r="I3741" s="21" t="s">
        <v>178</v>
      </c>
      <c r="J3741" s="22">
        <v>43463</v>
      </c>
      <c r="K3741" s="22">
        <v>55153</v>
      </c>
      <c r="L3741" s="23">
        <f t="shared" si="588"/>
        <v>43.2</v>
      </c>
      <c r="M3741" s="24">
        <f t="shared" si="589"/>
        <v>1</v>
      </c>
      <c r="N3741" s="21">
        <v>43.2</v>
      </c>
      <c r="O3741" s="21">
        <v>43.2</v>
      </c>
      <c r="P3741" s="21" t="s">
        <v>197</v>
      </c>
      <c r="Q3741" s="21" t="s">
        <v>197</v>
      </c>
      <c r="R3741" s="25" t="s">
        <v>198</v>
      </c>
      <c r="S3741" s="21" t="s">
        <v>403</v>
      </c>
      <c r="T3741" s="21"/>
      <c r="U3741" s="26"/>
      <c r="V3741" s="26"/>
      <c r="W3741" s="27">
        <f t="shared" si="580"/>
        <v>2019</v>
      </c>
      <c r="X3741" s="27">
        <f t="shared" si="581"/>
        <v>2050</v>
      </c>
      <c r="Y3741" s="28">
        <f t="shared" si="582"/>
        <v>0</v>
      </c>
      <c r="Z3741" s="29" t="str">
        <f t="shared" si="583"/>
        <v>CAISO</v>
      </c>
      <c r="AA3741" s="30">
        <f t="shared" si="584"/>
        <v>43.2</v>
      </c>
      <c r="AB3741" s="31">
        <f>IF(AND(ISNUMBER(MATCH($S3741,[3]Lists!$CU$8:$CU$37,0)),J3741&gt;=DATE(2018,12,31)),$AH$6,$AH$5)</f>
        <v>1</v>
      </c>
      <c r="AC3741" s="31">
        <f t="shared" si="585"/>
        <v>1</v>
      </c>
      <c r="AD3741" s="31">
        <f t="shared" si="586"/>
        <v>1</v>
      </c>
      <c r="AE3741" s="32" t="e">
        <f>MIN($K3741,IF(AND(S3741='[3]Resources - Baseline'!$C$25,$AH$3&gt;0),MIN(DATE(2050,12,31),MAX(DATE($AH$4,12,31),DATE(YEAR(J3741)+$AH$3,MONTH(J3741),DAY(J3741)))),IF(AND(COUNTIFS('[3]Resources - Baseline'!$C$26:$C$37,S3741)=1,$AH$2&gt;0),MIN(DATE($AH$4,12,31),DATE(YEAR(J3741)+$AH$2,MONTH(J3741),DAY(J3741))),DATE(2050,12,31))))</f>
        <v>#VALUE!</v>
      </c>
      <c r="AF3741" s="33">
        <f t="shared" si="587"/>
        <v>1</v>
      </c>
    </row>
    <row r="3742" spans="1:32">
      <c r="A3742" s="1">
        <v>3742</v>
      </c>
      <c r="B3742" s="21" t="s">
        <v>7533</v>
      </c>
      <c r="C3742" s="21"/>
      <c r="D3742" s="21" t="s">
        <v>185</v>
      </c>
      <c r="E3742" s="21" t="s">
        <v>176</v>
      </c>
      <c r="F3742" s="21" t="s">
        <v>176</v>
      </c>
      <c r="G3742" s="21" t="s">
        <v>177</v>
      </c>
      <c r="H3742" s="21" t="s">
        <v>176</v>
      </c>
      <c r="I3742" s="21" t="s">
        <v>178</v>
      </c>
      <c r="J3742" s="22">
        <v>43463</v>
      </c>
      <c r="K3742" s="22">
        <v>55153</v>
      </c>
      <c r="L3742" s="23">
        <f t="shared" si="588"/>
        <v>21.6</v>
      </c>
      <c r="M3742" s="24">
        <f t="shared" si="589"/>
        <v>1</v>
      </c>
      <c r="N3742" s="21">
        <v>21.6</v>
      </c>
      <c r="O3742" s="21">
        <v>21.6</v>
      </c>
      <c r="P3742" s="21" t="s">
        <v>197</v>
      </c>
      <c r="Q3742" s="21" t="s">
        <v>197</v>
      </c>
      <c r="R3742" s="25" t="s">
        <v>198</v>
      </c>
      <c r="S3742" s="21" t="s">
        <v>403</v>
      </c>
      <c r="T3742" s="21"/>
      <c r="U3742" s="26"/>
      <c r="V3742" s="26"/>
      <c r="W3742" s="27">
        <f t="shared" si="580"/>
        <v>2019</v>
      </c>
      <c r="X3742" s="27">
        <f t="shared" si="581"/>
        <v>2050</v>
      </c>
      <c r="Y3742" s="28">
        <f t="shared" si="582"/>
        <v>0</v>
      </c>
      <c r="Z3742" s="29" t="str">
        <f t="shared" si="583"/>
        <v>CAISO</v>
      </c>
      <c r="AA3742" s="30">
        <f t="shared" si="584"/>
        <v>21.6</v>
      </c>
      <c r="AB3742" s="31">
        <f>IF(AND(ISNUMBER(MATCH($S3742,[3]Lists!$CU$8:$CU$37,0)),J3742&gt;=DATE(2018,12,31)),$AH$6,$AH$5)</f>
        <v>1</v>
      </c>
      <c r="AC3742" s="31">
        <f t="shared" si="585"/>
        <v>1</v>
      </c>
      <c r="AD3742" s="31">
        <f t="shared" si="586"/>
        <v>1</v>
      </c>
      <c r="AE3742" s="32" t="e">
        <f>MIN($K3742,IF(AND(S3742='[3]Resources - Baseline'!$C$25,$AH$3&gt;0),MIN(DATE(2050,12,31),MAX(DATE($AH$4,12,31),DATE(YEAR(J3742)+$AH$3,MONTH(J3742),DAY(J3742)))),IF(AND(COUNTIFS('[3]Resources - Baseline'!$C$26:$C$37,S3742)=1,$AH$2&gt;0),MIN(DATE($AH$4,12,31),DATE(YEAR(J3742)+$AH$2,MONTH(J3742),DAY(J3742))),DATE(2050,12,31))))</f>
        <v>#VALUE!</v>
      </c>
      <c r="AF3742" s="33">
        <f t="shared" si="587"/>
        <v>1</v>
      </c>
    </row>
    <row r="3743" spans="1:32">
      <c r="A3743" s="1">
        <v>3743</v>
      </c>
      <c r="B3743" s="21" t="s">
        <v>7534</v>
      </c>
      <c r="C3743" s="21"/>
      <c r="D3743" s="21" t="s">
        <v>185</v>
      </c>
      <c r="E3743" s="21" t="s">
        <v>205</v>
      </c>
      <c r="F3743" s="21" t="s">
        <v>205</v>
      </c>
      <c r="G3743" s="21" t="s">
        <v>204</v>
      </c>
      <c r="H3743" s="21" t="s">
        <v>205</v>
      </c>
      <c r="I3743" s="21" t="s">
        <v>178</v>
      </c>
      <c r="J3743" s="22"/>
      <c r="K3743" s="22">
        <v>55153</v>
      </c>
      <c r="L3743" s="23">
        <f t="shared" si="588"/>
        <v>40</v>
      </c>
      <c r="M3743" s="24">
        <f t="shared" si="589"/>
        <v>1</v>
      </c>
      <c r="N3743" s="21">
        <v>40</v>
      </c>
      <c r="O3743" s="21">
        <v>40</v>
      </c>
      <c r="P3743" s="21" t="s">
        <v>655</v>
      </c>
      <c r="Q3743" s="21" t="s">
        <v>655</v>
      </c>
      <c r="R3743" s="25" t="s">
        <v>654</v>
      </c>
      <c r="S3743" s="21" t="s">
        <v>656</v>
      </c>
      <c r="T3743" s="21"/>
      <c r="U3743" s="26"/>
      <c r="V3743" s="26"/>
      <c r="W3743" s="27">
        <f t="shared" si="580"/>
        <v>1900</v>
      </c>
      <c r="X3743" s="27">
        <f t="shared" si="581"/>
        <v>2050</v>
      </c>
      <c r="Y3743" s="28">
        <f t="shared" si="582"/>
        <v>0</v>
      </c>
      <c r="Z3743" s="29" t="str">
        <f t="shared" si="583"/>
        <v>CAISO</v>
      </c>
      <c r="AA3743" s="30">
        <f t="shared" si="584"/>
        <v>40</v>
      </c>
      <c r="AB3743" s="31">
        <f>IF(AND(ISNUMBER(MATCH($S3743,[3]Lists!$CU$8:$CU$37,0)),J3743&gt;=DATE(2018,12,31)),$AH$6,$AH$5)</f>
        <v>1</v>
      </c>
      <c r="AC3743" s="31">
        <f t="shared" si="585"/>
        <v>1</v>
      </c>
      <c r="AD3743" s="31">
        <f t="shared" si="586"/>
        <v>1</v>
      </c>
      <c r="AE3743" s="32" t="e">
        <f>MIN($K3743,IF(AND(S3743='[3]Resources - Baseline'!$C$25,$AH$3&gt;0),MIN(DATE(2050,12,31),MAX(DATE($AH$4,12,31),DATE(YEAR(J3743)+$AH$3,MONTH(J3743),DAY(J3743)))),IF(AND(COUNTIFS('[3]Resources - Baseline'!$C$26:$C$37,S3743)=1,$AH$2&gt;0),MIN(DATE($AH$4,12,31),DATE(YEAR(J3743)+$AH$2,MONTH(J3743),DAY(J3743))),DATE(2050,12,31))))</f>
        <v>#VALUE!</v>
      </c>
      <c r="AF3743" s="33">
        <f t="shared" si="587"/>
        <v>1</v>
      </c>
    </row>
    <row r="3744" spans="1:32">
      <c r="A3744" s="1">
        <v>3744</v>
      </c>
      <c r="B3744" s="21" t="s">
        <v>7535</v>
      </c>
      <c r="C3744" s="21" t="s">
        <v>7536</v>
      </c>
      <c r="D3744" s="21" t="s">
        <v>163</v>
      </c>
      <c r="E3744" s="21" t="s">
        <v>202</v>
      </c>
      <c r="F3744" s="21" t="s">
        <v>202</v>
      </c>
      <c r="G3744" s="21" t="s">
        <v>1785</v>
      </c>
      <c r="H3744" s="21" t="s">
        <v>202</v>
      </c>
      <c r="I3744" s="21" t="s">
        <v>202</v>
      </c>
      <c r="J3744" s="22">
        <v>26816</v>
      </c>
      <c r="K3744" s="22">
        <v>55153</v>
      </c>
      <c r="L3744" s="23">
        <f t="shared" si="588"/>
        <v>38</v>
      </c>
      <c r="M3744" s="24">
        <f t="shared" si="589"/>
        <v>1</v>
      </c>
      <c r="N3744" s="21">
        <v>38</v>
      </c>
      <c r="O3744" s="21">
        <v>38</v>
      </c>
      <c r="P3744" s="21" t="s">
        <v>2203</v>
      </c>
      <c r="Q3744" s="21" t="s">
        <v>248</v>
      </c>
      <c r="R3744" s="25" t="s">
        <v>249</v>
      </c>
      <c r="S3744" s="21" t="s">
        <v>2204</v>
      </c>
      <c r="T3744" s="21"/>
      <c r="U3744" s="26"/>
      <c r="V3744" s="26"/>
      <c r="W3744" s="27">
        <f t="shared" si="580"/>
        <v>1973</v>
      </c>
      <c r="X3744" s="27">
        <f t="shared" si="581"/>
        <v>2050</v>
      </c>
      <c r="Y3744" s="28">
        <f t="shared" si="582"/>
        <v>0</v>
      </c>
      <c r="Z3744" s="29" t="str">
        <f t="shared" si="583"/>
        <v>IID</v>
      </c>
      <c r="AA3744" s="30">
        <f t="shared" si="584"/>
        <v>38</v>
      </c>
      <c r="AB3744" s="31">
        <f>IF(AND(ISNUMBER(MATCH($S3744,[3]Lists!$CU$8:$CU$37,0)),J3744&gt;=DATE(2018,12,31)),$AH$6,$AH$5)</f>
        <v>1</v>
      </c>
      <c r="AC3744" s="31">
        <f t="shared" si="585"/>
        <v>1</v>
      </c>
      <c r="AD3744" s="31">
        <f t="shared" si="586"/>
        <v>1</v>
      </c>
      <c r="AE3744" s="32" t="e">
        <f>MIN($K3744,IF(AND(S3744='[3]Resources - Baseline'!$C$25,$AH$3&gt;0),MIN(DATE(2050,12,31),MAX(DATE($AH$4,12,31),DATE(YEAR(J3744)+$AH$3,MONTH(J3744),DAY(J3744)))),IF(AND(COUNTIFS('[3]Resources - Baseline'!$C$26:$C$37,S3744)=1,$AH$2&gt;0),MIN(DATE($AH$4,12,31),DATE(YEAR(J3744)+$AH$2,MONTH(J3744),DAY(J3744))),DATE(2050,12,31))))</f>
        <v>#VALUE!</v>
      </c>
      <c r="AF3744" s="33">
        <f t="shared" si="587"/>
        <v>1</v>
      </c>
    </row>
    <row r="3745" spans="1:32">
      <c r="A3745" s="1">
        <v>3745</v>
      </c>
      <c r="B3745" s="21" t="s">
        <v>7537</v>
      </c>
      <c r="C3745" s="21" t="s">
        <v>7538</v>
      </c>
      <c r="D3745" s="21" t="s">
        <v>163</v>
      </c>
      <c r="E3745" s="21" t="s">
        <v>202</v>
      </c>
      <c r="F3745" s="21" t="s">
        <v>202</v>
      </c>
      <c r="G3745" s="21" t="s">
        <v>1785</v>
      </c>
      <c r="H3745" s="21" t="s">
        <v>202</v>
      </c>
      <c r="I3745" s="21" t="s">
        <v>202</v>
      </c>
      <c r="J3745" s="22">
        <v>34121</v>
      </c>
      <c r="K3745" s="22">
        <v>55153</v>
      </c>
      <c r="L3745" s="23">
        <f t="shared" si="588"/>
        <v>10.74</v>
      </c>
      <c r="M3745" s="24">
        <f t="shared" si="589"/>
        <v>1</v>
      </c>
      <c r="N3745" s="21">
        <v>10.74</v>
      </c>
      <c r="O3745" s="21">
        <v>10.74</v>
      </c>
      <c r="P3745" s="21" t="s">
        <v>2203</v>
      </c>
      <c r="Q3745" s="21" t="s">
        <v>248</v>
      </c>
      <c r="R3745" s="25" t="s">
        <v>249</v>
      </c>
      <c r="S3745" s="21" t="s">
        <v>2204</v>
      </c>
      <c r="T3745" s="21"/>
      <c r="U3745" s="26"/>
      <c r="V3745" s="26"/>
      <c r="W3745" s="27">
        <f t="shared" si="580"/>
        <v>1993</v>
      </c>
      <c r="X3745" s="27">
        <f t="shared" si="581"/>
        <v>2050</v>
      </c>
      <c r="Y3745" s="28">
        <f t="shared" si="582"/>
        <v>0</v>
      </c>
      <c r="Z3745" s="29" t="str">
        <f t="shared" si="583"/>
        <v>IID</v>
      </c>
      <c r="AA3745" s="30">
        <f t="shared" si="584"/>
        <v>10.74</v>
      </c>
      <c r="AB3745" s="31">
        <f>IF(AND(ISNUMBER(MATCH($S3745,[3]Lists!$CU$8:$CU$37,0)),J3745&gt;=DATE(2018,12,31)),$AH$6,$AH$5)</f>
        <v>1</v>
      </c>
      <c r="AC3745" s="31">
        <f t="shared" si="585"/>
        <v>1</v>
      </c>
      <c r="AD3745" s="31">
        <f t="shared" si="586"/>
        <v>1</v>
      </c>
      <c r="AE3745" s="32" t="e">
        <f>MIN($K3745,IF(AND(S3745='[3]Resources - Baseline'!$C$25,$AH$3&gt;0),MIN(DATE(2050,12,31),MAX(DATE($AH$4,12,31),DATE(YEAR(J3745)+$AH$3,MONTH(J3745),DAY(J3745)))),IF(AND(COUNTIFS('[3]Resources - Baseline'!$C$26:$C$37,S3745)=1,$AH$2&gt;0),MIN(DATE($AH$4,12,31),DATE(YEAR(J3745)+$AH$2,MONTH(J3745),DAY(J3745))),DATE(2050,12,31))))</f>
        <v>#VALUE!</v>
      </c>
      <c r="AF3745" s="33">
        <f t="shared" si="587"/>
        <v>1</v>
      </c>
    </row>
    <row r="3746" spans="1:32">
      <c r="A3746" s="1">
        <v>3746</v>
      </c>
      <c r="B3746" s="21" t="s">
        <v>7539</v>
      </c>
      <c r="C3746" s="21" t="s">
        <v>7540</v>
      </c>
      <c r="D3746" s="21" t="s">
        <v>163</v>
      </c>
      <c r="E3746" s="21" t="s">
        <v>202</v>
      </c>
      <c r="F3746" s="21" t="s">
        <v>202</v>
      </c>
      <c r="G3746" s="21" t="s">
        <v>1785</v>
      </c>
      <c r="H3746" s="21" t="s">
        <v>202</v>
      </c>
      <c r="I3746" s="21" t="s">
        <v>202</v>
      </c>
      <c r="J3746" s="22">
        <v>26816</v>
      </c>
      <c r="K3746" s="22">
        <v>55153</v>
      </c>
      <c r="L3746" s="23">
        <f t="shared" si="588"/>
        <v>10.5</v>
      </c>
      <c r="M3746" s="24">
        <f t="shared" si="589"/>
        <v>1</v>
      </c>
      <c r="N3746" s="21">
        <v>10.5</v>
      </c>
      <c r="O3746" s="21">
        <v>10.5</v>
      </c>
      <c r="P3746" s="21" t="s">
        <v>2203</v>
      </c>
      <c r="Q3746" s="21" t="s">
        <v>248</v>
      </c>
      <c r="R3746" s="25" t="s">
        <v>249</v>
      </c>
      <c r="S3746" s="21" t="s">
        <v>2204</v>
      </c>
      <c r="T3746" s="21"/>
      <c r="U3746" s="26"/>
      <c r="V3746" s="26"/>
      <c r="W3746" s="27">
        <f t="shared" si="580"/>
        <v>1973</v>
      </c>
      <c r="X3746" s="27">
        <f t="shared" si="581"/>
        <v>2050</v>
      </c>
      <c r="Y3746" s="28">
        <f t="shared" si="582"/>
        <v>0</v>
      </c>
      <c r="Z3746" s="29" t="str">
        <f t="shared" si="583"/>
        <v>IID</v>
      </c>
      <c r="AA3746" s="30">
        <f t="shared" si="584"/>
        <v>10.5</v>
      </c>
      <c r="AB3746" s="31">
        <f>IF(AND(ISNUMBER(MATCH($S3746,[3]Lists!$CU$8:$CU$37,0)),J3746&gt;=DATE(2018,12,31)),$AH$6,$AH$5)</f>
        <v>1</v>
      </c>
      <c r="AC3746" s="31">
        <f t="shared" si="585"/>
        <v>1</v>
      </c>
      <c r="AD3746" s="31">
        <f t="shared" si="586"/>
        <v>1</v>
      </c>
      <c r="AE3746" s="32" t="e">
        <f>MIN($K3746,IF(AND(S3746='[3]Resources - Baseline'!$C$25,$AH$3&gt;0),MIN(DATE(2050,12,31),MAX(DATE($AH$4,12,31),DATE(YEAR(J3746)+$AH$3,MONTH(J3746),DAY(J3746)))),IF(AND(COUNTIFS('[3]Resources - Baseline'!$C$26:$C$37,S3746)=1,$AH$2&gt;0),MIN(DATE($AH$4,12,31),DATE(YEAR(J3746)+$AH$2,MONTH(J3746),DAY(J3746))),DATE(2050,12,31))))</f>
        <v>#VALUE!</v>
      </c>
      <c r="AF3746" s="33">
        <f t="shared" si="587"/>
        <v>1</v>
      </c>
    </row>
    <row r="3747" spans="1:32">
      <c r="A3747" s="1">
        <v>3747</v>
      </c>
      <c r="B3747" s="21" t="s">
        <v>7541</v>
      </c>
      <c r="C3747" s="21" t="s">
        <v>7542</v>
      </c>
      <c r="D3747" s="21" t="s">
        <v>163</v>
      </c>
      <c r="E3747" s="21" t="s">
        <v>497</v>
      </c>
      <c r="F3747" s="21" t="s">
        <v>497</v>
      </c>
      <c r="G3747" s="21" t="s">
        <v>498</v>
      </c>
      <c r="H3747" s="21" t="s">
        <v>497</v>
      </c>
      <c r="I3747" s="21" t="s">
        <v>195</v>
      </c>
      <c r="J3747" s="22">
        <v>34455</v>
      </c>
      <c r="K3747" s="22">
        <v>55153</v>
      </c>
      <c r="L3747" s="23">
        <f t="shared" si="588"/>
        <v>10.9</v>
      </c>
      <c r="M3747" s="24">
        <f t="shared" si="589"/>
        <v>1</v>
      </c>
      <c r="N3747" s="21">
        <v>10.9</v>
      </c>
      <c r="O3747" s="21">
        <v>10.9</v>
      </c>
      <c r="P3747" s="21" t="s">
        <v>1310</v>
      </c>
      <c r="Q3747" s="21" t="s">
        <v>1311</v>
      </c>
      <c r="R3747" s="25" t="s">
        <v>1312</v>
      </c>
      <c r="S3747" s="21" t="s">
        <v>3600</v>
      </c>
      <c r="T3747" s="21"/>
      <c r="U3747" s="26"/>
      <c r="V3747" s="26"/>
      <c r="W3747" s="27">
        <f t="shared" si="580"/>
        <v>1994</v>
      </c>
      <c r="X3747" s="27">
        <f t="shared" si="581"/>
        <v>2050</v>
      </c>
      <c r="Y3747" s="28">
        <f t="shared" si="582"/>
        <v>0</v>
      </c>
      <c r="Z3747" s="29" t="str">
        <f t="shared" si="583"/>
        <v>SW</v>
      </c>
      <c r="AA3747" s="30">
        <f t="shared" si="584"/>
        <v>10.9</v>
      </c>
      <c r="AB3747" s="31">
        <f>IF(AND(ISNUMBER(MATCH($S3747,[3]Lists!$CU$8:$CU$37,0)),J3747&gt;=DATE(2018,12,31)),$AH$6,$AH$5)</f>
        <v>1</v>
      </c>
      <c r="AC3747" s="31">
        <f t="shared" si="585"/>
        <v>1</v>
      </c>
      <c r="AD3747" s="31">
        <f t="shared" si="586"/>
        <v>1</v>
      </c>
      <c r="AE3747" s="32" t="e">
        <f>MIN($K3747,IF(AND(S3747='[3]Resources - Baseline'!$C$25,$AH$3&gt;0),MIN(DATE(2050,12,31),MAX(DATE($AH$4,12,31),DATE(YEAR(J3747)+$AH$3,MONTH(J3747),DAY(J3747)))),IF(AND(COUNTIFS('[3]Resources - Baseline'!$C$26:$C$37,S3747)=1,$AH$2&gt;0),MIN(DATE($AH$4,12,31),DATE(YEAR(J3747)+$AH$2,MONTH(J3747),DAY(J3747))),DATE(2050,12,31))))</f>
        <v>#VALUE!</v>
      </c>
      <c r="AF3747" s="33">
        <f t="shared" si="587"/>
        <v>1</v>
      </c>
    </row>
    <row r="3748" spans="1:32">
      <c r="A3748" s="1">
        <v>3748</v>
      </c>
      <c r="B3748" s="21" t="s">
        <v>7543</v>
      </c>
      <c r="C3748" s="21" t="s">
        <v>7544</v>
      </c>
      <c r="D3748" s="21" t="s">
        <v>163</v>
      </c>
      <c r="E3748" s="21" t="s">
        <v>497</v>
      </c>
      <c r="F3748" s="21" t="s">
        <v>497</v>
      </c>
      <c r="G3748" s="21" t="s">
        <v>498</v>
      </c>
      <c r="H3748" s="21" t="s">
        <v>497</v>
      </c>
      <c r="I3748" s="21" t="s">
        <v>195</v>
      </c>
      <c r="J3748" s="22">
        <v>34455</v>
      </c>
      <c r="K3748" s="22">
        <v>55153</v>
      </c>
      <c r="L3748" s="23">
        <f t="shared" si="588"/>
        <v>10.9</v>
      </c>
      <c r="M3748" s="24">
        <f t="shared" si="589"/>
        <v>1</v>
      </c>
      <c r="N3748" s="21">
        <v>10.9</v>
      </c>
      <c r="O3748" s="21">
        <v>10.9</v>
      </c>
      <c r="P3748" s="21" t="s">
        <v>1310</v>
      </c>
      <c r="Q3748" s="21" t="s">
        <v>1311</v>
      </c>
      <c r="R3748" s="25" t="s">
        <v>1312</v>
      </c>
      <c r="S3748" s="21" t="s">
        <v>3600</v>
      </c>
      <c r="T3748" s="21"/>
      <c r="U3748" s="26"/>
      <c r="V3748" s="26"/>
      <c r="W3748" s="27">
        <f t="shared" si="580"/>
        <v>1994</v>
      </c>
      <c r="X3748" s="27">
        <f t="shared" si="581"/>
        <v>2050</v>
      </c>
      <c r="Y3748" s="28">
        <f t="shared" si="582"/>
        <v>0</v>
      </c>
      <c r="Z3748" s="29" t="str">
        <f t="shared" si="583"/>
        <v>SW</v>
      </c>
      <c r="AA3748" s="30">
        <f t="shared" si="584"/>
        <v>10.9</v>
      </c>
      <c r="AB3748" s="31">
        <f>IF(AND(ISNUMBER(MATCH($S3748,[3]Lists!$CU$8:$CU$37,0)),J3748&gt;=DATE(2018,12,31)),$AH$6,$AH$5)</f>
        <v>1</v>
      </c>
      <c r="AC3748" s="31">
        <f t="shared" si="585"/>
        <v>1</v>
      </c>
      <c r="AD3748" s="31">
        <f t="shared" si="586"/>
        <v>1</v>
      </c>
      <c r="AE3748" s="32" t="e">
        <f>MIN($K3748,IF(AND(S3748='[3]Resources - Baseline'!$C$25,$AH$3&gt;0),MIN(DATE(2050,12,31),MAX(DATE($AH$4,12,31),DATE(YEAR(J3748)+$AH$3,MONTH(J3748),DAY(J3748)))),IF(AND(COUNTIFS('[3]Resources - Baseline'!$C$26:$C$37,S3748)=1,$AH$2&gt;0),MIN(DATE($AH$4,12,31),DATE(YEAR(J3748)+$AH$2,MONTH(J3748),DAY(J3748))),DATE(2050,12,31))))</f>
        <v>#VALUE!</v>
      </c>
      <c r="AF3748" s="33">
        <f t="shared" si="587"/>
        <v>1</v>
      </c>
    </row>
    <row r="3749" spans="1:32">
      <c r="A3749" s="1">
        <v>3749</v>
      </c>
      <c r="B3749" s="21" t="s">
        <v>7545</v>
      </c>
      <c r="C3749" s="21" t="s">
        <v>7546</v>
      </c>
      <c r="D3749" s="21" t="s">
        <v>163</v>
      </c>
      <c r="E3749" s="21" t="s">
        <v>497</v>
      </c>
      <c r="F3749" s="21" t="s">
        <v>497</v>
      </c>
      <c r="G3749" s="21" t="s">
        <v>498</v>
      </c>
      <c r="H3749" s="21" t="s">
        <v>497</v>
      </c>
      <c r="I3749" s="21" t="s">
        <v>195</v>
      </c>
      <c r="J3749" s="22">
        <v>34455</v>
      </c>
      <c r="K3749" s="22">
        <v>55153</v>
      </c>
      <c r="L3749" s="23">
        <f t="shared" si="588"/>
        <v>10.9</v>
      </c>
      <c r="M3749" s="24">
        <f t="shared" si="589"/>
        <v>1</v>
      </c>
      <c r="N3749" s="21">
        <v>10.9</v>
      </c>
      <c r="O3749" s="21">
        <v>10.9</v>
      </c>
      <c r="P3749" s="21" t="s">
        <v>1310</v>
      </c>
      <c r="Q3749" s="21" t="s">
        <v>1311</v>
      </c>
      <c r="R3749" s="25" t="s">
        <v>1312</v>
      </c>
      <c r="S3749" s="21" t="s">
        <v>3600</v>
      </c>
      <c r="T3749" s="21"/>
      <c r="U3749" s="26"/>
      <c r="V3749" s="26"/>
      <c r="W3749" s="27">
        <f t="shared" si="580"/>
        <v>1994</v>
      </c>
      <c r="X3749" s="27">
        <f t="shared" si="581"/>
        <v>2050</v>
      </c>
      <c r="Y3749" s="28">
        <f t="shared" si="582"/>
        <v>0</v>
      </c>
      <c r="Z3749" s="29" t="str">
        <f t="shared" si="583"/>
        <v>SW</v>
      </c>
      <c r="AA3749" s="30">
        <f t="shared" si="584"/>
        <v>10.9</v>
      </c>
      <c r="AB3749" s="31">
        <f>IF(AND(ISNUMBER(MATCH($S3749,[3]Lists!$CU$8:$CU$37,0)),J3749&gt;=DATE(2018,12,31)),$AH$6,$AH$5)</f>
        <v>1</v>
      </c>
      <c r="AC3749" s="31">
        <f t="shared" si="585"/>
        <v>1</v>
      </c>
      <c r="AD3749" s="31">
        <f t="shared" si="586"/>
        <v>1</v>
      </c>
      <c r="AE3749" s="32" t="e">
        <f>MIN($K3749,IF(AND(S3749='[3]Resources - Baseline'!$C$25,$AH$3&gt;0),MIN(DATE(2050,12,31),MAX(DATE($AH$4,12,31),DATE(YEAR(J3749)+$AH$3,MONTH(J3749),DAY(J3749)))),IF(AND(COUNTIFS('[3]Resources - Baseline'!$C$26:$C$37,S3749)=1,$AH$2&gt;0),MIN(DATE($AH$4,12,31),DATE(YEAR(J3749)+$AH$2,MONTH(J3749),DAY(J3749))),DATE(2050,12,31))))</f>
        <v>#VALUE!</v>
      </c>
      <c r="AF3749" s="33">
        <f t="shared" si="587"/>
        <v>1</v>
      </c>
    </row>
    <row r="3750" spans="1:32">
      <c r="A3750" s="1">
        <v>3750</v>
      </c>
      <c r="B3750" s="21" t="s">
        <v>7547</v>
      </c>
      <c r="C3750" s="21" t="s">
        <v>7548</v>
      </c>
      <c r="D3750" s="21" t="s">
        <v>163</v>
      </c>
      <c r="E3750" s="21" t="s">
        <v>497</v>
      </c>
      <c r="F3750" s="21" t="s">
        <v>497</v>
      </c>
      <c r="G3750" s="21" t="s">
        <v>498</v>
      </c>
      <c r="H3750" s="21" t="s">
        <v>497</v>
      </c>
      <c r="I3750" s="21" t="s">
        <v>195</v>
      </c>
      <c r="J3750" s="22">
        <v>34455</v>
      </c>
      <c r="K3750" s="22">
        <v>55153</v>
      </c>
      <c r="L3750" s="23">
        <f t="shared" si="588"/>
        <v>10.9</v>
      </c>
      <c r="M3750" s="24">
        <f t="shared" si="589"/>
        <v>1</v>
      </c>
      <c r="N3750" s="21">
        <v>10.9</v>
      </c>
      <c r="O3750" s="21">
        <v>10.9</v>
      </c>
      <c r="P3750" s="21" t="s">
        <v>1310</v>
      </c>
      <c r="Q3750" s="21" t="s">
        <v>1311</v>
      </c>
      <c r="R3750" s="25" t="s">
        <v>1312</v>
      </c>
      <c r="S3750" s="21" t="s">
        <v>3600</v>
      </c>
      <c r="T3750" s="21"/>
      <c r="U3750" s="26"/>
      <c r="V3750" s="26"/>
      <c r="W3750" s="27">
        <f t="shared" si="580"/>
        <v>1994</v>
      </c>
      <c r="X3750" s="27">
        <f t="shared" si="581"/>
        <v>2050</v>
      </c>
      <c r="Y3750" s="28">
        <f t="shared" si="582"/>
        <v>0</v>
      </c>
      <c r="Z3750" s="29" t="str">
        <f t="shared" si="583"/>
        <v>SW</v>
      </c>
      <c r="AA3750" s="30">
        <f t="shared" si="584"/>
        <v>10.9</v>
      </c>
      <c r="AB3750" s="31">
        <f>IF(AND(ISNUMBER(MATCH($S3750,[3]Lists!$CU$8:$CU$37,0)),J3750&gt;=DATE(2018,12,31)),$AH$6,$AH$5)</f>
        <v>1</v>
      </c>
      <c r="AC3750" s="31">
        <f t="shared" si="585"/>
        <v>1</v>
      </c>
      <c r="AD3750" s="31">
        <f t="shared" si="586"/>
        <v>1</v>
      </c>
      <c r="AE3750" s="32" t="e">
        <f>MIN($K3750,IF(AND(S3750='[3]Resources - Baseline'!$C$25,$AH$3&gt;0),MIN(DATE(2050,12,31),MAX(DATE($AH$4,12,31),DATE(YEAR(J3750)+$AH$3,MONTH(J3750),DAY(J3750)))),IF(AND(COUNTIFS('[3]Resources - Baseline'!$C$26:$C$37,S3750)=1,$AH$2&gt;0),MIN(DATE($AH$4,12,31),DATE(YEAR(J3750)+$AH$2,MONTH(J3750),DAY(J3750))),DATE(2050,12,31))))</f>
        <v>#VALUE!</v>
      </c>
      <c r="AF3750" s="33">
        <f t="shared" si="587"/>
        <v>1</v>
      </c>
    </row>
    <row r="3751" spans="1:32">
      <c r="A3751" s="1">
        <v>3751</v>
      </c>
      <c r="B3751" s="21" t="s">
        <v>7549</v>
      </c>
      <c r="C3751" s="21" t="s">
        <v>7550</v>
      </c>
      <c r="D3751" s="21" t="s">
        <v>185</v>
      </c>
      <c r="E3751" s="21" t="s">
        <v>175</v>
      </c>
      <c r="F3751" s="21" t="s">
        <v>175</v>
      </c>
      <c r="G3751" s="21" t="s">
        <v>186</v>
      </c>
      <c r="H3751" s="21" t="s">
        <v>175</v>
      </c>
      <c r="I3751" s="21" t="s">
        <v>178</v>
      </c>
      <c r="J3751" s="22">
        <v>32591</v>
      </c>
      <c r="K3751" s="22">
        <v>55153</v>
      </c>
      <c r="L3751" s="23">
        <f t="shared" si="588"/>
        <v>24.49</v>
      </c>
      <c r="M3751" s="24">
        <f t="shared" si="589"/>
        <v>0.84244926040591672</v>
      </c>
      <c r="N3751" s="21">
        <v>24.49</v>
      </c>
      <c r="O3751" s="21">
        <v>29.07</v>
      </c>
      <c r="P3751" s="21" t="s">
        <v>187</v>
      </c>
      <c r="Q3751" s="21" t="s">
        <v>214</v>
      </c>
      <c r="R3751" s="25" t="s">
        <v>215</v>
      </c>
      <c r="S3751" s="21" t="s">
        <v>913</v>
      </c>
      <c r="T3751" s="21"/>
      <c r="U3751" s="26"/>
      <c r="V3751" s="26"/>
      <c r="W3751" s="27">
        <f t="shared" si="580"/>
        <v>1989</v>
      </c>
      <c r="X3751" s="27">
        <f t="shared" si="581"/>
        <v>2050</v>
      </c>
      <c r="Y3751" s="28">
        <f t="shared" si="582"/>
        <v>0</v>
      </c>
      <c r="Z3751" s="29" t="str">
        <f t="shared" si="583"/>
        <v>CAISO</v>
      </c>
      <c r="AA3751" s="30">
        <f t="shared" si="584"/>
        <v>29.07</v>
      </c>
      <c r="AB3751" s="31">
        <f>IF(AND(ISNUMBER(MATCH($S3751,[3]Lists!$CU$8:$CU$37,0)),J3751&gt;=DATE(2018,12,31)),$AH$6,$AH$5)</f>
        <v>1</v>
      </c>
      <c r="AC3751" s="31">
        <f t="shared" si="585"/>
        <v>1</v>
      </c>
      <c r="AD3751" s="31">
        <f t="shared" si="586"/>
        <v>1</v>
      </c>
      <c r="AE3751" s="32" t="e">
        <f>MIN($K3751,IF(AND(S3751='[3]Resources - Baseline'!$C$25,$AH$3&gt;0),MIN(DATE(2050,12,31),MAX(DATE($AH$4,12,31),DATE(YEAR(J3751)+$AH$3,MONTH(J3751),DAY(J3751)))),IF(AND(COUNTIFS('[3]Resources - Baseline'!$C$26:$C$37,S3751)=1,$AH$2&gt;0),MIN(DATE($AH$4,12,31),DATE(YEAR(J3751)+$AH$2,MONTH(J3751),DAY(J3751))),DATE(2050,12,31))))</f>
        <v>#VALUE!</v>
      </c>
      <c r="AF3751" s="33">
        <f t="shared" si="587"/>
        <v>1</v>
      </c>
    </row>
    <row r="3752" spans="1:32">
      <c r="A3752" s="1">
        <v>3752</v>
      </c>
      <c r="B3752" s="21" t="s">
        <v>7551</v>
      </c>
      <c r="C3752" s="21" t="s">
        <v>7552</v>
      </c>
      <c r="D3752" s="21" t="s">
        <v>163</v>
      </c>
      <c r="E3752" s="21" t="s">
        <v>164</v>
      </c>
      <c r="F3752" s="21" t="s">
        <v>164</v>
      </c>
      <c r="G3752" s="21" t="s">
        <v>165</v>
      </c>
      <c r="H3752" s="21" t="s">
        <v>166</v>
      </c>
      <c r="I3752" s="21" t="s">
        <v>167</v>
      </c>
      <c r="J3752" s="22">
        <v>18994</v>
      </c>
      <c r="K3752" s="22">
        <v>48669</v>
      </c>
      <c r="L3752" s="23">
        <f t="shared" si="588"/>
        <v>65</v>
      </c>
      <c r="M3752" s="24">
        <f t="shared" si="589"/>
        <v>1</v>
      </c>
      <c r="N3752" s="21">
        <v>65</v>
      </c>
      <c r="O3752" s="21">
        <v>65</v>
      </c>
      <c r="P3752" s="21" t="s">
        <v>218</v>
      </c>
      <c r="Q3752" s="21" t="s">
        <v>219</v>
      </c>
      <c r="R3752" s="25" t="s">
        <v>218</v>
      </c>
      <c r="S3752" s="21" t="s">
        <v>220</v>
      </c>
      <c r="T3752" s="21"/>
      <c r="U3752" s="26"/>
      <c r="V3752" s="26"/>
      <c r="W3752" s="27">
        <f t="shared" si="580"/>
        <v>1952</v>
      </c>
      <c r="X3752" s="27">
        <f t="shared" si="581"/>
        <v>2032</v>
      </c>
      <c r="Y3752" s="28">
        <f t="shared" si="582"/>
        <v>0</v>
      </c>
      <c r="Z3752" s="29" t="str">
        <f t="shared" si="583"/>
        <v>Excluded</v>
      </c>
      <c r="AA3752" s="30">
        <f t="shared" si="584"/>
        <v>65</v>
      </c>
      <c r="AB3752" s="31">
        <f>IF(AND(ISNUMBER(MATCH($S3752,[3]Lists!$CU$8:$CU$37,0)),J3752&gt;=DATE(2018,12,31)),$AH$6,$AH$5)</f>
        <v>1</v>
      </c>
      <c r="AC3752" s="31">
        <f t="shared" si="585"/>
        <v>1</v>
      </c>
      <c r="AD3752" s="31">
        <f t="shared" si="586"/>
        <v>1</v>
      </c>
      <c r="AE3752" s="32" t="e">
        <f>MIN($K3752,IF(AND(S3752='[3]Resources - Baseline'!$C$25,$AH$3&gt;0),MIN(DATE(2050,12,31),MAX(DATE($AH$4,12,31),DATE(YEAR(J3752)+$AH$3,MONTH(J3752),DAY(J3752)))),IF(AND(COUNTIFS('[3]Resources - Baseline'!$C$26:$C$37,S3752)=1,$AH$2&gt;0),MIN(DATE($AH$4,12,31),DATE(YEAR(J3752)+$AH$2,MONTH(J3752),DAY(J3752))),DATE(2050,12,31))))</f>
        <v>#VALUE!</v>
      </c>
      <c r="AF3752" s="33">
        <f t="shared" si="587"/>
        <v>1</v>
      </c>
    </row>
    <row r="3753" spans="1:32">
      <c r="A3753" s="1">
        <v>3753</v>
      </c>
      <c r="B3753" s="21" t="s">
        <v>7553</v>
      </c>
      <c r="C3753" s="21"/>
      <c r="D3753" s="21" t="s">
        <v>185</v>
      </c>
      <c r="E3753" s="21" t="s">
        <v>176</v>
      </c>
      <c r="F3753" s="21" t="s">
        <v>176</v>
      </c>
      <c r="G3753" s="21" t="s">
        <v>177</v>
      </c>
      <c r="H3753" s="21" t="s">
        <v>176</v>
      </c>
      <c r="I3753" s="21" t="s">
        <v>178</v>
      </c>
      <c r="J3753" s="22">
        <v>41354</v>
      </c>
      <c r="K3753" s="22">
        <v>55153</v>
      </c>
      <c r="L3753" s="23">
        <f t="shared" si="588"/>
        <v>96</v>
      </c>
      <c r="M3753" s="24">
        <f t="shared" si="589"/>
        <v>0.99554080680286205</v>
      </c>
      <c r="N3753" s="21">
        <v>96</v>
      </c>
      <c r="O3753" s="21">
        <v>96.43</v>
      </c>
      <c r="P3753" s="21" t="s">
        <v>288</v>
      </c>
      <c r="Q3753" s="21" t="s">
        <v>269</v>
      </c>
      <c r="R3753" s="25" t="s">
        <v>270</v>
      </c>
      <c r="S3753" s="21" t="s">
        <v>450</v>
      </c>
      <c r="T3753" s="21"/>
      <c r="U3753" s="26"/>
      <c r="V3753" s="26"/>
      <c r="W3753" s="27">
        <f t="shared" si="580"/>
        <v>2013</v>
      </c>
      <c r="X3753" s="27">
        <f t="shared" si="581"/>
        <v>2050</v>
      </c>
      <c r="Y3753" s="28">
        <f t="shared" si="582"/>
        <v>0</v>
      </c>
      <c r="Z3753" s="29" t="str">
        <f t="shared" si="583"/>
        <v>CAISO</v>
      </c>
      <c r="AA3753" s="30">
        <f t="shared" si="584"/>
        <v>96.43</v>
      </c>
      <c r="AB3753" s="31">
        <f>IF(AND(ISNUMBER(MATCH($S3753,[3]Lists!$CU$8:$CU$37,0)),J3753&gt;=DATE(2018,12,31)),$AH$6,$AH$5)</f>
        <v>1</v>
      </c>
      <c r="AC3753" s="31">
        <f t="shared" si="585"/>
        <v>1</v>
      </c>
      <c r="AD3753" s="31">
        <f t="shared" si="586"/>
        <v>1</v>
      </c>
      <c r="AE3753" s="32" t="e">
        <f>MIN($K3753,IF(AND(S3753='[3]Resources - Baseline'!$C$25,$AH$3&gt;0),MIN(DATE(2050,12,31),MAX(DATE($AH$4,12,31),DATE(YEAR(J3753)+$AH$3,MONTH(J3753),DAY(J3753)))),IF(AND(COUNTIFS('[3]Resources - Baseline'!$C$26:$C$37,S3753)=1,$AH$2&gt;0),MIN(DATE($AH$4,12,31),DATE(YEAR(J3753)+$AH$2,MONTH(J3753),DAY(J3753))),DATE(2050,12,31))))</f>
        <v>#VALUE!</v>
      </c>
      <c r="AF3753" s="33">
        <f t="shared" si="587"/>
        <v>1</v>
      </c>
    </row>
    <row r="3754" spans="1:32">
      <c r="A3754" s="1">
        <v>3754</v>
      </c>
      <c r="B3754" s="21" t="s">
        <v>7554</v>
      </c>
      <c r="C3754" s="21"/>
      <c r="D3754" s="21" t="s">
        <v>185</v>
      </c>
      <c r="E3754" s="21" t="s">
        <v>176</v>
      </c>
      <c r="F3754" s="21" t="s">
        <v>176</v>
      </c>
      <c r="G3754" s="21" t="s">
        <v>177</v>
      </c>
      <c r="H3754" s="21" t="s">
        <v>176</v>
      </c>
      <c r="I3754" s="21" t="s">
        <v>178</v>
      </c>
      <c r="J3754" s="22">
        <v>41354</v>
      </c>
      <c r="K3754" s="22">
        <v>55153</v>
      </c>
      <c r="L3754" s="23">
        <f t="shared" si="588"/>
        <v>96</v>
      </c>
      <c r="M3754" s="24">
        <f t="shared" si="589"/>
        <v>0.9906098441853266</v>
      </c>
      <c r="N3754" s="21">
        <v>96</v>
      </c>
      <c r="O3754" s="21">
        <v>96.91</v>
      </c>
      <c r="P3754" s="21" t="s">
        <v>288</v>
      </c>
      <c r="Q3754" s="21" t="s">
        <v>269</v>
      </c>
      <c r="R3754" s="25" t="s">
        <v>270</v>
      </c>
      <c r="S3754" s="21" t="s">
        <v>450</v>
      </c>
      <c r="T3754" s="21"/>
      <c r="U3754" s="26"/>
      <c r="V3754" s="26"/>
      <c r="W3754" s="27">
        <f t="shared" si="580"/>
        <v>2013</v>
      </c>
      <c r="X3754" s="27">
        <f t="shared" si="581"/>
        <v>2050</v>
      </c>
      <c r="Y3754" s="28">
        <f t="shared" si="582"/>
        <v>0</v>
      </c>
      <c r="Z3754" s="29" t="str">
        <f t="shared" si="583"/>
        <v>CAISO</v>
      </c>
      <c r="AA3754" s="30">
        <f t="shared" si="584"/>
        <v>96.91</v>
      </c>
      <c r="AB3754" s="31">
        <f>IF(AND(ISNUMBER(MATCH($S3754,[3]Lists!$CU$8:$CU$37,0)),J3754&gt;=DATE(2018,12,31)),$AH$6,$AH$5)</f>
        <v>1</v>
      </c>
      <c r="AC3754" s="31">
        <f t="shared" si="585"/>
        <v>1</v>
      </c>
      <c r="AD3754" s="31">
        <f t="shared" si="586"/>
        <v>1</v>
      </c>
      <c r="AE3754" s="32" t="e">
        <f>MIN($K3754,IF(AND(S3754='[3]Resources - Baseline'!$C$25,$AH$3&gt;0),MIN(DATE(2050,12,31),MAX(DATE($AH$4,12,31),DATE(YEAR(J3754)+$AH$3,MONTH(J3754),DAY(J3754)))),IF(AND(COUNTIFS('[3]Resources - Baseline'!$C$26:$C$37,S3754)=1,$AH$2&gt;0),MIN(DATE($AH$4,12,31),DATE(YEAR(J3754)+$AH$2,MONTH(J3754),DAY(J3754))),DATE(2050,12,31))))</f>
        <v>#VALUE!</v>
      </c>
      <c r="AF3754" s="33">
        <f t="shared" si="587"/>
        <v>1</v>
      </c>
    </row>
    <row r="3755" spans="1:32">
      <c r="A3755" s="1">
        <v>3755</v>
      </c>
      <c r="B3755" s="21" t="s">
        <v>7555</v>
      </c>
      <c r="C3755" s="21"/>
      <c r="D3755" s="21" t="s">
        <v>185</v>
      </c>
      <c r="E3755" s="21" t="s">
        <v>176</v>
      </c>
      <c r="F3755" s="21" t="s">
        <v>176</v>
      </c>
      <c r="G3755" s="21" t="s">
        <v>177</v>
      </c>
      <c r="H3755" s="21" t="s">
        <v>176</v>
      </c>
      <c r="I3755" s="21" t="s">
        <v>178</v>
      </c>
      <c r="J3755" s="22">
        <v>41354</v>
      </c>
      <c r="K3755" s="22">
        <v>55153</v>
      </c>
      <c r="L3755" s="23">
        <f t="shared" si="588"/>
        <v>96</v>
      </c>
      <c r="M3755" s="24">
        <f t="shared" si="589"/>
        <v>0.99327470253491978</v>
      </c>
      <c r="N3755" s="21">
        <v>96</v>
      </c>
      <c r="O3755" s="21">
        <v>96.65</v>
      </c>
      <c r="P3755" s="21" t="s">
        <v>288</v>
      </c>
      <c r="Q3755" s="21" t="s">
        <v>269</v>
      </c>
      <c r="R3755" s="25" t="s">
        <v>270</v>
      </c>
      <c r="S3755" s="21" t="s">
        <v>450</v>
      </c>
      <c r="T3755" s="21"/>
      <c r="U3755" s="26"/>
      <c r="V3755" s="26"/>
      <c r="W3755" s="27">
        <f t="shared" si="580"/>
        <v>2013</v>
      </c>
      <c r="X3755" s="27">
        <f t="shared" si="581"/>
        <v>2050</v>
      </c>
      <c r="Y3755" s="28">
        <f t="shared" si="582"/>
        <v>0</v>
      </c>
      <c r="Z3755" s="29" t="str">
        <f t="shared" si="583"/>
        <v>CAISO</v>
      </c>
      <c r="AA3755" s="30">
        <f t="shared" si="584"/>
        <v>96.65</v>
      </c>
      <c r="AB3755" s="31">
        <f>IF(AND(ISNUMBER(MATCH($S3755,[3]Lists!$CU$8:$CU$37,0)),J3755&gt;=DATE(2018,12,31)),$AH$6,$AH$5)</f>
        <v>1</v>
      </c>
      <c r="AC3755" s="31">
        <f t="shared" si="585"/>
        <v>1</v>
      </c>
      <c r="AD3755" s="31">
        <f t="shared" si="586"/>
        <v>1</v>
      </c>
      <c r="AE3755" s="32" t="e">
        <f>MIN($K3755,IF(AND(S3755='[3]Resources - Baseline'!$C$25,$AH$3&gt;0),MIN(DATE(2050,12,31),MAX(DATE($AH$4,12,31),DATE(YEAR(J3755)+$AH$3,MONTH(J3755),DAY(J3755)))),IF(AND(COUNTIFS('[3]Resources - Baseline'!$C$26:$C$37,S3755)=1,$AH$2&gt;0),MIN(DATE($AH$4,12,31),DATE(YEAR(J3755)+$AH$2,MONTH(J3755),DAY(J3755))),DATE(2050,12,31))))</f>
        <v>#VALUE!</v>
      </c>
      <c r="AF3755" s="33">
        <f t="shared" si="587"/>
        <v>1</v>
      </c>
    </row>
    <row r="3756" spans="1:32">
      <c r="A3756" s="1">
        <v>3756</v>
      </c>
      <c r="B3756" s="21" t="s">
        <v>7556</v>
      </c>
      <c r="C3756" s="21"/>
      <c r="D3756" s="21" t="s">
        <v>185</v>
      </c>
      <c r="E3756" s="21" t="s">
        <v>176</v>
      </c>
      <c r="F3756" s="21" t="s">
        <v>176</v>
      </c>
      <c r="G3756" s="21" t="s">
        <v>177</v>
      </c>
      <c r="H3756" s="21" t="s">
        <v>176</v>
      </c>
      <c r="I3756" s="21" t="s">
        <v>178</v>
      </c>
      <c r="J3756" s="22">
        <v>41362</v>
      </c>
      <c r="K3756" s="22">
        <v>55153</v>
      </c>
      <c r="L3756" s="23">
        <f t="shared" si="588"/>
        <v>96</v>
      </c>
      <c r="M3756" s="24">
        <f t="shared" si="589"/>
        <v>0.99492175354959067</v>
      </c>
      <c r="N3756" s="21">
        <v>96</v>
      </c>
      <c r="O3756" s="21">
        <v>96.49</v>
      </c>
      <c r="P3756" s="21" t="s">
        <v>288</v>
      </c>
      <c r="Q3756" s="21" t="s">
        <v>269</v>
      </c>
      <c r="R3756" s="25" t="s">
        <v>270</v>
      </c>
      <c r="S3756" s="21" t="s">
        <v>450</v>
      </c>
      <c r="T3756" s="21"/>
      <c r="U3756" s="26"/>
      <c r="V3756" s="26"/>
      <c r="W3756" s="27">
        <f t="shared" si="580"/>
        <v>2013</v>
      </c>
      <c r="X3756" s="27">
        <f t="shared" si="581"/>
        <v>2050</v>
      </c>
      <c r="Y3756" s="28">
        <f t="shared" si="582"/>
        <v>0</v>
      </c>
      <c r="Z3756" s="29" t="str">
        <f t="shared" si="583"/>
        <v>CAISO</v>
      </c>
      <c r="AA3756" s="30">
        <f t="shared" si="584"/>
        <v>96.49</v>
      </c>
      <c r="AB3756" s="31">
        <f>IF(AND(ISNUMBER(MATCH($S3756,[3]Lists!$CU$8:$CU$37,0)),J3756&gt;=DATE(2018,12,31)),$AH$6,$AH$5)</f>
        <v>1</v>
      </c>
      <c r="AC3756" s="31">
        <f t="shared" si="585"/>
        <v>1</v>
      </c>
      <c r="AD3756" s="31">
        <f t="shared" si="586"/>
        <v>1</v>
      </c>
      <c r="AE3756" s="32" t="e">
        <f>MIN($K3756,IF(AND(S3756='[3]Resources - Baseline'!$C$25,$AH$3&gt;0),MIN(DATE(2050,12,31),MAX(DATE($AH$4,12,31),DATE(YEAR(J3756)+$AH$3,MONTH(J3756),DAY(J3756)))),IF(AND(COUNTIFS('[3]Resources - Baseline'!$C$26:$C$37,S3756)=1,$AH$2&gt;0),MIN(DATE($AH$4,12,31),DATE(YEAR(J3756)+$AH$2,MONTH(J3756),DAY(J3756))),DATE(2050,12,31))))</f>
        <v>#VALUE!</v>
      </c>
      <c r="AF3756" s="33">
        <f t="shared" si="587"/>
        <v>1</v>
      </c>
    </row>
    <row r="3757" spans="1:32">
      <c r="A3757" s="1">
        <v>3757</v>
      </c>
      <c r="B3757" s="21" t="s">
        <v>7557</v>
      </c>
      <c r="C3757" s="21"/>
      <c r="D3757" s="21" t="s">
        <v>185</v>
      </c>
      <c r="E3757" s="21" t="s">
        <v>176</v>
      </c>
      <c r="F3757" s="21" t="s">
        <v>176</v>
      </c>
      <c r="G3757" s="21" t="s">
        <v>177</v>
      </c>
      <c r="H3757" s="21" t="s">
        <v>176</v>
      </c>
      <c r="I3757" s="21" t="s">
        <v>178</v>
      </c>
      <c r="J3757" s="22">
        <v>41394</v>
      </c>
      <c r="K3757" s="22">
        <v>55153</v>
      </c>
      <c r="L3757" s="23">
        <f t="shared" si="588"/>
        <v>96.65</v>
      </c>
      <c r="M3757" s="24">
        <f t="shared" si="589"/>
        <v>1</v>
      </c>
      <c r="N3757" s="21">
        <v>96.65</v>
      </c>
      <c r="O3757" s="21">
        <v>96.65</v>
      </c>
      <c r="P3757" s="21" t="s">
        <v>288</v>
      </c>
      <c r="Q3757" s="21" t="s">
        <v>269</v>
      </c>
      <c r="R3757" s="25" t="s">
        <v>270</v>
      </c>
      <c r="S3757" s="21" t="s">
        <v>450</v>
      </c>
      <c r="T3757" s="21"/>
      <c r="U3757" s="26"/>
      <c r="V3757" s="26"/>
      <c r="W3757" s="27">
        <f t="shared" si="580"/>
        <v>2013</v>
      </c>
      <c r="X3757" s="27">
        <f t="shared" si="581"/>
        <v>2050</v>
      </c>
      <c r="Y3757" s="28">
        <f t="shared" si="582"/>
        <v>0</v>
      </c>
      <c r="Z3757" s="29" t="str">
        <f t="shared" si="583"/>
        <v>CAISO</v>
      </c>
      <c r="AA3757" s="30">
        <f t="shared" si="584"/>
        <v>96.65</v>
      </c>
      <c r="AB3757" s="31">
        <f>IF(AND(ISNUMBER(MATCH($S3757,[3]Lists!$CU$8:$CU$37,0)),J3757&gt;=DATE(2018,12,31)),$AH$6,$AH$5)</f>
        <v>1</v>
      </c>
      <c r="AC3757" s="31">
        <f t="shared" si="585"/>
        <v>1</v>
      </c>
      <c r="AD3757" s="31">
        <f t="shared" si="586"/>
        <v>1</v>
      </c>
      <c r="AE3757" s="32" t="e">
        <f>MIN($K3757,IF(AND(S3757='[3]Resources - Baseline'!$C$25,$AH$3&gt;0),MIN(DATE(2050,12,31),MAX(DATE($AH$4,12,31),DATE(YEAR(J3757)+$AH$3,MONTH(J3757),DAY(J3757)))),IF(AND(COUNTIFS('[3]Resources - Baseline'!$C$26:$C$37,S3757)=1,$AH$2&gt;0),MIN(DATE($AH$4,12,31),DATE(YEAR(J3757)+$AH$2,MONTH(J3757),DAY(J3757))),DATE(2050,12,31))))</f>
        <v>#VALUE!</v>
      </c>
      <c r="AF3757" s="33">
        <f t="shared" si="587"/>
        <v>1</v>
      </c>
    </row>
    <row r="3758" spans="1:32">
      <c r="A3758" s="1">
        <v>3758</v>
      </c>
      <c r="B3758" s="21" t="s">
        <v>7558</v>
      </c>
      <c r="C3758" s="21" t="s">
        <v>7559</v>
      </c>
      <c r="D3758" s="21" t="s">
        <v>163</v>
      </c>
      <c r="E3758" s="21" t="s">
        <v>164</v>
      </c>
      <c r="F3758" s="21" t="s">
        <v>164</v>
      </c>
      <c r="G3758" s="21" t="s">
        <v>165</v>
      </c>
      <c r="H3758" s="21" t="s">
        <v>166</v>
      </c>
      <c r="I3758" s="21" t="s">
        <v>167</v>
      </c>
      <c r="J3758" s="22">
        <v>34425</v>
      </c>
      <c r="K3758" s="22">
        <v>48928</v>
      </c>
      <c r="L3758" s="23">
        <f t="shared" si="588"/>
        <v>3.6</v>
      </c>
      <c r="M3758" s="24">
        <f t="shared" si="589"/>
        <v>1</v>
      </c>
      <c r="N3758" s="21">
        <v>3.6</v>
      </c>
      <c r="O3758" s="21">
        <v>3.6</v>
      </c>
      <c r="P3758" s="21" t="s">
        <v>218</v>
      </c>
      <c r="Q3758" s="21" t="s">
        <v>219</v>
      </c>
      <c r="R3758" s="25" t="s">
        <v>218</v>
      </c>
      <c r="S3758" s="21" t="s">
        <v>220</v>
      </c>
      <c r="T3758" s="21"/>
      <c r="U3758" s="26"/>
      <c r="V3758" s="26"/>
      <c r="W3758" s="27">
        <f t="shared" si="580"/>
        <v>1994</v>
      </c>
      <c r="X3758" s="27">
        <f t="shared" si="581"/>
        <v>2033</v>
      </c>
      <c r="Y3758" s="28">
        <f t="shared" si="582"/>
        <v>0</v>
      </c>
      <c r="Z3758" s="29" t="str">
        <f t="shared" si="583"/>
        <v>Excluded</v>
      </c>
      <c r="AA3758" s="30">
        <f t="shared" si="584"/>
        <v>3.6</v>
      </c>
      <c r="AB3758" s="31">
        <f>IF(AND(ISNUMBER(MATCH($S3758,[3]Lists!$CU$8:$CU$37,0)),J3758&gt;=DATE(2018,12,31)),$AH$6,$AH$5)</f>
        <v>1</v>
      </c>
      <c r="AC3758" s="31">
        <f t="shared" si="585"/>
        <v>1</v>
      </c>
      <c r="AD3758" s="31">
        <f t="shared" si="586"/>
        <v>1</v>
      </c>
      <c r="AE3758" s="32" t="e">
        <f>MIN($K3758,IF(AND(S3758='[3]Resources - Baseline'!$C$25,$AH$3&gt;0),MIN(DATE(2050,12,31),MAX(DATE($AH$4,12,31),DATE(YEAR(J3758)+$AH$3,MONTH(J3758),DAY(J3758)))),IF(AND(COUNTIFS('[3]Resources - Baseline'!$C$26:$C$37,S3758)=1,$AH$2&gt;0),MIN(DATE($AH$4,12,31),DATE(YEAR(J3758)+$AH$2,MONTH(J3758),DAY(J3758))),DATE(2050,12,31))))</f>
        <v>#VALUE!</v>
      </c>
      <c r="AF3758" s="33">
        <f t="shared" si="587"/>
        <v>1</v>
      </c>
    </row>
    <row r="3759" spans="1:32">
      <c r="A3759" s="1">
        <v>3759</v>
      </c>
      <c r="B3759" s="21" t="s">
        <v>7560</v>
      </c>
      <c r="C3759" s="21" t="s">
        <v>7561</v>
      </c>
      <c r="D3759" s="21" t="s">
        <v>163</v>
      </c>
      <c r="E3759" s="21" t="s">
        <v>164</v>
      </c>
      <c r="F3759" s="21" t="s">
        <v>164</v>
      </c>
      <c r="G3759" s="21" t="s">
        <v>165</v>
      </c>
      <c r="H3759" s="21" t="s">
        <v>166</v>
      </c>
      <c r="I3759" s="21" t="s">
        <v>167</v>
      </c>
      <c r="J3759" s="22">
        <v>34425</v>
      </c>
      <c r="K3759" s="22">
        <v>48928</v>
      </c>
      <c r="L3759" s="23">
        <f t="shared" si="588"/>
        <v>3.6</v>
      </c>
      <c r="M3759" s="24">
        <f t="shared" si="589"/>
        <v>1</v>
      </c>
      <c r="N3759" s="21">
        <v>3.6</v>
      </c>
      <c r="O3759" s="21">
        <v>3.6</v>
      </c>
      <c r="P3759" s="21" t="s">
        <v>218</v>
      </c>
      <c r="Q3759" s="21" t="s">
        <v>219</v>
      </c>
      <c r="R3759" s="25" t="s">
        <v>218</v>
      </c>
      <c r="S3759" s="21" t="s">
        <v>220</v>
      </c>
      <c r="T3759" s="21"/>
      <c r="U3759" s="26"/>
      <c r="V3759" s="26"/>
      <c r="W3759" s="27">
        <f t="shared" si="580"/>
        <v>1994</v>
      </c>
      <c r="X3759" s="27">
        <f t="shared" si="581"/>
        <v>2033</v>
      </c>
      <c r="Y3759" s="28">
        <f t="shared" si="582"/>
        <v>0</v>
      </c>
      <c r="Z3759" s="29" t="str">
        <f t="shared" si="583"/>
        <v>Excluded</v>
      </c>
      <c r="AA3759" s="30">
        <f t="shared" si="584"/>
        <v>3.6</v>
      </c>
      <c r="AB3759" s="31">
        <f>IF(AND(ISNUMBER(MATCH($S3759,[3]Lists!$CU$8:$CU$37,0)),J3759&gt;=DATE(2018,12,31)),$AH$6,$AH$5)</f>
        <v>1</v>
      </c>
      <c r="AC3759" s="31">
        <f t="shared" si="585"/>
        <v>1</v>
      </c>
      <c r="AD3759" s="31">
        <f t="shared" si="586"/>
        <v>1</v>
      </c>
      <c r="AE3759" s="32" t="e">
        <f>MIN($K3759,IF(AND(S3759='[3]Resources - Baseline'!$C$25,$AH$3&gt;0),MIN(DATE(2050,12,31),MAX(DATE($AH$4,12,31),DATE(YEAR(J3759)+$AH$3,MONTH(J3759),DAY(J3759)))),IF(AND(COUNTIFS('[3]Resources - Baseline'!$C$26:$C$37,S3759)=1,$AH$2&gt;0),MIN(DATE($AH$4,12,31),DATE(YEAR(J3759)+$AH$2,MONTH(J3759),DAY(J3759))),DATE(2050,12,31))))</f>
        <v>#VALUE!</v>
      </c>
      <c r="AF3759" s="33">
        <f t="shared" si="587"/>
        <v>1</v>
      </c>
    </row>
    <row r="3760" spans="1:32">
      <c r="A3760" s="1">
        <v>3760</v>
      </c>
      <c r="B3760" s="21" t="s">
        <v>7562</v>
      </c>
      <c r="C3760" s="21" t="s">
        <v>7563</v>
      </c>
      <c r="D3760" s="21" t="s">
        <v>163</v>
      </c>
      <c r="E3760" s="21" t="s">
        <v>164</v>
      </c>
      <c r="F3760" s="21" t="s">
        <v>164</v>
      </c>
      <c r="G3760" s="21" t="s">
        <v>165</v>
      </c>
      <c r="H3760" s="21" t="s">
        <v>166</v>
      </c>
      <c r="I3760" s="21" t="s">
        <v>167</v>
      </c>
      <c r="J3760" s="22">
        <v>34425</v>
      </c>
      <c r="K3760" s="22">
        <v>48928</v>
      </c>
      <c r="L3760" s="23">
        <f t="shared" si="588"/>
        <v>3.6</v>
      </c>
      <c r="M3760" s="24">
        <f t="shared" si="589"/>
        <v>1</v>
      </c>
      <c r="N3760" s="21">
        <v>3.6</v>
      </c>
      <c r="O3760" s="21">
        <v>3.6</v>
      </c>
      <c r="P3760" s="21" t="s">
        <v>218</v>
      </c>
      <c r="Q3760" s="21" t="s">
        <v>219</v>
      </c>
      <c r="R3760" s="25" t="s">
        <v>218</v>
      </c>
      <c r="S3760" s="21" t="s">
        <v>220</v>
      </c>
      <c r="T3760" s="21"/>
      <c r="U3760" s="26"/>
      <c r="V3760" s="26"/>
      <c r="W3760" s="27">
        <f t="shared" si="580"/>
        <v>1994</v>
      </c>
      <c r="X3760" s="27">
        <f t="shared" si="581"/>
        <v>2033</v>
      </c>
      <c r="Y3760" s="28">
        <f t="shared" si="582"/>
        <v>0</v>
      </c>
      <c r="Z3760" s="29" t="str">
        <f t="shared" si="583"/>
        <v>Excluded</v>
      </c>
      <c r="AA3760" s="30">
        <f t="shared" si="584"/>
        <v>3.6</v>
      </c>
      <c r="AB3760" s="31">
        <f>IF(AND(ISNUMBER(MATCH($S3760,[3]Lists!$CU$8:$CU$37,0)),J3760&gt;=DATE(2018,12,31)),$AH$6,$AH$5)</f>
        <v>1</v>
      </c>
      <c r="AC3760" s="31">
        <f t="shared" si="585"/>
        <v>1</v>
      </c>
      <c r="AD3760" s="31">
        <f t="shared" si="586"/>
        <v>1</v>
      </c>
      <c r="AE3760" s="32" t="e">
        <f>MIN($K3760,IF(AND(S3760='[3]Resources - Baseline'!$C$25,$AH$3&gt;0),MIN(DATE(2050,12,31),MAX(DATE($AH$4,12,31),DATE(YEAR(J3760)+$AH$3,MONTH(J3760),DAY(J3760)))),IF(AND(COUNTIFS('[3]Resources - Baseline'!$C$26:$C$37,S3760)=1,$AH$2&gt;0),MIN(DATE($AH$4,12,31),DATE(YEAR(J3760)+$AH$2,MONTH(J3760),DAY(J3760))),DATE(2050,12,31))))</f>
        <v>#VALUE!</v>
      </c>
      <c r="AF3760" s="33">
        <f t="shared" si="587"/>
        <v>1</v>
      </c>
    </row>
    <row r="3761" spans="1:32">
      <c r="A3761" s="1">
        <v>3761</v>
      </c>
      <c r="B3761" s="21" t="s">
        <v>7564</v>
      </c>
      <c r="C3761" s="21" t="s">
        <v>7565</v>
      </c>
      <c r="D3761" s="21" t="s">
        <v>163</v>
      </c>
      <c r="E3761" s="21" t="s">
        <v>164</v>
      </c>
      <c r="F3761" s="21" t="s">
        <v>164</v>
      </c>
      <c r="G3761" s="21" t="s">
        <v>165</v>
      </c>
      <c r="H3761" s="21" t="s">
        <v>166</v>
      </c>
      <c r="I3761" s="21" t="s">
        <v>167</v>
      </c>
      <c r="J3761" s="22">
        <v>34425</v>
      </c>
      <c r="K3761" s="22">
        <v>48928</v>
      </c>
      <c r="L3761" s="23">
        <f t="shared" si="588"/>
        <v>3.6</v>
      </c>
      <c r="M3761" s="24">
        <f t="shared" si="589"/>
        <v>1</v>
      </c>
      <c r="N3761" s="21">
        <v>3.6</v>
      </c>
      <c r="O3761" s="21">
        <v>3.6</v>
      </c>
      <c r="P3761" s="21" t="s">
        <v>218</v>
      </c>
      <c r="Q3761" s="21" t="s">
        <v>219</v>
      </c>
      <c r="R3761" s="25" t="s">
        <v>218</v>
      </c>
      <c r="S3761" s="21" t="s">
        <v>220</v>
      </c>
      <c r="T3761" s="21"/>
      <c r="U3761" s="26"/>
      <c r="V3761" s="26"/>
      <c r="W3761" s="27">
        <f t="shared" si="580"/>
        <v>1994</v>
      </c>
      <c r="X3761" s="27">
        <f t="shared" si="581"/>
        <v>2033</v>
      </c>
      <c r="Y3761" s="28">
        <f t="shared" si="582"/>
        <v>0</v>
      </c>
      <c r="Z3761" s="29" t="str">
        <f t="shared" si="583"/>
        <v>Excluded</v>
      </c>
      <c r="AA3761" s="30">
        <f t="shared" si="584"/>
        <v>3.6</v>
      </c>
      <c r="AB3761" s="31">
        <f>IF(AND(ISNUMBER(MATCH($S3761,[3]Lists!$CU$8:$CU$37,0)),J3761&gt;=DATE(2018,12,31)),$AH$6,$AH$5)</f>
        <v>1</v>
      </c>
      <c r="AC3761" s="31">
        <f t="shared" si="585"/>
        <v>1</v>
      </c>
      <c r="AD3761" s="31">
        <f t="shared" si="586"/>
        <v>1</v>
      </c>
      <c r="AE3761" s="32" t="e">
        <f>MIN($K3761,IF(AND(S3761='[3]Resources - Baseline'!$C$25,$AH$3&gt;0),MIN(DATE(2050,12,31),MAX(DATE($AH$4,12,31),DATE(YEAR(J3761)+$AH$3,MONTH(J3761),DAY(J3761)))),IF(AND(COUNTIFS('[3]Resources - Baseline'!$C$26:$C$37,S3761)=1,$AH$2&gt;0),MIN(DATE($AH$4,12,31),DATE(YEAR(J3761)+$AH$2,MONTH(J3761),DAY(J3761))),DATE(2050,12,31))))</f>
        <v>#VALUE!</v>
      </c>
      <c r="AF3761" s="33">
        <f t="shared" si="587"/>
        <v>1</v>
      </c>
    </row>
    <row r="3762" spans="1:32">
      <c r="A3762" s="1">
        <v>3762</v>
      </c>
      <c r="B3762" s="21" t="s">
        <v>7566</v>
      </c>
      <c r="C3762" s="21" t="s">
        <v>7567</v>
      </c>
      <c r="D3762" s="21" t="s">
        <v>163</v>
      </c>
      <c r="E3762" s="21" t="s">
        <v>164</v>
      </c>
      <c r="F3762" s="21" t="s">
        <v>164</v>
      </c>
      <c r="G3762" s="21" t="s">
        <v>165</v>
      </c>
      <c r="H3762" s="21" t="s">
        <v>166</v>
      </c>
      <c r="I3762" s="21" t="s">
        <v>167</v>
      </c>
      <c r="J3762" s="22">
        <v>34029</v>
      </c>
      <c r="K3762" s="22">
        <v>48928</v>
      </c>
      <c r="L3762" s="23">
        <f t="shared" si="588"/>
        <v>3.6</v>
      </c>
      <c r="M3762" s="24">
        <f t="shared" si="589"/>
        <v>1</v>
      </c>
      <c r="N3762" s="21">
        <v>3.6</v>
      </c>
      <c r="O3762" s="21">
        <v>3.6</v>
      </c>
      <c r="P3762" s="21" t="s">
        <v>218</v>
      </c>
      <c r="Q3762" s="21" t="s">
        <v>219</v>
      </c>
      <c r="R3762" s="25" t="s">
        <v>218</v>
      </c>
      <c r="S3762" s="21" t="s">
        <v>220</v>
      </c>
      <c r="T3762" s="21"/>
      <c r="U3762" s="26"/>
      <c r="V3762" s="26"/>
      <c r="W3762" s="27">
        <f t="shared" si="580"/>
        <v>1993</v>
      </c>
      <c r="X3762" s="27">
        <f t="shared" si="581"/>
        <v>2033</v>
      </c>
      <c r="Y3762" s="28">
        <f t="shared" si="582"/>
        <v>0</v>
      </c>
      <c r="Z3762" s="29" t="str">
        <f t="shared" si="583"/>
        <v>Excluded</v>
      </c>
      <c r="AA3762" s="30">
        <f t="shared" si="584"/>
        <v>3.6</v>
      </c>
      <c r="AB3762" s="31">
        <f>IF(AND(ISNUMBER(MATCH($S3762,[3]Lists!$CU$8:$CU$37,0)),J3762&gt;=DATE(2018,12,31)),$AH$6,$AH$5)</f>
        <v>1</v>
      </c>
      <c r="AC3762" s="31">
        <f t="shared" si="585"/>
        <v>1</v>
      </c>
      <c r="AD3762" s="31">
        <f t="shared" si="586"/>
        <v>1</v>
      </c>
      <c r="AE3762" s="32" t="e">
        <f>MIN($K3762,IF(AND(S3762='[3]Resources - Baseline'!$C$25,$AH$3&gt;0),MIN(DATE(2050,12,31),MAX(DATE($AH$4,12,31),DATE(YEAR(J3762)+$AH$3,MONTH(J3762),DAY(J3762)))),IF(AND(COUNTIFS('[3]Resources - Baseline'!$C$26:$C$37,S3762)=1,$AH$2&gt;0),MIN(DATE($AH$4,12,31),DATE(YEAR(J3762)+$AH$2,MONTH(J3762),DAY(J3762))),DATE(2050,12,31))))</f>
        <v>#VALUE!</v>
      </c>
      <c r="AF3762" s="33">
        <f t="shared" si="587"/>
        <v>1</v>
      </c>
    </row>
    <row r="3763" spans="1:32">
      <c r="A3763" s="1">
        <v>3763</v>
      </c>
      <c r="B3763" s="21" t="s">
        <v>7568</v>
      </c>
      <c r="C3763" s="21" t="s">
        <v>7569</v>
      </c>
      <c r="D3763" s="21" t="s">
        <v>163</v>
      </c>
      <c r="E3763" s="21" t="s">
        <v>375</v>
      </c>
      <c r="F3763" s="21" t="s">
        <v>375</v>
      </c>
      <c r="G3763" s="21" t="s">
        <v>376</v>
      </c>
      <c r="H3763" s="21" t="s">
        <v>377</v>
      </c>
      <c r="I3763" s="21" t="s">
        <v>378</v>
      </c>
      <c r="J3763" s="22">
        <v>31503</v>
      </c>
      <c r="K3763" s="22">
        <v>55153</v>
      </c>
      <c r="L3763" s="23">
        <f t="shared" si="588"/>
        <v>24.8</v>
      </c>
      <c r="M3763" s="24">
        <f t="shared" si="589"/>
        <v>1</v>
      </c>
      <c r="N3763" s="21">
        <v>24.8</v>
      </c>
      <c r="O3763" s="21">
        <v>24.8</v>
      </c>
      <c r="P3763" s="21" t="s">
        <v>288</v>
      </c>
      <c r="Q3763" s="21" t="s">
        <v>269</v>
      </c>
      <c r="R3763" s="25" t="s">
        <v>270</v>
      </c>
      <c r="S3763" s="21" t="s">
        <v>379</v>
      </c>
      <c r="T3763" s="21"/>
      <c r="U3763" s="26"/>
      <c r="V3763" s="26"/>
      <c r="W3763" s="27">
        <f t="shared" si="580"/>
        <v>1986</v>
      </c>
      <c r="X3763" s="27">
        <f t="shared" si="581"/>
        <v>2050</v>
      </c>
      <c r="Y3763" s="28">
        <f t="shared" si="582"/>
        <v>0</v>
      </c>
      <c r="Z3763" s="29" t="str">
        <f t="shared" si="583"/>
        <v>BANC</v>
      </c>
      <c r="AA3763" s="30">
        <f t="shared" si="584"/>
        <v>24.8</v>
      </c>
      <c r="AB3763" s="31">
        <f>IF(AND(ISNUMBER(MATCH($S3763,[3]Lists!$CU$8:$CU$37,0)),J3763&gt;=DATE(2018,12,31)),$AH$6,$AH$5)</f>
        <v>1</v>
      </c>
      <c r="AC3763" s="31">
        <f t="shared" si="585"/>
        <v>1</v>
      </c>
      <c r="AD3763" s="31">
        <f t="shared" si="586"/>
        <v>1</v>
      </c>
      <c r="AE3763" s="32" t="e">
        <f>MIN($K3763,IF(AND(S3763='[3]Resources - Baseline'!$C$25,$AH$3&gt;0),MIN(DATE(2050,12,31),MAX(DATE($AH$4,12,31),DATE(YEAR(J3763)+$AH$3,MONTH(J3763),DAY(J3763)))),IF(AND(COUNTIFS('[3]Resources - Baseline'!$C$26:$C$37,S3763)=1,$AH$2&gt;0),MIN(DATE($AH$4,12,31),DATE(YEAR(J3763)+$AH$2,MONTH(J3763),DAY(J3763))),DATE(2050,12,31))))</f>
        <v>#VALUE!</v>
      </c>
      <c r="AF3763" s="33">
        <f t="shared" si="587"/>
        <v>1</v>
      </c>
    </row>
    <row r="3764" spans="1:32">
      <c r="A3764" s="1">
        <v>3764</v>
      </c>
      <c r="B3764" s="21" t="s">
        <v>7570</v>
      </c>
      <c r="C3764" s="21" t="s">
        <v>7571</v>
      </c>
      <c r="D3764" s="21" t="s">
        <v>163</v>
      </c>
      <c r="E3764" s="21" t="s">
        <v>375</v>
      </c>
      <c r="F3764" s="21" t="s">
        <v>375</v>
      </c>
      <c r="G3764" s="21" t="s">
        <v>376</v>
      </c>
      <c r="H3764" s="21" t="s">
        <v>377</v>
      </c>
      <c r="I3764" s="21" t="s">
        <v>378</v>
      </c>
      <c r="J3764" s="22">
        <v>31503</v>
      </c>
      <c r="K3764" s="22">
        <v>55153</v>
      </c>
      <c r="L3764" s="23">
        <f t="shared" si="588"/>
        <v>24.8</v>
      </c>
      <c r="M3764" s="24">
        <f t="shared" si="589"/>
        <v>1</v>
      </c>
      <c r="N3764" s="21">
        <v>24.8</v>
      </c>
      <c r="O3764" s="21">
        <v>24.8</v>
      </c>
      <c r="P3764" s="21" t="s">
        <v>288</v>
      </c>
      <c r="Q3764" s="21" t="s">
        <v>269</v>
      </c>
      <c r="R3764" s="25" t="s">
        <v>270</v>
      </c>
      <c r="S3764" s="21" t="s">
        <v>379</v>
      </c>
      <c r="T3764" s="21"/>
      <c r="U3764" s="26"/>
      <c r="V3764" s="26"/>
      <c r="W3764" s="27">
        <f t="shared" si="580"/>
        <v>1986</v>
      </c>
      <c r="X3764" s="27">
        <f t="shared" si="581"/>
        <v>2050</v>
      </c>
      <c r="Y3764" s="28">
        <f t="shared" si="582"/>
        <v>0</v>
      </c>
      <c r="Z3764" s="29" t="str">
        <f t="shared" si="583"/>
        <v>BANC</v>
      </c>
      <c r="AA3764" s="30">
        <f t="shared" si="584"/>
        <v>24.8</v>
      </c>
      <c r="AB3764" s="31">
        <f>IF(AND(ISNUMBER(MATCH($S3764,[3]Lists!$CU$8:$CU$37,0)),J3764&gt;=DATE(2018,12,31)),$AH$6,$AH$5)</f>
        <v>1</v>
      </c>
      <c r="AC3764" s="31">
        <f t="shared" si="585"/>
        <v>1</v>
      </c>
      <c r="AD3764" s="31">
        <f t="shared" si="586"/>
        <v>1</v>
      </c>
      <c r="AE3764" s="32" t="e">
        <f>MIN($K3764,IF(AND(S3764='[3]Resources - Baseline'!$C$25,$AH$3&gt;0),MIN(DATE(2050,12,31),MAX(DATE($AH$4,12,31),DATE(YEAR(J3764)+$AH$3,MONTH(J3764),DAY(J3764)))),IF(AND(COUNTIFS('[3]Resources - Baseline'!$C$26:$C$37,S3764)=1,$AH$2&gt;0),MIN(DATE($AH$4,12,31),DATE(YEAR(J3764)+$AH$2,MONTH(J3764),DAY(J3764))),DATE(2050,12,31))))</f>
        <v>#VALUE!</v>
      </c>
      <c r="AF3764" s="33">
        <f t="shared" si="587"/>
        <v>1</v>
      </c>
    </row>
    <row r="3765" spans="1:32">
      <c r="A3765" s="1">
        <v>3765</v>
      </c>
      <c r="B3765" s="21" t="s">
        <v>7572</v>
      </c>
      <c r="C3765" s="21" t="s">
        <v>7573</v>
      </c>
      <c r="D3765" s="21" t="s">
        <v>185</v>
      </c>
      <c r="E3765" s="21" t="s">
        <v>176</v>
      </c>
      <c r="F3765" s="21" t="s">
        <v>176</v>
      </c>
      <c r="G3765" s="21" t="s">
        <v>177</v>
      </c>
      <c r="H3765" s="21" t="s">
        <v>176</v>
      </c>
      <c r="I3765" s="21" t="s">
        <v>178</v>
      </c>
      <c r="J3765" s="22">
        <v>41002</v>
      </c>
      <c r="K3765" s="22">
        <v>55153</v>
      </c>
      <c r="L3765" s="23">
        <f t="shared" si="588"/>
        <v>1.5</v>
      </c>
      <c r="M3765" s="24">
        <f t="shared" si="589"/>
        <v>1</v>
      </c>
      <c r="N3765" s="21">
        <v>1.5</v>
      </c>
      <c r="O3765" s="21">
        <v>1.5</v>
      </c>
      <c r="P3765" s="21" t="s">
        <v>187</v>
      </c>
      <c r="Q3765" s="21" t="s">
        <v>188</v>
      </c>
      <c r="R3765" s="25" t="s">
        <v>189</v>
      </c>
      <c r="S3765" s="21" t="s">
        <v>182</v>
      </c>
      <c r="T3765" s="21"/>
      <c r="U3765" s="26"/>
      <c r="V3765" s="26"/>
      <c r="W3765" s="27">
        <f t="shared" si="580"/>
        <v>2012</v>
      </c>
      <c r="X3765" s="27">
        <f t="shared" si="581"/>
        <v>2050</v>
      </c>
      <c r="Y3765" s="28">
        <f t="shared" si="582"/>
        <v>0</v>
      </c>
      <c r="Z3765" s="29" t="str">
        <f t="shared" si="583"/>
        <v>CAISO</v>
      </c>
      <c r="AA3765" s="30">
        <f t="shared" si="584"/>
        <v>1.5</v>
      </c>
      <c r="AB3765" s="31">
        <f>IF(AND(ISNUMBER(MATCH($S3765,[3]Lists!$CU$8:$CU$37,0)),J3765&gt;=DATE(2018,12,31)),$AH$6,$AH$5)</f>
        <v>1</v>
      </c>
      <c r="AC3765" s="31">
        <f t="shared" si="585"/>
        <v>1</v>
      </c>
      <c r="AD3765" s="31">
        <f t="shared" si="586"/>
        <v>1</v>
      </c>
      <c r="AE3765" s="32" t="e">
        <f>MIN($K3765,IF(AND(S3765='[3]Resources - Baseline'!$C$25,$AH$3&gt;0),MIN(DATE(2050,12,31),MAX(DATE($AH$4,12,31),DATE(YEAR(J3765)+$AH$3,MONTH(J3765),DAY(J3765)))),IF(AND(COUNTIFS('[3]Resources - Baseline'!$C$26:$C$37,S3765)=1,$AH$2&gt;0),MIN(DATE($AH$4,12,31),DATE(YEAR(J3765)+$AH$2,MONTH(J3765),DAY(J3765))),DATE(2050,12,31))))</f>
        <v>#VALUE!</v>
      </c>
      <c r="AF3765" s="33">
        <f t="shared" si="587"/>
        <v>1</v>
      </c>
    </row>
    <row r="3766" spans="1:32">
      <c r="A3766" s="1">
        <v>3766</v>
      </c>
      <c r="B3766" s="21" t="s">
        <v>7574</v>
      </c>
      <c r="C3766" s="21" t="s">
        <v>7575</v>
      </c>
      <c r="D3766" s="21" t="s">
        <v>185</v>
      </c>
      <c r="E3766" s="21" t="s">
        <v>176</v>
      </c>
      <c r="F3766" s="21" t="s">
        <v>176</v>
      </c>
      <c r="G3766" s="21" t="s">
        <v>177</v>
      </c>
      <c r="H3766" s="21" t="s">
        <v>176</v>
      </c>
      <c r="I3766" s="21" t="s">
        <v>178</v>
      </c>
      <c r="J3766" s="22">
        <v>31413</v>
      </c>
      <c r="K3766" s="22">
        <v>55153</v>
      </c>
      <c r="L3766" s="23">
        <f t="shared" si="588"/>
        <v>38.619999999999997</v>
      </c>
      <c r="M3766" s="24">
        <f t="shared" si="589"/>
        <v>0.8217021276595744</v>
      </c>
      <c r="N3766" s="21">
        <v>38.619999999999997</v>
      </c>
      <c r="O3766" s="21">
        <v>47</v>
      </c>
      <c r="P3766" s="21" t="s">
        <v>187</v>
      </c>
      <c r="Q3766" s="21" t="s">
        <v>1498</v>
      </c>
      <c r="R3766" s="25" t="s">
        <v>1499</v>
      </c>
      <c r="S3766" s="21" t="s">
        <v>913</v>
      </c>
      <c r="T3766" s="21"/>
      <c r="U3766" s="26"/>
      <c r="V3766" s="26"/>
      <c r="W3766" s="27">
        <f t="shared" si="580"/>
        <v>1986</v>
      </c>
      <c r="X3766" s="27">
        <f t="shared" si="581"/>
        <v>2050</v>
      </c>
      <c r="Y3766" s="28">
        <f t="shared" si="582"/>
        <v>0</v>
      </c>
      <c r="Z3766" s="29" t="str">
        <f t="shared" si="583"/>
        <v>CAISO</v>
      </c>
      <c r="AA3766" s="30">
        <f t="shared" si="584"/>
        <v>47</v>
      </c>
      <c r="AB3766" s="31">
        <f>IF(AND(ISNUMBER(MATCH($S3766,[3]Lists!$CU$8:$CU$37,0)),J3766&gt;=DATE(2018,12,31)),$AH$6,$AH$5)</f>
        <v>1</v>
      </c>
      <c r="AC3766" s="31">
        <f t="shared" si="585"/>
        <v>1</v>
      </c>
      <c r="AD3766" s="31">
        <f t="shared" si="586"/>
        <v>1</v>
      </c>
      <c r="AE3766" s="32" t="e">
        <f>MIN($K3766,IF(AND(S3766='[3]Resources - Baseline'!$C$25,$AH$3&gt;0),MIN(DATE(2050,12,31),MAX(DATE($AH$4,12,31),DATE(YEAR(J3766)+$AH$3,MONTH(J3766),DAY(J3766)))),IF(AND(COUNTIFS('[3]Resources - Baseline'!$C$26:$C$37,S3766)=1,$AH$2&gt;0),MIN(DATE($AH$4,12,31),DATE(YEAR(J3766)+$AH$2,MONTH(J3766),DAY(J3766))),DATE(2050,12,31))))</f>
        <v>#VALUE!</v>
      </c>
      <c r="AF3766" s="33">
        <f t="shared" si="587"/>
        <v>1</v>
      </c>
    </row>
    <row r="3767" spans="1:32">
      <c r="A3767" s="1">
        <v>3767</v>
      </c>
      <c r="B3767" s="21" t="s">
        <v>7576</v>
      </c>
      <c r="C3767" s="21"/>
      <c r="D3767" s="21" t="s">
        <v>185</v>
      </c>
      <c r="E3767" s="21" t="s">
        <v>176</v>
      </c>
      <c r="F3767" s="21" t="s">
        <v>176</v>
      </c>
      <c r="G3767" s="21" t="s">
        <v>177</v>
      </c>
      <c r="H3767" s="21" t="s">
        <v>176</v>
      </c>
      <c r="I3767" s="21" t="s">
        <v>178</v>
      </c>
      <c r="J3767" s="22">
        <v>35343</v>
      </c>
      <c r="K3767" s="22">
        <v>55153</v>
      </c>
      <c r="L3767" s="23">
        <f t="shared" si="588"/>
        <v>0</v>
      </c>
      <c r="M3767" s="24">
        <f t="shared" si="589"/>
        <v>0</v>
      </c>
      <c r="N3767" s="21">
        <v>5</v>
      </c>
      <c r="O3767" s="21">
        <v>0</v>
      </c>
      <c r="P3767" s="21" t="s">
        <v>187</v>
      </c>
      <c r="Q3767" s="21" t="s">
        <v>248</v>
      </c>
      <c r="R3767" s="25" t="s">
        <v>249</v>
      </c>
      <c r="S3767" s="21" t="s">
        <v>250</v>
      </c>
      <c r="T3767" s="21"/>
      <c r="U3767" s="26"/>
      <c r="V3767" s="26"/>
      <c r="W3767" s="27">
        <f t="shared" si="580"/>
        <v>1997</v>
      </c>
      <c r="X3767" s="27">
        <f t="shared" si="581"/>
        <v>2050</v>
      </c>
      <c r="Y3767" s="28">
        <f t="shared" si="582"/>
        <v>0</v>
      </c>
      <c r="Z3767" s="29" t="str">
        <f t="shared" si="583"/>
        <v>CAISO</v>
      </c>
      <c r="AA3767" s="30">
        <f t="shared" si="584"/>
        <v>0</v>
      </c>
      <c r="AB3767" s="31">
        <f>IF(AND(ISNUMBER(MATCH($S3767,[3]Lists!$CU$8:$CU$37,0)),J3767&gt;=DATE(2018,12,31)),$AH$6,$AH$5)</f>
        <v>1</v>
      </c>
      <c r="AC3767" s="31">
        <f t="shared" si="585"/>
        <v>1</v>
      </c>
      <c r="AD3767" s="31">
        <f t="shared" si="586"/>
        <v>1</v>
      </c>
      <c r="AE3767" s="32" t="e">
        <f>MIN($K3767,IF(AND(S3767='[3]Resources - Baseline'!$C$25,$AH$3&gt;0),MIN(DATE(2050,12,31),MAX(DATE($AH$4,12,31),DATE(YEAR(J3767)+$AH$3,MONTH(J3767),DAY(J3767)))),IF(AND(COUNTIFS('[3]Resources - Baseline'!$C$26:$C$37,S3767)=1,$AH$2&gt;0),MIN(DATE($AH$4,12,31),DATE(YEAR(J3767)+$AH$2,MONTH(J3767),DAY(J3767))),DATE(2050,12,31))))</f>
        <v>#VALUE!</v>
      </c>
      <c r="AF3767" s="33">
        <f t="shared" si="587"/>
        <v>1</v>
      </c>
    </row>
    <row r="3768" spans="1:32">
      <c r="A3768" s="1">
        <v>3768</v>
      </c>
      <c r="B3768" s="21" t="s">
        <v>7577</v>
      </c>
      <c r="C3768" s="21" t="s">
        <v>7578</v>
      </c>
      <c r="D3768" s="21" t="s">
        <v>185</v>
      </c>
      <c r="E3768" s="21" t="s">
        <v>176</v>
      </c>
      <c r="F3768" s="21" t="s">
        <v>176</v>
      </c>
      <c r="G3768" s="21" t="s">
        <v>177</v>
      </c>
      <c r="H3768" s="21" t="s">
        <v>176</v>
      </c>
      <c r="I3768" s="21" t="s">
        <v>178</v>
      </c>
      <c r="J3768" s="22">
        <v>35343</v>
      </c>
      <c r="K3768" s="22">
        <v>55153</v>
      </c>
      <c r="L3768" s="23">
        <f t="shared" si="588"/>
        <v>5.68</v>
      </c>
      <c r="M3768" s="24">
        <f t="shared" si="589"/>
        <v>0.87384615384615383</v>
      </c>
      <c r="N3768" s="21">
        <v>5.68</v>
      </c>
      <c r="O3768" s="21">
        <v>6.5</v>
      </c>
      <c r="P3768" s="21" t="s">
        <v>187</v>
      </c>
      <c r="Q3768" s="21" t="s">
        <v>7579</v>
      </c>
      <c r="R3768" s="25" t="s">
        <v>1499</v>
      </c>
      <c r="S3768" s="21" t="s">
        <v>913</v>
      </c>
      <c r="T3768" s="21"/>
      <c r="U3768" s="26"/>
      <c r="V3768" s="26"/>
      <c r="W3768" s="27">
        <f t="shared" si="580"/>
        <v>1997</v>
      </c>
      <c r="X3768" s="27">
        <f t="shared" si="581"/>
        <v>2050</v>
      </c>
      <c r="Y3768" s="28">
        <f t="shared" si="582"/>
        <v>0</v>
      </c>
      <c r="Z3768" s="29" t="str">
        <f t="shared" si="583"/>
        <v>CAISO</v>
      </c>
      <c r="AA3768" s="30">
        <f t="shared" si="584"/>
        <v>6.5</v>
      </c>
      <c r="AB3768" s="31">
        <f>IF(AND(ISNUMBER(MATCH($S3768,[3]Lists!$CU$8:$CU$37,0)),J3768&gt;=DATE(2018,12,31)),$AH$6,$AH$5)</f>
        <v>1</v>
      </c>
      <c r="AC3768" s="31">
        <f t="shared" si="585"/>
        <v>1</v>
      </c>
      <c r="AD3768" s="31">
        <f t="shared" si="586"/>
        <v>1</v>
      </c>
      <c r="AE3768" s="32" t="e">
        <f>MIN($K3768,IF(AND(S3768='[3]Resources - Baseline'!$C$25,$AH$3&gt;0),MIN(DATE(2050,12,31),MAX(DATE($AH$4,12,31),DATE(YEAR(J3768)+$AH$3,MONTH(J3768),DAY(J3768)))),IF(AND(COUNTIFS('[3]Resources - Baseline'!$C$26:$C$37,S3768)=1,$AH$2&gt;0),MIN(DATE($AH$4,12,31),DATE(YEAR(J3768)+$AH$2,MONTH(J3768),DAY(J3768))),DATE(2050,12,31))))</f>
        <v>#VALUE!</v>
      </c>
      <c r="AF3768" s="33">
        <f t="shared" si="587"/>
        <v>1</v>
      </c>
    </row>
    <row r="3769" spans="1:32">
      <c r="A3769" s="1">
        <v>3769</v>
      </c>
      <c r="B3769" s="21" t="s">
        <v>7580</v>
      </c>
      <c r="C3769" s="21" t="s">
        <v>7581</v>
      </c>
      <c r="D3769" s="21" t="s">
        <v>163</v>
      </c>
      <c r="E3769" s="21" t="s">
        <v>375</v>
      </c>
      <c r="F3769" s="21" t="s">
        <v>375</v>
      </c>
      <c r="G3769" s="21" t="s">
        <v>376</v>
      </c>
      <c r="H3769" s="21" t="s">
        <v>377</v>
      </c>
      <c r="I3769" s="21" t="s">
        <v>378</v>
      </c>
      <c r="J3769" s="22">
        <v>38777</v>
      </c>
      <c r="K3769" s="22">
        <v>55153</v>
      </c>
      <c r="L3769" s="23">
        <f t="shared" si="588"/>
        <v>286</v>
      </c>
      <c r="M3769" s="24">
        <f t="shared" si="589"/>
        <v>1</v>
      </c>
      <c r="N3769" s="21">
        <v>286</v>
      </c>
      <c r="O3769" s="21">
        <v>286</v>
      </c>
      <c r="P3769" s="21" t="s">
        <v>257</v>
      </c>
      <c r="Q3769" s="21" t="s">
        <v>258</v>
      </c>
      <c r="R3769" s="25" t="s">
        <v>259</v>
      </c>
      <c r="S3769" s="21" t="s">
        <v>1435</v>
      </c>
      <c r="T3769" s="21"/>
      <c r="U3769" s="26"/>
      <c r="V3769" s="26"/>
      <c r="W3769" s="27">
        <f t="shared" si="580"/>
        <v>2006</v>
      </c>
      <c r="X3769" s="27">
        <f t="shared" si="581"/>
        <v>2050</v>
      </c>
      <c r="Y3769" s="28">
        <f t="shared" si="582"/>
        <v>0</v>
      </c>
      <c r="Z3769" s="29" t="str">
        <f t="shared" si="583"/>
        <v>BANC</v>
      </c>
      <c r="AA3769" s="30">
        <f t="shared" si="584"/>
        <v>286</v>
      </c>
      <c r="AB3769" s="31">
        <f>IF(AND(ISNUMBER(MATCH($S3769,[3]Lists!$CU$8:$CU$37,0)),J3769&gt;=DATE(2018,12,31)),$AH$6,$AH$5)</f>
        <v>1</v>
      </c>
      <c r="AC3769" s="31">
        <f t="shared" si="585"/>
        <v>1</v>
      </c>
      <c r="AD3769" s="31">
        <f t="shared" si="586"/>
        <v>1</v>
      </c>
      <c r="AE3769" s="32" t="e">
        <f>MIN($K3769,IF(AND(S3769='[3]Resources - Baseline'!$C$25,$AH$3&gt;0),MIN(DATE(2050,12,31),MAX(DATE($AH$4,12,31),DATE(YEAR(J3769)+$AH$3,MONTH(J3769),DAY(J3769)))),IF(AND(COUNTIFS('[3]Resources - Baseline'!$C$26:$C$37,S3769)=1,$AH$2&gt;0),MIN(DATE($AH$4,12,31),DATE(YEAR(J3769)+$AH$2,MONTH(J3769),DAY(J3769))),DATE(2050,12,31))))</f>
        <v>#VALUE!</v>
      </c>
      <c r="AF3769" s="33">
        <f t="shared" si="587"/>
        <v>1</v>
      </c>
    </row>
    <row r="3770" spans="1:32">
      <c r="A3770" s="1">
        <v>3770</v>
      </c>
      <c r="B3770" s="21" t="s">
        <v>7582</v>
      </c>
      <c r="C3770" s="21" t="s">
        <v>7583</v>
      </c>
      <c r="D3770" s="21" t="s">
        <v>163</v>
      </c>
      <c r="E3770" s="21" t="s">
        <v>164</v>
      </c>
      <c r="F3770" s="21" t="s">
        <v>164</v>
      </c>
      <c r="G3770" s="21" t="s">
        <v>165</v>
      </c>
      <c r="H3770" s="21" t="s">
        <v>166</v>
      </c>
      <c r="I3770" s="21" t="s">
        <v>167</v>
      </c>
      <c r="J3770" s="22">
        <v>21916</v>
      </c>
      <c r="K3770" s="22">
        <v>48669</v>
      </c>
      <c r="L3770" s="23">
        <f t="shared" si="588"/>
        <v>4</v>
      </c>
      <c r="M3770" s="24">
        <f t="shared" si="589"/>
        <v>1</v>
      </c>
      <c r="N3770" s="21">
        <v>4</v>
      </c>
      <c r="O3770" s="21">
        <v>4</v>
      </c>
      <c r="P3770" s="21" t="s">
        <v>218</v>
      </c>
      <c r="Q3770" s="21" t="s">
        <v>219</v>
      </c>
      <c r="R3770" s="25" t="s">
        <v>218</v>
      </c>
      <c r="S3770" s="21" t="s">
        <v>220</v>
      </c>
      <c r="T3770" s="21"/>
      <c r="U3770" s="26"/>
      <c r="V3770" s="26"/>
      <c r="W3770" s="27">
        <f t="shared" si="580"/>
        <v>1960</v>
      </c>
      <c r="X3770" s="27">
        <f t="shared" si="581"/>
        <v>2032</v>
      </c>
      <c r="Y3770" s="28">
        <f t="shared" si="582"/>
        <v>0</v>
      </c>
      <c r="Z3770" s="29" t="str">
        <f t="shared" si="583"/>
        <v>Excluded</v>
      </c>
      <c r="AA3770" s="30">
        <f t="shared" si="584"/>
        <v>4</v>
      </c>
      <c r="AB3770" s="31">
        <f>IF(AND(ISNUMBER(MATCH($S3770,[3]Lists!$CU$8:$CU$37,0)),J3770&gt;=DATE(2018,12,31)),$AH$6,$AH$5)</f>
        <v>1</v>
      </c>
      <c r="AC3770" s="31">
        <f t="shared" si="585"/>
        <v>1</v>
      </c>
      <c r="AD3770" s="31">
        <f t="shared" si="586"/>
        <v>1</v>
      </c>
      <c r="AE3770" s="32" t="e">
        <f>MIN($K3770,IF(AND(S3770='[3]Resources - Baseline'!$C$25,$AH$3&gt;0),MIN(DATE(2050,12,31),MAX(DATE($AH$4,12,31),DATE(YEAR(J3770)+$AH$3,MONTH(J3770),DAY(J3770)))),IF(AND(COUNTIFS('[3]Resources - Baseline'!$C$26:$C$37,S3770)=1,$AH$2&gt;0),MIN(DATE($AH$4,12,31),DATE(YEAR(J3770)+$AH$2,MONTH(J3770),DAY(J3770))),DATE(2050,12,31))))</f>
        <v>#VALUE!</v>
      </c>
      <c r="AF3770" s="33">
        <f t="shared" si="587"/>
        <v>1</v>
      </c>
    </row>
    <row r="3771" spans="1:32">
      <c r="A3771" s="1">
        <v>3771</v>
      </c>
      <c r="B3771" s="21" t="s">
        <v>7584</v>
      </c>
      <c r="C3771" s="21" t="s">
        <v>7585</v>
      </c>
      <c r="D3771" s="21" t="s">
        <v>163</v>
      </c>
      <c r="E3771" s="21" t="s">
        <v>164</v>
      </c>
      <c r="F3771" s="21" t="s">
        <v>164</v>
      </c>
      <c r="G3771" s="21" t="s">
        <v>165</v>
      </c>
      <c r="H3771" s="21" t="s">
        <v>166</v>
      </c>
      <c r="I3771" s="21" t="s">
        <v>167</v>
      </c>
      <c r="J3771" s="22">
        <v>21916</v>
      </c>
      <c r="K3771" s="22">
        <v>48669</v>
      </c>
      <c r="L3771" s="23">
        <f t="shared" si="588"/>
        <v>4</v>
      </c>
      <c r="M3771" s="24">
        <f t="shared" si="589"/>
        <v>1</v>
      </c>
      <c r="N3771" s="21">
        <v>4</v>
      </c>
      <c r="O3771" s="21">
        <v>4</v>
      </c>
      <c r="P3771" s="21" t="s">
        <v>218</v>
      </c>
      <c r="Q3771" s="21" t="s">
        <v>219</v>
      </c>
      <c r="R3771" s="25" t="s">
        <v>218</v>
      </c>
      <c r="S3771" s="21" t="s">
        <v>220</v>
      </c>
      <c r="T3771" s="21"/>
      <c r="U3771" s="26"/>
      <c r="V3771" s="26"/>
      <c r="W3771" s="27">
        <f t="shared" si="580"/>
        <v>1960</v>
      </c>
      <c r="X3771" s="27">
        <f t="shared" si="581"/>
        <v>2032</v>
      </c>
      <c r="Y3771" s="28">
        <f t="shared" si="582"/>
        <v>0</v>
      </c>
      <c r="Z3771" s="29" t="str">
        <f t="shared" si="583"/>
        <v>Excluded</v>
      </c>
      <c r="AA3771" s="30">
        <f t="shared" si="584"/>
        <v>4</v>
      </c>
      <c r="AB3771" s="31">
        <f>IF(AND(ISNUMBER(MATCH($S3771,[3]Lists!$CU$8:$CU$37,0)),J3771&gt;=DATE(2018,12,31)),$AH$6,$AH$5)</f>
        <v>1</v>
      </c>
      <c r="AC3771" s="31">
        <f t="shared" si="585"/>
        <v>1</v>
      </c>
      <c r="AD3771" s="31">
        <f t="shared" si="586"/>
        <v>1</v>
      </c>
      <c r="AE3771" s="32" t="e">
        <f>MIN($K3771,IF(AND(S3771='[3]Resources - Baseline'!$C$25,$AH$3&gt;0),MIN(DATE(2050,12,31),MAX(DATE($AH$4,12,31),DATE(YEAR(J3771)+$AH$3,MONTH(J3771),DAY(J3771)))),IF(AND(COUNTIFS('[3]Resources - Baseline'!$C$26:$C$37,S3771)=1,$AH$2&gt;0),MIN(DATE($AH$4,12,31),DATE(YEAR(J3771)+$AH$2,MONTH(J3771),DAY(J3771))),DATE(2050,12,31))))</f>
        <v>#VALUE!</v>
      </c>
      <c r="AF3771" s="33">
        <f t="shared" si="587"/>
        <v>1</v>
      </c>
    </row>
    <row r="3772" spans="1:32">
      <c r="A3772" s="1">
        <v>3772</v>
      </c>
      <c r="B3772" s="21" t="s">
        <v>7586</v>
      </c>
      <c r="C3772" s="21" t="s">
        <v>7587</v>
      </c>
      <c r="D3772" s="21" t="s">
        <v>163</v>
      </c>
      <c r="E3772" s="21" t="s">
        <v>210</v>
      </c>
      <c r="F3772" s="21" t="s">
        <v>210</v>
      </c>
      <c r="G3772" s="21" t="s">
        <v>211</v>
      </c>
      <c r="H3772" s="21" t="s">
        <v>210</v>
      </c>
      <c r="I3772" s="21" t="s">
        <v>212</v>
      </c>
      <c r="J3772" s="22">
        <v>17868</v>
      </c>
      <c r="K3772" s="22">
        <v>55153</v>
      </c>
      <c r="L3772" s="23">
        <f t="shared" si="588"/>
        <v>8</v>
      </c>
      <c r="M3772" s="24">
        <f t="shared" si="589"/>
        <v>1</v>
      </c>
      <c r="N3772" s="21">
        <v>8</v>
      </c>
      <c r="O3772" s="21">
        <v>8</v>
      </c>
      <c r="P3772" s="21" t="s">
        <v>218</v>
      </c>
      <c r="Q3772" s="21" t="s">
        <v>219</v>
      </c>
      <c r="R3772" s="25" t="s">
        <v>218</v>
      </c>
      <c r="S3772" s="21" t="s">
        <v>344</v>
      </c>
      <c r="T3772" s="21"/>
      <c r="U3772" s="26"/>
      <c r="V3772" s="26"/>
      <c r="W3772" s="27">
        <f t="shared" si="580"/>
        <v>1949</v>
      </c>
      <c r="X3772" s="27">
        <f t="shared" si="581"/>
        <v>2050</v>
      </c>
      <c r="Y3772" s="28">
        <f t="shared" si="582"/>
        <v>0</v>
      </c>
      <c r="Z3772" s="29" t="str">
        <f t="shared" si="583"/>
        <v>NW</v>
      </c>
      <c r="AA3772" s="30">
        <f t="shared" si="584"/>
        <v>8</v>
      </c>
      <c r="AB3772" s="31">
        <f>IF(AND(ISNUMBER(MATCH($S3772,[3]Lists!$CU$8:$CU$37,0)),J3772&gt;=DATE(2018,12,31)),$AH$6,$AH$5)</f>
        <v>1</v>
      </c>
      <c r="AC3772" s="31">
        <f t="shared" si="585"/>
        <v>1</v>
      </c>
      <c r="AD3772" s="31">
        <f t="shared" si="586"/>
        <v>1</v>
      </c>
      <c r="AE3772" s="32" t="e">
        <f>MIN($K3772,IF(AND(S3772='[3]Resources - Baseline'!$C$25,$AH$3&gt;0),MIN(DATE(2050,12,31),MAX(DATE($AH$4,12,31),DATE(YEAR(J3772)+$AH$3,MONTH(J3772),DAY(J3772)))),IF(AND(COUNTIFS('[3]Resources - Baseline'!$C$26:$C$37,S3772)=1,$AH$2&gt;0),MIN(DATE($AH$4,12,31),DATE(YEAR(J3772)+$AH$2,MONTH(J3772),DAY(J3772))),DATE(2050,12,31))))</f>
        <v>#VALUE!</v>
      </c>
      <c r="AF3772" s="33">
        <f t="shared" si="587"/>
        <v>1</v>
      </c>
    </row>
    <row r="3773" spans="1:32">
      <c r="A3773" s="1">
        <v>3773</v>
      </c>
      <c r="B3773" s="21" t="s">
        <v>7588</v>
      </c>
      <c r="C3773" s="21" t="s">
        <v>7589</v>
      </c>
      <c r="D3773" s="21" t="s">
        <v>163</v>
      </c>
      <c r="E3773" s="21" t="s">
        <v>5503</v>
      </c>
      <c r="F3773" s="21" t="s">
        <v>5503</v>
      </c>
      <c r="G3773" s="21" t="s">
        <v>5504</v>
      </c>
      <c r="H3773" s="21" t="s">
        <v>210</v>
      </c>
      <c r="I3773" s="21" t="s">
        <v>212</v>
      </c>
      <c r="J3773" s="22">
        <v>23255</v>
      </c>
      <c r="K3773" s="22">
        <v>55122</v>
      </c>
      <c r="L3773" s="23">
        <f t="shared" si="588"/>
        <v>1175</v>
      </c>
      <c r="M3773" s="24">
        <f t="shared" si="589"/>
        <v>1</v>
      </c>
      <c r="N3773" s="21">
        <v>1175</v>
      </c>
      <c r="O3773" s="21">
        <v>1175</v>
      </c>
      <c r="P3773" s="21" t="s">
        <v>218</v>
      </c>
      <c r="Q3773" s="21" t="s">
        <v>219</v>
      </c>
      <c r="R3773" s="25" t="s">
        <v>218</v>
      </c>
      <c r="S3773" s="21" t="s">
        <v>344</v>
      </c>
      <c r="T3773" s="21"/>
      <c r="U3773" s="26"/>
      <c r="V3773" s="26"/>
      <c r="W3773" s="27">
        <f t="shared" si="580"/>
        <v>1964</v>
      </c>
      <c r="X3773" s="27">
        <f t="shared" si="581"/>
        <v>2050</v>
      </c>
      <c r="Y3773" s="28">
        <f t="shared" si="582"/>
        <v>0</v>
      </c>
      <c r="Z3773" s="29" t="str">
        <f t="shared" si="583"/>
        <v>NW</v>
      </c>
      <c r="AA3773" s="30">
        <f t="shared" si="584"/>
        <v>1175</v>
      </c>
      <c r="AB3773" s="31">
        <f>IF(AND(ISNUMBER(MATCH($S3773,[3]Lists!$CU$8:$CU$37,0)),J3773&gt;=DATE(2018,12,31)),$AH$6,$AH$5)</f>
        <v>1</v>
      </c>
      <c r="AC3773" s="31">
        <f t="shared" si="585"/>
        <v>1</v>
      </c>
      <c r="AD3773" s="31">
        <f t="shared" si="586"/>
        <v>1</v>
      </c>
      <c r="AE3773" s="32" t="e">
        <f>MIN($K3773,IF(AND(S3773='[3]Resources - Baseline'!$C$25,$AH$3&gt;0),MIN(DATE(2050,12,31),MAX(DATE($AH$4,12,31),DATE(YEAR(J3773)+$AH$3,MONTH(J3773),DAY(J3773)))),IF(AND(COUNTIFS('[3]Resources - Baseline'!$C$26:$C$37,S3773)=1,$AH$2&gt;0),MIN(DATE($AH$4,12,31),DATE(YEAR(J3773)+$AH$2,MONTH(J3773),DAY(J3773))),DATE(2050,12,31))))</f>
        <v>#VALUE!</v>
      </c>
      <c r="AF3773" s="33">
        <f t="shared" si="587"/>
        <v>1</v>
      </c>
    </row>
    <row r="3774" spans="1:32">
      <c r="A3774" s="1">
        <v>3774</v>
      </c>
      <c r="B3774" s="21" t="s">
        <v>7590</v>
      </c>
      <c r="C3774" s="21" t="s">
        <v>7591</v>
      </c>
      <c r="D3774" s="21" t="s">
        <v>163</v>
      </c>
      <c r="E3774" s="21" t="s">
        <v>164</v>
      </c>
      <c r="F3774" s="21" t="s">
        <v>164</v>
      </c>
      <c r="G3774" s="21" t="s">
        <v>165</v>
      </c>
      <c r="H3774" s="21" t="s">
        <v>166</v>
      </c>
      <c r="I3774" s="21" t="s">
        <v>167</v>
      </c>
      <c r="J3774" s="22">
        <v>37571</v>
      </c>
      <c r="K3774" s="22">
        <v>48669</v>
      </c>
      <c r="L3774" s="23">
        <f t="shared" si="588"/>
        <v>120</v>
      </c>
      <c r="M3774" s="24">
        <f t="shared" si="589"/>
        <v>1</v>
      </c>
      <c r="N3774" s="21">
        <v>120</v>
      </c>
      <c r="O3774" s="21">
        <v>120</v>
      </c>
      <c r="P3774" s="21" t="s">
        <v>218</v>
      </c>
      <c r="Q3774" s="21" t="s">
        <v>219</v>
      </c>
      <c r="R3774" s="25" t="s">
        <v>218</v>
      </c>
      <c r="S3774" s="21" t="s">
        <v>220</v>
      </c>
      <c r="T3774" s="21"/>
      <c r="U3774" s="26"/>
      <c r="V3774" s="26"/>
      <c r="W3774" s="27">
        <f t="shared" si="580"/>
        <v>2003</v>
      </c>
      <c r="X3774" s="27">
        <f t="shared" si="581"/>
        <v>2032</v>
      </c>
      <c r="Y3774" s="28">
        <f t="shared" si="582"/>
        <v>0</v>
      </c>
      <c r="Z3774" s="29" t="str">
        <f t="shared" si="583"/>
        <v>Excluded</v>
      </c>
      <c r="AA3774" s="30">
        <f t="shared" si="584"/>
        <v>120</v>
      </c>
      <c r="AB3774" s="31">
        <f>IF(AND(ISNUMBER(MATCH($S3774,[3]Lists!$CU$8:$CU$37,0)),J3774&gt;=DATE(2018,12,31)),$AH$6,$AH$5)</f>
        <v>1</v>
      </c>
      <c r="AC3774" s="31">
        <f t="shared" si="585"/>
        <v>1</v>
      </c>
      <c r="AD3774" s="31">
        <f t="shared" si="586"/>
        <v>1</v>
      </c>
      <c r="AE3774" s="32" t="e">
        <f>MIN($K3774,IF(AND(S3774='[3]Resources - Baseline'!$C$25,$AH$3&gt;0),MIN(DATE(2050,12,31),MAX(DATE($AH$4,12,31),DATE(YEAR(J3774)+$AH$3,MONTH(J3774),DAY(J3774)))),IF(AND(COUNTIFS('[3]Resources - Baseline'!$C$26:$C$37,S3774)=1,$AH$2&gt;0),MIN(DATE($AH$4,12,31),DATE(YEAR(J3774)+$AH$2,MONTH(J3774),DAY(J3774))),DATE(2050,12,31))))</f>
        <v>#VALUE!</v>
      </c>
      <c r="AF3774" s="33">
        <f t="shared" si="587"/>
        <v>1</v>
      </c>
    </row>
    <row r="3775" spans="1:32">
      <c r="A3775" s="1">
        <v>3775</v>
      </c>
      <c r="B3775" s="21" t="s">
        <v>7592</v>
      </c>
      <c r="C3775" s="21" t="s">
        <v>7593</v>
      </c>
      <c r="D3775" s="21" t="s">
        <v>163</v>
      </c>
      <c r="E3775" s="21" t="s">
        <v>164</v>
      </c>
      <c r="F3775" s="21" t="s">
        <v>164</v>
      </c>
      <c r="G3775" s="21" t="s">
        <v>165</v>
      </c>
      <c r="H3775" s="21" t="s">
        <v>166</v>
      </c>
      <c r="I3775" s="21" t="s">
        <v>167</v>
      </c>
      <c r="J3775" s="22">
        <v>42095</v>
      </c>
      <c r="K3775" s="22">
        <v>48669</v>
      </c>
      <c r="L3775" s="23">
        <f t="shared" si="588"/>
        <v>167.5</v>
      </c>
      <c r="M3775" s="24">
        <f t="shared" si="589"/>
        <v>1</v>
      </c>
      <c r="N3775" s="21">
        <v>167.5</v>
      </c>
      <c r="O3775" s="21">
        <v>167.5</v>
      </c>
      <c r="P3775" s="21" t="s">
        <v>218</v>
      </c>
      <c r="Q3775" s="21" t="s">
        <v>219</v>
      </c>
      <c r="R3775" s="25" t="s">
        <v>218</v>
      </c>
      <c r="S3775" s="21" t="s">
        <v>220</v>
      </c>
      <c r="T3775" s="21"/>
      <c r="U3775" s="26"/>
      <c r="V3775" s="26"/>
      <c r="W3775" s="27">
        <f t="shared" si="580"/>
        <v>2015</v>
      </c>
      <c r="X3775" s="27">
        <f t="shared" si="581"/>
        <v>2032</v>
      </c>
      <c r="Y3775" s="28">
        <f t="shared" si="582"/>
        <v>0</v>
      </c>
      <c r="Z3775" s="29" t="str">
        <f t="shared" si="583"/>
        <v>Excluded</v>
      </c>
      <c r="AA3775" s="30">
        <f t="shared" si="584"/>
        <v>167.5</v>
      </c>
      <c r="AB3775" s="31">
        <f>IF(AND(ISNUMBER(MATCH($S3775,[3]Lists!$CU$8:$CU$37,0)),J3775&gt;=DATE(2018,12,31)),$AH$6,$AH$5)</f>
        <v>1</v>
      </c>
      <c r="AC3775" s="31">
        <f t="shared" si="585"/>
        <v>1</v>
      </c>
      <c r="AD3775" s="31">
        <f t="shared" si="586"/>
        <v>1</v>
      </c>
      <c r="AE3775" s="32" t="e">
        <f>MIN($K3775,IF(AND(S3775='[3]Resources - Baseline'!$C$25,$AH$3&gt;0),MIN(DATE(2050,12,31),MAX(DATE($AH$4,12,31),DATE(YEAR(J3775)+$AH$3,MONTH(J3775),DAY(J3775)))),IF(AND(COUNTIFS('[3]Resources - Baseline'!$C$26:$C$37,S3775)=1,$AH$2&gt;0),MIN(DATE($AH$4,12,31),DATE(YEAR(J3775)+$AH$2,MONTH(J3775),DAY(J3775))),DATE(2050,12,31))))</f>
        <v>#VALUE!</v>
      </c>
      <c r="AF3775" s="33">
        <f t="shared" si="587"/>
        <v>1</v>
      </c>
    </row>
    <row r="3776" spans="1:32">
      <c r="A3776" s="1">
        <v>3776</v>
      </c>
      <c r="B3776" s="21" t="s">
        <v>7594</v>
      </c>
      <c r="C3776" s="21" t="s">
        <v>7595</v>
      </c>
      <c r="D3776" s="21" t="s">
        <v>163</v>
      </c>
      <c r="E3776" s="21" t="s">
        <v>164</v>
      </c>
      <c r="F3776" s="21" t="s">
        <v>164</v>
      </c>
      <c r="G3776" s="21" t="s">
        <v>165</v>
      </c>
      <c r="H3776" s="21" t="s">
        <v>166</v>
      </c>
      <c r="I3776" s="21" t="s">
        <v>167</v>
      </c>
      <c r="J3776" s="22">
        <v>37571</v>
      </c>
      <c r="K3776" s="22">
        <v>48669</v>
      </c>
      <c r="L3776" s="23">
        <f t="shared" si="588"/>
        <v>120</v>
      </c>
      <c r="M3776" s="24">
        <f t="shared" si="589"/>
        <v>1</v>
      </c>
      <c r="N3776" s="21">
        <v>120</v>
      </c>
      <c r="O3776" s="21">
        <v>120</v>
      </c>
      <c r="P3776" s="21" t="s">
        <v>218</v>
      </c>
      <c r="Q3776" s="21" t="s">
        <v>219</v>
      </c>
      <c r="R3776" s="25" t="s">
        <v>218</v>
      </c>
      <c r="S3776" s="21" t="s">
        <v>220</v>
      </c>
      <c r="T3776" s="21"/>
      <c r="U3776" s="26"/>
      <c r="V3776" s="26"/>
      <c r="W3776" s="27">
        <f t="shared" si="580"/>
        <v>2003</v>
      </c>
      <c r="X3776" s="27">
        <f t="shared" si="581"/>
        <v>2032</v>
      </c>
      <c r="Y3776" s="28">
        <f t="shared" si="582"/>
        <v>0</v>
      </c>
      <c r="Z3776" s="29" t="str">
        <f t="shared" si="583"/>
        <v>Excluded</v>
      </c>
      <c r="AA3776" s="30">
        <f t="shared" si="584"/>
        <v>120</v>
      </c>
      <c r="AB3776" s="31">
        <f>IF(AND(ISNUMBER(MATCH($S3776,[3]Lists!$CU$8:$CU$37,0)),J3776&gt;=DATE(2018,12,31)),$AH$6,$AH$5)</f>
        <v>1</v>
      </c>
      <c r="AC3776" s="31">
        <f t="shared" si="585"/>
        <v>1</v>
      </c>
      <c r="AD3776" s="31">
        <f t="shared" si="586"/>
        <v>1</v>
      </c>
      <c r="AE3776" s="32" t="e">
        <f>MIN($K3776,IF(AND(S3776='[3]Resources - Baseline'!$C$25,$AH$3&gt;0),MIN(DATE(2050,12,31),MAX(DATE($AH$4,12,31),DATE(YEAR(J3776)+$AH$3,MONTH(J3776),DAY(J3776)))),IF(AND(COUNTIFS('[3]Resources - Baseline'!$C$26:$C$37,S3776)=1,$AH$2&gt;0),MIN(DATE($AH$4,12,31),DATE(YEAR(J3776)+$AH$2,MONTH(J3776),DAY(J3776))),DATE(2050,12,31))))</f>
        <v>#VALUE!</v>
      </c>
      <c r="AF3776" s="33">
        <f t="shared" si="587"/>
        <v>1</v>
      </c>
    </row>
    <row r="3777" spans="1:32">
      <c r="A3777" s="1">
        <v>3777</v>
      </c>
      <c r="B3777" s="21" t="s">
        <v>7596</v>
      </c>
      <c r="C3777" s="21" t="s">
        <v>7597</v>
      </c>
      <c r="D3777" s="21" t="s">
        <v>163</v>
      </c>
      <c r="E3777" s="21" t="s">
        <v>164</v>
      </c>
      <c r="F3777" s="21" t="s">
        <v>164</v>
      </c>
      <c r="G3777" s="21" t="s">
        <v>165</v>
      </c>
      <c r="H3777" s="21" t="s">
        <v>166</v>
      </c>
      <c r="I3777" s="21" t="s">
        <v>167</v>
      </c>
      <c r="J3777" s="22">
        <v>42095</v>
      </c>
      <c r="K3777" s="22">
        <v>48669</v>
      </c>
      <c r="L3777" s="23">
        <f t="shared" si="588"/>
        <v>167.5</v>
      </c>
      <c r="M3777" s="24">
        <f t="shared" si="589"/>
        <v>1</v>
      </c>
      <c r="N3777" s="21">
        <v>167.5</v>
      </c>
      <c r="O3777" s="21">
        <v>167.5</v>
      </c>
      <c r="P3777" s="21" t="s">
        <v>218</v>
      </c>
      <c r="Q3777" s="21" t="s">
        <v>219</v>
      </c>
      <c r="R3777" s="25" t="s">
        <v>218</v>
      </c>
      <c r="S3777" s="21" t="s">
        <v>220</v>
      </c>
      <c r="T3777" s="21"/>
      <c r="U3777" s="26"/>
      <c r="V3777" s="26"/>
      <c r="W3777" s="27">
        <f t="shared" si="580"/>
        <v>2015</v>
      </c>
      <c r="X3777" s="27">
        <f t="shared" si="581"/>
        <v>2032</v>
      </c>
      <c r="Y3777" s="28">
        <f t="shared" si="582"/>
        <v>0</v>
      </c>
      <c r="Z3777" s="29" t="str">
        <f t="shared" si="583"/>
        <v>Excluded</v>
      </c>
      <c r="AA3777" s="30">
        <f t="shared" si="584"/>
        <v>167.5</v>
      </c>
      <c r="AB3777" s="31">
        <f>IF(AND(ISNUMBER(MATCH($S3777,[3]Lists!$CU$8:$CU$37,0)),J3777&gt;=DATE(2018,12,31)),$AH$6,$AH$5)</f>
        <v>1</v>
      </c>
      <c r="AC3777" s="31">
        <f t="shared" si="585"/>
        <v>1</v>
      </c>
      <c r="AD3777" s="31">
        <f t="shared" si="586"/>
        <v>1</v>
      </c>
      <c r="AE3777" s="32" t="e">
        <f>MIN($K3777,IF(AND(S3777='[3]Resources - Baseline'!$C$25,$AH$3&gt;0),MIN(DATE(2050,12,31),MAX(DATE($AH$4,12,31),DATE(YEAR(J3777)+$AH$3,MONTH(J3777),DAY(J3777)))),IF(AND(COUNTIFS('[3]Resources - Baseline'!$C$26:$C$37,S3777)=1,$AH$2&gt;0),MIN(DATE($AH$4,12,31),DATE(YEAR(J3777)+$AH$2,MONTH(J3777),DAY(J3777))),DATE(2050,12,31))))</f>
        <v>#VALUE!</v>
      </c>
      <c r="AF3777" s="33">
        <f t="shared" si="587"/>
        <v>1</v>
      </c>
    </row>
    <row r="3778" spans="1:32">
      <c r="A3778" s="1">
        <v>3778</v>
      </c>
      <c r="B3778" s="21" t="s">
        <v>7598</v>
      </c>
      <c r="C3778" s="21" t="s">
        <v>7599</v>
      </c>
      <c r="D3778" s="21" t="s">
        <v>163</v>
      </c>
      <c r="E3778" s="21" t="s">
        <v>164</v>
      </c>
      <c r="F3778" s="21" t="s">
        <v>164</v>
      </c>
      <c r="G3778" s="21" t="s">
        <v>165</v>
      </c>
      <c r="H3778" s="21" t="s">
        <v>166</v>
      </c>
      <c r="I3778" s="21" t="s">
        <v>167</v>
      </c>
      <c r="J3778" s="22">
        <v>37571</v>
      </c>
      <c r="K3778" s="22">
        <v>48669</v>
      </c>
      <c r="L3778" s="23">
        <f t="shared" si="588"/>
        <v>120</v>
      </c>
      <c r="M3778" s="24">
        <f t="shared" si="589"/>
        <v>1</v>
      </c>
      <c r="N3778" s="21">
        <v>120</v>
      </c>
      <c r="O3778" s="21">
        <v>120</v>
      </c>
      <c r="P3778" s="21" t="s">
        <v>218</v>
      </c>
      <c r="Q3778" s="21" t="s">
        <v>219</v>
      </c>
      <c r="R3778" s="25" t="s">
        <v>218</v>
      </c>
      <c r="S3778" s="21" t="s">
        <v>220</v>
      </c>
      <c r="T3778" s="21"/>
      <c r="U3778" s="26"/>
      <c r="V3778" s="26"/>
      <c r="W3778" s="27">
        <f t="shared" si="580"/>
        <v>2003</v>
      </c>
      <c r="X3778" s="27">
        <f t="shared" si="581"/>
        <v>2032</v>
      </c>
      <c r="Y3778" s="28">
        <f t="shared" si="582"/>
        <v>0</v>
      </c>
      <c r="Z3778" s="29" t="str">
        <f t="shared" si="583"/>
        <v>Excluded</v>
      </c>
      <c r="AA3778" s="30">
        <f t="shared" si="584"/>
        <v>120</v>
      </c>
      <c r="AB3778" s="31">
        <f>IF(AND(ISNUMBER(MATCH($S3778,[3]Lists!$CU$8:$CU$37,0)),J3778&gt;=DATE(2018,12,31)),$AH$6,$AH$5)</f>
        <v>1</v>
      </c>
      <c r="AC3778" s="31">
        <f t="shared" si="585"/>
        <v>1</v>
      </c>
      <c r="AD3778" s="31">
        <f t="shared" si="586"/>
        <v>1</v>
      </c>
      <c r="AE3778" s="32" t="e">
        <f>MIN($K3778,IF(AND(S3778='[3]Resources - Baseline'!$C$25,$AH$3&gt;0),MIN(DATE(2050,12,31),MAX(DATE($AH$4,12,31),DATE(YEAR(J3778)+$AH$3,MONTH(J3778),DAY(J3778)))),IF(AND(COUNTIFS('[3]Resources - Baseline'!$C$26:$C$37,S3778)=1,$AH$2&gt;0),MIN(DATE($AH$4,12,31),DATE(YEAR(J3778)+$AH$2,MONTH(J3778),DAY(J3778))),DATE(2050,12,31))))</f>
        <v>#VALUE!</v>
      </c>
      <c r="AF3778" s="33">
        <f t="shared" si="587"/>
        <v>1</v>
      </c>
    </row>
    <row r="3779" spans="1:32">
      <c r="A3779" s="1">
        <v>3779</v>
      </c>
      <c r="B3779" s="21" t="s">
        <v>7600</v>
      </c>
      <c r="C3779" s="21" t="s">
        <v>7601</v>
      </c>
      <c r="D3779" s="21" t="s">
        <v>163</v>
      </c>
      <c r="E3779" s="21" t="s">
        <v>164</v>
      </c>
      <c r="F3779" s="21" t="s">
        <v>164</v>
      </c>
      <c r="G3779" s="21" t="s">
        <v>165</v>
      </c>
      <c r="H3779" s="21" t="s">
        <v>166</v>
      </c>
      <c r="I3779" s="21" t="s">
        <v>167</v>
      </c>
      <c r="J3779" s="22">
        <v>37571</v>
      </c>
      <c r="K3779" s="22">
        <v>48669</v>
      </c>
      <c r="L3779" s="23">
        <f t="shared" si="588"/>
        <v>120</v>
      </c>
      <c r="M3779" s="24">
        <f t="shared" si="589"/>
        <v>1</v>
      </c>
      <c r="N3779" s="21">
        <v>120</v>
      </c>
      <c r="O3779" s="21">
        <v>120</v>
      </c>
      <c r="P3779" s="21" t="s">
        <v>218</v>
      </c>
      <c r="Q3779" s="21" t="s">
        <v>219</v>
      </c>
      <c r="R3779" s="25" t="s">
        <v>218</v>
      </c>
      <c r="S3779" s="21" t="s">
        <v>220</v>
      </c>
      <c r="T3779" s="21"/>
      <c r="U3779" s="26"/>
      <c r="V3779" s="26"/>
      <c r="W3779" s="27">
        <f t="shared" si="580"/>
        <v>2003</v>
      </c>
      <c r="X3779" s="27">
        <f t="shared" si="581"/>
        <v>2032</v>
      </c>
      <c r="Y3779" s="28">
        <f t="shared" si="582"/>
        <v>0</v>
      </c>
      <c r="Z3779" s="29" t="str">
        <f t="shared" si="583"/>
        <v>Excluded</v>
      </c>
      <c r="AA3779" s="30">
        <f t="shared" si="584"/>
        <v>120</v>
      </c>
      <c r="AB3779" s="31">
        <f>IF(AND(ISNUMBER(MATCH($S3779,[3]Lists!$CU$8:$CU$37,0)),J3779&gt;=DATE(2018,12,31)),$AH$6,$AH$5)</f>
        <v>1</v>
      </c>
      <c r="AC3779" s="31">
        <f t="shared" si="585"/>
        <v>1</v>
      </c>
      <c r="AD3779" s="31">
        <f t="shared" si="586"/>
        <v>1</v>
      </c>
      <c r="AE3779" s="32" t="e">
        <f>MIN($K3779,IF(AND(S3779='[3]Resources - Baseline'!$C$25,$AH$3&gt;0),MIN(DATE(2050,12,31),MAX(DATE($AH$4,12,31),DATE(YEAR(J3779)+$AH$3,MONTH(J3779),DAY(J3779)))),IF(AND(COUNTIFS('[3]Resources - Baseline'!$C$26:$C$37,S3779)=1,$AH$2&gt;0),MIN(DATE($AH$4,12,31),DATE(YEAR(J3779)+$AH$2,MONTH(J3779),DAY(J3779))),DATE(2050,12,31))))</f>
        <v>#VALUE!</v>
      </c>
      <c r="AF3779" s="33">
        <f t="shared" si="587"/>
        <v>1</v>
      </c>
    </row>
    <row r="3780" spans="1:32">
      <c r="A3780" s="1">
        <v>3780</v>
      </c>
      <c r="B3780" s="21" t="s">
        <v>7602</v>
      </c>
      <c r="C3780" s="21" t="s">
        <v>7603</v>
      </c>
      <c r="D3780" s="21" t="s">
        <v>163</v>
      </c>
      <c r="E3780" s="21" t="s">
        <v>829</v>
      </c>
      <c r="F3780" s="21" t="s">
        <v>829</v>
      </c>
      <c r="G3780" s="21" t="s">
        <v>830</v>
      </c>
      <c r="H3780" s="21" t="s">
        <v>829</v>
      </c>
      <c r="I3780" s="21" t="s">
        <v>212</v>
      </c>
      <c r="J3780" s="22">
        <v>30103</v>
      </c>
      <c r="K3780" s="22">
        <v>55153</v>
      </c>
      <c r="L3780" s="23">
        <f t="shared" si="588"/>
        <v>19.600000000000001</v>
      </c>
      <c r="M3780" s="24">
        <f t="shared" si="589"/>
        <v>1</v>
      </c>
      <c r="N3780" s="21">
        <v>19.600000000000001</v>
      </c>
      <c r="O3780" s="21">
        <v>19.600000000000001</v>
      </c>
      <c r="P3780" s="21" t="s">
        <v>218</v>
      </c>
      <c r="Q3780" s="21" t="s">
        <v>219</v>
      </c>
      <c r="R3780" s="25" t="s">
        <v>218</v>
      </c>
      <c r="S3780" s="21" t="s">
        <v>344</v>
      </c>
      <c r="T3780" s="21"/>
      <c r="U3780" s="26"/>
      <c r="V3780" s="26"/>
      <c r="W3780" s="27">
        <f t="shared" si="580"/>
        <v>1982</v>
      </c>
      <c r="X3780" s="27">
        <f t="shared" si="581"/>
        <v>2050</v>
      </c>
      <c r="Y3780" s="28">
        <f t="shared" si="582"/>
        <v>0</v>
      </c>
      <c r="Z3780" s="29" t="str">
        <f t="shared" si="583"/>
        <v>NW</v>
      </c>
      <c r="AA3780" s="30">
        <f t="shared" si="584"/>
        <v>19.600000000000001</v>
      </c>
      <c r="AB3780" s="31">
        <f>IF(AND(ISNUMBER(MATCH($S3780,[3]Lists!$CU$8:$CU$37,0)),J3780&gt;=DATE(2018,12,31)),$AH$6,$AH$5)</f>
        <v>1</v>
      </c>
      <c r="AC3780" s="31">
        <f t="shared" si="585"/>
        <v>1</v>
      </c>
      <c r="AD3780" s="31">
        <f t="shared" si="586"/>
        <v>1</v>
      </c>
      <c r="AE3780" s="32" t="e">
        <f>MIN($K3780,IF(AND(S3780='[3]Resources - Baseline'!$C$25,$AH$3&gt;0),MIN(DATE(2050,12,31),MAX(DATE($AH$4,12,31),DATE(YEAR(J3780)+$AH$3,MONTH(J3780),DAY(J3780)))),IF(AND(COUNTIFS('[3]Resources - Baseline'!$C$26:$C$37,S3780)=1,$AH$2&gt;0),MIN(DATE($AH$4,12,31),DATE(YEAR(J3780)+$AH$2,MONTH(J3780),DAY(J3780))),DATE(2050,12,31))))</f>
        <v>#VALUE!</v>
      </c>
      <c r="AF3780" s="33">
        <f t="shared" si="587"/>
        <v>1</v>
      </c>
    </row>
    <row r="3781" spans="1:32">
      <c r="A3781" s="1">
        <v>3781</v>
      </c>
      <c r="B3781" s="21" t="s">
        <v>7604</v>
      </c>
      <c r="C3781" s="21" t="s">
        <v>7605</v>
      </c>
      <c r="D3781" s="21" t="s">
        <v>185</v>
      </c>
      <c r="E3781" s="21" t="s">
        <v>176</v>
      </c>
      <c r="F3781" s="21" t="s">
        <v>176</v>
      </c>
      <c r="G3781" s="21" t="s">
        <v>177</v>
      </c>
      <c r="H3781" s="21" t="s">
        <v>176</v>
      </c>
      <c r="I3781" s="21" t="s">
        <v>178</v>
      </c>
      <c r="J3781" s="22">
        <v>29952</v>
      </c>
      <c r="K3781" s="22">
        <v>55153</v>
      </c>
      <c r="L3781" s="23">
        <f t="shared" si="588"/>
        <v>76</v>
      </c>
      <c r="M3781" s="24">
        <f t="shared" si="589"/>
        <v>1</v>
      </c>
      <c r="N3781" s="21">
        <v>76</v>
      </c>
      <c r="O3781" s="21">
        <v>76</v>
      </c>
      <c r="P3781" s="21" t="s">
        <v>187</v>
      </c>
      <c r="Q3781" s="21" t="s">
        <v>219</v>
      </c>
      <c r="R3781" s="25" t="s">
        <v>218</v>
      </c>
      <c r="S3781" s="21" t="s">
        <v>265</v>
      </c>
      <c r="T3781" s="21"/>
      <c r="U3781" s="26"/>
      <c r="V3781" s="26"/>
      <c r="W3781" s="27">
        <f t="shared" si="580"/>
        <v>1982</v>
      </c>
      <c r="X3781" s="27">
        <f t="shared" si="581"/>
        <v>2050</v>
      </c>
      <c r="Y3781" s="28">
        <f t="shared" si="582"/>
        <v>0</v>
      </c>
      <c r="Z3781" s="29" t="str">
        <f t="shared" si="583"/>
        <v>CAISO</v>
      </c>
      <c r="AA3781" s="30">
        <f t="shared" si="584"/>
        <v>76</v>
      </c>
      <c r="AB3781" s="31">
        <f>IF(AND(ISNUMBER(MATCH($S3781,[3]Lists!$CU$8:$CU$37,0)),J3781&gt;=DATE(2018,12,31)),$AH$6,$AH$5)</f>
        <v>1</v>
      </c>
      <c r="AC3781" s="31">
        <f t="shared" si="585"/>
        <v>1</v>
      </c>
      <c r="AD3781" s="31">
        <f t="shared" si="586"/>
        <v>1</v>
      </c>
      <c r="AE3781" s="32" t="e">
        <f>MIN($K3781,IF(AND(S3781='[3]Resources - Baseline'!$C$25,$AH$3&gt;0),MIN(DATE(2050,12,31),MAX(DATE($AH$4,12,31),DATE(YEAR(J3781)+$AH$3,MONTH(J3781),DAY(J3781)))),IF(AND(COUNTIFS('[3]Resources - Baseline'!$C$26:$C$37,S3781)=1,$AH$2&gt;0),MIN(DATE($AH$4,12,31),DATE(YEAR(J3781)+$AH$2,MONTH(J3781),DAY(J3781))),DATE(2050,12,31))))</f>
        <v>#VALUE!</v>
      </c>
      <c r="AF3781" s="33">
        <f t="shared" si="587"/>
        <v>1</v>
      </c>
    </row>
    <row r="3782" spans="1:32">
      <c r="A3782" s="1">
        <v>3782</v>
      </c>
      <c r="B3782" s="21" t="s">
        <v>7606</v>
      </c>
      <c r="C3782" s="21" t="s">
        <v>7607</v>
      </c>
      <c r="D3782" s="21" t="s">
        <v>163</v>
      </c>
      <c r="E3782" s="21" t="s">
        <v>298</v>
      </c>
      <c r="F3782" s="21" t="s">
        <v>298</v>
      </c>
      <c r="G3782" s="21" t="s">
        <v>299</v>
      </c>
      <c r="H3782" s="21" t="s">
        <v>166</v>
      </c>
      <c r="I3782" s="21" t="s">
        <v>167</v>
      </c>
      <c r="J3782" s="22">
        <v>31517</v>
      </c>
      <c r="K3782" s="22">
        <v>55123</v>
      </c>
      <c r="L3782" s="23">
        <f t="shared" si="588"/>
        <v>4.9000000000000004</v>
      </c>
      <c r="M3782" s="24">
        <f t="shared" si="589"/>
        <v>1</v>
      </c>
      <c r="N3782" s="21">
        <v>4.9000000000000004</v>
      </c>
      <c r="O3782" s="21">
        <v>4.9000000000000004</v>
      </c>
      <c r="P3782" s="21" t="s">
        <v>288</v>
      </c>
      <c r="Q3782" s="21" t="s">
        <v>269</v>
      </c>
      <c r="R3782" s="25" t="s">
        <v>270</v>
      </c>
      <c r="S3782" s="21" t="s">
        <v>304</v>
      </c>
      <c r="T3782" s="21"/>
      <c r="U3782" s="26"/>
      <c r="V3782" s="26"/>
      <c r="W3782" s="27">
        <f t="shared" si="580"/>
        <v>1986</v>
      </c>
      <c r="X3782" s="27">
        <f t="shared" si="581"/>
        <v>2050</v>
      </c>
      <c r="Y3782" s="28">
        <f t="shared" si="582"/>
        <v>0</v>
      </c>
      <c r="Z3782" s="29" t="str">
        <f t="shared" si="583"/>
        <v>Excluded</v>
      </c>
      <c r="AA3782" s="30">
        <f t="shared" si="584"/>
        <v>4.9000000000000004</v>
      </c>
      <c r="AB3782" s="31">
        <f>IF(AND(ISNUMBER(MATCH($S3782,[3]Lists!$CU$8:$CU$37,0)),J3782&gt;=DATE(2018,12,31)),$AH$6,$AH$5)</f>
        <v>1</v>
      </c>
      <c r="AC3782" s="31">
        <f t="shared" si="585"/>
        <v>1</v>
      </c>
      <c r="AD3782" s="31">
        <f t="shared" si="586"/>
        <v>1</v>
      </c>
      <c r="AE3782" s="32" t="e">
        <f>MIN($K3782,IF(AND(S3782='[3]Resources - Baseline'!$C$25,$AH$3&gt;0),MIN(DATE(2050,12,31),MAX(DATE($AH$4,12,31),DATE(YEAR(J3782)+$AH$3,MONTH(J3782),DAY(J3782)))),IF(AND(COUNTIFS('[3]Resources - Baseline'!$C$26:$C$37,S3782)=1,$AH$2&gt;0),MIN(DATE($AH$4,12,31),DATE(YEAR(J3782)+$AH$2,MONTH(J3782),DAY(J3782))),DATE(2050,12,31))))</f>
        <v>#VALUE!</v>
      </c>
      <c r="AF3782" s="33">
        <f t="shared" si="587"/>
        <v>1</v>
      </c>
    </row>
    <row r="3783" spans="1:32">
      <c r="A3783" s="1">
        <v>3783</v>
      </c>
      <c r="B3783" s="21" t="s">
        <v>7608</v>
      </c>
      <c r="C3783" s="21" t="s">
        <v>7609</v>
      </c>
      <c r="D3783" s="21" t="s">
        <v>163</v>
      </c>
      <c r="E3783" s="21" t="s">
        <v>298</v>
      </c>
      <c r="F3783" s="21" t="s">
        <v>298</v>
      </c>
      <c r="G3783" s="21" t="s">
        <v>299</v>
      </c>
      <c r="H3783" s="21" t="s">
        <v>166</v>
      </c>
      <c r="I3783" s="21" t="s">
        <v>167</v>
      </c>
      <c r="J3783" s="22">
        <v>31517</v>
      </c>
      <c r="K3783" s="22">
        <v>55123</v>
      </c>
      <c r="L3783" s="23">
        <f t="shared" si="588"/>
        <v>2.7</v>
      </c>
      <c r="M3783" s="24">
        <f t="shared" si="589"/>
        <v>1</v>
      </c>
      <c r="N3783" s="21">
        <v>2.7</v>
      </c>
      <c r="O3783" s="21">
        <v>2.7</v>
      </c>
      <c r="P3783" s="21" t="s">
        <v>218</v>
      </c>
      <c r="Q3783" s="21" t="s">
        <v>219</v>
      </c>
      <c r="R3783" s="25" t="s">
        <v>218</v>
      </c>
      <c r="S3783" s="21" t="s">
        <v>220</v>
      </c>
      <c r="T3783" s="21"/>
      <c r="U3783" s="26"/>
      <c r="V3783" s="26"/>
      <c r="W3783" s="27">
        <f t="shared" si="580"/>
        <v>1986</v>
      </c>
      <c r="X3783" s="27">
        <f t="shared" si="581"/>
        <v>2050</v>
      </c>
      <c r="Y3783" s="28">
        <f t="shared" si="582"/>
        <v>0</v>
      </c>
      <c r="Z3783" s="29" t="str">
        <f t="shared" si="583"/>
        <v>Excluded</v>
      </c>
      <c r="AA3783" s="30">
        <f t="shared" si="584"/>
        <v>2.7</v>
      </c>
      <c r="AB3783" s="31">
        <f>IF(AND(ISNUMBER(MATCH($S3783,[3]Lists!$CU$8:$CU$37,0)),J3783&gt;=DATE(2018,12,31)),$AH$6,$AH$5)</f>
        <v>1</v>
      </c>
      <c r="AC3783" s="31">
        <f t="shared" si="585"/>
        <v>1</v>
      </c>
      <c r="AD3783" s="31">
        <f t="shared" si="586"/>
        <v>1</v>
      </c>
      <c r="AE3783" s="32" t="e">
        <f>MIN($K3783,IF(AND(S3783='[3]Resources - Baseline'!$C$25,$AH$3&gt;0),MIN(DATE(2050,12,31),MAX(DATE($AH$4,12,31),DATE(YEAR(J3783)+$AH$3,MONTH(J3783),DAY(J3783)))),IF(AND(COUNTIFS('[3]Resources - Baseline'!$C$26:$C$37,S3783)=1,$AH$2&gt;0),MIN(DATE($AH$4,12,31),DATE(YEAR(J3783)+$AH$2,MONTH(J3783),DAY(J3783))),DATE(2050,12,31))))</f>
        <v>#VALUE!</v>
      </c>
      <c r="AF3783" s="33">
        <f t="shared" si="587"/>
        <v>1</v>
      </c>
    </row>
    <row r="3784" spans="1:32">
      <c r="A3784" s="1">
        <v>3784</v>
      </c>
      <c r="B3784" s="21" t="s">
        <v>7610</v>
      </c>
      <c r="C3784" s="21" t="s">
        <v>7611</v>
      </c>
      <c r="D3784" s="21" t="s">
        <v>163</v>
      </c>
      <c r="E3784" s="21" t="s">
        <v>298</v>
      </c>
      <c r="F3784" s="21" t="s">
        <v>298</v>
      </c>
      <c r="G3784" s="21" t="s">
        <v>299</v>
      </c>
      <c r="H3784" s="21" t="s">
        <v>166</v>
      </c>
      <c r="I3784" s="21" t="s">
        <v>167</v>
      </c>
      <c r="J3784" s="22">
        <v>31517</v>
      </c>
      <c r="K3784" s="22">
        <v>55123</v>
      </c>
      <c r="L3784" s="23">
        <f t="shared" si="588"/>
        <v>5.4</v>
      </c>
      <c r="M3784" s="24">
        <f t="shared" si="589"/>
        <v>1</v>
      </c>
      <c r="N3784" s="21">
        <v>5.4</v>
      </c>
      <c r="O3784" s="21">
        <v>5.4</v>
      </c>
      <c r="P3784" s="21" t="s">
        <v>288</v>
      </c>
      <c r="Q3784" s="21" t="s">
        <v>269</v>
      </c>
      <c r="R3784" s="25" t="s">
        <v>270</v>
      </c>
      <c r="S3784" s="21" t="s">
        <v>304</v>
      </c>
      <c r="T3784" s="21"/>
      <c r="U3784" s="26"/>
      <c r="V3784" s="26"/>
      <c r="W3784" s="27">
        <f t="shared" si="580"/>
        <v>1986</v>
      </c>
      <c r="X3784" s="27">
        <f t="shared" si="581"/>
        <v>2050</v>
      </c>
      <c r="Y3784" s="28">
        <f t="shared" si="582"/>
        <v>0</v>
      </c>
      <c r="Z3784" s="29" t="str">
        <f t="shared" si="583"/>
        <v>Excluded</v>
      </c>
      <c r="AA3784" s="30">
        <f t="shared" si="584"/>
        <v>5.4</v>
      </c>
      <c r="AB3784" s="31">
        <f>IF(AND(ISNUMBER(MATCH($S3784,[3]Lists!$CU$8:$CU$37,0)),J3784&gt;=DATE(2018,12,31)),$AH$6,$AH$5)</f>
        <v>1</v>
      </c>
      <c r="AC3784" s="31">
        <f t="shared" si="585"/>
        <v>1</v>
      </c>
      <c r="AD3784" s="31">
        <f t="shared" si="586"/>
        <v>1</v>
      </c>
      <c r="AE3784" s="32" t="e">
        <f>MIN($K3784,IF(AND(S3784='[3]Resources - Baseline'!$C$25,$AH$3&gt;0),MIN(DATE(2050,12,31),MAX(DATE($AH$4,12,31),DATE(YEAR(J3784)+$AH$3,MONTH(J3784),DAY(J3784)))),IF(AND(COUNTIFS('[3]Resources - Baseline'!$C$26:$C$37,S3784)=1,$AH$2&gt;0),MIN(DATE($AH$4,12,31),DATE(YEAR(J3784)+$AH$2,MONTH(J3784),DAY(J3784))),DATE(2050,12,31))))</f>
        <v>#VALUE!</v>
      </c>
      <c r="AF3784" s="33">
        <f t="shared" si="587"/>
        <v>1</v>
      </c>
    </row>
    <row r="3785" spans="1:32">
      <c r="A3785" s="1">
        <v>3785</v>
      </c>
      <c r="B3785" s="21" t="s">
        <v>7612</v>
      </c>
      <c r="C3785" s="21" t="s">
        <v>7613</v>
      </c>
      <c r="D3785" s="21" t="s">
        <v>185</v>
      </c>
      <c r="E3785" s="21" t="s">
        <v>175</v>
      </c>
      <c r="F3785" s="21" t="s">
        <v>175</v>
      </c>
      <c r="G3785" s="21" t="s">
        <v>186</v>
      </c>
      <c r="H3785" s="21" t="s">
        <v>175</v>
      </c>
      <c r="I3785" s="21" t="s">
        <v>178</v>
      </c>
      <c r="J3785" s="22">
        <v>41500</v>
      </c>
      <c r="K3785" s="22">
        <v>55153</v>
      </c>
      <c r="L3785" s="23">
        <f t="shared" si="588"/>
        <v>20</v>
      </c>
      <c r="M3785" s="24">
        <f t="shared" si="589"/>
        <v>1</v>
      </c>
      <c r="N3785" s="21">
        <v>20</v>
      </c>
      <c r="O3785" s="21">
        <v>20</v>
      </c>
      <c r="P3785" s="21" t="s">
        <v>187</v>
      </c>
      <c r="Q3785" s="21" t="s">
        <v>188</v>
      </c>
      <c r="R3785" s="25" t="s">
        <v>189</v>
      </c>
      <c r="S3785" s="21" t="s">
        <v>182</v>
      </c>
      <c r="T3785" s="21"/>
      <c r="U3785" s="26"/>
      <c r="V3785" s="26"/>
      <c r="W3785" s="27">
        <f t="shared" si="580"/>
        <v>2014</v>
      </c>
      <c r="X3785" s="27">
        <f t="shared" si="581"/>
        <v>2050</v>
      </c>
      <c r="Y3785" s="28">
        <f t="shared" si="582"/>
        <v>0</v>
      </c>
      <c r="Z3785" s="29" t="str">
        <f t="shared" si="583"/>
        <v>CAISO</v>
      </c>
      <c r="AA3785" s="30">
        <f t="shared" si="584"/>
        <v>20</v>
      </c>
      <c r="AB3785" s="31">
        <f>IF(AND(ISNUMBER(MATCH($S3785,[3]Lists!$CU$8:$CU$37,0)),J3785&gt;=DATE(2018,12,31)),$AH$6,$AH$5)</f>
        <v>1</v>
      </c>
      <c r="AC3785" s="31">
        <f t="shared" si="585"/>
        <v>1</v>
      </c>
      <c r="AD3785" s="31">
        <f t="shared" si="586"/>
        <v>1</v>
      </c>
      <c r="AE3785" s="32" t="e">
        <f>MIN($K3785,IF(AND(S3785='[3]Resources - Baseline'!$C$25,$AH$3&gt;0),MIN(DATE(2050,12,31),MAX(DATE($AH$4,12,31),DATE(YEAR(J3785)+$AH$3,MONTH(J3785),DAY(J3785)))),IF(AND(COUNTIFS('[3]Resources - Baseline'!$C$26:$C$37,S3785)=1,$AH$2&gt;0),MIN(DATE($AH$4,12,31),DATE(YEAR(J3785)+$AH$2,MONTH(J3785),DAY(J3785))),DATE(2050,12,31))))</f>
        <v>#VALUE!</v>
      </c>
      <c r="AF3785" s="33">
        <f t="shared" si="587"/>
        <v>1</v>
      </c>
    </row>
    <row r="3786" spans="1:32">
      <c r="A3786" s="1">
        <v>3786</v>
      </c>
      <c r="B3786" s="21" t="s">
        <v>7614</v>
      </c>
      <c r="C3786" s="21" t="s">
        <v>7615</v>
      </c>
      <c r="D3786" s="21" t="s">
        <v>185</v>
      </c>
      <c r="E3786" s="21" t="s">
        <v>175</v>
      </c>
      <c r="F3786" s="21" t="s">
        <v>175</v>
      </c>
      <c r="G3786" s="21" t="s">
        <v>186</v>
      </c>
      <c r="H3786" s="21" t="s">
        <v>175</v>
      </c>
      <c r="I3786" s="21" t="s">
        <v>178</v>
      </c>
      <c r="J3786" s="22">
        <v>42144</v>
      </c>
      <c r="K3786" s="22">
        <v>55153</v>
      </c>
      <c r="L3786" s="23">
        <f t="shared" si="588"/>
        <v>19.75</v>
      </c>
      <c r="M3786" s="24">
        <f t="shared" si="589"/>
        <v>1</v>
      </c>
      <c r="N3786" s="21">
        <v>19.75</v>
      </c>
      <c r="O3786" s="21">
        <v>19.75</v>
      </c>
      <c r="P3786" s="21" t="s">
        <v>187</v>
      </c>
      <c r="Q3786" s="21" t="s">
        <v>188</v>
      </c>
      <c r="R3786" s="25" t="s">
        <v>189</v>
      </c>
      <c r="S3786" s="21" t="s">
        <v>182</v>
      </c>
      <c r="T3786" s="21"/>
      <c r="U3786" s="26"/>
      <c r="V3786" s="26"/>
      <c r="W3786" s="27">
        <f t="shared" ref="W3786:W3849" si="590">IF(J3786&lt;DATE(YEAR(J3786),7,1),YEAR(J3786),YEAR(J3786)+1)</f>
        <v>2015</v>
      </c>
      <c r="X3786" s="27">
        <f t="shared" ref="X3786:X3849" si="591">IF(K3786&gt;=DATE(YEAR(K3786),7,1),YEAR(K3786),YEAR(K3786)-1)</f>
        <v>2050</v>
      </c>
      <c r="Y3786" s="28">
        <f t="shared" ref="Y3786:Y3849" si="592">IF(ISBLANK(U3786),0,O3786-U3786)</f>
        <v>0</v>
      </c>
      <c r="Z3786" s="29" t="str">
        <f t="shared" ref="Z3786:Z3849" si="593">IF(ISBLANK(T3786),I3786,T3786)</f>
        <v>CAISO</v>
      </c>
      <c r="AA3786" s="30">
        <f t="shared" ref="AA3786:AA3849" si="594">IF(ISBLANK(U3786),O3786,U3786)</f>
        <v>19.75</v>
      </c>
      <c r="AB3786" s="31">
        <f>IF(AND(ISNUMBER(MATCH($S3786,[3]Lists!$CU$8:$CU$37,0)),J3786&gt;=DATE(2018,12,31)),$AH$6,$AH$5)</f>
        <v>1</v>
      </c>
      <c r="AC3786" s="31">
        <f t="shared" ref="AC3786:AC3849" si="595">IF(ISBLANK(S3786),0,1)</f>
        <v>1</v>
      </c>
      <c r="AD3786" s="31">
        <f t="shared" ref="AD3786:AD3849" si="596">AC3786</f>
        <v>1</v>
      </c>
      <c r="AE3786" s="32" t="e">
        <f>MIN($K3786,IF(AND(S3786='[3]Resources - Baseline'!$C$25,$AH$3&gt;0),MIN(DATE(2050,12,31),MAX(DATE($AH$4,12,31),DATE(YEAR(J3786)+$AH$3,MONTH(J3786),DAY(J3786)))),IF(AND(COUNTIFS('[3]Resources - Baseline'!$C$26:$C$37,S3786)=1,$AH$2&gt;0),MIN(DATE($AH$4,12,31),DATE(YEAR(J3786)+$AH$2,MONTH(J3786),DAY(J3786))),DATE(2050,12,31))))</f>
        <v>#VALUE!</v>
      </c>
      <c r="AF3786" s="33">
        <f t="shared" ref="AF3786:AF3849" si="597">SUMPRODUCT(($B$9:$B$3872=$B3786)*1)</f>
        <v>1</v>
      </c>
    </row>
    <row r="3787" spans="1:32">
      <c r="A3787" s="1">
        <v>3787</v>
      </c>
      <c r="B3787" s="21" t="s">
        <v>7616</v>
      </c>
      <c r="C3787" s="21" t="s">
        <v>7617</v>
      </c>
      <c r="D3787" s="21" t="s">
        <v>163</v>
      </c>
      <c r="E3787" s="21" t="s">
        <v>164</v>
      </c>
      <c r="F3787" s="21" t="s">
        <v>164</v>
      </c>
      <c r="G3787" s="21" t="s">
        <v>165</v>
      </c>
      <c r="H3787" s="21" t="s">
        <v>166</v>
      </c>
      <c r="I3787" s="21" t="s">
        <v>167</v>
      </c>
      <c r="J3787" s="22">
        <v>43177</v>
      </c>
      <c r="K3787" s="22">
        <v>54877</v>
      </c>
      <c r="L3787" s="23">
        <f t="shared" ref="L3787:L3850" si="598">IFERROR(M3787*O3787,0)</f>
        <v>4.2</v>
      </c>
      <c r="M3787" s="24">
        <f t="shared" ref="M3787:M3850" si="599">IFERROR(N3787/O3787,0)</f>
        <v>1</v>
      </c>
      <c r="N3787" s="21">
        <v>4.2</v>
      </c>
      <c r="O3787" s="21">
        <v>4.2</v>
      </c>
      <c r="P3787" s="21" t="s">
        <v>313</v>
      </c>
      <c r="Q3787" s="21" t="s">
        <v>219</v>
      </c>
      <c r="R3787" s="25" t="s">
        <v>218</v>
      </c>
      <c r="S3787" s="21" t="s">
        <v>220</v>
      </c>
      <c r="T3787" s="21"/>
      <c r="U3787" s="26"/>
      <c r="V3787" s="26"/>
      <c r="W3787" s="27">
        <f t="shared" si="590"/>
        <v>2018</v>
      </c>
      <c r="X3787" s="27">
        <f t="shared" si="591"/>
        <v>2049</v>
      </c>
      <c r="Y3787" s="28">
        <f t="shared" si="592"/>
        <v>0</v>
      </c>
      <c r="Z3787" s="29" t="str">
        <f t="shared" si="593"/>
        <v>Excluded</v>
      </c>
      <c r="AA3787" s="30">
        <f t="shared" si="594"/>
        <v>4.2</v>
      </c>
      <c r="AB3787" s="31">
        <f>IF(AND(ISNUMBER(MATCH($S3787,[3]Lists!$CU$8:$CU$37,0)),J3787&gt;=DATE(2018,12,31)),$AH$6,$AH$5)</f>
        <v>1</v>
      </c>
      <c r="AC3787" s="31">
        <f t="shared" si="595"/>
        <v>1</v>
      </c>
      <c r="AD3787" s="31">
        <f t="shared" si="596"/>
        <v>1</v>
      </c>
      <c r="AE3787" s="32" t="e">
        <f>MIN($K3787,IF(AND(S3787='[3]Resources - Baseline'!$C$25,$AH$3&gt;0),MIN(DATE(2050,12,31),MAX(DATE($AH$4,12,31),DATE(YEAR(J3787)+$AH$3,MONTH(J3787),DAY(J3787)))),IF(AND(COUNTIFS('[3]Resources - Baseline'!$C$26:$C$37,S3787)=1,$AH$2&gt;0),MIN(DATE($AH$4,12,31),DATE(YEAR(J3787)+$AH$2,MONTH(J3787),DAY(J3787))),DATE(2050,12,31))))</f>
        <v>#VALUE!</v>
      </c>
      <c r="AF3787" s="33">
        <f t="shared" si="597"/>
        <v>1</v>
      </c>
    </row>
    <row r="3788" spans="1:32">
      <c r="A3788" s="1">
        <v>3788</v>
      </c>
      <c r="B3788" s="21" t="s">
        <v>7618</v>
      </c>
      <c r="C3788" s="21" t="s">
        <v>7619</v>
      </c>
      <c r="D3788" s="21" t="s">
        <v>163</v>
      </c>
      <c r="E3788" s="21" t="s">
        <v>7620</v>
      </c>
      <c r="F3788" s="21" t="s">
        <v>7620</v>
      </c>
      <c r="G3788" s="21" t="s">
        <v>7621</v>
      </c>
      <c r="H3788" s="21" t="s">
        <v>518</v>
      </c>
      <c r="I3788" s="21" t="s">
        <v>195</v>
      </c>
      <c r="J3788" s="22">
        <v>43189</v>
      </c>
      <c r="K3788" s="22">
        <v>55153</v>
      </c>
      <c r="L3788" s="23">
        <f t="shared" si="598"/>
        <v>7.5</v>
      </c>
      <c r="M3788" s="24">
        <f t="shared" si="599"/>
        <v>1</v>
      </c>
      <c r="N3788" s="21">
        <v>7.5</v>
      </c>
      <c r="O3788" s="21">
        <v>7.5</v>
      </c>
      <c r="P3788" s="21" t="s">
        <v>240</v>
      </c>
      <c r="Q3788" s="21" t="s">
        <v>207</v>
      </c>
      <c r="R3788" s="25" t="s">
        <v>189</v>
      </c>
      <c r="S3788" s="21" t="s">
        <v>337</v>
      </c>
      <c r="T3788" s="21"/>
      <c r="U3788" s="26"/>
      <c r="V3788" s="26"/>
      <c r="W3788" s="27">
        <f t="shared" si="590"/>
        <v>2018</v>
      </c>
      <c r="X3788" s="27">
        <f t="shared" si="591"/>
        <v>2050</v>
      </c>
      <c r="Y3788" s="28">
        <f t="shared" si="592"/>
        <v>0</v>
      </c>
      <c r="Z3788" s="29" t="str">
        <f t="shared" si="593"/>
        <v>SW</v>
      </c>
      <c r="AA3788" s="30">
        <f t="shared" si="594"/>
        <v>7.5</v>
      </c>
      <c r="AB3788" s="31">
        <f>IF(AND(ISNUMBER(MATCH($S3788,[3]Lists!$CU$8:$CU$37,0)),J3788&gt;=DATE(2018,12,31)),$AH$6,$AH$5)</f>
        <v>1</v>
      </c>
      <c r="AC3788" s="31">
        <f t="shared" si="595"/>
        <v>1</v>
      </c>
      <c r="AD3788" s="31">
        <f t="shared" si="596"/>
        <v>1</v>
      </c>
      <c r="AE3788" s="32" t="e">
        <f>MIN($K3788,IF(AND(S3788='[3]Resources - Baseline'!$C$25,$AH$3&gt;0),MIN(DATE(2050,12,31),MAX(DATE($AH$4,12,31),DATE(YEAR(J3788)+$AH$3,MONTH(J3788),DAY(J3788)))),IF(AND(COUNTIFS('[3]Resources - Baseline'!$C$26:$C$37,S3788)=1,$AH$2&gt;0),MIN(DATE($AH$4,12,31),DATE(YEAR(J3788)+$AH$2,MONTH(J3788),DAY(J3788))),DATE(2050,12,31))))</f>
        <v>#VALUE!</v>
      </c>
      <c r="AF3788" s="33">
        <f t="shared" si="597"/>
        <v>1</v>
      </c>
    </row>
    <row r="3789" spans="1:32">
      <c r="A3789" s="1">
        <v>3789</v>
      </c>
      <c r="B3789" s="21" t="s">
        <v>7622</v>
      </c>
      <c r="C3789" s="21" t="s">
        <v>7619</v>
      </c>
      <c r="D3789" s="21" t="s">
        <v>163</v>
      </c>
      <c r="E3789" s="21" t="s">
        <v>7620</v>
      </c>
      <c r="F3789" s="21" t="s">
        <v>7620</v>
      </c>
      <c r="G3789" s="21" t="s">
        <v>7621</v>
      </c>
      <c r="H3789" s="21" t="s">
        <v>518</v>
      </c>
      <c r="I3789" s="21" t="s">
        <v>195</v>
      </c>
      <c r="J3789" s="22">
        <v>43189</v>
      </c>
      <c r="K3789" s="22">
        <v>55153</v>
      </c>
      <c r="L3789" s="23">
        <f t="shared" si="598"/>
        <v>7.5</v>
      </c>
      <c r="M3789" s="24">
        <f t="shared" si="599"/>
        <v>1</v>
      </c>
      <c r="N3789" s="21">
        <v>7.5</v>
      </c>
      <c r="O3789" s="21">
        <v>7.5</v>
      </c>
      <c r="P3789" s="21" t="s">
        <v>240</v>
      </c>
      <c r="Q3789" s="21" t="s">
        <v>207</v>
      </c>
      <c r="R3789" s="25" t="s">
        <v>189</v>
      </c>
      <c r="S3789" s="21" t="s">
        <v>337</v>
      </c>
      <c r="T3789" s="21"/>
      <c r="U3789" s="26"/>
      <c r="V3789" s="26"/>
      <c r="W3789" s="27">
        <f t="shared" si="590"/>
        <v>2018</v>
      </c>
      <c r="X3789" s="27">
        <f t="shared" si="591"/>
        <v>2050</v>
      </c>
      <c r="Y3789" s="28">
        <f t="shared" si="592"/>
        <v>0</v>
      </c>
      <c r="Z3789" s="29" t="str">
        <f t="shared" si="593"/>
        <v>SW</v>
      </c>
      <c r="AA3789" s="30">
        <f t="shared" si="594"/>
        <v>7.5</v>
      </c>
      <c r="AB3789" s="31">
        <f>IF(AND(ISNUMBER(MATCH($S3789,[3]Lists!$CU$8:$CU$37,0)),J3789&gt;=DATE(2018,12,31)),$AH$6,$AH$5)</f>
        <v>1</v>
      </c>
      <c r="AC3789" s="31">
        <f t="shared" si="595"/>
        <v>1</v>
      </c>
      <c r="AD3789" s="31">
        <f t="shared" si="596"/>
        <v>1</v>
      </c>
      <c r="AE3789" s="32" t="e">
        <f>MIN($K3789,IF(AND(S3789='[3]Resources - Baseline'!$C$25,$AH$3&gt;0),MIN(DATE(2050,12,31),MAX(DATE($AH$4,12,31),DATE(YEAR(J3789)+$AH$3,MONTH(J3789),DAY(J3789)))),IF(AND(COUNTIFS('[3]Resources - Baseline'!$C$26:$C$37,S3789)=1,$AH$2&gt;0),MIN(DATE($AH$4,12,31),DATE(YEAR(J3789)+$AH$2,MONTH(J3789),DAY(J3789))),DATE(2050,12,31))))</f>
        <v>#VALUE!</v>
      </c>
      <c r="AF3789" s="33">
        <f t="shared" si="597"/>
        <v>1</v>
      </c>
    </row>
    <row r="3790" spans="1:32">
      <c r="A3790" s="1">
        <v>3790</v>
      </c>
      <c r="B3790" s="21" t="s">
        <v>7623</v>
      </c>
      <c r="C3790" s="21" t="s">
        <v>7624</v>
      </c>
      <c r="D3790" s="21" t="s">
        <v>185</v>
      </c>
      <c r="E3790" s="21" t="s">
        <v>175</v>
      </c>
      <c r="F3790" s="21" t="s">
        <v>175</v>
      </c>
      <c r="G3790" s="21" t="s">
        <v>186</v>
      </c>
      <c r="H3790" s="21" t="s">
        <v>175</v>
      </c>
      <c r="I3790" s="21" t="s">
        <v>178</v>
      </c>
      <c r="J3790" s="22">
        <v>23012</v>
      </c>
      <c r="K3790" s="22">
        <v>55153</v>
      </c>
      <c r="L3790" s="23">
        <f t="shared" si="598"/>
        <v>60</v>
      </c>
      <c r="M3790" s="24">
        <f t="shared" si="599"/>
        <v>1</v>
      </c>
      <c r="N3790" s="21">
        <v>60</v>
      </c>
      <c r="O3790" s="21">
        <v>60</v>
      </c>
      <c r="P3790" s="21" t="s">
        <v>187</v>
      </c>
      <c r="Q3790" s="21" t="s">
        <v>219</v>
      </c>
      <c r="R3790" s="25" t="s">
        <v>218</v>
      </c>
      <c r="S3790" s="21" t="s">
        <v>265</v>
      </c>
      <c r="T3790" s="21"/>
      <c r="U3790" s="26"/>
      <c r="V3790" s="26"/>
      <c r="W3790" s="27">
        <f t="shared" si="590"/>
        <v>1963</v>
      </c>
      <c r="X3790" s="27">
        <f t="shared" si="591"/>
        <v>2050</v>
      </c>
      <c r="Y3790" s="28">
        <f t="shared" si="592"/>
        <v>0</v>
      </c>
      <c r="Z3790" s="29" t="str">
        <f t="shared" si="593"/>
        <v>CAISO</v>
      </c>
      <c r="AA3790" s="30">
        <f t="shared" si="594"/>
        <v>60</v>
      </c>
      <c r="AB3790" s="31">
        <f>IF(AND(ISNUMBER(MATCH($S3790,[3]Lists!$CU$8:$CU$37,0)),J3790&gt;=DATE(2018,12,31)),$AH$6,$AH$5)</f>
        <v>1</v>
      </c>
      <c r="AC3790" s="31">
        <f t="shared" si="595"/>
        <v>1</v>
      </c>
      <c r="AD3790" s="31">
        <f t="shared" si="596"/>
        <v>1</v>
      </c>
      <c r="AE3790" s="32" t="e">
        <f>MIN($K3790,IF(AND(S3790='[3]Resources - Baseline'!$C$25,$AH$3&gt;0),MIN(DATE(2050,12,31),MAX(DATE($AH$4,12,31),DATE(YEAR(J3790)+$AH$3,MONTH(J3790),DAY(J3790)))),IF(AND(COUNTIFS('[3]Resources - Baseline'!$C$26:$C$37,S3790)=1,$AH$2&gt;0),MIN(DATE($AH$4,12,31),DATE(YEAR(J3790)+$AH$2,MONTH(J3790),DAY(J3790))),DATE(2050,12,31))))</f>
        <v>#VALUE!</v>
      </c>
      <c r="AF3790" s="33">
        <f t="shared" si="597"/>
        <v>1</v>
      </c>
    </row>
    <row r="3791" spans="1:32">
      <c r="A3791" s="1">
        <v>3791</v>
      </c>
      <c r="B3791" s="21" t="s">
        <v>7625</v>
      </c>
      <c r="C3791" s="21" t="s">
        <v>7626</v>
      </c>
      <c r="D3791" s="21" t="s">
        <v>185</v>
      </c>
      <c r="E3791" s="21" t="s">
        <v>175</v>
      </c>
      <c r="F3791" s="21" t="s">
        <v>175</v>
      </c>
      <c r="G3791" s="21" t="s">
        <v>186</v>
      </c>
      <c r="H3791" s="21" t="s">
        <v>175</v>
      </c>
      <c r="I3791" s="21" t="s">
        <v>178</v>
      </c>
      <c r="J3791" s="22">
        <v>41675</v>
      </c>
      <c r="K3791" s="22">
        <v>55153</v>
      </c>
      <c r="L3791" s="23">
        <f t="shared" si="598"/>
        <v>4.2</v>
      </c>
      <c r="M3791" s="24">
        <f t="shared" si="599"/>
        <v>1</v>
      </c>
      <c r="N3791" s="21">
        <v>4.2</v>
      </c>
      <c r="O3791" s="21">
        <v>4.2</v>
      </c>
      <c r="P3791" s="21"/>
      <c r="Q3791" s="21" t="s">
        <v>1498</v>
      </c>
      <c r="R3791" s="25" t="s">
        <v>1499</v>
      </c>
      <c r="S3791" s="21" t="s">
        <v>913</v>
      </c>
      <c r="T3791" s="21"/>
      <c r="U3791" s="26"/>
      <c r="V3791" s="26"/>
      <c r="W3791" s="27">
        <f t="shared" si="590"/>
        <v>2014</v>
      </c>
      <c r="X3791" s="27">
        <f t="shared" si="591"/>
        <v>2050</v>
      </c>
      <c r="Y3791" s="28">
        <f t="shared" si="592"/>
        <v>0</v>
      </c>
      <c r="Z3791" s="29" t="str">
        <f t="shared" si="593"/>
        <v>CAISO</v>
      </c>
      <c r="AA3791" s="30">
        <f t="shared" si="594"/>
        <v>4.2</v>
      </c>
      <c r="AB3791" s="31">
        <f>IF(AND(ISNUMBER(MATCH($S3791,[3]Lists!$CU$8:$CU$37,0)),J3791&gt;=DATE(2018,12,31)),$AH$6,$AH$5)</f>
        <v>1</v>
      </c>
      <c r="AC3791" s="31">
        <f t="shared" si="595"/>
        <v>1</v>
      </c>
      <c r="AD3791" s="31">
        <f t="shared" si="596"/>
        <v>1</v>
      </c>
      <c r="AE3791" s="32" t="e">
        <f>MIN($K3791,IF(AND(S3791='[3]Resources - Baseline'!$C$25,$AH$3&gt;0),MIN(DATE(2050,12,31),MAX(DATE($AH$4,12,31),DATE(YEAR(J3791)+$AH$3,MONTH(J3791),DAY(J3791)))),IF(AND(COUNTIFS('[3]Resources - Baseline'!$C$26:$C$37,S3791)=1,$AH$2&gt;0),MIN(DATE($AH$4,12,31),DATE(YEAR(J3791)+$AH$2,MONTH(J3791),DAY(J3791))),DATE(2050,12,31))))</f>
        <v>#VALUE!</v>
      </c>
      <c r="AF3791" s="33">
        <f t="shared" si="597"/>
        <v>1</v>
      </c>
    </row>
    <row r="3792" spans="1:32">
      <c r="A3792" s="1">
        <v>3792</v>
      </c>
      <c r="B3792" s="21" t="s">
        <v>7627</v>
      </c>
      <c r="C3792" s="21" t="s">
        <v>7628</v>
      </c>
      <c r="D3792" s="21" t="s">
        <v>163</v>
      </c>
      <c r="E3792" s="21" t="s">
        <v>192</v>
      </c>
      <c r="F3792" s="21" t="s">
        <v>192</v>
      </c>
      <c r="G3792" s="21" t="s">
        <v>193</v>
      </c>
      <c r="H3792" s="21" t="s">
        <v>194</v>
      </c>
      <c r="I3792" s="21" t="s">
        <v>195</v>
      </c>
      <c r="J3792" s="22">
        <v>33025</v>
      </c>
      <c r="K3792" s="22">
        <v>55153</v>
      </c>
      <c r="L3792" s="23">
        <f t="shared" si="598"/>
        <v>4.3</v>
      </c>
      <c r="M3792" s="24">
        <f t="shared" si="599"/>
        <v>1</v>
      </c>
      <c r="N3792" s="21">
        <v>4.3</v>
      </c>
      <c r="O3792" s="21">
        <v>4.3</v>
      </c>
      <c r="P3792" s="21" t="s">
        <v>218</v>
      </c>
      <c r="Q3792" s="21" t="s">
        <v>219</v>
      </c>
      <c r="R3792" s="25" t="s">
        <v>218</v>
      </c>
      <c r="S3792" s="21" t="s">
        <v>227</v>
      </c>
      <c r="T3792" s="21"/>
      <c r="U3792" s="26"/>
      <c r="V3792" s="26"/>
      <c r="W3792" s="27">
        <f t="shared" si="590"/>
        <v>1990</v>
      </c>
      <c r="X3792" s="27">
        <f t="shared" si="591"/>
        <v>2050</v>
      </c>
      <c r="Y3792" s="28">
        <f t="shared" si="592"/>
        <v>0</v>
      </c>
      <c r="Z3792" s="29" t="str">
        <f t="shared" si="593"/>
        <v>SW</v>
      </c>
      <c r="AA3792" s="30">
        <f t="shared" si="594"/>
        <v>4.3</v>
      </c>
      <c r="AB3792" s="31">
        <f>IF(AND(ISNUMBER(MATCH($S3792,[3]Lists!$CU$8:$CU$37,0)),J3792&gt;=DATE(2018,12,31)),$AH$6,$AH$5)</f>
        <v>1</v>
      </c>
      <c r="AC3792" s="31">
        <f t="shared" si="595"/>
        <v>1</v>
      </c>
      <c r="AD3792" s="31">
        <f t="shared" si="596"/>
        <v>1</v>
      </c>
      <c r="AE3792" s="32" t="e">
        <f>MIN($K3792,IF(AND(S3792='[3]Resources - Baseline'!$C$25,$AH$3&gt;0),MIN(DATE(2050,12,31),MAX(DATE($AH$4,12,31),DATE(YEAR(J3792)+$AH$3,MONTH(J3792),DAY(J3792)))),IF(AND(COUNTIFS('[3]Resources - Baseline'!$C$26:$C$37,S3792)=1,$AH$2&gt;0),MIN(DATE($AH$4,12,31),DATE(YEAR(J3792)+$AH$2,MONTH(J3792),DAY(J3792))),DATE(2050,12,31))))</f>
        <v>#VALUE!</v>
      </c>
      <c r="AF3792" s="33">
        <f t="shared" si="597"/>
        <v>1</v>
      </c>
    </row>
    <row r="3793" spans="1:32">
      <c r="A3793" s="1">
        <v>3793</v>
      </c>
      <c r="B3793" s="21" t="s">
        <v>7629</v>
      </c>
      <c r="C3793" s="21" t="s">
        <v>7630</v>
      </c>
      <c r="D3793" s="21" t="s">
        <v>163</v>
      </c>
      <c r="E3793" s="21" t="s">
        <v>298</v>
      </c>
      <c r="F3793" s="21" t="s">
        <v>298</v>
      </c>
      <c r="G3793" s="21" t="s">
        <v>299</v>
      </c>
      <c r="H3793" s="21" t="s">
        <v>166</v>
      </c>
      <c r="I3793" s="21" t="s">
        <v>167</v>
      </c>
      <c r="J3793" s="22">
        <v>21186</v>
      </c>
      <c r="K3793" s="22">
        <v>55123</v>
      </c>
      <c r="L3793" s="23">
        <f t="shared" si="598"/>
        <v>19</v>
      </c>
      <c r="M3793" s="24">
        <f t="shared" si="599"/>
        <v>1</v>
      </c>
      <c r="N3793" s="21">
        <v>19</v>
      </c>
      <c r="O3793" s="21">
        <v>19</v>
      </c>
      <c r="P3793" s="21" t="s">
        <v>213</v>
      </c>
      <c r="Q3793" s="21" t="s">
        <v>214</v>
      </c>
      <c r="R3793" s="25" t="s">
        <v>215</v>
      </c>
      <c r="S3793" s="21" t="s">
        <v>390</v>
      </c>
      <c r="T3793" s="21"/>
      <c r="U3793" s="26"/>
      <c r="V3793" s="26"/>
      <c r="W3793" s="27">
        <f t="shared" si="590"/>
        <v>1958</v>
      </c>
      <c r="X3793" s="27">
        <f t="shared" si="591"/>
        <v>2050</v>
      </c>
      <c r="Y3793" s="28">
        <f t="shared" si="592"/>
        <v>0</v>
      </c>
      <c r="Z3793" s="29" t="str">
        <f t="shared" si="593"/>
        <v>Excluded</v>
      </c>
      <c r="AA3793" s="30">
        <f t="shared" si="594"/>
        <v>19</v>
      </c>
      <c r="AB3793" s="31">
        <f>IF(AND(ISNUMBER(MATCH($S3793,[3]Lists!$CU$8:$CU$37,0)),J3793&gt;=DATE(2018,12,31)),$AH$6,$AH$5)</f>
        <v>1</v>
      </c>
      <c r="AC3793" s="31">
        <f t="shared" si="595"/>
        <v>1</v>
      </c>
      <c r="AD3793" s="31">
        <f t="shared" si="596"/>
        <v>1</v>
      </c>
      <c r="AE3793" s="32" t="e">
        <f>MIN($K3793,IF(AND(S3793='[3]Resources - Baseline'!$C$25,$AH$3&gt;0),MIN(DATE(2050,12,31),MAX(DATE($AH$4,12,31),DATE(YEAR(J3793)+$AH$3,MONTH(J3793),DAY(J3793)))),IF(AND(COUNTIFS('[3]Resources - Baseline'!$C$26:$C$37,S3793)=1,$AH$2&gt;0),MIN(DATE($AH$4,12,31),DATE(YEAR(J3793)+$AH$2,MONTH(J3793),DAY(J3793))),DATE(2050,12,31))))</f>
        <v>#VALUE!</v>
      </c>
      <c r="AF3793" s="33">
        <f t="shared" si="597"/>
        <v>1</v>
      </c>
    </row>
    <row r="3794" spans="1:32">
      <c r="A3794" s="1">
        <v>3794</v>
      </c>
      <c r="B3794" s="21" t="s">
        <v>7631</v>
      </c>
      <c r="C3794" s="21" t="s">
        <v>7632</v>
      </c>
      <c r="D3794" s="21" t="s">
        <v>163</v>
      </c>
      <c r="E3794" s="21" t="s">
        <v>298</v>
      </c>
      <c r="F3794" s="21" t="s">
        <v>298</v>
      </c>
      <c r="G3794" s="21" t="s">
        <v>299</v>
      </c>
      <c r="H3794" s="21" t="s">
        <v>166</v>
      </c>
      <c r="I3794" s="21" t="s">
        <v>167</v>
      </c>
      <c r="J3794" s="22">
        <v>32874</v>
      </c>
      <c r="K3794" s="22">
        <v>55123</v>
      </c>
      <c r="L3794" s="23">
        <f t="shared" si="598"/>
        <v>29</v>
      </c>
      <c r="M3794" s="24">
        <f t="shared" si="599"/>
        <v>1</v>
      </c>
      <c r="N3794" s="21">
        <v>29</v>
      </c>
      <c r="O3794" s="21">
        <v>29</v>
      </c>
      <c r="P3794" s="21" t="s">
        <v>213</v>
      </c>
      <c r="Q3794" s="21" t="s">
        <v>214</v>
      </c>
      <c r="R3794" s="25" t="s">
        <v>215</v>
      </c>
      <c r="S3794" s="21" t="s">
        <v>390</v>
      </c>
      <c r="T3794" s="21"/>
      <c r="U3794" s="26"/>
      <c r="V3794" s="26"/>
      <c r="W3794" s="27">
        <f t="shared" si="590"/>
        <v>1990</v>
      </c>
      <c r="X3794" s="27">
        <f t="shared" si="591"/>
        <v>2050</v>
      </c>
      <c r="Y3794" s="28">
        <f t="shared" si="592"/>
        <v>0</v>
      </c>
      <c r="Z3794" s="29" t="str">
        <f t="shared" si="593"/>
        <v>Excluded</v>
      </c>
      <c r="AA3794" s="30">
        <f t="shared" si="594"/>
        <v>29</v>
      </c>
      <c r="AB3794" s="31">
        <f>IF(AND(ISNUMBER(MATCH($S3794,[3]Lists!$CU$8:$CU$37,0)),J3794&gt;=DATE(2018,12,31)),$AH$6,$AH$5)</f>
        <v>1</v>
      </c>
      <c r="AC3794" s="31">
        <f t="shared" si="595"/>
        <v>1</v>
      </c>
      <c r="AD3794" s="31">
        <f t="shared" si="596"/>
        <v>1</v>
      </c>
      <c r="AE3794" s="32" t="e">
        <f>MIN($K3794,IF(AND(S3794='[3]Resources - Baseline'!$C$25,$AH$3&gt;0),MIN(DATE(2050,12,31),MAX(DATE($AH$4,12,31),DATE(YEAR(J3794)+$AH$3,MONTH(J3794),DAY(J3794)))),IF(AND(COUNTIFS('[3]Resources - Baseline'!$C$26:$C$37,S3794)=1,$AH$2&gt;0),MIN(DATE($AH$4,12,31),DATE(YEAR(J3794)+$AH$2,MONTH(J3794),DAY(J3794))),DATE(2050,12,31))))</f>
        <v>#VALUE!</v>
      </c>
      <c r="AF3794" s="33">
        <f t="shared" si="597"/>
        <v>1</v>
      </c>
    </row>
    <row r="3795" spans="1:32">
      <c r="A3795" s="1">
        <v>3795</v>
      </c>
      <c r="B3795" s="21" t="s">
        <v>7633</v>
      </c>
      <c r="C3795" s="21" t="s">
        <v>7634</v>
      </c>
      <c r="D3795" s="21" t="s">
        <v>163</v>
      </c>
      <c r="E3795" s="21" t="s">
        <v>7635</v>
      </c>
      <c r="F3795" s="21" t="s">
        <v>7635</v>
      </c>
      <c r="G3795" s="21" t="s">
        <v>7636</v>
      </c>
      <c r="H3795" s="21" t="s">
        <v>210</v>
      </c>
      <c r="I3795" s="21" t="s">
        <v>212</v>
      </c>
      <c r="J3795" s="22">
        <v>24716</v>
      </c>
      <c r="K3795" s="22">
        <v>55153</v>
      </c>
      <c r="L3795" s="23">
        <f t="shared" si="598"/>
        <v>840</v>
      </c>
      <c r="M3795" s="24">
        <f t="shared" si="599"/>
        <v>1</v>
      </c>
      <c r="N3795" s="21">
        <v>840</v>
      </c>
      <c r="O3795" s="21">
        <v>840</v>
      </c>
      <c r="P3795" s="21" t="s">
        <v>218</v>
      </c>
      <c r="Q3795" s="21" t="s">
        <v>219</v>
      </c>
      <c r="R3795" s="25" t="s">
        <v>218</v>
      </c>
      <c r="S3795" s="21" t="s">
        <v>344</v>
      </c>
      <c r="T3795" s="21"/>
      <c r="U3795" s="26"/>
      <c r="V3795" s="26"/>
      <c r="W3795" s="27">
        <f t="shared" si="590"/>
        <v>1968</v>
      </c>
      <c r="X3795" s="27">
        <f t="shared" si="591"/>
        <v>2050</v>
      </c>
      <c r="Y3795" s="28">
        <f t="shared" si="592"/>
        <v>0</v>
      </c>
      <c r="Z3795" s="29" t="str">
        <f t="shared" si="593"/>
        <v>NW</v>
      </c>
      <c r="AA3795" s="30">
        <f t="shared" si="594"/>
        <v>840</v>
      </c>
      <c r="AB3795" s="31">
        <f>IF(AND(ISNUMBER(MATCH($S3795,[3]Lists!$CU$8:$CU$37,0)),J3795&gt;=DATE(2018,12,31)),$AH$6,$AH$5)</f>
        <v>1</v>
      </c>
      <c r="AC3795" s="31">
        <f t="shared" si="595"/>
        <v>1</v>
      </c>
      <c r="AD3795" s="31">
        <f t="shared" si="596"/>
        <v>1</v>
      </c>
      <c r="AE3795" s="32" t="e">
        <f>MIN($K3795,IF(AND(S3795='[3]Resources - Baseline'!$C$25,$AH$3&gt;0),MIN(DATE(2050,12,31),MAX(DATE($AH$4,12,31),DATE(YEAR(J3795)+$AH$3,MONTH(J3795),DAY(J3795)))),IF(AND(COUNTIFS('[3]Resources - Baseline'!$C$26:$C$37,S3795)=1,$AH$2&gt;0),MIN(DATE($AH$4,12,31),DATE(YEAR(J3795)+$AH$2,MONTH(J3795),DAY(J3795))),DATE(2050,12,31))))</f>
        <v>#VALUE!</v>
      </c>
      <c r="AF3795" s="33">
        <f t="shared" si="597"/>
        <v>1</v>
      </c>
    </row>
    <row r="3796" spans="1:32">
      <c r="A3796" s="1">
        <v>3796</v>
      </c>
      <c r="B3796" s="21" t="s">
        <v>7637</v>
      </c>
      <c r="C3796" s="21" t="s">
        <v>7638</v>
      </c>
      <c r="D3796" s="21" t="s">
        <v>163</v>
      </c>
      <c r="E3796" s="21" t="s">
        <v>298</v>
      </c>
      <c r="F3796" s="21" t="s">
        <v>298</v>
      </c>
      <c r="G3796" s="21" t="s">
        <v>299</v>
      </c>
      <c r="H3796" s="21" t="s">
        <v>166</v>
      </c>
      <c r="I3796" s="21" t="s">
        <v>167</v>
      </c>
      <c r="J3796" s="22">
        <v>42095</v>
      </c>
      <c r="K3796" s="22">
        <v>55153</v>
      </c>
      <c r="L3796" s="23">
        <f t="shared" si="598"/>
        <v>32.799999999999997</v>
      </c>
      <c r="M3796" s="24">
        <f t="shared" si="599"/>
        <v>1</v>
      </c>
      <c r="N3796" s="21">
        <v>32.799999999999997</v>
      </c>
      <c r="O3796" s="21">
        <v>32.799999999999997</v>
      </c>
      <c r="P3796" s="21" t="s">
        <v>288</v>
      </c>
      <c r="Q3796" s="21" t="s">
        <v>269</v>
      </c>
      <c r="R3796" s="25" t="s">
        <v>270</v>
      </c>
      <c r="S3796" s="21" t="s">
        <v>304</v>
      </c>
      <c r="T3796" s="21"/>
      <c r="U3796" s="26"/>
      <c r="V3796" s="26"/>
      <c r="W3796" s="27">
        <f t="shared" si="590"/>
        <v>2015</v>
      </c>
      <c r="X3796" s="27">
        <f t="shared" si="591"/>
        <v>2050</v>
      </c>
      <c r="Y3796" s="28">
        <f t="shared" si="592"/>
        <v>0</v>
      </c>
      <c r="Z3796" s="29" t="str">
        <f t="shared" si="593"/>
        <v>Excluded</v>
      </c>
      <c r="AA3796" s="30">
        <f t="shared" si="594"/>
        <v>32.799999999999997</v>
      </c>
      <c r="AB3796" s="31">
        <f>IF(AND(ISNUMBER(MATCH($S3796,[3]Lists!$CU$8:$CU$37,0)),J3796&gt;=DATE(2018,12,31)),$AH$6,$AH$5)</f>
        <v>1</v>
      </c>
      <c r="AC3796" s="31">
        <f t="shared" si="595"/>
        <v>1</v>
      </c>
      <c r="AD3796" s="31">
        <f t="shared" si="596"/>
        <v>1</v>
      </c>
      <c r="AE3796" s="32" t="e">
        <f>MIN($K3796,IF(AND(S3796='[3]Resources - Baseline'!$C$25,$AH$3&gt;0),MIN(DATE(2050,12,31),MAX(DATE($AH$4,12,31),DATE(YEAR(J3796)+$AH$3,MONTH(J3796),DAY(J3796)))),IF(AND(COUNTIFS('[3]Resources - Baseline'!$C$26:$C$37,S3796)=1,$AH$2&gt;0),MIN(DATE($AH$4,12,31),DATE(YEAR(J3796)+$AH$2,MONTH(J3796),DAY(J3796))),DATE(2050,12,31))))</f>
        <v>#VALUE!</v>
      </c>
      <c r="AF3796" s="33">
        <f t="shared" si="597"/>
        <v>1</v>
      </c>
    </row>
    <row r="3797" spans="1:32">
      <c r="A3797" s="1">
        <v>3797</v>
      </c>
      <c r="B3797" s="21" t="s">
        <v>7639</v>
      </c>
      <c r="C3797" s="21" t="s">
        <v>7640</v>
      </c>
      <c r="D3797" s="21" t="s">
        <v>163</v>
      </c>
      <c r="E3797" s="21" t="s">
        <v>164</v>
      </c>
      <c r="F3797" s="21" t="s">
        <v>164</v>
      </c>
      <c r="G3797" s="21" t="s">
        <v>165</v>
      </c>
      <c r="H3797" s="21" t="s">
        <v>166</v>
      </c>
      <c r="I3797" s="21" t="s">
        <v>167</v>
      </c>
      <c r="J3797" s="22">
        <v>42095</v>
      </c>
      <c r="K3797" s="22">
        <v>55153</v>
      </c>
      <c r="L3797" s="23">
        <f t="shared" si="598"/>
        <v>3.1</v>
      </c>
      <c r="M3797" s="24">
        <f t="shared" si="599"/>
        <v>1</v>
      </c>
      <c r="N3797" s="21">
        <v>3.1</v>
      </c>
      <c r="O3797" s="21">
        <v>3.1</v>
      </c>
      <c r="P3797" s="21" t="s">
        <v>288</v>
      </c>
      <c r="Q3797" s="21" t="s">
        <v>269</v>
      </c>
      <c r="R3797" s="25" t="s">
        <v>270</v>
      </c>
      <c r="S3797" s="21" t="s">
        <v>304</v>
      </c>
      <c r="T3797" s="21"/>
      <c r="U3797" s="26"/>
      <c r="V3797" s="26"/>
      <c r="W3797" s="27">
        <f t="shared" si="590"/>
        <v>2015</v>
      </c>
      <c r="X3797" s="27">
        <f t="shared" si="591"/>
        <v>2050</v>
      </c>
      <c r="Y3797" s="28">
        <f t="shared" si="592"/>
        <v>0</v>
      </c>
      <c r="Z3797" s="29" t="str">
        <f t="shared" si="593"/>
        <v>Excluded</v>
      </c>
      <c r="AA3797" s="30">
        <f t="shared" si="594"/>
        <v>3.1</v>
      </c>
      <c r="AB3797" s="31">
        <f>IF(AND(ISNUMBER(MATCH($S3797,[3]Lists!$CU$8:$CU$37,0)),J3797&gt;=DATE(2018,12,31)),$AH$6,$AH$5)</f>
        <v>1</v>
      </c>
      <c r="AC3797" s="31">
        <f t="shared" si="595"/>
        <v>1</v>
      </c>
      <c r="AD3797" s="31">
        <f t="shared" si="596"/>
        <v>1</v>
      </c>
      <c r="AE3797" s="32" t="e">
        <f>MIN($K3797,IF(AND(S3797='[3]Resources - Baseline'!$C$25,$AH$3&gt;0),MIN(DATE(2050,12,31),MAX(DATE($AH$4,12,31),DATE(YEAR(J3797)+$AH$3,MONTH(J3797),DAY(J3797)))),IF(AND(COUNTIFS('[3]Resources - Baseline'!$C$26:$C$37,S3797)=1,$AH$2&gt;0),MIN(DATE($AH$4,12,31),DATE(YEAR(J3797)+$AH$2,MONTH(J3797),DAY(J3797))),DATE(2050,12,31))))</f>
        <v>#VALUE!</v>
      </c>
      <c r="AF3797" s="33">
        <f t="shared" si="597"/>
        <v>1</v>
      </c>
    </row>
    <row r="3798" spans="1:32">
      <c r="A3798" s="1">
        <v>3798</v>
      </c>
      <c r="B3798" s="21" t="s">
        <v>7641</v>
      </c>
      <c r="C3798" s="21" t="s">
        <v>7642</v>
      </c>
      <c r="D3798" s="21" t="s">
        <v>163</v>
      </c>
      <c r="E3798" s="21" t="s">
        <v>164</v>
      </c>
      <c r="F3798" s="21" t="s">
        <v>164</v>
      </c>
      <c r="G3798" s="21" t="s">
        <v>165</v>
      </c>
      <c r="H3798" s="21" t="s">
        <v>166</v>
      </c>
      <c r="I3798" s="21" t="s">
        <v>167</v>
      </c>
      <c r="J3798" s="22">
        <v>42095</v>
      </c>
      <c r="K3798" s="22">
        <v>55153</v>
      </c>
      <c r="L3798" s="23">
        <f t="shared" si="598"/>
        <v>3.1</v>
      </c>
      <c r="M3798" s="24">
        <f t="shared" si="599"/>
        <v>1</v>
      </c>
      <c r="N3798" s="21">
        <v>3.1</v>
      </c>
      <c r="O3798" s="21">
        <v>3.1</v>
      </c>
      <c r="P3798" s="21" t="s">
        <v>288</v>
      </c>
      <c r="Q3798" s="21" t="s">
        <v>269</v>
      </c>
      <c r="R3798" s="25" t="s">
        <v>270</v>
      </c>
      <c r="S3798" s="21" t="s">
        <v>304</v>
      </c>
      <c r="T3798" s="21"/>
      <c r="U3798" s="26"/>
      <c r="V3798" s="26"/>
      <c r="W3798" s="27">
        <f t="shared" si="590"/>
        <v>2015</v>
      </c>
      <c r="X3798" s="27">
        <f t="shared" si="591"/>
        <v>2050</v>
      </c>
      <c r="Y3798" s="28">
        <f t="shared" si="592"/>
        <v>0</v>
      </c>
      <c r="Z3798" s="29" t="str">
        <f t="shared" si="593"/>
        <v>Excluded</v>
      </c>
      <c r="AA3798" s="30">
        <f t="shared" si="594"/>
        <v>3.1</v>
      </c>
      <c r="AB3798" s="31">
        <f>IF(AND(ISNUMBER(MATCH($S3798,[3]Lists!$CU$8:$CU$37,0)),J3798&gt;=DATE(2018,12,31)),$AH$6,$AH$5)</f>
        <v>1</v>
      </c>
      <c r="AC3798" s="31">
        <f t="shared" si="595"/>
        <v>1</v>
      </c>
      <c r="AD3798" s="31">
        <f t="shared" si="596"/>
        <v>1</v>
      </c>
      <c r="AE3798" s="32" t="e">
        <f>MIN($K3798,IF(AND(S3798='[3]Resources - Baseline'!$C$25,$AH$3&gt;0),MIN(DATE(2050,12,31),MAX(DATE($AH$4,12,31),DATE(YEAR(J3798)+$AH$3,MONTH(J3798),DAY(J3798)))),IF(AND(COUNTIFS('[3]Resources - Baseline'!$C$26:$C$37,S3798)=1,$AH$2&gt;0),MIN(DATE($AH$4,12,31),DATE(YEAR(J3798)+$AH$2,MONTH(J3798),DAY(J3798))),DATE(2050,12,31))))</f>
        <v>#VALUE!</v>
      </c>
      <c r="AF3798" s="33">
        <f t="shared" si="597"/>
        <v>1</v>
      </c>
    </row>
    <row r="3799" spans="1:32">
      <c r="A3799" s="1">
        <v>3799</v>
      </c>
      <c r="B3799" s="21" t="s">
        <v>7643</v>
      </c>
      <c r="C3799" s="21" t="s">
        <v>7644</v>
      </c>
      <c r="D3799" s="21" t="s">
        <v>163</v>
      </c>
      <c r="E3799" s="21" t="s">
        <v>263</v>
      </c>
      <c r="F3799" s="21" t="s">
        <v>263</v>
      </c>
      <c r="G3799" s="21" t="s">
        <v>2353</v>
      </c>
      <c r="H3799" s="21" t="s">
        <v>263</v>
      </c>
      <c r="I3799" s="21" t="s">
        <v>195</v>
      </c>
      <c r="J3799" s="22">
        <v>27912</v>
      </c>
      <c r="K3799" s="22">
        <v>55153</v>
      </c>
      <c r="L3799" s="23">
        <f t="shared" si="598"/>
        <v>95</v>
      </c>
      <c r="M3799" s="24">
        <f t="shared" si="599"/>
        <v>1</v>
      </c>
      <c r="N3799" s="21">
        <v>95</v>
      </c>
      <c r="O3799" s="21">
        <v>95</v>
      </c>
      <c r="P3799" s="21" t="s">
        <v>2086</v>
      </c>
      <c r="Q3799" s="21" t="s">
        <v>258</v>
      </c>
      <c r="R3799" s="25" t="s">
        <v>259</v>
      </c>
      <c r="S3799" s="21" t="s">
        <v>260</v>
      </c>
      <c r="T3799" s="21"/>
      <c r="U3799" s="26"/>
      <c r="V3799" s="26"/>
      <c r="W3799" s="27">
        <f t="shared" si="590"/>
        <v>1976</v>
      </c>
      <c r="X3799" s="27">
        <f t="shared" si="591"/>
        <v>2050</v>
      </c>
      <c r="Y3799" s="28">
        <f t="shared" si="592"/>
        <v>0</v>
      </c>
      <c r="Z3799" s="29" t="str">
        <f t="shared" si="593"/>
        <v>SW</v>
      </c>
      <c r="AA3799" s="30">
        <f t="shared" si="594"/>
        <v>95</v>
      </c>
      <c r="AB3799" s="31">
        <f>IF(AND(ISNUMBER(MATCH($S3799,[3]Lists!$CU$8:$CU$37,0)),J3799&gt;=DATE(2018,12,31)),$AH$6,$AH$5)</f>
        <v>1</v>
      </c>
      <c r="AC3799" s="31">
        <f t="shared" si="595"/>
        <v>1</v>
      </c>
      <c r="AD3799" s="31">
        <f t="shared" si="596"/>
        <v>1</v>
      </c>
      <c r="AE3799" s="32" t="e">
        <f>MIN($K3799,IF(AND(S3799='[3]Resources - Baseline'!$C$25,$AH$3&gt;0),MIN(DATE(2050,12,31),MAX(DATE($AH$4,12,31),DATE(YEAR(J3799)+$AH$3,MONTH(J3799),DAY(J3799)))),IF(AND(COUNTIFS('[3]Resources - Baseline'!$C$26:$C$37,S3799)=1,$AH$2&gt;0),MIN(DATE($AH$4,12,31),DATE(YEAR(J3799)+$AH$2,MONTH(J3799),DAY(J3799))),DATE(2050,12,31))))</f>
        <v>#VALUE!</v>
      </c>
      <c r="AF3799" s="33">
        <f t="shared" si="597"/>
        <v>1</v>
      </c>
    </row>
    <row r="3800" spans="1:32">
      <c r="A3800" s="1">
        <v>3800</v>
      </c>
      <c r="B3800" s="21" t="s">
        <v>7645</v>
      </c>
      <c r="C3800" s="21" t="s">
        <v>7646</v>
      </c>
      <c r="D3800" s="21" t="s">
        <v>163</v>
      </c>
      <c r="E3800" s="21" t="s">
        <v>263</v>
      </c>
      <c r="F3800" s="21" t="s">
        <v>263</v>
      </c>
      <c r="G3800" s="21" t="s">
        <v>2353</v>
      </c>
      <c r="H3800" s="21" t="s">
        <v>263</v>
      </c>
      <c r="I3800" s="21" t="s">
        <v>195</v>
      </c>
      <c r="J3800" s="22">
        <v>27912</v>
      </c>
      <c r="K3800" s="22">
        <v>55153</v>
      </c>
      <c r="L3800" s="23">
        <f t="shared" si="598"/>
        <v>95</v>
      </c>
      <c r="M3800" s="24">
        <f t="shared" si="599"/>
        <v>1</v>
      </c>
      <c r="N3800" s="21">
        <v>95</v>
      </c>
      <c r="O3800" s="21">
        <v>95</v>
      </c>
      <c r="P3800" s="21" t="s">
        <v>2086</v>
      </c>
      <c r="Q3800" s="21" t="s">
        <v>258</v>
      </c>
      <c r="R3800" s="25" t="s">
        <v>259</v>
      </c>
      <c r="S3800" s="21" t="s">
        <v>260</v>
      </c>
      <c r="T3800" s="21"/>
      <c r="U3800" s="26"/>
      <c r="V3800" s="26"/>
      <c r="W3800" s="27">
        <f t="shared" si="590"/>
        <v>1976</v>
      </c>
      <c r="X3800" s="27">
        <f t="shared" si="591"/>
        <v>2050</v>
      </c>
      <c r="Y3800" s="28">
        <f t="shared" si="592"/>
        <v>0</v>
      </c>
      <c r="Z3800" s="29" t="str">
        <f t="shared" si="593"/>
        <v>SW</v>
      </c>
      <c r="AA3800" s="30">
        <f t="shared" si="594"/>
        <v>95</v>
      </c>
      <c r="AB3800" s="31">
        <f>IF(AND(ISNUMBER(MATCH($S3800,[3]Lists!$CU$8:$CU$37,0)),J3800&gt;=DATE(2018,12,31)),$AH$6,$AH$5)</f>
        <v>1</v>
      </c>
      <c r="AC3800" s="31">
        <f t="shared" si="595"/>
        <v>1</v>
      </c>
      <c r="AD3800" s="31">
        <f t="shared" si="596"/>
        <v>1</v>
      </c>
      <c r="AE3800" s="32" t="e">
        <f>MIN($K3800,IF(AND(S3800='[3]Resources - Baseline'!$C$25,$AH$3&gt;0),MIN(DATE(2050,12,31),MAX(DATE($AH$4,12,31),DATE(YEAR(J3800)+$AH$3,MONTH(J3800),DAY(J3800)))),IF(AND(COUNTIFS('[3]Resources - Baseline'!$C$26:$C$37,S3800)=1,$AH$2&gt;0),MIN(DATE($AH$4,12,31),DATE(YEAR(J3800)+$AH$2,MONTH(J3800),DAY(J3800))),DATE(2050,12,31))))</f>
        <v>#VALUE!</v>
      </c>
      <c r="AF3800" s="33">
        <f t="shared" si="597"/>
        <v>1</v>
      </c>
    </row>
    <row r="3801" spans="1:32">
      <c r="A3801" s="1">
        <v>3801</v>
      </c>
      <c r="B3801" s="21" t="s">
        <v>7647</v>
      </c>
      <c r="C3801" s="21" t="s">
        <v>7648</v>
      </c>
      <c r="D3801" s="21" t="s">
        <v>163</v>
      </c>
      <c r="E3801" s="21" t="s">
        <v>263</v>
      </c>
      <c r="F3801" s="21" t="s">
        <v>263</v>
      </c>
      <c r="G3801" s="21" t="s">
        <v>2353</v>
      </c>
      <c r="H3801" s="21" t="s">
        <v>263</v>
      </c>
      <c r="I3801" s="21" t="s">
        <v>195</v>
      </c>
      <c r="J3801" s="22">
        <v>27912</v>
      </c>
      <c r="K3801" s="22">
        <v>55153</v>
      </c>
      <c r="L3801" s="23">
        <f t="shared" si="598"/>
        <v>95</v>
      </c>
      <c r="M3801" s="24">
        <f t="shared" si="599"/>
        <v>1</v>
      </c>
      <c r="N3801" s="21">
        <v>95</v>
      </c>
      <c r="O3801" s="21">
        <v>95</v>
      </c>
      <c r="P3801" s="21" t="s">
        <v>2086</v>
      </c>
      <c r="Q3801" s="21" t="s">
        <v>258</v>
      </c>
      <c r="R3801" s="25" t="s">
        <v>259</v>
      </c>
      <c r="S3801" s="21" t="s">
        <v>260</v>
      </c>
      <c r="T3801" s="21"/>
      <c r="U3801" s="26"/>
      <c r="V3801" s="26"/>
      <c r="W3801" s="27">
        <f t="shared" si="590"/>
        <v>1976</v>
      </c>
      <c r="X3801" s="27">
        <f t="shared" si="591"/>
        <v>2050</v>
      </c>
      <c r="Y3801" s="28">
        <f t="shared" si="592"/>
        <v>0</v>
      </c>
      <c r="Z3801" s="29" t="str">
        <f t="shared" si="593"/>
        <v>SW</v>
      </c>
      <c r="AA3801" s="30">
        <f t="shared" si="594"/>
        <v>95</v>
      </c>
      <c r="AB3801" s="31">
        <f>IF(AND(ISNUMBER(MATCH($S3801,[3]Lists!$CU$8:$CU$37,0)),J3801&gt;=DATE(2018,12,31)),$AH$6,$AH$5)</f>
        <v>1</v>
      </c>
      <c r="AC3801" s="31">
        <f t="shared" si="595"/>
        <v>1</v>
      </c>
      <c r="AD3801" s="31">
        <f t="shared" si="596"/>
        <v>1</v>
      </c>
      <c r="AE3801" s="32" t="e">
        <f>MIN($K3801,IF(AND(S3801='[3]Resources - Baseline'!$C$25,$AH$3&gt;0),MIN(DATE(2050,12,31),MAX(DATE($AH$4,12,31),DATE(YEAR(J3801)+$AH$3,MONTH(J3801),DAY(J3801)))),IF(AND(COUNTIFS('[3]Resources - Baseline'!$C$26:$C$37,S3801)=1,$AH$2&gt;0),MIN(DATE($AH$4,12,31),DATE(YEAR(J3801)+$AH$2,MONTH(J3801),DAY(J3801))),DATE(2050,12,31))))</f>
        <v>#VALUE!</v>
      </c>
      <c r="AF3801" s="33">
        <f t="shared" si="597"/>
        <v>1</v>
      </c>
    </row>
    <row r="3802" spans="1:32">
      <c r="A3802" s="1">
        <v>3802</v>
      </c>
      <c r="B3802" s="21" t="s">
        <v>7649</v>
      </c>
      <c r="C3802" s="21" t="s">
        <v>7650</v>
      </c>
      <c r="D3802" s="21" t="s">
        <v>163</v>
      </c>
      <c r="E3802" s="21" t="s">
        <v>263</v>
      </c>
      <c r="F3802" s="21" t="s">
        <v>263</v>
      </c>
      <c r="G3802" s="21" t="s">
        <v>2353</v>
      </c>
      <c r="H3802" s="21" t="s">
        <v>263</v>
      </c>
      <c r="I3802" s="21" t="s">
        <v>195</v>
      </c>
      <c r="J3802" s="22">
        <v>26420</v>
      </c>
      <c r="K3802" s="22">
        <v>55153</v>
      </c>
      <c r="L3802" s="23">
        <f t="shared" si="598"/>
        <v>50</v>
      </c>
      <c r="M3802" s="24">
        <f t="shared" si="599"/>
        <v>1</v>
      </c>
      <c r="N3802" s="21">
        <v>50</v>
      </c>
      <c r="O3802" s="21">
        <v>50</v>
      </c>
      <c r="P3802" s="21" t="s">
        <v>288</v>
      </c>
      <c r="Q3802" s="21" t="s">
        <v>269</v>
      </c>
      <c r="R3802" s="25" t="s">
        <v>270</v>
      </c>
      <c r="S3802" s="21" t="s">
        <v>289</v>
      </c>
      <c r="T3802" s="21"/>
      <c r="U3802" s="26"/>
      <c r="V3802" s="26"/>
      <c r="W3802" s="27">
        <f t="shared" si="590"/>
        <v>1972</v>
      </c>
      <c r="X3802" s="27">
        <f t="shared" si="591"/>
        <v>2050</v>
      </c>
      <c r="Y3802" s="28">
        <f t="shared" si="592"/>
        <v>0</v>
      </c>
      <c r="Z3802" s="29" t="str">
        <f t="shared" si="593"/>
        <v>SW</v>
      </c>
      <c r="AA3802" s="30">
        <f t="shared" si="594"/>
        <v>50</v>
      </c>
      <c r="AB3802" s="31">
        <f>IF(AND(ISNUMBER(MATCH($S3802,[3]Lists!$CU$8:$CU$37,0)),J3802&gt;=DATE(2018,12,31)),$AH$6,$AH$5)</f>
        <v>1</v>
      </c>
      <c r="AC3802" s="31">
        <f t="shared" si="595"/>
        <v>1</v>
      </c>
      <c r="AD3802" s="31">
        <f t="shared" si="596"/>
        <v>1</v>
      </c>
      <c r="AE3802" s="32" t="e">
        <f>MIN($K3802,IF(AND(S3802='[3]Resources - Baseline'!$C$25,$AH$3&gt;0),MIN(DATE(2050,12,31),MAX(DATE($AH$4,12,31),DATE(YEAR(J3802)+$AH$3,MONTH(J3802),DAY(J3802)))),IF(AND(COUNTIFS('[3]Resources - Baseline'!$C$26:$C$37,S3802)=1,$AH$2&gt;0),MIN(DATE($AH$4,12,31),DATE(YEAR(J3802)+$AH$2,MONTH(J3802),DAY(J3802))),DATE(2050,12,31))))</f>
        <v>#VALUE!</v>
      </c>
      <c r="AF3802" s="33">
        <f t="shared" si="597"/>
        <v>1</v>
      </c>
    </row>
    <row r="3803" spans="1:32">
      <c r="A3803" s="1">
        <v>3803</v>
      </c>
      <c r="B3803" s="21" t="s">
        <v>7651</v>
      </c>
      <c r="C3803" s="21" t="s">
        <v>7652</v>
      </c>
      <c r="D3803" s="21" t="s">
        <v>163</v>
      </c>
      <c r="E3803" s="21" t="s">
        <v>263</v>
      </c>
      <c r="F3803" s="21" t="s">
        <v>263</v>
      </c>
      <c r="G3803" s="21" t="s">
        <v>2353</v>
      </c>
      <c r="H3803" s="21" t="s">
        <v>263</v>
      </c>
      <c r="I3803" s="21" t="s">
        <v>195</v>
      </c>
      <c r="J3803" s="22">
        <v>26846</v>
      </c>
      <c r="K3803" s="22">
        <v>55153</v>
      </c>
      <c r="L3803" s="23">
        <f t="shared" si="598"/>
        <v>50</v>
      </c>
      <c r="M3803" s="24">
        <f t="shared" si="599"/>
        <v>1</v>
      </c>
      <c r="N3803" s="21">
        <v>50</v>
      </c>
      <c r="O3803" s="21">
        <v>50</v>
      </c>
      <c r="P3803" s="21" t="s">
        <v>288</v>
      </c>
      <c r="Q3803" s="21" t="s">
        <v>269</v>
      </c>
      <c r="R3803" s="25" t="s">
        <v>270</v>
      </c>
      <c r="S3803" s="21" t="s">
        <v>289</v>
      </c>
      <c r="T3803" s="21"/>
      <c r="U3803" s="26"/>
      <c r="V3803" s="26"/>
      <c r="W3803" s="27">
        <f t="shared" si="590"/>
        <v>1974</v>
      </c>
      <c r="X3803" s="27">
        <f t="shared" si="591"/>
        <v>2050</v>
      </c>
      <c r="Y3803" s="28">
        <f t="shared" si="592"/>
        <v>0</v>
      </c>
      <c r="Z3803" s="29" t="str">
        <f t="shared" si="593"/>
        <v>SW</v>
      </c>
      <c r="AA3803" s="30">
        <f t="shared" si="594"/>
        <v>50</v>
      </c>
      <c r="AB3803" s="31">
        <f>IF(AND(ISNUMBER(MATCH($S3803,[3]Lists!$CU$8:$CU$37,0)),J3803&gt;=DATE(2018,12,31)),$AH$6,$AH$5)</f>
        <v>1</v>
      </c>
      <c r="AC3803" s="31">
        <f t="shared" si="595"/>
        <v>1</v>
      </c>
      <c r="AD3803" s="31">
        <f t="shared" si="596"/>
        <v>1</v>
      </c>
      <c r="AE3803" s="32" t="e">
        <f>MIN($K3803,IF(AND(S3803='[3]Resources - Baseline'!$C$25,$AH$3&gt;0),MIN(DATE(2050,12,31),MAX(DATE($AH$4,12,31),DATE(YEAR(J3803)+$AH$3,MONTH(J3803),DAY(J3803)))),IF(AND(COUNTIFS('[3]Resources - Baseline'!$C$26:$C$37,S3803)=1,$AH$2&gt;0),MIN(DATE($AH$4,12,31),DATE(YEAR(J3803)+$AH$2,MONTH(J3803),DAY(J3803))),DATE(2050,12,31))))</f>
        <v>#VALUE!</v>
      </c>
      <c r="AF3803" s="33">
        <f t="shared" si="597"/>
        <v>1</v>
      </c>
    </row>
    <row r="3804" spans="1:32">
      <c r="A3804" s="1">
        <v>3804</v>
      </c>
      <c r="B3804" s="21" t="s">
        <v>7653</v>
      </c>
      <c r="C3804" s="21" t="s">
        <v>7654</v>
      </c>
      <c r="D3804" s="21" t="s">
        <v>163</v>
      </c>
      <c r="E3804" s="21" t="s">
        <v>745</v>
      </c>
      <c r="F3804" s="21" t="s">
        <v>745</v>
      </c>
      <c r="G3804" s="21" t="s">
        <v>746</v>
      </c>
      <c r="H3804" s="21" t="s">
        <v>747</v>
      </c>
      <c r="I3804" s="21" t="s">
        <v>212</v>
      </c>
      <c r="J3804" s="22">
        <v>37165</v>
      </c>
      <c r="K3804" s="22">
        <v>55153</v>
      </c>
      <c r="L3804" s="23">
        <f t="shared" si="598"/>
        <v>39</v>
      </c>
      <c r="M3804" s="24">
        <f t="shared" si="599"/>
        <v>1</v>
      </c>
      <c r="N3804" s="21">
        <v>39</v>
      </c>
      <c r="O3804" s="21">
        <v>39</v>
      </c>
      <c r="P3804" s="21" t="s">
        <v>268</v>
      </c>
      <c r="Q3804" s="21" t="s">
        <v>269</v>
      </c>
      <c r="R3804" s="25" t="s">
        <v>270</v>
      </c>
      <c r="S3804" s="21" t="s">
        <v>755</v>
      </c>
      <c r="T3804" s="21"/>
      <c r="U3804" s="26"/>
      <c r="V3804" s="26"/>
      <c r="W3804" s="27">
        <f t="shared" si="590"/>
        <v>2002</v>
      </c>
      <c r="X3804" s="27">
        <f t="shared" si="591"/>
        <v>2050</v>
      </c>
      <c r="Y3804" s="28">
        <f t="shared" si="592"/>
        <v>0</v>
      </c>
      <c r="Z3804" s="29" t="str">
        <f t="shared" si="593"/>
        <v>NW</v>
      </c>
      <c r="AA3804" s="30">
        <f t="shared" si="594"/>
        <v>39</v>
      </c>
      <c r="AB3804" s="31">
        <f>IF(AND(ISNUMBER(MATCH($S3804,[3]Lists!$CU$8:$CU$37,0)),J3804&gt;=DATE(2018,12,31)),$AH$6,$AH$5)</f>
        <v>1</v>
      </c>
      <c r="AC3804" s="31">
        <f t="shared" si="595"/>
        <v>1</v>
      </c>
      <c r="AD3804" s="31">
        <f t="shared" si="596"/>
        <v>1</v>
      </c>
      <c r="AE3804" s="32" t="e">
        <f>MIN($K3804,IF(AND(S3804='[3]Resources - Baseline'!$C$25,$AH$3&gt;0),MIN(DATE(2050,12,31),MAX(DATE($AH$4,12,31),DATE(YEAR(J3804)+$AH$3,MONTH(J3804),DAY(J3804)))),IF(AND(COUNTIFS('[3]Resources - Baseline'!$C$26:$C$37,S3804)=1,$AH$2&gt;0),MIN(DATE($AH$4,12,31),DATE(YEAR(J3804)+$AH$2,MONTH(J3804),DAY(J3804))),DATE(2050,12,31))))</f>
        <v>#VALUE!</v>
      </c>
      <c r="AF3804" s="33">
        <f t="shared" si="597"/>
        <v>1</v>
      </c>
    </row>
    <row r="3805" spans="1:32">
      <c r="A3805" s="1">
        <v>3805</v>
      </c>
      <c r="B3805" s="21" t="s">
        <v>7655</v>
      </c>
      <c r="C3805" s="21" t="s">
        <v>7656</v>
      </c>
      <c r="D3805" s="21" t="s">
        <v>163</v>
      </c>
      <c r="E3805" s="21" t="s">
        <v>745</v>
      </c>
      <c r="F3805" s="21" t="s">
        <v>745</v>
      </c>
      <c r="G3805" s="21" t="s">
        <v>746</v>
      </c>
      <c r="H3805" s="21" t="s">
        <v>747</v>
      </c>
      <c r="I3805" s="21" t="s">
        <v>212</v>
      </c>
      <c r="J3805" s="22">
        <v>37165</v>
      </c>
      <c r="K3805" s="22">
        <v>55153</v>
      </c>
      <c r="L3805" s="23">
        <f t="shared" si="598"/>
        <v>39</v>
      </c>
      <c r="M3805" s="24">
        <f t="shared" si="599"/>
        <v>1</v>
      </c>
      <c r="N3805" s="21">
        <v>39</v>
      </c>
      <c r="O3805" s="21">
        <v>39</v>
      </c>
      <c r="P3805" s="21" t="s">
        <v>268</v>
      </c>
      <c r="Q3805" s="21" t="s">
        <v>269</v>
      </c>
      <c r="R3805" s="25" t="s">
        <v>270</v>
      </c>
      <c r="S3805" s="21" t="s">
        <v>755</v>
      </c>
      <c r="T3805" s="21"/>
      <c r="U3805" s="26"/>
      <c r="V3805" s="26"/>
      <c r="W3805" s="27">
        <f t="shared" si="590"/>
        <v>2002</v>
      </c>
      <c r="X3805" s="27">
        <f t="shared" si="591"/>
        <v>2050</v>
      </c>
      <c r="Y3805" s="28">
        <f t="shared" si="592"/>
        <v>0</v>
      </c>
      <c r="Z3805" s="29" t="str">
        <f t="shared" si="593"/>
        <v>NW</v>
      </c>
      <c r="AA3805" s="30">
        <f t="shared" si="594"/>
        <v>39</v>
      </c>
      <c r="AB3805" s="31">
        <f>IF(AND(ISNUMBER(MATCH($S3805,[3]Lists!$CU$8:$CU$37,0)),J3805&gt;=DATE(2018,12,31)),$AH$6,$AH$5)</f>
        <v>1</v>
      </c>
      <c r="AC3805" s="31">
        <f t="shared" si="595"/>
        <v>1</v>
      </c>
      <c r="AD3805" s="31">
        <f t="shared" si="596"/>
        <v>1</v>
      </c>
      <c r="AE3805" s="32" t="e">
        <f>MIN($K3805,IF(AND(S3805='[3]Resources - Baseline'!$C$25,$AH$3&gt;0),MIN(DATE(2050,12,31),MAX(DATE($AH$4,12,31),DATE(YEAR(J3805)+$AH$3,MONTH(J3805),DAY(J3805)))),IF(AND(COUNTIFS('[3]Resources - Baseline'!$C$26:$C$37,S3805)=1,$AH$2&gt;0),MIN(DATE($AH$4,12,31),DATE(YEAR(J3805)+$AH$2,MONTH(J3805),DAY(J3805))),DATE(2050,12,31))))</f>
        <v>#VALUE!</v>
      </c>
      <c r="AF3805" s="33">
        <f t="shared" si="597"/>
        <v>1</v>
      </c>
    </row>
    <row r="3806" spans="1:32">
      <c r="A3806" s="1">
        <v>3806</v>
      </c>
      <c r="B3806" s="21" t="s">
        <v>7657</v>
      </c>
      <c r="C3806" s="21" t="s">
        <v>7658</v>
      </c>
      <c r="D3806" s="21" t="s">
        <v>163</v>
      </c>
      <c r="E3806" s="21" t="s">
        <v>745</v>
      </c>
      <c r="F3806" s="21" t="s">
        <v>745</v>
      </c>
      <c r="G3806" s="21" t="s">
        <v>746</v>
      </c>
      <c r="H3806" s="21" t="s">
        <v>747</v>
      </c>
      <c r="I3806" s="21" t="s">
        <v>212</v>
      </c>
      <c r="J3806" s="22">
        <v>37408</v>
      </c>
      <c r="K3806" s="22">
        <v>55153</v>
      </c>
      <c r="L3806" s="23">
        <f t="shared" si="598"/>
        <v>39</v>
      </c>
      <c r="M3806" s="24">
        <f t="shared" si="599"/>
        <v>1</v>
      </c>
      <c r="N3806" s="21">
        <v>39</v>
      </c>
      <c r="O3806" s="21">
        <v>39</v>
      </c>
      <c r="P3806" s="21" t="s">
        <v>268</v>
      </c>
      <c r="Q3806" s="21" t="s">
        <v>269</v>
      </c>
      <c r="R3806" s="25" t="s">
        <v>270</v>
      </c>
      <c r="S3806" s="21" t="s">
        <v>755</v>
      </c>
      <c r="T3806" s="21"/>
      <c r="U3806" s="26"/>
      <c r="V3806" s="26"/>
      <c r="W3806" s="27">
        <f t="shared" si="590"/>
        <v>2002</v>
      </c>
      <c r="X3806" s="27">
        <f t="shared" si="591"/>
        <v>2050</v>
      </c>
      <c r="Y3806" s="28">
        <f t="shared" si="592"/>
        <v>0</v>
      </c>
      <c r="Z3806" s="29" t="str">
        <f t="shared" si="593"/>
        <v>NW</v>
      </c>
      <c r="AA3806" s="30">
        <f t="shared" si="594"/>
        <v>39</v>
      </c>
      <c r="AB3806" s="31">
        <f>IF(AND(ISNUMBER(MATCH($S3806,[3]Lists!$CU$8:$CU$37,0)),J3806&gt;=DATE(2018,12,31)),$AH$6,$AH$5)</f>
        <v>1</v>
      </c>
      <c r="AC3806" s="31">
        <f t="shared" si="595"/>
        <v>1</v>
      </c>
      <c r="AD3806" s="31">
        <f t="shared" si="596"/>
        <v>1</v>
      </c>
      <c r="AE3806" s="32" t="e">
        <f>MIN($K3806,IF(AND(S3806='[3]Resources - Baseline'!$C$25,$AH$3&gt;0),MIN(DATE(2050,12,31),MAX(DATE($AH$4,12,31),DATE(YEAR(J3806)+$AH$3,MONTH(J3806),DAY(J3806)))),IF(AND(COUNTIFS('[3]Resources - Baseline'!$C$26:$C$37,S3806)=1,$AH$2&gt;0),MIN(DATE($AH$4,12,31),DATE(YEAR(J3806)+$AH$2,MONTH(J3806),DAY(J3806))),DATE(2050,12,31))))</f>
        <v>#VALUE!</v>
      </c>
      <c r="AF3806" s="33">
        <f t="shared" si="597"/>
        <v>1</v>
      </c>
    </row>
    <row r="3807" spans="1:32">
      <c r="A3807" s="1">
        <v>3807</v>
      </c>
      <c r="B3807" s="21" t="s">
        <v>7659</v>
      </c>
      <c r="C3807" s="21" t="s">
        <v>7660</v>
      </c>
      <c r="D3807" s="21" t="s">
        <v>163</v>
      </c>
      <c r="E3807" s="21" t="s">
        <v>745</v>
      </c>
      <c r="F3807" s="21" t="s">
        <v>745</v>
      </c>
      <c r="G3807" s="21" t="s">
        <v>746</v>
      </c>
      <c r="H3807" s="21" t="s">
        <v>747</v>
      </c>
      <c r="I3807" s="21" t="s">
        <v>212</v>
      </c>
      <c r="J3807" s="22">
        <v>37408</v>
      </c>
      <c r="K3807" s="22">
        <v>55153</v>
      </c>
      <c r="L3807" s="23">
        <f t="shared" si="598"/>
        <v>39</v>
      </c>
      <c r="M3807" s="24">
        <f t="shared" si="599"/>
        <v>1</v>
      </c>
      <c r="N3807" s="21">
        <v>39</v>
      </c>
      <c r="O3807" s="21">
        <v>39</v>
      </c>
      <c r="P3807" s="21" t="s">
        <v>268</v>
      </c>
      <c r="Q3807" s="21" t="s">
        <v>269</v>
      </c>
      <c r="R3807" s="25" t="s">
        <v>270</v>
      </c>
      <c r="S3807" s="21" t="s">
        <v>755</v>
      </c>
      <c r="T3807" s="21"/>
      <c r="U3807" s="26"/>
      <c r="V3807" s="26"/>
      <c r="W3807" s="27">
        <f t="shared" si="590"/>
        <v>2002</v>
      </c>
      <c r="X3807" s="27">
        <f t="shared" si="591"/>
        <v>2050</v>
      </c>
      <c r="Y3807" s="28">
        <f t="shared" si="592"/>
        <v>0</v>
      </c>
      <c r="Z3807" s="29" t="str">
        <f t="shared" si="593"/>
        <v>NW</v>
      </c>
      <c r="AA3807" s="30">
        <f t="shared" si="594"/>
        <v>39</v>
      </c>
      <c r="AB3807" s="31">
        <f>IF(AND(ISNUMBER(MATCH($S3807,[3]Lists!$CU$8:$CU$37,0)),J3807&gt;=DATE(2018,12,31)),$AH$6,$AH$5)</f>
        <v>1</v>
      </c>
      <c r="AC3807" s="31">
        <f t="shared" si="595"/>
        <v>1</v>
      </c>
      <c r="AD3807" s="31">
        <f t="shared" si="596"/>
        <v>1</v>
      </c>
      <c r="AE3807" s="32" t="e">
        <f>MIN($K3807,IF(AND(S3807='[3]Resources - Baseline'!$C$25,$AH$3&gt;0),MIN(DATE(2050,12,31),MAX(DATE($AH$4,12,31),DATE(YEAR(J3807)+$AH$3,MONTH(J3807),DAY(J3807)))),IF(AND(COUNTIFS('[3]Resources - Baseline'!$C$26:$C$37,S3807)=1,$AH$2&gt;0),MIN(DATE($AH$4,12,31),DATE(YEAR(J3807)+$AH$2,MONTH(J3807),DAY(J3807))),DATE(2050,12,31))))</f>
        <v>#VALUE!</v>
      </c>
      <c r="AF3807" s="33">
        <f t="shared" si="597"/>
        <v>1</v>
      </c>
    </row>
    <row r="3808" spans="1:32">
      <c r="A3808" s="1">
        <v>3808</v>
      </c>
      <c r="B3808" s="21" t="s">
        <v>7661</v>
      </c>
      <c r="C3808" s="21" t="s">
        <v>7662</v>
      </c>
      <c r="D3808" s="21" t="s">
        <v>163</v>
      </c>
      <c r="E3808" s="21" t="s">
        <v>745</v>
      </c>
      <c r="F3808" s="21" t="s">
        <v>745</v>
      </c>
      <c r="G3808" s="21" t="s">
        <v>746</v>
      </c>
      <c r="H3808" s="21" t="s">
        <v>747</v>
      </c>
      <c r="I3808" s="21" t="s">
        <v>212</v>
      </c>
      <c r="J3808" s="22">
        <v>37530</v>
      </c>
      <c r="K3808" s="22">
        <v>55153</v>
      </c>
      <c r="L3808" s="23">
        <f t="shared" si="598"/>
        <v>39</v>
      </c>
      <c r="M3808" s="24">
        <f t="shared" si="599"/>
        <v>1</v>
      </c>
      <c r="N3808" s="21">
        <v>39</v>
      </c>
      <c r="O3808" s="21">
        <v>39</v>
      </c>
      <c r="P3808" s="21" t="s">
        <v>268</v>
      </c>
      <c r="Q3808" s="21" t="s">
        <v>269</v>
      </c>
      <c r="R3808" s="25" t="s">
        <v>270</v>
      </c>
      <c r="S3808" s="21" t="s">
        <v>755</v>
      </c>
      <c r="T3808" s="21"/>
      <c r="U3808" s="26"/>
      <c r="V3808" s="26"/>
      <c r="W3808" s="27">
        <f t="shared" si="590"/>
        <v>2003</v>
      </c>
      <c r="X3808" s="27">
        <f t="shared" si="591"/>
        <v>2050</v>
      </c>
      <c r="Y3808" s="28">
        <f t="shared" si="592"/>
        <v>0</v>
      </c>
      <c r="Z3808" s="29" t="str">
        <f t="shared" si="593"/>
        <v>NW</v>
      </c>
      <c r="AA3808" s="30">
        <f t="shared" si="594"/>
        <v>39</v>
      </c>
      <c r="AB3808" s="31">
        <f>IF(AND(ISNUMBER(MATCH($S3808,[3]Lists!$CU$8:$CU$37,0)),J3808&gt;=DATE(2018,12,31)),$AH$6,$AH$5)</f>
        <v>1</v>
      </c>
      <c r="AC3808" s="31">
        <f t="shared" si="595"/>
        <v>1</v>
      </c>
      <c r="AD3808" s="31">
        <f t="shared" si="596"/>
        <v>1</v>
      </c>
      <c r="AE3808" s="32" t="e">
        <f>MIN($K3808,IF(AND(S3808='[3]Resources - Baseline'!$C$25,$AH$3&gt;0),MIN(DATE(2050,12,31),MAX(DATE($AH$4,12,31),DATE(YEAR(J3808)+$AH$3,MONTH(J3808),DAY(J3808)))),IF(AND(COUNTIFS('[3]Resources - Baseline'!$C$26:$C$37,S3808)=1,$AH$2&gt;0),MIN(DATE($AH$4,12,31),DATE(YEAR(J3808)+$AH$2,MONTH(J3808),DAY(J3808))),DATE(2050,12,31))))</f>
        <v>#VALUE!</v>
      </c>
      <c r="AF3808" s="33">
        <f t="shared" si="597"/>
        <v>1</v>
      </c>
    </row>
    <row r="3809" spans="1:32">
      <c r="A3809" s="1">
        <v>3809</v>
      </c>
      <c r="B3809" s="21" t="s">
        <v>7663</v>
      </c>
      <c r="C3809" s="21" t="s">
        <v>7664</v>
      </c>
      <c r="D3809" s="21" t="s">
        <v>163</v>
      </c>
      <c r="E3809" s="21" t="s">
        <v>331</v>
      </c>
      <c r="F3809" s="21" t="s">
        <v>331</v>
      </c>
      <c r="G3809" s="21" t="s">
        <v>177</v>
      </c>
      <c r="H3809" s="21" t="s">
        <v>176</v>
      </c>
      <c r="I3809" s="21" t="s">
        <v>178</v>
      </c>
      <c r="J3809" s="22">
        <v>43100</v>
      </c>
      <c r="K3809" s="22">
        <v>55153</v>
      </c>
      <c r="L3809" s="23">
        <f t="shared" si="598"/>
        <v>104</v>
      </c>
      <c r="M3809" s="24">
        <f t="shared" si="599"/>
        <v>1</v>
      </c>
      <c r="N3809" s="21">
        <v>104</v>
      </c>
      <c r="O3809" s="21">
        <v>104</v>
      </c>
      <c r="P3809" s="21" t="s">
        <v>196</v>
      </c>
      <c r="Q3809" s="21" t="s">
        <v>197</v>
      </c>
      <c r="R3809" s="25" t="s">
        <v>198</v>
      </c>
      <c r="S3809" s="21" t="s">
        <v>403</v>
      </c>
      <c r="T3809" s="21"/>
      <c r="U3809" s="26"/>
      <c r="V3809" s="26"/>
      <c r="W3809" s="27">
        <f t="shared" si="590"/>
        <v>2018</v>
      </c>
      <c r="X3809" s="27">
        <f t="shared" si="591"/>
        <v>2050</v>
      </c>
      <c r="Y3809" s="28">
        <f t="shared" si="592"/>
        <v>0</v>
      </c>
      <c r="Z3809" s="29" t="str">
        <f t="shared" si="593"/>
        <v>CAISO</v>
      </c>
      <c r="AA3809" s="30">
        <f t="shared" si="594"/>
        <v>104</v>
      </c>
      <c r="AB3809" s="31">
        <f>IF(AND(ISNUMBER(MATCH($S3809,[3]Lists!$CU$8:$CU$37,0)),J3809&gt;=DATE(2018,12,31)),$AH$6,$AH$5)</f>
        <v>1</v>
      </c>
      <c r="AC3809" s="31">
        <f t="shared" si="595"/>
        <v>1</v>
      </c>
      <c r="AD3809" s="31">
        <f t="shared" si="596"/>
        <v>1</v>
      </c>
      <c r="AE3809" s="32" t="e">
        <f>MIN($K3809,IF(AND(S3809='[3]Resources - Baseline'!$C$25,$AH$3&gt;0),MIN(DATE(2050,12,31),MAX(DATE($AH$4,12,31),DATE(YEAR(J3809)+$AH$3,MONTH(J3809),DAY(J3809)))),IF(AND(COUNTIFS('[3]Resources - Baseline'!$C$26:$C$37,S3809)=1,$AH$2&gt;0),MIN(DATE($AH$4,12,31),DATE(YEAR(J3809)+$AH$2,MONTH(J3809),DAY(J3809))),DATE(2050,12,31))))</f>
        <v>#VALUE!</v>
      </c>
      <c r="AF3809" s="33">
        <f t="shared" si="597"/>
        <v>1</v>
      </c>
    </row>
    <row r="3810" spans="1:32">
      <c r="A3810" s="1">
        <v>3810</v>
      </c>
      <c r="B3810" s="21" t="s">
        <v>7665</v>
      </c>
      <c r="C3810" s="21" t="s">
        <v>7666</v>
      </c>
      <c r="D3810" s="21" t="s">
        <v>163</v>
      </c>
      <c r="E3810" s="21" t="s">
        <v>524</v>
      </c>
      <c r="F3810" s="21" t="s">
        <v>524</v>
      </c>
      <c r="G3810" s="21" t="s">
        <v>519</v>
      </c>
      <c r="H3810" s="21" t="s">
        <v>518</v>
      </c>
      <c r="I3810" s="21" t="s">
        <v>195</v>
      </c>
      <c r="J3810" s="22">
        <v>38657</v>
      </c>
      <c r="K3810" s="22">
        <v>55153</v>
      </c>
      <c r="L3810" s="23">
        <f t="shared" si="598"/>
        <v>8.3000000000000007</v>
      </c>
      <c r="M3810" s="24">
        <f t="shared" si="599"/>
        <v>1</v>
      </c>
      <c r="N3810" s="21">
        <v>8.3000000000000007</v>
      </c>
      <c r="O3810" s="21">
        <v>8.3000000000000007</v>
      </c>
      <c r="P3810" s="21" t="s">
        <v>461</v>
      </c>
      <c r="Q3810" s="21" t="s">
        <v>462</v>
      </c>
      <c r="R3810" s="25" t="s">
        <v>309</v>
      </c>
      <c r="S3810" s="21" t="s">
        <v>289</v>
      </c>
      <c r="T3810" s="21"/>
      <c r="U3810" s="26"/>
      <c r="V3810" s="26"/>
      <c r="W3810" s="27">
        <f t="shared" si="590"/>
        <v>2006</v>
      </c>
      <c r="X3810" s="27">
        <f t="shared" si="591"/>
        <v>2050</v>
      </c>
      <c r="Y3810" s="28">
        <f t="shared" si="592"/>
        <v>0</v>
      </c>
      <c r="Z3810" s="29" t="str">
        <f t="shared" si="593"/>
        <v>SW</v>
      </c>
      <c r="AA3810" s="30">
        <f t="shared" si="594"/>
        <v>8.3000000000000007</v>
      </c>
      <c r="AB3810" s="31">
        <f>IF(AND(ISNUMBER(MATCH($S3810,[3]Lists!$CU$8:$CU$37,0)),J3810&gt;=DATE(2018,12,31)),$AH$6,$AH$5)</f>
        <v>1</v>
      </c>
      <c r="AC3810" s="31">
        <f t="shared" si="595"/>
        <v>1</v>
      </c>
      <c r="AD3810" s="31">
        <f t="shared" si="596"/>
        <v>1</v>
      </c>
      <c r="AE3810" s="32" t="e">
        <f>MIN($K3810,IF(AND(S3810='[3]Resources - Baseline'!$C$25,$AH$3&gt;0),MIN(DATE(2050,12,31),MAX(DATE($AH$4,12,31),DATE(YEAR(J3810)+$AH$3,MONTH(J3810),DAY(J3810)))),IF(AND(COUNTIFS('[3]Resources - Baseline'!$C$26:$C$37,S3810)=1,$AH$2&gt;0),MIN(DATE($AH$4,12,31),DATE(YEAR(J3810)+$AH$2,MONTH(J3810),DAY(J3810))),DATE(2050,12,31))))</f>
        <v>#VALUE!</v>
      </c>
      <c r="AF3810" s="33">
        <f t="shared" si="597"/>
        <v>1</v>
      </c>
    </row>
    <row r="3811" spans="1:32">
      <c r="A3811" s="1">
        <v>3811</v>
      </c>
      <c r="B3811" s="21" t="s">
        <v>7667</v>
      </c>
      <c r="C3811" s="21" t="s">
        <v>7668</v>
      </c>
      <c r="D3811" s="21" t="s">
        <v>163</v>
      </c>
      <c r="E3811" s="21" t="s">
        <v>524</v>
      </c>
      <c r="F3811" s="21" t="s">
        <v>524</v>
      </c>
      <c r="G3811" s="21" t="s">
        <v>519</v>
      </c>
      <c r="H3811" s="21" t="s">
        <v>518</v>
      </c>
      <c r="I3811" s="21" t="s">
        <v>195</v>
      </c>
      <c r="J3811" s="22">
        <v>38657</v>
      </c>
      <c r="K3811" s="22">
        <v>55153</v>
      </c>
      <c r="L3811" s="23">
        <f t="shared" si="598"/>
        <v>8.3000000000000007</v>
      </c>
      <c r="M3811" s="24">
        <f t="shared" si="599"/>
        <v>1</v>
      </c>
      <c r="N3811" s="21">
        <v>8.3000000000000007</v>
      </c>
      <c r="O3811" s="21">
        <v>8.3000000000000007</v>
      </c>
      <c r="P3811" s="21" t="s">
        <v>461</v>
      </c>
      <c r="Q3811" s="21" t="s">
        <v>462</v>
      </c>
      <c r="R3811" s="25" t="s">
        <v>309</v>
      </c>
      <c r="S3811" s="21" t="s">
        <v>289</v>
      </c>
      <c r="T3811" s="21"/>
      <c r="U3811" s="26"/>
      <c r="V3811" s="26"/>
      <c r="W3811" s="27">
        <f t="shared" si="590"/>
        <v>2006</v>
      </c>
      <c r="X3811" s="27">
        <f t="shared" si="591"/>
        <v>2050</v>
      </c>
      <c r="Y3811" s="28">
        <f t="shared" si="592"/>
        <v>0</v>
      </c>
      <c r="Z3811" s="29" t="str">
        <f t="shared" si="593"/>
        <v>SW</v>
      </c>
      <c r="AA3811" s="30">
        <f t="shared" si="594"/>
        <v>8.3000000000000007</v>
      </c>
      <c r="AB3811" s="31">
        <f>IF(AND(ISNUMBER(MATCH($S3811,[3]Lists!$CU$8:$CU$37,0)),J3811&gt;=DATE(2018,12,31)),$AH$6,$AH$5)</f>
        <v>1</v>
      </c>
      <c r="AC3811" s="31">
        <f t="shared" si="595"/>
        <v>1</v>
      </c>
      <c r="AD3811" s="31">
        <f t="shared" si="596"/>
        <v>1</v>
      </c>
      <c r="AE3811" s="32" t="e">
        <f>MIN($K3811,IF(AND(S3811='[3]Resources - Baseline'!$C$25,$AH$3&gt;0),MIN(DATE(2050,12,31),MAX(DATE($AH$4,12,31),DATE(YEAR(J3811)+$AH$3,MONTH(J3811),DAY(J3811)))),IF(AND(COUNTIFS('[3]Resources - Baseline'!$C$26:$C$37,S3811)=1,$AH$2&gt;0),MIN(DATE($AH$4,12,31),DATE(YEAR(J3811)+$AH$2,MONTH(J3811),DAY(J3811))),DATE(2050,12,31))))</f>
        <v>#VALUE!</v>
      </c>
      <c r="AF3811" s="33">
        <f t="shared" si="597"/>
        <v>1</v>
      </c>
    </row>
    <row r="3812" spans="1:32">
      <c r="A3812" s="1">
        <v>3812</v>
      </c>
      <c r="B3812" s="21" t="s">
        <v>7669</v>
      </c>
      <c r="C3812" s="21" t="s">
        <v>7670</v>
      </c>
      <c r="D3812" s="21" t="s">
        <v>163</v>
      </c>
      <c r="E3812" s="21" t="s">
        <v>524</v>
      </c>
      <c r="F3812" s="21" t="s">
        <v>524</v>
      </c>
      <c r="G3812" s="21" t="s">
        <v>519</v>
      </c>
      <c r="H3812" s="21" t="s">
        <v>518</v>
      </c>
      <c r="I3812" s="21" t="s">
        <v>195</v>
      </c>
      <c r="J3812" s="22">
        <v>38657</v>
      </c>
      <c r="K3812" s="22">
        <v>55153</v>
      </c>
      <c r="L3812" s="23">
        <f t="shared" si="598"/>
        <v>8.3000000000000007</v>
      </c>
      <c r="M3812" s="24">
        <f t="shared" si="599"/>
        <v>1</v>
      </c>
      <c r="N3812" s="21">
        <v>8.3000000000000007</v>
      </c>
      <c r="O3812" s="21">
        <v>8.3000000000000007</v>
      </c>
      <c r="P3812" s="21" t="s">
        <v>461</v>
      </c>
      <c r="Q3812" s="21" t="s">
        <v>462</v>
      </c>
      <c r="R3812" s="25" t="s">
        <v>309</v>
      </c>
      <c r="S3812" s="21" t="s">
        <v>289</v>
      </c>
      <c r="T3812" s="21"/>
      <c r="U3812" s="26"/>
      <c r="V3812" s="26"/>
      <c r="W3812" s="27">
        <f t="shared" si="590"/>
        <v>2006</v>
      </c>
      <c r="X3812" s="27">
        <f t="shared" si="591"/>
        <v>2050</v>
      </c>
      <c r="Y3812" s="28">
        <f t="shared" si="592"/>
        <v>0</v>
      </c>
      <c r="Z3812" s="29" t="str">
        <f t="shared" si="593"/>
        <v>SW</v>
      </c>
      <c r="AA3812" s="30">
        <f t="shared" si="594"/>
        <v>8.3000000000000007</v>
      </c>
      <c r="AB3812" s="31">
        <f>IF(AND(ISNUMBER(MATCH($S3812,[3]Lists!$CU$8:$CU$37,0)),J3812&gt;=DATE(2018,12,31)),$AH$6,$AH$5)</f>
        <v>1</v>
      </c>
      <c r="AC3812" s="31">
        <f t="shared" si="595"/>
        <v>1</v>
      </c>
      <c r="AD3812" s="31">
        <f t="shared" si="596"/>
        <v>1</v>
      </c>
      <c r="AE3812" s="32" t="e">
        <f>MIN($K3812,IF(AND(S3812='[3]Resources - Baseline'!$C$25,$AH$3&gt;0),MIN(DATE(2050,12,31),MAX(DATE($AH$4,12,31),DATE(YEAR(J3812)+$AH$3,MONTH(J3812),DAY(J3812)))),IF(AND(COUNTIFS('[3]Resources - Baseline'!$C$26:$C$37,S3812)=1,$AH$2&gt;0),MIN(DATE($AH$4,12,31),DATE(YEAR(J3812)+$AH$2,MONTH(J3812),DAY(J3812))),DATE(2050,12,31))))</f>
        <v>#VALUE!</v>
      </c>
      <c r="AF3812" s="33">
        <f t="shared" si="597"/>
        <v>1</v>
      </c>
    </row>
    <row r="3813" spans="1:32">
      <c r="A3813" s="1">
        <v>3813</v>
      </c>
      <c r="B3813" s="21" t="s">
        <v>7671</v>
      </c>
      <c r="C3813" s="21" t="s">
        <v>7672</v>
      </c>
      <c r="D3813" s="21" t="s">
        <v>163</v>
      </c>
      <c r="E3813" s="21" t="s">
        <v>524</v>
      </c>
      <c r="F3813" s="21" t="s">
        <v>524</v>
      </c>
      <c r="G3813" s="21" t="s">
        <v>519</v>
      </c>
      <c r="H3813" s="21" t="s">
        <v>518</v>
      </c>
      <c r="I3813" s="21" t="s">
        <v>195</v>
      </c>
      <c r="J3813" s="22">
        <v>38657</v>
      </c>
      <c r="K3813" s="22">
        <v>55153</v>
      </c>
      <c r="L3813" s="23">
        <f t="shared" si="598"/>
        <v>8.3000000000000007</v>
      </c>
      <c r="M3813" s="24">
        <f t="shared" si="599"/>
        <v>1</v>
      </c>
      <c r="N3813" s="21">
        <v>8.3000000000000007</v>
      </c>
      <c r="O3813" s="21">
        <v>8.3000000000000007</v>
      </c>
      <c r="P3813" s="21" t="s">
        <v>461</v>
      </c>
      <c r="Q3813" s="21" t="s">
        <v>462</v>
      </c>
      <c r="R3813" s="25" t="s">
        <v>309</v>
      </c>
      <c r="S3813" s="21" t="s">
        <v>289</v>
      </c>
      <c r="T3813" s="21"/>
      <c r="U3813" s="26"/>
      <c r="V3813" s="26"/>
      <c r="W3813" s="27">
        <f t="shared" si="590"/>
        <v>2006</v>
      </c>
      <c r="X3813" s="27">
        <f t="shared" si="591"/>
        <v>2050</v>
      </c>
      <c r="Y3813" s="28">
        <f t="shared" si="592"/>
        <v>0</v>
      </c>
      <c r="Z3813" s="29" t="str">
        <f t="shared" si="593"/>
        <v>SW</v>
      </c>
      <c r="AA3813" s="30">
        <f t="shared" si="594"/>
        <v>8.3000000000000007</v>
      </c>
      <c r="AB3813" s="31">
        <f>IF(AND(ISNUMBER(MATCH($S3813,[3]Lists!$CU$8:$CU$37,0)),J3813&gt;=DATE(2018,12,31)),$AH$6,$AH$5)</f>
        <v>1</v>
      </c>
      <c r="AC3813" s="31">
        <f t="shared" si="595"/>
        <v>1</v>
      </c>
      <c r="AD3813" s="31">
        <f t="shared" si="596"/>
        <v>1</v>
      </c>
      <c r="AE3813" s="32" t="e">
        <f>MIN($K3813,IF(AND(S3813='[3]Resources - Baseline'!$C$25,$AH$3&gt;0),MIN(DATE(2050,12,31),MAX(DATE($AH$4,12,31),DATE(YEAR(J3813)+$AH$3,MONTH(J3813),DAY(J3813)))),IF(AND(COUNTIFS('[3]Resources - Baseline'!$C$26:$C$37,S3813)=1,$AH$2&gt;0),MIN(DATE($AH$4,12,31),DATE(YEAR(J3813)+$AH$2,MONTH(J3813),DAY(J3813))),DATE(2050,12,31))))</f>
        <v>#VALUE!</v>
      </c>
      <c r="AF3813" s="33">
        <f t="shared" si="597"/>
        <v>1</v>
      </c>
    </row>
    <row r="3814" spans="1:32">
      <c r="A3814" s="1">
        <v>3814</v>
      </c>
      <c r="B3814" s="21" t="s">
        <v>7673</v>
      </c>
      <c r="C3814" s="21" t="s">
        <v>7674</v>
      </c>
      <c r="D3814" s="21" t="s">
        <v>163</v>
      </c>
      <c r="E3814" s="21" t="s">
        <v>524</v>
      </c>
      <c r="F3814" s="21" t="s">
        <v>524</v>
      </c>
      <c r="G3814" s="21" t="s">
        <v>519</v>
      </c>
      <c r="H3814" s="21" t="s">
        <v>518</v>
      </c>
      <c r="I3814" s="21" t="s">
        <v>195</v>
      </c>
      <c r="J3814" s="22">
        <v>38657</v>
      </c>
      <c r="K3814" s="22">
        <v>55153</v>
      </c>
      <c r="L3814" s="23">
        <f t="shared" si="598"/>
        <v>8.3000000000000007</v>
      </c>
      <c r="M3814" s="24">
        <f t="shared" si="599"/>
        <v>1</v>
      </c>
      <c r="N3814" s="21">
        <v>8.3000000000000007</v>
      </c>
      <c r="O3814" s="21">
        <v>8.3000000000000007</v>
      </c>
      <c r="P3814" s="21" t="s">
        <v>461</v>
      </c>
      <c r="Q3814" s="21" t="s">
        <v>462</v>
      </c>
      <c r="R3814" s="25" t="s">
        <v>309</v>
      </c>
      <c r="S3814" s="21" t="s">
        <v>289</v>
      </c>
      <c r="T3814" s="21"/>
      <c r="U3814" s="26"/>
      <c r="V3814" s="26"/>
      <c r="W3814" s="27">
        <f t="shared" si="590"/>
        <v>2006</v>
      </c>
      <c r="X3814" s="27">
        <f t="shared" si="591"/>
        <v>2050</v>
      </c>
      <c r="Y3814" s="28">
        <f t="shared" si="592"/>
        <v>0</v>
      </c>
      <c r="Z3814" s="29" t="str">
        <f t="shared" si="593"/>
        <v>SW</v>
      </c>
      <c r="AA3814" s="30">
        <f t="shared" si="594"/>
        <v>8.3000000000000007</v>
      </c>
      <c r="AB3814" s="31">
        <f>IF(AND(ISNUMBER(MATCH($S3814,[3]Lists!$CU$8:$CU$37,0)),J3814&gt;=DATE(2018,12,31)),$AH$6,$AH$5)</f>
        <v>1</v>
      </c>
      <c r="AC3814" s="31">
        <f t="shared" si="595"/>
        <v>1</v>
      </c>
      <c r="AD3814" s="31">
        <f t="shared" si="596"/>
        <v>1</v>
      </c>
      <c r="AE3814" s="32" t="e">
        <f>MIN($K3814,IF(AND(S3814='[3]Resources - Baseline'!$C$25,$AH$3&gt;0),MIN(DATE(2050,12,31),MAX(DATE($AH$4,12,31),DATE(YEAR(J3814)+$AH$3,MONTH(J3814),DAY(J3814)))),IF(AND(COUNTIFS('[3]Resources - Baseline'!$C$26:$C$37,S3814)=1,$AH$2&gt;0),MIN(DATE($AH$4,12,31),DATE(YEAR(J3814)+$AH$2,MONTH(J3814),DAY(J3814))),DATE(2050,12,31))))</f>
        <v>#VALUE!</v>
      </c>
      <c r="AF3814" s="33">
        <f t="shared" si="597"/>
        <v>1</v>
      </c>
    </row>
    <row r="3815" spans="1:32">
      <c r="A3815" s="1">
        <v>3815</v>
      </c>
      <c r="B3815" s="21" t="s">
        <v>7675</v>
      </c>
      <c r="C3815" s="21" t="s">
        <v>7676</v>
      </c>
      <c r="D3815" s="21" t="s">
        <v>163</v>
      </c>
      <c r="E3815" s="21" t="s">
        <v>524</v>
      </c>
      <c r="F3815" s="21" t="s">
        <v>524</v>
      </c>
      <c r="G3815" s="21" t="s">
        <v>519</v>
      </c>
      <c r="H3815" s="21" t="s">
        <v>518</v>
      </c>
      <c r="I3815" s="21" t="s">
        <v>195</v>
      </c>
      <c r="J3815" s="22">
        <v>38657</v>
      </c>
      <c r="K3815" s="22">
        <v>55153</v>
      </c>
      <c r="L3815" s="23">
        <f t="shared" si="598"/>
        <v>8.3000000000000007</v>
      </c>
      <c r="M3815" s="24">
        <f t="shared" si="599"/>
        <v>1</v>
      </c>
      <c r="N3815" s="21">
        <v>8.3000000000000007</v>
      </c>
      <c r="O3815" s="21">
        <v>8.3000000000000007</v>
      </c>
      <c r="P3815" s="21" t="s">
        <v>461</v>
      </c>
      <c r="Q3815" s="21" t="s">
        <v>462</v>
      </c>
      <c r="R3815" s="25" t="s">
        <v>309</v>
      </c>
      <c r="S3815" s="21" t="s">
        <v>289</v>
      </c>
      <c r="T3815" s="21"/>
      <c r="U3815" s="26"/>
      <c r="V3815" s="26"/>
      <c r="W3815" s="27">
        <f t="shared" si="590"/>
        <v>2006</v>
      </c>
      <c r="X3815" s="27">
        <f t="shared" si="591"/>
        <v>2050</v>
      </c>
      <c r="Y3815" s="28">
        <f t="shared" si="592"/>
        <v>0</v>
      </c>
      <c r="Z3815" s="29" t="str">
        <f t="shared" si="593"/>
        <v>SW</v>
      </c>
      <c r="AA3815" s="30">
        <f t="shared" si="594"/>
        <v>8.3000000000000007</v>
      </c>
      <c r="AB3815" s="31">
        <f>IF(AND(ISNUMBER(MATCH($S3815,[3]Lists!$CU$8:$CU$37,0)),J3815&gt;=DATE(2018,12,31)),$AH$6,$AH$5)</f>
        <v>1</v>
      </c>
      <c r="AC3815" s="31">
        <f t="shared" si="595"/>
        <v>1</v>
      </c>
      <c r="AD3815" s="31">
        <f t="shared" si="596"/>
        <v>1</v>
      </c>
      <c r="AE3815" s="32" t="e">
        <f>MIN($K3815,IF(AND(S3815='[3]Resources - Baseline'!$C$25,$AH$3&gt;0),MIN(DATE(2050,12,31),MAX(DATE($AH$4,12,31),DATE(YEAR(J3815)+$AH$3,MONTH(J3815),DAY(J3815)))),IF(AND(COUNTIFS('[3]Resources - Baseline'!$C$26:$C$37,S3815)=1,$AH$2&gt;0),MIN(DATE($AH$4,12,31),DATE(YEAR(J3815)+$AH$2,MONTH(J3815),DAY(J3815))),DATE(2050,12,31))))</f>
        <v>#VALUE!</v>
      </c>
      <c r="AF3815" s="33">
        <f t="shared" si="597"/>
        <v>1</v>
      </c>
    </row>
    <row r="3816" spans="1:32">
      <c r="A3816" s="1">
        <v>3816</v>
      </c>
      <c r="B3816" s="21" t="s">
        <v>7677</v>
      </c>
      <c r="C3816" s="21" t="s">
        <v>7678</v>
      </c>
      <c r="D3816" s="21" t="s">
        <v>163</v>
      </c>
      <c r="E3816" s="21" t="s">
        <v>524</v>
      </c>
      <c r="F3816" s="21" t="s">
        <v>524</v>
      </c>
      <c r="G3816" s="21" t="s">
        <v>519</v>
      </c>
      <c r="H3816" s="21" t="s">
        <v>518</v>
      </c>
      <c r="I3816" s="21" t="s">
        <v>195</v>
      </c>
      <c r="J3816" s="22">
        <v>38657</v>
      </c>
      <c r="K3816" s="22">
        <v>55153</v>
      </c>
      <c r="L3816" s="23">
        <f t="shared" si="598"/>
        <v>8.3000000000000007</v>
      </c>
      <c r="M3816" s="24">
        <f t="shared" si="599"/>
        <v>1</v>
      </c>
      <c r="N3816" s="21">
        <v>8.3000000000000007</v>
      </c>
      <c r="O3816" s="21">
        <v>8.3000000000000007</v>
      </c>
      <c r="P3816" s="21" t="s">
        <v>461</v>
      </c>
      <c r="Q3816" s="21" t="s">
        <v>462</v>
      </c>
      <c r="R3816" s="25" t="s">
        <v>309</v>
      </c>
      <c r="S3816" s="21" t="s">
        <v>289</v>
      </c>
      <c r="T3816" s="21"/>
      <c r="U3816" s="26"/>
      <c r="V3816" s="26"/>
      <c r="W3816" s="27">
        <f t="shared" si="590"/>
        <v>2006</v>
      </c>
      <c r="X3816" s="27">
        <f t="shared" si="591"/>
        <v>2050</v>
      </c>
      <c r="Y3816" s="28">
        <f t="shared" si="592"/>
        <v>0</v>
      </c>
      <c r="Z3816" s="29" t="str">
        <f t="shared" si="593"/>
        <v>SW</v>
      </c>
      <c r="AA3816" s="30">
        <f t="shared" si="594"/>
        <v>8.3000000000000007</v>
      </c>
      <c r="AB3816" s="31">
        <f>IF(AND(ISNUMBER(MATCH($S3816,[3]Lists!$CU$8:$CU$37,0)),J3816&gt;=DATE(2018,12,31)),$AH$6,$AH$5)</f>
        <v>1</v>
      </c>
      <c r="AC3816" s="31">
        <f t="shared" si="595"/>
        <v>1</v>
      </c>
      <c r="AD3816" s="31">
        <f t="shared" si="596"/>
        <v>1</v>
      </c>
      <c r="AE3816" s="32" t="e">
        <f>MIN($K3816,IF(AND(S3816='[3]Resources - Baseline'!$C$25,$AH$3&gt;0),MIN(DATE(2050,12,31),MAX(DATE($AH$4,12,31),DATE(YEAR(J3816)+$AH$3,MONTH(J3816),DAY(J3816)))),IF(AND(COUNTIFS('[3]Resources - Baseline'!$C$26:$C$37,S3816)=1,$AH$2&gt;0),MIN(DATE($AH$4,12,31),DATE(YEAR(J3816)+$AH$2,MONTH(J3816),DAY(J3816))),DATE(2050,12,31))))</f>
        <v>#VALUE!</v>
      </c>
      <c r="AF3816" s="33">
        <f t="shared" si="597"/>
        <v>1</v>
      </c>
    </row>
    <row r="3817" spans="1:32">
      <c r="A3817" s="1">
        <v>3817</v>
      </c>
      <c r="B3817" s="21" t="s">
        <v>7679</v>
      </c>
      <c r="C3817" s="21" t="s">
        <v>7680</v>
      </c>
      <c r="D3817" s="21" t="s">
        <v>163</v>
      </c>
      <c r="E3817" s="21" t="s">
        <v>524</v>
      </c>
      <c r="F3817" s="21" t="s">
        <v>524</v>
      </c>
      <c r="G3817" s="21" t="s">
        <v>519</v>
      </c>
      <c r="H3817" s="21" t="s">
        <v>518</v>
      </c>
      <c r="I3817" s="21" t="s">
        <v>195</v>
      </c>
      <c r="J3817" s="22">
        <v>38657</v>
      </c>
      <c r="K3817" s="22">
        <v>55153</v>
      </c>
      <c r="L3817" s="23">
        <f t="shared" si="598"/>
        <v>8.3000000000000007</v>
      </c>
      <c r="M3817" s="24">
        <f t="shared" si="599"/>
        <v>1</v>
      </c>
      <c r="N3817" s="21">
        <v>8.3000000000000007</v>
      </c>
      <c r="O3817" s="21">
        <v>8.3000000000000007</v>
      </c>
      <c r="P3817" s="21" t="s">
        <v>461</v>
      </c>
      <c r="Q3817" s="21" t="s">
        <v>462</v>
      </c>
      <c r="R3817" s="25" t="s">
        <v>309</v>
      </c>
      <c r="S3817" s="21" t="s">
        <v>289</v>
      </c>
      <c r="T3817" s="21"/>
      <c r="U3817" s="26"/>
      <c r="V3817" s="26"/>
      <c r="W3817" s="27">
        <f t="shared" si="590"/>
        <v>2006</v>
      </c>
      <c r="X3817" s="27">
        <f t="shared" si="591"/>
        <v>2050</v>
      </c>
      <c r="Y3817" s="28">
        <f t="shared" si="592"/>
        <v>0</v>
      </c>
      <c r="Z3817" s="29" t="str">
        <f t="shared" si="593"/>
        <v>SW</v>
      </c>
      <c r="AA3817" s="30">
        <f t="shared" si="594"/>
        <v>8.3000000000000007</v>
      </c>
      <c r="AB3817" s="31">
        <f>IF(AND(ISNUMBER(MATCH($S3817,[3]Lists!$CU$8:$CU$37,0)),J3817&gt;=DATE(2018,12,31)),$AH$6,$AH$5)</f>
        <v>1</v>
      </c>
      <c r="AC3817" s="31">
        <f t="shared" si="595"/>
        <v>1</v>
      </c>
      <c r="AD3817" s="31">
        <f t="shared" si="596"/>
        <v>1</v>
      </c>
      <c r="AE3817" s="32" t="e">
        <f>MIN($K3817,IF(AND(S3817='[3]Resources - Baseline'!$C$25,$AH$3&gt;0),MIN(DATE(2050,12,31),MAX(DATE($AH$4,12,31),DATE(YEAR(J3817)+$AH$3,MONTH(J3817),DAY(J3817)))),IF(AND(COUNTIFS('[3]Resources - Baseline'!$C$26:$C$37,S3817)=1,$AH$2&gt;0),MIN(DATE($AH$4,12,31),DATE(YEAR(J3817)+$AH$2,MONTH(J3817),DAY(J3817))),DATE(2050,12,31))))</f>
        <v>#VALUE!</v>
      </c>
      <c r="AF3817" s="33">
        <f t="shared" si="597"/>
        <v>1</v>
      </c>
    </row>
    <row r="3818" spans="1:32">
      <c r="A3818" s="1">
        <v>3818</v>
      </c>
      <c r="B3818" s="21" t="s">
        <v>7681</v>
      </c>
      <c r="C3818" s="21" t="s">
        <v>7682</v>
      </c>
      <c r="D3818" s="21" t="s">
        <v>163</v>
      </c>
      <c r="E3818" s="21" t="s">
        <v>524</v>
      </c>
      <c r="F3818" s="21" t="s">
        <v>524</v>
      </c>
      <c r="G3818" s="21" t="s">
        <v>519</v>
      </c>
      <c r="H3818" s="21" t="s">
        <v>518</v>
      </c>
      <c r="I3818" s="21" t="s">
        <v>195</v>
      </c>
      <c r="J3818" s="22">
        <v>38657</v>
      </c>
      <c r="K3818" s="22">
        <v>55153</v>
      </c>
      <c r="L3818" s="23">
        <f t="shared" si="598"/>
        <v>8.3000000000000007</v>
      </c>
      <c r="M3818" s="24">
        <f t="shared" si="599"/>
        <v>1</v>
      </c>
      <c r="N3818" s="21">
        <v>8.3000000000000007</v>
      </c>
      <c r="O3818" s="21">
        <v>8.3000000000000007</v>
      </c>
      <c r="P3818" s="21" t="s">
        <v>461</v>
      </c>
      <c r="Q3818" s="21" t="s">
        <v>462</v>
      </c>
      <c r="R3818" s="25" t="s">
        <v>309</v>
      </c>
      <c r="S3818" s="21" t="s">
        <v>289</v>
      </c>
      <c r="T3818" s="21"/>
      <c r="U3818" s="26"/>
      <c r="V3818" s="26"/>
      <c r="W3818" s="27">
        <f t="shared" si="590"/>
        <v>2006</v>
      </c>
      <c r="X3818" s="27">
        <f t="shared" si="591"/>
        <v>2050</v>
      </c>
      <c r="Y3818" s="28">
        <f t="shared" si="592"/>
        <v>0</v>
      </c>
      <c r="Z3818" s="29" t="str">
        <f t="shared" si="593"/>
        <v>SW</v>
      </c>
      <c r="AA3818" s="30">
        <f t="shared" si="594"/>
        <v>8.3000000000000007</v>
      </c>
      <c r="AB3818" s="31">
        <f>IF(AND(ISNUMBER(MATCH($S3818,[3]Lists!$CU$8:$CU$37,0)),J3818&gt;=DATE(2018,12,31)),$AH$6,$AH$5)</f>
        <v>1</v>
      </c>
      <c r="AC3818" s="31">
        <f t="shared" si="595"/>
        <v>1</v>
      </c>
      <c r="AD3818" s="31">
        <f t="shared" si="596"/>
        <v>1</v>
      </c>
      <c r="AE3818" s="32" t="e">
        <f>MIN($K3818,IF(AND(S3818='[3]Resources - Baseline'!$C$25,$AH$3&gt;0),MIN(DATE(2050,12,31),MAX(DATE($AH$4,12,31),DATE(YEAR(J3818)+$AH$3,MONTH(J3818),DAY(J3818)))),IF(AND(COUNTIFS('[3]Resources - Baseline'!$C$26:$C$37,S3818)=1,$AH$2&gt;0),MIN(DATE($AH$4,12,31),DATE(YEAR(J3818)+$AH$2,MONTH(J3818),DAY(J3818))),DATE(2050,12,31))))</f>
        <v>#VALUE!</v>
      </c>
      <c r="AF3818" s="33">
        <f t="shared" si="597"/>
        <v>1</v>
      </c>
    </row>
    <row r="3819" spans="1:32">
      <c r="A3819" s="1">
        <v>3819</v>
      </c>
      <c r="B3819" s="21" t="s">
        <v>7683</v>
      </c>
      <c r="C3819" s="21" t="s">
        <v>7684</v>
      </c>
      <c r="D3819" s="21" t="s">
        <v>163</v>
      </c>
      <c r="E3819" s="21" t="s">
        <v>524</v>
      </c>
      <c r="F3819" s="21" t="s">
        <v>524</v>
      </c>
      <c r="G3819" s="21" t="s">
        <v>519</v>
      </c>
      <c r="H3819" s="21" t="s">
        <v>518</v>
      </c>
      <c r="I3819" s="21" t="s">
        <v>195</v>
      </c>
      <c r="J3819" s="22">
        <v>38657</v>
      </c>
      <c r="K3819" s="22">
        <v>55153</v>
      </c>
      <c r="L3819" s="23">
        <f t="shared" si="598"/>
        <v>8.3000000000000007</v>
      </c>
      <c r="M3819" s="24">
        <f t="shared" si="599"/>
        <v>1</v>
      </c>
      <c r="N3819" s="21">
        <v>8.3000000000000007</v>
      </c>
      <c r="O3819" s="21">
        <v>8.3000000000000007</v>
      </c>
      <c r="P3819" s="21" t="s">
        <v>461</v>
      </c>
      <c r="Q3819" s="21" t="s">
        <v>462</v>
      </c>
      <c r="R3819" s="25" t="s">
        <v>309</v>
      </c>
      <c r="S3819" s="21" t="s">
        <v>289</v>
      </c>
      <c r="T3819" s="21"/>
      <c r="U3819" s="26"/>
      <c r="V3819" s="26"/>
      <c r="W3819" s="27">
        <f t="shared" si="590"/>
        <v>2006</v>
      </c>
      <c r="X3819" s="27">
        <f t="shared" si="591"/>
        <v>2050</v>
      </c>
      <c r="Y3819" s="28">
        <f t="shared" si="592"/>
        <v>0</v>
      </c>
      <c r="Z3819" s="29" t="str">
        <f t="shared" si="593"/>
        <v>SW</v>
      </c>
      <c r="AA3819" s="30">
        <f t="shared" si="594"/>
        <v>8.3000000000000007</v>
      </c>
      <c r="AB3819" s="31">
        <f>IF(AND(ISNUMBER(MATCH($S3819,[3]Lists!$CU$8:$CU$37,0)),J3819&gt;=DATE(2018,12,31)),$AH$6,$AH$5)</f>
        <v>1</v>
      </c>
      <c r="AC3819" s="31">
        <f t="shared" si="595"/>
        <v>1</v>
      </c>
      <c r="AD3819" s="31">
        <f t="shared" si="596"/>
        <v>1</v>
      </c>
      <c r="AE3819" s="32" t="e">
        <f>MIN($K3819,IF(AND(S3819='[3]Resources - Baseline'!$C$25,$AH$3&gt;0),MIN(DATE(2050,12,31),MAX(DATE($AH$4,12,31),DATE(YEAR(J3819)+$AH$3,MONTH(J3819),DAY(J3819)))),IF(AND(COUNTIFS('[3]Resources - Baseline'!$C$26:$C$37,S3819)=1,$AH$2&gt;0),MIN(DATE($AH$4,12,31),DATE(YEAR(J3819)+$AH$2,MONTH(J3819),DAY(J3819))),DATE(2050,12,31))))</f>
        <v>#VALUE!</v>
      </c>
      <c r="AF3819" s="33">
        <f t="shared" si="597"/>
        <v>1</v>
      </c>
    </row>
    <row r="3820" spans="1:32">
      <c r="A3820" s="1">
        <v>3820</v>
      </c>
      <c r="B3820" s="21" t="s">
        <v>7685</v>
      </c>
      <c r="C3820" s="21" t="s">
        <v>7686</v>
      </c>
      <c r="D3820" s="21" t="s">
        <v>163</v>
      </c>
      <c r="E3820" s="21" t="s">
        <v>524</v>
      </c>
      <c r="F3820" s="21" t="s">
        <v>524</v>
      </c>
      <c r="G3820" s="21" t="s">
        <v>519</v>
      </c>
      <c r="H3820" s="21" t="s">
        <v>518</v>
      </c>
      <c r="I3820" s="21" t="s">
        <v>195</v>
      </c>
      <c r="J3820" s="22">
        <v>38657</v>
      </c>
      <c r="K3820" s="22">
        <v>55153</v>
      </c>
      <c r="L3820" s="23">
        <f t="shared" si="598"/>
        <v>8.3000000000000007</v>
      </c>
      <c r="M3820" s="24">
        <f t="shared" si="599"/>
        <v>1</v>
      </c>
      <c r="N3820" s="21">
        <v>8.3000000000000007</v>
      </c>
      <c r="O3820" s="21">
        <v>8.3000000000000007</v>
      </c>
      <c r="P3820" s="21" t="s">
        <v>461</v>
      </c>
      <c r="Q3820" s="21" t="s">
        <v>462</v>
      </c>
      <c r="R3820" s="25" t="s">
        <v>309</v>
      </c>
      <c r="S3820" s="21" t="s">
        <v>289</v>
      </c>
      <c r="T3820" s="21"/>
      <c r="U3820" s="26"/>
      <c r="V3820" s="26"/>
      <c r="W3820" s="27">
        <f t="shared" si="590"/>
        <v>2006</v>
      </c>
      <c r="X3820" s="27">
        <f t="shared" si="591"/>
        <v>2050</v>
      </c>
      <c r="Y3820" s="28">
        <f t="shared" si="592"/>
        <v>0</v>
      </c>
      <c r="Z3820" s="29" t="str">
        <f t="shared" si="593"/>
        <v>SW</v>
      </c>
      <c r="AA3820" s="30">
        <f t="shared" si="594"/>
        <v>8.3000000000000007</v>
      </c>
      <c r="AB3820" s="31">
        <f>IF(AND(ISNUMBER(MATCH($S3820,[3]Lists!$CU$8:$CU$37,0)),J3820&gt;=DATE(2018,12,31)),$AH$6,$AH$5)</f>
        <v>1</v>
      </c>
      <c r="AC3820" s="31">
        <f t="shared" si="595"/>
        <v>1</v>
      </c>
      <c r="AD3820" s="31">
        <f t="shared" si="596"/>
        <v>1</v>
      </c>
      <c r="AE3820" s="32" t="e">
        <f>MIN($K3820,IF(AND(S3820='[3]Resources - Baseline'!$C$25,$AH$3&gt;0),MIN(DATE(2050,12,31),MAX(DATE($AH$4,12,31),DATE(YEAR(J3820)+$AH$3,MONTH(J3820),DAY(J3820)))),IF(AND(COUNTIFS('[3]Resources - Baseline'!$C$26:$C$37,S3820)=1,$AH$2&gt;0),MIN(DATE($AH$4,12,31),DATE(YEAR(J3820)+$AH$2,MONTH(J3820),DAY(J3820))),DATE(2050,12,31))))</f>
        <v>#VALUE!</v>
      </c>
      <c r="AF3820" s="33">
        <f t="shared" si="597"/>
        <v>1</v>
      </c>
    </row>
    <row r="3821" spans="1:32">
      <c r="A3821" s="1">
        <v>3821</v>
      </c>
      <c r="B3821" s="21" t="s">
        <v>7687</v>
      </c>
      <c r="C3821" s="21" t="s">
        <v>7688</v>
      </c>
      <c r="D3821" s="21" t="s">
        <v>163</v>
      </c>
      <c r="E3821" s="21" t="s">
        <v>524</v>
      </c>
      <c r="F3821" s="21" t="s">
        <v>524</v>
      </c>
      <c r="G3821" s="21" t="s">
        <v>519</v>
      </c>
      <c r="H3821" s="21" t="s">
        <v>518</v>
      </c>
      <c r="I3821" s="21" t="s">
        <v>195</v>
      </c>
      <c r="J3821" s="22">
        <v>38657</v>
      </c>
      <c r="K3821" s="22">
        <v>55153</v>
      </c>
      <c r="L3821" s="23">
        <f t="shared" si="598"/>
        <v>8.3000000000000007</v>
      </c>
      <c r="M3821" s="24">
        <f t="shared" si="599"/>
        <v>1</v>
      </c>
      <c r="N3821" s="21">
        <v>8.3000000000000007</v>
      </c>
      <c r="O3821" s="21">
        <v>8.3000000000000007</v>
      </c>
      <c r="P3821" s="21" t="s">
        <v>461</v>
      </c>
      <c r="Q3821" s="21" t="s">
        <v>462</v>
      </c>
      <c r="R3821" s="25" t="s">
        <v>309</v>
      </c>
      <c r="S3821" s="21" t="s">
        <v>289</v>
      </c>
      <c r="T3821" s="21"/>
      <c r="U3821" s="26"/>
      <c r="V3821" s="26"/>
      <c r="W3821" s="27">
        <f t="shared" si="590"/>
        <v>2006</v>
      </c>
      <c r="X3821" s="27">
        <f t="shared" si="591"/>
        <v>2050</v>
      </c>
      <c r="Y3821" s="28">
        <f t="shared" si="592"/>
        <v>0</v>
      </c>
      <c r="Z3821" s="29" t="str">
        <f t="shared" si="593"/>
        <v>SW</v>
      </c>
      <c r="AA3821" s="30">
        <f t="shared" si="594"/>
        <v>8.3000000000000007</v>
      </c>
      <c r="AB3821" s="31">
        <f>IF(AND(ISNUMBER(MATCH($S3821,[3]Lists!$CU$8:$CU$37,0)),J3821&gt;=DATE(2018,12,31)),$AH$6,$AH$5)</f>
        <v>1</v>
      </c>
      <c r="AC3821" s="31">
        <f t="shared" si="595"/>
        <v>1</v>
      </c>
      <c r="AD3821" s="31">
        <f t="shared" si="596"/>
        <v>1</v>
      </c>
      <c r="AE3821" s="32" t="e">
        <f>MIN($K3821,IF(AND(S3821='[3]Resources - Baseline'!$C$25,$AH$3&gt;0),MIN(DATE(2050,12,31),MAX(DATE($AH$4,12,31),DATE(YEAR(J3821)+$AH$3,MONTH(J3821),DAY(J3821)))),IF(AND(COUNTIFS('[3]Resources - Baseline'!$C$26:$C$37,S3821)=1,$AH$2&gt;0),MIN(DATE($AH$4,12,31),DATE(YEAR(J3821)+$AH$2,MONTH(J3821),DAY(J3821))),DATE(2050,12,31))))</f>
        <v>#VALUE!</v>
      </c>
      <c r="AF3821" s="33">
        <f t="shared" si="597"/>
        <v>1</v>
      </c>
    </row>
    <row r="3822" spans="1:32">
      <c r="A3822" s="1">
        <v>3822</v>
      </c>
      <c r="B3822" s="21" t="s">
        <v>7689</v>
      </c>
      <c r="C3822" s="21" t="s">
        <v>7690</v>
      </c>
      <c r="D3822" s="21" t="s">
        <v>163</v>
      </c>
      <c r="E3822" s="21" t="s">
        <v>524</v>
      </c>
      <c r="F3822" s="21" t="s">
        <v>524</v>
      </c>
      <c r="G3822" s="21" t="s">
        <v>519</v>
      </c>
      <c r="H3822" s="21" t="s">
        <v>518</v>
      </c>
      <c r="I3822" s="21" t="s">
        <v>195</v>
      </c>
      <c r="J3822" s="22">
        <v>38657</v>
      </c>
      <c r="K3822" s="22">
        <v>55153</v>
      </c>
      <c r="L3822" s="23">
        <f t="shared" si="598"/>
        <v>8.3000000000000007</v>
      </c>
      <c r="M3822" s="24">
        <f t="shared" si="599"/>
        <v>1</v>
      </c>
      <c r="N3822" s="21">
        <v>8.3000000000000007</v>
      </c>
      <c r="O3822" s="21">
        <v>8.3000000000000007</v>
      </c>
      <c r="P3822" s="21" t="s">
        <v>461</v>
      </c>
      <c r="Q3822" s="21" t="s">
        <v>462</v>
      </c>
      <c r="R3822" s="25" t="s">
        <v>309</v>
      </c>
      <c r="S3822" s="21" t="s">
        <v>289</v>
      </c>
      <c r="T3822" s="21"/>
      <c r="U3822" s="26"/>
      <c r="V3822" s="26"/>
      <c r="W3822" s="27">
        <f t="shared" si="590"/>
        <v>2006</v>
      </c>
      <c r="X3822" s="27">
        <f t="shared" si="591"/>
        <v>2050</v>
      </c>
      <c r="Y3822" s="28">
        <f t="shared" si="592"/>
        <v>0</v>
      </c>
      <c r="Z3822" s="29" t="str">
        <f t="shared" si="593"/>
        <v>SW</v>
      </c>
      <c r="AA3822" s="30">
        <f t="shared" si="594"/>
        <v>8.3000000000000007</v>
      </c>
      <c r="AB3822" s="31">
        <f>IF(AND(ISNUMBER(MATCH($S3822,[3]Lists!$CU$8:$CU$37,0)),J3822&gt;=DATE(2018,12,31)),$AH$6,$AH$5)</f>
        <v>1</v>
      </c>
      <c r="AC3822" s="31">
        <f t="shared" si="595"/>
        <v>1</v>
      </c>
      <c r="AD3822" s="31">
        <f t="shared" si="596"/>
        <v>1</v>
      </c>
      <c r="AE3822" s="32" t="e">
        <f>MIN($K3822,IF(AND(S3822='[3]Resources - Baseline'!$C$25,$AH$3&gt;0),MIN(DATE(2050,12,31),MAX(DATE($AH$4,12,31),DATE(YEAR(J3822)+$AH$3,MONTH(J3822),DAY(J3822)))),IF(AND(COUNTIFS('[3]Resources - Baseline'!$C$26:$C$37,S3822)=1,$AH$2&gt;0),MIN(DATE($AH$4,12,31),DATE(YEAR(J3822)+$AH$2,MONTH(J3822),DAY(J3822))),DATE(2050,12,31))))</f>
        <v>#VALUE!</v>
      </c>
      <c r="AF3822" s="33">
        <f t="shared" si="597"/>
        <v>1</v>
      </c>
    </row>
    <row r="3823" spans="1:32">
      <c r="A3823" s="1">
        <v>3823</v>
      </c>
      <c r="B3823" s="21" t="s">
        <v>7691</v>
      </c>
      <c r="C3823" s="21" t="s">
        <v>7692</v>
      </c>
      <c r="D3823" s="21" t="s">
        <v>163</v>
      </c>
      <c r="E3823" s="21" t="s">
        <v>524</v>
      </c>
      <c r="F3823" s="21" t="s">
        <v>524</v>
      </c>
      <c r="G3823" s="21" t="s">
        <v>519</v>
      </c>
      <c r="H3823" s="21" t="s">
        <v>518</v>
      </c>
      <c r="I3823" s="21" t="s">
        <v>195</v>
      </c>
      <c r="J3823" s="22">
        <v>38657</v>
      </c>
      <c r="K3823" s="22">
        <v>55153</v>
      </c>
      <c r="L3823" s="23">
        <f t="shared" si="598"/>
        <v>8.3000000000000007</v>
      </c>
      <c r="M3823" s="24">
        <f t="shared" si="599"/>
        <v>1</v>
      </c>
      <c r="N3823" s="21">
        <v>8.3000000000000007</v>
      </c>
      <c r="O3823" s="21">
        <v>8.3000000000000007</v>
      </c>
      <c r="P3823" s="21" t="s">
        <v>461</v>
      </c>
      <c r="Q3823" s="21" t="s">
        <v>462</v>
      </c>
      <c r="R3823" s="25" t="s">
        <v>309</v>
      </c>
      <c r="S3823" s="21" t="s">
        <v>289</v>
      </c>
      <c r="T3823" s="21"/>
      <c r="U3823" s="26"/>
      <c r="V3823" s="26"/>
      <c r="W3823" s="27">
        <f t="shared" si="590"/>
        <v>2006</v>
      </c>
      <c r="X3823" s="27">
        <f t="shared" si="591"/>
        <v>2050</v>
      </c>
      <c r="Y3823" s="28">
        <f t="shared" si="592"/>
        <v>0</v>
      </c>
      <c r="Z3823" s="29" t="str">
        <f t="shared" si="593"/>
        <v>SW</v>
      </c>
      <c r="AA3823" s="30">
        <f t="shared" si="594"/>
        <v>8.3000000000000007</v>
      </c>
      <c r="AB3823" s="31">
        <f>IF(AND(ISNUMBER(MATCH($S3823,[3]Lists!$CU$8:$CU$37,0)),J3823&gt;=DATE(2018,12,31)),$AH$6,$AH$5)</f>
        <v>1</v>
      </c>
      <c r="AC3823" s="31">
        <f t="shared" si="595"/>
        <v>1</v>
      </c>
      <c r="AD3823" s="31">
        <f t="shared" si="596"/>
        <v>1</v>
      </c>
      <c r="AE3823" s="32" t="e">
        <f>MIN($K3823,IF(AND(S3823='[3]Resources - Baseline'!$C$25,$AH$3&gt;0),MIN(DATE(2050,12,31),MAX(DATE($AH$4,12,31),DATE(YEAR(J3823)+$AH$3,MONTH(J3823),DAY(J3823)))),IF(AND(COUNTIFS('[3]Resources - Baseline'!$C$26:$C$37,S3823)=1,$AH$2&gt;0),MIN(DATE($AH$4,12,31),DATE(YEAR(J3823)+$AH$2,MONTH(J3823),DAY(J3823))),DATE(2050,12,31))))</f>
        <v>#VALUE!</v>
      </c>
      <c r="AF3823" s="33">
        <f t="shared" si="597"/>
        <v>1</v>
      </c>
    </row>
    <row r="3824" spans="1:32">
      <c r="A3824" s="1">
        <v>3824</v>
      </c>
      <c r="B3824" s="21" t="s">
        <v>7693</v>
      </c>
      <c r="C3824" s="21" t="s">
        <v>7694</v>
      </c>
      <c r="D3824" s="21" t="s">
        <v>163</v>
      </c>
      <c r="E3824" s="21" t="s">
        <v>298</v>
      </c>
      <c r="F3824" s="21" t="s">
        <v>298</v>
      </c>
      <c r="G3824" s="21" t="s">
        <v>299</v>
      </c>
      <c r="H3824" s="21" t="s">
        <v>166</v>
      </c>
      <c r="I3824" s="21" t="s">
        <v>167</v>
      </c>
      <c r="J3824" s="22">
        <v>35065</v>
      </c>
      <c r="K3824" s="22">
        <v>55123</v>
      </c>
      <c r="L3824" s="23">
        <f t="shared" si="598"/>
        <v>16.899999999999999</v>
      </c>
      <c r="M3824" s="24">
        <f t="shared" si="599"/>
        <v>1</v>
      </c>
      <c r="N3824" s="21">
        <v>16.899999999999999</v>
      </c>
      <c r="O3824" s="21">
        <v>16.899999999999999</v>
      </c>
      <c r="P3824" s="21" t="s">
        <v>213</v>
      </c>
      <c r="Q3824" s="21" t="s">
        <v>214</v>
      </c>
      <c r="R3824" s="25" t="s">
        <v>215</v>
      </c>
      <c r="S3824" s="21" t="s">
        <v>390</v>
      </c>
      <c r="T3824" s="21"/>
      <c r="U3824" s="26"/>
      <c r="V3824" s="26"/>
      <c r="W3824" s="27">
        <f t="shared" si="590"/>
        <v>1996</v>
      </c>
      <c r="X3824" s="27">
        <f t="shared" si="591"/>
        <v>2050</v>
      </c>
      <c r="Y3824" s="28">
        <f t="shared" si="592"/>
        <v>0</v>
      </c>
      <c r="Z3824" s="29" t="str">
        <f t="shared" si="593"/>
        <v>Excluded</v>
      </c>
      <c r="AA3824" s="30">
        <f t="shared" si="594"/>
        <v>16.899999999999999</v>
      </c>
      <c r="AB3824" s="31">
        <f>IF(AND(ISNUMBER(MATCH($S3824,[3]Lists!$CU$8:$CU$37,0)),J3824&gt;=DATE(2018,12,31)),$AH$6,$AH$5)</f>
        <v>1</v>
      </c>
      <c r="AC3824" s="31">
        <f t="shared" si="595"/>
        <v>1</v>
      </c>
      <c r="AD3824" s="31">
        <f t="shared" si="596"/>
        <v>1</v>
      </c>
      <c r="AE3824" s="32" t="e">
        <f>MIN($K3824,IF(AND(S3824='[3]Resources - Baseline'!$C$25,$AH$3&gt;0),MIN(DATE(2050,12,31),MAX(DATE($AH$4,12,31),DATE(YEAR(J3824)+$AH$3,MONTH(J3824),DAY(J3824)))),IF(AND(COUNTIFS('[3]Resources - Baseline'!$C$26:$C$37,S3824)=1,$AH$2&gt;0),MIN(DATE($AH$4,12,31),DATE(YEAR(J3824)+$AH$2,MONTH(J3824),DAY(J3824))),DATE(2050,12,31))))</f>
        <v>#VALUE!</v>
      </c>
      <c r="AF3824" s="33">
        <f t="shared" si="597"/>
        <v>1</v>
      </c>
    </row>
    <row r="3825" spans="1:32">
      <c r="A3825" s="1">
        <v>3825</v>
      </c>
      <c r="B3825" s="21" t="s">
        <v>7695</v>
      </c>
      <c r="C3825" s="21" t="s">
        <v>7696</v>
      </c>
      <c r="D3825" s="21" t="s">
        <v>163</v>
      </c>
      <c r="E3825" s="21" t="s">
        <v>263</v>
      </c>
      <c r="F3825" s="21" t="s">
        <v>263</v>
      </c>
      <c r="G3825" s="21" t="s">
        <v>2353</v>
      </c>
      <c r="H3825" s="21" t="s">
        <v>263</v>
      </c>
      <c r="I3825" s="21" t="s">
        <v>195</v>
      </c>
      <c r="J3825" s="22">
        <v>37043</v>
      </c>
      <c r="K3825" s="22">
        <v>55153</v>
      </c>
      <c r="L3825" s="23">
        <f t="shared" si="598"/>
        <v>118.8</v>
      </c>
      <c r="M3825" s="24">
        <f t="shared" si="599"/>
        <v>1</v>
      </c>
      <c r="N3825" s="21">
        <v>118.8</v>
      </c>
      <c r="O3825" s="21">
        <v>118.8</v>
      </c>
      <c r="P3825" s="21" t="s">
        <v>257</v>
      </c>
      <c r="Q3825" s="21" t="s">
        <v>258</v>
      </c>
      <c r="R3825" s="25" t="s">
        <v>259</v>
      </c>
      <c r="S3825" s="21" t="s">
        <v>260</v>
      </c>
      <c r="T3825" s="21"/>
      <c r="U3825" s="26"/>
      <c r="V3825" s="26"/>
      <c r="W3825" s="27">
        <f t="shared" si="590"/>
        <v>2001</v>
      </c>
      <c r="X3825" s="27">
        <f t="shared" si="591"/>
        <v>2050</v>
      </c>
      <c r="Y3825" s="28">
        <f t="shared" si="592"/>
        <v>0</v>
      </c>
      <c r="Z3825" s="29" t="str">
        <f t="shared" si="593"/>
        <v>SW</v>
      </c>
      <c r="AA3825" s="30">
        <f t="shared" si="594"/>
        <v>118.8</v>
      </c>
      <c r="AB3825" s="31">
        <f>IF(AND(ISNUMBER(MATCH($S3825,[3]Lists!$CU$8:$CU$37,0)),J3825&gt;=DATE(2018,12,31)),$AH$6,$AH$5)</f>
        <v>1</v>
      </c>
      <c r="AC3825" s="31">
        <f t="shared" si="595"/>
        <v>1</v>
      </c>
      <c r="AD3825" s="31">
        <f t="shared" si="596"/>
        <v>1</v>
      </c>
      <c r="AE3825" s="32" t="e">
        <f>MIN($K3825,IF(AND(S3825='[3]Resources - Baseline'!$C$25,$AH$3&gt;0),MIN(DATE(2050,12,31),MAX(DATE($AH$4,12,31),DATE(YEAR(J3825)+$AH$3,MONTH(J3825),DAY(J3825)))),IF(AND(COUNTIFS('[3]Resources - Baseline'!$C$26:$C$37,S3825)=1,$AH$2&gt;0),MIN(DATE($AH$4,12,31),DATE(YEAR(J3825)+$AH$2,MONTH(J3825),DAY(J3825))),DATE(2050,12,31))))</f>
        <v>#VALUE!</v>
      </c>
      <c r="AF3825" s="33">
        <f t="shared" si="597"/>
        <v>1</v>
      </c>
    </row>
    <row r="3826" spans="1:32">
      <c r="A3826" s="1">
        <v>3826</v>
      </c>
      <c r="B3826" s="21" t="s">
        <v>7697</v>
      </c>
      <c r="C3826" s="21" t="s">
        <v>7698</v>
      </c>
      <c r="D3826" s="21" t="s">
        <v>163</v>
      </c>
      <c r="E3826" s="21" t="s">
        <v>263</v>
      </c>
      <c r="F3826" s="21" t="s">
        <v>263</v>
      </c>
      <c r="G3826" s="21" t="s">
        <v>2353</v>
      </c>
      <c r="H3826" s="21" t="s">
        <v>263</v>
      </c>
      <c r="I3826" s="21" t="s">
        <v>195</v>
      </c>
      <c r="J3826" s="22">
        <v>37834</v>
      </c>
      <c r="K3826" s="22">
        <v>55153</v>
      </c>
      <c r="L3826" s="23">
        <f t="shared" si="598"/>
        <v>515.6</v>
      </c>
      <c r="M3826" s="24">
        <f t="shared" si="599"/>
        <v>1</v>
      </c>
      <c r="N3826" s="21">
        <v>515.6</v>
      </c>
      <c r="O3826" s="21">
        <v>515.6</v>
      </c>
      <c r="P3826" s="21" t="s">
        <v>257</v>
      </c>
      <c r="Q3826" s="21" t="s">
        <v>258</v>
      </c>
      <c r="R3826" s="25" t="s">
        <v>259</v>
      </c>
      <c r="S3826" s="21" t="s">
        <v>260</v>
      </c>
      <c r="T3826" s="21"/>
      <c r="U3826" s="26"/>
      <c r="V3826" s="26"/>
      <c r="W3826" s="27">
        <f t="shared" si="590"/>
        <v>2004</v>
      </c>
      <c r="X3826" s="27">
        <f t="shared" si="591"/>
        <v>2050</v>
      </c>
      <c r="Y3826" s="28">
        <f t="shared" si="592"/>
        <v>0</v>
      </c>
      <c r="Z3826" s="29" t="str">
        <f t="shared" si="593"/>
        <v>SW</v>
      </c>
      <c r="AA3826" s="30">
        <f t="shared" si="594"/>
        <v>515.6</v>
      </c>
      <c r="AB3826" s="31">
        <f>IF(AND(ISNUMBER(MATCH($S3826,[3]Lists!$CU$8:$CU$37,0)),J3826&gt;=DATE(2018,12,31)),$AH$6,$AH$5)</f>
        <v>1</v>
      </c>
      <c r="AC3826" s="31">
        <f t="shared" si="595"/>
        <v>1</v>
      </c>
      <c r="AD3826" s="31">
        <f t="shared" si="596"/>
        <v>1</v>
      </c>
      <c r="AE3826" s="32" t="e">
        <f>MIN($K3826,IF(AND(S3826='[3]Resources - Baseline'!$C$25,$AH$3&gt;0),MIN(DATE(2050,12,31),MAX(DATE($AH$4,12,31),DATE(YEAR(J3826)+$AH$3,MONTH(J3826),DAY(J3826)))),IF(AND(COUNTIFS('[3]Resources - Baseline'!$C$26:$C$37,S3826)=1,$AH$2&gt;0),MIN(DATE($AH$4,12,31),DATE(YEAR(J3826)+$AH$2,MONTH(J3826),DAY(J3826))),DATE(2050,12,31))))</f>
        <v>#VALUE!</v>
      </c>
      <c r="AF3826" s="33">
        <f t="shared" si="597"/>
        <v>1</v>
      </c>
    </row>
    <row r="3827" spans="1:32">
      <c r="A3827" s="1">
        <v>3827</v>
      </c>
      <c r="B3827" s="21" t="s">
        <v>7699</v>
      </c>
      <c r="C3827" s="21" t="s">
        <v>7700</v>
      </c>
      <c r="D3827" s="21" t="s">
        <v>185</v>
      </c>
      <c r="E3827" s="21" t="s">
        <v>175</v>
      </c>
      <c r="F3827" s="21" t="s">
        <v>175</v>
      </c>
      <c r="G3827" s="21" t="s">
        <v>186</v>
      </c>
      <c r="H3827" s="21" t="s">
        <v>175</v>
      </c>
      <c r="I3827" s="21" t="s">
        <v>178</v>
      </c>
      <c r="J3827" s="22">
        <v>17533</v>
      </c>
      <c r="K3827" s="22">
        <v>55153</v>
      </c>
      <c r="L3827" s="23">
        <f t="shared" si="598"/>
        <v>14</v>
      </c>
      <c r="M3827" s="24">
        <f t="shared" si="599"/>
        <v>1</v>
      </c>
      <c r="N3827" s="21">
        <v>14</v>
      </c>
      <c r="O3827" s="21">
        <v>14</v>
      </c>
      <c r="P3827" s="21"/>
      <c r="Q3827" s="21" t="s">
        <v>219</v>
      </c>
      <c r="R3827" s="25" t="s">
        <v>218</v>
      </c>
      <c r="S3827" s="21" t="s">
        <v>368</v>
      </c>
      <c r="T3827" s="21"/>
      <c r="U3827" s="26"/>
      <c r="V3827" s="26"/>
      <c r="W3827" s="27">
        <f t="shared" si="590"/>
        <v>1948</v>
      </c>
      <c r="X3827" s="27">
        <f t="shared" si="591"/>
        <v>2050</v>
      </c>
      <c r="Y3827" s="28">
        <f t="shared" si="592"/>
        <v>0</v>
      </c>
      <c r="Z3827" s="29" t="str">
        <f t="shared" si="593"/>
        <v>CAISO</v>
      </c>
      <c r="AA3827" s="30">
        <f t="shared" si="594"/>
        <v>14</v>
      </c>
      <c r="AB3827" s="31">
        <f>IF(AND(ISNUMBER(MATCH($S3827,[3]Lists!$CU$8:$CU$37,0)),J3827&gt;=DATE(2018,12,31)),$AH$6,$AH$5)</f>
        <v>1</v>
      </c>
      <c r="AC3827" s="31">
        <f t="shared" si="595"/>
        <v>1</v>
      </c>
      <c r="AD3827" s="31">
        <f t="shared" si="596"/>
        <v>1</v>
      </c>
      <c r="AE3827" s="32" t="e">
        <f>MIN($K3827,IF(AND(S3827='[3]Resources - Baseline'!$C$25,$AH$3&gt;0),MIN(DATE(2050,12,31),MAX(DATE($AH$4,12,31),DATE(YEAR(J3827)+$AH$3,MONTH(J3827),DAY(J3827)))),IF(AND(COUNTIFS('[3]Resources - Baseline'!$C$26:$C$37,S3827)=1,$AH$2&gt;0),MIN(DATE($AH$4,12,31),DATE(YEAR(J3827)+$AH$2,MONTH(J3827),DAY(J3827))),DATE(2050,12,31))))</f>
        <v>#VALUE!</v>
      </c>
      <c r="AF3827" s="33">
        <f t="shared" si="597"/>
        <v>1</v>
      </c>
    </row>
    <row r="3828" spans="1:32">
      <c r="A3828" s="1">
        <v>3828</v>
      </c>
      <c r="B3828" s="21" t="s">
        <v>7701</v>
      </c>
      <c r="C3828" s="21" t="s">
        <v>7702</v>
      </c>
      <c r="D3828" s="21" t="s">
        <v>163</v>
      </c>
      <c r="E3828" s="21" t="s">
        <v>829</v>
      </c>
      <c r="F3828" s="21" t="s">
        <v>829</v>
      </c>
      <c r="G3828" s="21" t="s">
        <v>830</v>
      </c>
      <c r="H3828" s="21" t="s">
        <v>829</v>
      </c>
      <c r="I3828" s="21" t="s">
        <v>212</v>
      </c>
      <c r="J3828" s="22">
        <v>3197</v>
      </c>
      <c r="K3828" s="22">
        <v>47484</v>
      </c>
      <c r="L3828" s="23">
        <f t="shared" si="598"/>
        <v>0.6</v>
      </c>
      <c r="M3828" s="24">
        <f t="shared" si="599"/>
        <v>1</v>
      </c>
      <c r="N3828" s="21">
        <v>0.6</v>
      </c>
      <c r="O3828" s="21">
        <v>0.6</v>
      </c>
      <c r="P3828" s="21" t="s">
        <v>218</v>
      </c>
      <c r="Q3828" s="21" t="s">
        <v>219</v>
      </c>
      <c r="R3828" s="25" t="s">
        <v>218</v>
      </c>
      <c r="S3828" s="21" t="s">
        <v>344</v>
      </c>
      <c r="T3828" s="21"/>
      <c r="U3828" s="26"/>
      <c r="V3828" s="26"/>
      <c r="W3828" s="27">
        <f t="shared" si="590"/>
        <v>1909</v>
      </c>
      <c r="X3828" s="27">
        <f t="shared" si="591"/>
        <v>2029</v>
      </c>
      <c r="Y3828" s="28">
        <f t="shared" si="592"/>
        <v>0</v>
      </c>
      <c r="Z3828" s="29" t="str">
        <f t="shared" si="593"/>
        <v>NW</v>
      </c>
      <c r="AA3828" s="30">
        <f t="shared" si="594"/>
        <v>0.6</v>
      </c>
      <c r="AB3828" s="31">
        <f>IF(AND(ISNUMBER(MATCH($S3828,[3]Lists!$CU$8:$CU$37,0)),J3828&gt;=DATE(2018,12,31)),$AH$6,$AH$5)</f>
        <v>1</v>
      </c>
      <c r="AC3828" s="31">
        <f t="shared" si="595"/>
        <v>1</v>
      </c>
      <c r="AD3828" s="31">
        <f t="shared" si="596"/>
        <v>1</v>
      </c>
      <c r="AE3828" s="32" t="e">
        <f>MIN($K3828,IF(AND(S3828='[3]Resources - Baseline'!$C$25,$AH$3&gt;0),MIN(DATE(2050,12,31),MAX(DATE($AH$4,12,31),DATE(YEAR(J3828)+$AH$3,MONTH(J3828),DAY(J3828)))),IF(AND(COUNTIFS('[3]Resources - Baseline'!$C$26:$C$37,S3828)=1,$AH$2&gt;0),MIN(DATE($AH$4,12,31),DATE(YEAR(J3828)+$AH$2,MONTH(J3828),DAY(J3828))),DATE(2050,12,31))))</f>
        <v>#VALUE!</v>
      </c>
      <c r="AF3828" s="33">
        <f t="shared" si="597"/>
        <v>1</v>
      </c>
    </row>
    <row r="3829" spans="1:32">
      <c r="A3829" s="1">
        <v>3829</v>
      </c>
      <c r="B3829" s="21" t="s">
        <v>7703</v>
      </c>
      <c r="C3829" s="21" t="s">
        <v>7704</v>
      </c>
      <c r="D3829" s="21" t="s">
        <v>163</v>
      </c>
      <c r="E3829" s="21" t="s">
        <v>164</v>
      </c>
      <c r="F3829" s="21" t="s">
        <v>164</v>
      </c>
      <c r="G3829" s="21" t="s">
        <v>165</v>
      </c>
      <c r="H3829" s="21" t="s">
        <v>166</v>
      </c>
      <c r="I3829" s="21" t="s">
        <v>167</v>
      </c>
      <c r="J3829" s="22">
        <v>43189</v>
      </c>
      <c r="K3829" s="22">
        <v>54877</v>
      </c>
      <c r="L3829" s="23">
        <f t="shared" si="598"/>
        <v>24</v>
      </c>
      <c r="M3829" s="24">
        <f t="shared" si="599"/>
        <v>1</v>
      </c>
      <c r="N3829" s="21">
        <v>24</v>
      </c>
      <c r="O3829" s="21">
        <v>24</v>
      </c>
      <c r="P3829" s="21" t="s">
        <v>911</v>
      </c>
      <c r="Q3829" s="21" t="s">
        <v>912</v>
      </c>
      <c r="R3829" s="25" t="s">
        <v>215</v>
      </c>
      <c r="S3829" s="21" t="s">
        <v>390</v>
      </c>
      <c r="T3829" s="21"/>
      <c r="U3829" s="26"/>
      <c r="V3829" s="26"/>
      <c r="W3829" s="27">
        <f t="shared" si="590"/>
        <v>2018</v>
      </c>
      <c r="X3829" s="27">
        <f t="shared" si="591"/>
        <v>2049</v>
      </c>
      <c r="Y3829" s="28">
        <f t="shared" si="592"/>
        <v>0</v>
      </c>
      <c r="Z3829" s="29" t="str">
        <f t="shared" si="593"/>
        <v>Excluded</v>
      </c>
      <c r="AA3829" s="30">
        <f t="shared" si="594"/>
        <v>24</v>
      </c>
      <c r="AB3829" s="31">
        <f>IF(AND(ISNUMBER(MATCH($S3829,[3]Lists!$CU$8:$CU$37,0)),J3829&gt;=DATE(2018,12,31)),$AH$6,$AH$5)</f>
        <v>1</v>
      </c>
      <c r="AC3829" s="31">
        <f t="shared" si="595"/>
        <v>1</v>
      </c>
      <c r="AD3829" s="31">
        <f t="shared" si="596"/>
        <v>1</v>
      </c>
      <c r="AE3829" s="32" t="e">
        <f>MIN($K3829,IF(AND(S3829='[3]Resources - Baseline'!$C$25,$AH$3&gt;0),MIN(DATE(2050,12,31),MAX(DATE($AH$4,12,31),DATE(YEAR(J3829)+$AH$3,MONTH(J3829),DAY(J3829)))),IF(AND(COUNTIFS('[3]Resources - Baseline'!$C$26:$C$37,S3829)=1,$AH$2&gt;0),MIN(DATE($AH$4,12,31),DATE(YEAR(J3829)+$AH$2,MONTH(J3829),DAY(J3829))),DATE(2050,12,31))))</f>
        <v>#VALUE!</v>
      </c>
      <c r="AF3829" s="33">
        <f t="shared" si="597"/>
        <v>1</v>
      </c>
    </row>
    <row r="3830" spans="1:32">
      <c r="A3830" s="1">
        <v>3830</v>
      </c>
      <c r="B3830" s="21" t="s">
        <v>7705</v>
      </c>
      <c r="C3830" s="21" t="s">
        <v>7706</v>
      </c>
      <c r="D3830" s="21" t="s">
        <v>163</v>
      </c>
      <c r="E3830" s="21" t="s">
        <v>164</v>
      </c>
      <c r="F3830" s="21" t="s">
        <v>164</v>
      </c>
      <c r="G3830" s="21" t="s">
        <v>165</v>
      </c>
      <c r="H3830" s="21" t="s">
        <v>166</v>
      </c>
      <c r="I3830" s="21" t="s">
        <v>167</v>
      </c>
      <c r="J3830" s="22">
        <v>43189</v>
      </c>
      <c r="K3830" s="22">
        <v>54877</v>
      </c>
      <c r="L3830" s="23">
        <f t="shared" si="598"/>
        <v>18</v>
      </c>
      <c r="M3830" s="24">
        <f t="shared" si="599"/>
        <v>1</v>
      </c>
      <c r="N3830" s="21">
        <v>18</v>
      </c>
      <c r="O3830" s="21">
        <v>18</v>
      </c>
      <c r="P3830" s="21" t="s">
        <v>911</v>
      </c>
      <c r="Q3830" s="21" t="s">
        <v>912</v>
      </c>
      <c r="R3830" s="25" t="s">
        <v>215</v>
      </c>
      <c r="S3830" s="21" t="s">
        <v>390</v>
      </c>
      <c r="T3830" s="21"/>
      <c r="U3830" s="26"/>
      <c r="V3830" s="26"/>
      <c r="W3830" s="27">
        <f t="shared" si="590"/>
        <v>2018</v>
      </c>
      <c r="X3830" s="27">
        <f t="shared" si="591"/>
        <v>2049</v>
      </c>
      <c r="Y3830" s="28">
        <f t="shared" si="592"/>
        <v>0</v>
      </c>
      <c r="Z3830" s="29" t="str">
        <f t="shared" si="593"/>
        <v>Excluded</v>
      </c>
      <c r="AA3830" s="30">
        <f t="shared" si="594"/>
        <v>18</v>
      </c>
      <c r="AB3830" s="31">
        <f>IF(AND(ISNUMBER(MATCH($S3830,[3]Lists!$CU$8:$CU$37,0)),J3830&gt;=DATE(2018,12,31)),$AH$6,$AH$5)</f>
        <v>1</v>
      </c>
      <c r="AC3830" s="31">
        <f t="shared" si="595"/>
        <v>1</v>
      </c>
      <c r="AD3830" s="31">
        <f t="shared" si="596"/>
        <v>1</v>
      </c>
      <c r="AE3830" s="32" t="e">
        <f>MIN($K3830,IF(AND(S3830='[3]Resources - Baseline'!$C$25,$AH$3&gt;0),MIN(DATE(2050,12,31),MAX(DATE($AH$4,12,31),DATE(YEAR(J3830)+$AH$3,MONTH(J3830),DAY(J3830)))),IF(AND(COUNTIFS('[3]Resources - Baseline'!$C$26:$C$37,S3830)=1,$AH$2&gt;0),MIN(DATE($AH$4,12,31),DATE(YEAR(J3830)+$AH$2,MONTH(J3830),DAY(J3830))),DATE(2050,12,31))))</f>
        <v>#VALUE!</v>
      </c>
      <c r="AF3830" s="33">
        <f t="shared" si="597"/>
        <v>1</v>
      </c>
    </row>
    <row r="3831" spans="1:32">
      <c r="A3831" s="1">
        <v>3831</v>
      </c>
      <c r="B3831" s="21" t="s">
        <v>7707</v>
      </c>
      <c r="C3831" s="21" t="s">
        <v>7708</v>
      </c>
      <c r="D3831" s="21" t="s">
        <v>163</v>
      </c>
      <c r="E3831" s="21" t="s">
        <v>298</v>
      </c>
      <c r="F3831" s="21" t="s">
        <v>298</v>
      </c>
      <c r="G3831" s="21" t="s">
        <v>299</v>
      </c>
      <c r="H3831" s="21" t="s">
        <v>166</v>
      </c>
      <c r="I3831" s="21" t="s">
        <v>167</v>
      </c>
      <c r="J3831" s="22">
        <v>40603</v>
      </c>
      <c r="K3831" s="22">
        <v>55153</v>
      </c>
      <c r="L3831" s="23">
        <f t="shared" si="598"/>
        <v>15</v>
      </c>
      <c r="M3831" s="24">
        <f t="shared" si="599"/>
        <v>1</v>
      </c>
      <c r="N3831" s="21">
        <v>15</v>
      </c>
      <c r="O3831" s="21">
        <v>15</v>
      </c>
      <c r="P3831" s="21" t="s">
        <v>213</v>
      </c>
      <c r="Q3831" s="21" t="s">
        <v>214</v>
      </c>
      <c r="R3831" s="25" t="s">
        <v>215</v>
      </c>
      <c r="S3831" s="21" t="s">
        <v>390</v>
      </c>
      <c r="T3831" s="21"/>
      <c r="U3831" s="26"/>
      <c r="V3831" s="26"/>
      <c r="W3831" s="27">
        <f t="shared" si="590"/>
        <v>2011</v>
      </c>
      <c r="X3831" s="27">
        <f t="shared" si="591"/>
        <v>2050</v>
      </c>
      <c r="Y3831" s="28">
        <f t="shared" si="592"/>
        <v>0</v>
      </c>
      <c r="Z3831" s="29" t="str">
        <f t="shared" si="593"/>
        <v>Excluded</v>
      </c>
      <c r="AA3831" s="30">
        <f t="shared" si="594"/>
        <v>15</v>
      </c>
      <c r="AB3831" s="31">
        <f>IF(AND(ISNUMBER(MATCH($S3831,[3]Lists!$CU$8:$CU$37,0)),J3831&gt;=DATE(2018,12,31)),$AH$6,$AH$5)</f>
        <v>1</v>
      </c>
      <c r="AC3831" s="31">
        <f t="shared" si="595"/>
        <v>1</v>
      </c>
      <c r="AD3831" s="31">
        <f t="shared" si="596"/>
        <v>1</v>
      </c>
      <c r="AE3831" s="32" t="e">
        <f>MIN($K3831,IF(AND(S3831='[3]Resources - Baseline'!$C$25,$AH$3&gt;0),MIN(DATE(2050,12,31),MAX(DATE($AH$4,12,31),DATE(YEAR(J3831)+$AH$3,MONTH(J3831),DAY(J3831)))),IF(AND(COUNTIFS('[3]Resources - Baseline'!$C$26:$C$37,S3831)=1,$AH$2&gt;0),MIN(DATE($AH$4,12,31),DATE(YEAR(J3831)+$AH$2,MONTH(J3831),DAY(J3831))),DATE(2050,12,31))))</f>
        <v>#VALUE!</v>
      </c>
      <c r="AF3831" s="33">
        <f t="shared" si="597"/>
        <v>1</v>
      </c>
    </row>
    <row r="3832" spans="1:32">
      <c r="A3832" s="1">
        <v>3832</v>
      </c>
      <c r="B3832" s="21" t="s">
        <v>7709</v>
      </c>
      <c r="C3832" s="21" t="s">
        <v>7710</v>
      </c>
      <c r="D3832" s="21" t="s">
        <v>163</v>
      </c>
      <c r="E3832" s="21" t="s">
        <v>210</v>
      </c>
      <c r="F3832" s="21" t="s">
        <v>210</v>
      </c>
      <c r="G3832" s="21" t="s">
        <v>211</v>
      </c>
      <c r="H3832" s="21" t="s">
        <v>210</v>
      </c>
      <c r="I3832" s="21" t="s">
        <v>212</v>
      </c>
      <c r="J3832" s="22">
        <v>17533</v>
      </c>
      <c r="K3832" s="22">
        <v>55153</v>
      </c>
      <c r="L3832" s="23">
        <f t="shared" si="598"/>
        <v>7.8</v>
      </c>
      <c r="M3832" s="24">
        <f t="shared" si="599"/>
        <v>1</v>
      </c>
      <c r="N3832" s="21">
        <v>7.8</v>
      </c>
      <c r="O3832" s="21">
        <v>7.8</v>
      </c>
      <c r="P3832" s="21" t="s">
        <v>213</v>
      </c>
      <c r="Q3832" s="21" t="s">
        <v>214</v>
      </c>
      <c r="R3832" s="25" t="s">
        <v>215</v>
      </c>
      <c r="S3832" s="21" t="s">
        <v>120</v>
      </c>
      <c r="T3832" s="21"/>
      <c r="U3832" s="26"/>
      <c r="V3832" s="26"/>
      <c r="W3832" s="27">
        <f t="shared" si="590"/>
        <v>1948</v>
      </c>
      <c r="X3832" s="27">
        <f t="shared" si="591"/>
        <v>2050</v>
      </c>
      <c r="Y3832" s="28">
        <f t="shared" si="592"/>
        <v>0</v>
      </c>
      <c r="Z3832" s="29" t="str">
        <f t="shared" si="593"/>
        <v>NW</v>
      </c>
      <c r="AA3832" s="30">
        <f t="shared" si="594"/>
        <v>7.8</v>
      </c>
      <c r="AB3832" s="31">
        <f>IF(AND(ISNUMBER(MATCH($S3832,[3]Lists!$CU$8:$CU$37,0)),J3832&gt;=DATE(2018,12,31)),$AH$6,$AH$5)</f>
        <v>1</v>
      </c>
      <c r="AC3832" s="31">
        <f t="shared" si="595"/>
        <v>1</v>
      </c>
      <c r="AD3832" s="31">
        <f t="shared" si="596"/>
        <v>1</v>
      </c>
      <c r="AE3832" s="32" t="e">
        <f>MIN($K3832,IF(AND(S3832='[3]Resources - Baseline'!$C$25,$AH$3&gt;0),MIN(DATE(2050,12,31),MAX(DATE($AH$4,12,31),DATE(YEAR(J3832)+$AH$3,MONTH(J3832),DAY(J3832)))),IF(AND(COUNTIFS('[3]Resources - Baseline'!$C$26:$C$37,S3832)=1,$AH$2&gt;0),MIN(DATE($AH$4,12,31),DATE(YEAR(J3832)+$AH$2,MONTH(J3832),DAY(J3832))),DATE(2050,12,31))))</f>
        <v>#VALUE!</v>
      </c>
      <c r="AF3832" s="33">
        <f t="shared" si="597"/>
        <v>1</v>
      </c>
    </row>
    <row r="3833" spans="1:32">
      <c r="A3833" s="1">
        <v>3833</v>
      </c>
      <c r="B3833" s="21" t="s">
        <v>7711</v>
      </c>
      <c r="C3833" s="21" t="s">
        <v>7712</v>
      </c>
      <c r="D3833" s="21" t="s">
        <v>163</v>
      </c>
      <c r="E3833" s="21" t="s">
        <v>210</v>
      </c>
      <c r="F3833" s="21" t="s">
        <v>210</v>
      </c>
      <c r="G3833" s="21" t="s">
        <v>211</v>
      </c>
      <c r="H3833" s="21" t="s">
        <v>210</v>
      </c>
      <c r="I3833" s="21" t="s">
        <v>212</v>
      </c>
      <c r="J3833" s="22">
        <v>19725</v>
      </c>
      <c r="K3833" s="22">
        <v>55153</v>
      </c>
      <c r="L3833" s="23">
        <f t="shared" si="598"/>
        <v>4</v>
      </c>
      <c r="M3833" s="24">
        <f t="shared" si="599"/>
        <v>1</v>
      </c>
      <c r="N3833" s="21">
        <v>4</v>
      </c>
      <c r="O3833" s="21">
        <v>4</v>
      </c>
      <c r="P3833" s="21" t="s">
        <v>213</v>
      </c>
      <c r="Q3833" s="21" t="s">
        <v>214</v>
      </c>
      <c r="R3833" s="25" t="s">
        <v>215</v>
      </c>
      <c r="S3833" s="21" t="s">
        <v>120</v>
      </c>
      <c r="T3833" s="21"/>
      <c r="U3833" s="26"/>
      <c r="V3833" s="26"/>
      <c r="W3833" s="27">
        <f t="shared" si="590"/>
        <v>1954</v>
      </c>
      <c r="X3833" s="27">
        <f t="shared" si="591"/>
        <v>2050</v>
      </c>
      <c r="Y3833" s="28">
        <f t="shared" si="592"/>
        <v>0</v>
      </c>
      <c r="Z3833" s="29" t="str">
        <f t="shared" si="593"/>
        <v>NW</v>
      </c>
      <c r="AA3833" s="30">
        <f t="shared" si="594"/>
        <v>4</v>
      </c>
      <c r="AB3833" s="31">
        <f>IF(AND(ISNUMBER(MATCH($S3833,[3]Lists!$CU$8:$CU$37,0)),J3833&gt;=DATE(2018,12,31)),$AH$6,$AH$5)</f>
        <v>1</v>
      </c>
      <c r="AC3833" s="31">
        <f t="shared" si="595"/>
        <v>1</v>
      </c>
      <c r="AD3833" s="31">
        <f t="shared" si="596"/>
        <v>1</v>
      </c>
      <c r="AE3833" s="32" t="e">
        <f>MIN($K3833,IF(AND(S3833='[3]Resources - Baseline'!$C$25,$AH$3&gt;0),MIN(DATE(2050,12,31),MAX(DATE($AH$4,12,31),DATE(YEAR(J3833)+$AH$3,MONTH(J3833),DAY(J3833)))),IF(AND(COUNTIFS('[3]Resources - Baseline'!$C$26:$C$37,S3833)=1,$AH$2&gt;0),MIN(DATE($AH$4,12,31),DATE(YEAR(J3833)+$AH$2,MONTH(J3833),DAY(J3833))),DATE(2050,12,31))))</f>
        <v>#VALUE!</v>
      </c>
      <c r="AF3833" s="33">
        <f t="shared" si="597"/>
        <v>1</v>
      </c>
    </row>
    <row r="3834" spans="1:32">
      <c r="A3834" s="1">
        <v>3834</v>
      </c>
      <c r="B3834" s="21" t="s">
        <v>7713</v>
      </c>
      <c r="C3834" s="21" t="s">
        <v>7714</v>
      </c>
      <c r="D3834" s="21" t="s">
        <v>163</v>
      </c>
      <c r="E3834" s="21" t="s">
        <v>210</v>
      </c>
      <c r="F3834" s="21" t="s">
        <v>210</v>
      </c>
      <c r="G3834" s="21" t="s">
        <v>211</v>
      </c>
      <c r="H3834" s="21" t="s">
        <v>210</v>
      </c>
      <c r="I3834" s="21" t="s">
        <v>212</v>
      </c>
      <c r="J3834" s="22">
        <v>27760</v>
      </c>
      <c r="K3834" s="22">
        <v>55153</v>
      </c>
      <c r="L3834" s="23">
        <f t="shared" si="598"/>
        <v>37.200000000000003</v>
      </c>
      <c r="M3834" s="24">
        <f t="shared" si="599"/>
        <v>1</v>
      </c>
      <c r="N3834" s="21">
        <v>37.200000000000003</v>
      </c>
      <c r="O3834" s="21">
        <v>37.200000000000003</v>
      </c>
      <c r="P3834" s="21" t="s">
        <v>213</v>
      </c>
      <c r="Q3834" s="21" t="s">
        <v>214</v>
      </c>
      <c r="R3834" s="25" t="s">
        <v>215</v>
      </c>
      <c r="S3834" s="21" t="s">
        <v>120</v>
      </c>
      <c r="T3834" s="21"/>
      <c r="U3834" s="26"/>
      <c r="V3834" s="26"/>
      <c r="W3834" s="27">
        <f t="shared" si="590"/>
        <v>1976</v>
      </c>
      <c r="X3834" s="27">
        <f t="shared" si="591"/>
        <v>2050</v>
      </c>
      <c r="Y3834" s="28">
        <f t="shared" si="592"/>
        <v>0</v>
      </c>
      <c r="Z3834" s="29" t="str">
        <f t="shared" si="593"/>
        <v>NW</v>
      </c>
      <c r="AA3834" s="30">
        <f t="shared" si="594"/>
        <v>37.200000000000003</v>
      </c>
      <c r="AB3834" s="31">
        <f>IF(AND(ISNUMBER(MATCH($S3834,[3]Lists!$CU$8:$CU$37,0)),J3834&gt;=DATE(2018,12,31)),$AH$6,$AH$5)</f>
        <v>1</v>
      </c>
      <c r="AC3834" s="31">
        <f t="shared" si="595"/>
        <v>1</v>
      </c>
      <c r="AD3834" s="31">
        <f t="shared" si="596"/>
        <v>1</v>
      </c>
      <c r="AE3834" s="32" t="e">
        <f>MIN($K3834,IF(AND(S3834='[3]Resources - Baseline'!$C$25,$AH$3&gt;0),MIN(DATE(2050,12,31),MAX(DATE($AH$4,12,31),DATE(YEAR(J3834)+$AH$3,MONTH(J3834),DAY(J3834)))),IF(AND(COUNTIFS('[3]Resources - Baseline'!$C$26:$C$37,S3834)=1,$AH$2&gt;0),MIN(DATE($AH$4,12,31),DATE(YEAR(J3834)+$AH$2,MONTH(J3834),DAY(J3834))),DATE(2050,12,31))))</f>
        <v>#VALUE!</v>
      </c>
      <c r="AF3834" s="33">
        <f t="shared" si="597"/>
        <v>1</v>
      </c>
    </row>
    <row r="3835" spans="1:32">
      <c r="A3835" s="1">
        <v>3835</v>
      </c>
      <c r="B3835" s="21" t="s">
        <v>7715</v>
      </c>
      <c r="C3835" s="21" t="s">
        <v>7716</v>
      </c>
      <c r="D3835" s="21" t="s">
        <v>185</v>
      </c>
      <c r="E3835" s="21" t="s">
        <v>175</v>
      </c>
      <c r="F3835" s="21" t="s">
        <v>175</v>
      </c>
      <c r="G3835" s="21" t="s">
        <v>186</v>
      </c>
      <c r="H3835" s="21" t="s">
        <v>175</v>
      </c>
      <c r="I3835" s="21" t="s">
        <v>178</v>
      </c>
      <c r="J3835" s="22">
        <v>41264</v>
      </c>
      <c r="K3835" s="22">
        <v>55153</v>
      </c>
      <c r="L3835" s="23">
        <f t="shared" si="598"/>
        <v>1.5</v>
      </c>
      <c r="M3835" s="24">
        <f t="shared" si="599"/>
        <v>1</v>
      </c>
      <c r="N3835" s="21">
        <v>1.5</v>
      </c>
      <c r="O3835" s="21">
        <v>1.5</v>
      </c>
      <c r="P3835" s="21"/>
      <c r="Q3835" s="21" t="s">
        <v>188</v>
      </c>
      <c r="R3835" s="25" t="s">
        <v>189</v>
      </c>
      <c r="S3835" s="21" t="s">
        <v>182</v>
      </c>
      <c r="T3835" s="21"/>
      <c r="U3835" s="26"/>
      <c r="V3835" s="26"/>
      <c r="W3835" s="27">
        <f t="shared" si="590"/>
        <v>2013</v>
      </c>
      <c r="X3835" s="27">
        <f t="shared" si="591"/>
        <v>2050</v>
      </c>
      <c r="Y3835" s="28">
        <f t="shared" si="592"/>
        <v>0</v>
      </c>
      <c r="Z3835" s="29" t="str">
        <f t="shared" si="593"/>
        <v>CAISO</v>
      </c>
      <c r="AA3835" s="30">
        <f t="shared" si="594"/>
        <v>1.5</v>
      </c>
      <c r="AB3835" s="31">
        <f>IF(AND(ISNUMBER(MATCH($S3835,[3]Lists!$CU$8:$CU$37,0)),J3835&gt;=DATE(2018,12,31)),$AH$6,$AH$5)</f>
        <v>1</v>
      </c>
      <c r="AC3835" s="31">
        <f t="shared" si="595"/>
        <v>1</v>
      </c>
      <c r="AD3835" s="31">
        <f t="shared" si="596"/>
        <v>1</v>
      </c>
      <c r="AE3835" s="32" t="e">
        <f>MIN($K3835,IF(AND(S3835='[3]Resources - Baseline'!$C$25,$AH$3&gt;0),MIN(DATE(2050,12,31),MAX(DATE($AH$4,12,31),DATE(YEAR(J3835)+$AH$3,MONTH(J3835),DAY(J3835)))),IF(AND(COUNTIFS('[3]Resources - Baseline'!$C$26:$C$37,S3835)=1,$AH$2&gt;0),MIN(DATE($AH$4,12,31),DATE(YEAR(J3835)+$AH$2,MONTH(J3835),DAY(J3835))),DATE(2050,12,31))))</f>
        <v>#VALUE!</v>
      </c>
      <c r="AF3835" s="33">
        <f t="shared" si="597"/>
        <v>1</v>
      </c>
    </row>
    <row r="3836" spans="1:32">
      <c r="A3836" s="1">
        <v>3836</v>
      </c>
      <c r="B3836" s="21" t="s">
        <v>7717</v>
      </c>
      <c r="C3836" s="21" t="s">
        <v>7718</v>
      </c>
      <c r="D3836" s="21" t="s">
        <v>163</v>
      </c>
      <c r="E3836" s="21" t="s">
        <v>164</v>
      </c>
      <c r="F3836" s="21" t="s">
        <v>164</v>
      </c>
      <c r="G3836" s="21" t="s">
        <v>165</v>
      </c>
      <c r="H3836" s="21" t="s">
        <v>166</v>
      </c>
      <c r="I3836" s="21" t="s">
        <v>167</v>
      </c>
      <c r="J3836" s="22">
        <v>43343</v>
      </c>
      <c r="K3836" s="22">
        <v>54877</v>
      </c>
      <c r="L3836" s="23">
        <f t="shared" si="598"/>
        <v>5.35</v>
      </c>
      <c r="M3836" s="24">
        <f t="shared" si="599"/>
        <v>1</v>
      </c>
      <c r="N3836" s="21">
        <v>5.35</v>
      </c>
      <c r="O3836" s="21">
        <v>5.35</v>
      </c>
      <c r="P3836" s="21" t="s">
        <v>313</v>
      </c>
      <c r="Q3836" s="21" t="s">
        <v>219</v>
      </c>
      <c r="R3836" s="25" t="s">
        <v>218</v>
      </c>
      <c r="S3836" s="21" t="s">
        <v>220</v>
      </c>
      <c r="T3836" s="21"/>
      <c r="U3836" s="26"/>
      <c r="V3836" s="26"/>
      <c r="W3836" s="27">
        <f t="shared" si="590"/>
        <v>2019</v>
      </c>
      <c r="X3836" s="27">
        <f t="shared" si="591"/>
        <v>2049</v>
      </c>
      <c r="Y3836" s="28">
        <f t="shared" si="592"/>
        <v>0</v>
      </c>
      <c r="Z3836" s="29" t="str">
        <f t="shared" si="593"/>
        <v>Excluded</v>
      </c>
      <c r="AA3836" s="30">
        <f t="shared" si="594"/>
        <v>5.35</v>
      </c>
      <c r="AB3836" s="31">
        <f>IF(AND(ISNUMBER(MATCH($S3836,[3]Lists!$CU$8:$CU$37,0)),J3836&gt;=DATE(2018,12,31)),$AH$6,$AH$5)</f>
        <v>1</v>
      </c>
      <c r="AC3836" s="31">
        <f t="shared" si="595"/>
        <v>1</v>
      </c>
      <c r="AD3836" s="31">
        <f t="shared" si="596"/>
        <v>1</v>
      </c>
      <c r="AE3836" s="32" t="e">
        <f>MIN($K3836,IF(AND(S3836='[3]Resources - Baseline'!$C$25,$AH$3&gt;0),MIN(DATE(2050,12,31),MAX(DATE($AH$4,12,31),DATE(YEAR(J3836)+$AH$3,MONTH(J3836),DAY(J3836)))),IF(AND(COUNTIFS('[3]Resources - Baseline'!$C$26:$C$37,S3836)=1,$AH$2&gt;0),MIN(DATE($AH$4,12,31),DATE(YEAR(J3836)+$AH$2,MONTH(J3836),DAY(J3836))),DATE(2050,12,31))))</f>
        <v>#VALUE!</v>
      </c>
      <c r="AF3836" s="33">
        <f t="shared" si="597"/>
        <v>1</v>
      </c>
    </row>
    <row r="3837" spans="1:32">
      <c r="A3837" s="1">
        <v>3837</v>
      </c>
      <c r="B3837" s="21" t="s">
        <v>7719</v>
      </c>
      <c r="C3837" s="21" t="s">
        <v>7720</v>
      </c>
      <c r="D3837" s="21" t="s">
        <v>163</v>
      </c>
      <c r="E3837" s="21" t="s">
        <v>164</v>
      </c>
      <c r="F3837" s="21" t="s">
        <v>164</v>
      </c>
      <c r="G3837" s="21" t="s">
        <v>165</v>
      </c>
      <c r="H3837" s="21" t="s">
        <v>166</v>
      </c>
      <c r="I3837" s="21" t="s">
        <v>167</v>
      </c>
      <c r="J3837" s="22">
        <v>18629</v>
      </c>
      <c r="K3837" s="22">
        <v>48669</v>
      </c>
      <c r="L3837" s="23">
        <f t="shared" si="598"/>
        <v>54</v>
      </c>
      <c r="M3837" s="24">
        <f t="shared" si="599"/>
        <v>1</v>
      </c>
      <c r="N3837" s="21">
        <v>54</v>
      </c>
      <c r="O3837" s="21">
        <v>54</v>
      </c>
      <c r="P3837" s="21" t="s">
        <v>218</v>
      </c>
      <c r="Q3837" s="21" t="s">
        <v>219</v>
      </c>
      <c r="R3837" s="25" t="s">
        <v>218</v>
      </c>
      <c r="S3837" s="21" t="s">
        <v>220</v>
      </c>
      <c r="T3837" s="21"/>
      <c r="U3837" s="26"/>
      <c r="V3837" s="26"/>
      <c r="W3837" s="27">
        <f t="shared" si="590"/>
        <v>1951</v>
      </c>
      <c r="X3837" s="27">
        <f t="shared" si="591"/>
        <v>2032</v>
      </c>
      <c r="Y3837" s="28">
        <f t="shared" si="592"/>
        <v>0</v>
      </c>
      <c r="Z3837" s="29" t="str">
        <f t="shared" si="593"/>
        <v>Excluded</v>
      </c>
      <c r="AA3837" s="30">
        <f t="shared" si="594"/>
        <v>54</v>
      </c>
      <c r="AB3837" s="31">
        <f>IF(AND(ISNUMBER(MATCH($S3837,[3]Lists!$CU$8:$CU$37,0)),J3837&gt;=DATE(2018,12,31)),$AH$6,$AH$5)</f>
        <v>1</v>
      </c>
      <c r="AC3837" s="31">
        <f t="shared" si="595"/>
        <v>1</v>
      </c>
      <c r="AD3837" s="31">
        <f t="shared" si="596"/>
        <v>1</v>
      </c>
      <c r="AE3837" s="32" t="e">
        <f>MIN($K3837,IF(AND(S3837='[3]Resources - Baseline'!$C$25,$AH$3&gt;0),MIN(DATE(2050,12,31),MAX(DATE($AH$4,12,31),DATE(YEAR(J3837)+$AH$3,MONTH(J3837),DAY(J3837)))),IF(AND(COUNTIFS('[3]Resources - Baseline'!$C$26:$C$37,S3837)=1,$AH$2&gt;0),MIN(DATE($AH$4,12,31),DATE(YEAR(J3837)+$AH$2,MONTH(J3837),DAY(J3837))),DATE(2050,12,31))))</f>
        <v>#VALUE!</v>
      </c>
      <c r="AF3837" s="33">
        <f t="shared" si="597"/>
        <v>1</v>
      </c>
    </row>
    <row r="3838" spans="1:32">
      <c r="A3838" s="1">
        <v>3838</v>
      </c>
      <c r="B3838" s="21" t="s">
        <v>7721</v>
      </c>
      <c r="C3838" s="21" t="s">
        <v>7722</v>
      </c>
      <c r="D3838" s="21" t="s">
        <v>163</v>
      </c>
      <c r="E3838" s="21" t="s">
        <v>359</v>
      </c>
      <c r="F3838" s="21" t="s">
        <v>359</v>
      </c>
      <c r="G3838" s="21" t="s">
        <v>360</v>
      </c>
      <c r="H3838" s="21" t="s">
        <v>210</v>
      </c>
      <c r="I3838" s="21" t="s">
        <v>212</v>
      </c>
      <c r="J3838" s="22">
        <v>39904</v>
      </c>
      <c r="K3838" s="22">
        <v>55153</v>
      </c>
      <c r="L3838" s="23">
        <f t="shared" si="598"/>
        <v>96.6</v>
      </c>
      <c r="M3838" s="24">
        <f t="shared" si="599"/>
        <v>1</v>
      </c>
      <c r="N3838" s="21">
        <v>96.6</v>
      </c>
      <c r="O3838" s="21">
        <v>96.6</v>
      </c>
      <c r="P3838" s="21" t="s">
        <v>196</v>
      </c>
      <c r="Q3838" s="21" t="s">
        <v>197</v>
      </c>
      <c r="R3838" s="25" t="s">
        <v>198</v>
      </c>
      <c r="S3838" s="21" t="s">
        <v>551</v>
      </c>
      <c r="T3838" s="21"/>
      <c r="U3838" s="26"/>
      <c r="V3838" s="26"/>
      <c r="W3838" s="27">
        <f t="shared" si="590"/>
        <v>2009</v>
      </c>
      <c r="X3838" s="27">
        <f t="shared" si="591"/>
        <v>2050</v>
      </c>
      <c r="Y3838" s="28">
        <f t="shared" si="592"/>
        <v>0</v>
      </c>
      <c r="Z3838" s="29" t="str">
        <f t="shared" si="593"/>
        <v>NW</v>
      </c>
      <c r="AA3838" s="30">
        <f t="shared" si="594"/>
        <v>96.6</v>
      </c>
      <c r="AB3838" s="31">
        <f>IF(AND(ISNUMBER(MATCH($S3838,[3]Lists!$CU$8:$CU$37,0)),J3838&gt;=DATE(2018,12,31)),$AH$6,$AH$5)</f>
        <v>1</v>
      </c>
      <c r="AC3838" s="31">
        <f t="shared" si="595"/>
        <v>1</v>
      </c>
      <c r="AD3838" s="31">
        <f t="shared" si="596"/>
        <v>1</v>
      </c>
      <c r="AE3838" s="32" t="e">
        <f>MIN($K3838,IF(AND(S3838='[3]Resources - Baseline'!$C$25,$AH$3&gt;0),MIN(DATE(2050,12,31),MAX(DATE($AH$4,12,31),DATE(YEAR(J3838)+$AH$3,MONTH(J3838),DAY(J3838)))),IF(AND(COUNTIFS('[3]Resources - Baseline'!$C$26:$C$37,S3838)=1,$AH$2&gt;0),MIN(DATE($AH$4,12,31),DATE(YEAR(J3838)+$AH$2,MONTH(J3838),DAY(J3838))),DATE(2050,12,31))))</f>
        <v>#VALUE!</v>
      </c>
      <c r="AF3838" s="33">
        <f t="shared" si="597"/>
        <v>1</v>
      </c>
    </row>
    <row r="3839" spans="1:32">
      <c r="A3839" s="1">
        <v>3839</v>
      </c>
      <c r="B3839" s="21" t="s">
        <v>7723</v>
      </c>
      <c r="C3839" s="21" t="s">
        <v>7724</v>
      </c>
      <c r="D3839" s="21" t="s">
        <v>185</v>
      </c>
      <c r="E3839" s="21" t="s">
        <v>175</v>
      </c>
      <c r="F3839" s="21" t="s">
        <v>175</v>
      </c>
      <c r="G3839" s="21" t="s">
        <v>186</v>
      </c>
      <c r="H3839" s="21" t="s">
        <v>175</v>
      </c>
      <c r="I3839" s="21" t="s">
        <v>178</v>
      </c>
      <c r="J3839" s="22">
        <v>39821</v>
      </c>
      <c r="K3839" s="22">
        <v>55153</v>
      </c>
      <c r="L3839" s="23">
        <f t="shared" si="598"/>
        <v>3.55</v>
      </c>
      <c r="M3839" s="24">
        <f t="shared" si="599"/>
        <v>1</v>
      </c>
      <c r="N3839" s="21">
        <v>3.55</v>
      </c>
      <c r="O3839" s="21">
        <v>3.55</v>
      </c>
      <c r="P3839" s="21"/>
      <c r="Q3839" s="21" t="s">
        <v>1498</v>
      </c>
      <c r="R3839" s="25" t="s">
        <v>1499</v>
      </c>
      <c r="S3839" s="21" t="s">
        <v>913</v>
      </c>
      <c r="T3839" s="21"/>
      <c r="U3839" s="26"/>
      <c r="V3839" s="26"/>
      <c r="W3839" s="27">
        <f t="shared" si="590"/>
        <v>2009</v>
      </c>
      <c r="X3839" s="27">
        <f t="shared" si="591"/>
        <v>2050</v>
      </c>
      <c r="Y3839" s="28">
        <f t="shared" si="592"/>
        <v>0</v>
      </c>
      <c r="Z3839" s="29" t="str">
        <f t="shared" si="593"/>
        <v>CAISO</v>
      </c>
      <c r="AA3839" s="30">
        <f t="shared" si="594"/>
        <v>3.55</v>
      </c>
      <c r="AB3839" s="31">
        <f>IF(AND(ISNUMBER(MATCH($S3839,[3]Lists!$CU$8:$CU$37,0)),J3839&gt;=DATE(2018,12,31)),$AH$6,$AH$5)</f>
        <v>1</v>
      </c>
      <c r="AC3839" s="31">
        <f t="shared" si="595"/>
        <v>1</v>
      </c>
      <c r="AD3839" s="31">
        <f t="shared" si="596"/>
        <v>1</v>
      </c>
      <c r="AE3839" s="32" t="e">
        <f>MIN($K3839,IF(AND(S3839='[3]Resources - Baseline'!$C$25,$AH$3&gt;0),MIN(DATE(2050,12,31),MAX(DATE($AH$4,12,31),DATE(YEAR(J3839)+$AH$3,MONTH(J3839),DAY(J3839)))),IF(AND(COUNTIFS('[3]Resources - Baseline'!$C$26:$C$37,S3839)=1,$AH$2&gt;0),MIN(DATE($AH$4,12,31),DATE(YEAR(J3839)+$AH$2,MONTH(J3839),DAY(J3839))),DATE(2050,12,31))))</f>
        <v>#VALUE!</v>
      </c>
      <c r="AF3839" s="33">
        <f t="shared" si="597"/>
        <v>1</v>
      </c>
    </row>
    <row r="3840" spans="1:32">
      <c r="A3840" s="1">
        <v>3840</v>
      </c>
      <c r="B3840" s="21" t="s">
        <v>7725</v>
      </c>
      <c r="C3840" s="21" t="s">
        <v>7726</v>
      </c>
      <c r="D3840" s="21" t="s">
        <v>163</v>
      </c>
      <c r="E3840" s="21" t="s">
        <v>378</v>
      </c>
      <c r="F3840" s="21" t="s">
        <v>378</v>
      </c>
      <c r="G3840" s="21" t="s">
        <v>1348</v>
      </c>
      <c r="H3840" s="21" t="s">
        <v>1349</v>
      </c>
      <c r="I3840" s="21" t="s">
        <v>378</v>
      </c>
      <c r="J3840" s="22">
        <v>31656</v>
      </c>
      <c r="K3840" s="22">
        <v>55153</v>
      </c>
      <c r="L3840" s="23">
        <f t="shared" si="598"/>
        <v>5</v>
      </c>
      <c r="M3840" s="24">
        <f t="shared" si="599"/>
        <v>1</v>
      </c>
      <c r="N3840" s="21">
        <v>5</v>
      </c>
      <c r="O3840" s="21">
        <v>5</v>
      </c>
      <c r="P3840" s="21" t="s">
        <v>218</v>
      </c>
      <c r="Q3840" s="21" t="s">
        <v>219</v>
      </c>
      <c r="R3840" s="25" t="s">
        <v>218</v>
      </c>
      <c r="S3840" s="21" t="s">
        <v>3812</v>
      </c>
      <c r="T3840" s="21"/>
      <c r="U3840" s="26"/>
      <c r="V3840" s="26"/>
      <c r="W3840" s="27">
        <f t="shared" si="590"/>
        <v>1987</v>
      </c>
      <c r="X3840" s="27">
        <f t="shared" si="591"/>
        <v>2050</v>
      </c>
      <c r="Y3840" s="28">
        <f t="shared" si="592"/>
        <v>0</v>
      </c>
      <c r="Z3840" s="29" t="str">
        <f t="shared" si="593"/>
        <v>BANC</v>
      </c>
      <c r="AA3840" s="30">
        <f t="shared" si="594"/>
        <v>5</v>
      </c>
      <c r="AB3840" s="31">
        <f>IF(AND(ISNUMBER(MATCH($S3840,[3]Lists!$CU$8:$CU$37,0)),J3840&gt;=DATE(2018,12,31)),$AH$6,$AH$5)</f>
        <v>1</v>
      </c>
      <c r="AC3840" s="31">
        <f t="shared" si="595"/>
        <v>1</v>
      </c>
      <c r="AD3840" s="31">
        <f t="shared" si="596"/>
        <v>1</v>
      </c>
      <c r="AE3840" s="32" t="e">
        <f>MIN($K3840,IF(AND(S3840='[3]Resources - Baseline'!$C$25,$AH$3&gt;0),MIN(DATE(2050,12,31),MAX(DATE($AH$4,12,31),DATE(YEAR(J3840)+$AH$3,MONTH(J3840),DAY(J3840)))),IF(AND(COUNTIFS('[3]Resources - Baseline'!$C$26:$C$37,S3840)=1,$AH$2&gt;0),MIN(DATE($AH$4,12,31),DATE(YEAR(J3840)+$AH$2,MONTH(J3840),DAY(J3840))),DATE(2050,12,31))))</f>
        <v>#VALUE!</v>
      </c>
      <c r="AF3840" s="33">
        <f t="shared" si="597"/>
        <v>1</v>
      </c>
    </row>
    <row r="3841" spans="1:32">
      <c r="A3841" s="1">
        <v>3841</v>
      </c>
      <c r="B3841" s="21" t="s">
        <v>7727</v>
      </c>
      <c r="C3841" s="21" t="s">
        <v>7728</v>
      </c>
      <c r="D3841" s="21" t="s">
        <v>163</v>
      </c>
      <c r="E3841" s="21" t="s">
        <v>359</v>
      </c>
      <c r="F3841" s="21" t="s">
        <v>359</v>
      </c>
      <c r="G3841" s="21" t="s">
        <v>360</v>
      </c>
      <c r="H3841" s="21" t="s">
        <v>210</v>
      </c>
      <c r="I3841" s="21" t="s">
        <v>212</v>
      </c>
      <c r="J3841" s="22">
        <v>43465</v>
      </c>
      <c r="K3841" s="22">
        <v>54893</v>
      </c>
      <c r="L3841" s="23">
        <f t="shared" si="598"/>
        <v>70</v>
      </c>
      <c r="M3841" s="24">
        <f t="shared" si="599"/>
        <v>1</v>
      </c>
      <c r="N3841" s="21">
        <v>70</v>
      </c>
      <c r="O3841" s="21">
        <v>70</v>
      </c>
      <c r="P3841" s="21" t="s">
        <v>196</v>
      </c>
      <c r="Q3841" s="21" t="s">
        <v>197</v>
      </c>
      <c r="R3841" s="25" t="s">
        <v>198</v>
      </c>
      <c r="S3841" s="21" t="s">
        <v>551</v>
      </c>
      <c r="T3841" s="21"/>
      <c r="U3841" s="26"/>
      <c r="V3841" s="26"/>
      <c r="W3841" s="27">
        <f t="shared" si="590"/>
        <v>2019</v>
      </c>
      <c r="X3841" s="27">
        <f t="shared" si="591"/>
        <v>2049</v>
      </c>
      <c r="Y3841" s="28">
        <f t="shared" si="592"/>
        <v>0</v>
      </c>
      <c r="Z3841" s="29" t="str">
        <f t="shared" si="593"/>
        <v>NW</v>
      </c>
      <c r="AA3841" s="30">
        <f t="shared" si="594"/>
        <v>70</v>
      </c>
      <c r="AB3841" s="31">
        <f>IF(AND(ISNUMBER(MATCH($S3841,[3]Lists!$CU$8:$CU$37,0)),J3841&gt;=DATE(2018,12,31)),$AH$6,$AH$5)</f>
        <v>0.95</v>
      </c>
      <c r="AC3841" s="31">
        <f t="shared" si="595"/>
        <v>1</v>
      </c>
      <c r="AD3841" s="31">
        <f t="shared" si="596"/>
        <v>1</v>
      </c>
      <c r="AE3841" s="32" t="e">
        <f>MIN($K3841,IF(AND(S3841='[3]Resources - Baseline'!$C$25,$AH$3&gt;0),MIN(DATE(2050,12,31),MAX(DATE($AH$4,12,31),DATE(YEAR(J3841)+$AH$3,MONTH(J3841),DAY(J3841)))),IF(AND(COUNTIFS('[3]Resources - Baseline'!$C$26:$C$37,S3841)=1,$AH$2&gt;0),MIN(DATE($AH$4,12,31),DATE(YEAR(J3841)+$AH$2,MONTH(J3841),DAY(J3841))),DATE(2050,12,31))))</f>
        <v>#VALUE!</v>
      </c>
      <c r="AF3841" s="33">
        <f t="shared" si="597"/>
        <v>1</v>
      </c>
    </row>
    <row r="3842" spans="1:32">
      <c r="A3842" s="1">
        <v>3842</v>
      </c>
      <c r="B3842" s="21" t="s">
        <v>7729</v>
      </c>
      <c r="C3842" s="21" t="s">
        <v>7730</v>
      </c>
      <c r="D3842" s="21" t="s">
        <v>163</v>
      </c>
      <c r="E3842" s="21" t="s">
        <v>359</v>
      </c>
      <c r="F3842" s="21" t="s">
        <v>359</v>
      </c>
      <c r="G3842" s="21" t="s">
        <v>360</v>
      </c>
      <c r="H3842" s="21" t="s">
        <v>210</v>
      </c>
      <c r="I3842" s="21" t="s">
        <v>212</v>
      </c>
      <c r="J3842" s="22">
        <v>39417</v>
      </c>
      <c r="K3842" s="22">
        <v>55153</v>
      </c>
      <c r="L3842" s="23">
        <f t="shared" si="598"/>
        <v>102.35</v>
      </c>
      <c r="M3842" s="24">
        <f t="shared" si="599"/>
        <v>1</v>
      </c>
      <c r="N3842" s="21">
        <v>102.35</v>
      </c>
      <c r="O3842" s="21">
        <v>102.35</v>
      </c>
      <c r="P3842" s="21" t="s">
        <v>196</v>
      </c>
      <c r="Q3842" s="21" t="s">
        <v>197</v>
      </c>
      <c r="R3842" s="25" t="s">
        <v>198</v>
      </c>
      <c r="S3842" s="21" t="s">
        <v>551</v>
      </c>
      <c r="T3842" s="21"/>
      <c r="U3842" s="26"/>
      <c r="V3842" s="26"/>
      <c r="W3842" s="27">
        <f t="shared" si="590"/>
        <v>2008</v>
      </c>
      <c r="X3842" s="27">
        <f t="shared" si="591"/>
        <v>2050</v>
      </c>
      <c r="Y3842" s="28">
        <f t="shared" si="592"/>
        <v>0</v>
      </c>
      <c r="Z3842" s="29" t="str">
        <f t="shared" si="593"/>
        <v>NW</v>
      </c>
      <c r="AA3842" s="30">
        <f t="shared" si="594"/>
        <v>102.35</v>
      </c>
      <c r="AB3842" s="31">
        <f>IF(AND(ISNUMBER(MATCH($S3842,[3]Lists!$CU$8:$CU$37,0)),J3842&gt;=DATE(2018,12,31)),$AH$6,$AH$5)</f>
        <v>1</v>
      </c>
      <c r="AC3842" s="31">
        <f t="shared" si="595"/>
        <v>1</v>
      </c>
      <c r="AD3842" s="31">
        <f t="shared" si="596"/>
        <v>1</v>
      </c>
      <c r="AE3842" s="32" t="e">
        <f>MIN($K3842,IF(AND(S3842='[3]Resources - Baseline'!$C$25,$AH$3&gt;0),MIN(DATE(2050,12,31),MAX(DATE($AH$4,12,31),DATE(YEAR(J3842)+$AH$3,MONTH(J3842),DAY(J3842)))),IF(AND(COUNTIFS('[3]Resources - Baseline'!$C$26:$C$37,S3842)=1,$AH$2&gt;0),MIN(DATE($AH$4,12,31),DATE(YEAR(J3842)+$AH$2,MONTH(J3842),DAY(J3842))),DATE(2050,12,31))))</f>
        <v>#VALUE!</v>
      </c>
      <c r="AF3842" s="33">
        <f t="shared" si="597"/>
        <v>1</v>
      </c>
    </row>
    <row r="3843" spans="1:32">
      <c r="A3843" s="1">
        <v>3843</v>
      </c>
      <c r="B3843" s="21" t="s">
        <v>7731</v>
      </c>
      <c r="C3843" s="21" t="s">
        <v>7732</v>
      </c>
      <c r="D3843" s="21" t="s">
        <v>163</v>
      </c>
      <c r="E3843" s="21" t="s">
        <v>359</v>
      </c>
      <c r="F3843" s="21" t="s">
        <v>359</v>
      </c>
      <c r="G3843" s="21" t="s">
        <v>360</v>
      </c>
      <c r="H3843" s="21" t="s">
        <v>210</v>
      </c>
      <c r="I3843" s="21" t="s">
        <v>212</v>
      </c>
      <c r="J3843" s="22">
        <v>39417</v>
      </c>
      <c r="K3843" s="22">
        <v>55153</v>
      </c>
      <c r="L3843" s="23">
        <f t="shared" si="598"/>
        <v>102.35</v>
      </c>
      <c r="M3843" s="24">
        <f t="shared" si="599"/>
        <v>1</v>
      </c>
      <c r="N3843" s="21">
        <v>102.35</v>
      </c>
      <c r="O3843" s="21">
        <v>102.35</v>
      </c>
      <c r="P3843" s="21" t="s">
        <v>196</v>
      </c>
      <c r="Q3843" s="21" t="s">
        <v>197</v>
      </c>
      <c r="R3843" s="25" t="s">
        <v>198</v>
      </c>
      <c r="S3843" s="21" t="s">
        <v>551</v>
      </c>
      <c r="T3843" s="21"/>
      <c r="U3843" s="26"/>
      <c r="V3843" s="26"/>
      <c r="W3843" s="27">
        <f t="shared" si="590"/>
        <v>2008</v>
      </c>
      <c r="X3843" s="27">
        <f t="shared" si="591"/>
        <v>2050</v>
      </c>
      <c r="Y3843" s="28">
        <f t="shared" si="592"/>
        <v>0</v>
      </c>
      <c r="Z3843" s="29" t="str">
        <f t="shared" si="593"/>
        <v>NW</v>
      </c>
      <c r="AA3843" s="30">
        <f t="shared" si="594"/>
        <v>102.35</v>
      </c>
      <c r="AB3843" s="31">
        <f>IF(AND(ISNUMBER(MATCH($S3843,[3]Lists!$CU$8:$CU$37,0)),J3843&gt;=DATE(2018,12,31)),$AH$6,$AH$5)</f>
        <v>1</v>
      </c>
      <c r="AC3843" s="31">
        <f t="shared" si="595"/>
        <v>1</v>
      </c>
      <c r="AD3843" s="31">
        <f t="shared" si="596"/>
        <v>1</v>
      </c>
      <c r="AE3843" s="32" t="e">
        <f>MIN($K3843,IF(AND(S3843='[3]Resources - Baseline'!$C$25,$AH$3&gt;0),MIN(DATE(2050,12,31),MAX(DATE($AH$4,12,31),DATE(YEAR(J3843)+$AH$3,MONTH(J3843),DAY(J3843)))),IF(AND(COUNTIFS('[3]Resources - Baseline'!$C$26:$C$37,S3843)=1,$AH$2&gt;0),MIN(DATE($AH$4,12,31),DATE(YEAR(J3843)+$AH$2,MONTH(J3843),DAY(J3843))),DATE(2050,12,31))))</f>
        <v>#VALUE!</v>
      </c>
      <c r="AF3843" s="33">
        <f t="shared" si="597"/>
        <v>1</v>
      </c>
    </row>
    <row r="3844" spans="1:32">
      <c r="A3844" s="1">
        <v>3844</v>
      </c>
      <c r="B3844" s="21" t="s">
        <v>7733</v>
      </c>
      <c r="C3844" s="21" t="s">
        <v>7734</v>
      </c>
      <c r="D3844" s="21" t="s">
        <v>163</v>
      </c>
      <c r="E3844" s="21" t="s">
        <v>378</v>
      </c>
      <c r="F3844" s="21" t="s">
        <v>378</v>
      </c>
      <c r="G3844" s="21" t="s">
        <v>1348</v>
      </c>
      <c r="H3844" s="21" t="s">
        <v>1349</v>
      </c>
      <c r="I3844" s="21" t="s">
        <v>378</v>
      </c>
      <c r="J3844" s="22">
        <v>24990</v>
      </c>
      <c r="K3844" s="22">
        <v>54789</v>
      </c>
      <c r="L3844" s="23">
        <f t="shared" si="598"/>
        <v>110</v>
      </c>
      <c r="M3844" s="24">
        <f t="shared" si="599"/>
        <v>1</v>
      </c>
      <c r="N3844" s="21">
        <v>110</v>
      </c>
      <c r="O3844" s="21">
        <v>110</v>
      </c>
      <c r="P3844" s="21" t="s">
        <v>218</v>
      </c>
      <c r="Q3844" s="21" t="s">
        <v>219</v>
      </c>
      <c r="R3844" s="25" t="s">
        <v>218</v>
      </c>
      <c r="S3844" s="21" t="s">
        <v>1350</v>
      </c>
      <c r="T3844" s="21"/>
      <c r="U3844" s="26"/>
      <c r="V3844" s="26"/>
      <c r="W3844" s="27">
        <f t="shared" si="590"/>
        <v>1968</v>
      </c>
      <c r="X3844" s="27">
        <f t="shared" si="591"/>
        <v>2049</v>
      </c>
      <c r="Y3844" s="28">
        <f t="shared" si="592"/>
        <v>0</v>
      </c>
      <c r="Z3844" s="29" t="str">
        <f t="shared" si="593"/>
        <v>BANC</v>
      </c>
      <c r="AA3844" s="30">
        <f t="shared" si="594"/>
        <v>110</v>
      </c>
      <c r="AB3844" s="31">
        <f>IF(AND(ISNUMBER(MATCH($S3844,[3]Lists!$CU$8:$CU$37,0)),J3844&gt;=DATE(2018,12,31)),$AH$6,$AH$5)</f>
        <v>1</v>
      </c>
      <c r="AC3844" s="31">
        <f t="shared" si="595"/>
        <v>1</v>
      </c>
      <c r="AD3844" s="31">
        <f t="shared" si="596"/>
        <v>1</v>
      </c>
      <c r="AE3844" s="32" t="e">
        <f>MIN($K3844,IF(AND(S3844='[3]Resources - Baseline'!$C$25,$AH$3&gt;0),MIN(DATE(2050,12,31),MAX(DATE($AH$4,12,31),DATE(YEAR(J3844)+$AH$3,MONTH(J3844),DAY(J3844)))),IF(AND(COUNTIFS('[3]Resources - Baseline'!$C$26:$C$37,S3844)=1,$AH$2&gt;0),MIN(DATE($AH$4,12,31),DATE(YEAR(J3844)+$AH$2,MONTH(J3844),DAY(J3844))),DATE(2050,12,31))))</f>
        <v>#VALUE!</v>
      </c>
      <c r="AF3844" s="33">
        <f t="shared" si="597"/>
        <v>1</v>
      </c>
    </row>
    <row r="3845" spans="1:32">
      <c r="A3845" s="1">
        <v>3845</v>
      </c>
      <c r="B3845" s="21" t="s">
        <v>7735</v>
      </c>
      <c r="C3845" s="21" t="s">
        <v>7736</v>
      </c>
      <c r="D3845" s="21" t="s">
        <v>163</v>
      </c>
      <c r="E3845" s="21" t="s">
        <v>378</v>
      </c>
      <c r="F3845" s="21" t="s">
        <v>378</v>
      </c>
      <c r="G3845" s="21" t="s">
        <v>1348</v>
      </c>
      <c r="H3845" s="21" t="s">
        <v>1349</v>
      </c>
      <c r="I3845" s="21" t="s">
        <v>378</v>
      </c>
      <c r="J3845" s="22">
        <v>41487</v>
      </c>
      <c r="K3845" s="22">
        <v>55153</v>
      </c>
      <c r="L3845" s="23">
        <f t="shared" si="598"/>
        <v>125</v>
      </c>
      <c r="M3845" s="24">
        <f t="shared" si="599"/>
        <v>1</v>
      </c>
      <c r="N3845" s="21">
        <v>125</v>
      </c>
      <c r="O3845" s="21">
        <v>125</v>
      </c>
      <c r="P3845" s="21" t="s">
        <v>218</v>
      </c>
      <c r="Q3845" s="21" t="s">
        <v>219</v>
      </c>
      <c r="R3845" s="25" t="s">
        <v>218</v>
      </c>
      <c r="S3845" s="21" t="s">
        <v>1350</v>
      </c>
      <c r="T3845" s="21"/>
      <c r="U3845" s="26"/>
      <c r="V3845" s="26"/>
      <c r="W3845" s="27">
        <f t="shared" si="590"/>
        <v>2014</v>
      </c>
      <c r="X3845" s="27">
        <f t="shared" si="591"/>
        <v>2050</v>
      </c>
      <c r="Y3845" s="28">
        <f t="shared" si="592"/>
        <v>0</v>
      </c>
      <c r="Z3845" s="29" t="str">
        <f t="shared" si="593"/>
        <v>BANC</v>
      </c>
      <c r="AA3845" s="30">
        <f t="shared" si="594"/>
        <v>125</v>
      </c>
      <c r="AB3845" s="31">
        <f>IF(AND(ISNUMBER(MATCH($S3845,[3]Lists!$CU$8:$CU$37,0)),J3845&gt;=DATE(2018,12,31)),$AH$6,$AH$5)</f>
        <v>1</v>
      </c>
      <c r="AC3845" s="31">
        <f t="shared" si="595"/>
        <v>1</v>
      </c>
      <c r="AD3845" s="31">
        <f t="shared" si="596"/>
        <v>1</v>
      </c>
      <c r="AE3845" s="32" t="e">
        <f>MIN($K3845,IF(AND(S3845='[3]Resources - Baseline'!$C$25,$AH$3&gt;0),MIN(DATE(2050,12,31),MAX(DATE($AH$4,12,31),DATE(YEAR(J3845)+$AH$3,MONTH(J3845),DAY(J3845)))),IF(AND(COUNTIFS('[3]Resources - Baseline'!$C$26:$C$37,S3845)=1,$AH$2&gt;0),MIN(DATE($AH$4,12,31),DATE(YEAR(J3845)+$AH$2,MONTH(J3845),DAY(J3845))),DATE(2050,12,31))))</f>
        <v>#VALUE!</v>
      </c>
      <c r="AF3845" s="33">
        <f t="shared" si="597"/>
        <v>1</v>
      </c>
    </row>
    <row r="3846" spans="1:32">
      <c r="A3846" s="1">
        <v>3846</v>
      </c>
      <c r="B3846" s="21" t="s">
        <v>7737</v>
      </c>
      <c r="C3846" s="21" t="s">
        <v>7738</v>
      </c>
      <c r="D3846" s="21" t="s">
        <v>163</v>
      </c>
      <c r="E3846" s="21" t="s">
        <v>298</v>
      </c>
      <c r="F3846" s="21" t="s">
        <v>298</v>
      </c>
      <c r="G3846" s="21" t="s">
        <v>299</v>
      </c>
      <c r="H3846" s="21" t="s">
        <v>166</v>
      </c>
      <c r="I3846" s="21" t="s">
        <v>167</v>
      </c>
      <c r="J3846" s="22">
        <v>34669</v>
      </c>
      <c r="K3846" s="22">
        <v>55123</v>
      </c>
      <c r="L3846" s="23">
        <f t="shared" si="598"/>
        <v>23</v>
      </c>
      <c r="M3846" s="24">
        <f t="shared" si="599"/>
        <v>1</v>
      </c>
      <c r="N3846" s="21">
        <v>23</v>
      </c>
      <c r="O3846" s="21">
        <v>23</v>
      </c>
      <c r="P3846" s="21" t="s">
        <v>213</v>
      </c>
      <c r="Q3846" s="21" t="s">
        <v>214</v>
      </c>
      <c r="R3846" s="25" t="s">
        <v>215</v>
      </c>
      <c r="S3846" s="21" t="s">
        <v>390</v>
      </c>
      <c r="T3846" s="21"/>
      <c r="U3846" s="26"/>
      <c r="V3846" s="26"/>
      <c r="W3846" s="27">
        <f t="shared" si="590"/>
        <v>1995</v>
      </c>
      <c r="X3846" s="27">
        <f t="shared" si="591"/>
        <v>2050</v>
      </c>
      <c r="Y3846" s="28">
        <f t="shared" si="592"/>
        <v>0</v>
      </c>
      <c r="Z3846" s="29" t="str">
        <f t="shared" si="593"/>
        <v>Excluded</v>
      </c>
      <c r="AA3846" s="30">
        <f t="shared" si="594"/>
        <v>23</v>
      </c>
      <c r="AB3846" s="31">
        <f>IF(AND(ISNUMBER(MATCH($S3846,[3]Lists!$CU$8:$CU$37,0)),J3846&gt;=DATE(2018,12,31)),$AH$6,$AH$5)</f>
        <v>1</v>
      </c>
      <c r="AC3846" s="31">
        <f t="shared" si="595"/>
        <v>1</v>
      </c>
      <c r="AD3846" s="31">
        <f t="shared" si="596"/>
        <v>1</v>
      </c>
      <c r="AE3846" s="32" t="e">
        <f>MIN($K3846,IF(AND(S3846='[3]Resources - Baseline'!$C$25,$AH$3&gt;0),MIN(DATE(2050,12,31),MAX(DATE($AH$4,12,31),DATE(YEAR(J3846)+$AH$3,MONTH(J3846),DAY(J3846)))),IF(AND(COUNTIFS('[3]Resources - Baseline'!$C$26:$C$37,S3846)=1,$AH$2&gt;0),MIN(DATE($AH$4,12,31),DATE(YEAR(J3846)+$AH$2,MONTH(J3846),DAY(J3846))),DATE(2050,12,31))))</f>
        <v>#VALUE!</v>
      </c>
      <c r="AF3846" s="33">
        <f t="shared" si="597"/>
        <v>1</v>
      </c>
    </row>
    <row r="3847" spans="1:32">
      <c r="A3847" s="1">
        <v>3847</v>
      </c>
      <c r="B3847" s="21" t="s">
        <v>7739</v>
      </c>
      <c r="C3847" s="21" t="s">
        <v>7740</v>
      </c>
      <c r="D3847" s="21" t="s">
        <v>163</v>
      </c>
      <c r="E3847" s="21" t="s">
        <v>745</v>
      </c>
      <c r="F3847" s="21" t="s">
        <v>745</v>
      </c>
      <c r="G3847" s="21" t="s">
        <v>746</v>
      </c>
      <c r="H3847" s="21" t="s">
        <v>747</v>
      </c>
      <c r="I3847" s="21" t="s">
        <v>212</v>
      </c>
      <c r="J3847" s="22">
        <v>31686</v>
      </c>
      <c r="K3847" s="22">
        <v>55153</v>
      </c>
      <c r="L3847" s="23">
        <f t="shared" si="598"/>
        <v>7</v>
      </c>
      <c r="M3847" s="24">
        <f t="shared" si="599"/>
        <v>1</v>
      </c>
      <c r="N3847" s="21">
        <v>7</v>
      </c>
      <c r="O3847" s="21">
        <v>7</v>
      </c>
      <c r="P3847" s="21" t="s">
        <v>461</v>
      </c>
      <c r="Q3847" s="21" t="s">
        <v>462</v>
      </c>
      <c r="R3847" s="25" t="s">
        <v>309</v>
      </c>
      <c r="S3847" s="21" t="s">
        <v>755</v>
      </c>
      <c r="T3847" s="21"/>
      <c r="U3847" s="26"/>
      <c r="V3847" s="26"/>
      <c r="W3847" s="27">
        <f t="shared" si="590"/>
        <v>1987</v>
      </c>
      <c r="X3847" s="27">
        <f t="shared" si="591"/>
        <v>2050</v>
      </c>
      <c r="Y3847" s="28">
        <f t="shared" si="592"/>
        <v>0</v>
      </c>
      <c r="Z3847" s="29" t="str">
        <f t="shared" si="593"/>
        <v>NW</v>
      </c>
      <c r="AA3847" s="30">
        <f t="shared" si="594"/>
        <v>7</v>
      </c>
      <c r="AB3847" s="31">
        <f>IF(AND(ISNUMBER(MATCH($S3847,[3]Lists!$CU$8:$CU$37,0)),J3847&gt;=DATE(2018,12,31)),$AH$6,$AH$5)</f>
        <v>1</v>
      </c>
      <c r="AC3847" s="31">
        <f t="shared" si="595"/>
        <v>1</v>
      </c>
      <c r="AD3847" s="31">
        <f t="shared" si="596"/>
        <v>1</v>
      </c>
      <c r="AE3847" s="32" t="e">
        <f>MIN($K3847,IF(AND(S3847='[3]Resources - Baseline'!$C$25,$AH$3&gt;0),MIN(DATE(2050,12,31),MAX(DATE($AH$4,12,31),DATE(YEAR(J3847)+$AH$3,MONTH(J3847),DAY(J3847)))),IF(AND(COUNTIFS('[3]Resources - Baseline'!$C$26:$C$37,S3847)=1,$AH$2&gt;0),MIN(DATE($AH$4,12,31),DATE(YEAR(J3847)+$AH$2,MONTH(J3847),DAY(J3847))),DATE(2050,12,31))))</f>
        <v>#VALUE!</v>
      </c>
      <c r="AF3847" s="33">
        <f t="shared" si="597"/>
        <v>1</v>
      </c>
    </row>
    <row r="3848" spans="1:32">
      <c r="A3848" s="1">
        <v>3848</v>
      </c>
      <c r="B3848" s="21" t="s">
        <v>7741</v>
      </c>
      <c r="C3848" s="21" t="s">
        <v>7742</v>
      </c>
      <c r="D3848" s="21" t="s">
        <v>163</v>
      </c>
      <c r="E3848" s="21" t="s">
        <v>745</v>
      </c>
      <c r="F3848" s="21" t="s">
        <v>745</v>
      </c>
      <c r="G3848" s="21" t="s">
        <v>746</v>
      </c>
      <c r="H3848" s="21" t="s">
        <v>747</v>
      </c>
      <c r="I3848" s="21" t="s">
        <v>212</v>
      </c>
      <c r="J3848" s="22">
        <v>31625</v>
      </c>
      <c r="K3848" s="22">
        <v>55153</v>
      </c>
      <c r="L3848" s="23">
        <f t="shared" si="598"/>
        <v>7</v>
      </c>
      <c r="M3848" s="24">
        <f t="shared" si="599"/>
        <v>1</v>
      </c>
      <c r="N3848" s="21">
        <v>7</v>
      </c>
      <c r="O3848" s="21">
        <v>7</v>
      </c>
      <c r="P3848" s="21" t="s">
        <v>461</v>
      </c>
      <c r="Q3848" s="21" t="s">
        <v>462</v>
      </c>
      <c r="R3848" s="25" t="s">
        <v>309</v>
      </c>
      <c r="S3848" s="21" t="s">
        <v>755</v>
      </c>
      <c r="T3848" s="21"/>
      <c r="U3848" s="26"/>
      <c r="V3848" s="26"/>
      <c r="W3848" s="27">
        <f t="shared" si="590"/>
        <v>1987</v>
      </c>
      <c r="X3848" s="27">
        <f t="shared" si="591"/>
        <v>2050</v>
      </c>
      <c r="Y3848" s="28">
        <f t="shared" si="592"/>
        <v>0</v>
      </c>
      <c r="Z3848" s="29" t="str">
        <f t="shared" si="593"/>
        <v>NW</v>
      </c>
      <c r="AA3848" s="30">
        <f t="shared" si="594"/>
        <v>7</v>
      </c>
      <c r="AB3848" s="31">
        <f>IF(AND(ISNUMBER(MATCH($S3848,[3]Lists!$CU$8:$CU$37,0)),J3848&gt;=DATE(2018,12,31)),$AH$6,$AH$5)</f>
        <v>1</v>
      </c>
      <c r="AC3848" s="31">
        <f t="shared" si="595"/>
        <v>1</v>
      </c>
      <c r="AD3848" s="31">
        <f t="shared" si="596"/>
        <v>1</v>
      </c>
      <c r="AE3848" s="32" t="e">
        <f>MIN($K3848,IF(AND(S3848='[3]Resources - Baseline'!$C$25,$AH$3&gt;0),MIN(DATE(2050,12,31),MAX(DATE($AH$4,12,31),DATE(YEAR(J3848)+$AH$3,MONTH(J3848),DAY(J3848)))),IF(AND(COUNTIFS('[3]Resources - Baseline'!$C$26:$C$37,S3848)=1,$AH$2&gt;0),MIN(DATE($AH$4,12,31),DATE(YEAR(J3848)+$AH$2,MONTH(J3848),DAY(J3848))),DATE(2050,12,31))))</f>
        <v>#VALUE!</v>
      </c>
      <c r="AF3848" s="33">
        <f t="shared" si="597"/>
        <v>1</v>
      </c>
    </row>
    <row r="3849" spans="1:32">
      <c r="A3849" s="1">
        <v>3849</v>
      </c>
      <c r="B3849" s="21" t="s">
        <v>7743</v>
      </c>
      <c r="C3849" s="21" t="s">
        <v>7744</v>
      </c>
      <c r="D3849" s="21" t="s">
        <v>163</v>
      </c>
      <c r="E3849" s="21" t="s">
        <v>745</v>
      </c>
      <c r="F3849" s="21" t="s">
        <v>745</v>
      </c>
      <c r="G3849" s="21" t="s">
        <v>746</v>
      </c>
      <c r="H3849" s="21" t="s">
        <v>747</v>
      </c>
      <c r="I3849" s="21" t="s">
        <v>212</v>
      </c>
      <c r="J3849" s="22">
        <v>36586</v>
      </c>
      <c r="K3849" s="22">
        <v>55153</v>
      </c>
      <c r="L3849" s="23">
        <f t="shared" si="598"/>
        <v>7</v>
      </c>
      <c r="M3849" s="24">
        <f t="shared" si="599"/>
        <v>1</v>
      </c>
      <c r="N3849" s="21">
        <v>7</v>
      </c>
      <c r="O3849" s="21">
        <v>7</v>
      </c>
      <c r="P3849" s="21" t="s">
        <v>461</v>
      </c>
      <c r="Q3849" s="21" t="s">
        <v>462</v>
      </c>
      <c r="R3849" s="25" t="s">
        <v>309</v>
      </c>
      <c r="S3849" s="21" t="s">
        <v>755</v>
      </c>
      <c r="T3849" s="21"/>
      <c r="U3849" s="26"/>
      <c r="V3849" s="26"/>
      <c r="W3849" s="27">
        <f t="shared" si="590"/>
        <v>2000</v>
      </c>
      <c r="X3849" s="27">
        <f t="shared" si="591"/>
        <v>2050</v>
      </c>
      <c r="Y3849" s="28">
        <f t="shared" si="592"/>
        <v>0</v>
      </c>
      <c r="Z3849" s="29" t="str">
        <f t="shared" si="593"/>
        <v>NW</v>
      </c>
      <c r="AA3849" s="30">
        <f t="shared" si="594"/>
        <v>7</v>
      </c>
      <c r="AB3849" s="31">
        <f>IF(AND(ISNUMBER(MATCH($S3849,[3]Lists!$CU$8:$CU$37,0)),J3849&gt;=DATE(2018,12,31)),$AH$6,$AH$5)</f>
        <v>1</v>
      </c>
      <c r="AC3849" s="31">
        <f t="shared" si="595"/>
        <v>1</v>
      </c>
      <c r="AD3849" s="31">
        <f t="shared" si="596"/>
        <v>1</v>
      </c>
      <c r="AE3849" s="32" t="e">
        <f>MIN($K3849,IF(AND(S3849='[3]Resources - Baseline'!$C$25,$AH$3&gt;0),MIN(DATE(2050,12,31),MAX(DATE($AH$4,12,31),DATE(YEAR(J3849)+$AH$3,MONTH(J3849),DAY(J3849)))),IF(AND(COUNTIFS('[3]Resources - Baseline'!$C$26:$C$37,S3849)=1,$AH$2&gt;0),MIN(DATE($AH$4,12,31),DATE(YEAR(J3849)+$AH$2,MONTH(J3849),DAY(J3849))),DATE(2050,12,31))))</f>
        <v>#VALUE!</v>
      </c>
      <c r="AF3849" s="33">
        <f t="shared" si="597"/>
        <v>1</v>
      </c>
    </row>
    <row r="3850" spans="1:32">
      <c r="A3850" s="1">
        <v>3850</v>
      </c>
      <c r="B3850" s="21" t="s">
        <v>7745</v>
      </c>
      <c r="C3850" s="21" t="s">
        <v>7746</v>
      </c>
      <c r="D3850" s="21" t="s">
        <v>163</v>
      </c>
      <c r="E3850" s="21" t="s">
        <v>745</v>
      </c>
      <c r="F3850" s="21" t="s">
        <v>745</v>
      </c>
      <c r="G3850" s="21" t="s">
        <v>746</v>
      </c>
      <c r="H3850" s="21" t="s">
        <v>747</v>
      </c>
      <c r="I3850" s="21" t="s">
        <v>212</v>
      </c>
      <c r="J3850" s="22">
        <v>37591</v>
      </c>
      <c r="K3850" s="22">
        <v>55153</v>
      </c>
      <c r="L3850" s="23">
        <f t="shared" si="598"/>
        <v>5</v>
      </c>
      <c r="M3850" s="24">
        <f t="shared" si="599"/>
        <v>1</v>
      </c>
      <c r="N3850" s="21">
        <v>5</v>
      </c>
      <c r="O3850" s="21">
        <v>5</v>
      </c>
      <c r="P3850" s="21" t="s">
        <v>461</v>
      </c>
      <c r="Q3850" s="21" t="s">
        <v>462</v>
      </c>
      <c r="R3850" s="25" t="s">
        <v>309</v>
      </c>
      <c r="S3850" s="21" t="s">
        <v>755</v>
      </c>
      <c r="T3850" s="21"/>
      <c r="U3850" s="26"/>
      <c r="V3850" s="26"/>
      <c r="W3850" s="27">
        <f t="shared" ref="W3850:W3913" si="600">IF(J3850&lt;DATE(YEAR(J3850),7,1),YEAR(J3850),YEAR(J3850)+1)</f>
        <v>2003</v>
      </c>
      <c r="X3850" s="27">
        <f t="shared" ref="X3850:X3913" si="601">IF(K3850&gt;=DATE(YEAR(K3850),7,1),YEAR(K3850),YEAR(K3850)-1)</f>
        <v>2050</v>
      </c>
      <c r="Y3850" s="28">
        <f t="shared" ref="Y3850:Y3913" si="602">IF(ISBLANK(U3850),0,O3850-U3850)</f>
        <v>0</v>
      </c>
      <c r="Z3850" s="29" t="str">
        <f t="shared" ref="Z3850:Z3913" si="603">IF(ISBLANK(T3850),I3850,T3850)</f>
        <v>NW</v>
      </c>
      <c r="AA3850" s="30">
        <f t="shared" ref="AA3850:AA3913" si="604">IF(ISBLANK(U3850),O3850,U3850)</f>
        <v>5</v>
      </c>
      <c r="AB3850" s="31">
        <f>IF(AND(ISNUMBER(MATCH($S3850,[3]Lists!$CU$8:$CU$37,0)),J3850&gt;=DATE(2018,12,31)),$AH$6,$AH$5)</f>
        <v>1</v>
      </c>
      <c r="AC3850" s="31">
        <f t="shared" ref="AC3850:AC3913" si="605">IF(ISBLANK(S3850),0,1)</f>
        <v>1</v>
      </c>
      <c r="AD3850" s="31">
        <f t="shared" ref="AD3850:AD3913" si="606">AC3850</f>
        <v>1</v>
      </c>
      <c r="AE3850" s="32" t="e">
        <f>MIN($K3850,IF(AND(S3850='[3]Resources - Baseline'!$C$25,$AH$3&gt;0),MIN(DATE(2050,12,31),MAX(DATE($AH$4,12,31),DATE(YEAR(J3850)+$AH$3,MONTH(J3850),DAY(J3850)))),IF(AND(COUNTIFS('[3]Resources - Baseline'!$C$26:$C$37,S3850)=1,$AH$2&gt;0),MIN(DATE($AH$4,12,31),DATE(YEAR(J3850)+$AH$2,MONTH(J3850),DAY(J3850))),DATE(2050,12,31))))</f>
        <v>#VALUE!</v>
      </c>
      <c r="AF3850" s="33">
        <f t="shared" ref="AF3850:AF3913" si="607">SUMPRODUCT(($B$9:$B$3872=$B3850)*1)</f>
        <v>1</v>
      </c>
    </row>
    <row r="3851" spans="1:32">
      <c r="A3851" s="1">
        <v>3851</v>
      </c>
      <c r="B3851" s="21" t="s">
        <v>7747</v>
      </c>
      <c r="C3851" s="21" t="s">
        <v>7748</v>
      </c>
      <c r="D3851" s="21" t="s">
        <v>163</v>
      </c>
      <c r="E3851" s="21" t="s">
        <v>1273</v>
      </c>
      <c r="F3851" s="21" t="s">
        <v>1273</v>
      </c>
      <c r="G3851" s="21" t="s">
        <v>1274</v>
      </c>
      <c r="H3851" s="21" t="s">
        <v>210</v>
      </c>
      <c r="I3851" s="21" t="s">
        <v>212</v>
      </c>
      <c r="J3851" s="22">
        <v>29860</v>
      </c>
      <c r="K3851" s="22">
        <v>55153</v>
      </c>
      <c r="L3851" s="23">
        <f t="shared" ref="L3851:L3914" si="608">IFERROR(M3851*O3851,0)</f>
        <v>84.6</v>
      </c>
      <c r="M3851" s="24">
        <f t="shared" ref="M3851:M3914" si="609">IFERROR(N3851/O3851,0)</f>
        <v>1</v>
      </c>
      <c r="N3851" s="21">
        <v>84.6</v>
      </c>
      <c r="O3851" s="21">
        <v>84.6</v>
      </c>
      <c r="P3851" s="21" t="s">
        <v>288</v>
      </c>
      <c r="Q3851" s="21" t="s">
        <v>269</v>
      </c>
      <c r="R3851" s="25" t="s">
        <v>270</v>
      </c>
      <c r="S3851" s="21" t="s">
        <v>755</v>
      </c>
      <c r="T3851" s="21"/>
      <c r="U3851" s="26"/>
      <c r="V3851" s="26"/>
      <c r="W3851" s="27">
        <f t="shared" si="600"/>
        <v>1982</v>
      </c>
      <c r="X3851" s="27">
        <f t="shared" si="601"/>
        <v>2050</v>
      </c>
      <c r="Y3851" s="28">
        <f t="shared" si="602"/>
        <v>0</v>
      </c>
      <c r="Z3851" s="29" t="str">
        <f t="shared" si="603"/>
        <v>NW</v>
      </c>
      <c r="AA3851" s="30">
        <f t="shared" si="604"/>
        <v>84.6</v>
      </c>
      <c r="AB3851" s="31">
        <f>IF(AND(ISNUMBER(MATCH($S3851,[3]Lists!$CU$8:$CU$37,0)),J3851&gt;=DATE(2018,12,31)),$AH$6,$AH$5)</f>
        <v>1</v>
      </c>
      <c r="AC3851" s="31">
        <f t="shared" si="605"/>
        <v>1</v>
      </c>
      <c r="AD3851" s="31">
        <f t="shared" si="606"/>
        <v>1</v>
      </c>
      <c r="AE3851" s="32" t="e">
        <f>MIN($K3851,IF(AND(S3851='[3]Resources - Baseline'!$C$25,$AH$3&gt;0),MIN(DATE(2050,12,31),MAX(DATE($AH$4,12,31),DATE(YEAR(J3851)+$AH$3,MONTH(J3851),DAY(J3851)))),IF(AND(COUNTIFS('[3]Resources - Baseline'!$C$26:$C$37,S3851)=1,$AH$2&gt;0),MIN(DATE($AH$4,12,31),DATE(YEAR(J3851)+$AH$2,MONTH(J3851),DAY(J3851))),DATE(2050,12,31))))</f>
        <v>#VALUE!</v>
      </c>
      <c r="AF3851" s="33">
        <f t="shared" si="607"/>
        <v>1</v>
      </c>
    </row>
    <row r="3852" spans="1:32">
      <c r="A3852" s="1">
        <v>3852</v>
      </c>
      <c r="B3852" s="21" t="s">
        <v>7749</v>
      </c>
      <c r="C3852" s="21" t="s">
        <v>7750</v>
      </c>
      <c r="D3852" s="21" t="s">
        <v>163</v>
      </c>
      <c r="E3852" s="21" t="s">
        <v>1273</v>
      </c>
      <c r="F3852" s="21" t="s">
        <v>1273</v>
      </c>
      <c r="G3852" s="21" t="s">
        <v>1274</v>
      </c>
      <c r="H3852" s="21" t="s">
        <v>210</v>
      </c>
      <c r="I3852" s="21" t="s">
        <v>212</v>
      </c>
      <c r="J3852" s="22">
        <v>29860</v>
      </c>
      <c r="K3852" s="22">
        <v>55153</v>
      </c>
      <c r="L3852" s="23">
        <f t="shared" si="608"/>
        <v>84.6</v>
      </c>
      <c r="M3852" s="24">
        <f t="shared" si="609"/>
        <v>1</v>
      </c>
      <c r="N3852" s="21">
        <v>84.6</v>
      </c>
      <c r="O3852" s="21">
        <v>84.6</v>
      </c>
      <c r="P3852" s="21" t="s">
        <v>288</v>
      </c>
      <c r="Q3852" s="21" t="s">
        <v>269</v>
      </c>
      <c r="R3852" s="25" t="s">
        <v>270</v>
      </c>
      <c r="S3852" s="21" t="s">
        <v>755</v>
      </c>
      <c r="T3852" s="21"/>
      <c r="U3852" s="26"/>
      <c r="V3852" s="26"/>
      <c r="W3852" s="27">
        <f t="shared" si="600"/>
        <v>1982</v>
      </c>
      <c r="X3852" s="27">
        <f t="shared" si="601"/>
        <v>2050</v>
      </c>
      <c r="Y3852" s="28">
        <f t="shared" si="602"/>
        <v>0</v>
      </c>
      <c r="Z3852" s="29" t="str">
        <f t="shared" si="603"/>
        <v>NW</v>
      </c>
      <c r="AA3852" s="30">
        <f t="shared" si="604"/>
        <v>84.6</v>
      </c>
      <c r="AB3852" s="31">
        <f>IF(AND(ISNUMBER(MATCH($S3852,[3]Lists!$CU$8:$CU$37,0)),J3852&gt;=DATE(2018,12,31)),$AH$6,$AH$5)</f>
        <v>1</v>
      </c>
      <c r="AC3852" s="31">
        <f t="shared" si="605"/>
        <v>1</v>
      </c>
      <c r="AD3852" s="31">
        <f t="shared" si="606"/>
        <v>1</v>
      </c>
      <c r="AE3852" s="32" t="e">
        <f>MIN($K3852,IF(AND(S3852='[3]Resources - Baseline'!$C$25,$AH$3&gt;0),MIN(DATE(2050,12,31),MAX(DATE($AH$4,12,31),DATE(YEAR(J3852)+$AH$3,MONTH(J3852),DAY(J3852)))),IF(AND(COUNTIFS('[3]Resources - Baseline'!$C$26:$C$37,S3852)=1,$AH$2&gt;0),MIN(DATE($AH$4,12,31),DATE(YEAR(J3852)+$AH$2,MONTH(J3852),DAY(J3852))),DATE(2050,12,31))))</f>
        <v>#VALUE!</v>
      </c>
      <c r="AF3852" s="33">
        <f t="shared" si="607"/>
        <v>1</v>
      </c>
    </row>
    <row r="3853" spans="1:32">
      <c r="A3853" s="1">
        <v>3853</v>
      </c>
      <c r="B3853" s="21" t="s">
        <v>7751</v>
      </c>
      <c r="C3853" s="21" t="s">
        <v>7752</v>
      </c>
      <c r="D3853" s="21" t="s">
        <v>163</v>
      </c>
      <c r="E3853" s="21" t="s">
        <v>440</v>
      </c>
      <c r="F3853" s="21" t="s">
        <v>440</v>
      </c>
      <c r="G3853" s="21" t="s">
        <v>441</v>
      </c>
      <c r="H3853" s="21" t="s">
        <v>434</v>
      </c>
      <c r="I3853" s="21" t="s">
        <v>212</v>
      </c>
      <c r="J3853" s="22">
        <v>31260</v>
      </c>
      <c r="K3853" s="22">
        <v>47588</v>
      </c>
      <c r="L3853" s="23">
        <f t="shared" si="608"/>
        <v>0.16</v>
      </c>
      <c r="M3853" s="24">
        <f t="shared" si="609"/>
        <v>1</v>
      </c>
      <c r="N3853" s="21">
        <v>0.16</v>
      </c>
      <c r="O3853" s="21">
        <v>0.16</v>
      </c>
      <c r="P3853" s="21" t="s">
        <v>218</v>
      </c>
      <c r="Q3853" s="21" t="s">
        <v>219</v>
      </c>
      <c r="R3853" s="25" t="s">
        <v>218</v>
      </c>
      <c r="S3853" s="21" t="s">
        <v>344</v>
      </c>
      <c r="T3853" s="21"/>
      <c r="U3853" s="26"/>
      <c r="V3853" s="26"/>
      <c r="W3853" s="27">
        <f t="shared" si="600"/>
        <v>1986</v>
      </c>
      <c r="X3853" s="27">
        <f t="shared" si="601"/>
        <v>2029</v>
      </c>
      <c r="Y3853" s="28">
        <f t="shared" si="602"/>
        <v>0</v>
      </c>
      <c r="Z3853" s="29" t="str">
        <f t="shared" si="603"/>
        <v>NW</v>
      </c>
      <c r="AA3853" s="30">
        <f t="shared" si="604"/>
        <v>0.16</v>
      </c>
      <c r="AB3853" s="31">
        <f>IF(AND(ISNUMBER(MATCH($S3853,[3]Lists!$CU$8:$CU$37,0)),J3853&gt;=DATE(2018,12,31)),$AH$6,$AH$5)</f>
        <v>1</v>
      </c>
      <c r="AC3853" s="31">
        <f t="shared" si="605"/>
        <v>1</v>
      </c>
      <c r="AD3853" s="31">
        <f t="shared" si="606"/>
        <v>1</v>
      </c>
      <c r="AE3853" s="32" t="e">
        <f>MIN($K3853,IF(AND(S3853='[3]Resources - Baseline'!$C$25,$AH$3&gt;0),MIN(DATE(2050,12,31),MAX(DATE($AH$4,12,31),DATE(YEAR(J3853)+$AH$3,MONTH(J3853),DAY(J3853)))),IF(AND(COUNTIFS('[3]Resources - Baseline'!$C$26:$C$37,S3853)=1,$AH$2&gt;0),MIN(DATE($AH$4,12,31),DATE(YEAR(J3853)+$AH$2,MONTH(J3853),DAY(J3853))),DATE(2050,12,31))))</f>
        <v>#VALUE!</v>
      </c>
      <c r="AF3853" s="33">
        <f t="shared" si="607"/>
        <v>1</v>
      </c>
    </row>
    <row r="3854" spans="1:32">
      <c r="A3854" s="1">
        <v>3854</v>
      </c>
      <c r="B3854" s="21" t="s">
        <v>7753</v>
      </c>
      <c r="C3854" s="21" t="s">
        <v>7754</v>
      </c>
      <c r="D3854" s="21" t="s">
        <v>185</v>
      </c>
      <c r="E3854" s="21" t="s">
        <v>175</v>
      </c>
      <c r="F3854" s="21" t="s">
        <v>175</v>
      </c>
      <c r="G3854" s="21" t="s">
        <v>186</v>
      </c>
      <c r="H3854" s="21" t="s">
        <v>175</v>
      </c>
      <c r="I3854" s="21" t="s">
        <v>178</v>
      </c>
      <c r="J3854" s="22"/>
      <c r="K3854" s="22">
        <v>55153</v>
      </c>
      <c r="L3854" s="23">
        <f t="shared" si="608"/>
        <v>20</v>
      </c>
      <c r="M3854" s="24">
        <f t="shared" si="609"/>
        <v>1</v>
      </c>
      <c r="N3854" s="21">
        <v>20</v>
      </c>
      <c r="O3854" s="21">
        <v>20</v>
      </c>
      <c r="P3854" s="21" t="s">
        <v>188</v>
      </c>
      <c r="Q3854" s="21" t="s">
        <v>188</v>
      </c>
      <c r="R3854" s="25" t="s">
        <v>189</v>
      </c>
      <c r="S3854" s="21" t="s">
        <v>182</v>
      </c>
      <c r="T3854" s="21"/>
      <c r="U3854" s="26"/>
      <c r="V3854" s="26"/>
      <c r="W3854" s="27">
        <f t="shared" si="600"/>
        <v>1900</v>
      </c>
      <c r="X3854" s="27">
        <f t="shared" si="601"/>
        <v>2050</v>
      </c>
      <c r="Y3854" s="28">
        <f t="shared" si="602"/>
        <v>0</v>
      </c>
      <c r="Z3854" s="29" t="str">
        <f t="shared" si="603"/>
        <v>CAISO</v>
      </c>
      <c r="AA3854" s="30">
        <f t="shared" si="604"/>
        <v>20</v>
      </c>
      <c r="AB3854" s="31">
        <f>IF(AND(ISNUMBER(MATCH($S3854,[3]Lists!$CU$8:$CU$37,0)),J3854&gt;=DATE(2018,12,31)),$AH$6,$AH$5)</f>
        <v>1</v>
      </c>
      <c r="AC3854" s="31">
        <f t="shared" si="605"/>
        <v>1</v>
      </c>
      <c r="AD3854" s="31">
        <f t="shared" si="606"/>
        <v>1</v>
      </c>
      <c r="AE3854" s="32" t="e">
        <f>MIN($K3854,IF(AND(S3854='[3]Resources - Baseline'!$C$25,$AH$3&gt;0),MIN(DATE(2050,12,31),MAX(DATE($AH$4,12,31),DATE(YEAR(J3854)+$AH$3,MONTH(J3854),DAY(J3854)))),IF(AND(COUNTIFS('[3]Resources - Baseline'!$C$26:$C$37,S3854)=1,$AH$2&gt;0),MIN(DATE($AH$4,12,31),DATE(YEAR(J3854)+$AH$2,MONTH(J3854),DAY(J3854))),DATE(2050,12,31))))</f>
        <v>#VALUE!</v>
      </c>
      <c r="AF3854" s="33">
        <f t="shared" si="607"/>
        <v>1</v>
      </c>
    </row>
    <row r="3855" spans="1:32">
      <c r="A3855" s="1">
        <v>3855</v>
      </c>
      <c r="B3855" s="21" t="s">
        <v>7755</v>
      </c>
      <c r="C3855" s="21" t="s">
        <v>7756</v>
      </c>
      <c r="D3855" s="21" t="s">
        <v>185</v>
      </c>
      <c r="E3855" s="21" t="s">
        <v>176</v>
      </c>
      <c r="F3855" s="21" t="s">
        <v>176</v>
      </c>
      <c r="G3855" s="21" t="s">
        <v>177</v>
      </c>
      <c r="H3855" s="21" t="s">
        <v>176</v>
      </c>
      <c r="I3855" s="21" t="s">
        <v>178</v>
      </c>
      <c r="J3855" s="22">
        <v>37499</v>
      </c>
      <c r="K3855" s="22">
        <v>55153</v>
      </c>
      <c r="L3855" s="23">
        <f t="shared" si="608"/>
        <v>61.5</v>
      </c>
      <c r="M3855" s="24">
        <f t="shared" si="609"/>
        <v>1</v>
      </c>
      <c r="N3855" s="21">
        <v>61.5</v>
      </c>
      <c r="O3855" s="21">
        <v>61.5</v>
      </c>
      <c r="P3855" s="21"/>
      <c r="Q3855" s="21" t="s">
        <v>197</v>
      </c>
      <c r="R3855" s="25" t="s">
        <v>198</v>
      </c>
      <c r="S3855" s="21" t="s">
        <v>403</v>
      </c>
      <c r="T3855" s="21"/>
      <c r="U3855" s="26"/>
      <c r="V3855" s="26"/>
      <c r="W3855" s="27">
        <f t="shared" si="600"/>
        <v>2003</v>
      </c>
      <c r="X3855" s="27">
        <f t="shared" si="601"/>
        <v>2050</v>
      </c>
      <c r="Y3855" s="28">
        <f t="shared" si="602"/>
        <v>0</v>
      </c>
      <c r="Z3855" s="29" t="str">
        <f t="shared" si="603"/>
        <v>CAISO</v>
      </c>
      <c r="AA3855" s="30">
        <f t="shared" si="604"/>
        <v>61.5</v>
      </c>
      <c r="AB3855" s="31">
        <f>IF(AND(ISNUMBER(MATCH($S3855,[3]Lists!$CU$8:$CU$37,0)),J3855&gt;=DATE(2018,12,31)),$AH$6,$AH$5)</f>
        <v>1</v>
      </c>
      <c r="AC3855" s="31">
        <f t="shared" si="605"/>
        <v>1</v>
      </c>
      <c r="AD3855" s="31">
        <f t="shared" si="606"/>
        <v>1</v>
      </c>
      <c r="AE3855" s="32" t="e">
        <f>MIN($K3855,IF(AND(S3855='[3]Resources - Baseline'!$C$25,$AH$3&gt;0),MIN(DATE(2050,12,31),MAX(DATE($AH$4,12,31),DATE(YEAR(J3855)+$AH$3,MONTH(J3855),DAY(J3855)))),IF(AND(COUNTIFS('[3]Resources - Baseline'!$C$26:$C$37,S3855)=1,$AH$2&gt;0),MIN(DATE($AH$4,12,31),DATE(YEAR(J3855)+$AH$2,MONTH(J3855),DAY(J3855))),DATE(2050,12,31))))</f>
        <v>#VALUE!</v>
      </c>
      <c r="AF3855" s="33">
        <f t="shared" si="607"/>
        <v>1</v>
      </c>
    </row>
    <row r="3856" spans="1:32">
      <c r="A3856" s="1">
        <v>3856</v>
      </c>
      <c r="B3856" s="21" t="s">
        <v>7757</v>
      </c>
      <c r="C3856" s="21" t="s">
        <v>7758</v>
      </c>
      <c r="D3856" s="21" t="s">
        <v>163</v>
      </c>
      <c r="E3856" s="21" t="s">
        <v>1273</v>
      </c>
      <c r="F3856" s="21" t="s">
        <v>1273</v>
      </c>
      <c r="G3856" s="21" t="s">
        <v>1274</v>
      </c>
      <c r="H3856" s="21" t="s">
        <v>210</v>
      </c>
      <c r="I3856" s="21" t="s">
        <v>212</v>
      </c>
      <c r="J3856" s="22">
        <v>40118</v>
      </c>
      <c r="K3856" s="22">
        <v>55153</v>
      </c>
      <c r="L3856" s="23">
        <f t="shared" si="608"/>
        <v>44</v>
      </c>
      <c r="M3856" s="24">
        <f t="shared" si="609"/>
        <v>1</v>
      </c>
      <c r="N3856" s="21">
        <v>44</v>
      </c>
      <c r="O3856" s="21">
        <v>44</v>
      </c>
      <c r="P3856" s="21" t="s">
        <v>196</v>
      </c>
      <c r="Q3856" s="21" t="s">
        <v>197</v>
      </c>
      <c r="R3856" s="25" t="s">
        <v>198</v>
      </c>
      <c r="S3856" s="21" t="s">
        <v>551</v>
      </c>
      <c r="T3856" s="21"/>
      <c r="U3856" s="26"/>
      <c r="V3856" s="26"/>
      <c r="W3856" s="27">
        <f t="shared" si="600"/>
        <v>2010</v>
      </c>
      <c r="X3856" s="27">
        <f t="shared" si="601"/>
        <v>2050</v>
      </c>
      <c r="Y3856" s="28">
        <f t="shared" si="602"/>
        <v>0</v>
      </c>
      <c r="Z3856" s="29" t="str">
        <f t="shared" si="603"/>
        <v>NW</v>
      </c>
      <c r="AA3856" s="30">
        <f t="shared" si="604"/>
        <v>44</v>
      </c>
      <c r="AB3856" s="31">
        <f>IF(AND(ISNUMBER(MATCH($S3856,[3]Lists!$CU$8:$CU$37,0)),J3856&gt;=DATE(2018,12,31)),$AH$6,$AH$5)</f>
        <v>1</v>
      </c>
      <c r="AC3856" s="31">
        <f t="shared" si="605"/>
        <v>1</v>
      </c>
      <c r="AD3856" s="31">
        <f t="shared" si="606"/>
        <v>1</v>
      </c>
      <c r="AE3856" s="32" t="e">
        <f>MIN($K3856,IF(AND(S3856='[3]Resources - Baseline'!$C$25,$AH$3&gt;0),MIN(DATE(2050,12,31),MAX(DATE($AH$4,12,31),DATE(YEAR(J3856)+$AH$3,MONTH(J3856),DAY(J3856)))),IF(AND(COUNTIFS('[3]Resources - Baseline'!$C$26:$C$37,S3856)=1,$AH$2&gt;0),MIN(DATE($AH$4,12,31),DATE(YEAR(J3856)+$AH$2,MONTH(J3856),DAY(J3856))),DATE(2050,12,31))))</f>
        <v>#VALUE!</v>
      </c>
      <c r="AF3856" s="33">
        <f t="shared" si="607"/>
        <v>1</v>
      </c>
    </row>
    <row r="3857" spans="1:32">
      <c r="A3857" s="1">
        <v>3857</v>
      </c>
      <c r="B3857" s="21" t="s">
        <v>7759</v>
      </c>
      <c r="C3857" s="21" t="s">
        <v>7760</v>
      </c>
      <c r="D3857" s="21" t="s">
        <v>163</v>
      </c>
      <c r="E3857" s="21" t="s">
        <v>1273</v>
      </c>
      <c r="F3857" s="21" t="s">
        <v>1273</v>
      </c>
      <c r="G3857" s="21" t="s">
        <v>1274</v>
      </c>
      <c r="H3857" s="21" t="s">
        <v>210</v>
      </c>
      <c r="I3857" s="21" t="s">
        <v>212</v>
      </c>
      <c r="J3857" s="22">
        <v>39052</v>
      </c>
      <c r="K3857" s="22">
        <v>55153</v>
      </c>
      <c r="L3857" s="23">
        <f t="shared" si="608"/>
        <v>113.3</v>
      </c>
      <c r="M3857" s="24">
        <f t="shared" si="609"/>
        <v>1</v>
      </c>
      <c r="N3857" s="21">
        <v>113.3</v>
      </c>
      <c r="O3857" s="21">
        <v>113.3</v>
      </c>
      <c r="P3857" s="21" t="s">
        <v>196</v>
      </c>
      <c r="Q3857" s="21" t="s">
        <v>197</v>
      </c>
      <c r="R3857" s="25" t="s">
        <v>198</v>
      </c>
      <c r="S3857" s="21" t="s">
        <v>551</v>
      </c>
      <c r="T3857" s="21"/>
      <c r="U3857" s="26"/>
      <c r="V3857" s="26"/>
      <c r="W3857" s="27">
        <f t="shared" si="600"/>
        <v>2007</v>
      </c>
      <c r="X3857" s="27">
        <f t="shared" si="601"/>
        <v>2050</v>
      </c>
      <c r="Y3857" s="28">
        <f t="shared" si="602"/>
        <v>0</v>
      </c>
      <c r="Z3857" s="29" t="str">
        <f t="shared" si="603"/>
        <v>NW</v>
      </c>
      <c r="AA3857" s="30">
        <f t="shared" si="604"/>
        <v>113.3</v>
      </c>
      <c r="AB3857" s="31">
        <f>IF(AND(ISNUMBER(MATCH($S3857,[3]Lists!$CU$8:$CU$37,0)),J3857&gt;=DATE(2018,12,31)),$AH$6,$AH$5)</f>
        <v>1</v>
      </c>
      <c r="AC3857" s="31">
        <f t="shared" si="605"/>
        <v>1</v>
      </c>
      <c r="AD3857" s="31">
        <f t="shared" si="606"/>
        <v>1</v>
      </c>
      <c r="AE3857" s="32" t="e">
        <f>MIN($K3857,IF(AND(S3857='[3]Resources - Baseline'!$C$25,$AH$3&gt;0),MIN(DATE(2050,12,31),MAX(DATE($AH$4,12,31),DATE(YEAR(J3857)+$AH$3,MONTH(J3857),DAY(J3857)))),IF(AND(COUNTIFS('[3]Resources - Baseline'!$C$26:$C$37,S3857)=1,$AH$2&gt;0),MIN(DATE($AH$4,12,31),DATE(YEAR(J3857)+$AH$2,MONTH(J3857),DAY(J3857))),DATE(2050,12,31))))</f>
        <v>#VALUE!</v>
      </c>
      <c r="AF3857" s="33">
        <f t="shared" si="607"/>
        <v>1</v>
      </c>
    </row>
    <row r="3858" spans="1:32">
      <c r="A3858" s="1">
        <v>3858</v>
      </c>
      <c r="B3858" s="21" t="s">
        <v>7761</v>
      </c>
      <c r="C3858" s="21" t="s">
        <v>7762</v>
      </c>
      <c r="D3858" s="21" t="s">
        <v>163</v>
      </c>
      <c r="E3858" s="21" t="s">
        <v>1273</v>
      </c>
      <c r="F3858" s="21" t="s">
        <v>1273</v>
      </c>
      <c r="G3858" s="21" t="s">
        <v>1274</v>
      </c>
      <c r="H3858" s="21" t="s">
        <v>210</v>
      </c>
      <c r="I3858" s="21" t="s">
        <v>212</v>
      </c>
      <c r="J3858" s="22">
        <v>38961</v>
      </c>
      <c r="K3858" s="22">
        <v>55153</v>
      </c>
      <c r="L3858" s="23">
        <f t="shared" si="608"/>
        <v>115.3</v>
      </c>
      <c r="M3858" s="24">
        <f t="shared" si="609"/>
        <v>1</v>
      </c>
      <c r="N3858" s="21">
        <v>115.3</v>
      </c>
      <c r="O3858" s="21">
        <v>115.3</v>
      </c>
      <c r="P3858" s="21" t="s">
        <v>196</v>
      </c>
      <c r="Q3858" s="21" t="s">
        <v>197</v>
      </c>
      <c r="R3858" s="25" t="s">
        <v>198</v>
      </c>
      <c r="S3858" s="21" t="s">
        <v>551</v>
      </c>
      <c r="T3858" s="21"/>
      <c r="U3858" s="26"/>
      <c r="V3858" s="26"/>
      <c r="W3858" s="27">
        <f t="shared" si="600"/>
        <v>2007</v>
      </c>
      <c r="X3858" s="27">
        <f t="shared" si="601"/>
        <v>2050</v>
      </c>
      <c r="Y3858" s="28">
        <f t="shared" si="602"/>
        <v>0</v>
      </c>
      <c r="Z3858" s="29" t="str">
        <f t="shared" si="603"/>
        <v>NW</v>
      </c>
      <c r="AA3858" s="30">
        <f t="shared" si="604"/>
        <v>115.3</v>
      </c>
      <c r="AB3858" s="31">
        <f>IF(AND(ISNUMBER(MATCH($S3858,[3]Lists!$CU$8:$CU$37,0)),J3858&gt;=DATE(2018,12,31)),$AH$6,$AH$5)</f>
        <v>1</v>
      </c>
      <c r="AC3858" s="31">
        <f t="shared" si="605"/>
        <v>1</v>
      </c>
      <c r="AD3858" s="31">
        <f t="shared" si="606"/>
        <v>1</v>
      </c>
      <c r="AE3858" s="32" t="e">
        <f>MIN($K3858,IF(AND(S3858='[3]Resources - Baseline'!$C$25,$AH$3&gt;0),MIN(DATE(2050,12,31),MAX(DATE($AH$4,12,31),DATE(YEAR(J3858)+$AH$3,MONTH(J3858),DAY(J3858)))),IF(AND(COUNTIFS('[3]Resources - Baseline'!$C$26:$C$37,S3858)=1,$AH$2&gt;0),MIN(DATE($AH$4,12,31),DATE(YEAR(J3858)+$AH$2,MONTH(J3858),DAY(J3858))),DATE(2050,12,31))))</f>
        <v>#VALUE!</v>
      </c>
      <c r="AF3858" s="33">
        <f t="shared" si="607"/>
        <v>1</v>
      </c>
    </row>
    <row r="3859" spans="1:32">
      <c r="A3859" s="1">
        <v>3859</v>
      </c>
      <c r="B3859" s="21" t="s">
        <v>7763</v>
      </c>
      <c r="C3859" s="21" t="s">
        <v>7764</v>
      </c>
      <c r="D3859" s="21" t="s">
        <v>163</v>
      </c>
      <c r="E3859" s="21" t="s">
        <v>524</v>
      </c>
      <c r="F3859" s="21" t="s">
        <v>524</v>
      </c>
      <c r="G3859" s="21" t="s">
        <v>519</v>
      </c>
      <c r="H3859" s="21" t="s">
        <v>518</v>
      </c>
      <c r="I3859" s="21" t="s">
        <v>195</v>
      </c>
      <c r="J3859" s="22">
        <v>31260</v>
      </c>
      <c r="K3859" s="22">
        <v>47588</v>
      </c>
      <c r="L3859" s="23">
        <f t="shared" si="608"/>
        <v>25</v>
      </c>
      <c r="M3859" s="24">
        <f t="shared" si="609"/>
        <v>1</v>
      </c>
      <c r="N3859" s="21">
        <v>25</v>
      </c>
      <c r="O3859" s="21">
        <v>25</v>
      </c>
      <c r="P3859" s="21" t="s">
        <v>848</v>
      </c>
      <c r="Q3859" s="21" t="s">
        <v>248</v>
      </c>
      <c r="R3859" s="25" t="s">
        <v>249</v>
      </c>
      <c r="S3859" s="21" t="s">
        <v>845</v>
      </c>
      <c r="T3859" s="21"/>
      <c r="U3859" s="26"/>
      <c r="V3859" s="26"/>
      <c r="W3859" s="27">
        <f t="shared" si="600"/>
        <v>1986</v>
      </c>
      <c r="X3859" s="27">
        <f t="shared" si="601"/>
        <v>2029</v>
      </c>
      <c r="Y3859" s="28">
        <f t="shared" si="602"/>
        <v>0</v>
      </c>
      <c r="Z3859" s="29" t="str">
        <f t="shared" si="603"/>
        <v>SW</v>
      </c>
      <c r="AA3859" s="30">
        <f t="shared" si="604"/>
        <v>25</v>
      </c>
      <c r="AB3859" s="31">
        <f>IF(AND(ISNUMBER(MATCH($S3859,[3]Lists!$CU$8:$CU$37,0)),J3859&gt;=DATE(2018,12,31)),$AH$6,$AH$5)</f>
        <v>1</v>
      </c>
      <c r="AC3859" s="31">
        <f t="shared" si="605"/>
        <v>1</v>
      </c>
      <c r="AD3859" s="31">
        <f t="shared" si="606"/>
        <v>1</v>
      </c>
      <c r="AE3859" s="32" t="e">
        <f>MIN($K3859,IF(AND(S3859='[3]Resources - Baseline'!$C$25,$AH$3&gt;0),MIN(DATE(2050,12,31),MAX(DATE($AH$4,12,31),DATE(YEAR(J3859)+$AH$3,MONTH(J3859),DAY(J3859)))),IF(AND(COUNTIFS('[3]Resources - Baseline'!$C$26:$C$37,S3859)=1,$AH$2&gt;0),MIN(DATE($AH$4,12,31),DATE(YEAR(J3859)+$AH$2,MONTH(J3859),DAY(J3859))),DATE(2050,12,31))))</f>
        <v>#VALUE!</v>
      </c>
      <c r="AF3859" s="33">
        <f t="shared" si="607"/>
        <v>1</v>
      </c>
    </row>
    <row r="3860" spans="1:32">
      <c r="A3860" s="1">
        <v>3860</v>
      </c>
      <c r="B3860" s="21" t="s">
        <v>7765</v>
      </c>
      <c r="C3860" s="21" t="s">
        <v>7766</v>
      </c>
      <c r="D3860" s="21" t="s">
        <v>163</v>
      </c>
      <c r="E3860" s="21" t="s">
        <v>524</v>
      </c>
      <c r="F3860" s="21" t="s">
        <v>524</v>
      </c>
      <c r="G3860" s="21" t="s">
        <v>519</v>
      </c>
      <c r="H3860" s="21" t="s">
        <v>518</v>
      </c>
      <c r="I3860" s="21" t="s">
        <v>195</v>
      </c>
      <c r="J3860" s="22">
        <v>42248</v>
      </c>
      <c r="K3860" s="22">
        <v>55153</v>
      </c>
      <c r="L3860" s="23">
        <f t="shared" si="608"/>
        <v>25</v>
      </c>
      <c r="M3860" s="24">
        <f t="shared" si="609"/>
        <v>1</v>
      </c>
      <c r="N3860" s="21">
        <v>25</v>
      </c>
      <c r="O3860" s="21">
        <v>25</v>
      </c>
      <c r="P3860" s="21" t="s">
        <v>848</v>
      </c>
      <c r="Q3860" s="21" t="s">
        <v>248</v>
      </c>
      <c r="R3860" s="25" t="s">
        <v>249</v>
      </c>
      <c r="S3860" s="21" t="s">
        <v>845</v>
      </c>
      <c r="T3860" s="21"/>
      <c r="U3860" s="26"/>
      <c r="V3860" s="26"/>
      <c r="W3860" s="27">
        <f t="shared" si="600"/>
        <v>2016</v>
      </c>
      <c r="X3860" s="27">
        <f t="shared" si="601"/>
        <v>2050</v>
      </c>
      <c r="Y3860" s="28">
        <f t="shared" si="602"/>
        <v>0</v>
      </c>
      <c r="Z3860" s="29" t="str">
        <f t="shared" si="603"/>
        <v>SW</v>
      </c>
      <c r="AA3860" s="30">
        <f t="shared" si="604"/>
        <v>25</v>
      </c>
      <c r="AB3860" s="31">
        <f>IF(AND(ISNUMBER(MATCH($S3860,[3]Lists!$CU$8:$CU$37,0)),J3860&gt;=DATE(2018,12,31)),$AH$6,$AH$5)</f>
        <v>1</v>
      </c>
      <c r="AC3860" s="31">
        <f t="shared" si="605"/>
        <v>1</v>
      </c>
      <c r="AD3860" s="31">
        <f t="shared" si="606"/>
        <v>1</v>
      </c>
      <c r="AE3860" s="32" t="e">
        <f>MIN($K3860,IF(AND(S3860='[3]Resources - Baseline'!$C$25,$AH$3&gt;0),MIN(DATE(2050,12,31),MAX(DATE($AH$4,12,31),DATE(YEAR(J3860)+$AH$3,MONTH(J3860),DAY(J3860)))),IF(AND(COUNTIFS('[3]Resources - Baseline'!$C$26:$C$37,S3860)=1,$AH$2&gt;0),MIN(DATE($AH$4,12,31),DATE(YEAR(J3860)+$AH$2,MONTH(J3860),DAY(J3860))),DATE(2050,12,31))))</f>
        <v>#VALUE!</v>
      </c>
      <c r="AF3860" s="33">
        <f t="shared" si="607"/>
        <v>1</v>
      </c>
    </row>
    <row r="3861" spans="1:32">
      <c r="A3861" s="1">
        <v>3861</v>
      </c>
      <c r="B3861" s="21" t="s">
        <v>7767</v>
      </c>
      <c r="C3861" s="21" t="s">
        <v>7768</v>
      </c>
      <c r="D3861" s="21" t="s">
        <v>163</v>
      </c>
      <c r="E3861" s="21" t="s">
        <v>164</v>
      </c>
      <c r="F3861" s="21" t="s">
        <v>164</v>
      </c>
      <c r="G3861" s="21" t="s">
        <v>165</v>
      </c>
      <c r="H3861" s="21" t="s">
        <v>166</v>
      </c>
      <c r="I3861" s="21" t="s">
        <v>167</v>
      </c>
      <c r="J3861" s="22">
        <v>42309</v>
      </c>
      <c r="K3861" s="22">
        <v>51441</v>
      </c>
      <c r="L3861" s="23">
        <f t="shared" si="608"/>
        <v>36</v>
      </c>
      <c r="M3861" s="24">
        <f t="shared" si="609"/>
        <v>1</v>
      </c>
      <c r="N3861" s="21">
        <v>36</v>
      </c>
      <c r="O3861" s="21">
        <v>36</v>
      </c>
      <c r="P3861" s="21" t="s">
        <v>196</v>
      </c>
      <c r="Q3861" s="21" t="s">
        <v>197</v>
      </c>
      <c r="R3861" s="25" t="s">
        <v>198</v>
      </c>
      <c r="S3861" s="21" t="s">
        <v>542</v>
      </c>
      <c r="T3861" s="21"/>
      <c r="U3861" s="26"/>
      <c r="V3861" s="26"/>
      <c r="W3861" s="27">
        <f t="shared" si="600"/>
        <v>2016</v>
      </c>
      <c r="X3861" s="27">
        <f t="shared" si="601"/>
        <v>2040</v>
      </c>
      <c r="Y3861" s="28">
        <f t="shared" si="602"/>
        <v>0</v>
      </c>
      <c r="Z3861" s="29" t="str">
        <f t="shared" si="603"/>
        <v>Excluded</v>
      </c>
      <c r="AA3861" s="30">
        <f t="shared" si="604"/>
        <v>36</v>
      </c>
      <c r="AB3861" s="31">
        <f>IF(AND(ISNUMBER(MATCH($S3861,[3]Lists!$CU$8:$CU$37,0)),J3861&gt;=DATE(2018,12,31)),$AH$6,$AH$5)</f>
        <v>1</v>
      </c>
      <c r="AC3861" s="31">
        <f t="shared" si="605"/>
        <v>1</v>
      </c>
      <c r="AD3861" s="31">
        <f t="shared" si="606"/>
        <v>1</v>
      </c>
      <c r="AE3861" s="32" t="e">
        <f>MIN($K3861,IF(AND(S3861='[3]Resources - Baseline'!$C$25,$AH$3&gt;0),MIN(DATE(2050,12,31),MAX(DATE($AH$4,12,31),DATE(YEAR(J3861)+$AH$3,MONTH(J3861),DAY(J3861)))),IF(AND(COUNTIFS('[3]Resources - Baseline'!$C$26:$C$37,S3861)=1,$AH$2&gt;0),MIN(DATE($AH$4,12,31),DATE(YEAR(J3861)+$AH$2,MONTH(J3861),DAY(J3861))),DATE(2050,12,31))))</f>
        <v>#VALUE!</v>
      </c>
      <c r="AF3861" s="33">
        <f t="shared" si="607"/>
        <v>1</v>
      </c>
    </row>
    <row r="3862" spans="1:32">
      <c r="A3862" s="1">
        <v>3862</v>
      </c>
      <c r="B3862" s="21" t="s">
        <v>7769</v>
      </c>
      <c r="C3862" s="21" t="s">
        <v>7770</v>
      </c>
      <c r="D3862" s="21" t="s">
        <v>163</v>
      </c>
      <c r="E3862" s="21" t="s">
        <v>164</v>
      </c>
      <c r="F3862" s="21" t="s">
        <v>164</v>
      </c>
      <c r="G3862" s="21" t="s">
        <v>165</v>
      </c>
      <c r="H3862" s="21" t="s">
        <v>166</v>
      </c>
      <c r="I3862" s="21" t="s">
        <v>167</v>
      </c>
      <c r="J3862" s="22">
        <v>42309</v>
      </c>
      <c r="K3862" s="22">
        <v>51441</v>
      </c>
      <c r="L3862" s="23">
        <f t="shared" si="608"/>
        <v>14.4</v>
      </c>
      <c r="M3862" s="24">
        <f t="shared" si="609"/>
        <v>1</v>
      </c>
      <c r="N3862" s="21">
        <v>14.4</v>
      </c>
      <c r="O3862" s="21">
        <v>14.4</v>
      </c>
      <c r="P3862" s="21" t="s">
        <v>196</v>
      </c>
      <c r="Q3862" s="21" t="s">
        <v>197</v>
      </c>
      <c r="R3862" s="25" t="s">
        <v>198</v>
      </c>
      <c r="S3862" s="21" t="s">
        <v>542</v>
      </c>
      <c r="T3862" s="21"/>
      <c r="U3862" s="26"/>
      <c r="V3862" s="26"/>
      <c r="W3862" s="27">
        <f t="shared" si="600"/>
        <v>2016</v>
      </c>
      <c r="X3862" s="27">
        <f t="shared" si="601"/>
        <v>2040</v>
      </c>
      <c r="Y3862" s="28">
        <f t="shared" si="602"/>
        <v>0</v>
      </c>
      <c r="Z3862" s="29" t="str">
        <f t="shared" si="603"/>
        <v>Excluded</v>
      </c>
      <c r="AA3862" s="30">
        <f t="shared" si="604"/>
        <v>14.4</v>
      </c>
      <c r="AB3862" s="31">
        <f>IF(AND(ISNUMBER(MATCH($S3862,[3]Lists!$CU$8:$CU$37,0)),J3862&gt;=DATE(2018,12,31)),$AH$6,$AH$5)</f>
        <v>1</v>
      </c>
      <c r="AC3862" s="31">
        <f t="shared" si="605"/>
        <v>1</v>
      </c>
      <c r="AD3862" s="31">
        <f t="shared" si="606"/>
        <v>1</v>
      </c>
      <c r="AE3862" s="32" t="e">
        <f>MIN($K3862,IF(AND(S3862='[3]Resources - Baseline'!$C$25,$AH$3&gt;0),MIN(DATE(2050,12,31),MAX(DATE($AH$4,12,31),DATE(YEAR(J3862)+$AH$3,MONTH(J3862),DAY(J3862)))),IF(AND(COUNTIFS('[3]Resources - Baseline'!$C$26:$C$37,S3862)=1,$AH$2&gt;0),MIN(DATE($AH$4,12,31),DATE(YEAR(J3862)+$AH$2,MONTH(J3862),DAY(J3862))),DATE(2050,12,31))))</f>
        <v>#VALUE!</v>
      </c>
      <c r="AF3862" s="33">
        <f t="shared" si="607"/>
        <v>1</v>
      </c>
    </row>
    <row r="3863" spans="1:32">
      <c r="A3863" s="1">
        <v>3863</v>
      </c>
      <c r="B3863" s="21" t="s">
        <v>7771</v>
      </c>
      <c r="C3863" s="21" t="s">
        <v>7772</v>
      </c>
      <c r="D3863" s="21" t="s">
        <v>163</v>
      </c>
      <c r="E3863" s="21" t="s">
        <v>164</v>
      </c>
      <c r="F3863" s="21" t="s">
        <v>164</v>
      </c>
      <c r="G3863" s="21" t="s">
        <v>165</v>
      </c>
      <c r="H3863" s="21" t="s">
        <v>166</v>
      </c>
      <c r="I3863" s="21" t="s">
        <v>167</v>
      </c>
      <c r="J3863" s="22">
        <v>42309</v>
      </c>
      <c r="K3863" s="22">
        <v>51441</v>
      </c>
      <c r="L3863" s="23">
        <f t="shared" si="608"/>
        <v>27</v>
      </c>
      <c r="M3863" s="24">
        <f t="shared" si="609"/>
        <v>1</v>
      </c>
      <c r="N3863" s="21">
        <v>27</v>
      </c>
      <c r="O3863" s="21">
        <v>27</v>
      </c>
      <c r="P3863" s="21" t="s">
        <v>196</v>
      </c>
      <c r="Q3863" s="21" t="s">
        <v>197</v>
      </c>
      <c r="R3863" s="25" t="s">
        <v>198</v>
      </c>
      <c r="S3863" s="21" t="s">
        <v>542</v>
      </c>
      <c r="T3863" s="21"/>
      <c r="U3863" s="26"/>
      <c r="V3863" s="26"/>
      <c r="W3863" s="27">
        <f t="shared" si="600"/>
        <v>2016</v>
      </c>
      <c r="X3863" s="27">
        <f t="shared" si="601"/>
        <v>2040</v>
      </c>
      <c r="Y3863" s="28">
        <f t="shared" si="602"/>
        <v>0</v>
      </c>
      <c r="Z3863" s="29" t="str">
        <f t="shared" si="603"/>
        <v>Excluded</v>
      </c>
      <c r="AA3863" s="30">
        <f t="shared" si="604"/>
        <v>27</v>
      </c>
      <c r="AB3863" s="31">
        <f>IF(AND(ISNUMBER(MATCH($S3863,[3]Lists!$CU$8:$CU$37,0)),J3863&gt;=DATE(2018,12,31)),$AH$6,$AH$5)</f>
        <v>1</v>
      </c>
      <c r="AC3863" s="31">
        <f t="shared" si="605"/>
        <v>1</v>
      </c>
      <c r="AD3863" s="31">
        <f t="shared" si="606"/>
        <v>1</v>
      </c>
      <c r="AE3863" s="32" t="e">
        <f>MIN($K3863,IF(AND(S3863='[3]Resources - Baseline'!$C$25,$AH$3&gt;0),MIN(DATE(2050,12,31),MAX(DATE($AH$4,12,31),DATE(YEAR(J3863)+$AH$3,MONTH(J3863),DAY(J3863)))),IF(AND(COUNTIFS('[3]Resources - Baseline'!$C$26:$C$37,S3863)=1,$AH$2&gt;0),MIN(DATE($AH$4,12,31),DATE(YEAR(J3863)+$AH$2,MONTH(J3863),DAY(J3863))),DATE(2050,12,31))))</f>
        <v>#VALUE!</v>
      </c>
      <c r="AF3863" s="33">
        <f t="shared" si="607"/>
        <v>1</v>
      </c>
    </row>
    <row r="3864" spans="1:32">
      <c r="A3864" s="1">
        <v>3864</v>
      </c>
      <c r="B3864" s="21" t="s">
        <v>7773</v>
      </c>
      <c r="C3864" s="21" t="s">
        <v>7774</v>
      </c>
      <c r="D3864" s="21" t="s">
        <v>163</v>
      </c>
      <c r="E3864" s="21" t="s">
        <v>164</v>
      </c>
      <c r="F3864" s="21" t="s">
        <v>164</v>
      </c>
      <c r="G3864" s="21" t="s">
        <v>165</v>
      </c>
      <c r="H3864" s="21" t="s">
        <v>166</v>
      </c>
      <c r="I3864" s="21" t="s">
        <v>167</v>
      </c>
      <c r="J3864" s="22">
        <v>41851</v>
      </c>
      <c r="K3864" s="22">
        <v>55153</v>
      </c>
      <c r="L3864" s="23">
        <f t="shared" si="608"/>
        <v>21</v>
      </c>
      <c r="M3864" s="24">
        <f t="shared" si="609"/>
        <v>1</v>
      </c>
      <c r="N3864" s="21">
        <v>21</v>
      </c>
      <c r="O3864" s="21">
        <v>21</v>
      </c>
      <c r="P3864" s="21" t="s">
        <v>196</v>
      </c>
      <c r="Q3864" s="21" t="s">
        <v>197</v>
      </c>
      <c r="R3864" s="25" t="s">
        <v>198</v>
      </c>
      <c r="S3864" s="21" t="s">
        <v>542</v>
      </c>
      <c r="T3864" s="21"/>
      <c r="U3864" s="26"/>
      <c r="V3864" s="26"/>
      <c r="W3864" s="27">
        <f t="shared" si="600"/>
        <v>2015</v>
      </c>
      <c r="X3864" s="27">
        <f t="shared" si="601"/>
        <v>2050</v>
      </c>
      <c r="Y3864" s="28">
        <f t="shared" si="602"/>
        <v>0</v>
      </c>
      <c r="Z3864" s="29" t="str">
        <f t="shared" si="603"/>
        <v>Excluded</v>
      </c>
      <c r="AA3864" s="30">
        <f t="shared" si="604"/>
        <v>21</v>
      </c>
      <c r="AB3864" s="31">
        <f>IF(AND(ISNUMBER(MATCH($S3864,[3]Lists!$CU$8:$CU$37,0)),J3864&gt;=DATE(2018,12,31)),$AH$6,$AH$5)</f>
        <v>1</v>
      </c>
      <c r="AC3864" s="31">
        <f t="shared" si="605"/>
        <v>1</v>
      </c>
      <c r="AD3864" s="31">
        <f t="shared" si="606"/>
        <v>1</v>
      </c>
      <c r="AE3864" s="32" t="e">
        <f>MIN($K3864,IF(AND(S3864='[3]Resources - Baseline'!$C$25,$AH$3&gt;0),MIN(DATE(2050,12,31),MAX(DATE($AH$4,12,31),DATE(YEAR(J3864)+$AH$3,MONTH(J3864),DAY(J3864)))),IF(AND(COUNTIFS('[3]Resources - Baseline'!$C$26:$C$37,S3864)=1,$AH$2&gt;0),MIN(DATE($AH$4,12,31),DATE(YEAR(J3864)+$AH$2,MONTH(J3864),DAY(J3864))),DATE(2050,12,31))))</f>
        <v>#VALUE!</v>
      </c>
      <c r="AF3864" s="33">
        <f t="shared" si="607"/>
        <v>1</v>
      </c>
    </row>
    <row r="3865" spans="1:32">
      <c r="A3865" s="1">
        <v>3865</v>
      </c>
      <c r="B3865" s="21" t="s">
        <v>7775</v>
      </c>
      <c r="C3865" s="21" t="s">
        <v>7776</v>
      </c>
      <c r="D3865" s="21" t="s">
        <v>163</v>
      </c>
      <c r="E3865" s="21" t="s">
        <v>164</v>
      </c>
      <c r="F3865" s="21" t="s">
        <v>164</v>
      </c>
      <c r="G3865" s="21" t="s">
        <v>165</v>
      </c>
      <c r="H3865" s="21" t="s">
        <v>166</v>
      </c>
      <c r="I3865" s="21" t="s">
        <v>167</v>
      </c>
      <c r="J3865" s="22">
        <v>41851</v>
      </c>
      <c r="K3865" s="22">
        <v>55153</v>
      </c>
      <c r="L3865" s="23">
        <f t="shared" si="608"/>
        <v>21</v>
      </c>
      <c r="M3865" s="24">
        <f t="shared" si="609"/>
        <v>1</v>
      </c>
      <c r="N3865" s="21">
        <v>21</v>
      </c>
      <c r="O3865" s="21">
        <v>21</v>
      </c>
      <c r="P3865" s="21" t="s">
        <v>196</v>
      </c>
      <c r="Q3865" s="21" t="s">
        <v>197</v>
      </c>
      <c r="R3865" s="25" t="s">
        <v>198</v>
      </c>
      <c r="S3865" s="21" t="s">
        <v>542</v>
      </c>
      <c r="T3865" s="21"/>
      <c r="U3865" s="26"/>
      <c r="V3865" s="26"/>
      <c r="W3865" s="27">
        <f t="shared" si="600"/>
        <v>2015</v>
      </c>
      <c r="X3865" s="27">
        <f t="shared" si="601"/>
        <v>2050</v>
      </c>
      <c r="Y3865" s="28">
        <f t="shared" si="602"/>
        <v>0</v>
      </c>
      <c r="Z3865" s="29" t="str">
        <f t="shared" si="603"/>
        <v>Excluded</v>
      </c>
      <c r="AA3865" s="30">
        <f t="shared" si="604"/>
        <v>21</v>
      </c>
      <c r="AB3865" s="31">
        <f>IF(AND(ISNUMBER(MATCH($S3865,[3]Lists!$CU$8:$CU$37,0)),J3865&gt;=DATE(2018,12,31)),$AH$6,$AH$5)</f>
        <v>1</v>
      </c>
      <c r="AC3865" s="31">
        <f t="shared" si="605"/>
        <v>1</v>
      </c>
      <c r="AD3865" s="31">
        <f t="shared" si="606"/>
        <v>1</v>
      </c>
      <c r="AE3865" s="32" t="e">
        <f>MIN($K3865,IF(AND(S3865='[3]Resources - Baseline'!$C$25,$AH$3&gt;0),MIN(DATE(2050,12,31),MAX(DATE($AH$4,12,31),DATE(YEAR(J3865)+$AH$3,MONTH(J3865),DAY(J3865)))),IF(AND(COUNTIFS('[3]Resources - Baseline'!$C$26:$C$37,S3865)=1,$AH$2&gt;0),MIN(DATE($AH$4,12,31),DATE(YEAR(J3865)+$AH$2,MONTH(J3865),DAY(J3865))),DATE(2050,12,31))))</f>
        <v>#VALUE!</v>
      </c>
      <c r="AF3865" s="33">
        <f t="shared" si="607"/>
        <v>1</v>
      </c>
    </row>
    <row r="3866" spans="1:32">
      <c r="A3866" s="1">
        <v>3866</v>
      </c>
      <c r="B3866" s="21" t="s">
        <v>7777</v>
      </c>
      <c r="C3866" s="21" t="s">
        <v>7778</v>
      </c>
      <c r="D3866" s="21" t="s">
        <v>163</v>
      </c>
      <c r="E3866" s="21" t="s">
        <v>164</v>
      </c>
      <c r="F3866" s="21" t="s">
        <v>164</v>
      </c>
      <c r="G3866" s="21" t="s">
        <v>165</v>
      </c>
      <c r="H3866" s="21" t="s">
        <v>166</v>
      </c>
      <c r="I3866" s="21" t="s">
        <v>167</v>
      </c>
      <c r="J3866" s="22">
        <v>41851</v>
      </c>
      <c r="K3866" s="22">
        <v>55153</v>
      </c>
      <c r="L3866" s="23">
        <f t="shared" si="608"/>
        <v>19.5</v>
      </c>
      <c r="M3866" s="24">
        <f t="shared" si="609"/>
        <v>1</v>
      </c>
      <c r="N3866" s="21">
        <v>19.5</v>
      </c>
      <c r="O3866" s="21">
        <v>19.5</v>
      </c>
      <c r="P3866" s="21" t="s">
        <v>196</v>
      </c>
      <c r="Q3866" s="21" t="s">
        <v>197</v>
      </c>
      <c r="R3866" s="25" t="s">
        <v>198</v>
      </c>
      <c r="S3866" s="21" t="s">
        <v>542</v>
      </c>
      <c r="T3866" s="21"/>
      <c r="U3866" s="26"/>
      <c r="V3866" s="26"/>
      <c r="W3866" s="27">
        <f t="shared" si="600"/>
        <v>2015</v>
      </c>
      <c r="X3866" s="27">
        <f t="shared" si="601"/>
        <v>2050</v>
      </c>
      <c r="Y3866" s="28">
        <f t="shared" si="602"/>
        <v>0</v>
      </c>
      <c r="Z3866" s="29" t="str">
        <f t="shared" si="603"/>
        <v>Excluded</v>
      </c>
      <c r="AA3866" s="30">
        <f t="shared" si="604"/>
        <v>19.5</v>
      </c>
      <c r="AB3866" s="31">
        <f>IF(AND(ISNUMBER(MATCH($S3866,[3]Lists!$CU$8:$CU$37,0)),J3866&gt;=DATE(2018,12,31)),$AH$6,$AH$5)</f>
        <v>1</v>
      </c>
      <c r="AC3866" s="31">
        <f t="shared" si="605"/>
        <v>1</v>
      </c>
      <c r="AD3866" s="31">
        <f t="shared" si="606"/>
        <v>1</v>
      </c>
      <c r="AE3866" s="32" t="e">
        <f>MIN($K3866,IF(AND(S3866='[3]Resources - Baseline'!$C$25,$AH$3&gt;0),MIN(DATE(2050,12,31),MAX(DATE($AH$4,12,31),DATE(YEAR(J3866)+$AH$3,MONTH(J3866),DAY(J3866)))),IF(AND(COUNTIFS('[3]Resources - Baseline'!$C$26:$C$37,S3866)=1,$AH$2&gt;0),MIN(DATE($AH$4,12,31),DATE(YEAR(J3866)+$AH$2,MONTH(J3866),DAY(J3866))),DATE(2050,12,31))))</f>
        <v>#VALUE!</v>
      </c>
      <c r="AF3866" s="33">
        <f t="shared" si="607"/>
        <v>1</v>
      </c>
    </row>
    <row r="3867" spans="1:32">
      <c r="A3867" s="1">
        <v>3867</v>
      </c>
      <c r="B3867" s="21" t="s">
        <v>7779</v>
      </c>
      <c r="C3867" s="21" t="s">
        <v>7780</v>
      </c>
      <c r="D3867" s="21" t="s">
        <v>163</v>
      </c>
      <c r="E3867" s="21" t="s">
        <v>164</v>
      </c>
      <c r="F3867" s="21" t="s">
        <v>164</v>
      </c>
      <c r="G3867" s="21" t="s">
        <v>165</v>
      </c>
      <c r="H3867" s="21" t="s">
        <v>166</v>
      </c>
      <c r="I3867" s="21" t="s">
        <v>167</v>
      </c>
      <c r="J3867" s="22">
        <v>41851</v>
      </c>
      <c r="K3867" s="22">
        <v>55153</v>
      </c>
      <c r="L3867" s="23">
        <f t="shared" si="608"/>
        <v>19.5</v>
      </c>
      <c r="M3867" s="24">
        <f t="shared" si="609"/>
        <v>1</v>
      </c>
      <c r="N3867" s="21">
        <v>19.5</v>
      </c>
      <c r="O3867" s="21">
        <v>19.5</v>
      </c>
      <c r="P3867" s="21" t="s">
        <v>196</v>
      </c>
      <c r="Q3867" s="21" t="s">
        <v>197</v>
      </c>
      <c r="R3867" s="25" t="s">
        <v>198</v>
      </c>
      <c r="S3867" s="21" t="s">
        <v>542</v>
      </c>
      <c r="T3867" s="21"/>
      <c r="U3867" s="26"/>
      <c r="V3867" s="26"/>
      <c r="W3867" s="27">
        <f t="shared" si="600"/>
        <v>2015</v>
      </c>
      <c r="X3867" s="27">
        <f t="shared" si="601"/>
        <v>2050</v>
      </c>
      <c r="Y3867" s="28">
        <f t="shared" si="602"/>
        <v>0</v>
      </c>
      <c r="Z3867" s="29" t="str">
        <f t="shared" si="603"/>
        <v>Excluded</v>
      </c>
      <c r="AA3867" s="30">
        <f t="shared" si="604"/>
        <v>19.5</v>
      </c>
      <c r="AB3867" s="31">
        <f>IF(AND(ISNUMBER(MATCH($S3867,[3]Lists!$CU$8:$CU$37,0)),J3867&gt;=DATE(2018,12,31)),$AH$6,$AH$5)</f>
        <v>1</v>
      </c>
      <c r="AC3867" s="31">
        <f t="shared" si="605"/>
        <v>1</v>
      </c>
      <c r="AD3867" s="31">
        <f t="shared" si="606"/>
        <v>1</v>
      </c>
      <c r="AE3867" s="32" t="e">
        <f>MIN($K3867,IF(AND(S3867='[3]Resources - Baseline'!$C$25,$AH$3&gt;0),MIN(DATE(2050,12,31),MAX(DATE($AH$4,12,31),DATE(YEAR(J3867)+$AH$3,MONTH(J3867),DAY(J3867)))),IF(AND(COUNTIFS('[3]Resources - Baseline'!$C$26:$C$37,S3867)=1,$AH$2&gt;0),MIN(DATE($AH$4,12,31),DATE(YEAR(J3867)+$AH$2,MONTH(J3867),DAY(J3867))),DATE(2050,12,31))))</f>
        <v>#VALUE!</v>
      </c>
      <c r="AF3867" s="33">
        <f t="shared" si="607"/>
        <v>1</v>
      </c>
    </row>
    <row r="3868" spans="1:32">
      <c r="A3868" s="1">
        <v>3868</v>
      </c>
      <c r="B3868" s="21" t="s">
        <v>7781</v>
      </c>
      <c r="C3868" s="21" t="s">
        <v>7782</v>
      </c>
      <c r="D3868" s="21" t="s">
        <v>163</v>
      </c>
      <c r="E3868" s="21" t="s">
        <v>164</v>
      </c>
      <c r="F3868" s="21" t="s">
        <v>164</v>
      </c>
      <c r="G3868" s="21" t="s">
        <v>165</v>
      </c>
      <c r="H3868" s="21" t="s">
        <v>166</v>
      </c>
      <c r="I3868" s="21" t="s">
        <v>167</v>
      </c>
      <c r="J3868" s="22">
        <v>41851</v>
      </c>
      <c r="K3868" s="22">
        <v>55153</v>
      </c>
      <c r="L3868" s="23">
        <f t="shared" si="608"/>
        <v>19.5</v>
      </c>
      <c r="M3868" s="24">
        <f t="shared" si="609"/>
        <v>1</v>
      </c>
      <c r="N3868" s="21">
        <v>19.5</v>
      </c>
      <c r="O3868" s="21">
        <v>19.5</v>
      </c>
      <c r="P3868" s="21" t="s">
        <v>196</v>
      </c>
      <c r="Q3868" s="21" t="s">
        <v>197</v>
      </c>
      <c r="R3868" s="25" t="s">
        <v>198</v>
      </c>
      <c r="S3868" s="21" t="s">
        <v>542</v>
      </c>
      <c r="T3868" s="21"/>
      <c r="U3868" s="26"/>
      <c r="V3868" s="26"/>
      <c r="W3868" s="27">
        <f t="shared" si="600"/>
        <v>2015</v>
      </c>
      <c r="X3868" s="27">
        <f t="shared" si="601"/>
        <v>2050</v>
      </c>
      <c r="Y3868" s="28">
        <f t="shared" si="602"/>
        <v>0</v>
      </c>
      <c r="Z3868" s="29" t="str">
        <f t="shared" si="603"/>
        <v>Excluded</v>
      </c>
      <c r="AA3868" s="30">
        <f t="shared" si="604"/>
        <v>19.5</v>
      </c>
      <c r="AB3868" s="31">
        <f>IF(AND(ISNUMBER(MATCH($S3868,[3]Lists!$CU$8:$CU$37,0)),J3868&gt;=DATE(2018,12,31)),$AH$6,$AH$5)</f>
        <v>1</v>
      </c>
      <c r="AC3868" s="31">
        <f t="shared" si="605"/>
        <v>1</v>
      </c>
      <c r="AD3868" s="31">
        <f t="shared" si="606"/>
        <v>1</v>
      </c>
      <c r="AE3868" s="32" t="e">
        <f>MIN($K3868,IF(AND(S3868='[3]Resources - Baseline'!$C$25,$AH$3&gt;0),MIN(DATE(2050,12,31),MAX(DATE($AH$4,12,31),DATE(YEAR(J3868)+$AH$3,MONTH(J3868),DAY(J3868)))),IF(AND(COUNTIFS('[3]Resources - Baseline'!$C$26:$C$37,S3868)=1,$AH$2&gt;0),MIN(DATE($AH$4,12,31),DATE(YEAR(J3868)+$AH$2,MONTH(J3868),DAY(J3868))),DATE(2050,12,31))))</f>
        <v>#VALUE!</v>
      </c>
      <c r="AF3868" s="33">
        <f t="shared" si="607"/>
        <v>1</v>
      </c>
    </row>
    <row r="3869" spans="1:32">
      <c r="A3869" s="1">
        <v>3869</v>
      </c>
      <c r="B3869" s="21" t="s">
        <v>7783</v>
      </c>
      <c r="C3869" s="21" t="s">
        <v>7784</v>
      </c>
      <c r="D3869" s="21" t="s">
        <v>163</v>
      </c>
      <c r="E3869" s="21" t="s">
        <v>192</v>
      </c>
      <c r="F3869" s="21" t="s">
        <v>192</v>
      </c>
      <c r="G3869" s="21" t="s">
        <v>193</v>
      </c>
      <c r="H3869" s="21" t="s">
        <v>194</v>
      </c>
      <c r="I3869" s="21" t="s">
        <v>195</v>
      </c>
      <c r="J3869" s="22">
        <v>41851</v>
      </c>
      <c r="K3869" s="22">
        <v>55153</v>
      </c>
      <c r="L3869" s="23">
        <f t="shared" si="608"/>
        <v>21</v>
      </c>
      <c r="M3869" s="24">
        <f t="shared" si="609"/>
        <v>1</v>
      </c>
      <c r="N3869" s="21">
        <v>21</v>
      </c>
      <c r="O3869" s="21">
        <v>21</v>
      </c>
      <c r="P3869" s="21" t="s">
        <v>196</v>
      </c>
      <c r="Q3869" s="21" t="s">
        <v>197</v>
      </c>
      <c r="R3869" s="25" t="s">
        <v>198</v>
      </c>
      <c r="S3869" s="21" t="s">
        <v>199</v>
      </c>
      <c r="T3869" s="21"/>
      <c r="U3869" s="26"/>
      <c r="V3869" s="26"/>
      <c r="W3869" s="27">
        <f t="shared" si="600"/>
        <v>2015</v>
      </c>
      <c r="X3869" s="27">
        <f t="shared" si="601"/>
        <v>2050</v>
      </c>
      <c r="Y3869" s="28">
        <f t="shared" si="602"/>
        <v>0</v>
      </c>
      <c r="Z3869" s="29" t="str">
        <f t="shared" si="603"/>
        <v>SW</v>
      </c>
      <c r="AA3869" s="30">
        <f t="shared" si="604"/>
        <v>21</v>
      </c>
      <c r="AB3869" s="31">
        <f>IF(AND(ISNUMBER(MATCH($S3869,[3]Lists!$CU$8:$CU$37,0)),J3869&gt;=DATE(2018,12,31)),$AH$6,$AH$5)</f>
        <v>1</v>
      </c>
      <c r="AC3869" s="31">
        <f t="shared" si="605"/>
        <v>1</v>
      </c>
      <c r="AD3869" s="31">
        <f t="shared" si="606"/>
        <v>1</v>
      </c>
      <c r="AE3869" s="32" t="e">
        <f>MIN($K3869,IF(AND(S3869='[3]Resources - Baseline'!$C$25,$AH$3&gt;0),MIN(DATE(2050,12,31),MAX(DATE($AH$4,12,31),DATE(YEAR(J3869)+$AH$3,MONTH(J3869),DAY(J3869)))),IF(AND(COUNTIFS('[3]Resources - Baseline'!$C$26:$C$37,S3869)=1,$AH$2&gt;0),MIN(DATE($AH$4,12,31),DATE(YEAR(J3869)+$AH$2,MONTH(J3869),DAY(J3869))),DATE(2050,12,31))))</f>
        <v>#VALUE!</v>
      </c>
      <c r="AF3869" s="33">
        <f t="shared" si="607"/>
        <v>1</v>
      </c>
    </row>
    <row r="3870" spans="1:32">
      <c r="A3870" s="1">
        <v>3870</v>
      </c>
      <c r="B3870" s="21" t="s">
        <v>7785</v>
      </c>
      <c r="C3870" s="21" t="s">
        <v>7786</v>
      </c>
      <c r="D3870" s="21" t="s">
        <v>163</v>
      </c>
      <c r="E3870" s="21" t="s">
        <v>164</v>
      </c>
      <c r="F3870" s="21" t="s">
        <v>164</v>
      </c>
      <c r="G3870" s="21" t="s">
        <v>165</v>
      </c>
      <c r="H3870" s="21" t="s">
        <v>166</v>
      </c>
      <c r="I3870" s="21" t="s">
        <v>167</v>
      </c>
      <c r="J3870" s="22">
        <v>41851</v>
      </c>
      <c r="K3870" s="22">
        <v>55153</v>
      </c>
      <c r="L3870" s="23">
        <f t="shared" si="608"/>
        <v>21</v>
      </c>
      <c r="M3870" s="24">
        <f t="shared" si="609"/>
        <v>1</v>
      </c>
      <c r="N3870" s="21">
        <v>21</v>
      </c>
      <c r="O3870" s="21">
        <v>21</v>
      </c>
      <c r="P3870" s="21" t="s">
        <v>196</v>
      </c>
      <c r="Q3870" s="21" t="s">
        <v>197</v>
      </c>
      <c r="R3870" s="25" t="s">
        <v>198</v>
      </c>
      <c r="S3870" s="21" t="s">
        <v>542</v>
      </c>
      <c r="T3870" s="21"/>
      <c r="U3870" s="26"/>
      <c r="V3870" s="26"/>
      <c r="W3870" s="27">
        <f t="shared" si="600"/>
        <v>2015</v>
      </c>
      <c r="X3870" s="27">
        <f t="shared" si="601"/>
        <v>2050</v>
      </c>
      <c r="Y3870" s="28">
        <f t="shared" si="602"/>
        <v>0</v>
      </c>
      <c r="Z3870" s="29" t="str">
        <f t="shared" si="603"/>
        <v>Excluded</v>
      </c>
      <c r="AA3870" s="30">
        <f t="shared" si="604"/>
        <v>21</v>
      </c>
      <c r="AB3870" s="31">
        <f>IF(AND(ISNUMBER(MATCH($S3870,[3]Lists!$CU$8:$CU$37,0)),J3870&gt;=DATE(2018,12,31)),$AH$6,$AH$5)</f>
        <v>1</v>
      </c>
      <c r="AC3870" s="31">
        <f t="shared" si="605"/>
        <v>1</v>
      </c>
      <c r="AD3870" s="31">
        <f t="shared" si="606"/>
        <v>1</v>
      </c>
      <c r="AE3870" s="32" t="e">
        <f>MIN($K3870,IF(AND(S3870='[3]Resources - Baseline'!$C$25,$AH$3&gt;0),MIN(DATE(2050,12,31),MAX(DATE($AH$4,12,31),DATE(YEAR(J3870)+$AH$3,MONTH(J3870),DAY(J3870)))),IF(AND(COUNTIFS('[3]Resources - Baseline'!$C$26:$C$37,S3870)=1,$AH$2&gt;0),MIN(DATE($AH$4,12,31),DATE(YEAR(J3870)+$AH$2,MONTH(J3870),DAY(J3870))),DATE(2050,12,31))))</f>
        <v>#VALUE!</v>
      </c>
      <c r="AF3870" s="33">
        <f t="shared" si="607"/>
        <v>1</v>
      </c>
    </row>
    <row r="3871" spans="1:32">
      <c r="A3871" s="1">
        <v>3871</v>
      </c>
      <c r="B3871" s="21" t="s">
        <v>7787</v>
      </c>
      <c r="C3871" s="21" t="s">
        <v>7788</v>
      </c>
      <c r="D3871" s="21" t="s">
        <v>163</v>
      </c>
      <c r="E3871" s="21" t="s">
        <v>192</v>
      </c>
      <c r="F3871" s="21" t="s">
        <v>192</v>
      </c>
      <c r="G3871" s="21" t="s">
        <v>193</v>
      </c>
      <c r="H3871" s="21" t="s">
        <v>194</v>
      </c>
      <c r="I3871" s="21" t="s">
        <v>195</v>
      </c>
      <c r="J3871" s="22">
        <v>42705</v>
      </c>
      <c r="K3871" s="22">
        <v>54893</v>
      </c>
      <c r="L3871" s="23">
        <f t="shared" si="608"/>
        <v>25</v>
      </c>
      <c r="M3871" s="24">
        <f t="shared" si="609"/>
        <v>1</v>
      </c>
      <c r="N3871" s="21">
        <v>25</v>
      </c>
      <c r="O3871" s="21">
        <v>25</v>
      </c>
      <c r="P3871" s="21" t="s">
        <v>196</v>
      </c>
      <c r="Q3871" s="21" t="s">
        <v>197</v>
      </c>
      <c r="R3871" s="25" t="s">
        <v>198</v>
      </c>
      <c r="S3871" s="21" t="s">
        <v>199</v>
      </c>
      <c r="T3871" s="21"/>
      <c r="U3871" s="26"/>
      <c r="V3871" s="26"/>
      <c r="W3871" s="27">
        <f t="shared" si="600"/>
        <v>2017</v>
      </c>
      <c r="X3871" s="27">
        <f t="shared" si="601"/>
        <v>2049</v>
      </c>
      <c r="Y3871" s="28">
        <f t="shared" si="602"/>
        <v>0</v>
      </c>
      <c r="Z3871" s="29" t="str">
        <f t="shared" si="603"/>
        <v>SW</v>
      </c>
      <c r="AA3871" s="30">
        <f t="shared" si="604"/>
        <v>25</v>
      </c>
      <c r="AB3871" s="31">
        <f>IF(AND(ISNUMBER(MATCH($S3871,[3]Lists!$CU$8:$CU$37,0)),J3871&gt;=DATE(2018,12,31)),$AH$6,$AH$5)</f>
        <v>1</v>
      </c>
      <c r="AC3871" s="31">
        <f t="shared" si="605"/>
        <v>1</v>
      </c>
      <c r="AD3871" s="31">
        <f t="shared" si="606"/>
        <v>1</v>
      </c>
      <c r="AE3871" s="32" t="e">
        <f>MIN($K3871,IF(AND(S3871='[3]Resources - Baseline'!$C$25,$AH$3&gt;0),MIN(DATE(2050,12,31),MAX(DATE($AH$4,12,31),DATE(YEAR(J3871)+$AH$3,MONTH(J3871),DAY(J3871)))),IF(AND(COUNTIFS('[3]Resources - Baseline'!$C$26:$C$37,S3871)=1,$AH$2&gt;0),MIN(DATE($AH$4,12,31),DATE(YEAR(J3871)+$AH$2,MONTH(J3871),DAY(J3871))),DATE(2050,12,31))))</f>
        <v>#VALUE!</v>
      </c>
      <c r="AF3871" s="33">
        <f t="shared" si="607"/>
        <v>1</v>
      </c>
    </row>
    <row r="3872" spans="1:32">
      <c r="A3872" s="1">
        <v>3872</v>
      </c>
      <c r="B3872" s="21" t="s">
        <v>7789</v>
      </c>
      <c r="C3872" s="21" t="s">
        <v>7790</v>
      </c>
      <c r="D3872" s="21" t="s">
        <v>163</v>
      </c>
      <c r="E3872" s="21" t="s">
        <v>353</v>
      </c>
      <c r="F3872" s="21" t="s">
        <v>353</v>
      </c>
      <c r="G3872" s="21" t="s">
        <v>354</v>
      </c>
      <c r="H3872" s="21" t="s">
        <v>353</v>
      </c>
      <c r="I3872" s="21" t="s">
        <v>167</v>
      </c>
      <c r="J3872" s="22">
        <v>21732</v>
      </c>
      <c r="K3872" s="22">
        <v>55153</v>
      </c>
      <c r="L3872" s="23">
        <f t="shared" si="608"/>
        <v>3</v>
      </c>
      <c r="M3872" s="24">
        <f t="shared" si="609"/>
        <v>1</v>
      </c>
      <c r="N3872" s="21">
        <v>3</v>
      </c>
      <c r="O3872" s="21">
        <v>3</v>
      </c>
      <c r="P3872" s="21" t="s">
        <v>218</v>
      </c>
      <c r="Q3872" s="21" t="s">
        <v>219</v>
      </c>
      <c r="R3872" s="25" t="s">
        <v>218</v>
      </c>
      <c r="S3872" s="21" t="s">
        <v>220</v>
      </c>
      <c r="T3872" s="21"/>
      <c r="U3872" s="26"/>
      <c r="V3872" s="26"/>
      <c r="W3872" s="27">
        <f t="shared" si="600"/>
        <v>1960</v>
      </c>
      <c r="X3872" s="27">
        <f t="shared" si="601"/>
        <v>2050</v>
      </c>
      <c r="Y3872" s="28">
        <f t="shared" si="602"/>
        <v>0</v>
      </c>
      <c r="Z3872" s="29" t="str">
        <f t="shared" si="603"/>
        <v>Excluded</v>
      </c>
      <c r="AA3872" s="30">
        <f t="shared" si="604"/>
        <v>3</v>
      </c>
      <c r="AB3872" s="31">
        <f>IF(AND(ISNUMBER(MATCH($S3872,[3]Lists!$CU$8:$CU$37,0)),J3872&gt;=DATE(2018,12,31)),$AH$6,$AH$5)</f>
        <v>1</v>
      </c>
      <c r="AC3872" s="31">
        <f t="shared" si="605"/>
        <v>1</v>
      </c>
      <c r="AD3872" s="31">
        <f t="shared" si="606"/>
        <v>1</v>
      </c>
      <c r="AE3872" s="32" t="e">
        <f>MIN($K3872,IF(AND(S3872='[3]Resources - Baseline'!$C$25,$AH$3&gt;0),MIN(DATE(2050,12,31),MAX(DATE($AH$4,12,31),DATE(YEAR(J3872)+$AH$3,MONTH(J3872),DAY(J3872)))),IF(AND(COUNTIFS('[3]Resources - Baseline'!$C$26:$C$37,S3872)=1,$AH$2&gt;0),MIN(DATE($AH$4,12,31),DATE(YEAR(J3872)+$AH$2,MONTH(J3872),DAY(J3872))),DATE(2050,12,31))))</f>
        <v>#VALUE!</v>
      </c>
      <c r="AF3872" s="33">
        <f t="shared" si="607"/>
        <v>1</v>
      </c>
    </row>
    <row r="3873" spans="1:32">
      <c r="A3873" s="1">
        <v>3873</v>
      </c>
      <c r="B3873" s="21" t="s">
        <v>7791</v>
      </c>
      <c r="C3873" s="21" t="s">
        <v>7792</v>
      </c>
      <c r="D3873" s="21" t="s">
        <v>174</v>
      </c>
      <c r="E3873" s="22" t="s">
        <v>176</v>
      </c>
      <c r="F3873" s="22" t="s">
        <v>176</v>
      </c>
      <c r="G3873" s="22" t="s">
        <v>177</v>
      </c>
      <c r="H3873" s="22" t="s">
        <v>176</v>
      </c>
      <c r="I3873" s="22" t="s">
        <v>178</v>
      </c>
      <c r="J3873" s="22">
        <v>43769</v>
      </c>
      <c r="K3873" s="22">
        <v>55153</v>
      </c>
      <c r="L3873" s="23">
        <f t="shared" si="608"/>
        <v>108</v>
      </c>
      <c r="M3873" s="24">
        <f t="shared" si="609"/>
        <v>1</v>
      </c>
      <c r="N3873" s="23">
        <v>108</v>
      </c>
      <c r="O3873" s="23">
        <v>108</v>
      </c>
      <c r="P3873" s="23" t="s">
        <v>179</v>
      </c>
      <c r="Q3873" s="23" t="s">
        <v>180</v>
      </c>
      <c r="R3873" s="25" t="s">
        <v>181</v>
      </c>
      <c r="S3873" s="22" t="s">
        <v>182</v>
      </c>
      <c r="T3873" s="22"/>
      <c r="U3873" s="26"/>
      <c r="V3873" s="26"/>
      <c r="W3873" s="27">
        <f t="shared" si="600"/>
        <v>2020</v>
      </c>
      <c r="X3873" s="27">
        <f t="shared" si="601"/>
        <v>2050</v>
      </c>
      <c r="Y3873" s="28">
        <f t="shared" si="602"/>
        <v>0</v>
      </c>
      <c r="Z3873" s="29" t="str">
        <f t="shared" si="603"/>
        <v>CAISO</v>
      </c>
      <c r="AA3873" s="30">
        <f t="shared" si="604"/>
        <v>108</v>
      </c>
      <c r="AB3873" s="31">
        <f>IF(AND(ISNUMBER(MATCH($S3873,[3]Lists!$CU$8:$CU$37,0)),J3873&gt;=DATE(2018,12,31)),$AH$6,$AH$5)</f>
        <v>0.95</v>
      </c>
      <c r="AC3873" s="31">
        <f t="shared" si="605"/>
        <v>1</v>
      </c>
      <c r="AD3873" s="31">
        <f t="shared" si="606"/>
        <v>1</v>
      </c>
      <c r="AE3873" s="32" t="e">
        <f>MIN($K3873,IF(AND(S3873='[3]Resources - Baseline'!$C$25,$AH$3&gt;0),MIN(DATE(2050,12,31),MAX(DATE($AH$4,12,31),DATE(YEAR(J3873)+$AH$3,MONTH(J3873),DAY(J3873)))),IF(AND(COUNTIFS('[3]Resources - Baseline'!$C$26:$C$37,S3873)=1,$AH$2&gt;0),MIN(DATE($AH$4,12,31),DATE(YEAR(J3873)+$AH$2,MONTH(J3873),DAY(J3873))),DATE(2050,12,31))))</f>
        <v>#VALUE!</v>
      </c>
      <c r="AF3873" s="33">
        <f t="shared" si="607"/>
        <v>0</v>
      </c>
    </row>
    <row r="3874" spans="1:32">
      <c r="A3874" s="1">
        <v>3874</v>
      </c>
      <c r="B3874" s="21" t="s">
        <v>7793</v>
      </c>
      <c r="C3874" s="21" t="s">
        <v>7794</v>
      </c>
      <c r="D3874" s="21" t="s">
        <v>163</v>
      </c>
      <c r="E3874" s="21" t="s">
        <v>359</v>
      </c>
      <c r="F3874" s="21" t="s">
        <v>359</v>
      </c>
      <c r="G3874" s="21" t="s">
        <v>360</v>
      </c>
      <c r="H3874" s="21" t="s">
        <v>210</v>
      </c>
      <c r="I3874" s="21" t="s">
        <v>212</v>
      </c>
      <c r="J3874" s="22">
        <v>39845</v>
      </c>
      <c r="K3874" s="22">
        <v>55153</v>
      </c>
      <c r="L3874" s="23">
        <f t="shared" si="608"/>
        <v>72</v>
      </c>
      <c r="M3874" s="24">
        <f t="shared" si="609"/>
        <v>1</v>
      </c>
      <c r="N3874" s="21">
        <v>72</v>
      </c>
      <c r="O3874" s="21">
        <v>72</v>
      </c>
      <c r="P3874" s="21" t="s">
        <v>196</v>
      </c>
      <c r="Q3874" s="21" t="s">
        <v>197</v>
      </c>
      <c r="R3874" s="25" t="s">
        <v>198</v>
      </c>
      <c r="S3874" s="21" t="s">
        <v>551</v>
      </c>
      <c r="T3874" s="21"/>
      <c r="U3874" s="26"/>
      <c r="V3874" s="26"/>
      <c r="W3874" s="27">
        <f t="shared" si="600"/>
        <v>2009</v>
      </c>
      <c r="X3874" s="27">
        <f t="shared" si="601"/>
        <v>2050</v>
      </c>
      <c r="Y3874" s="28">
        <f t="shared" si="602"/>
        <v>0</v>
      </c>
      <c r="Z3874" s="29" t="str">
        <f t="shared" si="603"/>
        <v>NW</v>
      </c>
      <c r="AA3874" s="30">
        <f t="shared" si="604"/>
        <v>72</v>
      </c>
      <c r="AB3874" s="31">
        <f>IF(AND(ISNUMBER(MATCH($S3874,[3]Lists!$CU$8:$CU$37,0)),J3874&gt;=DATE(2018,12,31)),$AH$6,$AH$5)</f>
        <v>1</v>
      </c>
      <c r="AC3874" s="31">
        <f t="shared" si="605"/>
        <v>1</v>
      </c>
      <c r="AD3874" s="31">
        <f t="shared" si="606"/>
        <v>1</v>
      </c>
      <c r="AE3874" s="32" t="e">
        <f>MIN($K3874,IF(AND(S3874='[3]Resources - Baseline'!$C$25,$AH$3&gt;0),MIN(DATE(2050,12,31),MAX(DATE($AH$4,12,31),DATE(YEAR(J3874)+$AH$3,MONTH(J3874),DAY(J3874)))),IF(AND(COUNTIFS('[3]Resources - Baseline'!$C$26:$C$37,S3874)=1,$AH$2&gt;0),MIN(DATE($AH$4,12,31),DATE(YEAR(J3874)+$AH$2,MONTH(J3874),DAY(J3874))),DATE(2050,12,31))))</f>
        <v>#VALUE!</v>
      </c>
      <c r="AF3874" s="33">
        <f t="shared" si="607"/>
        <v>0</v>
      </c>
    </row>
    <row r="3875" spans="1:32">
      <c r="A3875" s="1">
        <v>3875</v>
      </c>
      <c r="B3875" s="21" t="s">
        <v>7795</v>
      </c>
      <c r="C3875" s="21" t="s">
        <v>7796</v>
      </c>
      <c r="D3875" s="21" t="s">
        <v>163</v>
      </c>
      <c r="E3875" s="21" t="s">
        <v>837</v>
      </c>
      <c r="F3875" s="21" t="s">
        <v>837</v>
      </c>
      <c r="G3875" s="21" t="s">
        <v>838</v>
      </c>
      <c r="H3875" s="21" t="s">
        <v>434</v>
      </c>
      <c r="I3875" s="21" t="s">
        <v>212</v>
      </c>
      <c r="J3875" s="22">
        <v>34107</v>
      </c>
      <c r="K3875" s="22">
        <v>55153</v>
      </c>
      <c r="L3875" s="23">
        <f t="shared" si="608"/>
        <v>7.3</v>
      </c>
      <c r="M3875" s="24">
        <f t="shared" si="609"/>
        <v>1</v>
      </c>
      <c r="N3875" s="21">
        <v>7.3</v>
      </c>
      <c r="O3875" s="21">
        <v>7.3</v>
      </c>
      <c r="P3875" s="21" t="s">
        <v>218</v>
      </c>
      <c r="Q3875" s="21" t="s">
        <v>219</v>
      </c>
      <c r="R3875" s="25" t="s">
        <v>218</v>
      </c>
      <c r="S3875" s="21" t="s">
        <v>344</v>
      </c>
      <c r="T3875" s="21"/>
      <c r="U3875" s="26"/>
      <c r="V3875" s="26"/>
      <c r="W3875" s="27">
        <f t="shared" si="600"/>
        <v>1993</v>
      </c>
      <c r="X3875" s="27">
        <f t="shared" si="601"/>
        <v>2050</v>
      </c>
      <c r="Y3875" s="28">
        <f t="shared" si="602"/>
        <v>0</v>
      </c>
      <c r="Z3875" s="29" t="str">
        <f t="shared" si="603"/>
        <v>NW</v>
      </c>
      <c r="AA3875" s="30">
        <f t="shared" si="604"/>
        <v>7.3</v>
      </c>
      <c r="AB3875" s="31">
        <f>IF(AND(ISNUMBER(MATCH($S3875,[3]Lists!$CU$8:$CU$37,0)),J3875&gt;=DATE(2018,12,31)),$AH$6,$AH$5)</f>
        <v>1</v>
      </c>
      <c r="AC3875" s="31">
        <f t="shared" si="605"/>
        <v>1</v>
      </c>
      <c r="AD3875" s="31">
        <f t="shared" si="606"/>
        <v>1</v>
      </c>
      <c r="AE3875" s="32" t="e">
        <f>MIN($K3875,IF(AND(S3875='[3]Resources - Baseline'!$C$25,$AH$3&gt;0),MIN(DATE(2050,12,31),MAX(DATE($AH$4,12,31),DATE(YEAR(J3875)+$AH$3,MONTH(J3875),DAY(J3875)))),IF(AND(COUNTIFS('[3]Resources - Baseline'!$C$26:$C$37,S3875)=1,$AH$2&gt;0),MIN(DATE($AH$4,12,31),DATE(YEAR(J3875)+$AH$2,MONTH(J3875),DAY(J3875))),DATE(2050,12,31))))</f>
        <v>#VALUE!</v>
      </c>
      <c r="AF3875" s="33">
        <f t="shared" si="607"/>
        <v>0</v>
      </c>
    </row>
    <row r="3876" spans="1:32">
      <c r="A3876" s="1">
        <v>3876</v>
      </c>
      <c r="B3876" s="21" t="s">
        <v>7797</v>
      </c>
      <c r="C3876" s="21" t="s">
        <v>7798</v>
      </c>
      <c r="D3876" s="21" t="s">
        <v>163</v>
      </c>
      <c r="E3876" s="21" t="s">
        <v>440</v>
      </c>
      <c r="F3876" s="21" t="s">
        <v>440</v>
      </c>
      <c r="G3876" s="21" t="s">
        <v>441</v>
      </c>
      <c r="H3876" s="21" t="s">
        <v>434</v>
      </c>
      <c r="I3876" s="21" t="s">
        <v>212</v>
      </c>
      <c r="J3876" s="22">
        <v>34107</v>
      </c>
      <c r="K3876" s="22">
        <v>55153</v>
      </c>
      <c r="L3876" s="23">
        <f t="shared" si="608"/>
        <v>4.2</v>
      </c>
      <c r="M3876" s="24">
        <f t="shared" si="609"/>
        <v>1</v>
      </c>
      <c r="N3876" s="21">
        <v>4.2</v>
      </c>
      <c r="O3876" s="21">
        <v>4.2</v>
      </c>
      <c r="P3876" s="21" t="s">
        <v>218</v>
      </c>
      <c r="Q3876" s="21" t="s">
        <v>219</v>
      </c>
      <c r="R3876" s="25" t="s">
        <v>218</v>
      </c>
      <c r="S3876" s="21" t="s">
        <v>344</v>
      </c>
      <c r="T3876" s="21"/>
      <c r="U3876" s="26"/>
      <c r="V3876" s="26"/>
      <c r="W3876" s="27">
        <f t="shared" si="600"/>
        <v>1993</v>
      </c>
      <c r="X3876" s="27">
        <f t="shared" si="601"/>
        <v>2050</v>
      </c>
      <c r="Y3876" s="28">
        <f t="shared" si="602"/>
        <v>0</v>
      </c>
      <c r="Z3876" s="29" t="str">
        <f t="shared" si="603"/>
        <v>NW</v>
      </c>
      <c r="AA3876" s="30">
        <f t="shared" si="604"/>
        <v>4.2</v>
      </c>
      <c r="AB3876" s="31">
        <f>IF(AND(ISNUMBER(MATCH($S3876,[3]Lists!$CU$8:$CU$37,0)),J3876&gt;=DATE(2018,12,31)),$AH$6,$AH$5)</f>
        <v>1</v>
      </c>
      <c r="AC3876" s="31">
        <f t="shared" si="605"/>
        <v>1</v>
      </c>
      <c r="AD3876" s="31">
        <f t="shared" si="606"/>
        <v>1</v>
      </c>
      <c r="AE3876" s="32" t="e">
        <f>MIN($K3876,IF(AND(S3876='[3]Resources - Baseline'!$C$25,$AH$3&gt;0),MIN(DATE(2050,12,31),MAX(DATE($AH$4,12,31),DATE(YEAR(J3876)+$AH$3,MONTH(J3876),DAY(J3876)))),IF(AND(COUNTIFS('[3]Resources - Baseline'!$C$26:$C$37,S3876)=1,$AH$2&gt;0),MIN(DATE($AH$4,12,31),DATE(YEAR(J3876)+$AH$2,MONTH(J3876),DAY(J3876))),DATE(2050,12,31))))</f>
        <v>#VALUE!</v>
      </c>
      <c r="AF3876" s="33">
        <f t="shared" si="607"/>
        <v>0</v>
      </c>
    </row>
    <row r="3877" spans="1:32">
      <c r="A3877" s="1">
        <v>3877</v>
      </c>
      <c r="B3877" s="21" t="s">
        <v>7799</v>
      </c>
      <c r="C3877" s="21" t="s">
        <v>7800</v>
      </c>
      <c r="D3877" s="21" t="s">
        <v>174</v>
      </c>
      <c r="E3877" s="22" t="s">
        <v>176</v>
      </c>
      <c r="F3877" s="22" t="s">
        <v>176</v>
      </c>
      <c r="G3877" s="22" t="s">
        <v>177</v>
      </c>
      <c r="H3877" s="22" t="s">
        <v>176</v>
      </c>
      <c r="I3877" s="22" t="s">
        <v>178</v>
      </c>
      <c r="J3877" s="22">
        <v>43800</v>
      </c>
      <c r="K3877" s="22">
        <v>55153</v>
      </c>
      <c r="L3877" s="23">
        <f t="shared" si="608"/>
        <v>20</v>
      </c>
      <c r="M3877" s="24">
        <f t="shared" si="609"/>
        <v>1</v>
      </c>
      <c r="N3877" s="23">
        <v>20</v>
      </c>
      <c r="O3877" s="23">
        <v>20</v>
      </c>
      <c r="P3877" s="23" t="s">
        <v>179</v>
      </c>
      <c r="Q3877" s="23" t="s">
        <v>180</v>
      </c>
      <c r="R3877" s="25" t="s">
        <v>181</v>
      </c>
      <c r="S3877" s="22" t="s">
        <v>182</v>
      </c>
      <c r="T3877" s="22"/>
      <c r="U3877" s="26"/>
      <c r="V3877" s="26"/>
      <c r="W3877" s="27">
        <f t="shared" si="600"/>
        <v>2020</v>
      </c>
      <c r="X3877" s="27">
        <f t="shared" si="601"/>
        <v>2050</v>
      </c>
      <c r="Y3877" s="28">
        <f t="shared" si="602"/>
        <v>0</v>
      </c>
      <c r="Z3877" s="29" t="str">
        <f t="shared" si="603"/>
        <v>CAISO</v>
      </c>
      <c r="AA3877" s="30">
        <f t="shared" si="604"/>
        <v>20</v>
      </c>
      <c r="AB3877" s="31">
        <f>IF(AND(ISNUMBER(MATCH($S3877,[3]Lists!$CU$8:$CU$37,0)),J3877&gt;=DATE(2018,12,31)),$AH$6,$AH$5)</f>
        <v>0.95</v>
      </c>
      <c r="AC3877" s="31">
        <f t="shared" si="605"/>
        <v>1</v>
      </c>
      <c r="AD3877" s="31">
        <f t="shared" si="606"/>
        <v>1</v>
      </c>
      <c r="AE3877" s="32" t="e">
        <f>MIN($K3877,IF(AND(S3877='[3]Resources - Baseline'!$C$25,$AH$3&gt;0),MIN(DATE(2050,12,31),MAX(DATE($AH$4,12,31),DATE(YEAR(J3877)+$AH$3,MONTH(J3877),DAY(J3877)))),IF(AND(COUNTIFS('[3]Resources - Baseline'!$C$26:$C$37,S3877)=1,$AH$2&gt;0),MIN(DATE($AH$4,12,31),DATE(YEAR(J3877)+$AH$2,MONTH(J3877),DAY(J3877))),DATE(2050,12,31))))</f>
        <v>#VALUE!</v>
      </c>
      <c r="AF3877" s="33">
        <f t="shared" si="607"/>
        <v>0</v>
      </c>
    </row>
    <row r="3878" spans="1:32">
      <c r="A3878" s="1">
        <v>3878</v>
      </c>
      <c r="B3878" s="21" t="s">
        <v>7801</v>
      </c>
      <c r="C3878" s="21" t="s">
        <v>7802</v>
      </c>
      <c r="D3878" s="21" t="s">
        <v>163</v>
      </c>
      <c r="E3878" s="21" t="s">
        <v>359</v>
      </c>
      <c r="F3878" s="21" t="s">
        <v>359</v>
      </c>
      <c r="G3878" s="21" t="s">
        <v>360</v>
      </c>
      <c r="H3878" s="21" t="s">
        <v>210</v>
      </c>
      <c r="I3878" s="21" t="s">
        <v>212</v>
      </c>
      <c r="J3878" s="22">
        <v>40179</v>
      </c>
      <c r="K3878" s="22">
        <v>55153</v>
      </c>
      <c r="L3878" s="23">
        <f t="shared" si="608"/>
        <v>202.4</v>
      </c>
      <c r="M3878" s="24">
        <f t="shared" si="609"/>
        <v>1</v>
      </c>
      <c r="N3878" s="21">
        <v>202.4</v>
      </c>
      <c r="O3878" s="21">
        <v>202.4</v>
      </c>
      <c r="P3878" s="21" t="s">
        <v>196</v>
      </c>
      <c r="Q3878" s="21" t="s">
        <v>197</v>
      </c>
      <c r="R3878" s="25" t="s">
        <v>198</v>
      </c>
      <c r="S3878" s="21" t="s">
        <v>551</v>
      </c>
      <c r="T3878" s="21"/>
      <c r="U3878" s="26"/>
      <c r="V3878" s="26"/>
      <c r="W3878" s="27">
        <f t="shared" si="600"/>
        <v>2010</v>
      </c>
      <c r="X3878" s="27">
        <f t="shared" si="601"/>
        <v>2050</v>
      </c>
      <c r="Y3878" s="28">
        <f t="shared" si="602"/>
        <v>0</v>
      </c>
      <c r="Z3878" s="29" t="str">
        <f t="shared" si="603"/>
        <v>NW</v>
      </c>
      <c r="AA3878" s="30">
        <f t="shared" si="604"/>
        <v>202.4</v>
      </c>
      <c r="AB3878" s="31">
        <f>IF(AND(ISNUMBER(MATCH($S3878,[3]Lists!$CU$8:$CU$37,0)),J3878&gt;=DATE(2018,12,31)),$AH$6,$AH$5)</f>
        <v>1</v>
      </c>
      <c r="AC3878" s="31">
        <f t="shared" si="605"/>
        <v>1</v>
      </c>
      <c r="AD3878" s="31">
        <f t="shared" si="606"/>
        <v>1</v>
      </c>
      <c r="AE3878" s="32" t="e">
        <f>MIN($K3878,IF(AND(S3878='[3]Resources - Baseline'!$C$25,$AH$3&gt;0),MIN(DATE(2050,12,31),MAX(DATE($AH$4,12,31),DATE(YEAR(J3878)+$AH$3,MONTH(J3878),DAY(J3878)))),IF(AND(COUNTIFS('[3]Resources - Baseline'!$C$26:$C$37,S3878)=1,$AH$2&gt;0),MIN(DATE($AH$4,12,31),DATE(YEAR(J3878)+$AH$2,MONTH(J3878),DAY(J3878))),DATE(2050,12,31))))</f>
        <v>#VALUE!</v>
      </c>
      <c r="AF3878" s="33">
        <f t="shared" si="607"/>
        <v>0</v>
      </c>
    </row>
    <row r="3879" spans="1:32">
      <c r="A3879" s="1">
        <v>3879</v>
      </c>
      <c r="B3879" s="21" t="s">
        <v>7803</v>
      </c>
      <c r="C3879" s="21" t="s">
        <v>7804</v>
      </c>
      <c r="D3879" s="21" t="s">
        <v>163</v>
      </c>
      <c r="E3879" s="21" t="s">
        <v>359</v>
      </c>
      <c r="F3879" s="21" t="s">
        <v>359</v>
      </c>
      <c r="G3879" s="21" t="s">
        <v>360</v>
      </c>
      <c r="H3879" s="21" t="s">
        <v>210</v>
      </c>
      <c r="I3879" s="21" t="s">
        <v>212</v>
      </c>
      <c r="J3879" s="22">
        <v>40179</v>
      </c>
      <c r="K3879" s="22">
        <v>55153</v>
      </c>
      <c r="L3879" s="23">
        <f t="shared" si="608"/>
        <v>59.8</v>
      </c>
      <c r="M3879" s="24">
        <f t="shared" si="609"/>
        <v>1</v>
      </c>
      <c r="N3879" s="21">
        <v>59.8</v>
      </c>
      <c r="O3879" s="21">
        <v>59.8</v>
      </c>
      <c r="P3879" s="21" t="s">
        <v>196</v>
      </c>
      <c r="Q3879" s="21" t="s">
        <v>197</v>
      </c>
      <c r="R3879" s="25" t="s">
        <v>198</v>
      </c>
      <c r="S3879" s="21" t="s">
        <v>551</v>
      </c>
      <c r="T3879" s="21"/>
      <c r="U3879" s="26"/>
      <c r="V3879" s="26"/>
      <c r="W3879" s="27">
        <f t="shared" si="600"/>
        <v>2010</v>
      </c>
      <c r="X3879" s="27">
        <f t="shared" si="601"/>
        <v>2050</v>
      </c>
      <c r="Y3879" s="28">
        <f t="shared" si="602"/>
        <v>0</v>
      </c>
      <c r="Z3879" s="29" t="str">
        <f t="shared" si="603"/>
        <v>NW</v>
      </c>
      <c r="AA3879" s="30">
        <f t="shared" si="604"/>
        <v>59.8</v>
      </c>
      <c r="AB3879" s="31">
        <f>IF(AND(ISNUMBER(MATCH($S3879,[3]Lists!$CU$8:$CU$37,0)),J3879&gt;=DATE(2018,12,31)),$AH$6,$AH$5)</f>
        <v>1</v>
      </c>
      <c r="AC3879" s="31">
        <f t="shared" si="605"/>
        <v>1</v>
      </c>
      <c r="AD3879" s="31">
        <f t="shared" si="606"/>
        <v>1</v>
      </c>
      <c r="AE3879" s="32" t="e">
        <f>MIN($K3879,IF(AND(S3879='[3]Resources - Baseline'!$C$25,$AH$3&gt;0),MIN(DATE(2050,12,31),MAX(DATE($AH$4,12,31),DATE(YEAR(J3879)+$AH$3,MONTH(J3879),DAY(J3879)))),IF(AND(COUNTIFS('[3]Resources - Baseline'!$C$26:$C$37,S3879)=1,$AH$2&gt;0),MIN(DATE($AH$4,12,31),DATE(YEAR(J3879)+$AH$2,MONTH(J3879),DAY(J3879))),DATE(2050,12,31))))</f>
        <v>#VALUE!</v>
      </c>
      <c r="AF3879" s="33">
        <f t="shared" si="607"/>
        <v>0</v>
      </c>
    </row>
    <row r="3880" spans="1:32">
      <c r="A3880" s="1">
        <v>3880</v>
      </c>
      <c r="B3880" s="21" t="s">
        <v>7805</v>
      </c>
      <c r="C3880" s="21" t="s">
        <v>7806</v>
      </c>
      <c r="D3880" s="21" t="s">
        <v>163</v>
      </c>
      <c r="E3880" s="21" t="s">
        <v>359</v>
      </c>
      <c r="F3880" s="21" t="s">
        <v>359</v>
      </c>
      <c r="G3880" s="21" t="s">
        <v>360</v>
      </c>
      <c r="H3880" s="21" t="s">
        <v>210</v>
      </c>
      <c r="I3880" s="21" t="s">
        <v>212</v>
      </c>
      <c r="J3880" s="22">
        <v>41609</v>
      </c>
      <c r="K3880" s="22">
        <v>55153</v>
      </c>
      <c r="L3880" s="23">
        <f t="shared" si="608"/>
        <v>98.9</v>
      </c>
      <c r="M3880" s="24">
        <f t="shared" si="609"/>
        <v>1</v>
      </c>
      <c r="N3880" s="21">
        <v>98.9</v>
      </c>
      <c r="O3880" s="21">
        <v>98.9</v>
      </c>
      <c r="P3880" s="21" t="s">
        <v>196</v>
      </c>
      <c r="Q3880" s="21" t="s">
        <v>197</v>
      </c>
      <c r="R3880" s="25" t="s">
        <v>198</v>
      </c>
      <c r="S3880" s="21" t="s">
        <v>551</v>
      </c>
      <c r="T3880" s="21"/>
      <c r="U3880" s="26"/>
      <c r="V3880" s="26"/>
      <c r="W3880" s="27">
        <f t="shared" si="600"/>
        <v>2014</v>
      </c>
      <c r="X3880" s="27">
        <f t="shared" si="601"/>
        <v>2050</v>
      </c>
      <c r="Y3880" s="28">
        <f t="shared" si="602"/>
        <v>0</v>
      </c>
      <c r="Z3880" s="29" t="str">
        <f t="shared" si="603"/>
        <v>NW</v>
      </c>
      <c r="AA3880" s="30">
        <f t="shared" si="604"/>
        <v>98.9</v>
      </c>
      <c r="AB3880" s="31">
        <f>IF(AND(ISNUMBER(MATCH($S3880,[3]Lists!$CU$8:$CU$37,0)),J3880&gt;=DATE(2018,12,31)),$AH$6,$AH$5)</f>
        <v>1</v>
      </c>
      <c r="AC3880" s="31">
        <f t="shared" si="605"/>
        <v>1</v>
      </c>
      <c r="AD3880" s="31">
        <f t="shared" si="606"/>
        <v>1</v>
      </c>
      <c r="AE3880" s="32" t="e">
        <f>MIN($K3880,IF(AND(S3880='[3]Resources - Baseline'!$C$25,$AH$3&gt;0),MIN(DATE(2050,12,31),MAX(DATE($AH$4,12,31),DATE(YEAR(J3880)+$AH$3,MONTH(J3880),DAY(J3880)))),IF(AND(COUNTIFS('[3]Resources - Baseline'!$C$26:$C$37,S3880)=1,$AH$2&gt;0),MIN(DATE($AH$4,12,31),DATE(YEAR(J3880)+$AH$2,MONTH(J3880),DAY(J3880))),DATE(2050,12,31))))</f>
        <v>#VALUE!</v>
      </c>
      <c r="AF3880" s="33">
        <f t="shared" si="607"/>
        <v>0</v>
      </c>
    </row>
    <row r="3881" spans="1:32">
      <c r="A3881" s="1">
        <v>3881</v>
      </c>
      <c r="B3881" s="21" t="s">
        <v>7807</v>
      </c>
      <c r="C3881" s="21" t="s">
        <v>7808</v>
      </c>
      <c r="D3881" s="21" t="s">
        <v>163</v>
      </c>
      <c r="E3881" s="21" t="s">
        <v>298</v>
      </c>
      <c r="F3881" s="21" t="s">
        <v>298</v>
      </c>
      <c r="G3881" s="21" t="s">
        <v>299</v>
      </c>
      <c r="H3881" s="21" t="s">
        <v>166</v>
      </c>
      <c r="I3881" s="21" t="s">
        <v>167</v>
      </c>
      <c r="J3881" s="22">
        <v>40787</v>
      </c>
      <c r="K3881" s="22">
        <v>55153</v>
      </c>
      <c r="L3881" s="23">
        <f t="shared" si="608"/>
        <v>16</v>
      </c>
      <c r="M3881" s="24">
        <f t="shared" si="609"/>
        <v>1</v>
      </c>
      <c r="N3881" s="21">
        <v>16</v>
      </c>
      <c r="O3881" s="21">
        <v>16</v>
      </c>
      <c r="P3881" s="21" t="s">
        <v>196</v>
      </c>
      <c r="Q3881" s="21" t="s">
        <v>197</v>
      </c>
      <c r="R3881" s="25" t="s">
        <v>198</v>
      </c>
      <c r="S3881" s="21" t="s">
        <v>542</v>
      </c>
      <c r="T3881" s="21"/>
      <c r="U3881" s="26"/>
      <c r="V3881" s="26"/>
      <c r="W3881" s="27">
        <f t="shared" si="600"/>
        <v>2012</v>
      </c>
      <c r="X3881" s="27">
        <f t="shared" si="601"/>
        <v>2050</v>
      </c>
      <c r="Y3881" s="28">
        <f t="shared" si="602"/>
        <v>0</v>
      </c>
      <c r="Z3881" s="29" t="str">
        <f t="shared" si="603"/>
        <v>Excluded</v>
      </c>
      <c r="AA3881" s="30">
        <f t="shared" si="604"/>
        <v>16</v>
      </c>
      <c r="AB3881" s="31">
        <f>IF(AND(ISNUMBER(MATCH($S3881,[3]Lists!$CU$8:$CU$37,0)),J3881&gt;=DATE(2018,12,31)),$AH$6,$AH$5)</f>
        <v>1</v>
      </c>
      <c r="AC3881" s="31">
        <f t="shared" si="605"/>
        <v>1</v>
      </c>
      <c r="AD3881" s="31">
        <f t="shared" si="606"/>
        <v>1</v>
      </c>
      <c r="AE3881" s="32" t="e">
        <f>MIN($K3881,IF(AND(S3881='[3]Resources - Baseline'!$C$25,$AH$3&gt;0),MIN(DATE(2050,12,31),MAX(DATE($AH$4,12,31),DATE(YEAR(J3881)+$AH$3,MONTH(J3881),DAY(J3881)))),IF(AND(COUNTIFS('[3]Resources - Baseline'!$C$26:$C$37,S3881)=1,$AH$2&gt;0),MIN(DATE($AH$4,12,31),DATE(YEAR(J3881)+$AH$2,MONTH(J3881),DAY(J3881))),DATE(2050,12,31))))</f>
        <v>#VALUE!</v>
      </c>
      <c r="AF3881" s="33">
        <f t="shared" si="607"/>
        <v>0</v>
      </c>
    </row>
    <row r="3882" spans="1:32">
      <c r="A3882" s="1">
        <v>3882</v>
      </c>
      <c r="B3882" s="21" t="s">
        <v>7809</v>
      </c>
      <c r="C3882" s="21" t="s">
        <v>7810</v>
      </c>
      <c r="D3882" s="21" t="s">
        <v>163</v>
      </c>
      <c r="E3882" s="21" t="s">
        <v>298</v>
      </c>
      <c r="F3882" s="21" t="s">
        <v>298</v>
      </c>
      <c r="G3882" s="21" t="s">
        <v>299</v>
      </c>
      <c r="H3882" s="21" t="s">
        <v>166</v>
      </c>
      <c r="I3882" s="21" t="s">
        <v>167</v>
      </c>
      <c r="J3882" s="22">
        <v>40787</v>
      </c>
      <c r="K3882" s="22">
        <v>55153</v>
      </c>
      <c r="L3882" s="23">
        <f t="shared" si="608"/>
        <v>14.4</v>
      </c>
      <c r="M3882" s="24">
        <f t="shared" si="609"/>
        <v>1</v>
      </c>
      <c r="N3882" s="21">
        <v>14.4</v>
      </c>
      <c r="O3882" s="21">
        <v>14.4</v>
      </c>
      <c r="P3882" s="21" t="s">
        <v>196</v>
      </c>
      <c r="Q3882" s="21" t="s">
        <v>197</v>
      </c>
      <c r="R3882" s="25" t="s">
        <v>198</v>
      </c>
      <c r="S3882" s="21" t="s">
        <v>542</v>
      </c>
      <c r="T3882" s="21"/>
      <c r="U3882" s="26"/>
      <c r="V3882" s="26"/>
      <c r="W3882" s="27">
        <f t="shared" si="600"/>
        <v>2012</v>
      </c>
      <c r="X3882" s="27">
        <f t="shared" si="601"/>
        <v>2050</v>
      </c>
      <c r="Y3882" s="28">
        <f t="shared" si="602"/>
        <v>0</v>
      </c>
      <c r="Z3882" s="29" t="str">
        <f t="shared" si="603"/>
        <v>Excluded</v>
      </c>
      <c r="AA3882" s="30">
        <f t="shared" si="604"/>
        <v>14.4</v>
      </c>
      <c r="AB3882" s="31">
        <f>IF(AND(ISNUMBER(MATCH($S3882,[3]Lists!$CU$8:$CU$37,0)),J3882&gt;=DATE(2018,12,31)),$AH$6,$AH$5)</f>
        <v>1</v>
      </c>
      <c r="AC3882" s="31">
        <f t="shared" si="605"/>
        <v>1</v>
      </c>
      <c r="AD3882" s="31">
        <f t="shared" si="606"/>
        <v>1</v>
      </c>
      <c r="AE3882" s="32" t="e">
        <f>MIN($K3882,IF(AND(S3882='[3]Resources - Baseline'!$C$25,$AH$3&gt;0),MIN(DATE(2050,12,31),MAX(DATE($AH$4,12,31),DATE(YEAR(J3882)+$AH$3,MONTH(J3882),DAY(J3882)))),IF(AND(COUNTIFS('[3]Resources - Baseline'!$C$26:$C$37,S3882)=1,$AH$2&gt;0),MIN(DATE($AH$4,12,31),DATE(YEAR(J3882)+$AH$2,MONTH(J3882),DAY(J3882))),DATE(2050,12,31))))</f>
        <v>#VALUE!</v>
      </c>
      <c r="AF3882" s="33">
        <f t="shared" si="607"/>
        <v>0</v>
      </c>
    </row>
    <row r="3883" spans="1:32">
      <c r="A3883" s="1">
        <v>3883</v>
      </c>
      <c r="B3883" s="21" t="s">
        <v>7811</v>
      </c>
      <c r="C3883" s="21" t="s">
        <v>7812</v>
      </c>
      <c r="D3883" s="21" t="s">
        <v>163</v>
      </c>
      <c r="E3883" s="21" t="s">
        <v>298</v>
      </c>
      <c r="F3883" s="21" t="s">
        <v>298</v>
      </c>
      <c r="G3883" s="21" t="s">
        <v>299</v>
      </c>
      <c r="H3883" s="21" t="s">
        <v>166</v>
      </c>
      <c r="I3883" s="21" t="s">
        <v>167</v>
      </c>
      <c r="J3883" s="22">
        <v>40787</v>
      </c>
      <c r="K3883" s="22">
        <v>55153</v>
      </c>
      <c r="L3883" s="23">
        <f t="shared" si="608"/>
        <v>12.8</v>
      </c>
      <c r="M3883" s="24">
        <f t="shared" si="609"/>
        <v>1</v>
      </c>
      <c r="N3883" s="21">
        <v>12.8</v>
      </c>
      <c r="O3883" s="21">
        <v>12.8</v>
      </c>
      <c r="P3883" s="21" t="s">
        <v>196</v>
      </c>
      <c r="Q3883" s="21" t="s">
        <v>197</v>
      </c>
      <c r="R3883" s="25" t="s">
        <v>198</v>
      </c>
      <c r="S3883" s="21" t="s">
        <v>542</v>
      </c>
      <c r="T3883" s="21"/>
      <c r="U3883" s="26"/>
      <c r="V3883" s="26"/>
      <c r="W3883" s="27">
        <f t="shared" si="600"/>
        <v>2012</v>
      </c>
      <c r="X3883" s="27">
        <f t="shared" si="601"/>
        <v>2050</v>
      </c>
      <c r="Y3883" s="28">
        <f t="shared" si="602"/>
        <v>0</v>
      </c>
      <c r="Z3883" s="29" t="str">
        <f t="shared" si="603"/>
        <v>Excluded</v>
      </c>
      <c r="AA3883" s="30">
        <f t="shared" si="604"/>
        <v>12.8</v>
      </c>
      <c r="AB3883" s="31">
        <f>IF(AND(ISNUMBER(MATCH($S3883,[3]Lists!$CU$8:$CU$37,0)),J3883&gt;=DATE(2018,12,31)),$AH$6,$AH$5)</f>
        <v>1</v>
      </c>
      <c r="AC3883" s="31">
        <f t="shared" si="605"/>
        <v>1</v>
      </c>
      <c r="AD3883" s="31">
        <f t="shared" si="606"/>
        <v>1</v>
      </c>
      <c r="AE3883" s="32" t="e">
        <f>MIN($K3883,IF(AND(S3883='[3]Resources - Baseline'!$C$25,$AH$3&gt;0),MIN(DATE(2050,12,31),MAX(DATE($AH$4,12,31),DATE(YEAR(J3883)+$AH$3,MONTH(J3883),DAY(J3883)))),IF(AND(COUNTIFS('[3]Resources - Baseline'!$C$26:$C$37,S3883)=1,$AH$2&gt;0),MIN(DATE($AH$4,12,31),DATE(YEAR(J3883)+$AH$2,MONTH(J3883),DAY(J3883))),DATE(2050,12,31))))</f>
        <v>#VALUE!</v>
      </c>
      <c r="AF3883" s="33">
        <f t="shared" si="607"/>
        <v>0</v>
      </c>
    </row>
    <row r="3884" spans="1:32">
      <c r="A3884" s="1">
        <v>3884</v>
      </c>
      <c r="B3884" s="21" t="s">
        <v>7813</v>
      </c>
      <c r="C3884" s="21" t="s">
        <v>7814</v>
      </c>
      <c r="D3884" s="21" t="s">
        <v>163</v>
      </c>
      <c r="E3884" s="21" t="s">
        <v>298</v>
      </c>
      <c r="F3884" s="21" t="s">
        <v>298</v>
      </c>
      <c r="G3884" s="21" t="s">
        <v>299</v>
      </c>
      <c r="H3884" s="21" t="s">
        <v>166</v>
      </c>
      <c r="I3884" s="21" t="s">
        <v>167</v>
      </c>
      <c r="J3884" s="22">
        <v>40787</v>
      </c>
      <c r="K3884" s="22">
        <v>55153</v>
      </c>
      <c r="L3884" s="23">
        <f t="shared" si="608"/>
        <v>16</v>
      </c>
      <c r="M3884" s="24">
        <f t="shared" si="609"/>
        <v>1</v>
      </c>
      <c r="N3884" s="21">
        <v>16</v>
      </c>
      <c r="O3884" s="21">
        <v>16</v>
      </c>
      <c r="P3884" s="21" t="s">
        <v>196</v>
      </c>
      <c r="Q3884" s="21" t="s">
        <v>197</v>
      </c>
      <c r="R3884" s="25" t="s">
        <v>198</v>
      </c>
      <c r="S3884" s="21" t="s">
        <v>542</v>
      </c>
      <c r="T3884" s="21"/>
      <c r="U3884" s="26"/>
      <c r="V3884" s="26"/>
      <c r="W3884" s="27">
        <f t="shared" si="600"/>
        <v>2012</v>
      </c>
      <c r="X3884" s="27">
        <f t="shared" si="601"/>
        <v>2050</v>
      </c>
      <c r="Y3884" s="28">
        <f t="shared" si="602"/>
        <v>0</v>
      </c>
      <c r="Z3884" s="29" t="str">
        <f t="shared" si="603"/>
        <v>Excluded</v>
      </c>
      <c r="AA3884" s="30">
        <f t="shared" si="604"/>
        <v>16</v>
      </c>
      <c r="AB3884" s="31">
        <f>IF(AND(ISNUMBER(MATCH($S3884,[3]Lists!$CU$8:$CU$37,0)),J3884&gt;=DATE(2018,12,31)),$AH$6,$AH$5)</f>
        <v>1</v>
      </c>
      <c r="AC3884" s="31">
        <f t="shared" si="605"/>
        <v>1</v>
      </c>
      <c r="AD3884" s="31">
        <f t="shared" si="606"/>
        <v>1</v>
      </c>
      <c r="AE3884" s="32" t="e">
        <f>MIN($K3884,IF(AND(S3884='[3]Resources - Baseline'!$C$25,$AH$3&gt;0),MIN(DATE(2050,12,31),MAX(DATE($AH$4,12,31),DATE(YEAR(J3884)+$AH$3,MONTH(J3884),DAY(J3884)))),IF(AND(COUNTIFS('[3]Resources - Baseline'!$C$26:$C$37,S3884)=1,$AH$2&gt;0),MIN(DATE($AH$4,12,31),DATE(YEAR(J3884)+$AH$2,MONTH(J3884),DAY(J3884))),DATE(2050,12,31))))</f>
        <v>#VALUE!</v>
      </c>
      <c r="AF3884" s="33">
        <f t="shared" si="607"/>
        <v>0</v>
      </c>
    </row>
    <row r="3885" spans="1:32">
      <c r="A3885" s="1">
        <v>3885</v>
      </c>
      <c r="B3885" s="21" t="s">
        <v>7815</v>
      </c>
      <c r="C3885" s="21" t="s">
        <v>7816</v>
      </c>
      <c r="D3885" s="21" t="s">
        <v>163</v>
      </c>
      <c r="E3885" s="21" t="s">
        <v>298</v>
      </c>
      <c r="F3885" s="21" t="s">
        <v>298</v>
      </c>
      <c r="G3885" s="21" t="s">
        <v>299</v>
      </c>
      <c r="H3885" s="21" t="s">
        <v>166</v>
      </c>
      <c r="I3885" s="21" t="s">
        <v>167</v>
      </c>
      <c r="J3885" s="22">
        <v>40787</v>
      </c>
      <c r="K3885" s="22">
        <v>55153</v>
      </c>
      <c r="L3885" s="23">
        <f t="shared" si="608"/>
        <v>14.4</v>
      </c>
      <c r="M3885" s="24">
        <f t="shared" si="609"/>
        <v>1</v>
      </c>
      <c r="N3885" s="21">
        <v>14.4</v>
      </c>
      <c r="O3885" s="21">
        <v>14.4</v>
      </c>
      <c r="P3885" s="21" t="s">
        <v>196</v>
      </c>
      <c r="Q3885" s="21" t="s">
        <v>197</v>
      </c>
      <c r="R3885" s="25" t="s">
        <v>198</v>
      </c>
      <c r="S3885" s="21" t="s">
        <v>542</v>
      </c>
      <c r="T3885" s="21"/>
      <c r="U3885" s="26"/>
      <c r="V3885" s="26"/>
      <c r="W3885" s="27">
        <f t="shared" si="600"/>
        <v>2012</v>
      </c>
      <c r="X3885" s="27">
        <f t="shared" si="601"/>
        <v>2050</v>
      </c>
      <c r="Y3885" s="28">
        <f t="shared" si="602"/>
        <v>0</v>
      </c>
      <c r="Z3885" s="29" t="str">
        <f t="shared" si="603"/>
        <v>Excluded</v>
      </c>
      <c r="AA3885" s="30">
        <f t="shared" si="604"/>
        <v>14.4</v>
      </c>
      <c r="AB3885" s="31">
        <f>IF(AND(ISNUMBER(MATCH($S3885,[3]Lists!$CU$8:$CU$37,0)),J3885&gt;=DATE(2018,12,31)),$AH$6,$AH$5)</f>
        <v>1</v>
      </c>
      <c r="AC3885" s="31">
        <f t="shared" si="605"/>
        <v>1</v>
      </c>
      <c r="AD3885" s="31">
        <f t="shared" si="606"/>
        <v>1</v>
      </c>
      <c r="AE3885" s="32" t="e">
        <f>MIN($K3885,IF(AND(S3885='[3]Resources - Baseline'!$C$25,$AH$3&gt;0),MIN(DATE(2050,12,31),MAX(DATE($AH$4,12,31),DATE(YEAR(J3885)+$AH$3,MONTH(J3885),DAY(J3885)))),IF(AND(COUNTIFS('[3]Resources - Baseline'!$C$26:$C$37,S3885)=1,$AH$2&gt;0),MIN(DATE($AH$4,12,31),DATE(YEAR(J3885)+$AH$2,MONTH(J3885),DAY(J3885))),DATE(2050,12,31))))</f>
        <v>#VALUE!</v>
      </c>
      <c r="AF3885" s="33">
        <f t="shared" si="607"/>
        <v>0</v>
      </c>
    </row>
    <row r="3886" spans="1:32">
      <c r="A3886" s="1">
        <v>3886</v>
      </c>
      <c r="B3886" s="21" t="s">
        <v>7817</v>
      </c>
      <c r="C3886" s="21" t="s">
        <v>7818</v>
      </c>
      <c r="D3886" s="21" t="s">
        <v>163</v>
      </c>
      <c r="E3886" s="21" t="s">
        <v>298</v>
      </c>
      <c r="F3886" s="21" t="s">
        <v>298</v>
      </c>
      <c r="G3886" s="21" t="s">
        <v>299</v>
      </c>
      <c r="H3886" s="21" t="s">
        <v>166</v>
      </c>
      <c r="I3886" s="21" t="s">
        <v>167</v>
      </c>
      <c r="J3886" s="22">
        <v>40787</v>
      </c>
      <c r="K3886" s="22">
        <v>55153</v>
      </c>
      <c r="L3886" s="23">
        <f t="shared" si="608"/>
        <v>14.4</v>
      </c>
      <c r="M3886" s="24">
        <f t="shared" si="609"/>
        <v>1</v>
      </c>
      <c r="N3886" s="21">
        <v>14.4</v>
      </c>
      <c r="O3886" s="21">
        <v>14.4</v>
      </c>
      <c r="P3886" s="21" t="s">
        <v>196</v>
      </c>
      <c r="Q3886" s="21" t="s">
        <v>197</v>
      </c>
      <c r="R3886" s="25" t="s">
        <v>198</v>
      </c>
      <c r="S3886" s="21" t="s">
        <v>542</v>
      </c>
      <c r="T3886" s="21"/>
      <c r="U3886" s="26"/>
      <c r="V3886" s="26"/>
      <c r="W3886" s="27">
        <f t="shared" si="600"/>
        <v>2012</v>
      </c>
      <c r="X3886" s="27">
        <f t="shared" si="601"/>
        <v>2050</v>
      </c>
      <c r="Y3886" s="28">
        <f t="shared" si="602"/>
        <v>0</v>
      </c>
      <c r="Z3886" s="29" t="str">
        <f t="shared" si="603"/>
        <v>Excluded</v>
      </c>
      <c r="AA3886" s="30">
        <f t="shared" si="604"/>
        <v>14.4</v>
      </c>
      <c r="AB3886" s="31">
        <f>IF(AND(ISNUMBER(MATCH($S3886,[3]Lists!$CU$8:$CU$37,0)),J3886&gt;=DATE(2018,12,31)),$AH$6,$AH$5)</f>
        <v>1</v>
      </c>
      <c r="AC3886" s="31">
        <f t="shared" si="605"/>
        <v>1</v>
      </c>
      <c r="AD3886" s="31">
        <f t="shared" si="606"/>
        <v>1</v>
      </c>
      <c r="AE3886" s="32" t="e">
        <f>MIN($K3886,IF(AND(S3886='[3]Resources - Baseline'!$C$25,$AH$3&gt;0),MIN(DATE(2050,12,31),MAX(DATE($AH$4,12,31),DATE(YEAR(J3886)+$AH$3,MONTH(J3886),DAY(J3886)))),IF(AND(COUNTIFS('[3]Resources - Baseline'!$C$26:$C$37,S3886)=1,$AH$2&gt;0),MIN(DATE($AH$4,12,31),DATE(YEAR(J3886)+$AH$2,MONTH(J3886),DAY(J3886))),DATE(2050,12,31))))</f>
        <v>#VALUE!</v>
      </c>
      <c r="AF3886" s="33">
        <f t="shared" si="607"/>
        <v>0</v>
      </c>
    </row>
    <row r="3887" spans="1:32">
      <c r="A3887" s="1">
        <v>3887</v>
      </c>
      <c r="B3887" s="21" t="s">
        <v>7819</v>
      </c>
      <c r="C3887" s="21" t="s">
        <v>7820</v>
      </c>
      <c r="D3887" s="21" t="s">
        <v>185</v>
      </c>
      <c r="E3887" s="21" t="s">
        <v>175</v>
      </c>
      <c r="F3887" s="21" t="s">
        <v>175</v>
      </c>
      <c r="G3887" s="21" t="s">
        <v>186</v>
      </c>
      <c r="H3887" s="21" t="s">
        <v>175</v>
      </c>
      <c r="I3887" s="21" t="s">
        <v>178</v>
      </c>
      <c r="J3887" s="22">
        <v>6211</v>
      </c>
      <c r="K3887" s="22">
        <v>55153</v>
      </c>
      <c r="L3887" s="23">
        <f t="shared" si="608"/>
        <v>14.5</v>
      </c>
      <c r="M3887" s="24">
        <f t="shared" si="609"/>
        <v>1</v>
      </c>
      <c r="N3887" s="21">
        <v>14.5</v>
      </c>
      <c r="O3887" s="21">
        <v>14.5</v>
      </c>
      <c r="P3887" s="21"/>
      <c r="Q3887" s="21" t="s">
        <v>219</v>
      </c>
      <c r="R3887" s="25" t="s">
        <v>218</v>
      </c>
      <c r="S3887" s="21" t="s">
        <v>265</v>
      </c>
      <c r="T3887" s="21"/>
      <c r="U3887" s="26"/>
      <c r="V3887" s="26"/>
      <c r="W3887" s="27">
        <f t="shared" si="600"/>
        <v>1917</v>
      </c>
      <c r="X3887" s="27">
        <f t="shared" si="601"/>
        <v>2050</v>
      </c>
      <c r="Y3887" s="28">
        <f t="shared" si="602"/>
        <v>0</v>
      </c>
      <c r="Z3887" s="29" t="str">
        <f t="shared" si="603"/>
        <v>CAISO</v>
      </c>
      <c r="AA3887" s="30">
        <f t="shared" si="604"/>
        <v>14.5</v>
      </c>
      <c r="AB3887" s="31">
        <f>IF(AND(ISNUMBER(MATCH($S3887,[3]Lists!$CU$8:$CU$37,0)),J3887&gt;=DATE(2018,12,31)),$AH$6,$AH$5)</f>
        <v>1</v>
      </c>
      <c r="AC3887" s="31">
        <f t="shared" si="605"/>
        <v>1</v>
      </c>
      <c r="AD3887" s="31">
        <f t="shared" si="606"/>
        <v>1</v>
      </c>
      <c r="AE3887" s="32" t="e">
        <f>MIN($K3887,IF(AND(S3887='[3]Resources - Baseline'!$C$25,$AH$3&gt;0),MIN(DATE(2050,12,31),MAX(DATE($AH$4,12,31),DATE(YEAR(J3887)+$AH$3,MONTH(J3887),DAY(J3887)))),IF(AND(COUNTIFS('[3]Resources - Baseline'!$C$26:$C$37,S3887)=1,$AH$2&gt;0),MIN(DATE($AH$4,12,31),DATE(YEAR(J3887)+$AH$2,MONTH(J3887),DAY(J3887))),DATE(2050,12,31))))</f>
        <v>#VALUE!</v>
      </c>
      <c r="AF3887" s="33">
        <f t="shared" si="607"/>
        <v>0</v>
      </c>
    </row>
    <row r="3888" spans="1:32">
      <c r="A3888" s="1">
        <v>3888</v>
      </c>
      <c r="B3888" s="21" t="s">
        <v>7821</v>
      </c>
      <c r="C3888" s="21" t="s">
        <v>7822</v>
      </c>
      <c r="D3888" s="21" t="s">
        <v>185</v>
      </c>
      <c r="E3888" s="21" t="s">
        <v>175</v>
      </c>
      <c r="F3888" s="21" t="s">
        <v>175</v>
      </c>
      <c r="G3888" s="21" t="s">
        <v>186</v>
      </c>
      <c r="H3888" s="21" t="s">
        <v>175</v>
      </c>
      <c r="I3888" s="21" t="s">
        <v>178</v>
      </c>
      <c r="J3888" s="22">
        <v>31413</v>
      </c>
      <c r="K3888" s="22">
        <v>55153</v>
      </c>
      <c r="L3888" s="23">
        <f t="shared" si="608"/>
        <v>3.2</v>
      </c>
      <c r="M3888" s="24">
        <f t="shared" si="609"/>
        <v>1</v>
      </c>
      <c r="N3888" s="21">
        <v>3.2</v>
      </c>
      <c r="O3888" s="21">
        <v>3.2</v>
      </c>
      <c r="P3888" s="21"/>
      <c r="Q3888" s="21" t="s">
        <v>219</v>
      </c>
      <c r="R3888" s="25" t="s">
        <v>218</v>
      </c>
      <c r="S3888" s="21" t="s">
        <v>265</v>
      </c>
      <c r="T3888" s="21"/>
      <c r="U3888" s="26"/>
      <c r="V3888" s="26"/>
      <c r="W3888" s="27">
        <f t="shared" si="600"/>
        <v>1986</v>
      </c>
      <c r="X3888" s="27">
        <f t="shared" si="601"/>
        <v>2050</v>
      </c>
      <c r="Y3888" s="28">
        <f t="shared" si="602"/>
        <v>0</v>
      </c>
      <c r="Z3888" s="29" t="str">
        <f t="shared" si="603"/>
        <v>CAISO</v>
      </c>
      <c r="AA3888" s="30">
        <f t="shared" si="604"/>
        <v>3.2</v>
      </c>
      <c r="AB3888" s="31">
        <f>IF(AND(ISNUMBER(MATCH($S3888,[3]Lists!$CU$8:$CU$37,0)),J3888&gt;=DATE(2018,12,31)),$AH$6,$AH$5)</f>
        <v>1</v>
      </c>
      <c r="AC3888" s="31">
        <f t="shared" si="605"/>
        <v>1</v>
      </c>
      <c r="AD3888" s="31">
        <f t="shared" si="606"/>
        <v>1</v>
      </c>
      <c r="AE3888" s="32" t="e">
        <f>MIN($K3888,IF(AND(S3888='[3]Resources - Baseline'!$C$25,$AH$3&gt;0),MIN(DATE(2050,12,31),MAX(DATE($AH$4,12,31),DATE(YEAR(J3888)+$AH$3,MONTH(J3888),DAY(J3888)))),IF(AND(COUNTIFS('[3]Resources - Baseline'!$C$26:$C$37,S3888)=1,$AH$2&gt;0),MIN(DATE($AH$4,12,31),DATE(YEAR(J3888)+$AH$2,MONTH(J3888),DAY(J3888))),DATE(2050,12,31))))</f>
        <v>#VALUE!</v>
      </c>
      <c r="AF3888" s="33">
        <f t="shared" si="607"/>
        <v>0</v>
      </c>
    </row>
    <row r="3889" spans="1:32">
      <c r="A3889" s="1">
        <v>3889</v>
      </c>
      <c r="B3889" s="21" t="s">
        <v>7823</v>
      </c>
      <c r="C3889" s="21" t="s">
        <v>7824</v>
      </c>
      <c r="D3889" s="21" t="s">
        <v>185</v>
      </c>
      <c r="E3889" s="21" t="s">
        <v>175</v>
      </c>
      <c r="F3889" s="21" t="s">
        <v>175</v>
      </c>
      <c r="G3889" s="21" t="s">
        <v>186</v>
      </c>
      <c r="H3889" s="21" t="s">
        <v>175</v>
      </c>
      <c r="I3889" s="21" t="s">
        <v>178</v>
      </c>
      <c r="J3889" s="22">
        <v>3654</v>
      </c>
      <c r="K3889" s="22">
        <v>55153</v>
      </c>
      <c r="L3889" s="23">
        <f t="shared" si="608"/>
        <v>18.399999999999999</v>
      </c>
      <c r="M3889" s="24">
        <f t="shared" si="609"/>
        <v>1</v>
      </c>
      <c r="N3889" s="21">
        <v>18.399999999999999</v>
      </c>
      <c r="O3889" s="21">
        <v>18.399999999999999</v>
      </c>
      <c r="P3889" s="21"/>
      <c r="Q3889" s="21" t="s">
        <v>219</v>
      </c>
      <c r="R3889" s="25" t="s">
        <v>218</v>
      </c>
      <c r="S3889" s="21" t="s">
        <v>368</v>
      </c>
      <c r="T3889" s="21"/>
      <c r="U3889" s="26"/>
      <c r="V3889" s="26"/>
      <c r="W3889" s="27">
        <f t="shared" si="600"/>
        <v>1910</v>
      </c>
      <c r="X3889" s="27">
        <f t="shared" si="601"/>
        <v>2050</v>
      </c>
      <c r="Y3889" s="28">
        <f t="shared" si="602"/>
        <v>0</v>
      </c>
      <c r="Z3889" s="29" t="str">
        <f t="shared" si="603"/>
        <v>CAISO</v>
      </c>
      <c r="AA3889" s="30">
        <f t="shared" si="604"/>
        <v>18.399999999999999</v>
      </c>
      <c r="AB3889" s="31">
        <f>IF(AND(ISNUMBER(MATCH($S3889,[3]Lists!$CU$8:$CU$37,0)),J3889&gt;=DATE(2018,12,31)),$AH$6,$AH$5)</f>
        <v>1</v>
      </c>
      <c r="AC3889" s="31">
        <f t="shared" si="605"/>
        <v>1</v>
      </c>
      <c r="AD3889" s="31">
        <f t="shared" si="606"/>
        <v>1</v>
      </c>
      <c r="AE3889" s="32" t="e">
        <f>MIN($K3889,IF(AND(S3889='[3]Resources - Baseline'!$C$25,$AH$3&gt;0),MIN(DATE(2050,12,31),MAX(DATE($AH$4,12,31),DATE(YEAR(J3889)+$AH$3,MONTH(J3889),DAY(J3889)))),IF(AND(COUNTIFS('[3]Resources - Baseline'!$C$26:$C$37,S3889)=1,$AH$2&gt;0),MIN(DATE($AH$4,12,31),DATE(YEAR(J3889)+$AH$2,MONTH(J3889),DAY(J3889))),DATE(2050,12,31))))</f>
        <v>#VALUE!</v>
      </c>
      <c r="AF3889" s="33">
        <f t="shared" si="607"/>
        <v>0</v>
      </c>
    </row>
    <row r="3890" spans="1:32">
      <c r="A3890" s="1">
        <v>3890</v>
      </c>
      <c r="B3890" s="21" t="s">
        <v>7825</v>
      </c>
      <c r="C3890" s="21" t="s">
        <v>7826</v>
      </c>
      <c r="D3890" s="21" t="s">
        <v>185</v>
      </c>
      <c r="E3890" s="21" t="s">
        <v>205</v>
      </c>
      <c r="F3890" s="21" t="s">
        <v>205</v>
      </c>
      <c r="G3890" s="21" t="s">
        <v>204</v>
      </c>
      <c r="H3890" s="21" t="s">
        <v>205</v>
      </c>
      <c r="I3890" s="21" t="s">
        <v>178</v>
      </c>
      <c r="J3890" s="22"/>
      <c r="K3890" s="22">
        <v>55153</v>
      </c>
      <c r="L3890" s="23">
        <f t="shared" si="608"/>
        <v>100</v>
      </c>
      <c r="M3890" s="24">
        <f t="shared" si="609"/>
        <v>1</v>
      </c>
      <c r="N3890" s="21">
        <v>100</v>
      </c>
      <c r="O3890" s="21">
        <v>100</v>
      </c>
      <c r="P3890" s="21" t="s">
        <v>365</v>
      </c>
      <c r="Q3890" s="21" t="s">
        <v>188</v>
      </c>
      <c r="R3890" s="25" t="s">
        <v>189</v>
      </c>
      <c r="S3890" s="21" t="s">
        <v>182</v>
      </c>
      <c r="T3890" s="21"/>
      <c r="U3890" s="26"/>
      <c r="V3890" s="26"/>
      <c r="W3890" s="27">
        <f t="shared" si="600"/>
        <v>1900</v>
      </c>
      <c r="X3890" s="27">
        <f t="shared" si="601"/>
        <v>2050</v>
      </c>
      <c r="Y3890" s="28">
        <f t="shared" si="602"/>
        <v>0</v>
      </c>
      <c r="Z3890" s="29" t="str">
        <f t="shared" si="603"/>
        <v>CAISO</v>
      </c>
      <c r="AA3890" s="30">
        <f t="shared" si="604"/>
        <v>100</v>
      </c>
      <c r="AB3890" s="31">
        <f>IF(AND(ISNUMBER(MATCH($S3890,[3]Lists!$CU$8:$CU$37,0)),J3890&gt;=DATE(2018,12,31)),$AH$6,$AH$5)</f>
        <v>1</v>
      </c>
      <c r="AC3890" s="31">
        <f t="shared" si="605"/>
        <v>1</v>
      </c>
      <c r="AD3890" s="31">
        <f t="shared" si="606"/>
        <v>1</v>
      </c>
      <c r="AE3890" s="32" t="e">
        <f>MIN($K3890,IF(AND(S3890='[3]Resources - Baseline'!$C$25,$AH$3&gt;0),MIN(DATE(2050,12,31),MAX(DATE($AH$4,12,31),DATE(YEAR(J3890)+$AH$3,MONTH(J3890),DAY(J3890)))),IF(AND(COUNTIFS('[3]Resources - Baseline'!$C$26:$C$37,S3890)=1,$AH$2&gt;0),MIN(DATE($AH$4,12,31),DATE(YEAR(J3890)+$AH$2,MONTH(J3890),DAY(J3890))),DATE(2050,12,31))))</f>
        <v>#VALUE!</v>
      </c>
      <c r="AF3890" s="33">
        <f t="shared" si="607"/>
        <v>0</v>
      </c>
    </row>
    <row r="3891" spans="1:32">
      <c r="A3891" s="1">
        <v>3891</v>
      </c>
      <c r="B3891" s="21" t="s">
        <v>7827</v>
      </c>
      <c r="C3891" s="21" t="s">
        <v>7828</v>
      </c>
      <c r="D3891" s="21" t="s">
        <v>185</v>
      </c>
      <c r="E3891" s="21" t="s">
        <v>176</v>
      </c>
      <c r="F3891" s="21" t="s">
        <v>176</v>
      </c>
      <c r="G3891" s="21" t="s">
        <v>177</v>
      </c>
      <c r="H3891" s="21" t="s">
        <v>176</v>
      </c>
      <c r="I3891" s="21" t="s">
        <v>178</v>
      </c>
      <c r="J3891" s="22">
        <v>42054</v>
      </c>
      <c r="K3891" s="22">
        <v>55153</v>
      </c>
      <c r="L3891" s="23">
        <f t="shared" si="608"/>
        <v>20</v>
      </c>
      <c r="M3891" s="24">
        <f t="shared" si="609"/>
        <v>1</v>
      </c>
      <c r="N3891" s="21">
        <v>20</v>
      </c>
      <c r="O3891" s="21">
        <v>20</v>
      </c>
      <c r="P3891" s="21"/>
      <c r="Q3891" s="21" t="s">
        <v>188</v>
      </c>
      <c r="R3891" s="25" t="s">
        <v>189</v>
      </c>
      <c r="S3891" s="21" t="s">
        <v>182</v>
      </c>
      <c r="T3891" s="21"/>
      <c r="U3891" s="26"/>
      <c r="V3891" s="26"/>
      <c r="W3891" s="27">
        <f t="shared" si="600"/>
        <v>2015</v>
      </c>
      <c r="X3891" s="27">
        <f t="shared" si="601"/>
        <v>2050</v>
      </c>
      <c r="Y3891" s="28">
        <f t="shared" si="602"/>
        <v>0</v>
      </c>
      <c r="Z3891" s="29" t="str">
        <f t="shared" si="603"/>
        <v>CAISO</v>
      </c>
      <c r="AA3891" s="30">
        <f t="shared" si="604"/>
        <v>20</v>
      </c>
      <c r="AB3891" s="31">
        <f>IF(AND(ISNUMBER(MATCH($S3891,[3]Lists!$CU$8:$CU$37,0)),J3891&gt;=DATE(2018,12,31)),$AH$6,$AH$5)</f>
        <v>1</v>
      </c>
      <c r="AC3891" s="31">
        <f t="shared" si="605"/>
        <v>1</v>
      </c>
      <c r="AD3891" s="31">
        <f t="shared" si="606"/>
        <v>1</v>
      </c>
      <c r="AE3891" s="32" t="e">
        <f>MIN($K3891,IF(AND(S3891='[3]Resources - Baseline'!$C$25,$AH$3&gt;0),MIN(DATE(2050,12,31),MAX(DATE($AH$4,12,31),DATE(YEAR(J3891)+$AH$3,MONTH(J3891),DAY(J3891)))),IF(AND(COUNTIFS('[3]Resources - Baseline'!$C$26:$C$37,S3891)=1,$AH$2&gt;0),MIN(DATE($AH$4,12,31),DATE(YEAR(J3891)+$AH$2,MONTH(J3891),DAY(J3891))),DATE(2050,12,31))))</f>
        <v>#VALUE!</v>
      </c>
      <c r="AF3891" s="33">
        <f t="shared" si="607"/>
        <v>0</v>
      </c>
    </row>
    <row r="3892" spans="1:32">
      <c r="A3892" s="1">
        <v>3892</v>
      </c>
      <c r="B3892" s="21" t="s">
        <v>7829</v>
      </c>
      <c r="C3892" s="21" t="s">
        <v>7830</v>
      </c>
      <c r="D3892" s="21" t="s">
        <v>185</v>
      </c>
      <c r="E3892" s="21" t="s">
        <v>176</v>
      </c>
      <c r="F3892" s="21" t="s">
        <v>176</v>
      </c>
      <c r="G3892" s="21" t="s">
        <v>177</v>
      </c>
      <c r="H3892" s="21" t="s">
        <v>176</v>
      </c>
      <c r="I3892" s="21" t="s">
        <v>178</v>
      </c>
      <c r="J3892" s="22"/>
      <c r="K3892" s="22">
        <v>55153</v>
      </c>
      <c r="L3892" s="23">
        <f t="shared" si="608"/>
        <v>15</v>
      </c>
      <c r="M3892" s="24">
        <f t="shared" si="609"/>
        <v>1</v>
      </c>
      <c r="N3892" s="21">
        <v>15</v>
      </c>
      <c r="O3892" s="21">
        <v>15</v>
      </c>
      <c r="P3892" s="21" t="s">
        <v>188</v>
      </c>
      <c r="Q3892" s="21" t="s">
        <v>188</v>
      </c>
      <c r="R3892" s="25" t="s">
        <v>189</v>
      </c>
      <c r="S3892" s="21" t="s">
        <v>182</v>
      </c>
      <c r="T3892" s="21"/>
      <c r="U3892" s="26"/>
      <c r="V3892" s="26"/>
      <c r="W3892" s="27">
        <f t="shared" si="600"/>
        <v>1900</v>
      </c>
      <c r="X3892" s="27">
        <f t="shared" si="601"/>
        <v>2050</v>
      </c>
      <c r="Y3892" s="28">
        <f t="shared" si="602"/>
        <v>0</v>
      </c>
      <c r="Z3892" s="29" t="str">
        <f t="shared" si="603"/>
        <v>CAISO</v>
      </c>
      <c r="AA3892" s="30">
        <f t="shared" si="604"/>
        <v>15</v>
      </c>
      <c r="AB3892" s="31">
        <f>IF(AND(ISNUMBER(MATCH($S3892,[3]Lists!$CU$8:$CU$37,0)),J3892&gt;=DATE(2018,12,31)),$AH$6,$AH$5)</f>
        <v>1</v>
      </c>
      <c r="AC3892" s="31">
        <f t="shared" si="605"/>
        <v>1</v>
      </c>
      <c r="AD3892" s="31">
        <f t="shared" si="606"/>
        <v>1</v>
      </c>
      <c r="AE3892" s="32" t="e">
        <f>MIN($K3892,IF(AND(S3892='[3]Resources - Baseline'!$C$25,$AH$3&gt;0),MIN(DATE(2050,12,31),MAX(DATE($AH$4,12,31),DATE(YEAR(J3892)+$AH$3,MONTH(J3892),DAY(J3892)))),IF(AND(COUNTIFS('[3]Resources - Baseline'!$C$26:$C$37,S3892)=1,$AH$2&gt;0),MIN(DATE($AH$4,12,31),DATE(YEAR(J3892)+$AH$2,MONTH(J3892),DAY(J3892))),DATE(2050,12,31))))</f>
        <v>#VALUE!</v>
      </c>
      <c r="AF3892" s="33">
        <f t="shared" si="607"/>
        <v>0</v>
      </c>
    </row>
    <row r="3893" spans="1:32">
      <c r="A3893" s="1">
        <v>3893</v>
      </c>
      <c r="B3893" s="21" t="s">
        <v>7831</v>
      </c>
      <c r="C3893" s="21" t="s">
        <v>7832</v>
      </c>
      <c r="D3893" s="21" t="s">
        <v>185</v>
      </c>
      <c r="E3893" s="21" t="s">
        <v>246</v>
      </c>
      <c r="F3893" s="21" t="s">
        <v>246</v>
      </c>
      <c r="G3893" s="21" t="s">
        <v>247</v>
      </c>
      <c r="H3893" s="21" t="s">
        <v>246</v>
      </c>
      <c r="I3893" s="21" t="s">
        <v>178</v>
      </c>
      <c r="J3893" s="22">
        <v>30674</v>
      </c>
      <c r="K3893" s="22">
        <v>55153</v>
      </c>
      <c r="L3893" s="23">
        <f t="shared" si="608"/>
        <v>38</v>
      </c>
      <c r="M3893" s="24">
        <f t="shared" si="609"/>
        <v>1</v>
      </c>
      <c r="N3893" s="21">
        <v>38</v>
      </c>
      <c r="O3893" s="21">
        <v>38</v>
      </c>
      <c r="P3893" s="21"/>
      <c r="Q3893" s="21" t="s">
        <v>197</v>
      </c>
      <c r="R3893" s="25" t="s">
        <v>198</v>
      </c>
      <c r="S3893" s="21" t="s">
        <v>403</v>
      </c>
      <c r="T3893" s="21"/>
      <c r="U3893" s="26"/>
      <c r="V3893" s="26"/>
      <c r="W3893" s="27">
        <f t="shared" si="600"/>
        <v>1984</v>
      </c>
      <c r="X3893" s="27">
        <f t="shared" si="601"/>
        <v>2050</v>
      </c>
      <c r="Y3893" s="28">
        <f t="shared" si="602"/>
        <v>0</v>
      </c>
      <c r="Z3893" s="29" t="str">
        <f t="shared" si="603"/>
        <v>CAISO</v>
      </c>
      <c r="AA3893" s="30">
        <f t="shared" si="604"/>
        <v>38</v>
      </c>
      <c r="AB3893" s="31">
        <f>IF(AND(ISNUMBER(MATCH($S3893,[3]Lists!$CU$8:$CU$37,0)),J3893&gt;=DATE(2018,12,31)),$AH$6,$AH$5)</f>
        <v>1</v>
      </c>
      <c r="AC3893" s="31">
        <f t="shared" si="605"/>
        <v>1</v>
      </c>
      <c r="AD3893" s="31">
        <f t="shared" si="606"/>
        <v>1</v>
      </c>
      <c r="AE3893" s="32" t="e">
        <f>MIN($K3893,IF(AND(S3893='[3]Resources - Baseline'!$C$25,$AH$3&gt;0),MIN(DATE(2050,12,31),MAX(DATE($AH$4,12,31),DATE(YEAR(J3893)+$AH$3,MONTH(J3893),DAY(J3893)))),IF(AND(COUNTIFS('[3]Resources - Baseline'!$C$26:$C$37,S3893)=1,$AH$2&gt;0),MIN(DATE($AH$4,12,31),DATE(YEAR(J3893)+$AH$2,MONTH(J3893),DAY(J3893))),DATE(2050,12,31))))</f>
        <v>#VALUE!</v>
      </c>
      <c r="AF3893" s="33">
        <f t="shared" si="607"/>
        <v>0</v>
      </c>
    </row>
    <row r="3894" spans="1:32">
      <c r="A3894" s="1">
        <v>3894</v>
      </c>
      <c r="B3894" s="21" t="s">
        <v>7833</v>
      </c>
      <c r="C3894" s="21" t="s">
        <v>7834</v>
      </c>
      <c r="D3894" s="21" t="s">
        <v>185</v>
      </c>
      <c r="E3894" s="21" t="s">
        <v>176</v>
      </c>
      <c r="F3894" s="21" t="s">
        <v>176</v>
      </c>
      <c r="G3894" s="21" t="s">
        <v>177</v>
      </c>
      <c r="H3894" s="21" t="s">
        <v>176</v>
      </c>
      <c r="I3894" s="21" t="s">
        <v>178</v>
      </c>
      <c r="J3894" s="22">
        <v>40936</v>
      </c>
      <c r="K3894" s="22">
        <v>55153</v>
      </c>
      <c r="L3894" s="23">
        <f t="shared" si="608"/>
        <v>120</v>
      </c>
      <c r="M3894" s="24">
        <f t="shared" si="609"/>
        <v>1</v>
      </c>
      <c r="N3894" s="21">
        <v>120</v>
      </c>
      <c r="O3894" s="21">
        <v>120</v>
      </c>
      <c r="P3894" s="21"/>
      <c r="Q3894" s="21" t="s">
        <v>197</v>
      </c>
      <c r="R3894" s="25" t="s">
        <v>198</v>
      </c>
      <c r="S3894" s="21" t="s">
        <v>403</v>
      </c>
      <c r="T3894" s="21"/>
      <c r="U3894" s="26"/>
      <c r="V3894" s="26"/>
      <c r="W3894" s="27">
        <f t="shared" si="600"/>
        <v>2012</v>
      </c>
      <c r="X3894" s="27">
        <f t="shared" si="601"/>
        <v>2050</v>
      </c>
      <c r="Y3894" s="28">
        <f t="shared" si="602"/>
        <v>0</v>
      </c>
      <c r="Z3894" s="29" t="str">
        <f t="shared" si="603"/>
        <v>CAISO</v>
      </c>
      <c r="AA3894" s="30">
        <f t="shared" si="604"/>
        <v>120</v>
      </c>
      <c r="AB3894" s="31">
        <f>IF(AND(ISNUMBER(MATCH($S3894,[3]Lists!$CU$8:$CU$37,0)),J3894&gt;=DATE(2018,12,31)),$AH$6,$AH$5)</f>
        <v>1</v>
      </c>
      <c r="AC3894" s="31">
        <f t="shared" si="605"/>
        <v>1</v>
      </c>
      <c r="AD3894" s="31">
        <f t="shared" si="606"/>
        <v>1</v>
      </c>
      <c r="AE3894" s="32" t="e">
        <f>MIN($K3894,IF(AND(S3894='[3]Resources - Baseline'!$C$25,$AH$3&gt;0),MIN(DATE(2050,12,31),MAX(DATE($AH$4,12,31),DATE(YEAR(J3894)+$AH$3,MONTH(J3894),DAY(J3894)))),IF(AND(COUNTIFS('[3]Resources - Baseline'!$C$26:$C$37,S3894)=1,$AH$2&gt;0),MIN(DATE($AH$4,12,31),DATE(YEAR(J3894)+$AH$2,MONTH(J3894),DAY(J3894))),DATE(2050,12,31))))</f>
        <v>#VALUE!</v>
      </c>
      <c r="AF3894" s="33">
        <f t="shared" si="607"/>
        <v>0</v>
      </c>
    </row>
    <row r="3895" spans="1:32">
      <c r="A3895" s="1">
        <v>3895</v>
      </c>
      <c r="B3895" s="21" t="s">
        <v>7835</v>
      </c>
      <c r="C3895" s="21" t="s">
        <v>7836</v>
      </c>
      <c r="D3895" s="21" t="s">
        <v>185</v>
      </c>
      <c r="E3895" s="21" t="s">
        <v>175</v>
      </c>
      <c r="F3895" s="21" t="s">
        <v>175</v>
      </c>
      <c r="G3895" s="21" t="s">
        <v>186</v>
      </c>
      <c r="H3895" s="21" t="s">
        <v>175</v>
      </c>
      <c r="I3895" s="21" t="s">
        <v>178</v>
      </c>
      <c r="J3895" s="22">
        <v>37702</v>
      </c>
      <c r="K3895" s="22">
        <v>55153</v>
      </c>
      <c r="L3895" s="23">
        <f t="shared" si="608"/>
        <v>46.9</v>
      </c>
      <c r="M3895" s="24">
        <f t="shared" si="609"/>
        <v>1</v>
      </c>
      <c r="N3895" s="21">
        <v>46.9</v>
      </c>
      <c r="O3895" s="21">
        <v>46.9</v>
      </c>
      <c r="P3895" s="21" t="s">
        <v>268</v>
      </c>
      <c r="Q3895" s="21" t="s">
        <v>269</v>
      </c>
      <c r="R3895" s="25" t="s">
        <v>270</v>
      </c>
      <c r="S3895" s="21" t="s">
        <v>450</v>
      </c>
      <c r="T3895" s="21"/>
      <c r="U3895" s="26"/>
      <c r="V3895" s="26"/>
      <c r="W3895" s="27">
        <f t="shared" si="600"/>
        <v>2003</v>
      </c>
      <c r="X3895" s="27">
        <f t="shared" si="601"/>
        <v>2050</v>
      </c>
      <c r="Y3895" s="28">
        <f t="shared" si="602"/>
        <v>0</v>
      </c>
      <c r="Z3895" s="29" t="str">
        <f t="shared" si="603"/>
        <v>CAISO</v>
      </c>
      <c r="AA3895" s="30">
        <f t="shared" si="604"/>
        <v>46.9</v>
      </c>
      <c r="AB3895" s="31">
        <f>IF(AND(ISNUMBER(MATCH($S3895,[3]Lists!$CU$8:$CU$37,0)),J3895&gt;=DATE(2018,12,31)),$AH$6,$AH$5)</f>
        <v>1</v>
      </c>
      <c r="AC3895" s="31">
        <f t="shared" si="605"/>
        <v>1</v>
      </c>
      <c r="AD3895" s="31">
        <f t="shared" si="606"/>
        <v>1</v>
      </c>
      <c r="AE3895" s="32" t="e">
        <f>MIN($K3895,IF(AND(S3895='[3]Resources - Baseline'!$C$25,$AH$3&gt;0),MIN(DATE(2050,12,31),MAX(DATE($AH$4,12,31),DATE(YEAR(J3895)+$AH$3,MONTH(J3895),DAY(J3895)))),IF(AND(COUNTIFS('[3]Resources - Baseline'!$C$26:$C$37,S3895)=1,$AH$2&gt;0),MIN(DATE($AH$4,12,31),DATE(YEAR(J3895)+$AH$2,MONTH(J3895),DAY(J3895))),DATE(2050,12,31))))</f>
        <v>#VALUE!</v>
      </c>
      <c r="AF3895" s="33">
        <f t="shared" si="607"/>
        <v>0</v>
      </c>
    </row>
    <row r="3896" spans="1:32">
      <c r="A3896" s="1">
        <v>3896</v>
      </c>
      <c r="B3896" s="21" t="s">
        <v>7837</v>
      </c>
      <c r="C3896" s="21"/>
      <c r="D3896" s="21" t="s">
        <v>163</v>
      </c>
      <c r="E3896" s="21" t="s">
        <v>474</v>
      </c>
      <c r="F3896" s="21" t="s">
        <v>474</v>
      </c>
      <c r="G3896" s="21" t="s">
        <v>475</v>
      </c>
      <c r="H3896" s="21" t="s">
        <v>434</v>
      </c>
      <c r="I3896" s="21" t="s">
        <v>212</v>
      </c>
      <c r="J3896" s="22">
        <v>38749</v>
      </c>
      <c r="K3896" s="22">
        <v>55153</v>
      </c>
      <c r="L3896" s="23">
        <f t="shared" si="608"/>
        <v>19</v>
      </c>
      <c r="M3896" s="24">
        <f t="shared" si="609"/>
        <v>1</v>
      </c>
      <c r="N3896" s="21">
        <v>19</v>
      </c>
      <c r="O3896" s="21">
        <v>19</v>
      </c>
      <c r="P3896" s="21" t="s">
        <v>196</v>
      </c>
      <c r="Q3896" s="21" t="s">
        <v>197</v>
      </c>
      <c r="R3896" s="25" t="s">
        <v>198</v>
      </c>
      <c r="S3896" s="21" t="s">
        <v>551</v>
      </c>
      <c r="T3896" s="21"/>
      <c r="U3896" s="26"/>
      <c r="V3896" s="26"/>
      <c r="W3896" s="27">
        <f t="shared" si="600"/>
        <v>2006</v>
      </c>
      <c r="X3896" s="27">
        <f t="shared" si="601"/>
        <v>2050</v>
      </c>
      <c r="Y3896" s="28">
        <f t="shared" si="602"/>
        <v>0</v>
      </c>
      <c r="Z3896" s="29" t="str">
        <f t="shared" si="603"/>
        <v>NW</v>
      </c>
      <c r="AA3896" s="30">
        <f t="shared" si="604"/>
        <v>19</v>
      </c>
      <c r="AB3896" s="31">
        <f>IF(AND(ISNUMBER(MATCH($S3896,[3]Lists!$CU$8:$CU$37,0)),J3896&gt;=DATE(2018,12,31)),$AH$6,$AH$5)</f>
        <v>1</v>
      </c>
      <c r="AC3896" s="31">
        <f t="shared" si="605"/>
        <v>1</v>
      </c>
      <c r="AD3896" s="31">
        <f t="shared" si="606"/>
        <v>1</v>
      </c>
      <c r="AE3896" s="32" t="e">
        <f>MIN($K3896,IF(AND(S3896='[3]Resources - Baseline'!$C$25,$AH$3&gt;0),MIN(DATE(2050,12,31),MAX(DATE($AH$4,12,31),DATE(YEAR(J3896)+$AH$3,MONTH(J3896),DAY(J3896)))),IF(AND(COUNTIFS('[3]Resources - Baseline'!$C$26:$C$37,S3896)=1,$AH$2&gt;0),MIN(DATE($AH$4,12,31),DATE(YEAR(J3896)+$AH$2,MONTH(J3896),DAY(J3896))),DATE(2050,12,31))))</f>
        <v>#VALUE!</v>
      </c>
      <c r="AF3896" s="33">
        <f t="shared" si="607"/>
        <v>0</v>
      </c>
    </row>
    <row r="3897" spans="1:32">
      <c r="A3897" s="1">
        <v>3897</v>
      </c>
      <c r="B3897" s="21" t="s">
        <v>7838</v>
      </c>
      <c r="C3897" s="21" t="s">
        <v>7839</v>
      </c>
      <c r="D3897" s="21" t="s">
        <v>163</v>
      </c>
      <c r="E3897" s="21" t="s">
        <v>378</v>
      </c>
      <c r="F3897" s="21" t="s">
        <v>378</v>
      </c>
      <c r="G3897" s="21" t="s">
        <v>1348</v>
      </c>
      <c r="H3897" s="21" t="s">
        <v>1349</v>
      </c>
      <c r="I3897" s="21" t="s">
        <v>378</v>
      </c>
      <c r="J3897" s="22">
        <v>34274</v>
      </c>
      <c r="K3897" s="22">
        <v>55153</v>
      </c>
      <c r="L3897" s="23">
        <f t="shared" si="608"/>
        <v>49</v>
      </c>
      <c r="M3897" s="24">
        <f t="shared" si="609"/>
        <v>1</v>
      </c>
      <c r="N3897" s="21">
        <v>49</v>
      </c>
      <c r="O3897" s="21">
        <v>49</v>
      </c>
      <c r="P3897" s="21" t="s">
        <v>288</v>
      </c>
      <c r="Q3897" s="21" t="s">
        <v>269</v>
      </c>
      <c r="R3897" s="25" t="s">
        <v>270</v>
      </c>
      <c r="S3897" s="21" t="s">
        <v>379</v>
      </c>
      <c r="T3897" s="21"/>
      <c r="U3897" s="26"/>
      <c r="V3897" s="26"/>
      <c r="W3897" s="27">
        <f t="shared" si="600"/>
        <v>1994</v>
      </c>
      <c r="X3897" s="27">
        <f t="shared" si="601"/>
        <v>2050</v>
      </c>
      <c r="Y3897" s="28">
        <f t="shared" si="602"/>
        <v>0</v>
      </c>
      <c r="Z3897" s="29" t="str">
        <f t="shared" si="603"/>
        <v>BANC</v>
      </c>
      <c r="AA3897" s="30">
        <f t="shared" si="604"/>
        <v>49</v>
      </c>
      <c r="AB3897" s="31">
        <f>IF(AND(ISNUMBER(MATCH($S3897,[3]Lists!$CU$8:$CU$37,0)),J3897&gt;=DATE(2018,12,31)),$AH$6,$AH$5)</f>
        <v>1</v>
      </c>
      <c r="AC3897" s="31">
        <f t="shared" si="605"/>
        <v>1</v>
      </c>
      <c r="AD3897" s="31">
        <f t="shared" si="606"/>
        <v>1</v>
      </c>
      <c r="AE3897" s="32" t="e">
        <f>MIN($K3897,IF(AND(S3897='[3]Resources - Baseline'!$C$25,$AH$3&gt;0),MIN(DATE(2050,12,31),MAX(DATE($AH$4,12,31),DATE(YEAR(J3897)+$AH$3,MONTH(J3897),DAY(J3897)))),IF(AND(COUNTIFS('[3]Resources - Baseline'!$C$26:$C$37,S3897)=1,$AH$2&gt;0),MIN(DATE($AH$4,12,31),DATE(YEAR(J3897)+$AH$2,MONTH(J3897),DAY(J3897))),DATE(2050,12,31))))</f>
        <v>#VALUE!</v>
      </c>
      <c r="AF3897" s="33">
        <f t="shared" si="607"/>
        <v>0</v>
      </c>
    </row>
    <row r="3898" spans="1:32">
      <c r="A3898" s="1">
        <v>3898</v>
      </c>
      <c r="B3898" s="21" t="s">
        <v>7840</v>
      </c>
      <c r="C3898" s="21" t="s">
        <v>7841</v>
      </c>
      <c r="D3898" s="21" t="s">
        <v>163</v>
      </c>
      <c r="E3898" s="21" t="s">
        <v>378</v>
      </c>
      <c r="F3898" s="21" t="s">
        <v>378</v>
      </c>
      <c r="G3898" s="21" t="s">
        <v>1348</v>
      </c>
      <c r="H3898" s="21" t="s">
        <v>1349</v>
      </c>
      <c r="I3898" s="21" t="s">
        <v>378</v>
      </c>
      <c r="J3898" s="22">
        <v>40746</v>
      </c>
      <c r="K3898" s="22">
        <v>55153</v>
      </c>
      <c r="L3898" s="23">
        <f t="shared" si="608"/>
        <v>8.1999999999999993</v>
      </c>
      <c r="M3898" s="24">
        <f t="shared" si="609"/>
        <v>1</v>
      </c>
      <c r="N3898" s="21">
        <v>8.1999999999999993</v>
      </c>
      <c r="O3898" s="21">
        <v>8.1999999999999993</v>
      </c>
      <c r="P3898" s="21" t="s">
        <v>461</v>
      </c>
      <c r="Q3898" s="21" t="s">
        <v>462</v>
      </c>
      <c r="R3898" s="25" t="s">
        <v>309</v>
      </c>
      <c r="S3898" s="21" t="s">
        <v>379</v>
      </c>
      <c r="T3898" s="21"/>
      <c r="U3898" s="26"/>
      <c r="V3898" s="26"/>
      <c r="W3898" s="27">
        <f t="shared" si="600"/>
        <v>2012</v>
      </c>
      <c r="X3898" s="27">
        <f t="shared" si="601"/>
        <v>2050</v>
      </c>
      <c r="Y3898" s="28">
        <f t="shared" si="602"/>
        <v>0</v>
      </c>
      <c r="Z3898" s="29" t="str">
        <f t="shared" si="603"/>
        <v>BANC</v>
      </c>
      <c r="AA3898" s="30">
        <f t="shared" si="604"/>
        <v>8.1999999999999993</v>
      </c>
      <c r="AB3898" s="31">
        <f>IF(AND(ISNUMBER(MATCH($S3898,[3]Lists!$CU$8:$CU$37,0)),J3898&gt;=DATE(2018,12,31)),$AH$6,$AH$5)</f>
        <v>1</v>
      </c>
      <c r="AC3898" s="31">
        <f t="shared" si="605"/>
        <v>1</v>
      </c>
      <c r="AD3898" s="31">
        <f t="shared" si="606"/>
        <v>1</v>
      </c>
      <c r="AE3898" s="32" t="e">
        <f>MIN($K3898,IF(AND(S3898='[3]Resources - Baseline'!$C$25,$AH$3&gt;0),MIN(DATE(2050,12,31),MAX(DATE($AH$4,12,31),DATE(YEAR(J3898)+$AH$3,MONTH(J3898),DAY(J3898)))),IF(AND(COUNTIFS('[3]Resources - Baseline'!$C$26:$C$37,S3898)=1,$AH$2&gt;0),MIN(DATE($AH$4,12,31),DATE(YEAR(J3898)+$AH$2,MONTH(J3898),DAY(J3898))),DATE(2050,12,31))))</f>
        <v>#VALUE!</v>
      </c>
      <c r="AF3898" s="33">
        <f t="shared" si="607"/>
        <v>0</v>
      </c>
    </row>
    <row r="3899" spans="1:32">
      <c r="A3899" s="1">
        <v>3899</v>
      </c>
      <c r="B3899" s="21" t="s">
        <v>7842</v>
      </c>
      <c r="C3899" s="21" t="s">
        <v>7843</v>
      </c>
      <c r="D3899" s="21" t="s">
        <v>163</v>
      </c>
      <c r="E3899" s="21" t="s">
        <v>378</v>
      </c>
      <c r="F3899" s="21" t="s">
        <v>378</v>
      </c>
      <c r="G3899" s="21" t="s">
        <v>1348</v>
      </c>
      <c r="H3899" s="21" t="s">
        <v>1349</v>
      </c>
      <c r="I3899" s="21" t="s">
        <v>378</v>
      </c>
      <c r="J3899" s="22">
        <v>40746</v>
      </c>
      <c r="K3899" s="22">
        <v>55153</v>
      </c>
      <c r="L3899" s="23">
        <f t="shared" si="608"/>
        <v>8.1999999999999993</v>
      </c>
      <c r="M3899" s="24">
        <f t="shared" si="609"/>
        <v>1</v>
      </c>
      <c r="N3899" s="21">
        <v>8.1999999999999993</v>
      </c>
      <c r="O3899" s="21">
        <v>8.1999999999999993</v>
      </c>
      <c r="P3899" s="21" t="s">
        <v>461</v>
      </c>
      <c r="Q3899" s="21" t="s">
        <v>462</v>
      </c>
      <c r="R3899" s="25" t="s">
        <v>309</v>
      </c>
      <c r="S3899" s="21" t="s">
        <v>379</v>
      </c>
      <c r="T3899" s="21"/>
      <c r="U3899" s="26"/>
      <c r="V3899" s="26"/>
      <c r="W3899" s="27">
        <f t="shared" si="600"/>
        <v>2012</v>
      </c>
      <c r="X3899" s="27">
        <f t="shared" si="601"/>
        <v>2050</v>
      </c>
      <c r="Y3899" s="28">
        <f t="shared" si="602"/>
        <v>0</v>
      </c>
      <c r="Z3899" s="29" t="str">
        <f t="shared" si="603"/>
        <v>BANC</v>
      </c>
      <c r="AA3899" s="30">
        <f t="shared" si="604"/>
        <v>8.1999999999999993</v>
      </c>
      <c r="AB3899" s="31">
        <f>IF(AND(ISNUMBER(MATCH($S3899,[3]Lists!$CU$8:$CU$37,0)),J3899&gt;=DATE(2018,12,31)),$AH$6,$AH$5)</f>
        <v>1</v>
      </c>
      <c r="AC3899" s="31">
        <f t="shared" si="605"/>
        <v>1</v>
      </c>
      <c r="AD3899" s="31">
        <f t="shared" si="606"/>
        <v>1</v>
      </c>
      <c r="AE3899" s="32" t="e">
        <f>MIN($K3899,IF(AND(S3899='[3]Resources - Baseline'!$C$25,$AH$3&gt;0),MIN(DATE(2050,12,31),MAX(DATE($AH$4,12,31),DATE(YEAR(J3899)+$AH$3,MONTH(J3899),DAY(J3899)))),IF(AND(COUNTIFS('[3]Resources - Baseline'!$C$26:$C$37,S3899)=1,$AH$2&gt;0),MIN(DATE($AH$4,12,31),DATE(YEAR(J3899)+$AH$2,MONTH(J3899),DAY(J3899))),DATE(2050,12,31))))</f>
        <v>#VALUE!</v>
      </c>
      <c r="AF3899" s="33">
        <f t="shared" si="607"/>
        <v>0</v>
      </c>
    </row>
    <row r="3900" spans="1:32">
      <c r="A3900" s="1">
        <v>3900</v>
      </c>
      <c r="B3900" s="21" t="s">
        <v>7844</v>
      </c>
      <c r="C3900" s="21" t="s">
        <v>7845</v>
      </c>
      <c r="D3900" s="21" t="s">
        <v>163</v>
      </c>
      <c r="E3900" s="21" t="s">
        <v>378</v>
      </c>
      <c r="F3900" s="21" t="s">
        <v>378</v>
      </c>
      <c r="G3900" s="21" t="s">
        <v>1348</v>
      </c>
      <c r="H3900" s="21" t="s">
        <v>1349</v>
      </c>
      <c r="I3900" s="21" t="s">
        <v>378</v>
      </c>
      <c r="J3900" s="22">
        <v>40746</v>
      </c>
      <c r="K3900" s="22">
        <v>55153</v>
      </c>
      <c r="L3900" s="23">
        <f t="shared" si="608"/>
        <v>8.1999999999999993</v>
      </c>
      <c r="M3900" s="24">
        <f t="shared" si="609"/>
        <v>1</v>
      </c>
      <c r="N3900" s="21">
        <v>8.1999999999999993</v>
      </c>
      <c r="O3900" s="21">
        <v>8.1999999999999993</v>
      </c>
      <c r="P3900" s="21" t="s">
        <v>461</v>
      </c>
      <c r="Q3900" s="21" t="s">
        <v>462</v>
      </c>
      <c r="R3900" s="25" t="s">
        <v>309</v>
      </c>
      <c r="S3900" s="21" t="s">
        <v>379</v>
      </c>
      <c r="T3900" s="21"/>
      <c r="U3900" s="26"/>
      <c r="V3900" s="26"/>
      <c r="W3900" s="27">
        <f t="shared" si="600"/>
        <v>2012</v>
      </c>
      <c r="X3900" s="27">
        <f t="shared" si="601"/>
        <v>2050</v>
      </c>
      <c r="Y3900" s="28">
        <f t="shared" si="602"/>
        <v>0</v>
      </c>
      <c r="Z3900" s="29" t="str">
        <f t="shared" si="603"/>
        <v>BANC</v>
      </c>
      <c r="AA3900" s="30">
        <f t="shared" si="604"/>
        <v>8.1999999999999993</v>
      </c>
      <c r="AB3900" s="31">
        <f>IF(AND(ISNUMBER(MATCH($S3900,[3]Lists!$CU$8:$CU$37,0)),J3900&gt;=DATE(2018,12,31)),$AH$6,$AH$5)</f>
        <v>1</v>
      </c>
      <c r="AC3900" s="31">
        <f t="shared" si="605"/>
        <v>1</v>
      </c>
      <c r="AD3900" s="31">
        <f t="shared" si="606"/>
        <v>1</v>
      </c>
      <c r="AE3900" s="32" t="e">
        <f>MIN($K3900,IF(AND(S3900='[3]Resources - Baseline'!$C$25,$AH$3&gt;0),MIN(DATE(2050,12,31),MAX(DATE($AH$4,12,31),DATE(YEAR(J3900)+$AH$3,MONTH(J3900),DAY(J3900)))),IF(AND(COUNTIFS('[3]Resources - Baseline'!$C$26:$C$37,S3900)=1,$AH$2&gt;0),MIN(DATE($AH$4,12,31),DATE(YEAR(J3900)+$AH$2,MONTH(J3900),DAY(J3900))),DATE(2050,12,31))))</f>
        <v>#VALUE!</v>
      </c>
      <c r="AF3900" s="33">
        <f t="shared" si="607"/>
        <v>0</v>
      </c>
    </row>
    <row r="3901" spans="1:32">
      <c r="A3901" s="1">
        <v>3901</v>
      </c>
      <c r="B3901" s="21" t="s">
        <v>7846</v>
      </c>
      <c r="C3901" s="21" t="s">
        <v>7847</v>
      </c>
      <c r="D3901" s="21" t="s">
        <v>163</v>
      </c>
      <c r="E3901" s="21" t="s">
        <v>378</v>
      </c>
      <c r="F3901" s="21" t="s">
        <v>378</v>
      </c>
      <c r="G3901" s="21" t="s">
        <v>1348</v>
      </c>
      <c r="H3901" s="21" t="s">
        <v>1349</v>
      </c>
      <c r="I3901" s="21" t="s">
        <v>378</v>
      </c>
      <c r="J3901" s="22">
        <v>40746</v>
      </c>
      <c r="K3901" s="22">
        <v>55153</v>
      </c>
      <c r="L3901" s="23">
        <f t="shared" si="608"/>
        <v>8.1999999999999993</v>
      </c>
      <c r="M3901" s="24">
        <f t="shared" si="609"/>
        <v>1</v>
      </c>
      <c r="N3901" s="21">
        <v>8.1999999999999993</v>
      </c>
      <c r="O3901" s="21">
        <v>8.1999999999999993</v>
      </c>
      <c r="P3901" s="21" t="s">
        <v>461</v>
      </c>
      <c r="Q3901" s="21" t="s">
        <v>462</v>
      </c>
      <c r="R3901" s="25" t="s">
        <v>309</v>
      </c>
      <c r="S3901" s="21" t="s">
        <v>379</v>
      </c>
      <c r="T3901" s="21"/>
      <c r="U3901" s="26"/>
      <c r="V3901" s="26"/>
      <c r="W3901" s="27">
        <f t="shared" si="600"/>
        <v>2012</v>
      </c>
      <c r="X3901" s="27">
        <f t="shared" si="601"/>
        <v>2050</v>
      </c>
      <c r="Y3901" s="28">
        <f t="shared" si="602"/>
        <v>0</v>
      </c>
      <c r="Z3901" s="29" t="str">
        <f t="shared" si="603"/>
        <v>BANC</v>
      </c>
      <c r="AA3901" s="30">
        <f t="shared" si="604"/>
        <v>8.1999999999999993</v>
      </c>
      <c r="AB3901" s="31">
        <f>IF(AND(ISNUMBER(MATCH($S3901,[3]Lists!$CU$8:$CU$37,0)),J3901&gt;=DATE(2018,12,31)),$AH$6,$AH$5)</f>
        <v>1</v>
      </c>
      <c r="AC3901" s="31">
        <f t="shared" si="605"/>
        <v>1</v>
      </c>
      <c r="AD3901" s="31">
        <f t="shared" si="606"/>
        <v>1</v>
      </c>
      <c r="AE3901" s="32" t="e">
        <f>MIN($K3901,IF(AND(S3901='[3]Resources - Baseline'!$C$25,$AH$3&gt;0),MIN(DATE(2050,12,31),MAX(DATE($AH$4,12,31),DATE(YEAR(J3901)+$AH$3,MONTH(J3901),DAY(J3901)))),IF(AND(COUNTIFS('[3]Resources - Baseline'!$C$26:$C$37,S3901)=1,$AH$2&gt;0),MIN(DATE($AH$4,12,31),DATE(YEAR(J3901)+$AH$2,MONTH(J3901),DAY(J3901))),DATE(2050,12,31))))</f>
        <v>#VALUE!</v>
      </c>
      <c r="AF3901" s="33">
        <f t="shared" si="607"/>
        <v>0</v>
      </c>
    </row>
    <row r="3902" spans="1:32">
      <c r="A3902" s="1">
        <v>3902</v>
      </c>
      <c r="B3902" s="21" t="s">
        <v>7848</v>
      </c>
      <c r="C3902" s="21" t="s">
        <v>7849</v>
      </c>
      <c r="D3902" s="21" t="s">
        <v>163</v>
      </c>
      <c r="E3902" s="21" t="s">
        <v>378</v>
      </c>
      <c r="F3902" s="21" t="s">
        <v>378</v>
      </c>
      <c r="G3902" s="21" t="s">
        <v>1348</v>
      </c>
      <c r="H3902" s="21" t="s">
        <v>1349</v>
      </c>
      <c r="I3902" s="21" t="s">
        <v>378</v>
      </c>
      <c r="J3902" s="22">
        <v>40746</v>
      </c>
      <c r="K3902" s="22">
        <v>55153</v>
      </c>
      <c r="L3902" s="23">
        <f t="shared" si="608"/>
        <v>8.1999999999999993</v>
      </c>
      <c r="M3902" s="24">
        <f t="shared" si="609"/>
        <v>1</v>
      </c>
      <c r="N3902" s="21">
        <v>8.1999999999999993</v>
      </c>
      <c r="O3902" s="21">
        <v>8.1999999999999993</v>
      </c>
      <c r="P3902" s="21" t="s">
        <v>461</v>
      </c>
      <c r="Q3902" s="21" t="s">
        <v>462</v>
      </c>
      <c r="R3902" s="25" t="s">
        <v>309</v>
      </c>
      <c r="S3902" s="21" t="s">
        <v>379</v>
      </c>
      <c r="T3902" s="21"/>
      <c r="U3902" s="26"/>
      <c r="V3902" s="26"/>
      <c r="W3902" s="27">
        <f t="shared" si="600"/>
        <v>2012</v>
      </c>
      <c r="X3902" s="27">
        <f t="shared" si="601"/>
        <v>2050</v>
      </c>
      <c r="Y3902" s="28">
        <f t="shared" si="602"/>
        <v>0</v>
      </c>
      <c r="Z3902" s="29" t="str">
        <f t="shared" si="603"/>
        <v>BANC</v>
      </c>
      <c r="AA3902" s="30">
        <f t="shared" si="604"/>
        <v>8.1999999999999993</v>
      </c>
      <c r="AB3902" s="31">
        <f>IF(AND(ISNUMBER(MATCH($S3902,[3]Lists!$CU$8:$CU$37,0)),J3902&gt;=DATE(2018,12,31)),$AH$6,$AH$5)</f>
        <v>1</v>
      </c>
      <c r="AC3902" s="31">
        <f t="shared" si="605"/>
        <v>1</v>
      </c>
      <c r="AD3902" s="31">
        <f t="shared" si="606"/>
        <v>1</v>
      </c>
      <c r="AE3902" s="32" t="e">
        <f>MIN($K3902,IF(AND(S3902='[3]Resources - Baseline'!$C$25,$AH$3&gt;0),MIN(DATE(2050,12,31),MAX(DATE($AH$4,12,31),DATE(YEAR(J3902)+$AH$3,MONTH(J3902),DAY(J3902)))),IF(AND(COUNTIFS('[3]Resources - Baseline'!$C$26:$C$37,S3902)=1,$AH$2&gt;0),MIN(DATE($AH$4,12,31),DATE(YEAR(J3902)+$AH$2,MONTH(J3902),DAY(J3902))),DATE(2050,12,31))))</f>
        <v>#VALUE!</v>
      </c>
      <c r="AF3902" s="33">
        <f t="shared" si="607"/>
        <v>0</v>
      </c>
    </row>
    <row r="3903" spans="1:32">
      <c r="A3903" s="1">
        <v>3903</v>
      </c>
      <c r="B3903" s="21" t="s">
        <v>7850</v>
      </c>
      <c r="C3903" s="21" t="s">
        <v>7851</v>
      </c>
      <c r="D3903" s="21" t="s">
        <v>163</v>
      </c>
      <c r="E3903" s="21" t="s">
        <v>378</v>
      </c>
      <c r="F3903" s="21" t="s">
        <v>378</v>
      </c>
      <c r="G3903" s="21" t="s">
        <v>1348</v>
      </c>
      <c r="H3903" s="21" t="s">
        <v>1349</v>
      </c>
      <c r="I3903" s="21" t="s">
        <v>378</v>
      </c>
      <c r="J3903" s="22">
        <v>40746</v>
      </c>
      <c r="K3903" s="22">
        <v>55153</v>
      </c>
      <c r="L3903" s="23">
        <f t="shared" si="608"/>
        <v>8.1999999999999993</v>
      </c>
      <c r="M3903" s="24">
        <f t="shared" si="609"/>
        <v>1</v>
      </c>
      <c r="N3903" s="21">
        <v>8.1999999999999993</v>
      </c>
      <c r="O3903" s="21">
        <v>8.1999999999999993</v>
      </c>
      <c r="P3903" s="21" t="s">
        <v>461</v>
      </c>
      <c r="Q3903" s="21" t="s">
        <v>462</v>
      </c>
      <c r="R3903" s="25" t="s">
        <v>309</v>
      </c>
      <c r="S3903" s="21" t="s">
        <v>379</v>
      </c>
      <c r="T3903" s="21"/>
      <c r="U3903" s="26"/>
      <c r="V3903" s="26"/>
      <c r="W3903" s="27">
        <f t="shared" si="600"/>
        <v>2012</v>
      </c>
      <c r="X3903" s="27">
        <f t="shared" si="601"/>
        <v>2050</v>
      </c>
      <c r="Y3903" s="28">
        <f t="shared" si="602"/>
        <v>0</v>
      </c>
      <c r="Z3903" s="29" t="str">
        <f t="shared" si="603"/>
        <v>BANC</v>
      </c>
      <c r="AA3903" s="30">
        <f t="shared" si="604"/>
        <v>8.1999999999999993</v>
      </c>
      <c r="AB3903" s="31">
        <f>IF(AND(ISNUMBER(MATCH($S3903,[3]Lists!$CU$8:$CU$37,0)),J3903&gt;=DATE(2018,12,31)),$AH$6,$AH$5)</f>
        <v>1</v>
      </c>
      <c r="AC3903" s="31">
        <f t="shared" si="605"/>
        <v>1</v>
      </c>
      <c r="AD3903" s="31">
        <f t="shared" si="606"/>
        <v>1</v>
      </c>
      <c r="AE3903" s="32" t="e">
        <f>MIN($K3903,IF(AND(S3903='[3]Resources - Baseline'!$C$25,$AH$3&gt;0),MIN(DATE(2050,12,31),MAX(DATE($AH$4,12,31),DATE(YEAR(J3903)+$AH$3,MONTH(J3903),DAY(J3903)))),IF(AND(COUNTIFS('[3]Resources - Baseline'!$C$26:$C$37,S3903)=1,$AH$2&gt;0),MIN(DATE($AH$4,12,31),DATE(YEAR(J3903)+$AH$2,MONTH(J3903),DAY(J3903))),DATE(2050,12,31))))</f>
        <v>#VALUE!</v>
      </c>
      <c r="AF3903" s="33">
        <f t="shared" si="607"/>
        <v>0</v>
      </c>
    </row>
    <row r="3904" spans="1:32">
      <c r="A3904" s="1">
        <v>3904</v>
      </c>
      <c r="B3904" s="21" t="s">
        <v>7852</v>
      </c>
      <c r="C3904" s="21" t="s">
        <v>7853</v>
      </c>
      <c r="D3904" s="21" t="s">
        <v>163</v>
      </c>
      <c r="E3904" s="21" t="s">
        <v>378</v>
      </c>
      <c r="F3904" s="21" t="s">
        <v>378</v>
      </c>
      <c r="G3904" s="21" t="s">
        <v>1348</v>
      </c>
      <c r="H3904" s="21" t="s">
        <v>1349</v>
      </c>
      <c r="I3904" s="21" t="s">
        <v>378</v>
      </c>
      <c r="J3904" s="22">
        <v>37834</v>
      </c>
      <c r="K3904" s="22">
        <v>55153</v>
      </c>
      <c r="L3904" s="23">
        <f t="shared" si="608"/>
        <v>84.2</v>
      </c>
      <c r="M3904" s="24">
        <f t="shared" si="609"/>
        <v>1</v>
      </c>
      <c r="N3904" s="21">
        <v>84.2</v>
      </c>
      <c r="O3904" s="21">
        <v>84.2</v>
      </c>
      <c r="P3904" s="21" t="s">
        <v>257</v>
      </c>
      <c r="Q3904" s="21" t="s">
        <v>258</v>
      </c>
      <c r="R3904" s="25" t="s">
        <v>259</v>
      </c>
      <c r="S3904" s="21" t="s">
        <v>1435</v>
      </c>
      <c r="T3904" s="21"/>
      <c r="U3904" s="26"/>
      <c r="V3904" s="26"/>
      <c r="W3904" s="27">
        <f t="shared" si="600"/>
        <v>2004</v>
      </c>
      <c r="X3904" s="27">
        <f t="shared" si="601"/>
        <v>2050</v>
      </c>
      <c r="Y3904" s="28">
        <f t="shared" si="602"/>
        <v>0</v>
      </c>
      <c r="Z3904" s="29" t="str">
        <f t="shared" si="603"/>
        <v>BANC</v>
      </c>
      <c r="AA3904" s="30">
        <f t="shared" si="604"/>
        <v>84.2</v>
      </c>
      <c r="AB3904" s="31">
        <f>IF(AND(ISNUMBER(MATCH($S3904,[3]Lists!$CU$8:$CU$37,0)),J3904&gt;=DATE(2018,12,31)),$AH$6,$AH$5)</f>
        <v>1</v>
      </c>
      <c r="AC3904" s="31">
        <f t="shared" si="605"/>
        <v>1</v>
      </c>
      <c r="AD3904" s="31">
        <f t="shared" si="606"/>
        <v>1</v>
      </c>
      <c r="AE3904" s="32" t="e">
        <f>MIN($K3904,IF(AND(S3904='[3]Resources - Baseline'!$C$25,$AH$3&gt;0),MIN(DATE(2050,12,31),MAX(DATE($AH$4,12,31),DATE(YEAR(J3904)+$AH$3,MONTH(J3904),DAY(J3904)))),IF(AND(COUNTIFS('[3]Resources - Baseline'!$C$26:$C$37,S3904)=1,$AH$2&gt;0),MIN(DATE($AH$4,12,31),DATE(YEAR(J3904)+$AH$2,MONTH(J3904),DAY(J3904))),DATE(2050,12,31))))</f>
        <v>#VALUE!</v>
      </c>
      <c r="AF3904" s="33">
        <f t="shared" si="607"/>
        <v>0</v>
      </c>
    </row>
    <row r="3905" spans="1:32">
      <c r="A3905" s="1">
        <v>3905</v>
      </c>
      <c r="B3905" s="21" t="s">
        <v>7854</v>
      </c>
      <c r="C3905" s="21" t="s">
        <v>7855</v>
      </c>
      <c r="D3905" s="21" t="s">
        <v>185</v>
      </c>
      <c r="E3905" s="21" t="s">
        <v>175</v>
      </c>
      <c r="F3905" s="21" t="s">
        <v>175</v>
      </c>
      <c r="G3905" s="21" t="s">
        <v>186</v>
      </c>
      <c r="H3905" s="21" t="s">
        <v>175</v>
      </c>
      <c r="I3905" s="21" t="s">
        <v>178</v>
      </c>
      <c r="J3905" s="22"/>
      <c r="K3905" s="22">
        <v>55153</v>
      </c>
      <c r="L3905" s="23">
        <f t="shared" si="608"/>
        <v>7.3</v>
      </c>
      <c r="M3905" s="24">
        <f t="shared" si="609"/>
        <v>1</v>
      </c>
      <c r="N3905" s="21">
        <v>7.3</v>
      </c>
      <c r="O3905" s="21">
        <v>7.3</v>
      </c>
      <c r="P3905" s="21" t="s">
        <v>219</v>
      </c>
      <c r="Q3905" s="21" t="s">
        <v>219</v>
      </c>
      <c r="R3905" s="25" t="s">
        <v>218</v>
      </c>
      <c r="S3905" s="21" t="s">
        <v>265</v>
      </c>
      <c r="T3905" s="21"/>
      <c r="U3905" s="26"/>
      <c r="V3905" s="26"/>
      <c r="W3905" s="27">
        <f t="shared" si="600"/>
        <v>1900</v>
      </c>
      <c r="X3905" s="27">
        <f t="shared" si="601"/>
        <v>2050</v>
      </c>
      <c r="Y3905" s="28">
        <f t="shared" si="602"/>
        <v>0</v>
      </c>
      <c r="Z3905" s="29" t="str">
        <f t="shared" si="603"/>
        <v>CAISO</v>
      </c>
      <c r="AA3905" s="30">
        <f t="shared" si="604"/>
        <v>7.3</v>
      </c>
      <c r="AB3905" s="31">
        <f>IF(AND(ISNUMBER(MATCH($S3905,[3]Lists!$CU$8:$CU$37,0)),J3905&gt;=DATE(2018,12,31)),$AH$6,$AH$5)</f>
        <v>1</v>
      </c>
      <c r="AC3905" s="31">
        <f t="shared" si="605"/>
        <v>1</v>
      </c>
      <c r="AD3905" s="31">
        <f t="shared" si="606"/>
        <v>1</v>
      </c>
      <c r="AE3905" s="32" t="e">
        <f>MIN($K3905,IF(AND(S3905='[3]Resources - Baseline'!$C$25,$AH$3&gt;0),MIN(DATE(2050,12,31),MAX(DATE($AH$4,12,31),DATE(YEAR(J3905)+$AH$3,MONTH(J3905),DAY(J3905)))),IF(AND(COUNTIFS('[3]Resources - Baseline'!$C$26:$C$37,S3905)=1,$AH$2&gt;0),MIN(DATE($AH$4,12,31),DATE(YEAR(J3905)+$AH$2,MONTH(J3905),DAY(J3905))),DATE(2050,12,31))))</f>
        <v>#VALUE!</v>
      </c>
      <c r="AF3905" s="33">
        <f t="shared" si="607"/>
        <v>0</v>
      </c>
    </row>
    <row r="3906" spans="1:32">
      <c r="A3906" s="1">
        <v>3906</v>
      </c>
      <c r="B3906" s="21" t="s">
        <v>7856</v>
      </c>
      <c r="C3906" s="21" t="s">
        <v>7857</v>
      </c>
      <c r="D3906" s="21" t="s">
        <v>163</v>
      </c>
      <c r="E3906" s="21" t="s">
        <v>210</v>
      </c>
      <c r="F3906" s="21" t="s">
        <v>210</v>
      </c>
      <c r="G3906" s="21" t="s">
        <v>211</v>
      </c>
      <c r="H3906" s="21" t="s">
        <v>210</v>
      </c>
      <c r="I3906" s="21" t="s">
        <v>212</v>
      </c>
      <c r="J3906" s="22">
        <v>40829</v>
      </c>
      <c r="K3906" s="22">
        <v>49961</v>
      </c>
      <c r="L3906" s="23">
        <f t="shared" si="608"/>
        <v>0.48</v>
      </c>
      <c r="M3906" s="24">
        <f t="shared" si="609"/>
        <v>1</v>
      </c>
      <c r="N3906" s="21">
        <v>0.48</v>
      </c>
      <c r="O3906" s="21">
        <v>0.48</v>
      </c>
      <c r="P3906" s="21" t="s">
        <v>408</v>
      </c>
      <c r="Q3906" s="21" t="s">
        <v>180</v>
      </c>
      <c r="R3906" s="25" t="s">
        <v>181</v>
      </c>
      <c r="S3906" s="21" t="s">
        <v>435</v>
      </c>
      <c r="T3906" s="21"/>
      <c r="U3906" s="26"/>
      <c r="V3906" s="26"/>
      <c r="W3906" s="27">
        <f t="shared" si="600"/>
        <v>2012</v>
      </c>
      <c r="X3906" s="27">
        <f t="shared" si="601"/>
        <v>2036</v>
      </c>
      <c r="Y3906" s="28">
        <f t="shared" si="602"/>
        <v>0</v>
      </c>
      <c r="Z3906" s="29" t="str">
        <f t="shared" si="603"/>
        <v>NW</v>
      </c>
      <c r="AA3906" s="30">
        <f t="shared" si="604"/>
        <v>0.48</v>
      </c>
      <c r="AB3906" s="31">
        <f>IF(AND(ISNUMBER(MATCH($S3906,[3]Lists!$CU$8:$CU$37,0)),J3906&gt;=DATE(2018,12,31)),$AH$6,$AH$5)</f>
        <v>1</v>
      </c>
      <c r="AC3906" s="31">
        <f t="shared" si="605"/>
        <v>1</v>
      </c>
      <c r="AD3906" s="31">
        <f t="shared" si="606"/>
        <v>1</v>
      </c>
      <c r="AE3906" s="32" t="e">
        <f>MIN($K3906,IF(AND(S3906='[3]Resources - Baseline'!$C$25,$AH$3&gt;0),MIN(DATE(2050,12,31),MAX(DATE($AH$4,12,31),DATE(YEAR(J3906)+$AH$3,MONTH(J3906),DAY(J3906)))),IF(AND(COUNTIFS('[3]Resources - Baseline'!$C$26:$C$37,S3906)=1,$AH$2&gt;0),MIN(DATE($AH$4,12,31),DATE(YEAR(J3906)+$AH$2,MONTH(J3906),DAY(J3906))),DATE(2050,12,31))))</f>
        <v>#VALUE!</v>
      </c>
      <c r="AF3906" s="33">
        <f t="shared" si="607"/>
        <v>0</v>
      </c>
    </row>
    <row r="3907" spans="1:32">
      <c r="A3907" s="1">
        <v>3907</v>
      </c>
      <c r="B3907" s="21" t="s">
        <v>7858</v>
      </c>
      <c r="C3907" s="21" t="s">
        <v>7859</v>
      </c>
      <c r="D3907" s="21" t="s">
        <v>185</v>
      </c>
      <c r="E3907" s="21" t="s">
        <v>175</v>
      </c>
      <c r="F3907" s="21" t="s">
        <v>175</v>
      </c>
      <c r="G3907" s="21" t="s">
        <v>186</v>
      </c>
      <c r="H3907" s="21" t="s">
        <v>175</v>
      </c>
      <c r="I3907" s="21" t="s">
        <v>178</v>
      </c>
      <c r="J3907" s="22">
        <v>31444</v>
      </c>
      <c r="K3907" s="22">
        <v>55153</v>
      </c>
      <c r="L3907" s="23">
        <f t="shared" si="608"/>
        <v>2.5</v>
      </c>
      <c r="M3907" s="24">
        <f t="shared" si="609"/>
        <v>1</v>
      </c>
      <c r="N3907" s="21">
        <v>2.5</v>
      </c>
      <c r="O3907" s="21">
        <v>2.5</v>
      </c>
      <c r="P3907" s="21"/>
      <c r="Q3907" s="21" t="s">
        <v>219</v>
      </c>
      <c r="R3907" s="25" t="s">
        <v>218</v>
      </c>
      <c r="S3907" s="21" t="s">
        <v>265</v>
      </c>
      <c r="T3907" s="21"/>
      <c r="U3907" s="26"/>
      <c r="V3907" s="26"/>
      <c r="W3907" s="27">
        <f t="shared" si="600"/>
        <v>1986</v>
      </c>
      <c r="X3907" s="27">
        <f t="shared" si="601"/>
        <v>2050</v>
      </c>
      <c r="Y3907" s="28">
        <f t="shared" si="602"/>
        <v>0</v>
      </c>
      <c r="Z3907" s="29" t="str">
        <f t="shared" si="603"/>
        <v>CAISO</v>
      </c>
      <c r="AA3907" s="30">
        <f t="shared" si="604"/>
        <v>2.5</v>
      </c>
      <c r="AB3907" s="31">
        <f>IF(AND(ISNUMBER(MATCH($S3907,[3]Lists!$CU$8:$CU$37,0)),J3907&gt;=DATE(2018,12,31)),$AH$6,$AH$5)</f>
        <v>1</v>
      </c>
      <c r="AC3907" s="31">
        <f t="shared" si="605"/>
        <v>1</v>
      </c>
      <c r="AD3907" s="31">
        <f t="shared" si="606"/>
        <v>1</v>
      </c>
      <c r="AE3907" s="32" t="e">
        <f>MIN($K3907,IF(AND(S3907='[3]Resources - Baseline'!$C$25,$AH$3&gt;0),MIN(DATE(2050,12,31),MAX(DATE($AH$4,12,31),DATE(YEAR(J3907)+$AH$3,MONTH(J3907),DAY(J3907)))),IF(AND(COUNTIFS('[3]Resources - Baseline'!$C$26:$C$37,S3907)=1,$AH$2&gt;0),MIN(DATE($AH$4,12,31),DATE(YEAR(J3907)+$AH$2,MONTH(J3907),DAY(J3907))),DATE(2050,12,31))))</f>
        <v>#VALUE!</v>
      </c>
      <c r="AF3907" s="33">
        <f t="shared" si="607"/>
        <v>0</v>
      </c>
    </row>
    <row r="3908" spans="1:32">
      <c r="A3908" s="1">
        <v>3908</v>
      </c>
      <c r="B3908" s="21" t="s">
        <v>7860</v>
      </c>
      <c r="C3908" s="21" t="s">
        <v>7861</v>
      </c>
      <c r="D3908" s="21" t="s">
        <v>185</v>
      </c>
      <c r="E3908" s="21" t="s">
        <v>175</v>
      </c>
      <c r="F3908" s="21" t="s">
        <v>175</v>
      </c>
      <c r="G3908" s="21" t="s">
        <v>186</v>
      </c>
      <c r="H3908" s="21" t="s">
        <v>175</v>
      </c>
      <c r="I3908" s="21" t="s">
        <v>178</v>
      </c>
      <c r="J3908" s="22">
        <v>32080</v>
      </c>
      <c r="K3908" s="22">
        <v>55153</v>
      </c>
      <c r="L3908" s="23">
        <f t="shared" si="608"/>
        <v>45.79</v>
      </c>
      <c r="M3908" s="24">
        <f t="shared" si="609"/>
        <v>0.91579999999999995</v>
      </c>
      <c r="N3908" s="21">
        <v>45.79</v>
      </c>
      <c r="O3908" s="21">
        <v>50</v>
      </c>
      <c r="P3908" s="21"/>
      <c r="Q3908" s="21" t="s">
        <v>214</v>
      </c>
      <c r="R3908" s="25" t="s">
        <v>215</v>
      </c>
      <c r="S3908" s="21" t="s">
        <v>913</v>
      </c>
      <c r="T3908" s="21"/>
      <c r="U3908" s="26"/>
      <c r="V3908" s="26"/>
      <c r="W3908" s="27">
        <f t="shared" si="600"/>
        <v>1988</v>
      </c>
      <c r="X3908" s="27">
        <f t="shared" si="601"/>
        <v>2050</v>
      </c>
      <c r="Y3908" s="28">
        <f t="shared" si="602"/>
        <v>0</v>
      </c>
      <c r="Z3908" s="29" t="str">
        <f t="shared" si="603"/>
        <v>CAISO</v>
      </c>
      <c r="AA3908" s="30">
        <f t="shared" si="604"/>
        <v>50</v>
      </c>
      <c r="AB3908" s="31">
        <f>IF(AND(ISNUMBER(MATCH($S3908,[3]Lists!$CU$8:$CU$37,0)),J3908&gt;=DATE(2018,12,31)),$AH$6,$AH$5)</f>
        <v>1</v>
      </c>
      <c r="AC3908" s="31">
        <f t="shared" si="605"/>
        <v>1</v>
      </c>
      <c r="AD3908" s="31">
        <f t="shared" si="606"/>
        <v>1</v>
      </c>
      <c r="AE3908" s="32" t="e">
        <f>MIN($K3908,IF(AND(S3908='[3]Resources - Baseline'!$C$25,$AH$3&gt;0),MIN(DATE(2050,12,31),MAX(DATE($AH$4,12,31),DATE(YEAR(J3908)+$AH$3,MONTH(J3908),DAY(J3908)))),IF(AND(COUNTIFS('[3]Resources - Baseline'!$C$26:$C$37,S3908)=1,$AH$2&gt;0),MIN(DATE($AH$4,12,31),DATE(YEAR(J3908)+$AH$2,MONTH(J3908),DAY(J3908))),DATE(2050,12,31))))</f>
        <v>#VALUE!</v>
      </c>
      <c r="AF3908" s="33">
        <f t="shared" si="607"/>
        <v>0</v>
      </c>
    </row>
    <row r="3909" spans="1:32">
      <c r="A3909" s="1">
        <v>3909</v>
      </c>
      <c r="B3909" s="21" t="s">
        <v>7862</v>
      </c>
      <c r="C3909" s="21" t="s">
        <v>7863</v>
      </c>
      <c r="D3909" s="21" t="s">
        <v>163</v>
      </c>
      <c r="E3909" s="21" t="s">
        <v>210</v>
      </c>
      <c r="F3909" s="21" t="s">
        <v>210</v>
      </c>
      <c r="G3909" s="21" t="s">
        <v>211</v>
      </c>
      <c r="H3909" s="21" t="s">
        <v>210</v>
      </c>
      <c r="I3909" s="21" t="s">
        <v>212</v>
      </c>
      <c r="J3909" s="22">
        <v>40148</v>
      </c>
      <c r="K3909" s="22">
        <v>47453</v>
      </c>
      <c r="L3909" s="23">
        <f t="shared" si="608"/>
        <v>4.2</v>
      </c>
      <c r="M3909" s="24">
        <f t="shared" si="609"/>
        <v>1</v>
      </c>
      <c r="N3909" s="21">
        <v>4.2</v>
      </c>
      <c r="O3909" s="21">
        <v>4.2</v>
      </c>
      <c r="P3909" s="21" t="s">
        <v>240</v>
      </c>
      <c r="Q3909" s="21" t="s">
        <v>207</v>
      </c>
      <c r="R3909" s="25" t="s">
        <v>189</v>
      </c>
      <c r="S3909" s="21" t="s">
        <v>435</v>
      </c>
      <c r="T3909" s="21"/>
      <c r="U3909" s="26"/>
      <c r="V3909" s="26"/>
      <c r="W3909" s="27">
        <f t="shared" si="600"/>
        <v>2010</v>
      </c>
      <c r="X3909" s="27">
        <f t="shared" si="601"/>
        <v>2029</v>
      </c>
      <c r="Y3909" s="28">
        <f t="shared" si="602"/>
        <v>0</v>
      </c>
      <c r="Z3909" s="29" t="str">
        <f t="shared" si="603"/>
        <v>NW</v>
      </c>
      <c r="AA3909" s="30">
        <f t="shared" si="604"/>
        <v>4.2</v>
      </c>
      <c r="AB3909" s="31">
        <f>IF(AND(ISNUMBER(MATCH($S3909,[3]Lists!$CU$8:$CU$37,0)),J3909&gt;=DATE(2018,12,31)),$AH$6,$AH$5)</f>
        <v>1</v>
      </c>
      <c r="AC3909" s="31">
        <f t="shared" si="605"/>
        <v>1</v>
      </c>
      <c r="AD3909" s="31">
        <f t="shared" si="606"/>
        <v>1</v>
      </c>
      <c r="AE3909" s="32" t="e">
        <f>MIN($K3909,IF(AND(S3909='[3]Resources - Baseline'!$C$25,$AH$3&gt;0),MIN(DATE(2050,12,31),MAX(DATE($AH$4,12,31),DATE(YEAR(J3909)+$AH$3,MONTH(J3909),DAY(J3909)))),IF(AND(COUNTIFS('[3]Resources - Baseline'!$C$26:$C$37,S3909)=1,$AH$2&gt;0),MIN(DATE($AH$4,12,31),DATE(YEAR(J3909)+$AH$2,MONTH(J3909),DAY(J3909))),DATE(2050,12,31))))</f>
        <v>#VALUE!</v>
      </c>
      <c r="AF3909" s="33">
        <f t="shared" si="607"/>
        <v>0</v>
      </c>
    </row>
    <row r="3910" spans="1:32">
      <c r="A3910" s="1">
        <v>3910</v>
      </c>
      <c r="B3910" s="21" t="s">
        <v>7864</v>
      </c>
      <c r="C3910" s="21" t="s">
        <v>7865</v>
      </c>
      <c r="D3910" s="21" t="s">
        <v>163</v>
      </c>
      <c r="E3910" s="21" t="s">
        <v>210</v>
      </c>
      <c r="F3910" s="21" t="s">
        <v>210</v>
      </c>
      <c r="G3910" s="21" t="s">
        <v>211</v>
      </c>
      <c r="H3910" s="21" t="s">
        <v>210</v>
      </c>
      <c r="I3910" s="21" t="s">
        <v>212</v>
      </c>
      <c r="J3910" s="22">
        <v>40148</v>
      </c>
      <c r="K3910" s="22">
        <v>47453</v>
      </c>
      <c r="L3910" s="23">
        <f t="shared" si="608"/>
        <v>0.4</v>
      </c>
      <c r="M3910" s="24">
        <f t="shared" si="609"/>
        <v>1</v>
      </c>
      <c r="N3910" s="21">
        <v>0.4</v>
      </c>
      <c r="O3910" s="21">
        <v>0.4</v>
      </c>
      <c r="P3910" s="21" t="s">
        <v>240</v>
      </c>
      <c r="Q3910" s="21" t="s">
        <v>207</v>
      </c>
      <c r="R3910" s="25" t="s">
        <v>189</v>
      </c>
      <c r="S3910" s="21" t="s">
        <v>435</v>
      </c>
      <c r="T3910" s="21"/>
      <c r="U3910" s="26"/>
      <c r="V3910" s="26"/>
      <c r="W3910" s="27">
        <f t="shared" si="600"/>
        <v>2010</v>
      </c>
      <c r="X3910" s="27">
        <f t="shared" si="601"/>
        <v>2029</v>
      </c>
      <c r="Y3910" s="28">
        <f t="shared" si="602"/>
        <v>0</v>
      </c>
      <c r="Z3910" s="29" t="str">
        <f t="shared" si="603"/>
        <v>NW</v>
      </c>
      <c r="AA3910" s="30">
        <f t="shared" si="604"/>
        <v>0.4</v>
      </c>
      <c r="AB3910" s="31">
        <f>IF(AND(ISNUMBER(MATCH($S3910,[3]Lists!$CU$8:$CU$37,0)),J3910&gt;=DATE(2018,12,31)),$AH$6,$AH$5)</f>
        <v>1</v>
      </c>
      <c r="AC3910" s="31">
        <f t="shared" si="605"/>
        <v>1</v>
      </c>
      <c r="AD3910" s="31">
        <f t="shared" si="606"/>
        <v>1</v>
      </c>
      <c r="AE3910" s="32" t="e">
        <f>MIN($K3910,IF(AND(S3910='[3]Resources - Baseline'!$C$25,$AH$3&gt;0),MIN(DATE(2050,12,31),MAX(DATE($AH$4,12,31),DATE(YEAR(J3910)+$AH$3,MONTH(J3910),DAY(J3910)))),IF(AND(COUNTIFS('[3]Resources - Baseline'!$C$26:$C$37,S3910)=1,$AH$2&gt;0),MIN(DATE($AH$4,12,31),DATE(YEAR(J3910)+$AH$2,MONTH(J3910),DAY(J3910))),DATE(2050,12,31))))</f>
        <v>#VALUE!</v>
      </c>
      <c r="AF3910" s="33">
        <f t="shared" si="607"/>
        <v>0</v>
      </c>
    </row>
    <row r="3911" spans="1:32">
      <c r="A3911" s="1">
        <v>3911</v>
      </c>
      <c r="B3911" s="21" t="s">
        <v>7866</v>
      </c>
      <c r="C3911" s="21" t="s">
        <v>7867</v>
      </c>
      <c r="D3911" s="21" t="s">
        <v>185</v>
      </c>
      <c r="E3911" s="21" t="s">
        <v>378</v>
      </c>
      <c r="F3911" s="21" t="s">
        <v>175</v>
      </c>
      <c r="G3911" s="21" t="s">
        <v>186</v>
      </c>
      <c r="H3911" s="21" t="s">
        <v>175</v>
      </c>
      <c r="I3911" s="21" t="s">
        <v>178</v>
      </c>
      <c r="J3911" s="22"/>
      <c r="K3911" s="22">
        <v>55153</v>
      </c>
      <c r="L3911" s="23">
        <f t="shared" si="608"/>
        <v>5</v>
      </c>
      <c r="M3911" s="24">
        <f t="shared" si="609"/>
        <v>1</v>
      </c>
      <c r="N3911" s="21">
        <v>5</v>
      </c>
      <c r="O3911" s="21">
        <v>5</v>
      </c>
      <c r="P3911" s="21" t="s">
        <v>264</v>
      </c>
      <c r="Q3911" s="21" t="s">
        <v>219</v>
      </c>
      <c r="R3911" s="25" t="s">
        <v>218</v>
      </c>
      <c r="S3911" s="21" t="s">
        <v>265</v>
      </c>
      <c r="T3911" s="21"/>
      <c r="U3911" s="26"/>
      <c r="V3911" s="26"/>
      <c r="W3911" s="27">
        <f t="shared" si="600"/>
        <v>1900</v>
      </c>
      <c r="X3911" s="27">
        <f t="shared" si="601"/>
        <v>2050</v>
      </c>
      <c r="Y3911" s="28">
        <f t="shared" si="602"/>
        <v>0</v>
      </c>
      <c r="Z3911" s="29" t="str">
        <f t="shared" si="603"/>
        <v>CAISO</v>
      </c>
      <c r="AA3911" s="30">
        <f t="shared" si="604"/>
        <v>5</v>
      </c>
      <c r="AB3911" s="31">
        <f>IF(AND(ISNUMBER(MATCH($S3911,[3]Lists!$CU$8:$CU$37,0)),J3911&gt;=DATE(2018,12,31)),$AH$6,$AH$5)</f>
        <v>1</v>
      </c>
      <c r="AC3911" s="31">
        <f t="shared" si="605"/>
        <v>1</v>
      </c>
      <c r="AD3911" s="31">
        <f t="shared" si="606"/>
        <v>1</v>
      </c>
      <c r="AE3911" s="32" t="e">
        <f>MIN($K3911,IF(AND(S3911='[3]Resources - Baseline'!$C$25,$AH$3&gt;0),MIN(DATE(2050,12,31),MAX(DATE($AH$4,12,31),DATE(YEAR(J3911)+$AH$3,MONTH(J3911),DAY(J3911)))),IF(AND(COUNTIFS('[3]Resources - Baseline'!$C$26:$C$37,S3911)=1,$AH$2&gt;0),MIN(DATE($AH$4,12,31),DATE(YEAR(J3911)+$AH$2,MONTH(J3911),DAY(J3911))),DATE(2050,12,31))))</f>
        <v>#VALUE!</v>
      </c>
      <c r="AF3911" s="33">
        <f t="shared" si="607"/>
        <v>0</v>
      </c>
    </row>
    <row r="3912" spans="1:32">
      <c r="A3912" s="1">
        <v>3912</v>
      </c>
      <c r="B3912" s="21" t="s">
        <v>7868</v>
      </c>
      <c r="C3912" s="21" t="s">
        <v>7869</v>
      </c>
      <c r="D3912" s="21" t="s">
        <v>185</v>
      </c>
      <c r="E3912" s="21" t="s">
        <v>378</v>
      </c>
      <c r="F3912" s="21" t="s">
        <v>175</v>
      </c>
      <c r="G3912" s="21" t="s">
        <v>186</v>
      </c>
      <c r="H3912" s="21" t="s">
        <v>175</v>
      </c>
      <c r="I3912" s="21" t="s">
        <v>178</v>
      </c>
      <c r="J3912" s="22"/>
      <c r="K3912" s="22">
        <v>55153</v>
      </c>
      <c r="L3912" s="23">
        <f t="shared" si="608"/>
        <v>5</v>
      </c>
      <c r="M3912" s="24">
        <f t="shared" si="609"/>
        <v>1</v>
      </c>
      <c r="N3912" s="21">
        <v>5</v>
      </c>
      <c r="O3912" s="21">
        <v>5</v>
      </c>
      <c r="P3912" s="21" t="s">
        <v>264</v>
      </c>
      <c r="Q3912" s="21" t="s">
        <v>219</v>
      </c>
      <c r="R3912" s="25" t="s">
        <v>218</v>
      </c>
      <c r="S3912" s="21" t="s">
        <v>265</v>
      </c>
      <c r="T3912" s="21"/>
      <c r="U3912" s="26"/>
      <c r="V3912" s="26"/>
      <c r="W3912" s="27">
        <f t="shared" si="600"/>
        <v>1900</v>
      </c>
      <c r="X3912" s="27">
        <f t="shared" si="601"/>
        <v>2050</v>
      </c>
      <c r="Y3912" s="28">
        <f t="shared" si="602"/>
        <v>0</v>
      </c>
      <c r="Z3912" s="29" t="str">
        <f t="shared" si="603"/>
        <v>CAISO</v>
      </c>
      <c r="AA3912" s="30">
        <f t="shared" si="604"/>
        <v>5</v>
      </c>
      <c r="AB3912" s="31">
        <f>IF(AND(ISNUMBER(MATCH($S3912,[3]Lists!$CU$8:$CU$37,0)),J3912&gt;=DATE(2018,12,31)),$AH$6,$AH$5)</f>
        <v>1</v>
      </c>
      <c r="AC3912" s="31">
        <f t="shared" si="605"/>
        <v>1</v>
      </c>
      <c r="AD3912" s="31">
        <f t="shared" si="606"/>
        <v>1</v>
      </c>
      <c r="AE3912" s="32" t="e">
        <f>MIN($K3912,IF(AND(S3912='[3]Resources - Baseline'!$C$25,$AH$3&gt;0),MIN(DATE(2050,12,31),MAX(DATE($AH$4,12,31),DATE(YEAR(J3912)+$AH$3,MONTH(J3912),DAY(J3912)))),IF(AND(COUNTIFS('[3]Resources - Baseline'!$C$26:$C$37,S3912)=1,$AH$2&gt;0),MIN(DATE($AH$4,12,31),DATE(YEAR(J3912)+$AH$2,MONTH(J3912),DAY(J3912))),DATE(2050,12,31))))</f>
        <v>#VALUE!</v>
      </c>
      <c r="AF3912" s="33">
        <f t="shared" si="607"/>
        <v>0</v>
      </c>
    </row>
    <row r="3913" spans="1:32">
      <c r="A3913" s="1">
        <v>3913</v>
      </c>
      <c r="B3913" s="21" t="s">
        <v>7870</v>
      </c>
      <c r="C3913" s="21" t="s">
        <v>7871</v>
      </c>
      <c r="D3913" s="21" t="s">
        <v>185</v>
      </c>
      <c r="E3913" s="21" t="s">
        <v>378</v>
      </c>
      <c r="F3913" s="21" t="s">
        <v>175</v>
      </c>
      <c r="G3913" s="21" t="s">
        <v>186</v>
      </c>
      <c r="H3913" s="21" t="s">
        <v>175</v>
      </c>
      <c r="I3913" s="21" t="s">
        <v>178</v>
      </c>
      <c r="J3913" s="22"/>
      <c r="K3913" s="22">
        <v>55153</v>
      </c>
      <c r="L3913" s="23">
        <f t="shared" si="608"/>
        <v>5</v>
      </c>
      <c r="M3913" s="24">
        <f t="shared" si="609"/>
        <v>1</v>
      </c>
      <c r="N3913" s="21">
        <v>5</v>
      </c>
      <c r="O3913" s="21">
        <v>5</v>
      </c>
      <c r="P3913" s="21" t="s">
        <v>264</v>
      </c>
      <c r="Q3913" s="21" t="s">
        <v>219</v>
      </c>
      <c r="R3913" s="25" t="s">
        <v>218</v>
      </c>
      <c r="S3913" s="21" t="s">
        <v>265</v>
      </c>
      <c r="T3913" s="21"/>
      <c r="U3913" s="26"/>
      <c r="V3913" s="26"/>
      <c r="W3913" s="27">
        <f t="shared" si="600"/>
        <v>1900</v>
      </c>
      <c r="X3913" s="27">
        <f t="shared" si="601"/>
        <v>2050</v>
      </c>
      <c r="Y3913" s="28">
        <f t="shared" si="602"/>
        <v>0</v>
      </c>
      <c r="Z3913" s="29" t="str">
        <f t="shared" si="603"/>
        <v>CAISO</v>
      </c>
      <c r="AA3913" s="30">
        <f t="shared" si="604"/>
        <v>5</v>
      </c>
      <c r="AB3913" s="31">
        <f>IF(AND(ISNUMBER(MATCH($S3913,[3]Lists!$CU$8:$CU$37,0)),J3913&gt;=DATE(2018,12,31)),$AH$6,$AH$5)</f>
        <v>1</v>
      </c>
      <c r="AC3913" s="31">
        <f t="shared" si="605"/>
        <v>1</v>
      </c>
      <c r="AD3913" s="31">
        <f t="shared" si="606"/>
        <v>1</v>
      </c>
      <c r="AE3913" s="32" t="e">
        <f>MIN($K3913,IF(AND(S3913='[3]Resources - Baseline'!$C$25,$AH$3&gt;0),MIN(DATE(2050,12,31),MAX(DATE($AH$4,12,31),DATE(YEAR(J3913)+$AH$3,MONTH(J3913),DAY(J3913)))),IF(AND(COUNTIFS('[3]Resources - Baseline'!$C$26:$C$37,S3913)=1,$AH$2&gt;0),MIN(DATE($AH$4,12,31),DATE(YEAR(J3913)+$AH$2,MONTH(J3913),DAY(J3913))),DATE(2050,12,31))))</f>
        <v>#VALUE!</v>
      </c>
      <c r="AF3913" s="33">
        <f t="shared" si="607"/>
        <v>0</v>
      </c>
    </row>
    <row r="3914" spans="1:32">
      <c r="A3914" s="1">
        <v>3914</v>
      </c>
      <c r="B3914" s="21" t="s">
        <v>7872</v>
      </c>
      <c r="C3914" s="21" t="s">
        <v>7873</v>
      </c>
      <c r="D3914" s="21" t="s">
        <v>163</v>
      </c>
      <c r="E3914" s="21" t="s">
        <v>353</v>
      </c>
      <c r="F3914" s="21" t="s">
        <v>353</v>
      </c>
      <c r="G3914" s="21" t="s">
        <v>354</v>
      </c>
      <c r="H3914" s="21" t="s">
        <v>353</v>
      </c>
      <c r="I3914" s="21" t="s">
        <v>167</v>
      </c>
      <c r="J3914" s="22">
        <v>37653</v>
      </c>
      <c r="K3914" s="22">
        <v>55153</v>
      </c>
      <c r="L3914" s="23">
        <f t="shared" si="608"/>
        <v>93.7</v>
      </c>
      <c r="M3914" s="24">
        <f t="shared" si="609"/>
        <v>1</v>
      </c>
      <c r="N3914" s="21">
        <v>93.7</v>
      </c>
      <c r="O3914" s="21">
        <v>93.7</v>
      </c>
      <c r="P3914" s="21" t="s">
        <v>507</v>
      </c>
      <c r="Q3914" s="21" t="s">
        <v>508</v>
      </c>
      <c r="R3914" s="25" t="s">
        <v>509</v>
      </c>
      <c r="S3914" s="21" t="s">
        <v>776</v>
      </c>
      <c r="T3914" s="21"/>
      <c r="U3914" s="26"/>
      <c r="V3914" s="26"/>
      <c r="W3914" s="27">
        <f t="shared" ref="W3914:W3953" si="610">IF(J3914&lt;DATE(YEAR(J3914),7,1),YEAR(J3914),YEAR(J3914)+1)</f>
        <v>2003</v>
      </c>
      <c r="X3914" s="27">
        <f t="shared" ref="X3914:X3953" si="611">IF(K3914&gt;=DATE(YEAR(K3914),7,1),YEAR(K3914),YEAR(K3914)-1)</f>
        <v>2050</v>
      </c>
      <c r="Y3914" s="28">
        <f t="shared" ref="Y3914:Y3953" si="612">IF(ISBLANK(U3914),0,O3914-U3914)</f>
        <v>0</v>
      </c>
      <c r="Z3914" s="29" t="str">
        <f t="shared" ref="Z3914:Z3953" si="613">IF(ISBLANK(T3914),I3914,T3914)</f>
        <v>Excluded</v>
      </c>
      <c r="AA3914" s="30">
        <f t="shared" ref="AA3914:AA3953" si="614">IF(ISBLANK(U3914),O3914,U3914)</f>
        <v>93.7</v>
      </c>
      <c r="AB3914" s="31">
        <f>IF(AND(ISNUMBER(MATCH($S3914,[3]Lists!$CU$8:$CU$37,0)),J3914&gt;=DATE(2018,12,31)),$AH$6,$AH$5)</f>
        <v>1</v>
      </c>
      <c r="AC3914" s="31">
        <f t="shared" ref="AC3914:AC3953" si="615">IF(ISBLANK(S3914),0,1)</f>
        <v>1</v>
      </c>
      <c r="AD3914" s="31">
        <f t="shared" ref="AD3914:AD3953" si="616">AC3914</f>
        <v>1</v>
      </c>
      <c r="AE3914" s="32" t="e">
        <f>MIN($K3914,IF(AND(S3914='[3]Resources - Baseline'!$C$25,$AH$3&gt;0),MIN(DATE(2050,12,31),MAX(DATE($AH$4,12,31),DATE(YEAR(J3914)+$AH$3,MONTH(J3914),DAY(J3914)))),IF(AND(COUNTIFS('[3]Resources - Baseline'!$C$26:$C$37,S3914)=1,$AH$2&gt;0),MIN(DATE($AH$4,12,31),DATE(YEAR(J3914)+$AH$2,MONTH(J3914),DAY(J3914))),DATE(2050,12,31))))</f>
        <v>#VALUE!</v>
      </c>
      <c r="AF3914" s="33">
        <f t="shared" ref="AF3914:AF3953" si="617">SUMPRODUCT(($B$9:$B$3872=$B3914)*1)</f>
        <v>0</v>
      </c>
    </row>
    <row r="3915" spans="1:32">
      <c r="A3915" s="1">
        <v>3915</v>
      </c>
      <c r="B3915" s="21" t="s">
        <v>7874</v>
      </c>
      <c r="C3915" s="21" t="s">
        <v>7875</v>
      </c>
      <c r="D3915" s="21" t="s">
        <v>163</v>
      </c>
      <c r="E3915" s="21" t="s">
        <v>353</v>
      </c>
      <c r="F3915" s="21" t="s">
        <v>353</v>
      </c>
      <c r="G3915" s="21" t="s">
        <v>354</v>
      </c>
      <c r="H3915" s="21" t="s">
        <v>353</v>
      </c>
      <c r="I3915" s="21" t="s">
        <v>167</v>
      </c>
      <c r="J3915" s="22">
        <v>39448</v>
      </c>
      <c r="K3915" s="22">
        <v>55123</v>
      </c>
      <c r="L3915" s="23">
        <f t="shared" ref="L3915:L3953" si="618">IFERROR(M3915*O3915,0)</f>
        <v>95</v>
      </c>
      <c r="M3915" s="24">
        <f t="shared" ref="M3915:M3953" si="619">IFERROR(N3915/O3915,0)</f>
        <v>1</v>
      </c>
      <c r="N3915" s="21">
        <v>95</v>
      </c>
      <c r="O3915" s="21">
        <v>95</v>
      </c>
      <c r="P3915" s="21" t="s">
        <v>507</v>
      </c>
      <c r="Q3915" s="21" t="s">
        <v>508</v>
      </c>
      <c r="R3915" s="25" t="s">
        <v>509</v>
      </c>
      <c r="S3915" s="21" t="s">
        <v>776</v>
      </c>
      <c r="T3915" s="21"/>
      <c r="U3915" s="26"/>
      <c r="V3915" s="26"/>
      <c r="W3915" s="27">
        <f t="shared" si="610"/>
        <v>2008</v>
      </c>
      <c r="X3915" s="27">
        <f t="shared" si="611"/>
        <v>2050</v>
      </c>
      <c r="Y3915" s="28">
        <f t="shared" si="612"/>
        <v>0</v>
      </c>
      <c r="Z3915" s="29" t="str">
        <f t="shared" si="613"/>
        <v>Excluded</v>
      </c>
      <c r="AA3915" s="30">
        <f t="shared" si="614"/>
        <v>95</v>
      </c>
      <c r="AB3915" s="31">
        <f>IF(AND(ISNUMBER(MATCH($S3915,[3]Lists!$CU$8:$CU$37,0)),J3915&gt;=DATE(2018,12,31)),$AH$6,$AH$5)</f>
        <v>1</v>
      </c>
      <c r="AC3915" s="31">
        <f t="shared" si="615"/>
        <v>1</v>
      </c>
      <c r="AD3915" s="31">
        <f t="shared" si="616"/>
        <v>1</v>
      </c>
      <c r="AE3915" s="32" t="e">
        <f>MIN($K3915,IF(AND(S3915='[3]Resources - Baseline'!$C$25,$AH$3&gt;0),MIN(DATE(2050,12,31),MAX(DATE($AH$4,12,31),DATE(YEAR(J3915)+$AH$3,MONTH(J3915),DAY(J3915)))),IF(AND(COUNTIFS('[3]Resources - Baseline'!$C$26:$C$37,S3915)=1,$AH$2&gt;0),MIN(DATE($AH$4,12,31),DATE(YEAR(J3915)+$AH$2,MONTH(J3915),DAY(J3915))),DATE(2050,12,31))))</f>
        <v>#VALUE!</v>
      </c>
      <c r="AF3915" s="33">
        <f t="shared" si="617"/>
        <v>0</v>
      </c>
    </row>
    <row r="3916" spans="1:32">
      <c r="A3916" s="1">
        <v>3916</v>
      </c>
      <c r="B3916" s="21" t="s">
        <v>7876</v>
      </c>
      <c r="C3916" s="21" t="s">
        <v>7877</v>
      </c>
      <c r="D3916" s="21" t="s">
        <v>163</v>
      </c>
      <c r="E3916" s="21" t="s">
        <v>353</v>
      </c>
      <c r="F3916" s="21" t="s">
        <v>353</v>
      </c>
      <c r="G3916" s="21" t="s">
        <v>354</v>
      </c>
      <c r="H3916" s="21" t="s">
        <v>353</v>
      </c>
      <c r="I3916" s="21" t="s">
        <v>167</v>
      </c>
      <c r="J3916" s="22">
        <v>40269</v>
      </c>
      <c r="K3916" s="22">
        <v>55153</v>
      </c>
      <c r="L3916" s="23">
        <f t="shared" si="618"/>
        <v>100</v>
      </c>
      <c r="M3916" s="24">
        <f t="shared" si="619"/>
        <v>1</v>
      </c>
      <c r="N3916" s="21">
        <v>100</v>
      </c>
      <c r="O3916" s="21">
        <v>100</v>
      </c>
      <c r="P3916" s="21" t="s">
        <v>507</v>
      </c>
      <c r="Q3916" s="21" t="s">
        <v>508</v>
      </c>
      <c r="R3916" s="25" t="s">
        <v>509</v>
      </c>
      <c r="S3916" s="21" t="s">
        <v>776</v>
      </c>
      <c r="T3916" s="21"/>
      <c r="U3916" s="26"/>
      <c r="V3916" s="26"/>
      <c r="W3916" s="27">
        <f t="shared" si="610"/>
        <v>2010</v>
      </c>
      <c r="X3916" s="27">
        <f t="shared" si="611"/>
        <v>2050</v>
      </c>
      <c r="Y3916" s="28">
        <f t="shared" si="612"/>
        <v>0</v>
      </c>
      <c r="Z3916" s="29" t="str">
        <f t="shared" si="613"/>
        <v>Excluded</v>
      </c>
      <c r="AA3916" s="30">
        <f t="shared" si="614"/>
        <v>100</v>
      </c>
      <c r="AB3916" s="31">
        <f>IF(AND(ISNUMBER(MATCH($S3916,[3]Lists!$CU$8:$CU$37,0)),J3916&gt;=DATE(2018,12,31)),$AH$6,$AH$5)</f>
        <v>1</v>
      </c>
      <c r="AC3916" s="31">
        <f t="shared" si="615"/>
        <v>1</v>
      </c>
      <c r="AD3916" s="31">
        <f t="shared" si="616"/>
        <v>1</v>
      </c>
      <c r="AE3916" s="32" t="e">
        <f>MIN($K3916,IF(AND(S3916='[3]Resources - Baseline'!$C$25,$AH$3&gt;0),MIN(DATE(2050,12,31),MAX(DATE($AH$4,12,31),DATE(YEAR(J3916)+$AH$3,MONTH(J3916),DAY(J3916)))),IF(AND(COUNTIFS('[3]Resources - Baseline'!$C$26:$C$37,S3916)=1,$AH$2&gt;0),MIN(DATE($AH$4,12,31),DATE(YEAR(J3916)+$AH$2,MONTH(J3916),DAY(J3916))),DATE(2050,12,31))))</f>
        <v>#VALUE!</v>
      </c>
      <c r="AF3916" s="33">
        <f t="shared" si="617"/>
        <v>0</v>
      </c>
    </row>
    <row r="3917" spans="1:32">
      <c r="A3917" s="1">
        <v>3917</v>
      </c>
      <c r="B3917" s="21" t="s">
        <v>7878</v>
      </c>
      <c r="C3917" s="21" t="s">
        <v>7879</v>
      </c>
      <c r="D3917" s="21" t="s">
        <v>163</v>
      </c>
      <c r="E3917" s="21" t="s">
        <v>359</v>
      </c>
      <c r="F3917" s="21" t="s">
        <v>359</v>
      </c>
      <c r="G3917" s="21" t="s">
        <v>360</v>
      </c>
      <c r="H3917" s="21" t="s">
        <v>210</v>
      </c>
      <c r="I3917" s="21" t="s">
        <v>212</v>
      </c>
      <c r="J3917" s="22">
        <v>34335</v>
      </c>
      <c r="K3917" s="22">
        <v>55153</v>
      </c>
      <c r="L3917" s="23">
        <f t="shared" si="618"/>
        <v>12.8</v>
      </c>
      <c r="M3917" s="24">
        <f t="shared" si="619"/>
        <v>1</v>
      </c>
      <c r="N3917" s="21">
        <v>12.8</v>
      </c>
      <c r="O3917" s="21">
        <v>12.8</v>
      </c>
      <c r="P3917" s="21" t="s">
        <v>218</v>
      </c>
      <c r="Q3917" s="21" t="s">
        <v>219</v>
      </c>
      <c r="R3917" s="25" t="s">
        <v>218</v>
      </c>
      <c r="S3917" s="21" t="s">
        <v>344</v>
      </c>
      <c r="T3917" s="21"/>
      <c r="U3917" s="26"/>
      <c r="V3917" s="26"/>
      <c r="W3917" s="27">
        <f t="shared" si="610"/>
        <v>1994</v>
      </c>
      <c r="X3917" s="27">
        <f t="shared" si="611"/>
        <v>2050</v>
      </c>
      <c r="Y3917" s="28">
        <f t="shared" si="612"/>
        <v>0</v>
      </c>
      <c r="Z3917" s="29" t="str">
        <f t="shared" si="613"/>
        <v>NW</v>
      </c>
      <c r="AA3917" s="30">
        <f t="shared" si="614"/>
        <v>12.8</v>
      </c>
      <c r="AB3917" s="31">
        <f>IF(AND(ISNUMBER(MATCH($S3917,[3]Lists!$CU$8:$CU$37,0)),J3917&gt;=DATE(2018,12,31)),$AH$6,$AH$5)</f>
        <v>1</v>
      </c>
      <c r="AC3917" s="31">
        <f t="shared" si="615"/>
        <v>1</v>
      </c>
      <c r="AD3917" s="31">
        <f t="shared" si="616"/>
        <v>1</v>
      </c>
      <c r="AE3917" s="32" t="e">
        <f>MIN($K3917,IF(AND(S3917='[3]Resources - Baseline'!$C$25,$AH$3&gt;0),MIN(DATE(2050,12,31),MAX(DATE($AH$4,12,31),DATE(YEAR(J3917)+$AH$3,MONTH(J3917),DAY(J3917)))),IF(AND(COUNTIFS('[3]Resources - Baseline'!$C$26:$C$37,S3917)=1,$AH$2&gt;0),MIN(DATE($AH$4,12,31),DATE(YEAR(J3917)+$AH$2,MONTH(J3917),DAY(J3917))),DATE(2050,12,31))))</f>
        <v>#VALUE!</v>
      </c>
      <c r="AF3917" s="33">
        <f t="shared" si="617"/>
        <v>0</v>
      </c>
    </row>
    <row r="3918" spans="1:32">
      <c r="A3918" s="1">
        <v>3918</v>
      </c>
      <c r="B3918" s="21" t="s">
        <v>7880</v>
      </c>
      <c r="C3918" s="21" t="s">
        <v>7881</v>
      </c>
      <c r="D3918" s="21" t="s">
        <v>163</v>
      </c>
      <c r="E3918" s="21" t="s">
        <v>1085</v>
      </c>
      <c r="F3918" s="21" t="s">
        <v>1085</v>
      </c>
      <c r="G3918" s="21" t="s">
        <v>1086</v>
      </c>
      <c r="H3918" s="21" t="s">
        <v>747</v>
      </c>
      <c r="I3918" s="21" t="s">
        <v>212</v>
      </c>
      <c r="J3918" s="22">
        <v>28734</v>
      </c>
      <c r="K3918" s="22">
        <v>55153</v>
      </c>
      <c r="L3918" s="23">
        <f t="shared" si="618"/>
        <v>340</v>
      </c>
      <c r="M3918" s="24">
        <f t="shared" si="619"/>
        <v>1</v>
      </c>
      <c r="N3918" s="21">
        <v>340</v>
      </c>
      <c r="O3918" s="21">
        <v>340</v>
      </c>
      <c r="P3918" s="21" t="s">
        <v>507</v>
      </c>
      <c r="Q3918" s="21" t="s">
        <v>508</v>
      </c>
      <c r="R3918" s="25" t="s">
        <v>509</v>
      </c>
      <c r="S3918" s="21" t="s">
        <v>1055</v>
      </c>
      <c r="T3918" s="21"/>
      <c r="U3918" s="26"/>
      <c r="V3918" s="26"/>
      <c r="W3918" s="27">
        <f t="shared" si="610"/>
        <v>1979</v>
      </c>
      <c r="X3918" s="27">
        <f t="shared" si="611"/>
        <v>2050</v>
      </c>
      <c r="Y3918" s="28">
        <f t="shared" si="612"/>
        <v>0</v>
      </c>
      <c r="Z3918" s="29" t="str">
        <f t="shared" si="613"/>
        <v>NW</v>
      </c>
      <c r="AA3918" s="30">
        <f t="shared" si="614"/>
        <v>340</v>
      </c>
      <c r="AB3918" s="31">
        <f>IF(AND(ISNUMBER(MATCH($S3918,[3]Lists!$CU$8:$CU$37,0)),J3918&gt;=DATE(2018,12,31)),$AH$6,$AH$5)</f>
        <v>1</v>
      </c>
      <c r="AC3918" s="31">
        <f t="shared" si="615"/>
        <v>1</v>
      </c>
      <c r="AD3918" s="31">
        <f t="shared" si="616"/>
        <v>1</v>
      </c>
      <c r="AE3918" s="32" t="e">
        <f>MIN($K3918,IF(AND(S3918='[3]Resources - Baseline'!$C$25,$AH$3&gt;0),MIN(DATE(2050,12,31),MAX(DATE($AH$4,12,31),DATE(YEAR(J3918)+$AH$3,MONTH(J3918),DAY(J3918)))),IF(AND(COUNTIFS('[3]Resources - Baseline'!$C$26:$C$37,S3918)=1,$AH$2&gt;0),MIN(DATE($AH$4,12,31),DATE(YEAR(J3918)+$AH$2,MONTH(J3918),DAY(J3918))),DATE(2050,12,31))))</f>
        <v>#VALUE!</v>
      </c>
      <c r="AF3918" s="33">
        <f t="shared" si="617"/>
        <v>0</v>
      </c>
    </row>
    <row r="3919" spans="1:32">
      <c r="A3919" s="1">
        <v>3919</v>
      </c>
      <c r="B3919" s="21" t="s">
        <v>7882</v>
      </c>
      <c r="C3919" s="21" t="s">
        <v>7883</v>
      </c>
      <c r="D3919" s="21" t="s">
        <v>163</v>
      </c>
      <c r="E3919" s="21" t="s">
        <v>440</v>
      </c>
      <c r="F3919" s="21" t="s">
        <v>440</v>
      </c>
      <c r="G3919" s="21" t="s">
        <v>441</v>
      </c>
      <c r="H3919" s="21" t="s">
        <v>434</v>
      </c>
      <c r="I3919" s="21" t="s">
        <v>212</v>
      </c>
      <c r="J3919" s="22">
        <v>40533</v>
      </c>
      <c r="K3919" s="22">
        <v>55153</v>
      </c>
      <c r="L3919" s="23">
        <f t="shared" si="618"/>
        <v>21</v>
      </c>
      <c r="M3919" s="24">
        <f t="shared" si="619"/>
        <v>1</v>
      </c>
      <c r="N3919" s="21">
        <v>21</v>
      </c>
      <c r="O3919" s="21">
        <v>21</v>
      </c>
      <c r="P3919" s="21" t="s">
        <v>196</v>
      </c>
      <c r="Q3919" s="21" t="s">
        <v>197</v>
      </c>
      <c r="R3919" s="25" t="s">
        <v>198</v>
      </c>
      <c r="S3919" s="21" t="s">
        <v>551</v>
      </c>
      <c r="T3919" s="21"/>
      <c r="U3919" s="26"/>
      <c r="V3919" s="26"/>
      <c r="W3919" s="27">
        <f t="shared" si="610"/>
        <v>2011</v>
      </c>
      <c r="X3919" s="27">
        <f t="shared" si="611"/>
        <v>2050</v>
      </c>
      <c r="Y3919" s="28">
        <f t="shared" si="612"/>
        <v>0</v>
      </c>
      <c r="Z3919" s="29" t="str">
        <f t="shared" si="613"/>
        <v>NW</v>
      </c>
      <c r="AA3919" s="30">
        <f t="shared" si="614"/>
        <v>21</v>
      </c>
      <c r="AB3919" s="31">
        <f>IF(AND(ISNUMBER(MATCH($S3919,[3]Lists!$CU$8:$CU$37,0)),J3919&gt;=DATE(2018,12,31)),$AH$6,$AH$5)</f>
        <v>1</v>
      </c>
      <c r="AC3919" s="31">
        <f t="shared" si="615"/>
        <v>1</v>
      </c>
      <c r="AD3919" s="31">
        <f t="shared" si="616"/>
        <v>1</v>
      </c>
      <c r="AE3919" s="32" t="e">
        <f>MIN($K3919,IF(AND(S3919='[3]Resources - Baseline'!$C$25,$AH$3&gt;0),MIN(DATE(2050,12,31),MAX(DATE($AH$4,12,31),DATE(YEAR(J3919)+$AH$3,MONTH(J3919),DAY(J3919)))),IF(AND(COUNTIFS('[3]Resources - Baseline'!$C$26:$C$37,S3919)=1,$AH$2&gt;0),MIN(DATE($AH$4,12,31),DATE(YEAR(J3919)+$AH$2,MONTH(J3919),DAY(J3919))),DATE(2050,12,31))))</f>
        <v>#VALUE!</v>
      </c>
      <c r="AF3919" s="33">
        <f t="shared" si="617"/>
        <v>0</v>
      </c>
    </row>
    <row r="3920" spans="1:32">
      <c r="A3920" s="1">
        <v>3920</v>
      </c>
      <c r="B3920" s="21" t="s">
        <v>7884</v>
      </c>
      <c r="C3920" s="21" t="s">
        <v>7885</v>
      </c>
      <c r="D3920" s="21" t="s">
        <v>163</v>
      </c>
      <c r="E3920" s="21" t="s">
        <v>192</v>
      </c>
      <c r="F3920" s="21" t="s">
        <v>192</v>
      </c>
      <c r="G3920" s="21" t="s">
        <v>193</v>
      </c>
      <c r="H3920" s="21" t="s">
        <v>194</v>
      </c>
      <c r="I3920" s="21" t="s">
        <v>195</v>
      </c>
      <c r="J3920" s="22">
        <v>15554</v>
      </c>
      <c r="K3920" s="22">
        <v>55153</v>
      </c>
      <c r="L3920" s="23">
        <f t="shared" si="618"/>
        <v>2.5</v>
      </c>
      <c r="M3920" s="24">
        <f t="shared" si="619"/>
        <v>1</v>
      </c>
      <c r="N3920" s="21">
        <v>2.5</v>
      </c>
      <c r="O3920" s="21">
        <v>2.5</v>
      </c>
      <c r="P3920" s="21" t="s">
        <v>218</v>
      </c>
      <c r="Q3920" s="21" t="s">
        <v>219</v>
      </c>
      <c r="R3920" s="25" t="s">
        <v>218</v>
      </c>
      <c r="S3920" s="21" t="s">
        <v>227</v>
      </c>
      <c r="T3920" s="21"/>
      <c r="U3920" s="26"/>
      <c r="V3920" s="26"/>
      <c r="W3920" s="27">
        <f t="shared" si="610"/>
        <v>1943</v>
      </c>
      <c r="X3920" s="27">
        <f t="shared" si="611"/>
        <v>2050</v>
      </c>
      <c r="Y3920" s="28">
        <f t="shared" si="612"/>
        <v>0</v>
      </c>
      <c r="Z3920" s="29" t="str">
        <f t="shared" si="613"/>
        <v>SW</v>
      </c>
      <c r="AA3920" s="30">
        <f t="shared" si="614"/>
        <v>2.5</v>
      </c>
      <c r="AB3920" s="31">
        <f>IF(AND(ISNUMBER(MATCH($S3920,[3]Lists!$CU$8:$CU$37,0)),J3920&gt;=DATE(2018,12,31)),$AH$6,$AH$5)</f>
        <v>1</v>
      </c>
      <c r="AC3920" s="31">
        <f t="shared" si="615"/>
        <v>1</v>
      </c>
      <c r="AD3920" s="31">
        <f t="shared" si="616"/>
        <v>1</v>
      </c>
      <c r="AE3920" s="32" t="e">
        <f>MIN($K3920,IF(AND(S3920='[3]Resources - Baseline'!$C$25,$AH$3&gt;0),MIN(DATE(2050,12,31),MAX(DATE($AH$4,12,31),DATE(YEAR(J3920)+$AH$3,MONTH(J3920),DAY(J3920)))),IF(AND(COUNTIFS('[3]Resources - Baseline'!$C$26:$C$37,S3920)=1,$AH$2&gt;0),MIN(DATE($AH$4,12,31),DATE(YEAR(J3920)+$AH$2,MONTH(J3920),DAY(J3920))),DATE(2050,12,31))))</f>
        <v>#VALUE!</v>
      </c>
      <c r="AF3920" s="33">
        <f t="shared" si="617"/>
        <v>0</v>
      </c>
    </row>
    <row r="3921" spans="1:32">
      <c r="A3921" s="1">
        <v>3921</v>
      </c>
      <c r="B3921" s="21" t="s">
        <v>7886</v>
      </c>
      <c r="C3921" s="21" t="s">
        <v>7887</v>
      </c>
      <c r="D3921" s="21" t="s">
        <v>163</v>
      </c>
      <c r="E3921" s="21" t="s">
        <v>192</v>
      </c>
      <c r="F3921" s="21" t="s">
        <v>192</v>
      </c>
      <c r="G3921" s="21" t="s">
        <v>193</v>
      </c>
      <c r="H3921" s="21" t="s">
        <v>194</v>
      </c>
      <c r="I3921" s="21" t="s">
        <v>195</v>
      </c>
      <c r="J3921" s="22">
        <v>11658</v>
      </c>
      <c r="K3921" s="22">
        <v>55153</v>
      </c>
      <c r="L3921" s="23">
        <f t="shared" si="618"/>
        <v>0.8</v>
      </c>
      <c r="M3921" s="24">
        <f t="shared" si="619"/>
        <v>1</v>
      </c>
      <c r="N3921" s="21">
        <v>0.8</v>
      </c>
      <c r="O3921" s="21">
        <v>0.8</v>
      </c>
      <c r="P3921" s="21" t="s">
        <v>218</v>
      </c>
      <c r="Q3921" s="21" t="s">
        <v>219</v>
      </c>
      <c r="R3921" s="25" t="s">
        <v>218</v>
      </c>
      <c r="S3921" s="21" t="s">
        <v>227</v>
      </c>
      <c r="T3921" s="21"/>
      <c r="U3921" s="26"/>
      <c r="V3921" s="26"/>
      <c r="W3921" s="27">
        <f t="shared" si="610"/>
        <v>1932</v>
      </c>
      <c r="X3921" s="27">
        <f t="shared" si="611"/>
        <v>2050</v>
      </c>
      <c r="Y3921" s="28">
        <f t="shared" si="612"/>
        <v>0</v>
      </c>
      <c r="Z3921" s="29" t="str">
        <f t="shared" si="613"/>
        <v>SW</v>
      </c>
      <c r="AA3921" s="30">
        <f t="shared" si="614"/>
        <v>0.8</v>
      </c>
      <c r="AB3921" s="31">
        <f>IF(AND(ISNUMBER(MATCH($S3921,[3]Lists!$CU$8:$CU$37,0)),J3921&gt;=DATE(2018,12,31)),$AH$6,$AH$5)</f>
        <v>1</v>
      </c>
      <c r="AC3921" s="31">
        <f t="shared" si="615"/>
        <v>1</v>
      </c>
      <c r="AD3921" s="31">
        <f t="shared" si="616"/>
        <v>1</v>
      </c>
      <c r="AE3921" s="32" t="e">
        <f>MIN($K3921,IF(AND(S3921='[3]Resources - Baseline'!$C$25,$AH$3&gt;0),MIN(DATE(2050,12,31),MAX(DATE($AH$4,12,31),DATE(YEAR(J3921)+$AH$3,MONTH(J3921),DAY(J3921)))),IF(AND(COUNTIFS('[3]Resources - Baseline'!$C$26:$C$37,S3921)=1,$AH$2&gt;0),MIN(DATE($AH$4,12,31),DATE(YEAR(J3921)+$AH$2,MONTH(J3921),DAY(J3921))),DATE(2050,12,31))))</f>
        <v>#VALUE!</v>
      </c>
      <c r="AF3921" s="33">
        <f t="shared" si="617"/>
        <v>0</v>
      </c>
    </row>
    <row r="3922" spans="1:32">
      <c r="A3922" s="1">
        <v>3922</v>
      </c>
      <c r="B3922" s="21" t="s">
        <v>7888</v>
      </c>
      <c r="C3922" s="21" t="s">
        <v>7889</v>
      </c>
      <c r="D3922" s="21" t="s">
        <v>163</v>
      </c>
      <c r="E3922" s="21" t="s">
        <v>192</v>
      </c>
      <c r="F3922" s="21" t="s">
        <v>192</v>
      </c>
      <c r="G3922" s="21" t="s">
        <v>193</v>
      </c>
      <c r="H3922" s="21" t="s">
        <v>194</v>
      </c>
      <c r="I3922" s="21" t="s">
        <v>195</v>
      </c>
      <c r="J3922" s="22">
        <v>11658</v>
      </c>
      <c r="K3922" s="22">
        <v>55153</v>
      </c>
      <c r="L3922" s="23">
        <f t="shared" si="618"/>
        <v>0.8</v>
      </c>
      <c r="M3922" s="24">
        <f t="shared" si="619"/>
        <v>1</v>
      </c>
      <c r="N3922" s="21">
        <v>0.8</v>
      </c>
      <c r="O3922" s="21">
        <v>0.8</v>
      </c>
      <c r="P3922" s="21" t="s">
        <v>218</v>
      </c>
      <c r="Q3922" s="21" t="s">
        <v>219</v>
      </c>
      <c r="R3922" s="25" t="s">
        <v>218</v>
      </c>
      <c r="S3922" s="21" t="s">
        <v>227</v>
      </c>
      <c r="T3922" s="21"/>
      <c r="U3922" s="26"/>
      <c r="V3922" s="26"/>
      <c r="W3922" s="27">
        <f t="shared" si="610"/>
        <v>1932</v>
      </c>
      <c r="X3922" s="27">
        <f t="shared" si="611"/>
        <v>2050</v>
      </c>
      <c r="Y3922" s="28">
        <f t="shared" si="612"/>
        <v>0</v>
      </c>
      <c r="Z3922" s="29" t="str">
        <f t="shared" si="613"/>
        <v>SW</v>
      </c>
      <c r="AA3922" s="30">
        <f t="shared" si="614"/>
        <v>0.8</v>
      </c>
      <c r="AB3922" s="31">
        <f>IF(AND(ISNUMBER(MATCH($S3922,[3]Lists!$CU$8:$CU$37,0)),J3922&gt;=DATE(2018,12,31)),$AH$6,$AH$5)</f>
        <v>1</v>
      </c>
      <c r="AC3922" s="31">
        <f t="shared" si="615"/>
        <v>1</v>
      </c>
      <c r="AD3922" s="31">
        <f t="shared" si="616"/>
        <v>1</v>
      </c>
      <c r="AE3922" s="32" t="e">
        <f>MIN($K3922,IF(AND(S3922='[3]Resources - Baseline'!$C$25,$AH$3&gt;0),MIN(DATE(2050,12,31),MAX(DATE($AH$4,12,31),DATE(YEAR(J3922)+$AH$3,MONTH(J3922),DAY(J3922)))),IF(AND(COUNTIFS('[3]Resources - Baseline'!$C$26:$C$37,S3922)=1,$AH$2&gt;0),MIN(DATE($AH$4,12,31),DATE(YEAR(J3922)+$AH$2,MONTH(J3922),DAY(J3922))),DATE(2050,12,31))))</f>
        <v>#VALUE!</v>
      </c>
      <c r="AF3922" s="33">
        <f t="shared" si="617"/>
        <v>0</v>
      </c>
    </row>
    <row r="3923" spans="1:32">
      <c r="A3923" s="1">
        <v>3923</v>
      </c>
      <c r="B3923" s="21" t="s">
        <v>7890</v>
      </c>
      <c r="C3923" s="21" t="s">
        <v>7891</v>
      </c>
      <c r="D3923" s="21" t="s">
        <v>163</v>
      </c>
      <c r="E3923" s="21" t="s">
        <v>829</v>
      </c>
      <c r="F3923" s="21" t="s">
        <v>829</v>
      </c>
      <c r="G3923" s="21" t="s">
        <v>830</v>
      </c>
      <c r="H3923" s="21" t="s">
        <v>829</v>
      </c>
      <c r="I3923" s="21" t="s">
        <v>212</v>
      </c>
      <c r="J3923" s="22">
        <v>19603</v>
      </c>
      <c r="K3923" s="22">
        <v>55153</v>
      </c>
      <c r="L3923" s="23">
        <f t="shared" si="618"/>
        <v>67</v>
      </c>
      <c r="M3923" s="24">
        <f t="shared" si="619"/>
        <v>1</v>
      </c>
      <c r="N3923" s="21">
        <v>67</v>
      </c>
      <c r="O3923" s="21">
        <v>67</v>
      </c>
      <c r="P3923" s="21" t="s">
        <v>218</v>
      </c>
      <c r="Q3923" s="21" t="s">
        <v>219</v>
      </c>
      <c r="R3923" s="25" t="s">
        <v>218</v>
      </c>
      <c r="S3923" s="21" t="s">
        <v>344</v>
      </c>
      <c r="T3923" s="21"/>
      <c r="U3923" s="26"/>
      <c r="V3923" s="26"/>
      <c r="W3923" s="27">
        <f t="shared" si="610"/>
        <v>1954</v>
      </c>
      <c r="X3923" s="27">
        <f t="shared" si="611"/>
        <v>2050</v>
      </c>
      <c r="Y3923" s="28">
        <f t="shared" si="612"/>
        <v>0</v>
      </c>
      <c r="Z3923" s="29" t="str">
        <f t="shared" si="613"/>
        <v>NW</v>
      </c>
      <c r="AA3923" s="30">
        <f t="shared" si="614"/>
        <v>67</v>
      </c>
      <c r="AB3923" s="31">
        <f>IF(AND(ISNUMBER(MATCH($S3923,[3]Lists!$CU$8:$CU$37,0)),J3923&gt;=DATE(2018,12,31)),$AH$6,$AH$5)</f>
        <v>1</v>
      </c>
      <c r="AC3923" s="31">
        <f t="shared" si="615"/>
        <v>1</v>
      </c>
      <c r="AD3923" s="31">
        <f t="shared" si="616"/>
        <v>1</v>
      </c>
      <c r="AE3923" s="32" t="e">
        <f>MIN($K3923,IF(AND(S3923='[3]Resources - Baseline'!$C$25,$AH$3&gt;0),MIN(DATE(2050,12,31),MAX(DATE($AH$4,12,31),DATE(YEAR(J3923)+$AH$3,MONTH(J3923),DAY(J3923)))),IF(AND(COUNTIFS('[3]Resources - Baseline'!$C$26:$C$37,S3923)=1,$AH$2&gt;0),MIN(DATE($AH$4,12,31),DATE(YEAR(J3923)+$AH$2,MONTH(J3923),DAY(J3923))),DATE(2050,12,31))))</f>
        <v>#VALUE!</v>
      </c>
      <c r="AF3923" s="33">
        <f t="shared" si="617"/>
        <v>0</v>
      </c>
    </row>
    <row r="3924" spans="1:32">
      <c r="A3924" s="1">
        <v>3924</v>
      </c>
      <c r="B3924" s="21" t="s">
        <v>7892</v>
      </c>
      <c r="C3924" s="21" t="s">
        <v>7893</v>
      </c>
      <c r="D3924" s="21" t="s">
        <v>163</v>
      </c>
      <c r="E3924" s="21" t="s">
        <v>829</v>
      </c>
      <c r="F3924" s="21" t="s">
        <v>829</v>
      </c>
      <c r="G3924" s="21" t="s">
        <v>830</v>
      </c>
      <c r="H3924" s="21" t="s">
        <v>829</v>
      </c>
      <c r="I3924" s="21" t="s">
        <v>212</v>
      </c>
      <c r="J3924" s="22">
        <v>19664</v>
      </c>
      <c r="K3924" s="22">
        <v>55153</v>
      </c>
      <c r="L3924" s="23">
        <f t="shared" si="618"/>
        <v>67</v>
      </c>
      <c r="M3924" s="24">
        <f t="shared" si="619"/>
        <v>1</v>
      </c>
      <c r="N3924" s="21">
        <v>67</v>
      </c>
      <c r="O3924" s="21">
        <v>67</v>
      </c>
      <c r="P3924" s="21" t="s">
        <v>218</v>
      </c>
      <c r="Q3924" s="21" t="s">
        <v>219</v>
      </c>
      <c r="R3924" s="25" t="s">
        <v>218</v>
      </c>
      <c r="S3924" s="21" t="s">
        <v>344</v>
      </c>
      <c r="T3924" s="21"/>
      <c r="U3924" s="26"/>
      <c r="V3924" s="26"/>
      <c r="W3924" s="27">
        <f t="shared" si="610"/>
        <v>1954</v>
      </c>
      <c r="X3924" s="27">
        <f t="shared" si="611"/>
        <v>2050</v>
      </c>
      <c r="Y3924" s="28">
        <f t="shared" si="612"/>
        <v>0</v>
      </c>
      <c r="Z3924" s="29" t="str">
        <f t="shared" si="613"/>
        <v>NW</v>
      </c>
      <c r="AA3924" s="30">
        <f t="shared" si="614"/>
        <v>67</v>
      </c>
      <c r="AB3924" s="31">
        <f>IF(AND(ISNUMBER(MATCH($S3924,[3]Lists!$CU$8:$CU$37,0)),J3924&gt;=DATE(2018,12,31)),$AH$6,$AH$5)</f>
        <v>1</v>
      </c>
      <c r="AC3924" s="31">
        <f t="shared" si="615"/>
        <v>1</v>
      </c>
      <c r="AD3924" s="31">
        <f t="shared" si="616"/>
        <v>1</v>
      </c>
      <c r="AE3924" s="32" t="e">
        <f>MIN($K3924,IF(AND(S3924='[3]Resources - Baseline'!$C$25,$AH$3&gt;0),MIN(DATE(2050,12,31),MAX(DATE($AH$4,12,31),DATE(YEAR(J3924)+$AH$3,MONTH(J3924),DAY(J3924)))),IF(AND(COUNTIFS('[3]Resources - Baseline'!$C$26:$C$37,S3924)=1,$AH$2&gt;0),MIN(DATE($AH$4,12,31),DATE(YEAR(J3924)+$AH$2,MONTH(J3924),DAY(J3924))),DATE(2050,12,31))))</f>
        <v>#VALUE!</v>
      </c>
      <c r="AF3924" s="33">
        <f t="shared" si="617"/>
        <v>0</v>
      </c>
    </row>
    <row r="3925" spans="1:32">
      <c r="A3925" s="1">
        <v>3925</v>
      </c>
      <c r="B3925" s="21" t="s">
        <v>7894</v>
      </c>
      <c r="C3925" s="21" t="s">
        <v>7895</v>
      </c>
      <c r="D3925" s="21" t="s">
        <v>163</v>
      </c>
      <c r="E3925" s="21" t="s">
        <v>752</v>
      </c>
      <c r="F3925" s="21" t="s">
        <v>752</v>
      </c>
      <c r="G3925" s="21" t="s">
        <v>753</v>
      </c>
      <c r="H3925" s="21" t="s">
        <v>754</v>
      </c>
      <c r="I3925" s="21" t="s">
        <v>212</v>
      </c>
      <c r="J3925" s="22">
        <v>34851</v>
      </c>
      <c r="K3925" s="22">
        <v>55153</v>
      </c>
      <c r="L3925" s="23">
        <f t="shared" si="618"/>
        <v>64</v>
      </c>
      <c r="M3925" s="24">
        <f t="shared" si="619"/>
        <v>1</v>
      </c>
      <c r="N3925" s="21">
        <v>64</v>
      </c>
      <c r="O3925" s="21">
        <v>64</v>
      </c>
      <c r="P3925" s="21" t="s">
        <v>507</v>
      </c>
      <c r="Q3925" s="21" t="s">
        <v>508</v>
      </c>
      <c r="R3925" s="25" t="s">
        <v>509</v>
      </c>
      <c r="S3925" s="21" t="s">
        <v>1055</v>
      </c>
      <c r="T3925" s="21"/>
      <c r="U3925" s="26"/>
      <c r="V3925" s="26"/>
      <c r="W3925" s="27">
        <f t="shared" si="610"/>
        <v>1995</v>
      </c>
      <c r="X3925" s="27">
        <f t="shared" si="611"/>
        <v>2050</v>
      </c>
      <c r="Y3925" s="28">
        <f t="shared" si="612"/>
        <v>0</v>
      </c>
      <c r="Z3925" s="29" t="str">
        <f t="shared" si="613"/>
        <v>NW</v>
      </c>
      <c r="AA3925" s="30">
        <f t="shared" si="614"/>
        <v>64</v>
      </c>
      <c r="AB3925" s="31">
        <f>IF(AND(ISNUMBER(MATCH($S3925,[3]Lists!$CU$8:$CU$37,0)),J3925&gt;=DATE(2018,12,31)),$AH$6,$AH$5)</f>
        <v>1</v>
      </c>
      <c r="AC3925" s="31">
        <f t="shared" si="615"/>
        <v>1</v>
      </c>
      <c r="AD3925" s="31">
        <f t="shared" si="616"/>
        <v>1</v>
      </c>
      <c r="AE3925" s="32" t="e">
        <f>MIN($K3925,IF(AND(S3925='[3]Resources - Baseline'!$C$25,$AH$3&gt;0),MIN(DATE(2050,12,31),MAX(DATE($AH$4,12,31),DATE(YEAR(J3925)+$AH$3,MONTH(J3925),DAY(J3925)))),IF(AND(COUNTIFS('[3]Resources - Baseline'!$C$26:$C$37,S3925)=1,$AH$2&gt;0),MIN(DATE($AH$4,12,31),DATE(YEAR(J3925)+$AH$2,MONTH(J3925),DAY(J3925))),DATE(2050,12,31))))</f>
        <v>#VALUE!</v>
      </c>
      <c r="AF3925" s="33">
        <f t="shared" si="617"/>
        <v>0</v>
      </c>
    </row>
    <row r="3926" spans="1:32">
      <c r="A3926" s="1">
        <v>3926</v>
      </c>
      <c r="B3926" s="21" t="s">
        <v>7896</v>
      </c>
      <c r="C3926" s="21" t="s">
        <v>7897</v>
      </c>
      <c r="D3926" s="21" t="s">
        <v>163</v>
      </c>
      <c r="E3926" s="21" t="s">
        <v>353</v>
      </c>
      <c r="F3926" s="21" t="s">
        <v>353</v>
      </c>
      <c r="G3926" s="21" t="s">
        <v>354</v>
      </c>
      <c r="H3926" s="21" t="s">
        <v>353</v>
      </c>
      <c r="I3926" s="21" t="s">
        <v>167</v>
      </c>
      <c r="J3926" s="22">
        <v>24412</v>
      </c>
      <c r="K3926" s="22">
        <v>55153</v>
      </c>
      <c r="L3926" s="23">
        <f t="shared" si="618"/>
        <v>65.790000000000006</v>
      </c>
      <c r="M3926" s="24">
        <f t="shared" si="619"/>
        <v>1</v>
      </c>
      <c r="N3926" s="21">
        <v>65.790000000000006</v>
      </c>
      <c r="O3926" s="21">
        <v>65.790000000000006</v>
      </c>
      <c r="P3926" s="21" t="s">
        <v>218</v>
      </c>
      <c r="Q3926" s="21" t="s">
        <v>219</v>
      </c>
      <c r="R3926" s="25" t="s">
        <v>218</v>
      </c>
      <c r="S3926" s="21" t="s">
        <v>220</v>
      </c>
      <c r="T3926" s="21"/>
      <c r="U3926" s="26"/>
      <c r="V3926" s="26"/>
      <c r="W3926" s="27">
        <f t="shared" si="610"/>
        <v>1967</v>
      </c>
      <c r="X3926" s="27">
        <f t="shared" si="611"/>
        <v>2050</v>
      </c>
      <c r="Y3926" s="28">
        <f t="shared" si="612"/>
        <v>0</v>
      </c>
      <c r="Z3926" s="29" t="str">
        <f t="shared" si="613"/>
        <v>Excluded</v>
      </c>
      <c r="AA3926" s="30">
        <f t="shared" si="614"/>
        <v>65.790000000000006</v>
      </c>
      <c r="AB3926" s="31">
        <f>IF(AND(ISNUMBER(MATCH($S3926,[3]Lists!$CU$8:$CU$37,0)),J3926&gt;=DATE(2018,12,31)),$AH$6,$AH$5)</f>
        <v>1</v>
      </c>
      <c r="AC3926" s="31">
        <f t="shared" si="615"/>
        <v>1</v>
      </c>
      <c r="AD3926" s="31">
        <f t="shared" si="616"/>
        <v>1</v>
      </c>
      <c r="AE3926" s="32" t="e">
        <f>MIN($K3926,IF(AND(S3926='[3]Resources - Baseline'!$C$25,$AH$3&gt;0),MIN(DATE(2050,12,31),MAX(DATE($AH$4,12,31),DATE(YEAR(J3926)+$AH$3,MONTH(J3926),DAY(J3926)))),IF(AND(COUNTIFS('[3]Resources - Baseline'!$C$26:$C$37,S3926)=1,$AH$2&gt;0),MIN(DATE($AH$4,12,31),DATE(YEAR(J3926)+$AH$2,MONTH(J3926),DAY(J3926))),DATE(2050,12,31))))</f>
        <v>#VALUE!</v>
      </c>
      <c r="AF3926" s="33">
        <f t="shared" si="617"/>
        <v>0</v>
      </c>
    </row>
    <row r="3927" spans="1:32">
      <c r="A3927" s="1">
        <v>3927</v>
      </c>
      <c r="B3927" s="21" t="s">
        <v>7898</v>
      </c>
      <c r="C3927" s="21" t="s">
        <v>7899</v>
      </c>
      <c r="D3927" s="21" t="s">
        <v>163</v>
      </c>
      <c r="E3927" s="21" t="s">
        <v>353</v>
      </c>
      <c r="F3927" s="21" t="s">
        <v>353</v>
      </c>
      <c r="G3927" s="21" t="s">
        <v>354</v>
      </c>
      <c r="H3927" s="21" t="s">
        <v>353</v>
      </c>
      <c r="I3927" s="21" t="s">
        <v>167</v>
      </c>
      <c r="J3927" s="22">
        <v>24381</v>
      </c>
      <c r="K3927" s="22">
        <v>55153</v>
      </c>
      <c r="L3927" s="23">
        <f t="shared" si="618"/>
        <v>65.790000000000006</v>
      </c>
      <c r="M3927" s="24">
        <f t="shared" si="619"/>
        <v>1</v>
      </c>
      <c r="N3927" s="21">
        <v>65.790000000000006</v>
      </c>
      <c r="O3927" s="21">
        <v>65.790000000000006</v>
      </c>
      <c r="P3927" s="21" t="s">
        <v>218</v>
      </c>
      <c r="Q3927" s="21" t="s">
        <v>219</v>
      </c>
      <c r="R3927" s="25" t="s">
        <v>218</v>
      </c>
      <c r="S3927" s="21" t="s">
        <v>220</v>
      </c>
      <c r="T3927" s="21"/>
      <c r="U3927" s="26"/>
      <c r="V3927" s="26"/>
      <c r="W3927" s="27">
        <f t="shared" si="610"/>
        <v>1967</v>
      </c>
      <c r="X3927" s="27">
        <f t="shared" si="611"/>
        <v>2050</v>
      </c>
      <c r="Y3927" s="28">
        <f t="shared" si="612"/>
        <v>0</v>
      </c>
      <c r="Z3927" s="29" t="str">
        <f t="shared" si="613"/>
        <v>Excluded</v>
      </c>
      <c r="AA3927" s="30">
        <f t="shared" si="614"/>
        <v>65.790000000000006</v>
      </c>
      <c r="AB3927" s="31">
        <f>IF(AND(ISNUMBER(MATCH($S3927,[3]Lists!$CU$8:$CU$37,0)),J3927&gt;=DATE(2018,12,31)),$AH$6,$AH$5)</f>
        <v>1</v>
      </c>
      <c r="AC3927" s="31">
        <f t="shared" si="615"/>
        <v>1</v>
      </c>
      <c r="AD3927" s="31">
        <f t="shared" si="616"/>
        <v>1</v>
      </c>
      <c r="AE3927" s="32" t="e">
        <f>MIN($K3927,IF(AND(S3927='[3]Resources - Baseline'!$C$25,$AH$3&gt;0),MIN(DATE(2050,12,31),MAX(DATE($AH$4,12,31),DATE(YEAR(J3927)+$AH$3,MONTH(J3927),DAY(J3927)))),IF(AND(COUNTIFS('[3]Resources - Baseline'!$C$26:$C$37,S3927)=1,$AH$2&gt;0),MIN(DATE($AH$4,12,31),DATE(YEAR(J3927)+$AH$2,MONTH(J3927),DAY(J3927))),DATE(2050,12,31))))</f>
        <v>#VALUE!</v>
      </c>
      <c r="AF3927" s="33">
        <f t="shared" si="617"/>
        <v>0</v>
      </c>
    </row>
    <row r="3928" spans="1:32">
      <c r="A3928" s="1">
        <v>3928</v>
      </c>
      <c r="B3928" s="21" t="s">
        <v>7900</v>
      </c>
      <c r="C3928" s="21" t="s">
        <v>7901</v>
      </c>
      <c r="D3928" s="21" t="s">
        <v>163</v>
      </c>
      <c r="E3928" s="21" t="s">
        <v>353</v>
      </c>
      <c r="F3928" s="21" t="s">
        <v>353</v>
      </c>
      <c r="G3928" s="21" t="s">
        <v>354</v>
      </c>
      <c r="H3928" s="21" t="s">
        <v>353</v>
      </c>
      <c r="I3928" s="21" t="s">
        <v>167</v>
      </c>
      <c r="J3928" s="22">
        <v>24412</v>
      </c>
      <c r="K3928" s="22">
        <v>55153</v>
      </c>
      <c r="L3928" s="23">
        <f t="shared" si="618"/>
        <v>65.790000000000006</v>
      </c>
      <c r="M3928" s="24">
        <f t="shared" si="619"/>
        <v>1</v>
      </c>
      <c r="N3928" s="21">
        <v>65.790000000000006</v>
      </c>
      <c r="O3928" s="21">
        <v>65.790000000000006</v>
      </c>
      <c r="P3928" s="21" t="s">
        <v>218</v>
      </c>
      <c r="Q3928" s="21" t="s">
        <v>219</v>
      </c>
      <c r="R3928" s="25" t="s">
        <v>218</v>
      </c>
      <c r="S3928" s="21" t="s">
        <v>220</v>
      </c>
      <c r="T3928" s="21"/>
      <c r="U3928" s="26"/>
      <c r="V3928" s="26"/>
      <c r="W3928" s="27">
        <f t="shared" si="610"/>
        <v>1967</v>
      </c>
      <c r="X3928" s="27">
        <f t="shared" si="611"/>
        <v>2050</v>
      </c>
      <c r="Y3928" s="28">
        <f t="shared" si="612"/>
        <v>0</v>
      </c>
      <c r="Z3928" s="29" t="str">
        <f t="shared" si="613"/>
        <v>Excluded</v>
      </c>
      <c r="AA3928" s="30">
        <f t="shared" si="614"/>
        <v>65.790000000000006</v>
      </c>
      <c r="AB3928" s="31">
        <f>IF(AND(ISNUMBER(MATCH($S3928,[3]Lists!$CU$8:$CU$37,0)),J3928&gt;=DATE(2018,12,31)),$AH$6,$AH$5)</f>
        <v>1</v>
      </c>
      <c r="AC3928" s="31">
        <f t="shared" si="615"/>
        <v>1</v>
      </c>
      <c r="AD3928" s="31">
        <f t="shared" si="616"/>
        <v>1</v>
      </c>
      <c r="AE3928" s="32" t="e">
        <f>MIN($K3928,IF(AND(S3928='[3]Resources - Baseline'!$C$25,$AH$3&gt;0),MIN(DATE(2050,12,31),MAX(DATE($AH$4,12,31),DATE(YEAR(J3928)+$AH$3,MONTH(J3928),DAY(J3928)))),IF(AND(COUNTIFS('[3]Resources - Baseline'!$C$26:$C$37,S3928)=1,$AH$2&gt;0),MIN(DATE($AH$4,12,31),DATE(YEAR(J3928)+$AH$2,MONTH(J3928),DAY(J3928))),DATE(2050,12,31))))</f>
        <v>#VALUE!</v>
      </c>
      <c r="AF3928" s="33">
        <f t="shared" si="617"/>
        <v>0</v>
      </c>
    </row>
    <row r="3929" spans="1:32">
      <c r="A3929" s="1">
        <v>3929</v>
      </c>
      <c r="B3929" s="21" t="s">
        <v>7902</v>
      </c>
      <c r="C3929" s="21" t="s">
        <v>7903</v>
      </c>
      <c r="D3929" s="21" t="s">
        <v>163</v>
      </c>
      <c r="E3929" s="21" t="s">
        <v>353</v>
      </c>
      <c r="F3929" s="21" t="s">
        <v>353</v>
      </c>
      <c r="G3929" s="21" t="s">
        <v>354</v>
      </c>
      <c r="H3929" s="21" t="s">
        <v>353</v>
      </c>
      <c r="I3929" s="21" t="s">
        <v>167</v>
      </c>
      <c r="J3929" s="22">
        <v>24381</v>
      </c>
      <c r="K3929" s="22">
        <v>55153</v>
      </c>
      <c r="L3929" s="23">
        <f t="shared" si="618"/>
        <v>65.790000000000006</v>
      </c>
      <c r="M3929" s="24">
        <f t="shared" si="619"/>
        <v>1</v>
      </c>
      <c r="N3929" s="21">
        <v>65.790000000000006</v>
      </c>
      <c r="O3929" s="21">
        <v>65.790000000000006</v>
      </c>
      <c r="P3929" s="21" t="s">
        <v>218</v>
      </c>
      <c r="Q3929" s="21" t="s">
        <v>219</v>
      </c>
      <c r="R3929" s="25" t="s">
        <v>218</v>
      </c>
      <c r="S3929" s="21" t="s">
        <v>220</v>
      </c>
      <c r="T3929" s="21"/>
      <c r="U3929" s="26"/>
      <c r="V3929" s="26"/>
      <c r="W3929" s="27">
        <f t="shared" si="610"/>
        <v>1967</v>
      </c>
      <c r="X3929" s="27">
        <f t="shared" si="611"/>
        <v>2050</v>
      </c>
      <c r="Y3929" s="28">
        <f t="shared" si="612"/>
        <v>0</v>
      </c>
      <c r="Z3929" s="29" t="str">
        <f t="shared" si="613"/>
        <v>Excluded</v>
      </c>
      <c r="AA3929" s="30">
        <f t="shared" si="614"/>
        <v>65.790000000000006</v>
      </c>
      <c r="AB3929" s="31">
        <f>IF(AND(ISNUMBER(MATCH($S3929,[3]Lists!$CU$8:$CU$37,0)),J3929&gt;=DATE(2018,12,31)),$AH$6,$AH$5)</f>
        <v>1</v>
      </c>
      <c r="AC3929" s="31">
        <f t="shared" si="615"/>
        <v>1</v>
      </c>
      <c r="AD3929" s="31">
        <f t="shared" si="616"/>
        <v>1</v>
      </c>
      <c r="AE3929" s="32" t="e">
        <f>MIN($K3929,IF(AND(S3929='[3]Resources - Baseline'!$C$25,$AH$3&gt;0),MIN(DATE(2050,12,31),MAX(DATE($AH$4,12,31),DATE(YEAR(J3929)+$AH$3,MONTH(J3929),DAY(J3929)))),IF(AND(COUNTIFS('[3]Resources - Baseline'!$C$26:$C$37,S3929)=1,$AH$2&gt;0),MIN(DATE($AH$4,12,31),DATE(YEAR(J3929)+$AH$2,MONTH(J3929),DAY(J3929))),DATE(2050,12,31))))</f>
        <v>#VALUE!</v>
      </c>
      <c r="AF3929" s="33">
        <f t="shared" si="617"/>
        <v>0</v>
      </c>
    </row>
    <row r="3930" spans="1:32">
      <c r="A3930" s="1">
        <v>3930</v>
      </c>
      <c r="B3930" s="21" t="s">
        <v>7904</v>
      </c>
      <c r="C3930" s="21" t="s">
        <v>7905</v>
      </c>
      <c r="D3930" s="21" t="s">
        <v>163</v>
      </c>
      <c r="E3930" s="21" t="s">
        <v>192</v>
      </c>
      <c r="F3930" s="21" t="s">
        <v>192</v>
      </c>
      <c r="G3930" s="21" t="s">
        <v>193</v>
      </c>
      <c r="H3930" s="21" t="s">
        <v>194</v>
      </c>
      <c r="I3930" s="21" t="s">
        <v>195</v>
      </c>
      <c r="J3930" s="22">
        <v>10928</v>
      </c>
      <c r="K3930" s="22">
        <v>55153</v>
      </c>
      <c r="L3930" s="23">
        <f t="shared" si="618"/>
        <v>3</v>
      </c>
      <c r="M3930" s="24">
        <f t="shared" si="619"/>
        <v>1</v>
      </c>
      <c r="N3930" s="21">
        <v>3</v>
      </c>
      <c r="O3930" s="21">
        <v>3</v>
      </c>
      <c r="P3930" s="21" t="s">
        <v>218</v>
      </c>
      <c r="Q3930" s="21" t="s">
        <v>219</v>
      </c>
      <c r="R3930" s="25" t="s">
        <v>218</v>
      </c>
      <c r="S3930" s="21" t="s">
        <v>227</v>
      </c>
      <c r="T3930" s="21"/>
      <c r="U3930" s="26"/>
      <c r="V3930" s="26"/>
      <c r="W3930" s="27">
        <f t="shared" si="610"/>
        <v>1930</v>
      </c>
      <c r="X3930" s="27">
        <f t="shared" si="611"/>
        <v>2050</v>
      </c>
      <c r="Y3930" s="28">
        <f t="shared" si="612"/>
        <v>0</v>
      </c>
      <c r="Z3930" s="29" t="str">
        <f t="shared" si="613"/>
        <v>SW</v>
      </c>
      <c r="AA3930" s="30">
        <f t="shared" si="614"/>
        <v>3</v>
      </c>
      <c r="AB3930" s="31">
        <f>IF(AND(ISNUMBER(MATCH($S3930,[3]Lists!$CU$8:$CU$37,0)),J3930&gt;=DATE(2018,12,31)),$AH$6,$AH$5)</f>
        <v>1</v>
      </c>
      <c r="AC3930" s="31">
        <f t="shared" si="615"/>
        <v>1</v>
      </c>
      <c r="AD3930" s="31">
        <f t="shared" si="616"/>
        <v>1</v>
      </c>
      <c r="AE3930" s="32" t="e">
        <f>MIN($K3930,IF(AND(S3930='[3]Resources - Baseline'!$C$25,$AH$3&gt;0),MIN(DATE(2050,12,31),MAX(DATE($AH$4,12,31),DATE(YEAR(J3930)+$AH$3,MONTH(J3930),DAY(J3930)))),IF(AND(COUNTIFS('[3]Resources - Baseline'!$C$26:$C$37,S3930)=1,$AH$2&gt;0),MIN(DATE($AH$4,12,31),DATE(YEAR(J3930)+$AH$2,MONTH(J3930),DAY(J3930))),DATE(2050,12,31))))</f>
        <v>#VALUE!</v>
      </c>
      <c r="AF3930" s="33">
        <f t="shared" si="617"/>
        <v>0</v>
      </c>
    </row>
    <row r="3931" spans="1:32">
      <c r="A3931" s="1">
        <v>3931</v>
      </c>
      <c r="B3931" s="21" t="s">
        <v>7906</v>
      </c>
      <c r="C3931" s="21" t="s">
        <v>7907</v>
      </c>
      <c r="D3931" s="21" t="s">
        <v>163</v>
      </c>
      <c r="E3931" s="21" t="s">
        <v>192</v>
      </c>
      <c r="F3931" s="21" t="s">
        <v>192</v>
      </c>
      <c r="G3931" s="21" t="s">
        <v>193</v>
      </c>
      <c r="H3931" s="21" t="s">
        <v>194</v>
      </c>
      <c r="I3931" s="21" t="s">
        <v>195</v>
      </c>
      <c r="J3931" s="22">
        <v>10928</v>
      </c>
      <c r="K3931" s="22">
        <v>55153</v>
      </c>
      <c r="L3931" s="23">
        <f t="shared" si="618"/>
        <v>3</v>
      </c>
      <c r="M3931" s="24">
        <f t="shared" si="619"/>
        <v>1</v>
      </c>
      <c r="N3931" s="21">
        <v>3</v>
      </c>
      <c r="O3931" s="21">
        <v>3</v>
      </c>
      <c r="P3931" s="21" t="s">
        <v>218</v>
      </c>
      <c r="Q3931" s="21" t="s">
        <v>219</v>
      </c>
      <c r="R3931" s="25" t="s">
        <v>218</v>
      </c>
      <c r="S3931" s="21" t="s">
        <v>227</v>
      </c>
      <c r="T3931" s="21"/>
      <c r="U3931" s="26"/>
      <c r="V3931" s="26"/>
      <c r="W3931" s="27">
        <f t="shared" si="610"/>
        <v>1930</v>
      </c>
      <c r="X3931" s="27">
        <f t="shared" si="611"/>
        <v>2050</v>
      </c>
      <c r="Y3931" s="28">
        <f t="shared" si="612"/>
        <v>0</v>
      </c>
      <c r="Z3931" s="29" t="str">
        <f t="shared" si="613"/>
        <v>SW</v>
      </c>
      <c r="AA3931" s="30">
        <f t="shared" si="614"/>
        <v>3</v>
      </c>
      <c r="AB3931" s="31">
        <f>IF(AND(ISNUMBER(MATCH($S3931,[3]Lists!$CU$8:$CU$37,0)),J3931&gt;=DATE(2018,12,31)),$AH$6,$AH$5)</f>
        <v>1</v>
      </c>
      <c r="AC3931" s="31">
        <f t="shared" si="615"/>
        <v>1</v>
      </c>
      <c r="AD3931" s="31">
        <f t="shared" si="616"/>
        <v>1</v>
      </c>
      <c r="AE3931" s="32" t="e">
        <f>MIN($K3931,IF(AND(S3931='[3]Resources - Baseline'!$C$25,$AH$3&gt;0),MIN(DATE(2050,12,31),MAX(DATE($AH$4,12,31),DATE(YEAR(J3931)+$AH$3,MONTH(J3931),DAY(J3931)))),IF(AND(COUNTIFS('[3]Resources - Baseline'!$C$26:$C$37,S3931)=1,$AH$2&gt;0),MIN(DATE($AH$4,12,31),DATE(YEAR(J3931)+$AH$2,MONTH(J3931),DAY(J3931))),DATE(2050,12,31))))</f>
        <v>#VALUE!</v>
      </c>
      <c r="AF3931" s="33">
        <f t="shared" si="617"/>
        <v>0</v>
      </c>
    </row>
    <row r="3932" spans="1:32">
      <c r="A3932" s="1">
        <v>3932</v>
      </c>
      <c r="B3932" s="21" t="s">
        <v>7908</v>
      </c>
      <c r="C3932" s="21" t="s">
        <v>7909</v>
      </c>
      <c r="D3932" s="21" t="s">
        <v>163</v>
      </c>
      <c r="E3932" s="21" t="s">
        <v>192</v>
      </c>
      <c r="F3932" s="21" t="s">
        <v>192</v>
      </c>
      <c r="G3932" s="21" t="s">
        <v>193</v>
      </c>
      <c r="H3932" s="21" t="s">
        <v>194</v>
      </c>
      <c r="I3932" s="21" t="s">
        <v>195</v>
      </c>
      <c r="J3932" s="22">
        <v>20059</v>
      </c>
      <c r="K3932" s="22">
        <v>55153</v>
      </c>
      <c r="L3932" s="23">
        <f t="shared" si="618"/>
        <v>6</v>
      </c>
      <c r="M3932" s="24">
        <f t="shared" si="619"/>
        <v>1</v>
      </c>
      <c r="N3932" s="21">
        <v>6</v>
      </c>
      <c r="O3932" s="21">
        <v>6</v>
      </c>
      <c r="P3932" s="21" t="s">
        <v>218</v>
      </c>
      <c r="Q3932" s="21" t="s">
        <v>219</v>
      </c>
      <c r="R3932" s="25" t="s">
        <v>218</v>
      </c>
      <c r="S3932" s="21" t="s">
        <v>227</v>
      </c>
      <c r="T3932" s="21"/>
      <c r="U3932" s="26"/>
      <c r="V3932" s="26"/>
      <c r="W3932" s="27">
        <f t="shared" si="610"/>
        <v>1955</v>
      </c>
      <c r="X3932" s="27">
        <f t="shared" si="611"/>
        <v>2050</v>
      </c>
      <c r="Y3932" s="28">
        <f t="shared" si="612"/>
        <v>0</v>
      </c>
      <c r="Z3932" s="29" t="str">
        <f t="shared" si="613"/>
        <v>SW</v>
      </c>
      <c r="AA3932" s="30">
        <f t="shared" si="614"/>
        <v>6</v>
      </c>
      <c r="AB3932" s="31">
        <f>IF(AND(ISNUMBER(MATCH($S3932,[3]Lists!$CU$8:$CU$37,0)),J3932&gt;=DATE(2018,12,31)),$AH$6,$AH$5)</f>
        <v>1</v>
      </c>
      <c r="AC3932" s="31">
        <f t="shared" si="615"/>
        <v>1</v>
      </c>
      <c r="AD3932" s="31">
        <f t="shared" si="616"/>
        <v>1</v>
      </c>
      <c r="AE3932" s="32" t="e">
        <f>MIN($K3932,IF(AND(S3932='[3]Resources - Baseline'!$C$25,$AH$3&gt;0),MIN(DATE(2050,12,31),MAX(DATE($AH$4,12,31),DATE(YEAR(J3932)+$AH$3,MONTH(J3932),DAY(J3932)))),IF(AND(COUNTIFS('[3]Resources - Baseline'!$C$26:$C$37,S3932)=1,$AH$2&gt;0),MIN(DATE($AH$4,12,31),DATE(YEAR(J3932)+$AH$2,MONTH(J3932),DAY(J3932))),DATE(2050,12,31))))</f>
        <v>#VALUE!</v>
      </c>
      <c r="AF3932" s="33">
        <f t="shared" si="617"/>
        <v>0</v>
      </c>
    </row>
    <row r="3933" spans="1:32">
      <c r="A3933" s="1">
        <v>3933</v>
      </c>
      <c r="B3933" s="21" t="s">
        <v>7910</v>
      </c>
      <c r="C3933" s="21" t="s">
        <v>7911</v>
      </c>
      <c r="D3933" s="21" t="s">
        <v>163</v>
      </c>
      <c r="E3933" s="21" t="s">
        <v>192</v>
      </c>
      <c r="F3933" s="21" t="s">
        <v>192</v>
      </c>
      <c r="G3933" s="21" t="s">
        <v>193</v>
      </c>
      <c r="H3933" s="21" t="s">
        <v>194</v>
      </c>
      <c r="I3933" s="21" t="s">
        <v>195</v>
      </c>
      <c r="J3933" s="22">
        <v>40513</v>
      </c>
      <c r="K3933" s="22">
        <v>55153</v>
      </c>
      <c r="L3933" s="23">
        <f t="shared" si="618"/>
        <v>7.5</v>
      </c>
      <c r="M3933" s="24">
        <f t="shared" si="619"/>
        <v>1</v>
      </c>
      <c r="N3933" s="21">
        <v>7.5</v>
      </c>
      <c r="O3933" s="21">
        <v>7.5</v>
      </c>
      <c r="P3933" s="21" t="s">
        <v>218</v>
      </c>
      <c r="Q3933" s="21" t="s">
        <v>219</v>
      </c>
      <c r="R3933" s="25" t="s">
        <v>218</v>
      </c>
      <c r="S3933" s="21" t="s">
        <v>227</v>
      </c>
      <c r="T3933" s="21"/>
      <c r="U3933" s="26"/>
      <c r="V3933" s="26"/>
      <c r="W3933" s="27">
        <f t="shared" si="610"/>
        <v>2011</v>
      </c>
      <c r="X3933" s="27">
        <f t="shared" si="611"/>
        <v>2050</v>
      </c>
      <c r="Y3933" s="28">
        <f t="shared" si="612"/>
        <v>0</v>
      </c>
      <c r="Z3933" s="29" t="str">
        <f t="shared" si="613"/>
        <v>SW</v>
      </c>
      <c r="AA3933" s="30">
        <f t="shared" si="614"/>
        <v>7.5</v>
      </c>
      <c r="AB3933" s="31">
        <f>IF(AND(ISNUMBER(MATCH($S3933,[3]Lists!$CU$8:$CU$37,0)),J3933&gt;=DATE(2018,12,31)),$AH$6,$AH$5)</f>
        <v>1</v>
      </c>
      <c r="AC3933" s="31">
        <f t="shared" si="615"/>
        <v>1</v>
      </c>
      <c r="AD3933" s="31">
        <f t="shared" si="616"/>
        <v>1</v>
      </c>
      <c r="AE3933" s="32" t="e">
        <f>MIN($K3933,IF(AND(S3933='[3]Resources - Baseline'!$C$25,$AH$3&gt;0),MIN(DATE(2050,12,31),MAX(DATE($AH$4,12,31),DATE(YEAR(J3933)+$AH$3,MONTH(J3933),DAY(J3933)))),IF(AND(COUNTIFS('[3]Resources - Baseline'!$C$26:$C$37,S3933)=1,$AH$2&gt;0),MIN(DATE($AH$4,12,31),DATE(YEAR(J3933)+$AH$2,MONTH(J3933),DAY(J3933))),DATE(2050,12,31))))</f>
        <v>#VALUE!</v>
      </c>
      <c r="AF3933" s="33">
        <f t="shared" si="617"/>
        <v>0</v>
      </c>
    </row>
    <row r="3934" spans="1:32">
      <c r="A3934" s="1">
        <v>3934</v>
      </c>
      <c r="B3934" s="21" t="s">
        <v>7912</v>
      </c>
      <c r="C3934" s="21" t="s">
        <v>7913</v>
      </c>
      <c r="D3934" s="21" t="s">
        <v>185</v>
      </c>
      <c r="E3934" s="21" t="s">
        <v>175</v>
      </c>
      <c r="F3934" s="21" t="s">
        <v>175</v>
      </c>
      <c r="G3934" s="21" t="s">
        <v>186</v>
      </c>
      <c r="H3934" s="21" t="s">
        <v>175</v>
      </c>
      <c r="I3934" s="21" t="s">
        <v>178</v>
      </c>
      <c r="J3934" s="22">
        <v>33234</v>
      </c>
      <c r="K3934" s="22">
        <v>55153</v>
      </c>
      <c r="L3934" s="23">
        <f t="shared" si="618"/>
        <v>49.97</v>
      </c>
      <c r="M3934" s="24">
        <f t="shared" si="619"/>
        <v>1</v>
      </c>
      <c r="N3934" s="21">
        <v>49.97</v>
      </c>
      <c r="O3934" s="21">
        <v>49.97</v>
      </c>
      <c r="P3934" s="21" t="s">
        <v>268</v>
      </c>
      <c r="Q3934" s="21" t="s">
        <v>269</v>
      </c>
      <c r="R3934" s="25" t="s">
        <v>270</v>
      </c>
      <c r="S3934" s="21" t="s">
        <v>450</v>
      </c>
      <c r="T3934" s="21"/>
      <c r="U3934" s="26"/>
      <c r="V3934" s="26"/>
      <c r="W3934" s="27">
        <f t="shared" si="610"/>
        <v>1991</v>
      </c>
      <c r="X3934" s="27">
        <f t="shared" si="611"/>
        <v>2050</v>
      </c>
      <c r="Y3934" s="28">
        <f t="shared" si="612"/>
        <v>0</v>
      </c>
      <c r="Z3934" s="29" t="str">
        <f t="shared" si="613"/>
        <v>CAISO</v>
      </c>
      <c r="AA3934" s="30">
        <f t="shared" si="614"/>
        <v>49.97</v>
      </c>
      <c r="AB3934" s="31">
        <f>IF(AND(ISNUMBER(MATCH($S3934,[3]Lists!$CU$8:$CU$37,0)),J3934&gt;=DATE(2018,12,31)),$AH$6,$AH$5)</f>
        <v>1</v>
      </c>
      <c r="AC3934" s="31">
        <f t="shared" si="615"/>
        <v>1</v>
      </c>
      <c r="AD3934" s="31">
        <f t="shared" si="616"/>
        <v>1</v>
      </c>
      <c r="AE3934" s="32" t="e">
        <f>MIN($K3934,IF(AND(S3934='[3]Resources - Baseline'!$C$25,$AH$3&gt;0),MIN(DATE(2050,12,31),MAX(DATE($AH$4,12,31),DATE(YEAR(J3934)+$AH$3,MONTH(J3934),DAY(J3934)))),IF(AND(COUNTIFS('[3]Resources - Baseline'!$C$26:$C$37,S3934)=1,$AH$2&gt;0),MIN(DATE($AH$4,12,31),DATE(YEAR(J3934)+$AH$2,MONTH(J3934),DAY(J3934))),DATE(2050,12,31))))</f>
        <v>#VALUE!</v>
      </c>
      <c r="AF3934" s="33">
        <f t="shared" si="617"/>
        <v>0</v>
      </c>
    </row>
    <row r="3935" spans="1:32">
      <c r="A3935" s="1">
        <v>3935</v>
      </c>
      <c r="B3935" s="21" t="s">
        <v>7914</v>
      </c>
      <c r="C3935" s="21" t="s">
        <v>7915</v>
      </c>
      <c r="D3935" s="21" t="s">
        <v>185</v>
      </c>
      <c r="E3935" s="21" t="s">
        <v>175</v>
      </c>
      <c r="F3935" s="21" t="s">
        <v>175</v>
      </c>
      <c r="G3935" s="21" t="s">
        <v>186</v>
      </c>
      <c r="H3935" s="21" t="s">
        <v>175</v>
      </c>
      <c r="I3935" s="21" t="s">
        <v>178</v>
      </c>
      <c r="J3935" s="22">
        <v>37463</v>
      </c>
      <c r="K3935" s="22">
        <v>55153</v>
      </c>
      <c r="L3935" s="23">
        <f t="shared" si="618"/>
        <v>47.6</v>
      </c>
      <c r="M3935" s="24">
        <f t="shared" si="619"/>
        <v>1</v>
      </c>
      <c r="N3935" s="21">
        <v>47.6</v>
      </c>
      <c r="O3935" s="21">
        <v>47.6</v>
      </c>
      <c r="P3935" s="21" t="s">
        <v>268</v>
      </c>
      <c r="Q3935" s="21" t="s">
        <v>269</v>
      </c>
      <c r="R3935" s="25" t="s">
        <v>270</v>
      </c>
      <c r="S3935" s="21" t="s">
        <v>271</v>
      </c>
      <c r="T3935" s="21"/>
      <c r="U3935" s="26"/>
      <c r="V3935" s="26"/>
      <c r="W3935" s="27">
        <f t="shared" si="610"/>
        <v>2003</v>
      </c>
      <c r="X3935" s="27">
        <f t="shared" si="611"/>
        <v>2050</v>
      </c>
      <c r="Y3935" s="28">
        <f t="shared" si="612"/>
        <v>0</v>
      </c>
      <c r="Z3935" s="29" t="str">
        <f t="shared" si="613"/>
        <v>CAISO</v>
      </c>
      <c r="AA3935" s="30">
        <f t="shared" si="614"/>
        <v>47.6</v>
      </c>
      <c r="AB3935" s="31">
        <f>IF(AND(ISNUMBER(MATCH($S3935,[3]Lists!$CU$8:$CU$37,0)),J3935&gt;=DATE(2018,12,31)),$AH$6,$AH$5)</f>
        <v>1</v>
      </c>
      <c r="AC3935" s="31">
        <f t="shared" si="615"/>
        <v>1</v>
      </c>
      <c r="AD3935" s="31">
        <f t="shared" si="616"/>
        <v>1</v>
      </c>
      <c r="AE3935" s="32" t="e">
        <f>MIN($K3935,IF(AND(S3935='[3]Resources - Baseline'!$C$25,$AH$3&gt;0),MIN(DATE(2050,12,31),MAX(DATE($AH$4,12,31),DATE(YEAR(J3935)+$AH$3,MONTH(J3935),DAY(J3935)))),IF(AND(COUNTIFS('[3]Resources - Baseline'!$C$26:$C$37,S3935)=1,$AH$2&gt;0),MIN(DATE($AH$4,12,31),DATE(YEAR(J3935)+$AH$2,MONTH(J3935),DAY(J3935))),DATE(2050,12,31))))</f>
        <v>#VALUE!</v>
      </c>
      <c r="AF3935" s="33">
        <f t="shared" si="617"/>
        <v>0</v>
      </c>
    </row>
    <row r="3936" spans="1:32">
      <c r="A3936" s="1">
        <v>3936</v>
      </c>
      <c r="B3936" s="21" t="s">
        <v>7916</v>
      </c>
      <c r="C3936" s="21" t="s">
        <v>7917</v>
      </c>
      <c r="D3936" s="21" t="s">
        <v>163</v>
      </c>
      <c r="E3936" s="21" t="s">
        <v>263</v>
      </c>
      <c r="F3936" s="21" t="s">
        <v>263</v>
      </c>
      <c r="G3936" s="21" t="s">
        <v>2353</v>
      </c>
      <c r="H3936" s="21" t="s">
        <v>263</v>
      </c>
      <c r="I3936" s="21" t="s">
        <v>195</v>
      </c>
      <c r="J3936" s="22">
        <v>26115</v>
      </c>
      <c r="K3936" s="22">
        <v>55153</v>
      </c>
      <c r="L3936" s="23">
        <f t="shared" si="618"/>
        <v>22</v>
      </c>
      <c r="M3936" s="24">
        <f t="shared" si="619"/>
        <v>1</v>
      </c>
      <c r="N3936" s="21">
        <v>22</v>
      </c>
      <c r="O3936" s="21">
        <v>22</v>
      </c>
      <c r="P3936" s="21" t="s">
        <v>288</v>
      </c>
      <c r="Q3936" s="21" t="s">
        <v>269</v>
      </c>
      <c r="R3936" s="25" t="s">
        <v>270</v>
      </c>
      <c r="S3936" s="21" t="s">
        <v>289</v>
      </c>
      <c r="T3936" s="21"/>
      <c r="U3936" s="26"/>
      <c r="V3936" s="26"/>
      <c r="W3936" s="27">
        <f t="shared" si="610"/>
        <v>1972</v>
      </c>
      <c r="X3936" s="27">
        <f t="shared" si="611"/>
        <v>2050</v>
      </c>
      <c r="Y3936" s="28">
        <f t="shared" si="612"/>
        <v>0</v>
      </c>
      <c r="Z3936" s="29" t="str">
        <f t="shared" si="613"/>
        <v>SW</v>
      </c>
      <c r="AA3936" s="30">
        <f t="shared" si="614"/>
        <v>22</v>
      </c>
      <c r="AB3936" s="31">
        <f>IF(AND(ISNUMBER(MATCH($S3936,[3]Lists!$CU$8:$CU$37,0)),J3936&gt;=DATE(2018,12,31)),$AH$6,$AH$5)</f>
        <v>1</v>
      </c>
      <c r="AC3936" s="31">
        <f t="shared" si="615"/>
        <v>1</v>
      </c>
      <c r="AD3936" s="31">
        <f t="shared" si="616"/>
        <v>1</v>
      </c>
      <c r="AE3936" s="32" t="e">
        <f>MIN($K3936,IF(AND(S3936='[3]Resources - Baseline'!$C$25,$AH$3&gt;0),MIN(DATE(2050,12,31),MAX(DATE($AH$4,12,31),DATE(YEAR(J3936)+$AH$3,MONTH(J3936),DAY(J3936)))),IF(AND(COUNTIFS('[3]Resources - Baseline'!$C$26:$C$37,S3936)=1,$AH$2&gt;0),MIN(DATE($AH$4,12,31),DATE(YEAR(J3936)+$AH$2,MONTH(J3936),DAY(J3936))),DATE(2050,12,31))))</f>
        <v>#VALUE!</v>
      </c>
      <c r="AF3936" s="33">
        <f t="shared" si="617"/>
        <v>0</v>
      </c>
    </row>
    <row r="3937" spans="1:32">
      <c r="A3937" s="1">
        <v>3937</v>
      </c>
      <c r="B3937" s="21" t="s">
        <v>7918</v>
      </c>
      <c r="C3937" s="21" t="s">
        <v>7919</v>
      </c>
      <c r="D3937" s="21" t="s">
        <v>163</v>
      </c>
      <c r="E3937" s="21" t="s">
        <v>263</v>
      </c>
      <c r="F3937" s="21" t="s">
        <v>263</v>
      </c>
      <c r="G3937" s="21" t="s">
        <v>2353</v>
      </c>
      <c r="H3937" s="21" t="s">
        <v>263</v>
      </c>
      <c r="I3937" s="21" t="s">
        <v>195</v>
      </c>
      <c r="J3937" s="22">
        <v>26115</v>
      </c>
      <c r="K3937" s="22">
        <v>55153</v>
      </c>
      <c r="L3937" s="23">
        <f t="shared" si="618"/>
        <v>22</v>
      </c>
      <c r="M3937" s="24">
        <f t="shared" si="619"/>
        <v>1</v>
      </c>
      <c r="N3937" s="21">
        <v>22</v>
      </c>
      <c r="O3937" s="21">
        <v>22</v>
      </c>
      <c r="P3937" s="21" t="s">
        <v>288</v>
      </c>
      <c r="Q3937" s="21" t="s">
        <v>269</v>
      </c>
      <c r="R3937" s="25" t="s">
        <v>270</v>
      </c>
      <c r="S3937" s="21" t="s">
        <v>289</v>
      </c>
      <c r="T3937" s="21"/>
      <c r="U3937" s="26"/>
      <c r="V3937" s="26"/>
      <c r="W3937" s="27">
        <f t="shared" si="610"/>
        <v>1972</v>
      </c>
      <c r="X3937" s="27">
        <f t="shared" si="611"/>
        <v>2050</v>
      </c>
      <c r="Y3937" s="28">
        <f t="shared" si="612"/>
        <v>0</v>
      </c>
      <c r="Z3937" s="29" t="str">
        <f t="shared" si="613"/>
        <v>SW</v>
      </c>
      <c r="AA3937" s="30">
        <f t="shared" si="614"/>
        <v>22</v>
      </c>
      <c r="AB3937" s="31">
        <f>IF(AND(ISNUMBER(MATCH($S3937,[3]Lists!$CU$8:$CU$37,0)),J3937&gt;=DATE(2018,12,31)),$AH$6,$AH$5)</f>
        <v>1</v>
      </c>
      <c r="AC3937" s="31">
        <f t="shared" si="615"/>
        <v>1</v>
      </c>
      <c r="AD3937" s="31">
        <f t="shared" si="616"/>
        <v>1</v>
      </c>
      <c r="AE3937" s="32" t="e">
        <f>MIN($K3937,IF(AND(S3937='[3]Resources - Baseline'!$C$25,$AH$3&gt;0),MIN(DATE(2050,12,31),MAX(DATE($AH$4,12,31),DATE(YEAR(J3937)+$AH$3,MONTH(J3937),DAY(J3937)))),IF(AND(COUNTIFS('[3]Resources - Baseline'!$C$26:$C$37,S3937)=1,$AH$2&gt;0),MIN(DATE($AH$4,12,31),DATE(YEAR(J3937)+$AH$2,MONTH(J3937),DAY(J3937))),DATE(2050,12,31))))</f>
        <v>#VALUE!</v>
      </c>
      <c r="AF3937" s="33">
        <f t="shared" si="617"/>
        <v>0</v>
      </c>
    </row>
    <row r="3938" spans="1:32">
      <c r="A3938" s="1">
        <v>3938</v>
      </c>
      <c r="B3938" s="21" t="s">
        <v>7920</v>
      </c>
      <c r="C3938" s="21" t="s">
        <v>7921</v>
      </c>
      <c r="D3938" s="21" t="s">
        <v>163</v>
      </c>
      <c r="E3938" s="21" t="s">
        <v>202</v>
      </c>
      <c r="F3938" s="21" t="s">
        <v>202</v>
      </c>
      <c r="G3938" s="21" t="s">
        <v>1785</v>
      </c>
      <c r="H3938" s="21" t="s">
        <v>202</v>
      </c>
      <c r="I3938" s="21" t="s">
        <v>202</v>
      </c>
      <c r="J3938" s="22">
        <v>28825</v>
      </c>
      <c r="K3938" s="22">
        <v>55153</v>
      </c>
      <c r="L3938" s="23">
        <f t="shared" si="618"/>
        <v>22</v>
      </c>
      <c r="M3938" s="24">
        <f t="shared" si="619"/>
        <v>1</v>
      </c>
      <c r="N3938" s="21">
        <v>22</v>
      </c>
      <c r="O3938" s="21">
        <v>22</v>
      </c>
      <c r="P3938" s="21" t="s">
        <v>631</v>
      </c>
      <c r="Q3938" s="21" t="s">
        <v>632</v>
      </c>
      <c r="R3938" s="25" t="s">
        <v>270</v>
      </c>
      <c r="S3938" s="21" t="s">
        <v>1786</v>
      </c>
      <c r="T3938" s="21"/>
      <c r="U3938" s="26"/>
      <c r="V3938" s="26"/>
      <c r="W3938" s="27">
        <f t="shared" si="610"/>
        <v>1979</v>
      </c>
      <c r="X3938" s="27">
        <f t="shared" si="611"/>
        <v>2050</v>
      </c>
      <c r="Y3938" s="28">
        <f t="shared" si="612"/>
        <v>0</v>
      </c>
      <c r="Z3938" s="29" t="str">
        <f t="shared" si="613"/>
        <v>IID</v>
      </c>
      <c r="AA3938" s="30">
        <f t="shared" si="614"/>
        <v>22</v>
      </c>
      <c r="AB3938" s="31">
        <f>IF(AND(ISNUMBER(MATCH($S3938,[3]Lists!$CU$8:$CU$37,0)),J3938&gt;=DATE(2018,12,31)),$AH$6,$AH$5)</f>
        <v>1</v>
      </c>
      <c r="AC3938" s="31">
        <f t="shared" si="615"/>
        <v>1</v>
      </c>
      <c r="AD3938" s="31">
        <f t="shared" si="616"/>
        <v>1</v>
      </c>
      <c r="AE3938" s="32" t="e">
        <f>MIN($K3938,IF(AND(S3938='[3]Resources - Baseline'!$C$25,$AH$3&gt;0),MIN(DATE(2050,12,31),MAX(DATE($AH$4,12,31),DATE(YEAR(J3938)+$AH$3,MONTH(J3938),DAY(J3938)))),IF(AND(COUNTIFS('[3]Resources - Baseline'!$C$26:$C$37,S3938)=1,$AH$2&gt;0),MIN(DATE($AH$4,12,31),DATE(YEAR(J3938)+$AH$2,MONTH(J3938),DAY(J3938))),DATE(2050,12,31))))</f>
        <v>#VALUE!</v>
      </c>
      <c r="AF3938" s="33">
        <f t="shared" si="617"/>
        <v>0</v>
      </c>
    </row>
    <row r="3939" spans="1:32">
      <c r="A3939" s="1">
        <v>3939</v>
      </c>
      <c r="B3939" s="21" t="s">
        <v>7922</v>
      </c>
      <c r="C3939" s="21" t="s">
        <v>7923</v>
      </c>
      <c r="D3939" s="21" t="s">
        <v>163</v>
      </c>
      <c r="E3939" s="21" t="s">
        <v>263</v>
      </c>
      <c r="F3939" s="21" t="s">
        <v>263</v>
      </c>
      <c r="G3939" s="21" t="s">
        <v>2353</v>
      </c>
      <c r="H3939" s="21" t="s">
        <v>263</v>
      </c>
      <c r="I3939" s="21" t="s">
        <v>195</v>
      </c>
      <c r="J3939" s="22">
        <v>26816</v>
      </c>
      <c r="K3939" s="22">
        <v>55153</v>
      </c>
      <c r="L3939" s="23">
        <f t="shared" si="618"/>
        <v>53</v>
      </c>
      <c r="M3939" s="24">
        <f t="shared" si="619"/>
        <v>1</v>
      </c>
      <c r="N3939" s="21">
        <v>53</v>
      </c>
      <c r="O3939" s="21">
        <v>53</v>
      </c>
      <c r="P3939" s="21" t="s">
        <v>288</v>
      </c>
      <c r="Q3939" s="21" t="s">
        <v>269</v>
      </c>
      <c r="R3939" s="25" t="s">
        <v>270</v>
      </c>
      <c r="S3939" s="21" t="s">
        <v>289</v>
      </c>
      <c r="T3939" s="21"/>
      <c r="U3939" s="26"/>
      <c r="V3939" s="26"/>
      <c r="W3939" s="27">
        <f t="shared" si="610"/>
        <v>1973</v>
      </c>
      <c r="X3939" s="27">
        <f t="shared" si="611"/>
        <v>2050</v>
      </c>
      <c r="Y3939" s="28">
        <f t="shared" si="612"/>
        <v>0</v>
      </c>
      <c r="Z3939" s="29" t="str">
        <f t="shared" si="613"/>
        <v>SW</v>
      </c>
      <c r="AA3939" s="30">
        <f t="shared" si="614"/>
        <v>53</v>
      </c>
      <c r="AB3939" s="31">
        <f>IF(AND(ISNUMBER(MATCH($S3939,[3]Lists!$CU$8:$CU$37,0)),J3939&gt;=DATE(2018,12,31)),$AH$6,$AH$5)</f>
        <v>1</v>
      </c>
      <c r="AC3939" s="31">
        <f t="shared" si="615"/>
        <v>1</v>
      </c>
      <c r="AD3939" s="31">
        <f t="shared" si="616"/>
        <v>1</v>
      </c>
      <c r="AE3939" s="32" t="e">
        <f>MIN($K3939,IF(AND(S3939='[3]Resources - Baseline'!$C$25,$AH$3&gt;0),MIN(DATE(2050,12,31),MAX(DATE($AH$4,12,31),DATE(YEAR(J3939)+$AH$3,MONTH(J3939),DAY(J3939)))),IF(AND(COUNTIFS('[3]Resources - Baseline'!$C$26:$C$37,S3939)=1,$AH$2&gt;0),MIN(DATE($AH$4,12,31),DATE(YEAR(J3939)+$AH$2,MONTH(J3939),DAY(J3939))),DATE(2050,12,31))))</f>
        <v>#VALUE!</v>
      </c>
      <c r="AF3939" s="33">
        <f t="shared" si="617"/>
        <v>0</v>
      </c>
    </row>
    <row r="3940" spans="1:32">
      <c r="A3940" s="1">
        <v>3940</v>
      </c>
      <c r="B3940" s="21" t="s">
        <v>7924</v>
      </c>
      <c r="C3940" s="21" t="s">
        <v>7925</v>
      </c>
      <c r="D3940" s="21" t="s">
        <v>163</v>
      </c>
      <c r="E3940" s="21" t="s">
        <v>263</v>
      </c>
      <c r="F3940" s="21" t="s">
        <v>263</v>
      </c>
      <c r="G3940" s="21" t="s">
        <v>2353</v>
      </c>
      <c r="H3940" s="21" t="s">
        <v>263</v>
      </c>
      <c r="I3940" s="21" t="s">
        <v>195</v>
      </c>
      <c r="J3940" s="22">
        <v>27211</v>
      </c>
      <c r="K3940" s="22">
        <v>55153</v>
      </c>
      <c r="L3940" s="23">
        <f t="shared" si="618"/>
        <v>53</v>
      </c>
      <c r="M3940" s="24">
        <f t="shared" si="619"/>
        <v>1</v>
      </c>
      <c r="N3940" s="21">
        <v>53</v>
      </c>
      <c r="O3940" s="21">
        <v>53</v>
      </c>
      <c r="P3940" s="21" t="s">
        <v>631</v>
      </c>
      <c r="Q3940" s="21" t="s">
        <v>632</v>
      </c>
      <c r="R3940" s="25" t="s">
        <v>270</v>
      </c>
      <c r="S3940" s="21" t="s">
        <v>289</v>
      </c>
      <c r="T3940" s="21"/>
      <c r="U3940" s="26"/>
      <c r="V3940" s="26"/>
      <c r="W3940" s="27">
        <f t="shared" si="610"/>
        <v>1975</v>
      </c>
      <c r="X3940" s="27">
        <f t="shared" si="611"/>
        <v>2050</v>
      </c>
      <c r="Y3940" s="28">
        <f t="shared" si="612"/>
        <v>0</v>
      </c>
      <c r="Z3940" s="29" t="str">
        <f t="shared" si="613"/>
        <v>SW</v>
      </c>
      <c r="AA3940" s="30">
        <f t="shared" si="614"/>
        <v>53</v>
      </c>
      <c r="AB3940" s="31">
        <f>IF(AND(ISNUMBER(MATCH($S3940,[3]Lists!$CU$8:$CU$37,0)),J3940&gt;=DATE(2018,12,31)),$AH$6,$AH$5)</f>
        <v>1</v>
      </c>
      <c r="AC3940" s="31">
        <f t="shared" si="615"/>
        <v>1</v>
      </c>
      <c r="AD3940" s="31">
        <f t="shared" si="616"/>
        <v>1</v>
      </c>
      <c r="AE3940" s="32" t="e">
        <f>MIN($K3940,IF(AND(S3940='[3]Resources - Baseline'!$C$25,$AH$3&gt;0),MIN(DATE(2050,12,31),MAX(DATE($AH$4,12,31),DATE(YEAR(J3940)+$AH$3,MONTH(J3940),DAY(J3940)))),IF(AND(COUNTIFS('[3]Resources - Baseline'!$C$26:$C$37,S3940)=1,$AH$2&gt;0),MIN(DATE($AH$4,12,31),DATE(YEAR(J3940)+$AH$2,MONTH(J3940),DAY(J3940))),DATE(2050,12,31))))</f>
        <v>#VALUE!</v>
      </c>
      <c r="AF3940" s="33">
        <f t="shared" si="617"/>
        <v>0</v>
      </c>
    </row>
    <row r="3941" spans="1:32">
      <c r="A3941" s="1">
        <v>3941</v>
      </c>
      <c r="B3941" s="21" t="s">
        <v>7926</v>
      </c>
      <c r="C3941" s="21" t="s">
        <v>7927</v>
      </c>
      <c r="D3941" s="21" t="s">
        <v>163</v>
      </c>
      <c r="E3941" s="21" t="s">
        <v>263</v>
      </c>
      <c r="F3941" s="21" t="s">
        <v>263</v>
      </c>
      <c r="G3941" s="21" t="s">
        <v>2353</v>
      </c>
      <c r="H3941" s="21" t="s">
        <v>263</v>
      </c>
      <c r="I3941" s="21" t="s">
        <v>195</v>
      </c>
      <c r="J3941" s="22">
        <v>39600</v>
      </c>
      <c r="K3941" s="22">
        <v>55153</v>
      </c>
      <c r="L3941" s="23">
        <f t="shared" si="618"/>
        <v>49.3</v>
      </c>
      <c r="M3941" s="24">
        <f t="shared" si="619"/>
        <v>1</v>
      </c>
      <c r="N3941" s="21">
        <v>49.3</v>
      </c>
      <c r="O3941" s="21">
        <v>49.3</v>
      </c>
      <c r="P3941" s="21" t="s">
        <v>268</v>
      </c>
      <c r="Q3941" s="21" t="s">
        <v>269</v>
      </c>
      <c r="R3941" s="25" t="s">
        <v>270</v>
      </c>
      <c r="S3941" s="21" t="s">
        <v>289</v>
      </c>
      <c r="T3941" s="21"/>
      <c r="U3941" s="26"/>
      <c r="V3941" s="26"/>
      <c r="W3941" s="27">
        <f t="shared" si="610"/>
        <v>2008</v>
      </c>
      <c r="X3941" s="27">
        <f t="shared" si="611"/>
        <v>2050</v>
      </c>
      <c r="Y3941" s="28">
        <f t="shared" si="612"/>
        <v>0</v>
      </c>
      <c r="Z3941" s="29" t="str">
        <f t="shared" si="613"/>
        <v>SW</v>
      </c>
      <c r="AA3941" s="30">
        <f t="shared" si="614"/>
        <v>49.3</v>
      </c>
      <c r="AB3941" s="31">
        <f>IF(AND(ISNUMBER(MATCH($S3941,[3]Lists!$CU$8:$CU$37,0)),J3941&gt;=DATE(2018,12,31)),$AH$6,$AH$5)</f>
        <v>1</v>
      </c>
      <c r="AC3941" s="31">
        <f t="shared" si="615"/>
        <v>1</v>
      </c>
      <c r="AD3941" s="31">
        <f t="shared" si="616"/>
        <v>1</v>
      </c>
      <c r="AE3941" s="32" t="e">
        <f>MIN($K3941,IF(AND(S3941='[3]Resources - Baseline'!$C$25,$AH$3&gt;0),MIN(DATE(2050,12,31),MAX(DATE($AH$4,12,31),DATE(YEAR(J3941)+$AH$3,MONTH(J3941),DAY(J3941)))),IF(AND(COUNTIFS('[3]Resources - Baseline'!$C$26:$C$37,S3941)=1,$AH$2&gt;0),MIN(DATE($AH$4,12,31),DATE(YEAR(J3941)+$AH$2,MONTH(J3941),DAY(J3941))),DATE(2050,12,31))))</f>
        <v>#VALUE!</v>
      </c>
      <c r="AF3941" s="33">
        <f t="shared" si="617"/>
        <v>0</v>
      </c>
    </row>
    <row r="3942" spans="1:32">
      <c r="A3942" s="1">
        <v>3942</v>
      </c>
      <c r="B3942" s="21" t="s">
        <v>7928</v>
      </c>
      <c r="C3942" s="21" t="s">
        <v>7929</v>
      </c>
      <c r="D3942" s="21" t="s">
        <v>163</v>
      </c>
      <c r="E3942" s="21" t="s">
        <v>263</v>
      </c>
      <c r="F3942" s="21" t="s">
        <v>263</v>
      </c>
      <c r="G3942" s="21" t="s">
        <v>2353</v>
      </c>
      <c r="H3942" s="21" t="s">
        <v>263</v>
      </c>
      <c r="I3942" s="21" t="s">
        <v>195</v>
      </c>
      <c r="J3942" s="22">
        <v>39600</v>
      </c>
      <c r="K3942" s="22">
        <v>55153</v>
      </c>
      <c r="L3942" s="23">
        <f t="shared" si="618"/>
        <v>49.3</v>
      </c>
      <c r="M3942" s="24">
        <f t="shared" si="619"/>
        <v>1</v>
      </c>
      <c r="N3942" s="21">
        <v>49.3</v>
      </c>
      <c r="O3942" s="21">
        <v>49.3</v>
      </c>
      <c r="P3942" s="21" t="s">
        <v>268</v>
      </c>
      <c r="Q3942" s="21" t="s">
        <v>269</v>
      </c>
      <c r="R3942" s="25" t="s">
        <v>270</v>
      </c>
      <c r="S3942" s="21" t="s">
        <v>289</v>
      </c>
      <c r="T3942" s="21"/>
      <c r="U3942" s="26"/>
      <c r="V3942" s="26"/>
      <c r="W3942" s="27">
        <f t="shared" si="610"/>
        <v>2008</v>
      </c>
      <c r="X3942" s="27">
        <f t="shared" si="611"/>
        <v>2050</v>
      </c>
      <c r="Y3942" s="28">
        <f t="shared" si="612"/>
        <v>0</v>
      </c>
      <c r="Z3942" s="29" t="str">
        <f t="shared" si="613"/>
        <v>SW</v>
      </c>
      <c r="AA3942" s="30">
        <f t="shared" si="614"/>
        <v>49.3</v>
      </c>
      <c r="AB3942" s="31">
        <f>IF(AND(ISNUMBER(MATCH($S3942,[3]Lists!$CU$8:$CU$37,0)),J3942&gt;=DATE(2018,12,31)),$AH$6,$AH$5)</f>
        <v>1</v>
      </c>
      <c r="AC3942" s="31">
        <f t="shared" si="615"/>
        <v>1</v>
      </c>
      <c r="AD3942" s="31">
        <f t="shared" si="616"/>
        <v>1</v>
      </c>
      <c r="AE3942" s="32" t="e">
        <f>MIN($K3942,IF(AND(S3942='[3]Resources - Baseline'!$C$25,$AH$3&gt;0),MIN(DATE(2050,12,31),MAX(DATE($AH$4,12,31),DATE(YEAR(J3942)+$AH$3,MONTH(J3942),DAY(J3942)))),IF(AND(COUNTIFS('[3]Resources - Baseline'!$C$26:$C$37,S3942)=1,$AH$2&gt;0),MIN(DATE($AH$4,12,31),DATE(YEAR(J3942)+$AH$2,MONTH(J3942),DAY(J3942))),DATE(2050,12,31))))</f>
        <v>#VALUE!</v>
      </c>
      <c r="AF3942" s="33">
        <f t="shared" si="617"/>
        <v>0</v>
      </c>
    </row>
    <row r="3943" spans="1:32">
      <c r="A3943" s="1">
        <v>3943</v>
      </c>
      <c r="B3943" s="21" t="s">
        <v>7930</v>
      </c>
      <c r="C3943" s="21" t="s">
        <v>7931</v>
      </c>
      <c r="D3943" s="21" t="s">
        <v>163</v>
      </c>
      <c r="E3943" s="21" t="s">
        <v>202</v>
      </c>
      <c r="F3943" s="21" t="s">
        <v>202</v>
      </c>
      <c r="G3943" s="21" t="s">
        <v>1785</v>
      </c>
      <c r="H3943" s="21" t="s">
        <v>202</v>
      </c>
      <c r="I3943" s="21" t="s">
        <v>202</v>
      </c>
      <c r="J3943" s="22">
        <v>21641</v>
      </c>
      <c r="K3943" s="22">
        <v>55153</v>
      </c>
      <c r="L3943" s="23">
        <f t="shared" si="618"/>
        <v>75</v>
      </c>
      <c r="M3943" s="24">
        <f t="shared" si="619"/>
        <v>1</v>
      </c>
      <c r="N3943" s="21">
        <v>75</v>
      </c>
      <c r="O3943" s="21">
        <v>75</v>
      </c>
      <c r="P3943" s="21" t="s">
        <v>279</v>
      </c>
      <c r="Q3943" s="21" t="s">
        <v>280</v>
      </c>
      <c r="R3943" s="25" t="s">
        <v>170</v>
      </c>
      <c r="S3943" s="21" t="s">
        <v>1786</v>
      </c>
      <c r="T3943" s="21"/>
      <c r="U3943" s="26"/>
      <c r="V3943" s="26"/>
      <c r="W3943" s="27">
        <f t="shared" si="610"/>
        <v>1959</v>
      </c>
      <c r="X3943" s="27">
        <f t="shared" si="611"/>
        <v>2050</v>
      </c>
      <c r="Y3943" s="28">
        <f t="shared" si="612"/>
        <v>0</v>
      </c>
      <c r="Z3943" s="29" t="str">
        <f t="shared" si="613"/>
        <v>IID</v>
      </c>
      <c r="AA3943" s="30">
        <f t="shared" si="614"/>
        <v>75</v>
      </c>
      <c r="AB3943" s="31">
        <f>IF(AND(ISNUMBER(MATCH($S3943,[3]Lists!$CU$8:$CU$37,0)),J3943&gt;=DATE(2018,12,31)),$AH$6,$AH$5)</f>
        <v>1</v>
      </c>
      <c r="AC3943" s="31">
        <f t="shared" si="615"/>
        <v>1</v>
      </c>
      <c r="AD3943" s="31">
        <f t="shared" si="616"/>
        <v>1</v>
      </c>
      <c r="AE3943" s="32" t="e">
        <f>MIN($K3943,IF(AND(S3943='[3]Resources - Baseline'!$C$25,$AH$3&gt;0),MIN(DATE(2050,12,31),MAX(DATE($AH$4,12,31),DATE(YEAR(J3943)+$AH$3,MONTH(J3943),DAY(J3943)))),IF(AND(COUNTIFS('[3]Resources - Baseline'!$C$26:$C$37,S3943)=1,$AH$2&gt;0),MIN(DATE($AH$4,12,31),DATE(YEAR(J3943)+$AH$2,MONTH(J3943),DAY(J3943))),DATE(2050,12,31))))</f>
        <v>#VALUE!</v>
      </c>
      <c r="AF3943" s="33">
        <f t="shared" si="617"/>
        <v>0</v>
      </c>
    </row>
    <row r="3944" spans="1:32">
      <c r="A3944" s="1">
        <v>3944</v>
      </c>
      <c r="B3944" s="21" t="s">
        <v>7932</v>
      </c>
      <c r="C3944" s="21" t="s">
        <v>7933</v>
      </c>
      <c r="D3944" s="21" t="s">
        <v>163</v>
      </c>
      <c r="E3944" s="21" t="s">
        <v>263</v>
      </c>
      <c r="F3944" s="21" t="s">
        <v>263</v>
      </c>
      <c r="G3944" s="21" t="s">
        <v>2353</v>
      </c>
      <c r="H3944" s="21" t="s">
        <v>263</v>
      </c>
      <c r="I3944" s="21" t="s">
        <v>195</v>
      </c>
      <c r="J3944" s="22">
        <v>34455</v>
      </c>
      <c r="K3944" s="22">
        <v>55153</v>
      </c>
      <c r="L3944" s="23">
        <f t="shared" si="618"/>
        <v>56.2</v>
      </c>
      <c r="M3944" s="24">
        <f t="shared" si="619"/>
        <v>1</v>
      </c>
      <c r="N3944" s="21">
        <v>56.2</v>
      </c>
      <c r="O3944" s="21">
        <v>56.2</v>
      </c>
      <c r="P3944" s="21" t="s">
        <v>257</v>
      </c>
      <c r="Q3944" s="21" t="s">
        <v>258</v>
      </c>
      <c r="R3944" s="25" t="s">
        <v>259</v>
      </c>
      <c r="S3944" s="21" t="s">
        <v>260</v>
      </c>
      <c r="T3944" s="21"/>
      <c r="U3944" s="26"/>
      <c r="V3944" s="26"/>
      <c r="W3944" s="27">
        <f t="shared" si="610"/>
        <v>1994</v>
      </c>
      <c r="X3944" s="27">
        <f t="shared" si="611"/>
        <v>2050</v>
      </c>
      <c r="Y3944" s="28">
        <f t="shared" si="612"/>
        <v>0</v>
      </c>
      <c r="Z3944" s="29" t="str">
        <f t="shared" si="613"/>
        <v>SW</v>
      </c>
      <c r="AA3944" s="30">
        <f t="shared" si="614"/>
        <v>56.2</v>
      </c>
      <c r="AB3944" s="31">
        <f>IF(AND(ISNUMBER(MATCH($S3944,[3]Lists!$CU$8:$CU$37,0)),J3944&gt;=DATE(2018,12,31)),$AH$6,$AH$5)</f>
        <v>1</v>
      </c>
      <c r="AC3944" s="31">
        <f t="shared" si="615"/>
        <v>1</v>
      </c>
      <c r="AD3944" s="31">
        <f t="shared" si="616"/>
        <v>1</v>
      </c>
      <c r="AE3944" s="32" t="e">
        <f>MIN($K3944,IF(AND(S3944='[3]Resources - Baseline'!$C$25,$AH$3&gt;0),MIN(DATE(2050,12,31),MAX(DATE($AH$4,12,31),DATE(YEAR(J3944)+$AH$3,MONTH(J3944),DAY(J3944)))),IF(AND(COUNTIFS('[3]Resources - Baseline'!$C$26:$C$37,S3944)=1,$AH$2&gt;0),MIN(DATE($AH$4,12,31),DATE(YEAR(J3944)+$AH$2,MONTH(J3944),DAY(J3944))),DATE(2050,12,31))))</f>
        <v>#VALUE!</v>
      </c>
      <c r="AF3944" s="33">
        <f t="shared" si="617"/>
        <v>0</v>
      </c>
    </row>
    <row r="3945" spans="1:32">
      <c r="A3945" s="1">
        <v>3945</v>
      </c>
      <c r="B3945" s="21" t="s">
        <v>7934</v>
      </c>
      <c r="C3945" s="21" t="s">
        <v>7935</v>
      </c>
      <c r="D3945" s="21" t="s">
        <v>163</v>
      </c>
      <c r="E3945" s="21" t="s">
        <v>164</v>
      </c>
      <c r="F3945" s="21" t="s">
        <v>164</v>
      </c>
      <c r="G3945" s="21" t="s">
        <v>165</v>
      </c>
      <c r="H3945" s="21" t="s">
        <v>166</v>
      </c>
      <c r="I3945" s="21" t="s">
        <v>167</v>
      </c>
      <c r="J3945" s="22">
        <v>39977</v>
      </c>
      <c r="K3945" s="22">
        <v>47282</v>
      </c>
      <c r="L3945" s="23">
        <f t="shared" si="618"/>
        <v>9.3800000000000008</v>
      </c>
      <c r="M3945" s="24">
        <f t="shared" si="619"/>
        <v>1</v>
      </c>
      <c r="N3945" s="21">
        <v>9.3800000000000008</v>
      </c>
      <c r="O3945" s="21">
        <v>9.3800000000000008</v>
      </c>
      <c r="P3945" s="21" t="s">
        <v>218</v>
      </c>
      <c r="Q3945" s="21" t="s">
        <v>219</v>
      </c>
      <c r="R3945" s="25" t="s">
        <v>218</v>
      </c>
      <c r="S3945" s="21" t="s">
        <v>220</v>
      </c>
      <c r="T3945" s="21"/>
      <c r="U3945" s="26"/>
      <c r="V3945" s="26"/>
      <c r="W3945" s="27">
        <f t="shared" si="610"/>
        <v>2009</v>
      </c>
      <c r="X3945" s="27">
        <f t="shared" si="611"/>
        <v>2028</v>
      </c>
      <c r="Y3945" s="28">
        <f t="shared" si="612"/>
        <v>0</v>
      </c>
      <c r="Z3945" s="29" t="str">
        <f t="shared" si="613"/>
        <v>Excluded</v>
      </c>
      <c r="AA3945" s="30">
        <f t="shared" si="614"/>
        <v>9.3800000000000008</v>
      </c>
      <c r="AB3945" s="31">
        <f>IF(AND(ISNUMBER(MATCH($S3945,[3]Lists!$CU$8:$CU$37,0)),J3945&gt;=DATE(2018,12,31)),$AH$6,$AH$5)</f>
        <v>1</v>
      </c>
      <c r="AC3945" s="31">
        <f t="shared" si="615"/>
        <v>1</v>
      </c>
      <c r="AD3945" s="31">
        <f t="shared" si="616"/>
        <v>1</v>
      </c>
      <c r="AE3945" s="32" t="e">
        <f>MIN($K3945,IF(AND(S3945='[3]Resources - Baseline'!$C$25,$AH$3&gt;0),MIN(DATE(2050,12,31),MAX(DATE($AH$4,12,31),DATE(YEAR(J3945)+$AH$3,MONTH(J3945),DAY(J3945)))),IF(AND(COUNTIFS('[3]Resources - Baseline'!$C$26:$C$37,S3945)=1,$AH$2&gt;0),MIN(DATE($AH$4,12,31),DATE(YEAR(J3945)+$AH$2,MONTH(J3945),DAY(J3945))),DATE(2050,12,31))))</f>
        <v>#VALUE!</v>
      </c>
      <c r="AF3945" s="33">
        <f t="shared" si="617"/>
        <v>0</v>
      </c>
    </row>
    <row r="3946" spans="1:32">
      <c r="A3946" s="1">
        <v>3946</v>
      </c>
      <c r="B3946" s="21" t="s">
        <v>7936</v>
      </c>
      <c r="C3946" s="21" t="s">
        <v>7937</v>
      </c>
      <c r="D3946" s="21" t="s">
        <v>163</v>
      </c>
      <c r="E3946" s="21" t="s">
        <v>164</v>
      </c>
      <c r="F3946" s="21" t="s">
        <v>164</v>
      </c>
      <c r="G3946" s="21" t="s">
        <v>165</v>
      </c>
      <c r="H3946" s="21" t="s">
        <v>166</v>
      </c>
      <c r="I3946" s="21" t="s">
        <v>167</v>
      </c>
      <c r="J3946" s="22">
        <v>39977</v>
      </c>
      <c r="K3946" s="22">
        <v>47282</v>
      </c>
      <c r="L3946" s="23">
        <f t="shared" si="618"/>
        <v>9.3800000000000008</v>
      </c>
      <c r="M3946" s="24">
        <f t="shared" si="619"/>
        <v>1</v>
      </c>
      <c r="N3946" s="21">
        <v>9.3800000000000008</v>
      </c>
      <c r="O3946" s="21">
        <v>9.3800000000000008</v>
      </c>
      <c r="P3946" s="21" t="s">
        <v>218</v>
      </c>
      <c r="Q3946" s="21" t="s">
        <v>219</v>
      </c>
      <c r="R3946" s="25" t="s">
        <v>218</v>
      </c>
      <c r="S3946" s="21" t="s">
        <v>220</v>
      </c>
      <c r="T3946" s="21"/>
      <c r="U3946" s="26"/>
      <c r="V3946" s="26"/>
      <c r="W3946" s="27">
        <f t="shared" si="610"/>
        <v>2009</v>
      </c>
      <c r="X3946" s="27">
        <f t="shared" si="611"/>
        <v>2028</v>
      </c>
      <c r="Y3946" s="28">
        <f t="shared" si="612"/>
        <v>0</v>
      </c>
      <c r="Z3946" s="29" t="str">
        <f t="shared" si="613"/>
        <v>Excluded</v>
      </c>
      <c r="AA3946" s="30">
        <f t="shared" si="614"/>
        <v>9.3800000000000008</v>
      </c>
      <c r="AB3946" s="31">
        <f>IF(AND(ISNUMBER(MATCH($S3946,[3]Lists!$CU$8:$CU$37,0)),J3946&gt;=DATE(2018,12,31)),$AH$6,$AH$5)</f>
        <v>1</v>
      </c>
      <c r="AC3946" s="31">
        <f t="shared" si="615"/>
        <v>1</v>
      </c>
      <c r="AD3946" s="31">
        <f t="shared" si="616"/>
        <v>1</v>
      </c>
      <c r="AE3946" s="32" t="e">
        <f>MIN($K3946,IF(AND(S3946='[3]Resources - Baseline'!$C$25,$AH$3&gt;0),MIN(DATE(2050,12,31),MAX(DATE($AH$4,12,31),DATE(YEAR(J3946)+$AH$3,MONTH(J3946),DAY(J3946)))),IF(AND(COUNTIFS('[3]Resources - Baseline'!$C$26:$C$37,S3946)=1,$AH$2&gt;0),MIN(DATE($AH$4,12,31),DATE(YEAR(J3946)+$AH$2,MONTH(J3946),DAY(J3946))),DATE(2050,12,31))))</f>
        <v>#VALUE!</v>
      </c>
      <c r="AF3946" s="33">
        <f t="shared" si="617"/>
        <v>0</v>
      </c>
    </row>
    <row r="3947" spans="1:32">
      <c r="A3947" s="1">
        <v>3947</v>
      </c>
      <c r="B3947" s="21" t="s">
        <v>7938</v>
      </c>
      <c r="C3947" s="21" t="s">
        <v>7939</v>
      </c>
      <c r="D3947" s="21" t="s">
        <v>163</v>
      </c>
      <c r="E3947" s="21" t="s">
        <v>164</v>
      </c>
      <c r="F3947" s="21" t="s">
        <v>164</v>
      </c>
      <c r="G3947" s="21" t="s">
        <v>165</v>
      </c>
      <c r="H3947" s="21" t="s">
        <v>166</v>
      </c>
      <c r="I3947" s="21" t="s">
        <v>167</v>
      </c>
      <c r="J3947" s="22">
        <v>39977</v>
      </c>
      <c r="K3947" s="22">
        <v>47282</v>
      </c>
      <c r="L3947" s="23">
        <f t="shared" si="618"/>
        <v>3.09</v>
      </c>
      <c r="M3947" s="24">
        <f t="shared" si="619"/>
        <v>1</v>
      </c>
      <c r="N3947" s="21">
        <v>3.09</v>
      </c>
      <c r="O3947" s="21">
        <v>3.09</v>
      </c>
      <c r="P3947" s="21" t="s">
        <v>218</v>
      </c>
      <c r="Q3947" s="21" t="s">
        <v>219</v>
      </c>
      <c r="R3947" s="25" t="s">
        <v>218</v>
      </c>
      <c r="S3947" s="21" t="s">
        <v>220</v>
      </c>
      <c r="T3947" s="21"/>
      <c r="U3947" s="26"/>
      <c r="V3947" s="26"/>
      <c r="W3947" s="27">
        <f t="shared" si="610"/>
        <v>2009</v>
      </c>
      <c r="X3947" s="27">
        <f t="shared" si="611"/>
        <v>2028</v>
      </c>
      <c r="Y3947" s="28">
        <f t="shared" si="612"/>
        <v>0</v>
      </c>
      <c r="Z3947" s="29" t="str">
        <f t="shared" si="613"/>
        <v>Excluded</v>
      </c>
      <c r="AA3947" s="30">
        <f t="shared" si="614"/>
        <v>3.09</v>
      </c>
      <c r="AB3947" s="31">
        <f>IF(AND(ISNUMBER(MATCH($S3947,[3]Lists!$CU$8:$CU$37,0)),J3947&gt;=DATE(2018,12,31)),$AH$6,$AH$5)</f>
        <v>1</v>
      </c>
      <c r="AC3947" s="31">
        <f t="shared" si="615"/>
        <v>1</v>
      </c>
      <c r="AD3947" s="31">
        <f t="shared" si="616"/>
        <v>1</v>
      </c>
      <c r="AE3947" s="32" t="e">
        <f>MIN($K3947,IF(AND(S3947='[3]Resources - Baseline'!$C$25,$AH$3&gt;0),MIN(DATE(2050,12,31),MAX(DATE($AH$4,12,31),DATE(YEAR(J3947)+$AH$3,MONTH(J3947),DAY(J3947)))),IF(AND(COUNTIFS('[3]Resources - Baseline'!$C$26:$C$37,S3947)=1,$AH$2&gt;0),MIN(DATE($AH$4,12,31),DATE(YEAR(J3947)+$AH$2,MONTH(J3947),DAY(J3947))),DATE(2050,12,31))))</f>
        <v>#VALUE!</v>
      </c>
      <c r="AF3947" s="33">
        <f t="shared" si="617"/>
        <v>0</v>
      </c>
    </row>
    <row r="3948" spans="1:32">
      <c r="A3948" s="1">
        <v>3948</v>
      </c>
      <c r="B3948" s="21" t="s">
        <v>7940</v>
      </c>
      <c r="C3948" s="21" t="s">
        <v>7941</v>
      </c>
      <c r="D3948" s="21" t="s">
        <v>185</v>
      </c>
      <c r="E3948" s="21" t="s">
        <v>246</v>
      </c>
      <c r="F3948" s="21" t="s">
        <v>246</v>
      </c>
      <c r="G3948" s="21" t="s">
        <v>247</v>
      </c>
      <c r="H3948" s="21" t="s">
        <v>246</v>
      </c>
      <c r="I3948" s="21" t="s">
        <v>178</v>
      </c>
      <c r="J3948" s="22">
        <v>31411</v>
      </c>
      <c r="K3948" s="22">
        <v>42971</v>
      </c>
      <c r="L3948" s="23">
        <f t="shared" si="618"/>
        <v>17.100000000000001</v>
      </c>
      <c r="M3948" s="24">
        <f t="shared" si="619"/>
        <v>1</v>
      </c>
      <c r="N3948" s="21">
        <v>17.100000000000001</v>
      </c>
      <c r="O3948" s="21">
        <v>17.100000000000001</v>
      </c>
      <c r="P3948" s="21"/>
      <c r="Q3948" s="21" t="s">
        <v>197</v>
      </c>
      <c r="R3948" s="25" t="s">
        <v>198</v>
      </c>
      <c r="S3948" s="21" t="s">
        <v>403</v>
      </c>
      <c r="T3948" s="21"/>
      <c r="U3948" s="26"/>
      <c r="V3948" s="26"/>
      <c r="W3948" s="27">
        <f t="shared" si="610"/>
        <v>1986</v>
      </c>
      <c r="X3948" s="27">
        <f t="shared" si="611"/>
        <v>2017</v>
      </c>
      <c r="Y3948" s="28">
        <f t="shared" si="612"/>
        <v>0</v>
      </c>
      <c r="Z3948" s="29" t="str">
        <f t="shared" si="613"/>
        <v>CAISO</v>
      </c>
      <c r="AA3948" s="30">
        <f t="shared" si="614"/>
        <v>17.100000000000001</v>
      </c>
      <c r="AB3948" s="31">
        <f>IF(AND(ISNUMBER(MATCH($S3948,[3]Lists!$CU$8:$CU$37,0)),J3948&gt;=DATE(2018,12,31)),$AH$6,$AH$5)</f>
        <v>1</v>
      </c>
      <c r="AC3948" s="31">
        <f t="shared" si="615"/>
        <v>1</v>
      </c>
      <c r="AD3948" s="31">
        <f t="shared" si="616"/>
        <v>1</v>
      </c>
      <c r="AE3948" s="32" t="e">
        <f>MIN($K3948,IF(AND(S3948='[3]Resources - Baseline'!$C$25,$AH$3&gt;0),MIN(DATE(2050,12,31),MAX(DATE($AH$4,12,31),DATE(YEAR(J3948)+$AH$3,MONTH(J3948),DAY(J3948)))),IF(AND(COUNTIFS('[3]Resources - Baseline'!$C$26:$C$37,S3948)=1,$AH$2&gt;0),MIN(DATE($AH$4,12,31),DATE(YEAR(J3948)+$AH$2,MONTH(J3948),DAY(J3948))),DATE(2050,12,31))))</f>
        <v>#VALUE!</v>
      </c>
      <c r="AF3948" s="33">
        <f t="shared" si="617"/>
        <v>0</v>
      </c>
    </row>
    <row r="3949" spans="1:32">
      <c r="A3949" s="1">
        <v>3949</v>
      </c>
      <c r="B3949" s="21" t="s">
        <v>7942</v>
      </c>
      <c r="C3949" s="21"/>
      <c r="D3949" s="21" t="s">
        <v>163</v>
      </c>
      <c r="E3949" s="21" t="s">
        <v>298</v>
      </c>
      <c r="F3949" s="21" t="s">
        <v>298</v>
      </c>
      <c r="G3949" s="21" t="s">
        <v>299</v>
      </c>
      <c r="H3949" s="21" t="s">
        <v>166</v>
      </c>
      <c r="I3949" s="21" t="s">
        <v>167</v>
      </c>
      <c r="J3949" s="22">
        <v>31517</v>
      </c>
      <c r="K3949" s="22">
        <v>47484</v>
      </c>
      <c r="L3949" s="23">
        <f t="shared" si="618"/>
        <v>155</v>
      </c>
      <c r="M3949" s="24">
        <f t="shared" si="619"/>
        <v>1</v>
      </c>
      <c r="N3949" s="21">
        <v>155</v>
      </c>
      <c r="O3949" s="21">
        <v>155</v>
      </c>
      <c r="P3949" s="21" t="s">
        <v>196</v>
      </c>
      <c r="Q3949" s="21" t="s">
        <v>197</v>
      </c>
      <c r="R3949" s="25" t="s">
        <v>198</v>
      </c>
      <c r="S3949" s="21" t="s">
        <v>542</v>
      </c>
      <c r="T3949" s="21"/>
      <c r="U3949" s="26"/>
      <c r="V3949" s="26"/>
      <c r="W3949" s="27">
        <f t="shared" si="610"/>
        <v>1986</v>
      </c>
      <c r="X3949" s="27">
        <f t="shared" si="611"/>
        <v>2029</v>
      </c>
      <c r="Y3949" s="28">
        <f t="shared" si="612"/>
        <v>0</v>
      </c>
      <c r="Z3949" s="29" t="str">
        <f t="shared" si="613"/>
        <v>Excluded</v>
      </c>
      <c r="AA3949" s="30">
        <f t="shared" si="614"/>
        <v>155</v>
      </c>
      <c r="AB3949" s="31">
        <f>IF(AND(ISNUMBER(MATCH($S3949,[3]Lists!$CU$8:$CU$37,0)),J3949&gt;=DATE(2018,12,31)),$AH$6,$AH$5)</f>
        <v>1</v>
      </c>
      <c r="AC3949" s="31">
        <f t="shared" si="615"/>
        <v>1</v>
      </c>
      <c r="AD3949" s="31">
        <f t="shared" si="616"/>
        <v>1</v>
      </c>
      <c r="AE3949" s="32" t="e">
        <f>MIN($K3949,IF(AND(S3949='[3]Resources - Baseline'!$C$25,$AH$3&gt;0),MIN(DATE(2050,12,31),MAX(DATE($AH$4,12,31),DATE(YEAR(J3949)+$AH$3,MONTH(J3949),DAY(J3949)))),IF(AND(COUNTIFS('[3]Resources - Baseline'!$C$26:$C$37,S3949)=1,$AH$2&gt;0),MIN(DATE($AH$4,12,31),DATE(YEAR(J3949)+$AH$2,MONTH(J3949),DAY(J3949))),DATE(2050,12,31))))</f>
        <v>#VALUE!</v>
      </c>
      <c r="AF3949" s="33">
        <f t="shared" si="617"/>
        <v>0</v>
      </c>
    </row>
    <row r="3950" spans="1:32">
      <c r="A3950" s="1">
        <v>3950</v>
      </c>
      <c r="B3950" s="21" t="s">
        <v>7943</v>
      </c>
      <c r="C3950" s="21" t="s">
        <v>5806</v>
      </c>
      <c r="D3950" s="21" t="s">
        <v>163</v>
      </c>
      <c r="E3950" s="21" t="s">
        <v>164</v>
      </c>
      <c r="F3950" s="21" t="s">
        <v>164</v>
      </c>
      <c r="G3950" s="21" t="s">
        <v>165</v>
      </c>
      <c r="H3950" s="21" t="s">
        <v>166</v>
      </c>
      <c r="I3950" s="21" t="s">
        <v>167</v>
      </c>
      <c r="J3950" s="22">
        <v>31517</v>
      </c>
      <c r="K3950" s="22">
        <v>47484</v>
      </c>
      <c r="L3950" s="23">
        <f t="shared" si="618"/>
        <v>1.6</v>
      </c>
      <c r="M3950" s="24">
        <f t="shared" si="619"/>
        <v>1</v>
      </c>
      <c r="N3950" s="21">
        <v>1.6</v>
      </c>
      <c r="O3950" s="21">
        <v>1.6</v>
      </c>
      <c r="P3950" s="21" t="s">
        <v>279</v>
      </c>
      <c r="Q3950" s="21" t="s">
        <v>280</v>
      </c>
      <c r="R3950" s="25" t="s">
        <v>170</v>
      </c>
      <c r="S3950" s="21" t="s">
        <v>171</v>
      </c>
      <c r="T3950" s="21"/>
      <c r="U3950" s="26"/>
      <c r="V3950" s="26"/>
      <c r="W3950" s="27">
        <f t="shared" si="610"/>
        <v>1986</v>
      </c>
      <c r="X3950" s="27">
        <f t="shared" si="611"/>
        <v>2029</v>
      </c>
      <c r="Y3950" s="28">
        <f t="shared" si="612"/>
        <v>0</v>
      </c>
      <c r="Z3950" s="29" t="str">
        <f t="shared" si="613"/>
        <v>Excluded</v>
      </c>
      <c r="AA3950" s="30">
        <f t="shared" si="614"/>
        <v>1.6</v>
      </c>
      <c r="AB3950" s="31">
        <f>IF(AND(ISNUMBER(MATCH($S3950,[3]Lists!$CU$8:$CU$37,0)),J3950&gt;=DATE(2018,12,31)),$AH$6,$AH$5)</f>
        <v>1</v>
      </c>
      <c r="AC3950" s="31">
        <f t="shared" si="615"/>
        <v>1</v>
      </c>
      <c r="AD3950" s="31">
        <f t="shared" si="616"/>
        <v>1</v>
      </c>
      <c r="AE3950" s="32" t="e">
        <f>MIN($K3950,IF(AND(S3950='[3]Resources - Baseline'!$C$25,$AH$3&gt;0),MIN(DATE(2050,12,31),MAX(DATE($AH$4,12,31),DATE(YEAR(J3950)+$AH$3,MONTH(J3950),DAY(J3950)))),IF(AND(COUNTIFS('[3]Resources - Baseline'!$C$26:$C$37,S3950)=1,$AH$2&gt;0),MIN(DATE($AH$4,12,31),DATE(YEAR(J3950)+$AH$2,MONTH(J3950),DAY(J3950))),DATE(2050,12,31))))</f>
        <v>#VALUE!</v>
      </c>
      <c r="AF3950" s="33">
        <f t="shared" si="617"/>
        <v>0</v>
      </c>
    </row>
    <row r="3951" spans="1:32">
      <c r="A3951" s="1">
        <v>3951</v>
      </c>
      <c r="B3951" s="21" t="s">
        <v>7944</v>
      </c>
      <c r="C3951" s="21" t="s">
        <v>5806</v>
      </c>
      <c r="D3951" s="21" t="s">
        <v>163</v>
      </c>
      <c r="E3951" s="21" t="s">
        <v>164</v>
      </c>
      <c r="F3951" s="21" t="s">
        <v>164</v>
      </c>
      <c r="G3951" s="21" t="s">
        <v>165</v>
      </c>
      <c r="H3951" s="21" t="s">
        <v>166</v>
      </c>
      <c r="I3951" s="21" t="s">
        <v>167</v>
      </c>
      <c r="J3951" s="22">
        <v>31517</v>
      </c>
      <c r="K3951" s="22">
        <v>47484</v>
      </c>
      <c r="L3951" s="23">
        <f t="shared" si="618"/>
        <v>19.350000000000001</v>
      </c>
      <c r="M3951" s="24">
        <f t="shared" si="619"/>
        <v>1</v>
      </c>
      <c r="N3951" s="21">
        <v>19.350000000000001</v>
      </c>
      <c r="O3951" s="21">
        <v>19.350000000000001</v>
      </c>
      <c r="P3951" s="21" t="s">
        <v>218</v>
      </c>
      <c r="Q3951" s="21" t="s">
        <v>219</v>
      </c>
      <c r="R3951" s="25" t="s">
        <v>218</v>
      </c>
      <c r="S3951" s="21" t="s">
        <v>220</v>
      </c>
      <c r="T3951" s="21"/>
      <c r="U3951" s="26"/>
      <c r="V3951" s="26"/>
      <c r="W3951" s="27">
        <f t="shared" si="610"/>
        <v>1986</v>
      </c>
      <c r="X3951" s="27">
        <f t="shared" si="611"/>
        <v>2029</v>
      </c>
      <c r="Y3951" s="28">
        <f t="shared" si="612"/>
        <v>0</v>
      </c>
      <c r="Z3951" s="29" t="str">
        <f t="shared" si="613"/>
        <v>Excluded</v>
      </c>
      <c r="AA3951" s="30">
        <f t="shared" si="614"/>
        <v>19.350000000000001</v>
      </c>
      <c r="AB3951" s="31">
        <f>IF(AND(ISNUMBER(MATCH($S3951,[3]Lists!$CU$8:$CU$37,0)),J3951&gt;=DATE(2018,12,31)),$AH$6,$AH$5)</f>
        <v>1</v>
      </c>
      <c r="AC3951" s="31">
        <f t="shared" si="615"/>
        <v>1</v>
      </c>
      <c r="AD3951" s="31">
        <f t="shared" si="616"/>
        <v>1</v>
      </c>
      <c r="AE3951" s="32" t="e">
        <f>MIN($K3951,IF(AND(S3951='[3]Resources - Baseline'!$C$25,$AH$3&gt;0),MIN(DATE(2050,12,31),MAX(DATE($AH$4,12,31),DATE(YEAR(J3951)+$AH$3,MONTH(J3951),DAY(J3951)))),IF(AND(COUNTIFS('[3]Resources - Baseline'!$C$26:$C$37,S3951)=1,$AH$2&gt;0),MIN(DATE($AH$4,12,31),DATE(YEAR(J3951)+$AH$2,MONTH(J3951),DAY(J3951))),DATE(2050,12,31))))</f>
        <v>#VALUE!</v>
      </c>
      <c r="AF3951" s="33">
        <f t="shared" si="617"/>
        <v>0</v>
      </c>
    </row>
    <row r="3952" spans="1:32">
      <c r="A3952" s="1">
        <v>3952</v>
      </c>
      <c r="B3952" s="21" t="s">
        <v>7945</v>
      </c>
      <c r="C3952" s="21" t="s">
        <v>5806</v>
      </c>
      <c r="D3952" s="21" t="s">
        <v>163</v>
      </c>
      <c r="E3952" s="21" t="s">
        <v>164</v>
      </c>
      <c r="F3952" s="21" t="s">
        <v>164</v>
      </c>
      <c r="G3952" s="21" t="s">
        <v>165</v>
      </c>
      <c r="H3952" s="21" t="s">
        <v>166</v>
      </c>
      <c r="I3952" s="21" t="s">
        <v>167</v>
      </c>
      <c r="J3952" s="22">
        <v>31517</v>
      </c>
      <c r="K3952" s="22">
        <v>47484</v>
      </c>
      <c r="L3952" s="23">
        <f t="shared" si="618"/>
        <v>0.63</v>
      </c>
      <c r="M3952" s="24">
        <f t="shared" si="619"/>
        <v>1</v>
      </c>
      <c r="N3952" s="21">
        <v>0.63</v>
      </c>
      <c r="O3952" s="21">
        <v>0.63</v>
      </c>
      <c r="P3952" s="21" t="s">
        <v>213</v>
      </c>
      <c r="Q3952" s="21" t="s">
        <v>214</v>
      </c>
      <c r="R3952" s="25" t="s">
        <v>215</v>
      </c>
      <c r="S3952" s="21" t="s">
        <v>390</v>
      </c>
      <c r="T3952" s="21"/>
      <c r="U3952" s="26"/>
      <c r="V3952" s="26"/>
      <c r="W3952" s="27">
        <f t="shared" si="610"/>
        <v>1986</v>
      </c>
      <c r="X3952" s="27">
        <f t="shared" si="611"/>
        <v>2029</v>
      </c>
      <c r="Y3952" s="28">
        <f t="shared" si="612"/>
        <v>0</v>
      </c>
      <c r="Z3952" s="29" t="str">
        <f t="shared" si="613"/>
        <v>Excluded</v>
      </c>
      <c r="AA3952" s="30">
        <f t="shared" si="614"/>
        <v>0.63</v>
      </c>
      <c r="AB3952" s="31">
        <f>IF(AND(ISNUMBER(MATCH($S3952,[3]Lists!$CU$8:$CU$37,0)),J3952&gt;=DATE(2018,12,31)),$AH$6,$AH$5)</f>
        <v>1</v>
      </c>
      <c r="AC3952" s="31">
        <f t="shared" si="615"/>
        <v>1</v>
      </c>
      <c r="AD3952" s="31">
        <f t="shared" si="616"/>
        <v>1</v>
      </c>
      <c r="AE3952" s="32" t="e">
        <f>MIN($K3952,IF(AND(S3952='[3]Resources - Baseline'!$C$25,$AH$3&gt;0),MIN(DATE(2050,12,31),MAX(DATE($AH$4,12,31),DATE(YEAR(J3952)+$AH$3,MONTH(J3952),DAY(J3952)))),IF(AND(COUNTIFS('[3]Resources - Baseline'!$C$26:$C$37,S3952)=1,$AH$2&gt;0),MIN(DATE($AH$4,12,31),DATE(YEAR(J3952)+$AH$2,MONTH(J3952),DAY(J3952))),DATE(2050,12,31))))</f>
        <v>#VALUE!</v>
      </c>
      <c r="AF3952" s="33">
        <f t="shared" si="617"/>
        <v>0</v>
      </c>
    </row>
    <row r="3953" spans="1:32">
      <c r="A3953" s="1">
        <v>3953</v>
      </c>
      <c r="B3953" s="21" t="s">
        <v>7946</v>
      </c>
      <c r="C3953" s="21" t="s">
        <v>5806</v>
      </c>
      <c r="D3953" s="21" t="s">
        <v>163</v>
      </c>
      <c r="E3953" s="21" t="s">
        <v>164</v>
      </c>
      <c r="F3953" s="21" t="s">
        <v>164</v>
      </c>
      <c r="G3953" s="21" t="s">
        <v>165</v>
      </c>
      <c r="H3953" s="21" t="s">
        <v>166</v>
      </c>
      <c r="I3953" s="21" t="s">
        <v>167</v>
      </c>
      <c r="J3953" s="22">
        <v>31517</v>
      </c>
      <c r="K3953" s="22">
        <v>47484</v>
      </c>
      <c r="L3953" s="23">
        <f t="shared" si="618"/>
        <v>0.63</v>
      </c>
      <c r="M3953" s="24">
        <f t="shared" si="619"/>
        <v>1</v>
      </c>
      <c r="N3953" s="21">
        <v>0.63</v>
      </c>
      <c r="O3953" s="21">
        <v>0.63</v>
      </c>
      <c r="P3953" s="21" t="s">
        <v>213</v>
      </c>
      <c r="Q3953" s="21" t="s">
        <v>214</v>
      </c>
      <c r="R3953" s="25" t="s">
        <v>215</v>
      </c>
      <c r="S3953" s="21" t="s">
        <v>390</v>
      </c>
      <c r="T3953" s="21"/>
      <c r="U3953" s="26"/>
      <c r="V3953" s="26"/>
      <c r="W3953" s="27">
        <f t="shared" si="610"/>
        <v>1986</v>
      </c>
      <c r="X3953" s="27">
        <f t="shared" si="611"/>
        <v>2029</v>
      </c>
      <c r="Y3953" s="28">
        <f t="shared" si="612"/>
        <v>0</v>
      </c>
      <c r="Z3953" s="29" t="str">
        <f t="shared" si="613"/>
        <v>Excluded</v>
      </c>
      <c r="AA3953" s="30">
        <f t="shared" si="614"/>
        <v>0.63</v>
      </c>
      <c r="AB3953" s="31">
        <f>IF(AND(ISNUMBER(MATCH($S3953,[3]Lists!$CU$8:$CU$37,0)),J3953&gt;=DATE(2018,12,31)),$AH$6,$AH$5)</f>
        <v>1</v>
      </c>
      <c r="AC3953" s="31">
        <f t="shared" si="615"/>
        <v>1</v>
      </c>
      <c r="AD3953" s="31">
        <f t="shared" si="616"/>
        <v>1</v>
      </c>
      <c r="AE3953" s="32" t="e">
        <f>MIN($K3953,IF(AND(S3953='[3]Resources - Baseline'!$C$25,$AH$3&gt;0),MIN(DATE(2050,12,31),MAX(DATE($AH$4,12,31),DATE(YEAR(J3953)+$AH$3,MONTH(J3953),DAY(J3953)))),IF(AND(COUNTIFS('[3]Resources - Baseline'!$C$26:$C$37,S3953)=1,$AH$2&gt;0),MIN(DATE($AH$4,12,31),DATE(YEAR(J3953)+$AH$2,MONTH(J3953),DAY(J3953))),DATE(2050,12,31))))</f>
        <v>#VALUE!</v>
      </c>
      <c r="AF3953" s="33">
        <f t="shared" si="617"/>
        <v>0</v>
      </c>
    </row>
  </sheetData>
  <autoFilter ref="B8:B3953" xr:uid="{84CDF258-9B19-45B7-B0E6-7CF62B77EDC7}"/>
  <mergeCells count="2">
    <mergeCell ref="AE2:AE4"/>
    <mergeCell ref="AE5:AE6"/>
  </mergeCells>
  <pageMargins left="0.7" right="0.7" top="0.75" bottom="0.75" header="0.3" footer="0.3"/>
  <pageSetup orientation="portrait" verticalDpi="300"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California Public Utilities Commission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Brooks, Donald J.</dc:creator>
  <cp:keywords/>
  <dc:description/>
  <cp:lastModifiedBy>Ferguson, Jared</cp:lastModifiedBy>
  <cp:revision/>
  <dcterms:created xsi:type="dcterms:W3CDTF">2020-10-19T22:14:24Z</dcterms:created>
  <dcterms:modified xsi:type="dcterms:W3CDTF">2021-01-15T23:09:22Z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{05B25F95-0236-49CD-AE54-22264495C531}</vt:lpwstr>
  </property>
</Properties>
</file>